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codeName="ThisWorkbook" defaultThemeVersion="166925"/>
  <mc:AlternateContent xmlns:mc="http://schemas.openxmlformats.org/markup-compatibility/2006">
    <mc:Choice Requires="x15">
      <x15ac:absPath xmlns:x15ac="http://schemas.microsoft.com/office/spreadsheetml/2010/11/ac" url="https://twaveo365-my.sharepoint.com/personal/s_hisasue_twave_co_jp/Documents/Microsoft Teams チャット ファイル/"/>
    </mc:Choice>
  </mc:AlternateContent>
  <xr:revisionPtr revIDLastSave="66" documentId="13_ncr:1_{6B2A291A-F050-4929-8D46-BA1A73263294}" xr6:coauthVersionLast="47" xr6:coauthVersionMax="47" xr10:uidLastSave="{18C605F3-E35A-4874-93CB-93CA0958066C}"/>
  <bookViews>
    <workbookView xWindow="28680" yWindow="-120" windowWidth="29040" windowHeight="15720" firstSheet="3" activeTab="3" xr2:uid="{6DFF6EA6-30E7-4DF3-825B-696B74DDAE81}"/>
  </bookViews>
  <sheets>
    <sheet name="解禁情報" sheetId="19" r:id="rId1"/>
    <sheet name="全体" sheetId="18" r:id="rId2"/>
    <sheet name="コラボ販売予測" sheetId="21" r:id="rId3"/>
    <sheet name="コンシューマー" sheetId="2" r:id="rId4"/>
    <sheet name="コマーシャル" sheetId="12" r:id="rId5"/>
    <sheet name="法人計画貼付" sheetId="13" r:id="rId6"/>
    <sheet name="名称読みかえ" sheetId="11" r:id="rId7"/>
    <sheet name="結果貼付" sheetId="4" r:id="rId8"/>
    <sheet name="SAP貼付" sheetId="3" r:id="rId9"/>
    <sheet name="VGAMBFCST貼付" sheetId="5" r:id="rId10"/>
    <sheet name="ONE_08_Case貼付" sheetId="6" r:id="rId11"/>
    <sheet name="係数計算" sheetId="15" r:id="rId12"/>
    <sheet name="予算" sheetId="16" r:id="rId13"/>
    <sheet name="Sheet1" sheetId="22" r:id="rId14"/>
  </sheets>
  <definedNames>
    <definedName name="_xlnm._FilterDatabase" localSheetId="10" hidden="1">ONE_08_Case貼付!$B$2:$X$122</definedName>
    <definedName name="_xlnm._FilterDatabase" localSheetId="2" hidden="1">コラボ販売予測!$A$1:$AA$33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115" i="2" l="1"/>
  <c r="AO159" i="2"/>
  <c r="AO157" i="2"/>
  <c r="AO158" i="2"/>
  <c r="AP40" i="2"/>
  <c r="AS155" i="2"/>
  <c r="AS151" i="2"/>
  <c r="AQ126" i="2"/>
  <c r="AO149" i="2"/>
  <c r="AR124" i="18"/>
  <c r="AR125" i="18"/>
  <c r="AR126" i="18"/>
  <c r="AR127" i="18"/>
  <c r="AR128" i="18"/>
  <c r="AR129" i="18"/>
  <c r="AR130" i="18"/>
  <c r="AR131" i="18"/>
  <c r="AR132" i="18"/>
  <c r="AR133" i="18"/>
  <c r="AR134" i="18"/>
  <c r="AT124" i="18"/>
  <c r="AT130" i="18"/>
  <c r="AL109" i="2"/>
  <c r="A109" i="2"/>
  <c r="AL112" i="2"/>
  <c r="A112" i="2"/>
  <c r="A113" i="2"/>
  <c r="AL113" i="2"/>
  <c r="AY223" i="18"/>
  <c r="AX223" i="18"/>
  <c r="AW223" i="18"/>
  <c r="AV223" i="18"/>
  <c r="AU223" i="18"/>
  <c r="AT223" i="18"/>
  <c r="AY220" i="18"/>
  <c r="AX220" i="18"/>
  <c r="AW220" i="18"/>
  <c r="AV220" i="18"/>
  <c r="AU220" i="18"/>
  <c r="AT220" i="18"/>
  <c r="AY219" i="18"/>
  <c r="AX219" i="18"/>
  <c r="AW219" i="18"/>
  <c r="AV219" i="18"/>
  <c r="AU219" i="18"/>
  <c r="AT219" i="18"/>
  <c r="AY212" i="18"/>
  <c r="AX212" i="18"/>
  <c r="AW212" i="18"/>
  <c r="AV212" i="18"/>
  <c r="AU212" i="18"/>
  <c r="AT212" i="18"/>
  <c r="AY210" i="18"/>
  <c r="AX210" i="18"/>
  <c r="AW210" i="18"/>
  <c r="AV210" i="18"/>
  <c r="AU210" i="18"/>
  <c r="AT210" i="18"/>
  <c r="AY209" i="18"/>
  <c r="AX209" i="18"/>
  <c r="AW209" i="18"/>
  <c r="AV209" i="18"/>
  <c r="AU209" i="18"/>
  <c r="AT209" i="18"/>
  <c r="AT208" i="18"/>
  <c r="AY207" i="18"/>
  <c r="AX207" i="18"/>
  <c r="AW207" i="18"/>
  <c r="AV207" i="18"/>
  <c r="AU207" i="18"/>
  <c r="AT207" i="18"/>
  <c r="AX206" i="18"/>
  <c r="AW206" i="18"/>
  <c r="AV206" i="18"/>
  <c r="AU206" i="18"/>
  <c r="AT206" i="18"/>
  <c r="AX205" i="18"/>
  <c r="AW205" i="18"/>
  <c r="AV205" i="18"/>
  <c r="AU205" i="18"/>
  <c r="AT205" i="18"/>
  <c r="AY203" i="18"/>
  <c r="AX203" i="18"/>
  <c r="AW203" i="18"/>
  <c r="AV203" i="18"/>
  <c r="AU203" i="18"/>
  <c r="AT203" i="18"/>
  <c r="AY201" i="18"/>
  <c r="AX201" i="18"/>
  <c r="AW201" i="18"/>
  <c r="AV201" i="18"/>
  <c r="AU201" i="18"/>
  <c r="AT201" i="18"/>
  <c r="AY200" i="18"/>
  <c r="AX200" i="18"/>
  <c r="AW200" i="18"/>
  <c r="AV200" i="18"/>
  <c r="AU200" i="18"/>
  <c r="AT200" i="18"/>
  <c r="AY199" i="18"/>
  <c r="AX199" i="18"/>
  <c r="AW199" i="18"/>
  <c r="AV199" i="18"/>
  <c r="AU199" i="18"/>
  <c r="AT199" i="18"/>
  <c r="AY197" i="18"/>
  <c r="AX197" i="18"/>
  <c r="AW197" i="18"/>
  <c r="AV197" i="18"/>
  <c r="AU197" i="18"/>
  <c r="AT197" i="18"/>
  <c r="AY193" i="18"/>
  <c r="AX193" i="18"/>
  <c r="AW193" i="18"/>
  <c r="AV193" i="18"/>
  <c r="AU193" i="18"/>
  <c r="AT193" i="18"/>
  <c r="AY192" i="18"/>
  <c r="AX192" i="18"/>
  <c r="AW192" i="18"/>
  <c r="AV192" i="18"/>
  <c r="AU192" i="18"/>
  <c r="AT192" i="18"/>
  <c r="AY191" i="18"/>
  <c r="AX191" i="18"/>
  <c r="AW191" i="18"/>
  <c r="AV191" i="18"/>
  <c r="AU191" i="18"/>
  <c r="AT191" i="18"/>
  <c r="AY190" i="18"/>
  <c r="AX190" i="18"/>
  <c r="AW190" i="18"/>
  <c r="AV190" i="18"/>
  <c r="AU190" i="18"/>
  <c r="AT190" i="18"/>
  <c r="AT188" i="18"/>
  <c r="AU186" i="18"/>
  <c r="AT186" i="18"/>
  <c r="AT184" i="18"/>
  <c r="AY174" i="18"/>
  <c r="AX174" i="18"/>
  <c r="AW174" i="18"/>
  <c r="AV174" i="18"/>
  <c r="AU174" i="18"/>
  <c r="AT174" i="18"/>
  <c r="AY170" i="18"/>
  <c r="AX170" i="18"/>
  <c r="AW170" i="18"/>
  <c r="AV170" i="18"/>
  <c r="AU170" i="18"/>
  <c r="AT170" i="18"/>
  <c r="AY169" i="18"/>
  <c r="AX169" i="18"/>
  <c r="AW169" i="18"/>
  <c r="AV169" i="18"/>
  <c r="AU169" i="18"/>
  <c r="AT169" i="18"/>
  <c r="AT168" i="18"/>
  <c r="AY165" i="18"/>
  <c r="AX165" i="18"/>
  <c r="AW165" i="18"/>
  <c r="AV165" i="18"/>
  <c r="AU165" i="18"/>
  <c r="AT165" i="18"/>
  <c r="AY164" i="18"/>
  <c r="AX164" i="18"/>
  <c r="AW164" i="18"/>
  <c r="AV164" i="18"/>
  <c r="AU164" i="18"/>
  <c r="AT164" i="18"/>
  <c r="AY163" i="18"/>
  <c r="AX163" i="18"/>
  <c r="AW163" i="18"/>
  <c r="AV163" i="18"/>
  <c r="AU163" i="18"/>
  <c r="AT163" i="18"/>
  <c r="AT162" i="18"/>
  <c r="AY157" i="18"/>
  <c r="AX157" i="18"/>
  <c r="AW157" i="18"/>
  <c r="AV157" i="18"/>
  <c r="AU157" i="18"/>
  <c r="AT157" i="18"/>
  <c r="AT154" i="18"/>
  <c r="AY151" i="18"/>
  <c r="AX151" i="18"/>
  <c r="AW151" i="18"/>
  <c r="AV151" i="18"/>
  <c r="AU151" i="18"/>
  <c r="AT151" i="18"/>
  <c r="AX148" i="18"/>
  <c r="AW148" i="18"/>
  <c r="AV148" i="18"/>
  <c r="AU148" i="18"/>
  <c r="AT148" i="18"/>
  <c r="AT145" i="18"/>
  <c r="AV144" i="18"/>
  <c r="AU144" i="18"/>
  <c r="AT144" i="18"/>
  <c r="AV141" i="18"/>
  <c r="AT141" i="18"/>
  <c r="AY140" i="18"/>
  <c r="AT140" i="18"/>
  <c r="AY138" i="18"/>
  <c r="AX138" i="18"/>
  <c r="AW138" i="18"/>
  <c r="AV138" i="18"/>
  <c r="AU138" i="18"/>
  <c r="AT138" i="18"/>
  <c r="AT136" i="18"/>
  <c r="AT133" i="18"/>
  <c r="AT131" i="18"/>
  <c r="AY127" i="18"/>
  <c r="AX127" i="18"/>
  <c r="AW127" i="18"/>
  <c r="AV127" i="18"/>
  <c r="AU127" i="18"/>
  <c r="AT127" i="18"/>
  <c r="AY126" i="18"/>
  <c r="AX126" i="18"/>
  <c r="AW126" i="18"/>
  <c r="AV126" i="18"/>
  <c r="AU126" i="18"/>
  <c r="AT126" i="18"/>
  <c r="AY125" i="18"/>
  <c r="AX125" i="18"/>
  <c r="AW125" i="18"/>
  <c r="AV125" i="18"/>
  <c r="AU125" i="18"/>
  <c r="AT125" i="18"/>
  <c r="AY119" i="18"/>
  <c r="AX119" i="18"/>
  <c r="AW119" i="18"/>
  <c r="AV119" i="18"/>
  <c r="AU119" i="18"/>
  <c r="AT119" i="18"/>
  <c r="AT116" i="18"/>
  <c r="AT111" i="18"/>
  <c r="AY110" i="18"/>
  <c r="AX110" i="18"/>
  <c r="AW110" i="18"/>
  <c r="AV110" i="18"/>
  <c r="AU110" i="18"/>
  <c r="AT110" i="18"/>
  <c r="AY103" i="18"/>
  <c r="AX103" i="18"/>
  <c r="AW103" i="18"/>
  <c r="AV103" i="18"/>
  <c r="AU103" i="18"/>
  <c r="AT103" i="18"/>
  <c r="AY102" i="18"/>
  <c r="AX102" i="18"/>
  <c r="AW102" i="18"/>
  <c r="AV102" i="18"/>
  <c r="AU102" i="18"/>
  <c r="AT102" i="18"/>
  <c r="AY99" i="18"/>
  <c r="AX99" i="18"/>
  <c r="AW99" i="18"/>
  <c r="AV99" i="18"/>
  <c r="AU99" i="18"/>
  <c r="AT99" i="18"/>
  <c r="AY98" i="18"/>
  <c r="AX98" i="18"/>
  <c r="AW98" i="18"/>
  <c r="AV98" i="18"/>
  <c r="AU98" i="18"/>
  <c r="AT98" i="18"/>
  <c r="AY97" i="18"/>
  <c r="AX97" i="18"/>
  <c r="AW97" i="18"/>
  <c r="AV97" i="18"/>
  <c r="AU97" i="18"/>
  <c r="AT97" i="18"/>
  <c r="AY96" i="18"/>
  <c r="AX96" i="18"/>
  <c r="AW96" i="18"/>
  <c r="AV96" i="18"/>
  <c r="AU96" i="18"/>
  <c r="AT96" i="18"/>
  <c r="AY95" i="18"/>
  <c r="AX95" i="18"/>
  <c r="AW95" i="18"/>
  <c r="AV95" i="18"/>
  <c r="AU95" i="18"/>
  <c r="AT95" i="18"/>
  <c r="AY77" i="18"/>
  <c r="AX77" i="18"/>
  <c r="AW77" i="18"/>
  <c r="AV77" i="18"/>
  <c r="AU77" i="18"/>
  <c r="AT77" i="18"/>
  <c r="AY51" i="18"/>
  <c r="AX51" i="18"/>
  <c r="AW51" i="18"/>
  <c r="AV51" i="18"/>
  <c r="AU51" i="18"/>
  <c r="AT51" i="18"/>
  <c r="AY50" i="18"/>
  <c r="AX50" i="18"/>
  <c r="AW50" i="18"/>
  <c r="AV50" i="18"/>
  <c r="AU50" i="18"/>
  <c r="AT50" i="18"/>
  <c r="AY49" i="18"/>
  <c r="AX49" i="18"/>
  <c r="AW49" i="18"/>
  <c r="AV49" i="18"/>
  <c r="AU49" i="18"/>
  <c r="AT49" i="18"/>
  <c r="AY48" i="18"/>
  <c r="AX48" i="18"/>
  <c r="AW48" i="18"/>
  <c r="AV48" i="18"/>
  <c r="AU48" i="18"/>
  <c r="AT48" i="18"/>
  <c r="AY47" i="18"/>
  <c r="AX47" i="18"/>
  <c r="AW47" i="18"/>
  <c r="AV47" i="18"/>
  <c r="AU47" i="18"/>
  <c r="AT47" i="18"/>
  <c r="AY46" i="18"/>
  <c r="AX46" i="18"/>
  <c r="AW46" i="18"/>
  <c r="AV46" i="18"/>
  <c r="AU46" i="18"/>
  <c r="AT46" i="18"/>
  <c r="AY45" i="18"/>
  <c r="AX45" i="18"/>
  <c r="AW45" i="18"/>
  <c r="AV45" i="18"/>
  <c r="AU45" i="18"/>
  <c r="AT45" i="18"/>
  <c r="AY41" i="18"/>
  <c r="AX41" i="18"/>
  <c r="AW41" i="18"/>
  <c r="AV41" i="18"/>
  <c r="AU41" i="18"/>
  <c r="AT41" i="18"/>
  <c r="AY38" i="18"/>
  <c r="AX38" i="18"/>
  <c r="AW38" i="18"/>
  <c r="AV38" i="18"/>
  <c r="AU38" i="18"/>
  <c r="AT38" i="18"/>
  <c r="AX37" i="18"/>
  <c r="AW37" i="18"/>
  <c r="AV37" i="18"/>
  <c r="AU37" i="18"/>
  <c r="AT37" i="18"/>
  <c r="AY33" i="18"/>
  <c r="AX33" i="18"/>
  <c r="AW33" i="18"/>
  <c r="AV33" i="18"/>
  <c r="AU33" i="18"/>
  <c r="AT33" i="18"/>
  <c r="AY32" i="18"/>
  <c r="AX32" i="18"/>
  <c r="AW32" i="18"/>
  <c r="AV32" i="18"/>
  <c r="AU32" i="18"/>
  <c r="AT32" i="18"/>
  <c r="AT30" i="18"/>
  <c r="AT27" i="18"/>
  <c r="AT25" i="18"/>
  <c r="A143" i="2"/>
  <c r="I148" i="18"/>
  <c r="H148" i="18"/>
  <c r="AO148" i="18"/>
  <c r="AN148" i="18"/>
  <c r="AM148" i="18"/>
  <c r="AL148" i="18"/>
  <c r="AK148"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AS148" i="18"/>
  <c r="AR148" i="18"/>
  <c r="AQ148" i="18"/>
  <c r="AP148" i="18"/>
  <c r="A130" i="2"/>
  <c r="AO119" i="2"/>
  <c r="AO136" i="2"/>
  <c r="AO94" i="2"/>
  <c r="AO61" i="2"/>
  <c r="AO4" i="2"/>
  <c r="AO5" i="2"/>
  <c r="AI202" i="2"/>
  <c r="AJ202" i="2"/>
  <c r="AK202" i="2"/>
  <c r="AI149" i="2"/>
  <c r="AJ149" i="2"/>
  <c r="AK149" i="2"/>
  <c r="AK136" i="2"/>
  <c r="AJ61" i="2"/>
  <c r="AK61" i="2"/>
  <c r="AB35" i="21"/>
  <c r="AC35" i="21"/>
  <c r="AD35" i="21"/>
  <c r="AE35" i="21"/>
  <c r="AF35" i="21"/>
  <c r="AG35" i="21"/>
  <c r="AG33" i="21"/>
  <c r="AF33" i="21"/>
  <c r="AE33" i="21"/>
  <c r="AD33" i="21"/>
  <c r="AC33" i="21"/>
  <c r="AB33" i="21"/>
  <c r="AS41" i="18"/>
  <c r="AR41" i="18"/>
  <c r="AP41" i="18"/>
  <c r="AO41" i="18"/>
  <c r="AN41" i="18"/>
  <c r="AM41" i="18"/>
  <c r="AL41" i="18"/>
  <c r="AK41" i="18"/>
  <c r="AJ41" i="18"/>
  <c r="AI41" i="18"/>
  <c r="AH41" i="18"/>
  <c r="AG41" i="18"/>
  <c r="AF41" i="18"/>
  <c r="AE41" i="18"/>
  <c r="AD41" i="18"/>
  <c r="AC41" i="18"/>
  <c r="AB41" i="18"/>
  <c r="AA41" i="18"/>
  <c r="Z41" i="18"/>
  <c r="Y41" i="18"/>
  <c r="X41" i="18"/>
  <c r="W41" i="18"/>
  <c r="V41" i="18"/>
  <c r="U41" i="18"/>
  <c r="T41" i="18"/>
  <c r="S41" i="18"/>
  <c r="R41" i="18"/>
  <c r="Q41" i="18"/>
  <c r="P41" i="18"/>
  <c r="O41" i="18"/>
  <c r="N41" i="18"/>
  <c r="M41" i="18"/>
  <c r="L41" i="18"/>
  <c r="K41" i="18"/>
  <c r="J41" i="18"/>
  <c r="H41" i="18"/>
  <c r="I41" i="18"/>
  <c r="F60" i="11"/>
  <c r="I136" i="18"/>
  <c r="H136" i="18"/>
  <c r="F194" i="11"/>
  <c r="AS124" i="18" l="1"/>
  <c r="AS129" i="18"/>
  <c r="AS134" i="18"/>
  <c r="AS125" i="18"/>
  <c r="AS126" i="18"/>
  <c r="AS127" i="18"/>
  <c r="AS130" i="18"/>
  <c r="AS131" i="18"/>
  <c r="AS132" i="18"/>
  <c r="AS128" i="18"/>
  <c r="AS133" i="18"/>
  <c r="AG40" i="21"/>
  <c r="AD40" i="21"/>
  <c r="AB40" i="21"/>
  <c r="AF39" i="21"/>
  <c r="AD39" i="21"/>
  <c r="AB39" i="21"/>
  <c r="AF37" i="21"/>
  <c r="AE37" i="21"/>
  <c r="AC37" i="21"/>
  <c r="AG36" i="21"/>
  <c r="AF36" i="21"/>
  <c r="AD36" i="21"/>
  <c r="AB36" i="21"/>
  <c r="AF40" i="21"/>
  <c r="AE40" i="21"/>
  <c r="AC40" i="21"/>
  <c r="AG39" i="21"/>
  <c r="AE39" i="21"/>
  <c r="AC39" i="21"/>
  <c r="AG37" i="21"/>
  <c r="AD37" i="21"/>
  <c r="AB37" i="21"/>
  <c r="AE36" i="21"/>
  <c r="AC36" i="21"/>
  <c r="AO7" i="2"/>
  <c r="AO8" i="2"/>
  <c r="AO11" i="2"/>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H154" i="18"/>
  <c r="I154" i="18"/>
  <c r="AG41" i="21" l="1"/>
  <c r="AD41" i="21"/>
  <c r="AF41" i="21"/>
  <c r="AB41" i="21"/>
  <c r="AE41" i="21"/>
  <c r="AC41" i="21"/>
  <c r="AO12" i="2"/>
  <c r="AO15" i="2"/>
  <c r="AO9" i="2"/>
  <c r="AO10" i="2"/>
  <c r="AO13" i="2"/>
  <c r="J186" i="18"/>
  <c r="K186" i="18"/>
  <c r="L186" i="18"/>
  <c r="M186" i="18"/>
  <c r="N186" i="18"/>
  <c r="O186" i="18"/>
  <c r="P186" i="18"/>
  <c r="Q186" i="18"/>
  <c r="R186" i="18"/>
  <c r="S186" i="18"/>
  <c r="T186" i="18"/>
  <c r="U186" i="18"/>
  <c r="V186" i="18"/>
  <c r="W186" i="18"/>
  <c r="X186" i="18"/>
  <c r="Y186" i="18"/>
  <c r="Z186" i="18"/>
  <c r="AA186" i="18"/>
  <c r="AB186" i="18"/>
  <c r="AC186" i="18"/>
  <c r="AD186" i="18"/>
  <c r="AE186" i="18"/>
  <c r="AF186" i="18"/>
  <c r="AG186" i="18"/>
  <c r="J187" i="18"/>
  <c r="K187" i="18"/>
  <c r="L187" i="18"/>
  <c r="M187" i="18"/>
  <c r="N187" i="18"/>
  <c r="O187" i="18"/>
  <c r="P187" i="18"/>
  <c r="Q187" i="18"/>
  <c r="R187" i="18"/>
  <c r="S187" i="18"/>
  <c r="T187" i="18"/>
  <c r="U187" i="18"/>
  <c r="V187" i="18"/>
  <c r="W187" i="18"/>
  <c r="X187" i="18"/>
  <c r="Y187" i="18"/>
  <c r="Z187" i="18"/>
  <c r="AA187" i="18"/>
  <c r="AB187" i="18"/>
  <c r="AC187" i="18"/>
  <c r="AD187" i="18"/>
  <c r="AE187" i="18"/>
  <c r="AF187" i="18"/>
  <c r="AG187" i="18"/>
  <c r="J188" i="18"/>
  <c r="K188" i="18"/>
  <c r="L188" i="18"/>
  <c r="M188" i="18"/>
  <c r="N188" i="18"/>
  <c r="O188" i="18"/>
  <c r="P188" i="18"/>
  <c r="Q188" i="18"/>
  <c r="R188" i="18"/>
  <c r="S188" i="18"/>
  <c r="T188" i="18"/>
  <c r="U188" i="18"/>
  <c r="V188" i="18"/>
  <c r="W188" i="18"/>
  <c r="X188" i="18"/>
  <c r="Y188" i="18"/>
  <c r="Z188" i="18"/>
  <c r="AA188" i="18"/>
  <c r="AB188" i="18"/>
  <c r="AC188" i="18"/>
  <c r="AD188" i="18"/>
  <c r="AE188" i="18"/>
  <c r="AF188" i="18"/>
  <c r="AG188" i="18"/>
  <c r="F209" i="11"/>
  <c r="AG61" i="2"/>
  <c r="AH61" i="2"/>
  <c r="AI61" i="2"/>
  <c r="F208" i="11" l="1"/>
  <c r="AC76" i="18" l="1"/>
  <c r="AD76" i="18"/>
  <c r="AE76" i="18"/>
  <c r="AF76" i="18"/>
  <c r="AG76" i="18"/>
  <c r="AU4" i="18"/>
  <c r="AV4" i="18"/>
  <c r="AW4" i="18"/>
  <c r="AX4" i="18"/>
  <c r="AY4" i="18"/>
  <c r="AU5" i="18"/>
  <c r="AV5" i="18"/>
  <c r="AW5" i="18"/>
  <c r="AX5" i="18"/>
  <c r="AY5" i="18"/>
  <c r="AU16" i="18"/>
  <c r="AV16" i="18"/>
  <c r="AW16" i="18"/>
  <c r="AX16" i="18"/>
  <c r="AY16" i="18"/>
  <c r="AU251" i="18"/>
  <c r="AV251" i="18"/>
  <c r="AW251" i="18"/>
  <c r="AX251" i="18"/>
  <c r="AY251" i="18"/>
  <c r="AU252" i="18"/>
  <c r="AV252" i="18"/>
  <c r="AW252" i="18"/>
  <c r="AX252" i="18"/>
  <c r="AY252" i="18"/>
  <c r="AU253" i="18"/>
  <c r="AV253" i="18"/>
  <c r="AW253" i="18"/>
  <c r="AX253" i="18"/>
  <c r="AY253" i="18"/>
  <c r="AU254" i="18"/>
  <c r="AV254" i="18"/>
  <c r="AW254" i="18"/>
  <c r="AX254" i="18"/>
  <c r="AY254" i="18"/>
  <c r="AU255" i="18"/>
  <c r="AV255" i="18"/>
  <c r="AW255" i="18"/>
  <c r="AX255" i="18"/>
  <c r="AY255" i="18"/>
  <c r="AU256" i="18"/>
  <c r="AV256" i="18"/>
  <c r="AW256" i="18"/>
  <c r="AX256" i="18"/>
  <c r="AY256" i="18"/>
  <c r="AU257" i="18"/>
  <c r="AV257" i="18"/>
  <c r="AW257" i="18"/>
  <c r="AX257" i="18"/>
  <c r="AY257" i="18"/>
  <c r="AU258" i="18"/>
  <c r="AV258" i="18"/>
  <c r="AW258" i="18"/>
  <c r="AX258" i="18"/>
  <c r="AY258" i="18"/>
  <c r="AU259" i="18"/>
  <c r="AV259" i="18"/>
  <c r="AW259" i="18"/>
  <c r="AX259" i="18"/>
  <c r="AY259" i="18"/>
  <c r="AU260" i="18"/>
  <c r="AV260" i="18"/>
  <c r="AW260" i="18"/>
  <c r="AX260" i="18"/>
  <c r="AY260" i="18"/>
  <c r="AU261" i="18"/>
  <c r="AV261" i="18"/>
  <c r="AW261" i="18"/>
  <c r="AX261" i="18"/>
  <c r="AY261" i="18"/>
  <c r="AU262" i="18"/>
  <c r="AV262" i="18"/>
  <c r="AW262" i="18"/>
  <c r="AX262" i="18"/>
  <c r="AY262" i="18"/>
  <c r="AT251" i="18"/>
  <c r="AT252" i="18"/>
  <c r="AT253" i="18"/>
  <c r="AT254" i="18"/>
  <c r="AT255" i="18"/>
  <c r="AT256" i="18"/>
  <c r="AT257" i="18"/>
  <c r="AT258" i="18"/>
  <c r="AT259" i="18"/>
  <c r="AT260" i="18"/>
  <c r="AT261" i="18"/>
  <c r="AT262" i="18"/>
  <c r="B28" i="22" l="1"/>
  <c r="B16" i="22"/>
  <c r="D28" i="22" l="1"/>
  <c r="H26" i="22"/>
  <c r="C13" i="22" l="1"/>
  <c r="C27" i="22"/>
  <c r="C26" i="22"/>
  <c r="C25" i="22"/>
  <c r="C24" i="22"/>
  <c r="C23" i="22"/>
  <c r="C22" i="22"/>
  <c r="C21" i="22"/>
  <c r="C20" i="22"/>
  <c r="C19" i="22"/>
  <c r="C18" i="22"/>
  <c r="C28" i="22" s="1"/>
  <c r="C29" i="22" s="1"/>
  <c r="C12" i="22"/>
  <c r="C11" i="22"/>
  <c r="C9" i="22"/>
  <c r="D9" i="22" s="1"/>
  <c r="C8" i="22"/>
  <c r="C7" i="22"/>
  <c r="C6" i="22"/>
  <c r="D6" i="22" s="1"/>
  <c r="D16" i="22" s="1"/>
  <c r="F28" i="22" s="1"/>
  <c r="C5" i="22"/>
  <c r="C4" i="22"/>
  <c r="C3" i="22"/>
  <c r="C2" i="22"/>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C16" i="22" l="1"/>
  <c r="AH90" i="12"/>
  <c r="AH62" i="12"/>
  <c r="F16" i="22" l="1"/>
  <c r="H25" i="22" s="1"/>
  <c r="C17" i="22"/>
  <c r="H20" i="16" l="1"/>
  <c r="I20" i="16"/>
  <c r="J20" i="16"/>
  <c r="K20" i="16"/>
  <c r="L20" i="16"/>
  <c r="M20" i="16"/>
  <c r="N20" i="16"/>
  <c r="O20" i="16"/>
  <c r="P20" i="16"/>
  <c r="Q20" i="16"/>
  <c r="R20" i="16"/>
  <c r="S20" i="16"/>
  <c r="H21" i="16"/>
  <c r="I21" i="16"/>
  <c r="J21" i="16"/>
  <c r="K21" i="16"/>
  <c r="L21" i="16"/>
  <c r="M21" i="16"/>
  <c r="N21" i="16"/>
  <c r="O21" i="16"/>
  <c r="P21" i="16"/>
  <c r="Q21" i="16"/>
  <c r="R21" i="16"/>
  <c r="S21" i="16"/>
  <c r="N2" i="16"/>
  <c r="O2" i="16"/>
  <c r="P2" i="16"/>
  <c r="Q2" i="16"/>
  <c r="H3" i="16"/>
  <c r="I3" i="16"/>
  <c r="J3" i="16"/>
  <c r="K3" i="16"/>
  <c r="L3" i="16"/>
  <c r="M3" i="16"/>
  <c r="N3" i="16"/>
  <c r="O3" i="16"/>
  <c r="P3" i="16"/>
  <c r="Q3" i="16"/>
  <c r="R3" i="16"/>
  <c r="R2" i="16" s="1"/>
  <c r="S3" i="16"/>
  <c r="S2" i="16" s="1"/>
  <c r="H4" i="16"/>
  <c r="H2" i="16" s="1"/>
  <c r="I4" i="16"/>
  <c r="I2" i="16" s="1"/>
  <c r="J4" i="16"/>
  <c r="J2" i="16" s="1"/>
  <c r="K4" i="16"/>
  <c r="K2" i="16" s="1"/>
  <c r="L4" i="16"/>
  <c r="L2" i="16" s="1"/>
  <c r="M4" i="16"/>
  <c r="M2" i="16" s="1"/>
  <c r="N4" i="16"/>
  <c r="O4" i="16"/>
  <c r="P4" i="16"/>
  <c r="Q4" i="16"/>
  <c r="R4" i="16"/>
  <c r="S4" i="16"/>
  <c r="AT16" i="18" l="1"/>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AT4" i="2"/>
  <c r="AT5" i="2"/>
  <c r="AT130" i="2" l="1"/>
  <c r="AY148" i="18" s="1"/>
  <c r="AT143" i="2"/>
  <c r="AT34" i="2"/>
  <c r="AY37" i="18" s="1"/>
  <c r="AT20" i="2"/>
  <c r="AB202" i="2"/>
  <c r="AC202" i="2"/>
  <c r="AD202" i="2"/>
  <c r="AE202" i="2"/>
  <c r="AF202" i="2"/>
  <c r="AG202" i="2"/>
  <c r="AM225" i="18" s="1"/>
  <c r="AH202" i="2"/>
  <c r="AN225" i="18" s="1"/>
  <c r="AB149" i="2"/>
  <c r="AC149" i="2"/>
  <c r="AD149" i="2"/>
  <c r="AE149" i="2"/>
  <c r="AK173" i="18" s="1"/>
  <c r="AF149" i="2"/>
  <c r="AL173" i="18" s="1"/>
  <c r="AG149" i="2"/>
  <c r="AM173" i="18" s="1"/>
  <c r="AH149" i="2"/>
  <c r="AN173" i="18" s="1"/>
  <c r="AA136" i="2"/>
  <c r="AB136" i="2"/>
  <c r="AC136" i="2"/>
  <c r="AD136" i="2"/>
  <c r="AE136" i="2"/>
  <c r="AF136" i="2"/>
  <c r="AG136" i="2"/>
  <c r="AH136" i="2"/>
  <c r="AB119" i="2"/>
  <c r="AC119" i="2"/>
  <c r="AD119" i="2"/>
  <c r="AJ137" i="18" s="1"/>
  <c r="AE119" i="2"/>
  <c r="AK137" i="18" s="1"/>
  <c r="AF119" i="2"/>
  <c r="AL137" i="18" s="1"/>
  <c r="AG119" i="2"/>
  <c r="AM137" i="18" s="1"/>
  <c r="AH119" i="2"/>
  <c r="AN137" i="18" s="1"/>
  <c r="AA94" i="2"/>
  <c r="AG109" i="18" s="1"/>
  <c r="AB94" i="2"/>
  <c r="AH109" i="18" s="1"/>
  <c r="AC94" i="2"/>
  <c r="AI109" i="18" s="1"/>
  <c r="AD94" i="2"/>
  <c r="AJ109" i="18" s="1"/>
  <c r="AE94" i="2"/>
  <c r="AK109" i="18" s="1"/>
  <c r="AF94" i="2"/>
  <c r="AL109" i="18" s="1"/>
  <c r="AG94" i="2"/>
  <c r="AM109" i="18" s="1"/>
  <c r="AH94" i="2"/>
  <c r="AN109" i="18" s="1"/>
  <c r="AM76" i="18"/>
  <c r="AN76" i="18"/>
  <c r="A118" i="2" l="1"/>
  <c r="A134" i="2"/>
  <c r="N202" i="2" l="1"/>
  <c r="O202" i="2"/>
  <c r="P202" i="2"/>
  <c r="Q202" i="2"/>
  <c r="R202" i="2"/>
  <c r="S202" i="2"/>
  <c r="T202" i="2"/>
  <c r="U202" i="2"/>
  <c r="V202" i="2"/>
  <c r="W202" i="2"/>
  <c r="X202" i="2"/>
  <c r="Y202" i="2"/>
  <c r="Z202" i="2"/>
  <c r="AA202" i="2"/>
  <c r="U141" i="18" l="1"/>
  <c r="V141" i="18"/>
  <c r="W141" i="18"/>
  <c r="X141" i="18"/>
  <c r="Y141" i="18"/>
  <c r="Z141" i="18"/>
  <c r="AA141" i="18"/>
  <c r="AB141" i="18"/>
  <c r="AC141" i="18"/>
  <c r="AD141" i="18"/>
  <c r="AE141" i="18"/>
  <c r="AF141" i="18"/>
  <c r="U142" i="18"/>
  <c r="V142" i="18"/>
  <c r="W142" i="18"/>
  <c r="X142" i="18"/>
  <c r="Y142" i="18"/>
  <c r="Z142" i="18"/>
  <c r="AA142" i="18"/>
  <c r="AB142" i="18"/>
  <c r="AC142" i="18"/>
  <c r="AD142" i="18"/>
  <c r="AE142" i="18"/>
  <c r="AF142" i="18"/>
  <c r="AG142" i="18"/>
  <c r="AT4" i="18" l="1"/>
  <c r="AT5" i="18"/>
  <c r="A220" i="4" l="1"/>
  <c r="F202" i="4"/>
  <c r="F203" i="4"/>
  <c r="F204" i="4"/>
  <c r="F205" i="4"/>
  <c r="F206" i="4"/>
  <c r="F207" i="4"/>
  <c r="F208" i="4"/>
  <c r="F209" i="4"/>
  <c r="F210" i="4"/>
  <c r="F211" i="4"/>
  <c r="F212" i="4"/>
  <c r="F213" i="4"/>
  <c r="F214" i="4"/>
  <c r="F215" i="4"/>
  <c r="F216" i="4"/>
  <c r="F217" i="4"/>
  <c r="F169" i="11" l="1"/>
  <c r="H116" i="18"/>
  <c r="I116" i="18"/>
  <c r="J116" i="18"/>
  <c r="K116" i="18"/>
  <c r="L116" i="18"/>
  <c r="M116" i="18"/>
  <c r="N116" i="18"/>
  <c r="O116" i="18"/>
  <c r="P116" i="18"/>
  <c r="Q116" i="18"/>
  <c r="R116" i="18"/>
  <c r="S116" i="18"/>
  <c r="T116" i="18"/>
  <c r="U116" i="18"/>
  <c r="V116" i="18"/>
  <c r="W116" i="18"/>
  <c r="X116" i="18"/>
  <c r="Y116" i="18"/>
  <c r="Z116" i="18"/>
  <c r="AA116" i="18"/>
  <c r="AB116" i="18"/>
  <c r="AC116" i="18"/>
  <c r="AD116" i="18"/>
  <c r="AE116" i="18"/>
  <c r="AF116" i="18"/>
  <c r="AG116" i="18"/>
  <c r="A69" i="2"/>
  <c r="A99" i="2"/>
  <c r="AS4" i="2" l="1"/>
  <c r="AS5" i="2"/>
  <c r="AL17" i="12" l="1"/>
  <c r="AM17" i="12" s="1"/>
  <c r="AN17" i="12" s="1"/>
  <c r="AO17" i="12" s="1"/>
  <c r="AP17" i="12" s="1"/>
  <c r="AQ17" i="12" s="1"/>
  <c r="AF14" i="2"/>
  <c r="AB61" i="2"/>
  <c r="AH76" i="18" s="1"/>
  <c r="AC61" i="2"/>
  <c r="AI76" i="18" s="1"/>
  <c r="AD61" i="2"/>
  <c r="AJ76" i="18" s="1"/>
  <c r="AE61" i="2"/>
  <c r="AF61" i="2"/>
  <c r="AE8" i="2"/>
  <c r="AE10" i="2" s="1"/>
  <c r="AF8" i="2"/>
  <c r="AF10" i="2" s="1"/>
  <c r="AE14" i="2"/>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A3" i="4"/>
  <c r="AF7" i="2" l="1"/>
  <c r="AL76" i="18"/>
  <c r="AE7" i="2"/>
  <c r="AK76" i="18"/>
  <c r="AT182" i="2"/>
  <c r="AY205" i="18" s="1"/>
  <c r="AT183" i="2"/>
  <c r="AY206" i="18" s="1"/>
  <c r="AF11" i="2"/>
  <c r="AF13" i="2" s="1"/>
  <c r="AE11" i="2"/>
  <c r="AE13" i="2" s="1"/>
  <c r="AE9" i="2"/>
  <c r="AF9" i="2"/>
  <c r="AE12" i="2" l="1"/>
  <c r="AF12" i="2"/>
  <c r="A40" i="12"/>
  <c r="A41" i="12"/>
  <c r="A42" i="12"/>
  <c r="A43" i="12"/>
  <c r="A44" i="12"/>
  <c r="F83" i="11"/>
  <c r="F84" i="11"/>
  <c r="F85" i="11"/>
  <c r="F86" i="11"/>
  <c r="F87" i="11"/>
  <c r="H55" i="18"/>
  <c r="I55" i="18"/>
  <c r="H56" i="18"/>
  <c r="I56" i="18"/>
  <c r="H57" i="18"/>
  <c r="I57" i="18"/>
  <c r="H58" i="18"/>
  <c r="I58" i="18"/>
  <c r="H59" i="18"/>
  <c r="I59" i="18"/>
  <c r="H60" i="18"/>
  <c r="I60" i="18"/>
  <c r="H37" i="18" l="1"/>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34" i="2" l="1"/>
  <c r="A65" i="12" l="1"/>
  <c r="A66" i="12"/>
  <c r="A67" i="12"/>
  <c r="D108" i="12"/>
  <c r="E108" i="12"/>
  <c r="F108" i="12"/>
  <c r="G108" i="12"/>
  <c r="H108" i="12"/>
  <c r="I108" i="12"/>
  <c r="J108" i="12"/>
  <c r="K108" i="12"/>
  <c r="L108" i="12"/>
  <c r="M108" i="12"/>
  <c r="N108" i="12"/>
  <c r="O108" i="12"/>
  <c r="P108" i="12"/>
  <c r="Q108" i="12"/>
  <c r="R108" i="12"/>
  <c r="S108" i="12"/>
  <c r="T108" i="12"/>
  <c r="U108" i="12"/>
  <c r="V108" i="12"/>
  <c r="W108" i="12"/>
  <c r="X108" i="12"/>
  <c r="Y108" i="12"/>
  <c r="AE137" i="18" s="1"/>
  <c r="Z108" i="12"/>
  <c r="AF137" i="18" s="1"/>
  <c r="AA108" i="12"/>
  <c r="AG137" i="18" s="1"/>
  <c r="AB108" i="12"/>
  <c r="AH137" i="18" s="1"/>
  <c r="AC108" i="12"/>
  <c r="AI137" i="18" s="1"/>
  <c r="A92" i="12"/>
  <c r="A93" i="12"/>
  <c r="A94" i="12"/>
  <c r="A125" i="12"/>
  <c r="A184" i="2" l="1"/>
  <c r="AA35" i="21" l="1"/>
  <c r="Z35" i="21"/>
  <c r="Y35" i="21"/>
  <c r="X35" i="21"/>
  <c r="W35" i="21"/>
  <c r="V35" i="21"/>
  <c r="U35" i="21"/>
  <c r="T35" i="21"/>
  <c r="S35" i="21"/>
  <c r="R35" i="21"/>
  <c r="Q35" i="21"/>
  <c r="P35" i="21"/>
  <c r="O35" i="21"/>
  <c r="N35" i="21"/>
  <c r="M35" i="21"/>
  <c r="L35" i="21"/>
  <c r="K35" i="21"/>
  <c r="J35" i="21"/>
  <c r="I35" i="21"/>
  <c r="H35" i="21"/>
  <c r="G35" i="21"/>
  <c r="F35" i="21"/>
  <c r="E35" i="21"/>
  <c r="X39" i="21" l="1"/>
  <c r="X40" i="21"/>
  <c r="H39" i="21"/>
  <c r="H40" i="21"/>
  <c r="Y39" i="21"/>
  <c r="Y40" i="21"/>
  <c r="I39" i="21"/>
  <c r="I40" i="21"/>
  <c r="K36" i="21"/>
  <c r="K40" i="21"/>
  <c r="K39" i="21"/>
  <c r="L36" i="21"/>
  <c r="L40" i="21"/>
  <c r="L39" i="21"/>
  <c r="N39" i="21"/>
  <c r="N40" i="21"/>
  <c r="P40" i="21"/>
  <c r="P39" i="21"/>
  <c r="AQ157" i="2" s="1"/>
  <c r="R40" i="21"/>
  <c r="R39" i="21"/>
  <c r="AS157" i="2" s="1"/>
  <c r="T40" i="21"/>
  <c r="T39" i="21"/>
  <c r="V40" i="21"/>
  <c r="V39" i="21"/>
  <c r="F40" i="21"/>
  <c r="F39" i="21"/>
  <c r="Z40" i="21"/>
  <c r="Z39" i="21"/>
  <c r="J36" i="21"/>
  <c r="J39" i="21"/>
  <c r="J40" i="21"/>
  <c r="M40" i="21"/>
  <c r="M39" i="21"/>
  <c r="O40" i="21"/>
  <c r="O39" i="21"/>
  <c r="AP157" i="2" s="1"/>
  <c r="Q40" i="21"/>
  <c r="Q39" i="21"/>
  <c r="AR157" i="2" s="1"/>
  <c r="S40" i="21"/>
  <c r="S39" i="21"/>
  <c r="AT157" i="2" s="1"/>
  <c r="U40" i="21"/>
  <c r="U39" i="21"/>
  <c r="W39" i="21"/>
  <c r="W40" i="21"/>
  <c r="E39" i="21"/>
  <c r="E40" i="21"/>
  <c r="G40" i="21"/>
  <c r="G39" i="21"/>
  <c r="AA40" i="21"/>
  <c r="AA39" i="21"/>
  <c r="E36" i="21"/>
  <c r="L37" i="21"/>
  <c r="K37" i="21"/>
  <c r="M37" i="21"/>
  <c r="M36" i="21"/>
  <c r="Y37" i="21"/>
  <c r="Y36" i="21"/>
  <c r="H37" i="21"/>
  <c r="H36" i="21"/>
  <c r="J37" i="21"/>
  <c r="N37" i="21"/>
  <c r="N36" i="21"/>
  <c r="AT182" i="18" s="1"/>
  <c r="P37" i="21"/>
  <c r="AQ160" i="2" s="1"/>
  <c r="AV184" i="18" s="1"/>
  <c r="P36" i="21"/>
  <c r="AQ158" i="2" s="1"/>
  <c r="AV182" i="18" s="1"/>
  <c r="R37" i="21"/>
  <c r="AS160" i="2" s="1"/>
  <c r="AX184" i="18" s="1"/>
  <c r="R36" i="21"/>
  <c r="AS158" i="2" s="1"/>
  <c r="AX182" i="18" s="1"/>
  <c r="S37" i="21"/>
  <c r="S36" i="21"/>
  <c r="U37" i="21"/>
  <c r="U36" i="21"/>
  <c r="X37" i="21"/>
  <c r="X36" i="21"/>
  <c r="E37" i="21"/>
  <c r="F36" i="21"/>
  <c r="F37" i="21"/>
  <c r="Z37" i="21"/>
  <c r="Z36" i="21"/>
  <c r="I37" i="21"/>
  <c r="I36" i="21"/>
  <c r="O37" i="21"/>
  <c r="AP160" i="2" s="1"/>
  <c r="AU184" i="18" s="1"/>
  <c r="O36" i="21"/>
  <c r="AP158" i="2" s="1"/>
  <c r="AU182" i="18" s="1"/>
  <c r="Q37" i="21"/>
  <c r="AR160" i="2" s="1"/>
  <c r="AW184" i="18" s="1"/>
  <c r="Q36" i="21"/>
  <c r="AR158" i="2" s="1"/>
  <c r="AW182" i="18" s="1"/>
  <c r="T37" i="21"/>
  <c r="T36" i="21"/>
  <c r="V37" i="21"/>
  <c r="V36" i="21"/>
  <c r="W37" i="21"/>
  <c r="W36" i="21"/>
  <c r="G36" i="21"/>
  <c r="G37" i="21"/>
  <c r="AA37" i="21"/>
  <c r="AA36" i="21"/>
  <c r="A160" i="2"/>
  <c r="A158" i="2"/>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I262" i="18"/>
  <c r="H262" i="18"/>
  <c r="I261" i="18"/>
  <c r="H261" i="18"/>
  <c r="I260" i="18"/>
  <c r="H260" i="18"/>
  <c r="I259" i="18"/>
  <c r="H259" i="18"/>
  <c r="I258" i="18"/>
  <c r="H258" i="18"/>
  <c r="AG257" i="18"/>
  <c r="AF257" i="18"/>
  <c r="AE257" i="18"/>
  <c r="AD257" i="18"/>
  <c r="AC257" i="18"/>
  <c r="AB257" i="18"/>
  <c r="AA257" i="18"/>
  <c r="Z257" i="18"/>
  <c r="Y257" i="18"/>
  <c r="X257" i="18"/>
  <c r="W257" i="18"/>
  <c r="V257" i="18"/>
  <c r="U257" i="18"/>
  <c r="T257" i="18"/>
  <c r="S257" i="18"/>
  <c r="R257" i="18"/>
  <c r="Q257" i="18"/>
  <c r="P257" i="18"/>
  <c r="O257" i="18"/>
  <c r="N257" i="18"/>
  <c r="M257" i="18"/>
  <c r="L257" i="18"/>
  <c r="K257" i="18"/>
  <c r="J257" i="18"/>
  <c r="I257" i="18"/>
  <c r="H257" i="18"/>
  <c r="AG256" i="18"/>
  <c r="AF256" i="18"/>
  <c r="AE256" i="18"/>
  <c r="AD256" i="18"/>
  <c r="AC256" i="18"/>
  <c r="AB256" i="18"/>
  <c r="AA256" i="18"/>
  <c r="Z256" i="18"/>
  <c r="Y256" i="18"/>
  <c r="X256" i="18"/>
  <c r="W256" i="18"/>
  <c r="V256" i="18"/>
  <c r="U256" i="18"/>
  <c r="T256" i="18"/>
  <c r="S256" i="18"/>
  <c r="R256" i="18"/>
  <c r="Q256" i="18"/>
  <c r="P256" i="18"/>
  <c r="O256" i="18"/>
  <c r="N256" i="18"/>
  <c r="M256" i="18"/>
  <c r="L256" i="18"/>
  <c r="K256" i="18"/>
  <c r="J256" i="18"/>
  <c r="I256" i="18"/>
  <c r="H256" i="18"/>
  <c r="AG255" i="18"/>
  <c r="AF255" i="18"/>
  <c r="AE255" i="18"/>
  <c r="AD255" i="18"/>
  <c r="AC255" i="18"/>
  <c r="AB255" i="18"/>
  <c r="AA255" i="18"/>
  <c r="Z255" i="18"/>
  <c r="Y255" i="18"/>
  <c r="X255" i="18"/>
  <c r="W255" i="18"/>
  <c r="V255" i="18"/>
  <c r="U255" i="18"/>
  <c r="T255" i="18"/>
  <c r="S255" i="18"/>
  <c r="R255" i="18"/>
  <c r="Q255" i="18"/>
  <c r="P255" i="18"/>
  <c r="O255" i="18"/>
  <c r="N255" i="18"/>
  <c r="M255" i="18"/>
  <c r="L255" i="18"/>
  <c r="K255" i="18"/>
  <c r="J255" i="18"/>
  <c r="I255" i="18"/>
  <c r="H255" i="18"/>
  <c r="AG254" i="18"/>
  <c r="AF254" i="18"/>
  <c r="AE254" i="18"/>
  <c r="AD254" i="18"/>
  <c r="AC254" i="18"/>
  <c r="AB254" i="18"/>
  <c r="AA254" i="18"/>
  <c r="Z254" i="18"/>
  <c r="Y254" i="18"/>
  <c r="X254" i="18"/>
  <c r="W254" i="18"/>
  <c r="V254" i="18"/>
  <c r="U254" i="18"/>
  <c r="T254" i="18"/>
  <c r="S254" i="18"/>
  <c r="R254" i="18"/>
  <c r="Q254" i="18"/>
  <c r="P254" i="18"/>
  <c r="O254" i="18"/>
  <c r="N254" i="18"/>
  <c r="M254" i="18"/>
  <c r="L254" i="18"/>
  <c r="K254" i="18"/>
  <c r="J254" i="18"/>
  <c r="I254" i="18"/>
  <c r="H254" i="18"/>
  <c r="AG253" i="18"/>
  <c r="AF253" i="18"/>
  <c r="AE253" i="18"/>
  <c r="AD253" i="18"/>
  <c r="AC253" i="18"/>
  <c r="AB253" i="18"/>
  <c r="AA253" i="18"/>
  <c r="Z253" i="18"/>
  <c r="Y253" i="18"/>
  <c r="X253" i="18"/>
  <c r="W253" i="18"/>
  <c r="V253" i="18"/>
  <c r="U253" i="18"/>
  <c r="T253" i="18"/>
  <c r="S253" i="18"/>
  <c r="R253" i="18"/>
  <c r="Q253" i="18"/>
  <c r="P253" i="18"/>
  <c r="O253" i="18"/>
  <c r="N253" i="18"/>
  <c r="M253" i="18"/>
  <c r="L253" i="18"/>
  <c r="K253" i="18"/>
  <c r="J253" i="18"/>
  <c r="I253" i="18"/>
  <c r="H253" i="18"/>
  <c r="AG252" i="18"/>
  <c r="AF252" i="18"/>
  <c r="AE252" i="18"/>
  <c r="AD252" i="18"/>
  <c r="AC252" i="18"/>
  <c r="AB252" i="18"/>
  <c r="AA252" i="18"/>
  <c r="Z252" i="18"/>
  <c r="Y252" i="18"/>
  <c r="X252" i="18"/>
  <c r="W252" i="18"/>
  <c r="V252" i="18"/>
  <c r="U252" i="18"/>
  <c r="T252" i="18"/>
  <c r="S252" i="18"/>
  <c r="R252" i="18"/>
  <c r="Q252" i="18"/>
  <c r="P252" i="18"/>
  <c r="O252" i="18"/>
  <c r="N252" i="18"/>
  <c r="M252" i="18"/>
  <c r="L252" i="18"/>
  <c r="K252" i="18"/>
  <c r="J252" i="18"/>
  <c r="I252" i="18"/>
  <c r="H252" i="18"/>
  <c r="I251" i="18"/>
  <c r="H251" i="18"/>
  <c r="AO202" i="2" l="1"/>
  <c r="AO14" i="2" s="1"/>
  <c r="AT158" i="2"/>
  <c r="AY182" i="18" s="1"/>
  <c r="I41" i="21"/>
  <c r="AA41" i="21"/>
  <c r="Y41" i="21"/>
  <c r="AT160" i="2"/>
  <c r="AY184" i="18" s="1"/>
  <c r="U41" i="21"/>
  <c r="V41" i="21"/>
  <c r="R41" i="21"/>
  <c r="X41" i="21"/>
  <c r="F41" i="21"/>
  <c r="W41" i="21"/>
  <c r="H41" i="21"/>
  <c r="G41" i="21"/>
  <c r="Z41" i="21"/>
  <c r="M41" i="21"/>
  <c r="E41" i="21"/>
  <c r="S41" i="21"/>
  <c r="J41" i="21"/>
  <c r="K41" i="21"/>
  <c r="T41" i="21"/>
  <c r="P41" i="21"/>
  <c r="Q41" i="21"/>
  <c r="N41" i="21"/>
  <c r="O41" i="21"/>
  <c r="L41" i="21"/>
  <c r="A159" i="2"/>
  <c r="F33" i="21"/>
  <c r="G33" i="21"/>
  <c r="H33" i="21"/>
  <c r="I33" i="21"/>
  <c r="J33" i="21"/>
  <c r="K33" i="21"/>
  <c r="L33" i="21"/>
  <c r="M33" i="21"/>
  <c r="N33" i="21"/>
  <c r="O33" i="21"/>
  <c r="P33" i="21"/>
  <c r="Q33" i="21"/>
  <c r="R33" i="21"/>
  <c r="S33" i="21"/>
  <c r="T33" i="21"/>
  <c r="U33" i="21"/>
  <c r="V33" i="21"/>
  <c r="W33" i="21"/>
  <c r="X33" i="21"/>
  <c r="Y33" i="21"/>
  <c r="Z33" i="21"/>
  <c r="AA33" i="21"/>
  <c r="E33" i="21"/>
  <c r="H183" i="18" l="1"/>
  <c r="I183" i="18"/>
  <c r="H185" i="18"/>
  <c r="I185" i="18"/>
  <c r="H186" i="18"/>
  <c r="I186" i="18"/>
  <c r="H187" i="18"/>
  <c r="I187" i="18"/>
  <c r="H188" i="18"/>
  <c r="I188" i="18"/>
  <c r="H189" i="18"/>
  <c r="I189" i="18"/>
  <c r="H190" i="18"/>
  <c r="I190" i="18"/>
  <c r="H191" i="18"/>
  <c r="I191" i="18"/>
  <c r="G167" i="12"/>
  <c r="H167" i="12"/>
  <c r="I167" i="12"/>
  <c r="J167" i="12"/>
  <c r="K167" i="12"/>
  <c r="L167" i="12"/>
  <c r="M167" i="12"/>
  <c r="N167" i="12"/>
  <c r="O167" i="12"/>
  <c r="P167" i="12"/>
  <c r="Q167" i="12"/>
  <c r="R167" i="12"/>
  <c r="S167" i="12"/>
  <c r="T167" i="12"/>
  <c r="U167" i="12"/>
  <c r="V167" i="12"/>
  <c r="W167" i="12"/>
  <c r="X167" i="12"/>
  <c r="Y167" i="12"/>
  <c r="Z167" i="12"/>
  <c r="AA167" i="12"/>
  <c r="AB167" i="12"/>
  <c r="AC167" i="12"/>
  <c r="F119" i="11" l="1"/>
  <c r="F118" i="11"/>
  <c r="A5" i="4" l="1"/>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R136" i="18" l="1"/>
  <c r="AL134" i="2"/>
  <c r="AL157" i="2"/>
  <c r="AL159" i="2"/>
  <c r="AL35" i="2"/>
  <c r="AL34" i="2"/>
  <c r="AR112" i="18"/>
  <c r="AL128" i="2"/>
  <c r="AR21" i="18"/>
  <c r="AL118" i="2"/>
  <c r="AR154" i="18"/>
  <c r="AL122" i="2"/>
  <c r="AR116" i="18"/>
  <c r="AL99" i="2"/>
  <c r="AL69" i="2"/>
  <c r="F287" i="11" l="1"/>
  <c r="F302" i="11" l="1"/>
  <c r="F301" i="11"/>
  <c r="F300" i="11"/>
  <c r="F299" i="11"/>
  <c r="F298" i="11"/>
  <c r="F297" i="11"/>
  <c r="F296" i="11"/>
  <c r="F295" i="11"/>
  <c r="F294" i="11"/>
  <c r="F293" i="11"/>
  <c r="F292" i="11"/>
  <c r="F291" i="11"/>
  <c r="F290" i="11"/>
  <c r="F289" i="11"/>
  <c r="F288" i="11"/>
  <c r="F286" i="11"/>
  <c r="F285" i="11"/>
  <c r="F284" i="11"/>
  <c r="F283" i="11"/>
  <c r="F282" i="11"/>
  <c r="F281" i="11"/>
  <c r="F280"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7" i="11"/>
  <c r="F206" i="11"/>
  <c r="F205" i="11"/>
  <c r="F204" i="11"/>
  <c r="F203" i="11"/>
  <c r="F202" i="11"/>
  <c r="F201" i="11"/>
  <c r="F200" i="11"/>
  <c r="F199" i="11"/>
  <c r="F198" i="11"/>
  <c r="F197" i="11"/>
  <c r="F196" i="11"/>
  <c r="F195"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2" i="11"/>
  <c r="F81" i="11"/>
  <c r="F80" i="11"/>
  <c r="F79" i="11"/>
  <c r="F78" i="11"/>
  <c r="F77" i="11"/>
  <c r="F76" i="11"/>
  <c r="F75" i="11"/>
  <c r="F74" i="11"/>
  <c r="F73" i="11"/>
  <c r="F72" i="11"/>
  <c r="F71" i="11"/>
  <c r="F70" i="11"/>
  <c r="F69" i="11"/>
  <c r="F68" i="11"/>
  <c r="F67" i="11"/>
  <c r="F66" i="11"/>
  <c r="F65" i="11"/>
  <c r="F64" i="11"/>
  <c r="F63" i="11"/>
  <c r="F62" i="11"/>
  <c r="F61"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I78" i="18"/>
  <c r="I79" i="18"/>
  <c r="H78" i="18"/>
  <c r="H79" i="18"/>
  <c r="A139" i="18" l="1"/>
  <c r="AR4" i="2" l="1"/>
  <c r="AR5" i="2"/>
  <c r="A21" i="18"/>
  <c r="AT144" i="2" l="1"/>
  <c r="AS147" i="2"/>
  <c r="AT147" i="2" s="1"/>
  <c r="AS114" i="2"/>
  <c r="AT114" i="2" s="1"/>
  <c r="AR138" i="2"/>
  <c r="AS138" i="2" s="1"/>
  <c r="AR124" i="2"/>
  <c r="AS124" i="2" s="1"/>
  <c r="AR123" i="2"/>
  <c r="AR121" i="2"/>
  <c r="AR97" i="2"/>
  <c r="AS97" i="2" s="1"/>
  <c r="AR100" i="2"/>
  <c r="AS100" i="2" s="1"/>
  <c r="AR101" i="2"/>
  <c r="AS101" i="2" s="1"/>
  <c r="A133" i="12"/>
  <c r="A134" i="12"/>
  <c r="A135" i="12"/>
  <c r="A136" i="12"/>
  <c r="A137" i="12"/>
  <c r="A138" i="12"/>
  <c r="A139" i="12"/>
  <c r="A140" i="12"/>
  <c r="A141" i="12"/>
  <c r="A132" i="12"/>
  <c r="A38" i="12"/>
  <c r="A39" i="12"/>
  <c r="H53" i="18"/>
  <c r="I53" i="18"/>
  <c r="H54" i="18"/>
  <c r="I54" i="18"/>
  <c r="AS123" i="2" l="1"/>
  <c r="AX141" i="18" s="1"/>
  <c r="AW141" i="18"/>
  <c r="AS121" i="2"/>
  <c r="AS139" i="2"/>
  <c r="H147" i="18"/>
  <c r="I147" i="18"/>
  <c r="H97" i="18"/>
  <c r="I97" i="18"/>
  <c r="H98" i="18"/>
  <c r="I98" i="18"/>
  <c r="N79" i="18" l="1"/>
  <c r="O79" i="18"/>
  <c r="P79" i="18"/>
  <c r="Q79" i="18"/>
  <c r="R79" i="18"/>
  <c r="S79" i="18"/>
  <c r="T79" i="18"/>
  <c r="U79" i="18"/>
  <c r="V79" i="18"/>
  <c r="W79" i="18"/>
  <c r="X79" i="18"/>
  <c r="Y79" i="18"/>
  <c r="Z79" i="18"/>
  <c r="AA79" i="18"/>
  <c r="AB79" i="18"/>
  <c r="AC79" i="18"/>
  <c r="AD79" i="18"/>
  <c r="AE79" i="18"/>
  <c r="AF79" i="18"/>
  <c r="H80" i="18"/>
  <c r="I80" i="18"/>
  <c r="N80" i="18"/>
  <c r="O80" i="18"/>
  <c r="P80" i="18"/>
  <c r="Q80" i="18"/>
  <c r="R80" i="18"/>
  <c r="S80" i="18"/>
  <c r="T80" i="18"/>
  <c r="U80" i="18"/>
  <c r="V80" i="18"/>
  <c r="W80" i="18"/>
  <c r="X80" i="18"/>
  <c r="Y80" i="18"/>
  <c r="Z80" i="18"/>
  <c r="AA80" i="18"/>
  <c r="AB80" i="18"/>
  <c r="AC80" i="18"/>
  <c r="AD80" i="18"/>
  <c r="AE80" i="18"/>
  <c r="AF80" i="18"/>
  <c r="A63" i="2"/>
  <c r="A34" i="12"/>
  <c r="A35" i="12"/>
  <c r="A36" i="12"/>
  <c r="A40" i="2"/>
  <c r="A41" i="2"/>
  <c r="A42" i="2"/>
  <c r="A39" i="18"/>
  <c r="A40" i="18"/>
  <c r="A42" i="18"/>
  <c r="A43" i="18"/>
  <c r="A44" i="18"/>
  <c r="A45" i="18"/>
  <c r="A46" i="18"/>
  <c r="A47" i="18"/>
  <c r="N78" i="18"/>
  <c r="O78" i="18"/>
  <c r="P78" i="18"/>
  <c r="Q78" i="18"/>
  <c r="R78" i="18"/>
  <c r="S78" i="18"/>
  <c r="T78" i="18"/>
  <c r="U78" i="18"/>
  <c r="V78" i="18"/>
  <c r="W78" i="18"/>
  <c r="X78" i="18"/>
  <c r="Y78" i="18"/>
  <c r="Z78" i="18"/>
  <c r="AA78" i="18"/>
  <c r="AB78" i="18"/>
  <c r="AC78" i="18"/>
  <c r="AD78" i="18"/>
  <c r="AE78" i="18"/>
  <c r="AF78" i="18"/>
  <c r="N22" i="18"/>
  <c r="O22" i="18"/>
  <c r="P22" i="18"/>
  <c r="Q22" i="18"/>
  <c r="R22" i="18"/>
  <c r="S22" i="18"/>
  <c r="T22" i="18"/>
  <c r="U22" i="18"/>
  <c r="V22" i="18"/>
  <c r="W22" i="18"/>
  <c r="X22" i="18"/>
  <c r="Y22" i="18"/>
  <c r="Z22" i="18"/>
  <c r="AA22" i="18"/>
  <c r="AB22" i="18"/>
  <c r="AC22" i="18"/>
  <c r="AD22" i="18"/>
  <c r="AE22" i="18"/>
  <c r="AF22" i="18"/>
  <c r="AG22" i="18"/>
  <c r="N23" i="18"/>
  <c r="O23" i="18"/>
  <c r="P23" i="18"/>
  <c r="Q23" i="18"/>
  <c r="R23" i="18"/>
  <c r="S23" i="18"/>
  <c r="T23" i="18"/>
  <c r="U23" i="18"/>
  <c r="V23" i="18"/>
  <c r="W23" i="18"/>
  <c r="X23" i="18"/>
  <c r="Y23" i="18"/>
  <c r="Z23" i="18"/>
  <c r="AA23" i="18"/>
  <c r="AB23" i="18"/>
  <c r="AC23" i="18"/>
  <c r="AD23" i="18"/>
  <c r="AE23" i="18"/>
  <c r="AF23" i="18"/>
  <c r="AG23" i="18"/>
  <c r="N24" i="18"/>
  <c r="O24" i="18"/>
  <c r="P24" i="18"/>
  <c r="Q24" i="18"/>
  <c r="R24" i="18"/>
  <c r="S24" i="18"/>
  <c r="T24" i="18"/>
  <c r="U24" i="18"/>
  <c r="V24" i="18"/>
  <c r="W24" i="18"/>
  <c r="X24" i="18"/>
  <c r="Y24" i="18"/>
  <c r="Z24" i="18"/>
  <c r="AA24" i="18"/>
  <c r="AB24" i="18"/>
  <c r="AC24" i="18"/>
  <c r="AD24" i="18"/>
  <c r="AE24" i="18"/>
  <c r="AF24" i="18"/>
  <c r="AG24" i="18"/>
  <c r="N25" i="18"/>
  <c r="O25" i="18"/>
  <c r="P25" i="18"/>
  <c r="Q25" i="18"/>
  <c r="R25" i="18"/>
  <c r="S25" i="18"/>
  <c r="T25" i="18"/>
  <c r="U25" i="18"/>
  <c r="V25" i="18"/>
  <c r="W25" i="18"/>
  <c r="X25" i="18"/>
  <c r="Y25" i="18"/>
  <c r="Z25" i="18"/>
  <c r="AA25" i="18"/>
  <c r="AB25" i="18"/>
  <c r="AC25" i="18"/>
  <c r="AD25" i="18"/>
  <c r="AE25" i="18"/>
  <c r="AF25" i="18"/>
  <c r="AG25" i="18"/>
  <c r="N26" i="18"/>
  <c r="O26" i="18"/>
  <c r="P26" i="18"/>
  <c r="Q26" i="18"/>
  <c r="R26" i="18"/>
  <c r="S26" i="18"/>
  <c r="T26" i="18"/>
  <c r="U26" i="18"/>
  <c r="V26" i="18"/>
  <c r="W26" i="18"/>
  <c r="X26" i="18"/>
  <c r="Y26" i="18"/>
  <c r="Z26" i="18"/>
  <c r="AA26" i="18"/>
  <c r="AB26" i="18"/>
  <c r="AC26" i="18"/>
  <c r="AD26" i="18"/>
  <c r="AE26" i="18"/>
  <c r="AF26" i="18"/>
  <c r="AG26" i="18"/>
  <c r="N27" i="18"/>
  <c r="O27" i="18"/>
  <c r="P27" i="18"/>
  <c r="Q27" i="18"/>
  <c r="R27" i="18"/>
  <c r="S27" i="18"/>
  <c r="T27" i="18"/>
  <c r="U27" i="18"/>
  <c r="V27" i="18"/>
  <c r="W27" i="18"/>
  <c r="X27" i="18"/>
  <c r="Y27" i="18"/>
  <c r="Z27" i="18"/>
  <c r="AA27" i="18"/>
  <c r="AB27" i="18"/>
  <c r="AC27" i="18"/>
  <c r="AD27" i="18"/>
  <c r="AE27" i="18"/>
  <c r="AF27" i="18"/>
  <c r="AG27" i="18"/>
  <c r="N28" i="18"/>
  <c r="O28" i="18"/>
  <c r="P28" i="18"/>
  <c r="Q28" i="18"/>
  <c r="R28" i="18"/>
  <c r="S28" i="18"/>
  <c r="T28" i="18"/>
  <c r="U28" i="18"/>
  <c r="V28" i="18"/>
  <c r="W28" i="18"/>
  <c r="X28" i="18"/>
  <c r="Y28" i="18"/>
  <c r="Z28" i="18"/>
  <c r="AA28" i="18"/>
  <c r="AB28" i="18"/>
  <c r="AC28" i="18"/>
  <c r="AD28" i="18"/>
  <c r="AE28" i="18"/>
  <c r="AF28" i="18"/>
  <c r="AG28" i="18"/>
  <c r="N29" i="18"/>
  <c r="O29" i="18"/>
  <c r="P29" i="18"/>
  <c r="Q29" i="18"/>
  <c r="R29" i="18"/>
  <c r="S29" i="18"/>
  <c r="T29" i="18"/>
  <c r="U29" i="18"/>
  <c r="V29" i="18"/>
  <c r="W29" i="18"/>
  <c r="X29" i="18"/>
  <c r="Y29" i="18"/>
  <c r="Z29" i="18"/>
  <c r="AA29" i="18"/>
  <c r="AB29" i="18"/>
  <c r="AC29" i="18"/>
  <c r="AD29" i="18"/>
  <c r="AE29" i="18"/>
  <c r="AF29" i="18"/>
  <c r="AG29" i="18"/>
  <c r="N30" i="18"/>
  <c r="O30" i="18"/>
  <c r="P30" i="18"/>
  <c r="Q30" i="18"/>
  <c r="R30" i="18"/>
  <c r="S30" i="18"/>
  <c r="T30" i="18"/>
  <c r="U30" i="18"/>
  <c r="V30" i="18"/>
  <c r="W30" i="18"/>
  <c r="X30" i="18"/>
  <c r="Y30" i="18"/>
  <c r="Z30" i="18"/>
  <c r="AA30" i="18"/>
  <c r="AB30" i="18"/>
  <c r="AC30" i="18"/>
  <c r="AD30" i="18"/>
  <c r="AE30" i="18"/>
  <c r="AF30" i="18"/>
  <c r="AG30" i="18"/>
  <c r="N31" i="18"/>
  <c r="O31" i="18"/>
  <c r="P31" i="18"/>
  <c r="Q31" i="18"/>
  <c r="R31" i="18"/>
  <c r="S31" i="18"/>
  <c r="T31" i="18"/>
  <c r="U31" i="18"/>
  <c r="V31" i="18"/>
  <c r="W31" i="18"/>
  <c r="X31" i="18"/>
  <c r="Y31" i="18"/>
  <c r="Z31" i="18"/>
  <c r="AA31" i="18"/>
  <c r="AB31" i="18"/>
  <c r="AC31" i="18"/>
  <c r="AD31" i="18"/>
  <c r="AE31" i="18"/>
  <c r="AF31" i="18"/>
  <c r="AG31" i="18"/>
  <c r="N32" i="18"/>
  <c r="O32" i="18"/>
  <c r="P32" i="18"/>
  <c r="Q32" i="18"/>
  <c r="R32" i="18"/>
  <c r="S32" i="18"/>
  <c r="T32" i="18"/>
  <c r="U32" i="18"/>
  <c r="V32" i="18"/>
  <c r="W32" i="18"/>
  <c r="X32" i="18"/>
  <c r="Y32" i="18"/>
  <c r="Z32" i="18"/>
  <c r="AA32" i="18"/>
  <c r="AB32" i="18"/>
  <c r="AC32" i="18"/>
  <c r="AD32" i="18"/>
  <c r="AE32" i="18"/>
  <c r="AF32" i="18"/>
  <c r="AG32" i="18"/>
  <c r="N33" i="18"/>
  <c r="O33" i="18"/>
  <c r="P33" i="18"/>
  <c r="Q33" i="18"/>
  <c r="R33" i="18"/>
  <c r="S33" i="18"/>
  <c r="T33" i="18"/>
  <c r="U33" i="18"/>
  <c r="V33" i="18"/>
  <c r="W33" i="18"/>
  <c r="X33" i="18"/>
  <c r="Y33" i="18"/>
  <c r="Z33" i="18"/>
  <c r="AA33" i="18"/>
  <c r="AB33" i="18"/>
  <c r="AC33" i="18"/>
  <c r="AD33" i="18"/>
  <c r="AE33" i="18"/>
  <c r="AF33" i="18"/>
  <c r="AG33" i="18"/>
  <c r="N34" i="18"/>
  <c r="O34" i="18"/>
  <c r="P34" i="18"/>
  <c r="Q34" i="18"/>
  <c r="R34" i="18"/>
  <c r="S34" i="18"/>
  <c r="T34" i="18"/>
  <c r="U34" i="18"/>
  <c r="V34" i="18"/>
  <c r="W34" i="18"/>
  <c r="X34" i="18"/>
  <c r="Y34" i="18"/>
  <c r="Z34" i="18"/>
  <c r="AA34" i="18"/>
  <c r="AB34" i="18"/>
  <c r="AC34" i="18"/>
  <c r="AD34" i="18"/>
  <c r="AE34" i="18"/>
  <c r="AF34" i="18"/>
  <c r="AG34" i="18"/>
  <c r="N35" i="18"/>
  <c r="O35" i="18"/>
  <c r="P35" i="18"/>
  <c r="Q35" i="18"/>
  <c r="R35" i="18"/>
  <c r="S35" i="18"/>
  <c r="T35" i="18"/>
  <c r="U35" i="18"/>
  <c r="V35" i="18"/>
  <c r="W35" i="18"/>
  <c r="X35" i="18"/>
  <c r="Y35" i="18"/>
  <c r="Z35" i="18"/>
  <c r="AA35" i="18"/>
  <c r="AB35" i="18"/>
  <c r="AC35" i="18"/>
  <c r="AD35" i="18"/>
  <c r="AE35" i="18"/>
  <c r="AF35" i="18"/>
  <c r="AG35" i="18"/>
  <c r="N36" i="18"/>
  <c r="O36" i="18"/>
  <c r="P36" i="18"/>
  <c r="Q36" i="18"/>
  <c r="R36" i="18"/>
  <c r="S36" i="18"/>
  <c r="T36" i="18"/>
  <c r="U36" i="18"/>
  <c r="V36" i="18"/>
  <c r="W36" i="18"/>
  <c r="X36" i="18"/>
  <c r="Y36" i="18"/>
  <c r="Z36" i="18"/>
  <c r="AA36" i="18"/>
  <c r="AB36" i="18"/>
  <c r="AC36" i="18"/>
  <c r="AD36" i="18"/>
  <c r="AE36" i="18"/>
  <c r="AF36" i="18"/>
  <c r="AG36" i="18"/>
  <c r="AG44" i="18"/>
  <c r="H44" i="18"/>
  <c r="I44" i="18"/>
  <c r="A78" i="18"/>
  <c r="D78" i="18" s="1"/>
  <c r="E78" i="18" s="1"/>
  <c r="D94" i="2"/>
  <c r="E94" i="2"/>
  <c r="F94" i="2"/>
  <c r="G94" i="2"/>
  <c r="H94" i="2"/>
  <c r="I94" i="2"/>
  <c r="J94" i="2"/>
  <c r="K94" i="2"/>
  <c r="L94" i="2"/>
  <c r="M94" i="2"/>
  <c r="N94" i="2"/>
  <c r="O94" i="2"/>
  <c r="P94" i="2"/>
  <c r="Q94" i="2"/>
  <c r="R94" i="2"/>
  <c r="S94" i="2"/>
  <c r="T94" i="2"/>
  <c r="U94" i="2"/>
  <c r="V94" i="2"/>
  <c r="W94" i="2"/>
  <c r="X94" i="2"/>
  <c r="Y94" i="2"/>
  <c r="Z94" i="2"/>
  <c r="AF109" i="18" s="1"/>
  <c r="H23" i="18"/>
  <c r="I23" i="18"/>
  <c r="H24" i="18"/>
  <c r="I24" i="18"/>
  <c r="H25" i="18"/>
  <c r="I25" i="18"/>
  <c r="H26" i="18"/>
  <c r="I26" i="18"/>
  <c r="A20" i="12"/>
  <c r="A21" i="12"/>
  <c r="A22" i="12"/>
  <c r="A23" i="12"/>
  <c r="A24" i="12"/>
  <c r="A25" i="12"/>
  <c r="A26" i="12"/>
  <c r="A19" i="12"/>
  <c r="H22" i="18"/>
  <c r="I22" i="18"/>
  <c r="A20" i="2"/>
  <c r="A19" i="2"/>
  <c r="AG133" i="18"/>
  <c r="H133" i="18"/>
  <c r="I133" i="18"/>
  <c r="I13" i="16" l="1"/>
  <c r="J13" i="16"/>
  <c r="K13" i="16"/>
  <c r="L13" i="16"/>
  <c r="M13" i="16"/>
  <c r="N13" i="16"/>
  <c r="N12" i="16" s="1"/>
  <c r="O13" i="16"/>
  <c r="O12" i="16" s="1"/>
  <c r="P13" i="16"/>
  <c r="P12" i="16" s="1"/>
  <c r="Q13" i="16"/>
  <c r="Q12" i="16" s="1"/>
  <c r="R13" i="16"/>
  <c r="S13" i="16"/>
  <c r="I14" i="16"/>
  <c r="J14" i="16"/>
  <c r="K14" i="16"/>
  <c r="K12" i="16" s="1"/>
  <c r="L14" i="16"/>
  <c r="L12" i="16" s="1"/>
  <c r="M14" i="16"/>
  <c r="M12" i="16" s="1"/>
  <c r="N14" i="16"/>
  <c r="O14" i="16"/>
  <c r="P14" i="16"/>
  <c r="Q14" i="16"/>
  <c r="R14" i="16"/>
  <c r="S14" i="16"/>
  <c r="I8" i="16"/>
  <c r="J8" i="16"/>
  <c r="K8" i="16"/>
  <c r="L8" i="16"/>
  <c r="M8" i="16"/>
  <c r="M7" i="16" s="1"/>
  <c r="N8" i="16"/>
  <c r="N7" i="16" s="1"/>
  <c r="O8" i="16"/>
  <c r="O7" i="16" s="1"/>
  <c r="P8" i="16"/>
  <c r="P7" i="16" s="1"/>
  <c r="Q8" i="16"/>
  <c r="Q7" i="16" s="1"/>
  <c r="R8" i="16"/>
  <c r="S8" i="16"/>
  <c r="I9" i="16"/>
  <c r="J9" i="16"/>
  <c r="K9" i="16"/>
  <c r="L9" i="16"/>
  <c r="M9" i="16"/>
  <c r="N9" i="16"/>
  <c r="O9" i="16"/>
  <c r="P9" i="16"/>
  <c r="Q9" i="16"/>
  <c r="R9" i="16"/>
  <c r="S9" i="16"/>
  <c r="H13" i="16"/>
  <c r="H9" i="16"/>
  <c r="H8" i="16"/>
  <c r="S36" i="16"/>
  <c r="R36" i="16"/>
  <c r="Q36" i="16"/>
  <c r="P36" i="16"/>
  <c r="O36" i="16"/>
  <c r="N36" i="16"/>
  <c r="M36" i="16"/>
  <c r="L36" i="16"/>
  <c r="K36" i="16"/>
  <c r="J36" i="16"/>
  <c r="I36" i="16"/>
  <c r="H36" i="16"/>
  <c r="S35" i="16"/>
  <c r="R35" i="16"/>
  <c r="Q35" i="16"/>
  <c r="P35" i="16"/>
  <c r="O35" i="16"/>
  <c r="N35" i="16"/>
  <c r="M35" i="16"/>
  <c r="L35" i="16"/>
  <c r="K35" i="16"/>
  <c r="J35" i="16"/>
  <c r="I35" i="16"/>
  <c r="H35" i="16"/>
  <c r="G34" i="16"/>
  <c r="G33" i="16"/>
  <c r="G32" i="16"/>
  <c r="G36" i="16" s="1"/>
  <c r="S31" i="16"/>
  <c r="R31" i="16"/>
  <c r="Q31" i="16"/>
  <c r="P31" i="16"/>
  <c r="O31" i="16"/>
  <c r="N31" i="16"/>
  <c r="M31" i="16"/>
  <c r="L31" i="16"/>
  <c r="K31" i="16"/>
  <c r="J31" i="16"/>
  <c r="I31" i="16"/>
  <c r="H31" i="16"/>
  <c r="S30" i="16"/>
  <c r="R30" i="16"/>
  <c r="Q30" i="16"/>
  <c r="P30" i="16"/>
  <c r="O30" i="16"/>
  <c r="N30" i="16"/>
  <c r="M30" i="16"/>
  <c r="L30" i="16"/>
  <c r="K30" i="16"/>
  <c r="J30" i="16"/>
  <c r="I30" i="16"/>
  <c r="H30" i="16"/>
  <c r="G29" i="16"/>
  <c r="G28" i="16"/>
  <c r="G27" i="16"/>
  <c r="S26" i="16"/>
  <c r="R26" i="16"/>
  <c r="Q26" i="16"/>
  <c r="P26" i="16"/>
  <c r="O26" i="16"/>
  <c r="N26" i="16"/>
  <c r="M26" i="16"/>
  <c r="L26" i="16"/>
  <c r="K26" i="16"/>
  <c r="J26" i="16"/>
  <c r="I26" i="16"/>
  <c r="H26" i="16"/>
  <c r="S25" i="16"/>
  <c r="R25" i="16"/>
  <c r="Q25" i="16"/>
  <c r="P25" i="16"/>
  <c r="O25" i="16"/>
  <c r="N25" i="16"/>
  <c r="M25" i="16"/>
  <c r="L25" i="16"/>
  <c r="K25" i="16"/>
  <c r="J25" i="16"/>
  <c r="I25" i="16"/>
  <c r="H25" i="16"/>
  <c r="L7" i="16" l="1"/>
  <c r="K7" i="16"/>
  <c r="S7" i="16"/>
  <c r="J7" i="16"/>
  <c r="R7" i="16"/>
  <c r="I7" i="16"/>
  <c r="S12" i="16"/>
  <c r="J12" i="16"/>
  <c r="R12" i="16"/>
  <c r="I12" i="16"/>
  <c r="G30" i="16"/>
  <c r="G35" i="16"/>
  <c r="G31" i="16"/>
  <c r="G17" i="16" l="1"/>
  <c r="G3" i="16" l="1"/>
  <c r="AQ4" i="2" l="1"/>
  <c r="AQ5" i="2"/>
  <c r="AR126" i="2" l="1"/>
  <c r="AQ63" i="2"/>
  <c r="AQ195" i="2"/>
  <c r="AR195" i="2" s="1"/>
  <c r="AS195" i="2" s="1"/>
  <c r="AQ162" i="2"/>
  <c r="AV186" i="18" s="1"/>
  <c r="AQ194" i="2"/>
  <c r="AR194" i="2" s="1"/>
  <c r="AS194" i="2" s="1"/>
  <c r="AQ40" i="2"/>
  <c r="AR40" i="2" s="1"/>
  <c r="AS40" i="2" s="1"/>
  <c r="AT40" i="2" s="1"/>
  <c r="AP4" i="2"/>
  <c r="AP109" i="2" s="1"/>
  <c r="AP5" i="2"/>
  <c r="AG21" i="18"/>
  <c r="AG38" i="18"/>
  <c r="AG39" i="18"/>
  <c r="AG40" i="18"/>
  <c r="AG42" i="18"/>
  <c r="AG43" i="18"/>
  <c r="AG45" i="18"/>
  <c r="AG46" i="18"/>
  <c r="AG47" i="18"/>
  <c r="AG48" i="18"/>
  <c r="AG49" i="18"/>
  <c r="AG50" i="18"/>
  <c r="AG51" i="18"/>
  <c r="AG60" i="18"/>
  <c r="AG61" i="18"/>
  <c r="AG62" i="18"/>
  <c r="AG63" i="18"/>
  <c r="AG64" i="18"/>
  <c r="AG65" i="18"/>
  <c r="AG66" i="18"/>
  <c r="AG67" i="18"/>
  <c r="AG68" i="18"/>
  <c r="AG69" i="18"/>
  <c r="AG70" i="18"/>
  <c r="AG71" i="18"/>
  <c r="AG72" i="18"/>
  <c r="AG73" i="18"/>
  <c r="AG74" i="18"/>
  <c r="AG75" i="18"/>
  <c r="AG81" i="18"/>
  <c r="AG82" i="18"/>
  <c r="AG83" i="18"/>
  <c r="AG84" i="18"/>
  <c r="AG85" i="18"/>
  <c r="AG86" i="18"/>
  <c r="AG87" i="18"/>
  <c r="AG88" i="18"/>
  <c r="AG89" i="18"/>
  <c r="AG90" i="18"/>
  <c r="AG91" i="18"/>
  <c r="AG92" i="18"/>
  <c r="AG93" i="18"/>
  <c r="AG94" i="18"/>
  <c r="AG95" i="18"/>
  <c r="AG96" i="18"/>
  <c r="AG97" i="18"/>
  <c r="AG98" i="18"/>
  <c r="AG99" i="18"/>
  <c r="AG100" i="18"/>
  <c r="AG101" i="18"/>
  <c r="AG102" i="18"/>
  <c r="AG103" i="18"/>
  <c r="AG104" i="18"/>
  <c r="AG105" i="18"/>
  <c r="AG106" i="18"/>
  <c r="AG107" i="18"/>
  <c r="AG108" i="18"/>
  <c r="AG111" i="18"/>
  <c r="AG113" i="18"/>
  <c r="AG114" i="18"/>
  <c r="AG115" i="18"/>
  <c r="AG117" i="18"/>
  <c r="AG118" i="18"/>
  <c r="AG119" i="18"/>
  <c r="AG120" i="18"/>
  <c r="AG121" i="18"/>
  <c r="AG122" i="18"/>
  <c r="AG123" i="18"/>
  <c r="AG125" i="18"/>
  <c r="AG126" i="18"/>
  <c r="AG127" i="18"/>
  <c r="AG128" i="18"/>
  <c r="AG129" i="18"/>
  <c r="AG131" i="18"/>
  <c r="AG132" i="18"/>
  <c r="AG134" i="18"/>
  <c r="AG135" i="18"/>
  <c r="AG139" i="18"/>
  <c r="AG141" i="18"/>
  <c r="AG143" i="18"/>
  <c r="AG144" i="18"/>
  <c r="AG145" i="18"/>
  <c r="AG146" i="18"/>
  <c r="AG149" i="18"/>
  <c r="AG150" i="18"/>
  <c r="AG151" i="18"/>
  <c r="AG152" i="18"/>
  <c r="AG153" i="18"/>
  <c r="AG155" i="18"/>
  <c r="AG158" i="18"/>
  <c r="AG160" i="18"/>
  <c r="AG161" i="18"/>
  <c r="AG162" i="18"/>
  <c r="AG163" i="18"/>
  <c r="AG164" i="18"/>
  <c r="AG165" i="18"/>
  <c r="AG166" i="18"/>
  <c r="AG167" i="18"/>
  <c r="AG168" i="18"/>
  <c r="AG169" i="18"/>
  <c r="AG170" i="18"/>
  <c r="AG171" i="18"/>
  <c r="AG172" i="18"/>
  <c r="AG175" i="18"/>
  <c r="AG176" i="18"/>
  <c r="AG177" i="18"/>
  <c r="AG178" i="18"/>
  <c r="AG179" i="18"/>
  <c r="AG180" i="18"/>
  <c r="AG181" i="18"/>
  <c r="AG183" i="18"/>
  <c r="AG185" i="18"/>
  <c r="AG189" i="18"/>
  <c r="AG190" i="18"/>
  <c r="AG191" i="18"/>
  <c r="AG192" i="18"/>
  <c r="AG193" i="18"/>
  <c r="AG194" i="18"/>
  <c r="AG195" i="18"/>
  <c r="AG196" i="18"/>
  <c r="AG197" i="18"/>
  <c r="AG198" i="18"/>
  <c r="AG199" i="18"/>
  <c r="AG200" i="18"/>
  <c r="AG201" i="18"/>
  <c r="AG202" i="18"/>
  <c r="AG203" i="18"/>
  <c r="AG207" i="18"/>
  <c r="AG208" i="18"/>
  <c r="AG209" i="18"/>
  <c r="AG210" i="18"/>
  <c r="AG211" i="18"/>
  <c r="AG213" i="18"/>
  <c r="AG214" i="18"/>
  <c r="AG215" i="18"/>
  <c r="AG216" i="18"/>
  <c r="AG217" i="18"/>
  <c r="AG218" i="18"/>
  <c r="AG221" i="18"/>
  <c r="AG222" i="18"/>
  <c r="AG223" i="18"/>
  <c r="AG224" i="18"/>
  <c r="AF21" i="18"/>
  <c r="AF38" i="18"/>
  <c r="AF39" i="18"/>
  <c r="AF40" i="18"/>
  <c r="AF42" i="18"/>
  <c r="AF43" i="18"/>
  <c r="AF45" i="18"/>
  <c r="AF46" i="18"/>
  <c r="AF47" i="18"/>
  <c r="AF48" i="18"/>
  <c r="AF49" i="18"/>
  <c r="AF50" i="18"/>
  <c r="AF51" i="18"/>
  <c r="AF60" i="18"/>
  <c r="AF61" i="18"/>
  <c r="AF62" i="18"/>
  <c r="AF63" i="18"/>
  <c r="AF64" i="18"/>
  <c r="AF65" i="18"/>
  <c r="AF66" i="18"/>
  <c r="AF67" i="18"/>
  <c r="AF68" i="18"/>
  <c r="AF69" i="18"/>
  <c r="AF70" i="18"/>
  <c r="AF71" i="18"/>
  <c r="AF72" i="18"/>
  <c r="AF73" i="18"/>
  <c r="AF74" i="18"/>
  <c r="AF75" i="18"/>
  <c r="AF81" i="18"/>
  <c r="AF82" i="18"/>
  <c r="AF83" i="18"/>
  <c r="AF84" i="18"/>
  <c r="AF85" i="18"/>
  <c r="AF86" i="18"/>
  <c r="AF87" i="18"/>
  <c r="AF88" i="18"/>
  <c r="AF89" i="18"/>
  <c r="AF90" i="18"/>
  <c r="AF91" i="18"/>
  <c r="AF92" i="18"/>
  <c r="AF93" i="18"/>
  <c r="AF94" i="18"/>
  <c r="AF95" i="18"/>
  <c r="AF96" i="18"/>
  <c r="AF97" i="18"/>
  <c r="AF98" i="18"/>
  <c r="AF99" i="18"/>
  <c r="AF100" i="18"/>
  <c r="AF101" i="18"/>
  <c r="AF102" i="18"/>
  <c r="AF103" i="18"/>
  <c r="AF104" i="18"/>
  <c r="AF105" i="18"/>
  <c r="AF106" i="18"/>
  <c r="AF107" i="18"/>
  <c r="AF108" i="18"/>
  <c r="AF111" i="18"/>
  <c r="AF113" i="18"/>
  <c r="AF114" i="18"/>
  <c r="AF115" i="18"/>
  <c r="AF117" i="18"/>
  <c r="AF118" i="18"/>
  <c r="AF119" i="18"/>
  <c r="AF120" i="18"/>
  <c r="AF121" i="18"/>
  <c r="AF122" i="18"/>
  <c r="AF123" i="18"/>
  <c r="AF125" i="18"/>
  <c r="AF126" i="18"/>
  <c r="AF127" i="18"/>
  <c r="AF128" i="18"/>
  <c r="AF129" i="18"/>
  <c r="AF131" i="18"/>
  <c r="AF132" i="18"/>
  <c r="AF134" i="18"/>
  <c r="AF135" i="18"/>
  <c r="AF139" i="18"/>
  <c r="AF143" i="18"/>
  <c r="AF144" i="18"/>
  <c r="AF145" i="18"/>
  <c r="AF146" i="18"/>
  <c r="AF149" i="18"/>
  <c r="AF150" i="18"/>
  <c r="AF151" i="18"/>
  <c r="AF152" i="18"/>
  <c r="AF153" i="18"/>
  <c r="AF155" i="18"/>
  <c r="AF158" i="18"/>
  <c r="AF160" i="18"/>
  <c r="AF161" i="18"/>
  <c r="AF162" i="18"/>
  <c r="AF163" i="18"/>
  <c r="AF164" i="18"/>
  <c r="AF165" i="18"/>
  <c r="AF166" i="18"/>
  <c r="AF167" i="18"/>
  <c r="AF168" i="18"/>
  <c r="AF169" i="18"/>
  <c r="AF170" i="18"/>
  <c r="AF171" i="18"/>
  <c r="AF172" i="18"/>
  <c r="AF175" i="18"/>
  <c r="AF176" i="18"/>
  <c r="AF177" i="18"/>
  <c r="AF178" i="18"/>
  <c r="AF179" i="18"/>
  <c r="AF180" i="18"/>
  <c r="AF181" i="18"/>
  <c r="AF183" i="18"/>
  <c r="AF185" i="18"/>
  <c r="AF189" i="18"/>
  <c r="AF190" i="18"/>
  <c r="AF191" i="18"/>
  <c r="AF192" i="18"/>
  <c r="AF193" i="18"/>
  <c r="AF194" i="18"/>
  <c r="AF195" i="18"/>
  <c r="AF196" i="18"/>
  <c r="AF197" i="18"/>
  <c r="AF198" i="18"/>
  <c r="AF199" i="18"/>
  <c r="AF200" i="18"/>
  <c r="AF201" i="18"/>
  <c r="AF202" i="18"/>
  <c r="AF203" i="18"/>
  <c r="AF207" i="18"/>
  <c r="AF208" i="18"/>
  <c r="AF209" i="18"/>
  <c r="AF210" i="18"/>
  <c r="AF211" i="18"/>
  <c r="AF213" i="18"/>
  <c r="AF214" i="18"/>
  <c r="AF215" i="18"/>
  <c r="AF216" i="18"/>
  <c r="AF217" i="18"/>
  <c r="AF218" i="18"/>
  <c r="AF221" i="18"/>
  <c r="AF222" i="18"/>
  <c r="AF223" i="18"/>
  <c r="AF224" i="18"/>
  <c r="AQ109" i="2" l="1"/>
  <c r="AU124" i="18"/>
  <c r="AP113" i="2"/>
  <c r="AQ113" i="2" s="1"/>
  <c r="AR113" i="2" s="1"/>
  <c r="AS113" i="2" s="1"/>
  <c r="AT113" i="2" s="1"/>
  <c r="AP112" i="2"/>
  <c r="AS126" i="2"/>
  <c r="AX144" i="18" s="1"/>
  <c r="AW144" i="18"/>
  <c r="AP42" i="2"/>
  <c r="AQ42" i="2" s="1"/>
  <c r="AR42" i="2" s="1"/>
  <c r="AS42" i="2" s="1"/>
  <c r="AT42" i="2" s="1"/>
  <c r="AP142" i="2"/>
  <c r="AQ142" i="2" s="1"/>
  <c r="AR142" i="2" s="1"/>
  <c r="AS142" i="2" s="1"/>
  <c r="AT142" i="2" s="1"/>
  <c r="AP141" i="2"/>
  <c r="AT141" i="2" s="1"/>
  <c r="AP159" i="2"/>
  <c r="AQ159" i="2" s="1"/>
  <c r="AR159" i="2" s="1"/>
  <c r="AS159" i="2" s="1"/>
  <c r="AT159" i="2" s="1"/>
  <c r="AR63" i="2"/>
  <c r="AR162" i="2"/>
  <c r="AP140" i="2"/>
  <c r="AP134" i="2"/>
  <c r="AU154" i="18" s="1"/>
  <c r="AP155" i="2"/>
  <c r="AQ155" i="2" s="1"/>
  <c r="AP110" i="2"/>
  <c r="AP100" i="2"/>
  <c r="AP83" i="2"/>
  <c r="AQ83" i="2" s="1"/>
  <c r="AR83" i="2" s="1"/>
  <c r="AS83" i="2" s="1"/>
  <c r="AT83" i="2" s="1"/>
  <c r="AP193" i="2"/>
  <c r="AQ193" i="2" s="1"/>
  <c r="AR193" i="2" s="1"/>
  <c r="AS193" i="2" s="1"/>
  <c r="AP189" i="2"/>
  <c r="AQ189" i="2" s="1"/>
  <c r="AR189" i="2" s="1"/>
  <c r="AS189" i="2" s="1"/>
  <c r="AP184" i="2"/>
  <c r="AQ184" i="2" s="1"/>
  <c r="AR184" i="2" s="1"/>
  <c r="AS184" i="2" s="1"/>
  <c r="AS25" i="2"/>
  <c r="AT25" i="2" s="1"/>
  <c r="AP21" i="2"/>
  <c r="AT21" i="2" s="1"/>
  <c r="AP69" i="2"/>
  <c r="AQ69" i="2" s="1"/>
  <c r="AR69" i="2" s="1"/>
  <c r="AP192" i="2"/>
  <c r="AQ192" i="2" s="1"/>
  <c r="AR192" i="2" s="1"/>
  <c r="AS192" i="2" s="1"/>
  <c r="AP186" i="2"/>
  <c r="AU208" i="18" s="1"/>
  <c r="AP164" i="2"/>
  <c r="AP156" i="2"/>
  <c r="AQ156" i="2" s="1"/>
  <c r="AR156" i="2" s="1"/>
  <c r="AS156" i="2" s="1"/>
  <c r="AP154" i="2"/>
  <c r="AQ154" i="2" s="1"/>
  <c r="AR154" i="2" s="1"/>
  <c r="AS154" i="2" s="1"/>
  <c r="AP153" i="2"/>
  <c r="AQ153" i="2" s="1"/>
  <c r="AR153" i="2" s="1"/>
  <c r="AS153" i="2" s="1"/>
  <c r="AQ152" i="2"/>
  <c r="AR152" i="2" s="1"/>
  <c r="AP148" i="2"/>
  <c r="AQ148" i="2" s="1"/>
  <c r="AR148" i="2" s="1"/>
  <c r="AS148" i="2" s="1"/>
  <c r="AT148" i="2" s="1"/>
  <c r="AP147" i="2"/>
  <c r="AP145" i="2"/>
  <c r="AP144" i="2"/>
  <c r="AQ131" i="2"/>
  <c r="AR131" i="2" s="1"/>
  <c r="AS131" i="2" s="1"/>
  <c r="AP128" i="2"/>
  <c r="AQ128" i="2" s="1"/>
  <c r="AR128" i="2" s="1"/>
  <c r="AS128" i="2" s="1"/>
  <c r="AP127" i="2"/>
  <c r="AP124" i="2"/>
  <c r="AP123" i="2"/>
  <c r="AU141" i="18" s="1"/>
  <c r="AP122" i="2"/>
  <c r="AU140" i="18" s="1"/>
  <c r="AP121" i="2"/>
  <c r="AP118" i="2"/>
  <c r="AP116" i="2"/>
  <c r="AQ116" i="2" s="1"/>
  <c r="AR116" i="2" s="1"/>
  <c r="AS116" i="2" s="1"/>
  <c r="AP114" i="2"/>
  <c r="AP111" i="2"/>
  <c r="AQ111" i="2" s="1"/>
  <c r="AR111" i="2" s="1"/>
  <c r="AS111" i="2" s="1"/>
  <c r="AP106" i="2"/>
  <c r="AP105" i="2"/>
  <c r="AQ105" i="2" s="1"/>
  <c r="AR105" i="2" s="1"/>
  <c r="AS105" i="2" s="1"/>
  <c r="AP104" i="2"/>
  <c r="AQ104" i="2" s="1"/>
  <c r="AR104" i="2" s="1"/>
  <c r="AS104" i="2" s="1"/>
  <c r="AP103" i="2"/>
  <c r="AQ103" i="2" s="1"/>
  <c r="AR103" i="2" s="1"/>
  <c r="AS103" i="2" s="1"/>
  <c r="AP101" i="2"/>
  <c r="AP99" i="2"/>
  <c r="AP98" i="2"/>
  <c r="AQ98" i="2" s="1"/>
  <c r="AR98" i="2" s="1"/>
  <c r="AS98" i="2" s="1"/>
  <c r="AP97" i="2"/>
  <c r="AP96" i="2"/>
  <c r="AU111" i="18" s="1"/>
  <c r="AP92" i="2"/>
  <c r="AQ92" i="2" s="1"/>
  <c r="AR92" i="2" s="1"/>
  <c r="AS92" i="2" s="1"/>
  <c r="AQ76" i="2"/>
  <c r="AR76" i="2" s="1"/>
  <c r="AS76" i="2" s="1"/>
  <c r="AP75" i="2"/>
  <c r="AQ75" i="2" s="1"/>
  <c r="AR75" i="2" s="1"/>
  <c r="AS75" i="2" s="1"/>
  <c r="AP74" i="2"/>
  <c r="AQ74" i="2" s="1"/>
  <c r="AR74" i="2" s="1"/>
  <c r="AS74" i="2" s="1"/>
  <c r="AP71" i="2"/>
  <c r="AQ71" i="2" s="1"/>
  <c r="AR71" i="2" s="1"/>
  <c r="AS71" i="2" s="1"/>
  <c r="AP70" i="2"/>
  <c r="AQ70" i="2" s="1"/>
  <c r="AP65" i="2"/>
  <c r="AQ65" i="2" s="1"/>
  <c r="AR65" i="2" s="1"/>
  <c r="AS65" i="2" s="1"/>
  <c r="AP64" i="2"/>
  <c r="AP38" i="2"/>
  <c r="AQ38" i="2" s="1"/>
  <c r="AR38" i="2" s="1"/>
  <c r="AS38" i="2" s="1"/>
  <c r="AP37" i="2"/>
  <c r="AQ37" i="2" s="1"/>
  <c r="AR37" i="2" s="1"/>
  <c r="AS37" i="2" s="1"/>
  <c r="AP32" i="2"/>
  <c r="AQ32" i="2" s="1"/>
  <c r="AR32" i="2" s="1"/>
  <c r="AS32" i="2" s="1"/>
  <c r="AP28" i="2"/>
  <c r="AQ28" i="2" s="1"/>
  <c r="AR28" i="2" s="1"/>
  <c r="AS28" i="2" s="1"/>
  <c r="AT28" i="2" s="1"/>
  <c r="AP27" i="2"/>
  <c r="AS26" i="2"/>
  <c r="AT26" i="2" s="1"/>
  <c r="AP24" i="2"/>
  <c r="AP23" i="2"/>
  <c r="AQ23" i="2" s="1"/>
  <c r="AR23" i="2" s="1"/>
  <c r="AS23" i="2" s="1"/>
  <c r="AT23" i="2" s="1"/>
  <c r="AP22" i="2"/>
  <c r="AP20" i="2"/>
  <c r="AQ20" i="2" s="1"/>
  <c r="AR20" i="2" s="1"/>
  <c r="AP19" i="2"/>
  <c r="AR19" i="2" s="1"/>
  <c r="AS19" i="2" s="1"/>
  <c r="AT19" i="2" s="1"/>
  <c r="AG8" i="18"/>
  <c r="AG173" i="18"/>
  <c r="AG156" i="18"/>
  <c r="AG225" i="18"/>
  <c r="AG15" i="18" s="1"/>
  <c r="AF156" i="18"/>
  <c r="AF173" i="18"/>
  <c r="AF8" i="18"/>
  <c r="AF225" i="18"/>
  <c r="AF15" i="18" s="1"/>
  <c r="AV124" i="18" l="1"/>
  <c r="AR109" i="2"/>
  <c r="AQ112" i="2"/>
  <c r="AU130" i="18"/>
  <c r="AS162" i="2"/>
  <c r="AX186" i="18" s="1"/>
  <c r="AW186" i="18"/>
  <c r="AQ140" i="2"/>
  <c r="AU162" i="18"/>
  <c r="AQ164" i="2"/>
  <c r="AU188" i="18"/>
  <c r="AQ145" i="2"/>
  <c r="AU168" i="18"/>
  <c r="AQ127" i="2"/>
  <c r="AU145" i="18"/>
  <c r="AQ118" i="2"/>
  <c r="AU136" i="18"/>
  <c r="AQ115" i="2"/>
  <c r="AU133" i="18"/>
  <c r="AU131" i="18"/>
  <c r="AQ99" i="2"/>
  <c r="AU116" i="18"/>
  <c r="AQ27" i="2"/>
  <c r="AU30" i="18"/>
  <c r="AQ24" i="2"/>
  <c r="AU27" i="18"/>
  <c r="AQ22" i="2"/>
  <c r="AU25" i="18"/>
  <c r="AP136" i="2"/>
  <c r="AS63" i="2"/>
  <c r="AP149" i="2"/>
  <c r="AQ134" i="2"/>
  <c r="AV154" i="18" s="1"/>
  <c r="AP202" i="2"/>
  <c r="AQ151" i="2"/>
  <c r="AP61" i="2"/>
  <c r="AQ18" i="2"/>
  <c r="AQ186" i="2"/>
  <c r="AV208" i="18" s="1"/>
  <c r="AS152" i="2"/>
  <c r="AQ122" i="2"/>
  <c r="AV140" i="18" s="1"/>
  <c r="AQ96" i="2"/>
  <c r="AV111" i="18" s="1"/>
  <c r="AP119" i="2"/>
  <c r="AP94" i="2"/>
  <c r="AQ64" i="2"/>
  <c r="AF9" i="18"/>
  <c r="AF11" i="18" s="1"/>
  <c r="AG12" i="18"/>
  <c r="AG13" i="18" s="1"/>
  <c r="AF12" i="18"/>
  <c r="AF14" i="18" s="1"/>
  <c r="AW124" i="18" l="1"/>
  <c r="AS109" i="2"/>
  <c r="AV130" i="18"/>
  <c r="AR112" i="2"/>
  <c r="AV162" i="18"/>
  <c r="AR140" i="2"/>
  <c r="AV188" i="18"/>
  <c r="AR164" i="2"/>
  <c r="AV168" i="18"/>
  <c r="AR145" i="2"/>
  <c r="AV145" i="18"/>
  <c r="AR127" i="2"/>
  <c r="AV136" i="18"/>
  <c r="AR118" i="2"/>
  <c r="AV133" i="18"/>
  <c r="AR115" i="2"/>
  <c r="AV131" i="18"/>
  <c r="AV116" i="18"/>
  <c r="AR99" i="2"/>
  <c r="AV30" i="18"/>
  <c r="AR27" i="2"/>
  <c r="AV27" i="18"/>
  <c r="AR24" i="2"/>
  <c r="AV25" i="18"/>
  <c r="AR22" i="2"/>
  <c r="AT63" i="2"/>
  <c r="AQ149" i="2"/>
  <c r="AR134" i="2"/>
  <c r="AW154" i="18" s="1"/>
  <c r="AR18" i="2"/>
  <c r="AQ61" i="2"/>
  <c r="AR186" i="2"/>
  <c r="AW208" i="18" s="1"/>
  <c r="AQ136" i="2"/>
  <c r="AR122" i="2"/>
  <c r="AW140" i="18" s="1"/>
  <c r="AR96" i="2"/>
  <c r="AW111" i="18" s="1"/>
  <c r="AQ119" i="2"/>
  <c r="AQ94" i="2"/>
  <c r="AR64" i="2"/>
  <c r="AQ202" i="2"/>
  <c r="AT92" i="2"/>
  <c r="AT151" i="2"/>
  <c r="AT152" i="2"/>
  <c r="AT195" i="2"/>
  <c r="AT194" i="2"/>
  <c r="AT123" i="2"/>
  <c r="AY141" i="18" s="1"/>
  <c r="AT75" i="2"/>
  <c r="AT162" i="2"/>
  <c r="AY186" i="18" s="1"/>
  <c r="AF10" i="18"/>
  <c r="AG14" i="18"/>
  <c r="AF13" i="18"/>
  <c r="AX124" i="18" l="1"/>
  <c r="AT109" i="2"/>
  <c r="AY124" i="18" s="1"/>
  <c r="AW130" i="18"/>
  <c r="AS112" i="2"/>
  <c r="AW162" i="18"/>
  <c r="AS140" i="2"/>
  <c r="AW188" i="18"/>
  <c r="AS164" i="2"/>
  <c r="AX188" i="18" s="1"/>
  <c r="AW168" i="18"/>
  <c r="AS145" i="2"/>
  <c r="AW145" i="18"/>
  <c r="AS127" i="2"/>
  <c r="AX145" i="18" s="1"/>
  <c r="AW136" i="18"/>
  <c r="AS118" i="2"/>
  <c r="AX136" i="18" s="1"/>
  <c r="AW133" i="18"/>
  <c r="AS115" i="2"/>
  <c r="AW131" i="18"/>
  <c r="AX131" i="18"/>
  <c r="AW116" i="18"/>
  <c r="AS99" i="2"/>
  <c r="AX116" i="18" s="1"/>
  <c r="AW30" i="18"/>
  <c r="AS27" i="2"/>
  <c r="AW27" i="18"/>
  <c r="AS24" i="2"/>
  <c r="AW25" i="18"/>
  <c r="AS22" i="2"/>
  <c r="AR149" i="2"/>
  <c r="AS134" i="2"/>
  <c r="AX154" i="18" s="1"/>
  <c r="AS18" i="2"/>
  <c r="AR61" i="2"/>
  <c r="AR202" i="2"/>
  <c r="AS186" i="2"/>
  <c r="AX208" i="18" s="1"/>
  <c r="AR136" i="2"/>
  <c r="AS122" i="2"/>
  <c r="AX140" i="18" s="1"/>
  <c r="AS96" i="2"/>
  <c r="AX111" i="18" s="1"/>
  <c r="AR119" i="2"/>
  <c r="AR94" i="2"/>
  <c r="AS64" i="2"/>
  <c r="AS94" i="2" s="1"/>
  <c r="H197" i="18"/>
  <c r="I197" i="18"/>
  <c r="J197" i="18"/>
  <c r="K197" i="18"/>
  <c r="L197" i="18"/>
  <c r="M197" i="18"/>
  <c r="N197" i="18"/>
  <c r="O197" i="18"/>
  <c r="P197" i="18"/>
  <c r="Q197" i="18"/>
  <c r="R197" i="18"/>
  <c r="S197" i="18"/>
  <c r="T197" i="18"/>
  <c r="U197" i="18"/>
  <c r="V197" i="18"/>
  <c r="W197" i="18"/>
  <c r="X197" i="18"/>
  <c r="Y197" i="18"/>
  <c r="Z197" i="18"/>
  <c r="AA197" i="18"/>
  <c r="AB197" i="18"/>
  <c r="AC197" i="18"/>
  <c r="AD197" i="18"/>
  <c r="AE197" i="18"/>
  <c r="AX133" i="18" l="1"/>
  <c r="AX130" i="18"/>
  <c r="AT112" i="2"/>
  <c r="AY130" i="18" s="1"/>
  <c r="AS61" i="2"/>
  <c r="AX162" i="18"/>
  <c r="AT140" i="2"/>
  <c r="AY162" i="18" s="1"/>
  <c r="AX168" i="18"/>
  <c r="AT145" i="2"/>
  <c r="AY168" i="18" s="1"/>
  <c r="AX30" i="18"/>
  <c r="AT27" i="2"/>
  <c r="AY30" i="18" s="1"/>
  <c r="AX27" i="18"/>
  <c r="AT24" i="2"/>
  <c r="AY27" i="18" s="1"/>
  <c r="AX25" i="18"/>
  <c r="AT22" i="2"/>
  <c r="AY25" i="18" s="1"/>
  <c r="AS149" i="2"/>
  <c r="AT134" i="2"/>
  <c r="AY154" i="18" s="1"/>
  <c r="AT186" i="2"/>
  <c r="AY208" i="18" s="1"/>
  <c r="AS202" i="2"/>
  <c r="AS136" i="2"/>
  <c r="AT96" i="2"/>
  <c r="AY111" i="18" s="1"/>
  <c r="AS119" i="2"/>
  <c r="AY136" i="18"/>
  <c r="AT124" i="2"/>
  <c r="AT104" i="2"/>
  <c r="AT105" i="2"/>
  <c r="AT139" i="2"/>
  <c r="AT131" i="2"/>
  <c r="AT18" i="2"/>
  <c r="AT164" i="2"/>
  <c r="AY188" i="18" s="1"/>
  <c r="F3" i="4"/>
  <c r="AJ2" i="12" l="1"/>
  <c r="AI84" i="12"/>
  <c r="AI26" i="12"/>
  <c r="AI57" i="12"/>
  <c r="AI73" i="12"/>
  <c r="AI60" i="12"/>
  <c r="AI68" i="12"/>
  <c r="AI65" i="12"/>
  <c r="AI40" i="12"/>
  <c r="AI55" i="12"/>
  <c r="AI34" i="12"/>
  <c r="AI66" i="12"/>
  <c r="AI48" i="12"/>
  <c r="AI22" i="12"/>
  <c r="AI50" i="12"/>
  <c r="AI89" i="12"/>
  <c r="AI36" i="12"/>
  <c r="AI61" i="12"/>
  <c r="AI83" i="12"/>
  <c r="AI38" i="12"/>
  <c r="AI79" i="12"/>
  <c r="AI32" i="12"/>
  <c r="AI51" i="12"/>
  <c r="AI87" i="12"/>
  <c r="AI71" i="12"/>
  <c r="AI43" i="12"/>
  <c r="AI72" i="12"/>
  <c r="AI76" i="12"/>
  <c r="AI30" i="12"/>
  <c r="AI70" i="12"/>
  <c r="AI54" i="12"/>
  <c r="AI41" i="12"/>
  <c r="AI59" i="12"/>
  <c r="AI77" i="12"/>
  <c r="AI20" i="12"/>
  <c r="AI37" i="12"/>
  <c r="AI56" i="12"/>
  <c r="AI31" i="12"/>
  <c r="AI86" i="12"/>
  <c r="AI21" i="12"/>
  <c r="AI88" i="12"/>
  <c r="AI85" i="12"/>
  <c r="AI24" i="12"/>
  <c r="AI33" i="12"/>
  <c r="AI74" i="12"/>
  <c r="AI39" i="12"/>
  <c r="AI35" i="12"/>
  <c r="AI113" i="12"/>
  <c r="AI52" i="12"/>
  <c r="AI46" i="12"/>
  <c r="AI23" i="12"/>
  <c r="AI75" i="12"/>
  <c r="AI49" i="12"/>
  <c r="AI78" i="12"/>
  <c r="AI80" i="12"/>
  <c r="AI25" i="12"/>
  <c r="AI29" i="12"/>
  <c r="AI81" i="12"/>
  <c r="AI67" i="12"/>
  <c r="AI69" i="12"/>
  <c r="AI42" i="12"/>
  <c r="AI45" i="12"/>
  <c r="AI58" i="12"/>
  <c r="AI47" i="12"/>
  <c r="AI27" i="12"/>
  <c r="AI44" i="12"/>
  <c r="AI53" i="12"/>
  <c r="AI82" i="12"/>
  <c r="AI28" i="12"/>
  <c r="AI19" i="12"/>
  <c r="AI92" i="12"/>
  <c r="AI93" i="12"/>
  <c r="AI94" i="12"/>
  <c r="AI125" i="12"/>
  <c r="AR57" i="18"/>
  <c r="AR58" i="18"/>
  <c r="AR56" i="18"/>
  <c r="AR59" i="18"/>
  <c r="AR55" i="18"/>
  <c r="AR37" i="18"/>
  <c r="AR257" i="18"/>
  <c r="AR261" i="18"/>
  <c r="AR259" i="18"/>
  <c r="AL115" i="2"/>
  <c r="AL160" i="2"/>
  <c r="AL158" i="2"/>
  <c r="AR260" i="18"/>
  <c r="AR255" i="18"/>
  <c r="AR258" i="18"/>
  <c r="AR253" i="18"/>
  <c r="AR256" i="18"/>
  <c r="AR251" i="18"/>
  <c r="AR262" i="18"/>
  <c r="AR254" i="18"/>
  <c r="AR252" i="18"/>
  <c r="AM2" i="2"/>
  <c r="AM109" i="2" s="1"/>
  <c r="AN109" i="2" s="1"/>
  <c r="AL162" i="2"/>
  <c r="AL164" i="2"/>
  <c r="AI133" i="12"/>
  <c r="AI132" i="12"/>
  <c r="AI141" i="12"/>
  <c r="AI135" i="12"/>
  <c r="AI18" i="12"/>
  <c r="AI138" i="12"/>
  <c r="AI136" i="12"/>
  <c r="AI139" i="12"/>
  <c r="AI137" i="12"/>
  <c r="AI140" i="12"/>
  <c r="AJ140" i="12" s="1"/>
  <c r="AI134" i="12"/>
  <c r="AM134" i="2" l="1"/>
  <c r="AN134" i="2" s="1"/>
  <c r="AM112" i="2"/>
  <c r="AN112" i="2" s="1"/>
  <c r="AM113" i="2"/>
  <c r="AN113" i="2" s="1"/>
  <c r="AM162" i="2"/>
  <c r="AN162" i="2" s="1"/>
  <c r="AM164" i="2"/>
  <c r="AN164" i="2" s="1"/>
  <c r="AM157" i="2"/>
  <c r="AM159" i="2"/>
  <c r="AM158" i="2"/>
  <c r="AN158" i="2" s="1"/>
  <c r="AM160" i="2"/>
  <c r="AN160" i="2" s="1"/>
  <c r="AI90" i="12"/>
  <c r="AI62" i="12"/>
  <c r="AM69" i="2"/>
  <c r="AM118" i="2"/>
  <c r="AN118" i="2" s="1"/>
  <c r="AM34" i="2"/>
  <c r="AN34" i="2" s="1"/>
  <c r="AM99" i="2"/>
  <c r="AN99" i="2" s="1"/>
  <c r="AJ40" i="12"/>
  <c r="AJ43" i="12"/>
  <c r="AJ41" i="12"/>
  <c r="AJ44" i="12"/>
  <c r="AJ42" i="12"/>
  <c r="AJ125" i="12"/>
  <c r="AJ93" i="12"/>
  <c r="AJ92" i="12"/>
  <c r="AJ94" i="12"/>
  <c r="AJ134" i="12"/>
  <c r="AJ133" i="12"/>
  <c r="AJ137" i="12"/>
  <c r="AJ138" i="12"/>
  <c r="AJ18" i="12"/>
  <c r="AJ19" i="12"/>
  <c r="AJ36" i="12"/>
  <c r="AJ35" i="12"/>
  <c r="AJ34" i="12"/>
  <c r="AJ66" i="12"/>
  <c r="AJ65" i="12"/>
  <c r="AJ67" i="12"/>
  <c r="AJ39" i="12"/>
  <c r="AJ45" i="12"/>
  <c r="AJ38" i="12"/>
  <c r="AJ135" i="12"/>
  <c r="AJ141" i="12"/>
  <c r="AJ132" i="12"/>
  <c r="AJ139" i="12"/>
  <c r="AJ136" i="12"/>
  <c r="AN159" i="2" l="1"/>
  <c r="AN157" i="2"/>
  <c r="H167" i="18"/>
  <c r="I167" i="18"/>
  <c r="L167" i="18"/>
  <c r="M167" i="18"/>
  <c r="N167" i="18"/>
  <c r="O167" i="18"/>
  <c r="P167" i="18"/>
  <c r="Q167" i="18"/>
  <c r="R167" i="18"/>
  <c r="S167" i="18"/>
  <c r="T167" i="18"/>
  <c r="U167" i="18"/>
  <c r="V167" i="18"/>
  <c r="W167" i="18"/>
  <c r="X167" i="18"/>
  <c r="Y167" i="18"/>
  <c r="Z167" i="18"/>
  <c r="AA167" i="18"/>
  <c r="AB167" i="18"/>
  <c r="AC167" i="18"/>
  <c r="AD167" i="18"/>
  <c r="AE167" i="18"/>
  <c r="H144" i="18" l="1"/>
  <c r="I144" i="18"/>
  <c r="J144" i="18"/>
  <c r="K144" i="18"/>
  <c r="L144" i="18"/>
  <c r="M144" i="18"/>
  <c r="N144" i="18"/>
  <c r="O144" i="18"/>
  <c r="P144" i="18"/>
  <c r="Q144" i="18"/>
  <c r="R144" i="18"/>
  <c r="S144" i="18"/>
  <c r="T144" i="18"/>
  <c r="U144" i="18"/>
  <c r="V144" i="18"/>
  <c r="W144" i="18"/>
  <c r="X144" i="18"/>
  <c r="Y144" i="18"/>
  <c r="Z144" i="18"/>
  <c r="AA144" i="18"/>
  <c r="AB144" i="18"/>
  <c r="AC144" i="18"/>
  <c r="AD144" i="18"/>
  <c r="AE144" i="18"/>
  <c r="H145" i="18"/>
  <c r="I145" i="18"/>
  <c r="J145" i="18"/>
  <c r="K145" i="18"/>
  <c r="L145" i="18"/>
  <c r="M145" i="18"/>
  <c r="N145" i="18"/>
  <c r="O145" i="18"/>
  <c r="P145" i="18"/>
  <c r="Q145" i="18"/>
  <c r="R145" i="18"/>
  <c r="S145" i="18"/>
  <c r="T145" i="18"/>
  <c r="U145" i="18"/>
  <c r="V145" i="18"/>
  <c r="W145" i="18"/>
  <c r="X145" i="18"/>
  <c r="Y145" i="18"/>
  <c r="Z145" i="18"/>
  <c r="AA145" i="18"/>
  <c r="AB145" i="18"/>
  <c r="AC145" i="18"/>
  <c r="AD145" i="18"/>
  <c r="AE145" i="18"/>
  <c r="H146" i="18"/>
  <c r="I146" i="18"/>
  <c r="J146" i="18"/>
  <c r="K146" i="18"/>
  <c r="L146" i="18"/>
  <c r="M146" i="18"/>
  <c r="N146" i="18"/>
  <c r="O146" i="18"/>
  <c r="P146" i="18"/>
  <c r="Q146" i="18"/>
  <c r="R146" i="18"/>
  <c r="S146" i="18"/>
  <c r="T146" i="18"/>
  <c r="U146" i="18"/>
  <c r="V146" i="18"/>
  <c r="W146" i="18"/>
  <c r="X146" i="18"/>
  <c r="Y146" i="18"/>
  <c r="Z146" i="18"/>
  <c r="AA146" i="18"/>
  <c r="AB146" i="18"/>
  <c r="AC146" i="18"/>
  <c r="AD146" i="18"/>
  <c r="AE146" i="18"/>
  <c r="H163" i="18"/>
  <c r="I163" i="18"/>
  <c r="J163" i="18"/>
  <c r="K163" i="18"/>
  <c r="L163" i="18"/>
  <c r="M163" i="18"/>
  <c r="N163" i="18"/>
  <c r="O163" i="18"/>
  <c r="P163" i="18"/>
  <c r="Q163" i="18"/>
  <c r="R163" i="18"/>
  <c r="S163" i="18"/>
  <c r="T163" i="18"/>
  <c r="U163" i="18"/>
  <c r="V163" i="18"/>
  <c r="W163" i="18"/>
  <c r="X163" i="18"/>
  <c r="Y163" i="18"/>
  <c r="Z163" i="18"/>
  <c r="AA163" i="18"/>
  <c r="AB163" i="18"/>
  <c r="AC163" i="18"/>
  <c r="AD163" i="18"/>
  <c r="AE163" i="18"/>
  <c r="H161" i="18"/>
  <c r="I161" i="18"/>
  <c r="J161" i="18"/>
  <c r="K161" i="18"/>
  <c r="L161" i="18"/>
  <c r="M161" i="18"/>
  <c r="N161" i="18"/>
  <c r="O161" i="18"/>
  <c r="P161" i="18"/>
  <c r="Q161" i="18"/>
  <c r="R161" i="18"/>
  <c r="S161" i="18"/>
  <c r="T161" i="18"/>
  <c r="U161" i="18"/>
  <c r="V161" i="18"/>
  <c r="W161" i="18"/>
  <c r="X161" i="18"/>
  <c r="Y161" i="18"/>
  <c r="Z161" i="18"/>
  <c r="AA161" i="18"/>
  <c r="AB161" i="18"/>
  <c r="AC161" i="18"/>
  <c r="AD161" i="18"/>
  <c r="AE161" i="18"/>
  <c r="H168" i="18"/>
  <c r="I168" i="18"/>
  <c r="L168" i="18"/>
  <c r="M168" i="18"/>
  <c r="N168" i="18"/>
  <c r="O168" i="18"/>
  <c r="P168" i="18"/>
  <c r="Q168" i="18"/>
  <c r="R168" i="18"/>
  <c r="S168" i="18"/>
  <c r="T168" i="18"/>
  <c r="U168" i="18"/>
  <c r="V168" i="18"/>
  <c r="W168" i="18"/>
  <c r="X168" i="18"/>
  <c r="Y168" i="18"/>
  <c r="Z168" i="18"/>
  <c r="AA168" i="18"/>
  <c r="AB168" i="18"/>
  <c r="AC168" i="18"/>
  <c r="AD168" i="18"/>
  <c r="AE168" i="18"/>
  <c r="H162" i="18"/>
  <c r="I162" i="18"/>
  <c r="J162" i="18"/>
  <c r="K162" i="18"/>
  <c r="L162" i="18"/>
  <c r="M162" i="18"/>
  <c r="N162" i="18"/>
  <c r="O162" i="18"/>
  <c r="P162" i="18"/>
  <c r="Q162" i="18"/>
  <c r="R162" i="18"/>
  <c r="S162" i="18"/>
  <c r="T162" i="18"/>
  <c r="U162" i="18"/>
  <c r="V162" i="18"/>
  <c r="W162" i="18"/>
  <c r="X162" i="18"/>
  <c r="Y162" i="18"/>
  <c r="Z162" i="18"/>
  <c r="AA162" i="18"/>
  <c r="AB162" i="18"/>
  <c r="AC162" i="18"/>
  <c r="AD162" i="18"/>
  <c r="AE162" i="18"/>
  <c r="H30" i="18"/>
  <c r="I30" i="18"/>
  <c r="A27" i="2"/>
  <c r="A26" i="2" l="1"/>
  <c r="H27" i="18"/>
  <c r="I27" i="18"/>
  <c r="J27" i="18"/>
  <c r="K27" i="18"/>
  <c r="L27" i="18"/>
  <c r="M27" i="18"/>
  <c r="A24" i="2"/>
  <c r="AC21" i="18"/>
  <c r="AD21" i="18"/>
  <c r="AE21" i="18"/>
  <c r="AC38" i="18"/>
  <c r="AD38" i="18"/>
  <c r="AE38" i="18"/>
  <c r="AC39" i="18"/>
  <c r="AD39" i="18"/>
  <c r="AE39" i="18"/>
  <c r="AC40" i="18"/>
  <c r="AD40" i="18"/>
  <c r="AE40" i="18"/>
  <c r="AC42" i="18"/>
  <c r="AD42" i="18"/>
  <c r="AE42" i="18"/>
  <c r="AC43" i="18"/>
  <c r="AD43" i="18"/>
  <c r="AE43" i="18"/>
  <c r="AC45" i="18"/>
  <c r="AD45" i="18"/>
  <c r="AE45" i="18"/>
  <c r="AC46" i="18"/>
  <c r="AD46" i="18"/>
  <c r="AE46" i="18"/>
  <c r="AC47" i="18"/>
  <c r="AD47" i="18"/>
  <c r="AE47" i="18"/>
  <c r="AC48" i="18"/>
  <c r="AD48" i="18"/>
  <c r="AE48" i="18"/>
  <c r="AC49" i="18"/>
  <c r="AD49" i="18"/>
  <c r="AE49" i="18"/>
  <c r="AC50" i="18"/>
  <c r="AD50" i="18"/>
  <c r="AE50" i="18"/>
  <c r="AC51" i="18"/>
  <c r="AD51" i="18"/>
  <c r="AE51" i="18"/>
  <c r="AC60" i="18"/>
  <c r="AD60" i="18"/>
  <c r="AE60" i="18"/>
  <c r="AC61" i="18"/>
  <c r="AD61" i="18"/>
  <c r="AE61" i="18"/>
  <c r="AC62" i="18"/>
  <c r="AD62" i="18"/>
  <c r="AE62" i="18"/>
  <c r="AC63" i="18"/>
  <c r="AD63" i="18"/>
  <c r="AE63" i="18"/>
  <c r="AC64" i="18"/>
  <c r="AD64" i="18"/>
  <c r="AE64" i="18"/>
  <c r="AC65" i="18"/>
  <c r="AD65" i="18"/>
  <c r="AE65" i="18"/>
  <c r="AC66" i="18"/>
  <c r="AD66" i="18"/>
  <c r="AE66" i="18"/>
  <c r="AC67" i="18"/>
  <c r="AD67" i="18"/>
  <c r="AE67" i="18"/>
  <c r="AC68" i="18"/>
  <c r="AD68" i="18"/>
  <c r="AE68" i="18"/>
  <c r="AC69" i="18"/>
  <c r="AD69" i="18"/>
  <c r="AE69" i="18"/>
  <c r="AC70" i="18"/>
  <c r="AD70" i="18"/>
  <c r="AE70" i="18"/>
  <c r="AC71" i="18"/>
  <c r="AD71" i="18"/>
  <c r="AE71" i="18"/>
  <c r="AC72" i="18"/>
  <c r="AD72" i="18"/>
  <c r="AE72" i="18"/>
  <c r="AC73" i="18"/>
  <c r="AD73" i="18"/>
  <c r="AE73" i="18"/>
  <c r="AC74" i="18"/>
  <c r="AD74" i="18"/>
  <c r="AE74" i="18"/>
  <c r="AC75" i="18"/>
  <c r="AD75" i="18"/>
  <c r="AE75" i="18"/>
  <c r="AC81" i="18"/>
  <c r="AD81" i="18"/>
  <c r="AE81" i="18"/>
  <c r="AC82" i="18"/>
  <c r="AD82" i="18"/>
  <c r="AE82" i="18"/>
  <c r="AC83" i="18"/>
  <c r="AD83" i="18"/>
  <c r="AE83" i="18"/>
  <c r="AC84" i="18"/>
  <c r="AD84" i="18"/>
  <c r="AE84" i="18"/>
  <c r="AC85" i="18"/>
  <c r="AD85" i="18"/>
  <c r="AE85" i="18"/>
  <c r="AC86" i="18"/>
  <c r="AD86" i="18"/>
  <c r="AE86" i="18"/>
  <c r="AC87" i="18"/>
  <c r="AD87" i="18"/>
  <c r="AE87" i="18"/>
  <c r="AC88" i="18"/>
  <c r="AD88" i="18"/>
  <c r="AE88" i="18"/>
  <c r="AC89" i="18"/>
  <c r="AD89" i="18"/>
  <c r="AE89" i="18"/>
  <c r="AC90" i="18"/>
  <c r="AD90" i="18"/>
  <c r="AE90" i="18"/>
  <c r="AC91" i="18"/>
  <c r="AD91" i="18"/>
  <c r="AE91" i="18"/>
  <c r="AC92" i="18"/>
  <c r="AD92" i="18"/>
  <c r="AE92" i="18"/>
  <c r="AC93" i="18"/>
  <c r="AD93" i="18"/>
  <c r="AE93" i="18"/>
  <c r="AC94" i="18"/>
  <c r="AD94" i="18"/>
  <c r="AE94" i="18"/>
  <c r="AC95" i="18"/>
  <c r="AD95" i="18"/>
  <c r="AE95" i="18"/>
  <c r="AC96" i="18"/>
  <c r="AD96" i="18"/>
  <c r="AE96" i="18"/>
  <c r="AC97" i="18"/>
  <c r="AD97" i="18"/>
  <c r="AE97" i="18"/>
  <c r="AC98" i="18"/>
  <c r="AD98" i="18"/>
  <c r="AE98" i="18"/>
  <c r="AC99" i="18"/>
  <c r="AD99" i="18"/>
  <c r="AE99" i="18"/>
  <c r="AC100" i="18"/>
  <c r="AD100" i="18"/>
  <c r="AE100" i="18"/>
  <c r="AC101" i="18"/>
  <c r="AD101" i="18"/>
  <c r="AE101" i="18"/>
  <c r="AC102" i="18"/>
  <c r="AD102" i="18"/>
  <c r="AE102" i="18"/>
  <c r="AC103" i="18"/>
  <c r="AD103" i="18"/>
  <c r="AE103" i="18"/>
  <c r="AC104" i="18"/>
  <c r="AD104" i="18"/>
  <c r="AE104" i="18"/>
  <c r="AC105" i="18"/>
  <c r="AD105" i="18"/>
  <c r="AE105" i="18"/>
  <c r="AC106" i="18"/>
  <c r="AD106" i="18"/>
  <c r="AE106" i="18"/>
  <c r="AC107" i="18"/>
  <c r="AD107" i="18"/>
  <c r="AE107" i="18"/>
  <c r="AC108" i="18"/>
  <c r="AD108" i="18"/>
  <c r="AE108" i="18"/>
  <c r="AC111" i="18"/>
  <c r="AD111" i="18"/>
  <c r="AE111" i="18"/>
  <c r="AC113" i="18"/>
  <c r="AD113" i="18"/>
  <c r="AE113" i="18"/>
  <c r="AC114" i="18"/>
  <c r="AD114" i="18"/>
  <c r="AE114" i="18"/>
  <c r="AC115" i="18"/>
  <c r="AD115" i="18"/>
  <c r="AE115" i="18"/>
  <c r="AC117" i="18"/>
  <c r="AD117" i="18"/>
  <c r="AE117" i="18"/>
  <c r="AC118" i="18"/>
  <c r="AD118" i="18"/>
  <c r="AE118" i="18"/>
  <c r="AC119" i="18"/>
  <c r="AD119" i="18"/>
  <c r="AE119" i="18"/>
  <c r="AC120" i="18"/>
  <c r="AD120" i="18"/>
  <c r="AE120" i="18"/>
  <c r="AC121" i="18"/>
  <c r="AD121" i="18"/>
  <c r="AE121" i="18"/>
  <c r="AC122" i="18"/>
  <c r="AD122" i="18"/>
  <c r="AE122" i="18"/>
  <c r="AC123" i="18"/>
  <c r="AD123" i="18"/>
  <c r="AE123" i="18"/>
  <c r="AC125" i="18"/>
  <c r="AD125" i="18"/>
  <c r="AE125" i="18"/>
  <c r="AC126" i="18"/>
  <c r="AD126" i="18"/>
  <c r="AE126" i="18"/>
  <c r="AC127" i="18"/>
  <c r="AD127" i="18"/>
  <c r="AE127" i="18"/>
  <c r="AC128" i="18"/>
  <c r="AD128" i="18"/>
  <c r="AE128" i="18"/>
  <c r="AC129" i="18"/>
  <c r="AD129" i="18"/>
  <c r="AE129" i="18"/>
  <c r="AC131" i="18"/>
  <c r="AD131" i="18"/>
  <c r="AE131" i="18"/>
  <c r="AC132" i="18"/>
  <c r="AD132" i="18"/>
  <c r="AE132" i="18"/>
  <c r="AC134" i="18"/>
  <c r="AD134" i="18"/>
  <c r="AE134" i="18"/>
  <c r="AC135" i="18"/>
  <c r="AD135" i="18"/>
  <c r="AE135" i="18"/>
  <c r="AC139" i="18"/>
  <c r="AD139" i="18"/>
  <c r="AE139" i="18"/>
  <c r="AC143" i="18"/>
  <c r="AD143" i="18"/>
  <c r="AE143" i="18"/>
  <c r="AC149" i="18"/>
  <c r="AD149" i="18"/>
  <c r="AE149" i="18"/>
  <c r="AC150" i="18"/>
  <c r="AD150" i="18"/>
  <c r="AE150" i="18"/>
  <c r="AC151" i="18"/>
  <c r="AD151" i="18"/>
  <c r="AE151" i="18"/>
  <c r="AC152" i="18"/>
  <c r="AD152" i="18"/>
  <c r="AE152" i="18"/>
  <c r="AC153" i="18"/>
  <c r="AD153" i="18"/>
  <c r="AE153" i="18"/>
  <c r="AC155" i="18"/>
  <c r="AD155" i="18"/>
  <c r="AE155" i="18"/>
  <c r="AC158" i="18"/>
  <c r="AD158" i="18"/>
  <c r="AE158" i="18"/>
  <c r="AC160" i="18"/>
  <c r="AD160" i="18"/>
  <c r="AE160" i="18"/>
  <c r="AC164" i="18"/>
  <c r="AD164" i="18"/>
  <c r="AE164" i="18"/>
  <c r="AC165" i="18"/>
  <c r="AD165" i="18"/>
  <c r="AE165" i="18"/>
  <c r="AC166" i="18"/>
  <c r="AD166" i="18"/>
  <c r="AE166" i="18"/>
  <c r="AC169" i="18"/>
  <c r="AD169" i="18"/>
  <c r="AE169" i="18"/>
  <c r="AC170" i="18"/>
  <c r="AD170" i="18"/>
  <c r="AE170" i="18"/>
  <c r="AC171" i="18"/>
  <c r="AD171" i="18"/>
  <c r="AE171" i="18"/>
  <c r="AC172" i="18"/>
  <c r="AD172" i="18"/>
  <c r="AE172" i="18"/>
  <c r="AC175" i="18"/>
  <c r="AD175" i="18"/>
  <c r="AE175" i="18"/>
  <c r="AC176" i="18"/>
  <c r="AD176" i="18"/>
  <c r="AE176" i="18"/>
  <c r="AC177" i="18"/>
  <c r="AD177" i="18"/>
  <c r="AE177" i="18"/>
  <c r="AC178" i="18"/>
  <c r="AD178" i="18"/>
  <c r="AE178" i="18"/>
  <c r="AC179" i="18"/>
  <c r="AD179" i="18"/>
  <c r="AE179" i="18"/>
  <c r="AC180" i="18"/>
  <c r="AD180" i="18"/>
  <c r="AE180" i="18"/>
  <c r="AC181" i="18"/>
  <c r="AD181" i="18"/>
  <c r="AE181" i="18"/>
  <c r="AC183" i="18"/>
  <c r="AD183" i="18"/>
  <c r="AE183" i="18"/>
  <c r="AC185" i="18"/>
  <c r="AD185" i="18"/>
  <c r="AE185" i="18"/>
  <c r="AC189" i="18"/>
  <c r="AD189" i="18"/>
  <c r="AE189" i="18"/>
  <c r="AC190" i="18"/>
  <c r="AD190" i="18"/>
  <c r="AE190" i="18"/>
  <c r="AC191" i="18"/>
  <c r="AD191" i="18"/>
  <c r="AE191" i="18"/>
  <c r="AC192" i="18"/>
  <c r="AD192" i="18"/>
  <c r="AE192" i="18"/>
  <c r="AC193" i="18"/>
  <c r="AD193" i="18"/>
  <c r="AE193" i="18"/>
  <c r="AC194" i="18"/>
  <c r="AD194" i="18"/>
  <c r="AE194" i="18"/>
  <c r="AC195" i="18"/>
  <c r="AD195" i="18"/>
  <c r="AE195" i="18"/>
  <c r="AC196" i="18"/>
  <c r="AD196" i="18"/>
  <c r="AE196" i="18"/>
  <c r="AC198" i="18"/>
  <c r="AD198" i="18"/>
  <c r="AE198" i="18"/>
  <c r="AC199" i="18"/>
  <c r="AD199" i="18"/>
  <c r="AE199" i="18"/>
  <c r="AC200" i="18"/>
  <c r="AD200" i="18"/>
  <c r="AE200" i="18"/>
  <c r="AC201" i="18"/>
  <c r="AD201" i="18"/>
  <c r="AE201" i="18"/>
  <c r="AC202" i="18"/>
  <c r="AD202" i="18"/>
  <c r="AE202" i="18"/>
  <c r="AC203" i="18"/>
  <c r="AD203" i="18"/>
  <c r="AE203" i="18"/>
  <c r="AC207" i="18"/>
  <c r="AD207" i="18"/>
  <c r="AE207" i="18"/>
  <c r="AC208" i="18"/>
  <c r="AD208" i="18"/>
  <c r="AE208" i="18"/>
  <c r="AC209" i="18"/>
  <c r="AD209" i="18"/>
  <c r="AE209" i="18"/>
  <c r="AC210" i="18"/>
  <c r="AD210" i="18"/>
  <c r="AE210" i="18"/>
  <c r="AC211" i="18"/>
  <c r="AD211" i="18"/>
  <c r="AE211" i="18"/>
  <c r="AC213" i="18"/>
  <c r="AD213" i="18"/>
  <c r="AE213" i="18"/>
  <c r="AC214" i="18"/>
  <c r="AD214" i="18"/>
  <c r="AE214" i="18"/>
  <c r="AC215" i="18"/>
  <c r="AD215" i="18"/>
  <c r="AE215" i="18"/>
  <c r="AC216" i="18"/>
  <c r="AD216" i="18"/>
  <c r="AE216" i="18"/>
  <c r="AC217" i="18"/>
  <c r="AD217" i="18"/>
  <c r="AE217" i="18"/>
  <c r="AC218" i="18"/>
  <c r="AD218" i="18"/>
  <c r="AE218" i="18"/>
  <c r="AC221" i="18"/>
  <c r="AD221" i="18"/>
  <c r="AE221" i="18"/>
  <c r="AC222" i="18"/>
  <c r="AD222" i="18"/>
  <c r="AE222" i="18"/>
  <c r="AC223" i="18"/>
  <c r="AD223" i="18"/>
  <c r="AE223" i="18"/>
  <c r="AC224" i="18"/>
  <c r="AD224" i="18"/>
  <c r="AE224" i="18"/>
  <c r="J25" i="18"/>
  <c r="K25" i="18"/>
  <c r="L25" i="18"/>
  <c r="M25" i="18"/>
  <c r="A22" i="2"/>
  <c r="A28" i="12"/>
  <c r="AC173" i="18" l="1"/>
  <c r="AE156" i="18"/>
  <c r="AD173" i="18"/>
  <c r="AE109" i="18"/>
  <c r="AE8" i="18"/>
  <c r="AC137" i="18"/>
  <c r="AC225" i="18"/>
  <c r="AC15" i="18" s="1"/>
  <c r="AE173" i="18"/>
  <c r="AD8" i="18"/>
  <c r="AE225" i="18"/>
  <c r="AE15" i="18" s="1"/>
  <c r="AD109" i="18"/>
  <c r="AC109" i="18"/>
  <c r="AC8" i="18"/>
  <c r="AD137" i="18"/>
  <c r="AD225" i="18"/>
  <c r="AD15" i="18" s="1"/>
  <c r="AD156" i="18"/>
  <c r="AC156" i="18"/>
  <c r="AI122" i="12"/>
  <c r="AC12" i="18" l="1"/>
  <c r="AC13" i="18" s="1"/>
  <c r="AE9" i="18"/>
  <c r="AE10" i="18" s="1"/>
  <c r="AD12" i="18"/>
  <c r="AD13" i="18" s="1"/>
  <c r="AE12" i="18"/>
  <c r="AE13" i="18" s="1"/>
  <c r="AD9" i="18"/>
  <c r="AD10" i="18" s="1"/>
  <c r="AC9" i="18"/>
  <c r="AC11" i="18" s="1"/>
  <c r="AD14" i="18" l="1"/>
  <c r="AE11" i="18"/>
  <c r="AD11" i="18"/>
  <c r="AC14" i="18"/>
  <c r="AE14" i="18"/>
  <c r="AC10" i="18"/>
  <c r="AT99" i="2" l="1"/>
  <c r="AY116" i="18" s="1"/>
  <c r="A28" i="2"/>
  <c r="I31" i="18"/>
  <c r="H31" i="18"/>
  <c r="A30" i="12" l="1"/>
  <c r="Z122" i="18" l="1"/>
  <c r="H42" i="18" l="1"/>
  <c r="I42" i="18"/>
  <c r="H43" i="18"/>
  <c r="I43" i="18"/>
  <c r="L42" i="18"/>
  <c r="M42" i="18"/>
  <c r="N42" i="18"/>
  <c r="O42" i="18"/>
  <c r="P42" i="18"/>
  <c r="Q42" i="18"/>
  <c r="R42" i="18"/>
  <c r="S42" i="18"/>
  <c r="T42" i="18"/>
  <c r="U42" i="18"/>
  <c r="V42" i="18"/>
  <c r="W42" i="18"/>
  <c r="X42" i="18"/>
  <c r="Y42" i="18"/>
  <c r="Z42" i="18"/>
  <c r="AA42" i="18"/>
  <c r="AB42" i="18"/>
  <c r="L43" i="18"/>
  <c r="M43" i="18"/>
  <c r="N43" i="18"/>
  <c r="O43" i="18"/>
  <c r="P43" i="18"/>
  <c r="Q43" i="18"/>
  <c r="R43" i="18"/>
  <c r="S43" i="18"/>
  <c r="T43" i="18"/>
  <c r="U43" i="18"/>
  <c r="V43" i="18"/>
  <c r="W43" i="18"/>
  <c r="X43" i="18"/>
  <c r="Y43" i="18"/>
  <c r="Z43" i="18"/>
  <c r="AA43" i="18"/>
  <c r="AB43" i="18"/>
  <c r="H204" i="18" l="1"/>
  <c r="I204" i="18"/>
  <c r="H159" i="18"/>
  <c r="I159" i="18"/>
  <c r="H52" i="18"/>
  <c r="I52" i="18"/>
  <c r="A37" i="12"/>
  <c r="A32" i="12"/>
  <c r="A33" i="12"/>
  <c r="A27" i="12"/>
  <c r="H29" i="18"/>
  <c r="I29" i="18"/>
  <c r="A4" i="6" l="1"/>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H113" i="18"/>
  <c r="I113" i="18"/>
  <c r="H115" i="18"/>
  <c r="I115" i="18"/>
  <c r="AB115" i="18"/>
  <c r="AA115" i="18"/>
  <c r="Z115" i="18"/>
  <c r="Y115" i="18"/>
  <c r="X115" i="18"/>
  <c r="W115" i="18"/>
  <c r="V115" i="18"/>
  <c r="U115" i="18"/>
  <c r="T115" i="18"/>
  <c r="S115" i="18"/>
  <c r="R115" i="18"/>
  <c r="Q115" i="18"/>
  <c r="P115" i="18"/>
  <c r="O115" i="18"/>
  <c r="N115" i="18"/>
  <c r="M115" i="18"/>
  <c r="L115" i="18"/>
  <c r="K115" i="18"/>
  <c r="J115" i="18"/>
  <c r="AB113" i="18"/>
  <c r="AA113" i="18"/>
  <c r="Z113" i="18"/>
  <c r="Y113" i="18"/>
  <c r="X113" i="18"/>
  <c r="W113" i="18"/>
  <c r="V113" i="18"/>
  <c r="U113" i="18"/>
  <c r="T113" i="18"/>
  <c r="S113" i="18"/>
  <c r="R113" i="18"/>
  <c r="Q113" i="18"/>
  <c r="P113" i="18"/>
  <c r="O113" i="18"/>
  <c r="N113" i="18"/>
  <c r="M113" i="18"/>
  <c r="L113" i="18"/>
  <c r="K113" i="18"/>
  <c r="J113" i="18"/>
  <c r="AL77" i="2" l="1"/>
  <c r="AL50" i="2"/>
  <c r="AL45" i="2"/>
  <c r="AL36" i="2"/>
  <c r="AM36" i="2" s="1"/>
  <c r="AN36" i="2" s="1"/>
  <c r="AL37" i="2"/>
  <c r="AL55" i="2"/>
  <c r="AL87" i="2"/>
  <c r="AL41" i="2"/>
  <c r="AL27" i="2"/>
  <c r="AL59" i="2"/>
  <c r="AL43" i="2"/>
  <c r="AL32" i="2"/>
  <c r="AL76" i="2"/>
  <c r="AL78" i="2"/>
  <c r="AL46" i="2"/>
  <c r="AL20" i="2"/>
  <c r="AL85" i="2"/>
  <c r="AL67" i="2"/>
  <c r="AL68" i="2"/>
  <c r="AL70" i="2"/>
  <c r="AL89" i="2"/>
  <c r="AL72" i="2"/>
  <c r="AL91" i="2"/>
  <c r="AL93" i="2"/>
  <c r="AL44" i="2"/>
  <c r="AL79" i="2"/>
  <c r="AL19" i="2"/>
  <c r="AL47" i="2"/>
  <c r="AL49" i="2"/>
  <c r="AL51" i="2"/>
  <c r="AL66" i="2"/>
  <c r="AL86" i="2"/>
  <c r="AL40" i="2"/>
  <c r="AL26" i="2"/>
  <c r="AM26" i="2" s="1"/>
  <c r="AL58" i="2"/>
  <c r="AL30" i="2"/>
  <c r="AL74" i="2"/>
  <c r="AL63" i="2"/>
  <c r="AL80" i="2"/>
  <c r="AM35" i="2"/>
  <c r="AN35" i="2" s="1"/>
  <c r="AL48" i="2"/>
  <c r="AL81" i="2"/>
  <c r="AL82" i="2"/>
  <c r="AL53" i="2"/>
  <c r="AL54" i="2"/>
  <c r="AL24" i="2"/>
  <c r="AL56" i="2"/>
  <c r="AL88" i="2"/>
  <c r="AL42" i="2"/>
  <c r="AM42" i="2" s="1"/>
  <c r="AN42" i="2" s="1"/>
  <c r="AL90" i="2"/>
  <c r="AL29" i="2"/>
  <c r="AL73" i="2"/>
  <c r="AL33" i="2"/>
  <c r="AL96" i="2"/>
  <c r="AL83" i="2"/>
  <c r="AL21" i="2"/>
  <c r="AL52" i="2"/>
  <c r="AL65" i="2"/>
  <c r="AL84" i="2"/>
  <c r="AL22" i="2"/>
  <c r="AL23" i="2"/>
  <c r="AL38" i="2"/>
  <c r="AL25" i="2"/>
  <c r="AL57" i="2"/>
  <c r="AL71" i="2"/>
  <c r="AL28" i="2"/>
  <c r="AM28" i="2" s="1"/>
  <c r="AL60" i="2"/>
  <c r="AL92" i="2"/>
  <c r="AL31" i="2"/>
  <c r="AL75" i="2"/>
  <c r="AG79" i="18"/>
  <c r="AR54" i="18"/>
  <c r="AR53" i="18"/>
  <c r="AR44" i="18"/>
  <c r="AM115" i="2"/>
  <c r="AN115" i="2" s="1"/>
  <c r="AL179" i="2"/>
  <c r="AM179" i="2" s="1"/>
  <c r="AN179" i="2" s="1"/>
  <c r="AR113" i="18"/>
  <c r="AM122" i="2"/>
  <c r="AN122" i="2" s="1"/>
  <c r="AR140" i="18"/>
  <c r="AR197" i="18"/>
  <c r="AL174" i="2"/>
  <c r="AM174" i="2" s="1"/>
  <c r="AN174" i="2" s="1"/>
  <c r="AR198" i="18"/>
  <c r="AR168" i="18"/>
  <c r="AR144" i="18"/>
  <c r="AR85" i="18"/>
  <c r="AR95" i="18"/>
  <c r="AR105" i="18"/>
  <c r="AR42" i="18"/>
  <c r="AR62" i="18"/>
  <c r="AR24" i="18"/>
  <c r="AR214" i="18"/>
  <c r="AR120" i="18"/>
  <c r="AR66" i="18"/>
  <c r="AR178" i="18"/>
  <c r="AR88" i="18"/>
  <c r="AR67" i="18"/>
  <c r="AR162" i="18"/>
  <c r="AR121" i="18"/>
  <c r="AR179" i="18"/>
  <c r="AR187" i="18"/>
  <c r="AR199" i="18"/>
  <c r="AR211" i="18"/>
  <c r="AR175" i="18"/>
  <c r="AR169" i="18"/>
  <c r="AR145" i="18"/>
  <c r="AR118" i="18"/>
  <c r="AR106" i="18"/>
  <c r="AR43" i="18"/>
  <c r="AR63" i="18"/>
  <c r="AR25" i="18"/>
  <c r="AR177" i="18"/>
  <c r="AR201" i="18"/>
  <c r="AR99" i="18"/>
  <c r="AR158" i="18"/>
  <c r="AR29" i="18"/>
  <c r="AR192" i="18"/>
  <c r="AR30" i="18"/>
  <c r="AR122" i="18"/>
  <c r="AR189" i="18"/>
  <c r="AR213" i="18"/>
  <c r="AR159" i="18"/>
  <c r="AR146" i="18"/>
  <c r="AR86" i="18"/>
  <c r="AR96" i="18"/>
  <c r="AR107" i="18"/>
  <c r="AR64" i="18"/>
  <c r="AR26" i="18"/>
  <c r="AR171" i="18"/>
  <c r="AR98" i="18"/>
  <c r="AR172" i="18"/>
  <c r="AR33" i="18"/>
  <c r="AR215" i="18"/>
  <c r="AR47" i="18"/>
  <c r="AR216" i="18"/>
  <c r="AR89" i="18"/>
  <c r="AR48" i="18"/>
  <c r="AR203" i="18"/>
  <c r="AR135" i="18"/>
  <c r="AR69" i="18"/>
  <c r="AR176" i="18"/>
  <c r="AR190" i="18"/>
  <c r="AR200" i="18"/>
  <c r="AR160" i="18"/>
  <c r="AR170" i="18"/>
  <c r="AR147" i="18"/>
  <c r="AR119" i="18"/>
  <c r="AR87" i="18"/>
  <c r="AR97" i="18"/>
  <c r="AR108" i="18"/>
  <c r="AR32" i="18"/>
  <c r="AR45" i="18"/>
  <c r="AR65" i="18"/>
  <c r="AR27" i="18"/>
  <c r="AR161" i="18"/>
  <c r="AR149" i="18"/>
  <c r="AR46" i="18"/>
  <c r="AR191" i="18"/>
  <c r="AR75" i="18"/>
  <c r="AR28" i="18"/>
  <c r="AR31" i="18"/>
  <c r="AR202" i="18"/>
  <c r="AR150" i="18"/>
  <c r="AR100" i="18"/>
  <c r="AR34" i="18"/>
  <c r="AR68" i="18"/>
  <c r="AR217" i="18"/>
  <c r="AR151" i="18"/>
  <c r="AR90" i="18"/>
  <c r="AR35" i="18"/>
  <c r="AR193" i="18"/>
  <c r="AR221" i="18"/>
  <c r="AR141" i="18"/>
  <c r="AR101" i="18"/>
  <c r="AR74" i="18"/>
  <c r="AR114" i="18"/>
  <c r="AR207" i="18"/>
  <c r="AR60" i="18"/>
  <c r="AR61" i="18"/>
  <c r="AR183" i="18"/>
  <c r="AR153" i="18"/>
  <c r="AR73" i="18"/>
  <c r="AR142" i="18"/>
  <c r="AR38" i="18"/>
  <c r="AR22" i="18"/>
  <c r="AR111" i="18"/>
  <c r="AR23" i="18"/>
  <c r="AR50" i="18"/>
  <c r="AR84" i="18"/>
  <c r="AR166" i="18"/>
  <c r="AR209" i="18"/>
  <c r="AR210" i="18"/>
  <c r="AR155" i="18"/>
  <c r="AR194" i="18"/>
  <c r="AR222" i="18"/>
  <c r="AR143" i="18"/>
  <c r="AR102" i="18"/>
  <c r="AR117" i="18"/>
  <c r="AR152" i="18"/>
  <c r="AR123" i="18"/>
  <c r="AR36" i="18"/>
  <c r="AR223" i="18"/>
  <c r="AR81" i="18"/>
  <c r="AR103" i="18"/>
  <c r="AR39" i="18"/>
  <c r="AR40" i="18"/>
  <c r="AR139" i="18"/>
  <c r="AR104" i="18"/>
  <c r="AR196" i="18"/>
  <c r="AR165" i="18"/>
  <c r="AR52" i="18"/>
  <c r="AR180" i="18"/>
  <c r="AR167" i="18"/>
  <c r="AR93" i="18"/>
  <c r="AR71" i="18"/>
  <c r="AR72" i="18"/>
  <c r="AR94" i="18"/>
  <c r="AR195" i="18"/>
  <c r="AR224" i="18"/>
  <c r="AR82" i="18"/>
  <c r="AR163" i="18"/>
  <c r="AR83" i="18"/>
  <c r="AR49" i="18"/>
  <c r="AR164" i="18"/>
  <c r="AR204" i="18"/>
  <c r="AR51" i="18"/>
  <c r="AR115" i="18"/>
  <c r="AR91" i="18"/>
  <c r="AR208" i="18"/>
  <c r="AR181" i="18"/>
  <c r="AR92" i="18"/>
  <c r="AR70" i="18"/>
  <c r="AR218" i="18"/>
  <c r="AR185" i="18"/>
  <c r="AL184" i="2"/>
  <c r="AL144" i="2"/>
  <c r="AL126" i="2"/>
  <c r="AL127" i="2"/>
  <c r="AL142" i="2"/>
  <c r="AL145" i="2"/>
  <c r="AL139" i="2"/>
  <c r="AL129" i="2"/>
  <c r="AL131" i="2"/>
  <c r="AM131" i="2" s="1"/>
  <c r="AG78" i="18" l="1"/>
  <c r="AM63" i="2"/>
  <c r="AM144" i="2"/>
  <c r="AM126" i="2"/>
  <c r="AN126" i="2" s="1"/>
  <c r="AM127" i="2"/>
  <c r="AN127" i="2" s="1"/>
  <c r="AM142" i="2"/>
  <c r="AN142" i="2" s="1"/>
  <c r="AM145" i="2"/>
  <c r="AN145" i="2" s="1"/>
  <c r="AM27" i="2"/>
  <c r="AM24" i="2"/>
  <c r="AN24" i="2" s="1"/>
  <c r="AM22" i="2"/>
  <c r="AN22" i="2" s="1"/>
  <c r="AM41" i="2"/>
  <c r="AN41" i="2" s="1"/>
  <c r="AM40" i="2"/>
  <c r="AN40" i="2" s="1"/>
  <c r="AM139" i="2"/>
  <c r="AM184" i="2"/>
  <c r="AM129" i="2"/>
  <c r="J179" i="18"/>
  <c r="K179" i="18"/>
  <c r="L179" i="18"/>
  <c r="M179" i="18"/>
  <c r="N179" i="18"/>
  <c r="O179" i="18"/>
  <c r="P179" i="18"/>
  <c r="Q179" i="18"/>
  <c r="R179" i="18"/>
  <c r="S179" i="18"/>
  <c r="T179" i="18"/>
  <c r="U179" i="18"/>
  <c r="V179" i="18"/>
  <c r="W179" i="18"/>
  <c r="X179" i="18"/>
  <c r="Y179" i="18"/>
  <c r="Z179" i="18"/>
  <c r="AA179" i="18"/>
  <c r="AB179" i="18"/>
  <c r="J180" i="18"/>
  <c r="K180" i="18"/>
  <c r="L180" i="18"/>
  <c r="M180" i="18"/>
  <c r="N180" i="18"/>
  <c r="O180" i="18"/>
  <c r="P180" i="18"/>
  <c r="Q180" i="18"/>
  <c r="R180" i="18"/>
  <c r="S180" i="18"/>
  <c r="T180" i="18"/>
  <c r="U180" i="18"/>
  <c r="V180" i="18"/>
  <c r="W180" i="18"/>
  <c r="X180" i="18"/>
  <c r="Y180" i="18"/>
  <c r="Z180" i="18"/>
  <c r="AA180" i="18"/>
  <c r="AB180" i="18"/>
  <c r="J181" i="18"/>
  <c r="K181" i="18"/>
  <c r="L181" i="18"/>
  <c r="M181" i="18"/>
  <c r="N181" i="18"/>
  <c r="O181" i="18"/>
  <c r="P181" i="18"/>
  <c r="Q181" i="18"/>
  <c r="R181" i="18"/>
  <c r="S181" i="18"/>
  <c r="T181" i="18"/>
  <c r="U181" i="18"/>
  <c r="V181" i="18"/>
  <c r="W181" i="18"/>
  <c r="X181" i="18"/>
  <c r="Y181" i="18"/>
  <c r="Z181" i="18"/>
  <c r="AA181" i="18"/>
  <c r="AB181" i="18"/>
  <c r="J183" i="18"/>
  <c r="K183" i="18"/>
  <c r="L183" i="18"/>
  <c r="M183" i="18"/>
  <c r="N183" i="18"/>
  <c r="O183" i="18"/>
  <c r="P183" i="18"/>
  <c r="Q183" i="18"/>
  <c r="R183" i="18"/>
  <c r="S183" i="18"/>
  <c r="T183" i="18"/>
  <c r="U183" i="18"/>
  <c r="V183" i="18"/>
  <c r="W183" i="18"/>
  <c r="X183" i="18"/>
  <c r="Y183" i="18"/>
  <c r="Z183" i="18"/>
  <c r="AA183" i="18"/>
  <c r="AB183" i="18"/>
  <c r="J185" i="18"/>
  <c r="K185" i="18"/>
  <c r="L185" i="18"/>
  <c r="M185" i="18"/>
  <c r="N185" i="18"/>
  <c r="O185" i="18"/>
  <c r="P185" i="18"/>
  <c r="Q185" i="18"/>
  <c r="R185" i="18"/>
  <c r="S185" i="18"/>
  <c r="T185" i="18"/>
  <c r="U185" i="18"/>
  <c r="V185" i="18"/>
  <c r="W185" i="18"/>
  <c r="X185" i="18"/>
  <c r="Y185" i="18"/>
  <c r="Z185" i="18"/>
  <c r="AA185" i="18"/>
  <c r="AB185" i="18"/>
  <c r="H179" i="18"/>
  <c r="I179" i="18"/>
  <c r="H180" i="18"/>
  <c r="I180" i="18"/>
  <c r="H181" i="18"/>
  <c r="I181" i="18"/>
  <c r="A175" i="18"/>
  <c r="A176" i="18"/>
  <c r="A177" i="18"/>
  <c r="A178" i="18"/>
  <c r="H175" i="18"/>
  <c r="I175" i="18"/>
  <c r="H176" i="18"/>
  <c r="I176" i="18"/>
  <c r="H177" i="18"/>
  <c r="I177" i="18"/>
  <c r="H178" i="18"/>
  <c r="I178" i="18"/>
  <c r="J175" i="18"/>
  <c r="K175" i="18"/>
  <c r="L175" i="18"/>
  <c r="M175" i="18"/>
  <c r="N175" i="18"/>
  <c r="O175" i="18"/>
  <c r="P175" i="18"/>
  <c r="Q175" i="18"/>
  <c r="R175" i="18"/>
  <c r="S175" i="18"/>
  <c r="T175" i="18"/>
  <c r="U175" i="18"/>
  <c r="V175" i="18"/>
  <c r="W175" i="18"/>
  <c r="X175" i="18"/>
  <c r="Y175" i="18"/>
  <c r="Z175" i="18"/>
  <c r="AA175" i="18"/>
  <c r="AB175" i="18"/>
  <c r="J176" i="18"/>
  <c r="K176" i="18"/>
  <c r="L176" i="18"/>
  <c r="M176" i="18"/>
  <c r="N176" i="18"/>
  <c r="O176" i="18"/>
  <c r="P176" i="18"/>
  <c r="Q176" i="18"/>
  <c r="R176" i="18"/>
  <c r="S176" i="18"/>
  <c r="T176" i="18"/>
  <c r="U176" i="18"/>
  <c r="V176" i="18"/>
  <c r="W176" i="18"/>
  <c r="X176" i="18"/>
  <c r="Y176" i="18"/>
  <c r="Z176" i="18"/>
  <c r="AA176" i="18"/>
  <c r="AB176" i="18"/>
  <c r="J177" i="18"/>
  <c r="K177" i="18"/>
  <c r="L177" i="18"/>
  <c r="M177" i="18"/>
  <c r="N177" i="18"/>
  <c r="O177" i="18"/>
  <c r="P177" i="18"/>
  <c r="Q177" i="18"/>
  <c r="R177" i="18"/>
  <c r="S177" i="18"/>
  <c r="T177" i="18"/>
  <c r="U177" i="18"/>
  <c r="V177" i="18"/>
  <c r="W177" i="18"/>
  <c r="X177" i="18"/>
  <c r="Y177" i="18"/>
  <c r="Z177" i="18"/>
  <c r="AA177" i="18"/>
  <c r="AB177" i="18"/>
  <c r="J178" i="18"/>
  <c r="K178" i="18"/>
  <c r="L178" i="18"/>
  <c r="M178" i="18"/>
  <c r="N178" i="18"/>
  <c r="O178" i="18"/>
  <c r="P178" i="18"/>
  <c r="Q178" i="18"/>
  <c r="R178" i="18"/>
  <c r="S178" i="18"/>
  <c r="T178" i="18"/>
  <c r="U178" i="18"/>
  <c r="V178" i="18"/>
  <c r="W178" i="18"/>
  <c r="X178" i="18"/>
  <c r="Y178" i="18"/>
  <c r="Z178" i="18"/>
  <c r="AA178" i="18"/>
  <c r="AB178" i="18"/>
  <c r="A23" i="2"/>
  <c r="A25" i="2"/>
  <c r="A26" i="18"/>
  <c r="J26" i="18"/>
  <c r="K26" i="18"/>
  <c r="L26" i="18"/>
  <c r="M26" i="18"/>
  <c r="AB21" i="18"/>
  <c r="AB38" i="18"/>
  <c r="AB39" i="18"/>
  <c r="AB40" i="18"/>
  <c r="AB45" i="18"/>
  <c r="AB46" i="18"/>
  <c r="AB47" i="18"/>
  <c r="AB48" i="18"/>
  <c r="AB49" i="18"/>
  <c r="AB50" i="18"/>
  <c r="AB51" i="18"/>
  <c r="AB60" i="18"/>
  <c r="AB61" i="18"/>
  <c r="AB62" i="18"/>
  <c r="AB63" i="18"/>
  <c r="AB64" i="18"/>
  <c r="AB65" i="18"/>
  <c r="AB66" i="18"/>
  <c r="AB67" i="18"/>
  <c r="AB68" i="18"/>
  <c r="AB69" i="18"/>
  <c r="AB70" i="18"/>
  <c r="AB71" i="18"/>
  <c r="AB72" i="18"/>
  <c r="AA73" i="18"/>
  <c r="AB73" i="18"/>
  <c r="AA74" i="18"/>
  <c r="AB74" i="18"/>
  <c r="AB75" i="18"/>
  <c r="AB81" i="18"/>
  <c r="AB82" i="18"/>
  <c r="AB83" i="18"/>
  <c r="AB84" i="18"/>
  <c r="AB85" i="18"/>
  <c r="AB86" i="18"/>
  <c r="AB87" i="18"/>
  <c r="AB88" i="18"/>
  <c r="AB89" i="18"/>
  <c r="AB90" i="18"/>
  <c r="AB91" i="18"/>
  <c r="AB92" i="18"/>
  <c r="AB93" i="18"/>
  <c r="AB94" i="18"/>
  <c r="AB95" i="18"/>
  <c r="AB96" i="18"/>
  <c r="AB97" i="18"/>
  <c r="AB98" i="18"/>
  <c r="AB99" i="18"/>
  <c r="AB100" i="18"/>
  <c r="AB101" i="18"/>
  <c r="AA102" i="18"/>
  <c r="AB102" i="18"/>
  <c r="AB103" i="18"/>
  <c r="AB104" i="18"/>
  <c r="AB105" i="18"/>
  <c r="AB106" i="18"/>
  <c r="AB107" i="18"/>
  <c r="AB108" i="18"/>
  <c r="AB111" i="18"/>
  <c r="AB114" i="18"/>
  <c r="AB117" i="18"/>
  <c r="AB118" i="18"/>
  <c r="AB119" i="18"/>
  <c r="AB120" i="18"/>
  <c r="AB121" i="18"/>
  <c r="AB122" i="18"/>
  <c r="AB123" i="18"/>
  <c r="AB125" i="18"/>
  <c r="AB126" i="18"/>
  <c r="AB127" i="18"/>
  <c r="AB128" i="18"/>
  <c r="AB129" i="18"/>
  <c r="AB131" i="18"/>
  <c r="AB132" i="18"/>
  <c r="AB134" i="18"/>
  <c r="AB135" i="18"/>
  <c r="AB139" i="18"/>
  <c r="AB143" i="18"/>
  <c r="AB149" i="18"/>
  <c r="AB150" i="18"/>
  <c r="AB151" i="18"/>
  <c r="AB152" i="18"/>
  <c r="AB153" i="18"/>
  <c r="AB155" i="18"/>
  <c r="AB158" i="18"/>
  <c r="AB160" i="18"/>
  <c r="AB164" i="18"/>
  <c r="AB165" i="18"/>
  <c r="AB166" i="18"/>
  <c r="AB169" i="18"/>
  <c r="AB170" i="18"/>
  <c r="AB171" i="18"/>
  <c r="AB172" i="18"/>
  <c r="AB189" i="18"/>
  <c r="AB190" i="18"/>
  <c r="AB191" i="18"/>
  <c r="AB192" i="18"/>
  <c r="AB193" i="18"/>
  <c r="AB194" i="18"/>
  <c r="AB195" i="18"/>
  <c r="AB196" i="18"/>
  <c r="AB198" i="18"/>
  <c r="AB199" i="18"/>
  <c r="AB200" i="18"/>
  <c r="AB201" i="18"/>
  <c r="AB202" i="18"/>
  <c r="AB203" i="18"/>
  <c r="AB207" i="18"/>
  <c r="AB208" i="18"/>
  <c r="AB209" i="18"/>
  <c r="AB210" i="18"/>
  <c r="AB211" i="18"/>
  <c r="AB213" i="18"/>
  <c r="AB214" i="18"/>
  <c r="AB215" i="18"/>
  <c r="AA216" i="18"/>
  <c r="AB216" i="18"/>
  <c r="AB217" i="18"/>
  <c r="AB218" i="18"/>
  <c r="AB221" i="18"/>
  <c r="AA222" i="18"/>
  <c r="AB222" i="18"/>
  <c r="AB223" i="18"/>
  <c r="AA224" i="18"/>
  <c r="AB224" i="18"/>
  <c r="AN27" i="2" l="1"/>
  <c r="AN63" i="2"/>
  <c r="AR78" i="18"/>
  <c r="AI78" i="18"/>
  <c r="AR79" i="18"/>
  <c r="AI79" i="18"/>
  <c r="AS79" i="18"/>
  <c r="AB225" i="18"/>
  <c r="AB15" i="18" s="1"/>
  <c r="AB156" i="18"/>
  <c r="AB137" i="18"/>
  <c r="AB76" i="18"/>
  <c r="AB8" i="18" s="1"/>
  <c r="AB173" i="18"/>
  <c r="AB109" i="18"/>
  <c r="AS78" i="18" l="1"/>
  <c r="AB9" i="18"/>
  <c r="AB10" i="18" s="1"/>
  <c r="AB12" i="18"/>
  <c r="AB13" i="18" s="1"/>
  <c r="AB14" i="18" l="1"/>
  <c r="AB11" i="18"/>
  <c r="AI163" i="12" l="1"/>
  <c r="AJ163" i="12" s="1"/>
  <c r="AJ30" i="12"/>
  <c r="AJ28" i="12"/>
  <c r="AN28" i="2" s="1"/>
  <c r="AJ32" i="12"/>
  <c r="AJ33" i="12"/>
  <c r="AJ37" i="12"/>
  <c r="AJ46" i="12"/>
  <c r="AI151" i="12"/>
  <c r="AJ151" i="12" s="1"/>
  <c r="AN184" i="2" s="1"/>
  <c r="AI123" i="12"/>
  <c r="AJ123" i="12" s="1"/>
  <c r="AN139" i="2" s="1"/>
  <c r="AI114" i="12"/>
  <c r="AJ114" i="12" s="1"/>
  <c r="AN129" i="2" s="1"/>
  <c r="AI111" i="12"/>
  <c r="AJ111" i="12" s="1"/>
  <c r="AJ27" i="12"/>
  <c r="AN26" i="2" s="1"/>
  <c r="AY133" i="18" l="1"/>
  <c r="AL153" i="2"/>
  <c r="AL154" i="2"/>
  <c r="AL156" i="2"/>
  <c r="AM156" i="2" s="1"/>
  <c r="AN156" i="2" s="1"/>
  <c r="AL165" i="2"/>
  <c r="AM165" i="2" s="1"/>
  <c r="AN165" i="2" s="1"/>
  <c r="AL152" i="2"/>
  <c r="AL155" i="2"/>
  <c r="AM155" i="2" s="1"/>
  <c r="AN155" i="2" s="1"/>
  <c r="AL161" i="2"/>
  <c r="AM161" i="2" s="1"/>
  <c r="AN161" i="2" s="1"/>
  <c r="AL163" i="2"/>
  <c r="AM163" i="2" s="1"/>
  <c r="AN163" i="2" s="1"/>
  <c r="AL151" i="2"/>
  <c r="AM19" i="2"/>
  <c r="AA201" i="18"/>
  <c r="AA170" i="18"/>
  <c r="AA95" i="18"/>
  <c r="AA75" i="18"/>
  <c r="AA50" i="18"/>
  <c r="AA158" i="18"/>
  <c r="AA193" i="18"/>
  <c r="AA39" i="18"/>
  <c r="AA121" i="18"/>
  <c r="AA210" i="18"/>
  <c r="AA119" i="18"/>
  <c r="AA189" i="18"/>
  <c r="AA61" i="18"/>
  <c r="AA81" i="18"/>
  <c r="AA129" i="18"/>
  <c r="AA223" i="18"/>
  <c r="AA200" i="18"/>
  <c r="AA169" i="18"/>
  <c r="AA128" i="18"/>
  <c r="AA111" i="18"/>
  <c r="AA94" i="18"/>
  <c r="AA72" i="18"/>
  <c r="AA49" i="18"/>
  <c r="AA194" i="18"/>
  <c r="AA88" i="18"/>
  <c r="AA101" i="18"/>
  <c r="AA190" i="18"/>
  <c r="AA62" i="18"/>
  <c r="AA117" i="18"/>
  <c r="AA203" i="18"/>
  <c r="AA171" i="18"/>
  <c r="AA96" i="18"/>
  <c r="AA199" i="18"/>
  <c r="AA127" i="18"/>
  <c r="AA108" i="18"/>
  <c r="AA93" i="18"/>
  <c r="AA71" i="18"/>
  <c r="AA48" i="18"/>
  <c r="AA143" i="18"/>
  <c r="AA213" i="18"/>
  <c r="AA87" i="18"/>
  <c r="AA191" i="18"/>
  <c r="AA85" i="18"/>
  <c r="AA153" i="18"/>
  <c r="AA134" i="18"/>
  <c r="AA60" i="18"/>
  <c r="AA51" i="18"/>
  <c r="AA221" i="18"/>
  <c r="AA198" i="18"/>
  <c r="AA166" i="18"/>
  <c r="AA126" i="18"/>
  <c r="AA107" i="18"/>
  <c r="AA92" i="18"/>
  <c r="AA70" i="18"/>
  <c r="AA47" i="18"/>
  <c r="AA105" i="18"/>
  <c r="AA65" i="18"/>
  <c r="AA103" i="18"/>
  <c r="AA135" i="18"/>
  <c r="AA83" i="18"/>
  <c r="AA132" i="18"/>
  <c r="AA97" i="18"/>
  <c r="AA150" i="18"/>
  <c r="AA218" i="18"/>
  <c r="AA165" i="18"/>
  <c r="AA125" i="18"/>
  <c r="AA91" i="18"/>
  <c r="AA69" i="18"/>
  <c r="AA45" i="18"/>
  <c r="AA40" i="18"/>
  <c r="AA104" i="18"/>
  <c r="AA211" i="18"/>
  <c r="AA64" i="18"/>
  <c r="AA63" i="18"/>
  <c r="AA100" i="18"/>
  <c r="AA208" i="18"/>
  <c r="AA99" i="18"/>
  <c r="AA172" i="18"/>
  <c r="AA114" i="18"/>
  <c r="AA217" i="18"/>
  <c r="AA196" i="18"/>
  <c r="AA164" i="18"/>
  <c r="AA149" i="18"/>
  <c r="AA123" i="18"/>
  <c r="AA90" i="18"/>
  <c r="AA68" i="18"/>
  <c r="AA46" i="18"/>
  <c r="AA155" i="18"/>
  <c r="AA192" i="18"/>
  <c r="AA38" i="18"/>
  <c r="AA120" i="18"/>
  <c r="AA84" i="18"/>
  <c r="AA152" i="18"/>
  <c r="AA98" i="18"/>
  <c r="AA131" i="18"/>
  <c r="AA215" i="18"/>
  <c r="AA195" i="18"/>
  <c r="AA160" i="18"/>
  <c r="AA106" i="18"/>
  <c r="AA89" i="18"/>
  <c r="AA67" i="18"/>
  <c r="AA214" i="18"/>
  <c r="AA66" i="18"/>
  <c r="AA122" i="18"/>
  <c r="AA86" i="18"/>
  <c r="AA139" i="18"/>
  <c r="AA209" i="18"/>
  <c r="AA118" i="18"/>
  <c r="AA207" i="18"/>
  <c r="AA82" i="18"/>
  <c r="AA151" i="18"/>
  <c r="AA202" i="18"/>
  <c r="Y21" i="18"/>
  <c r="Z21" i="18"/>
  <c r="Y38" i="18"/>
  <c r="Z38" i="18"/>
  <c r="Y39" i="18"/>
  <c r="Z39" i="18"/>
  <c r="Y40" i="18"/>
  <c r="Z40" i="18"/>
  <c r="Y45" i="18"/>
  <c r="Z45" i="18"/>
  <c r="Y46" i="18"/>
  <c r="Z46" i="18"/>
  <c r="Y47" i="18"/>
  <c r="Z47" i="18"/>
  <c r="Y48" i="18"/>
  <c r="Z48" i="18"/>
  <c r="Y49" i="18"/>
  <c r="Z49" i="18"/>
  <c r="Y50" i="18"/>
  <c r="Z50" i="18"/>
  <c r="Y51" i="18"/>
  <c r="Z51" i="18"/>
  <c r="Y60" i="18"/>
  <c r="Z60" i="18"/>
  <c r="Y61" i="18"/>
  <c r="Z61" i="18"/>
  <c r="Y62" i="18"/>
  <c r="Z62" i="18"/>
  <c r="Y63" i="18"/>
  <c r="Z63" i="18"/>
  <c r="Y64" i="18"/>
  <c r="Z64" i="18"/>
  <c r="Y65" i="18"/>
  <c r="Z65" i="18"/>
  <c r="Y66" i="18"/>
  <c r="Z66" i="18"/>
  <c r="Y67" i="18"/>
  <c r="Z67" i="18"/>
  <c r="Y68" i="18"/>
  <c r="Z68" i="18"/>
  <c r="Y69" i="18"/>
  <c r="Z69" i="18"/>
  <c r="Y70" i="18"/>
  <c r="Z70" i="18"/>
  <c r="Y71" i="18"/>
  <c r="Z71" i="18"/>
  <c r="Y72" i="18"/>
  <c r="Z72" i="18"/>
  <c r="Y73" i="18"/>
  <c r="Z73" i="18"/>
  <c r="Y74" i="18"/>
  <c r="Z74" i="18"/>
  <c r="Y75" i="18"/>
  <c r="Z75" i="18"/>
  <c r="Y81" i="18"/>
  <c r="Z81" i="18"/>
  <c r="Y82" i="18"/>
  <c r="Z82" i="18"/>
  <c r="Y83" i="18"/>
  <c r="Z83" i="18"/>
  <c r="Y84" i="18"/>
  <c r="Z84" i="18"/>
  <c r="Y85" i="18"/>
  <c r="Z85" i="18"/>
  <c r="Y86" i="18"/>
  <c r="Z86" i="18"/>
  <c r="Y87" i="18"/>
  <c r="Z87" i="18"/>
  <c r="Y88" i="18"/>
  <c r="Z88" i="18"/>
  <c r="Y89" i="18"/>
  <c r="Z89" i="18"/>
  <c r="Y90" i="18"/>
  <c r="Z90" i="18"/>
  <c r="Y91" i="18"/>
  <c r="Z91" i="18"/>
  <c r="Y92" i="18"/>
  <c r="Z92" i="18"/>
  <c r="Y93" i="18"/>
  <c r="Z93" i="18"/>
  <c r="Y94" i="18"/>
  <c r="Z94" i="18"/>
  <c r="Y95" i="18"/>
  <c r="Z95" i="18"/>
  <c r="Y96" i="18"/>
  <c r="Z96" i="18"/>
  <c r="Y97" i="18"/>
  <c r="Z97" i="18"/>
  <c r="Y98" i="18"/>
  <c r="Z98" i="18"/>
  <c r="Y99" i="18"/>
  <c r="Z99" i="18"/>
  <c r="Y100" i="18"/>
  <c r="Z100" i="18"/>
  <c r="Y101" i="18"/>
  <c r="Z101" i="18"/>
  <c r="Y102" i="18"/>
  <c r="Z102" i="18"/>
  <c r="Y103" i="18"/>
  <c r="Z103" i="18"/>
  <c r="Y104" i="18"/>
  <c r="Z104" i="18"/>
  <c r="Y105" i="18"/>
  <c r="Z105" i="18"/>
  <c r="Y106" i="18"/>
  <c r="Z106" i="18"/>
  <c r="Y107" i="18"/>
  <c r="Z107" i="18"/>
  <c r="Y108" i="18"/>
  <c r="Z108" i="18"/>
  <c r="Y111" i="18"/>
  <c r="Z111" i="18"/>
  <c r="Y114" i="18"/>
  <c r="Z114" i="18"/>
  <c r="Y117" i="18"/>
  <c r="Z117" i="18"/>
  <c r="Y118" i="18"/>
  <c r="Z118" i="18"/>
  <c r="Y119" i="18"/>
  <c r="Z119" i="18"/>
  <c r="Y120" i="18"/>
  <c r="Z120" i="18"/>
  <c r="Y121" i="18"/>
  <c r="Z121" i="18"/>
  <c r="Y122" i="18"/>
  <c r="Y123" i="18"/>
  <c r="Z123" i="18"/>
  <c r="Y125" i="18"/>
  <c r="Z125" i="18"/>
  <c r="Y126" i="18"/>
  <c r="Z126" i="18"/>
  <c r="Y127" i="18"/>
  <c r="Z127" i="18"/>
  <c r="Y128" i="18"/>
  <c r="Z128" i="18"/>
  <c r="Y129" i="18"/>
  <c r="Z129" i="18"/>
  <c r="Y131" i="18"/>
  <c r="Z131" i="18"/>
  <c r="Y132" i="18"/>
  <c r="Z132" i="18"/>
  <c r="Y134" i="18"/>
  <c r="Z134" i="18"/>
  <c r="Y135" i="18"/>
  <c r="Z135" i="18"/>
  <c r="Y139" i="18"/>
  <c r="Z139" i="18"/>
  <c r="Y143" i="18"/>
  <c r="Z143" i="18"/>
  <c r="Y149" i="18"/>
  <c r="Z149" i="18"/>
  <c r="Y150" i="18"/>
  <c r="Z150" i="18"/>
  <c r="Y151" i="18"/>
  <c r="Z151" i="18"/>
  <c r="Y152" i="18"/>
  <c r="Z152" i="18"/>
  <c r="Y153" i="18"/>
  <c r="Z153" i="18"/>
  <c r="Y155" i="18"/>
  <c r="Z155" i="18"/>
  <c r="Y158" i="18"/>
  <c r="Z158" i="18"/>
  <c r="Y160" i="18"/>
  <c r="Z160" i="18"/>
  <c r="Y164" i="18"/>
  <c r="Z164" i="18"/>
  <c r="Y165" i="18"/>
  <c r="Z165" i="18"/>
  <c r="Y166" i="18"/>
  <c r="Z166" i="18"/>
  <c r="Y169" i="18"/>
  <c r="Z169" i="18"/>
  <c r="Y170" i="18"/>
  <c r="Z170" i="18"/>
  <c r="Y171" i="18"/>
  <c r="Z171" i="18"/>
  <c r="Y172" i="18"/>
  <c r="Z172" i="18"/>
  <c r="Y189" i="18"/>
  <c r="Z189" i="18"/>
  <c r="Y190" i="18"/>
  <c r="Z190" i="18"/>
  <c r="Y191" i="18"/>
  <c r="Z191" i="18"/>
  <c r="Y192" i="18"/>
  <c r="Z192" i="18"/>
  <c r="Y193" i="18"/>
  <c r="Z193" i="18"/>
  <c r="Y194" i="18"/>
  <c r="Z194" i="18"/>
  <c r="Y195" i="18"/>
  <c r="Z195" i="18"/>
  <c r="Y196" i="18"/>
  <c r="Z196" i="18"/>
  <c r="Y198" i="18"/>
  <c r="Z198" i="18"/>
  <c r="Y199" i="18"/>
  <c r="Z199" i="18"/>
  <c r="Y200" i="18"/>
  <c r="Z200" i="18"/>
  <c r="Y201" i="18"/>
  <c r="Z201" i="18"/>
  <c r="Y202" i="18"/>
  <c r="Z202" i="18"/>
  <c r="Y203" i="18"/>
  <c r="Z203" i="18"/>
  <c r="Y207" i="18"/>
  <c r="Z207" i="18"/>
  <c r="Y208" i="18"/>
  <c r="Z208" i="18"/>
  <c r="Y209" i="18"/>
  <c r="Z209" i="18"/>
  <c r="Y210" i="18"/>
  <c r="Z210" i="18"/>
  <c r="Y211" i="18"/>
  <c r="Z211" i="18"/>
  <c r="Y213" i="18"/>
  <c r="Z213" i="18"/>
  <c r="Y214" i="18"/>
  <c r="Z214" i="18"/>
  <c r="Y215" i="18"/>
  <c r="Z215" i="18"/>
  <c r="Y216" i="18"/>
  <c r="Z216" i="18"/>
  <c r="Y217" i="18"/>
  <c r="Z217" i="18"/>
  <c r="Y218" i="18"/>
  <c r="Z218" i="18"/>
  <c r="Y221" i="18"/>
  <c r="Z221" i="18"/>
  <c r="Y222" i="18"/>
  <c r="Z222" i="18"/>
  <c r="Y223" i="18"/>
  <c r="Z223" i="18"/>
  <c r="Y224" i="18"/>
  <c r="Z224" i="18"/>
  <c r="AM151" i="2" l="1"/>
  <c r="AM152" i="2"/>
  <c r="AN152" i="2" s="1"/>
  <c r="AM154" i="2"/>
  <c r="AN154" i="2" s="1"/>
  <c r="AM153" i="2"/>
  <c r="AN153" i="2" s="1"/>
  <c r="AM23" i="2"/>
  <c r="AA137" i="18"/>
  <c r="AA109" i="18"/>
  <c r="AA156" i="18"/>
  <c r="AA225" i="18"/>
  <c r="AA15" i="18" s="1"/>
  <c r="AA173" i="18"/>
  <c r="Y173" i="18"/>
  <c r="Z225" i="18"/>
  <c r="Z15" i="18" s="1"/>
  <c r="Z173" i="18"/>
  <c r="Z156" i="18"/>
  <c r="Y225" i="18"/>
  <c r="Y15" i="18" s="1"/>
  <c r="Y156" i="18"/>
  <c r="Z109" i="18"/>
  <c r="Y137" i="18"/>
  <c r="Z76" i="18"/>
  <c r="Z8" i="18" s="1"/>
  <c r="Y109" i="18"/>
  <c r="Z137" i="18"/>
  <c r="Y76" i="18"/>
  <c r="Y8" i="18" s="1"/>
  <c r="AT127" i="2" l="1"/>
  <c r="AY145" i="18" s="1"/>
  <c r="AT126" i="2"/>
  <c r="AY144" i="18" s="1"/>
  <c r="AN151" i="2"/>
  <c r="AA12" i="18"/>
  <c r="AA13" i="18" s="1"/>
  <c r="AA9" i="18"/>
  <c r="AA11" i="18" s="1"/>
  <c r="Y12" i="18"/>
  <c r="Y13" i="18" s="1"/>
  <c r="Z12" i="18"/>
  <c r="Z13" i="18" s="1"/>
  <c r="Y9" i="18"/>
  <c r="Y10" i="18" s="1"/>
  <c r="Z9" i="18"/>
  <c r="Z11" i="18" s="1"/>
  <c r="AA14" i="18" l="1"/>
  <c r="AA10" i="18"/>
  <c r="Z14" i="18"/>
  <c r="Y14" i="18"/>
  <c r="Y11" i="18"/>
  <c r="Z10" i="18"/>
  <c r="AT184" i="2" l="1"/>
  <c r="AJ25" i="12"/>
  <c r="AN23" i="2" s="1"/>
  <c r="AT156" i="2" l="1"/>
  <c r="AT155" i="2"/>
  <c r="AT154" i="2"/>
  <c r="H39" i="18"/>
  <c r="I39" i="18"/>
  <c r="H40" i="18"/>
  <c r="I40" i="18"/>
  <c r="J39" i="18"/>
  <c r="K39" i="18"/>
  <c r="L39" i="18"/>
  <c r="M39" i="18"/>
  <c r="N39" i="18"/>
  <c r="O39" i="18"/>
  <c r="P39" i="18"/>
  <c r="Q39" i="18"/>
  <c r="R39" i="18"/>
  <c r="S39" i="18"/>
  <c r="T39" i="18"/>
  <c r="U39" i="18"/>
  <c r="V39" i="18"/>
  <c r="W39" i="18"/>
  <c r="X39" i="18"/>
  <c r="J40" i="18"/>
  <c r="K40" i="18"/>
  <c r="L40" i="18"/>
  <c r="M40" i="18"/>
  <c r="N40" i="18"/>
  <c r="O40" i="18"/>
  <c r="P40" i="18"/>
  <c r="Q40" i="18"/>
  <c r="R40" i="18"/>
  <c r="S40" i="18"/>
  <c r="T40" i="18"/>
  <c r="U40" i="18"/>
  <c r="V40" i="18"/>
  <c r="W40" i="18"/>
  <c r="X40" i="18"/>
  <c r="A37" i="2"/>
  <c r="A38" i="2"/>
  <c r="AT153" i="2" l="1"/>
  <c r="F2" i="11"/>
  <c r="B9" i="13"/>
  <c r="AK18" i="12" s="1"/>
  <c r="AT21" i="18" s="1"/>
  <c r="B10" i="13"/>
  <c r="B11" i="13"/>
  <c r="B12" i="13"/>
  <c r="B13" i="13"/>
  <c r="B14" i="13"/>
  <c r="B15" i="13"/>
  <c r="B16" i="13"/>
  <c r="B17" i="13"/>
  <c r="B18" i="13"/>
  <c r="B19" i="13"/>
  <c r="B20" i="13"/>
  <c r="B23" i="13"/>
  <c r="B24" i="13"/>
  <c r="B25" i="13"/>
  <c r="B26" i="13"/>
  <c r="B29" i="13"/>
  <c r="B30" i="13"/>
  <c r="B31" i="13"/>
  <c r="B32" i="13"/>
  <c r="B33" i="13"/>
  <c r="B34" i="13"/>
  <c r="B35" i="13"/>
  <c r="B36" i="13"/>
  <c r="B37" i="13"/>
  <c r="B40" i="13"/>
  <c r="B41" i="13"/>
  <c r="B42" i="13"/>
  <c r="B43" i="13"/>
  <c r="B44" i="13"/>
  <c r="B45" i="13"/>
  <c r="B46" i="13"/>
  <c r="B47" i="13"/>
  <c r="B48" i="13"/>
  <c r="B49" i="13"/>
  <c r="B50" i="13"/>
  <c r="B51" i="13"/>
  <c r="B52" i="13"/>
  <c r="B53" i="13"/>
  <c r="B54" i="13"/>
  <c r="B55" i="13"/>
  <c r="B56" i="13"/>
  <c r="B59" i="13"/>
  <c r="B60" i="13"/>
  <c r="B61" i="13"/>
  <c r="B62" i="13"/>
  <c r="B63" i="13"/>
  <c r="B64" i="13"/>
  <c r="B65" i="13"/>
  <c r="B66" i="13"/>
  <c r="B67" i="13"/>
  <c r="B68" i="13"/>
  <c r="B69" i="13"/>
  <c r="B70" i="13"/>
  <c r="B71" i="13"/>
  <c r="B72" i="13"/>
  <c r="B73" i="13"/>
  <c r="B74" i="13"/>
  <c r="B77" i="13"/>
  <c r="B78" i="13"/>
  <c r="B79" i="13"/>
  <c r="B80" i="13"/>
  <c r="B81" i="13"/>
  <c r="B82" i="13"/>
  <c r="B83" i="13"/>
  <c r="B84" i="13"/>
  <c r="B85" i="13"/>
  <c r="B86" i="13"/>
  <c r="B87" i="13"/>
  <c r="B88" i="13"/>
  <c r="B89" i="13"/>
  <c r="B90" i="13"/>
  <c r="B91" i="13"/>
  <c r="B92" i="13"/>
  <c r="B99" i="13"/>
  <c r="B100" i="13"/>
  <c r="B101" i="13"/>
  <c r="B102" i="13"/>
  <c r="B103" i="13"/>
  <c r="B104" i="13"/>
  <c r="B105" i="13"/>
  <c r="B106" i="13"/>
  <c r="B107" i="13"/>
  <c r="B108" i="13"/>
  <c r="B109" i="13"/>
  <c r="B110" i="13"/>
  <c r="B111" i="13"/>
  <c r="B112" i="13"/>
  <c r="B113" i="13"/>
  <c r="B114" i="13"/>
  <c r="B117" i="13"/>
  <c r="B118" i="13"/>
  <c r="B119" i="13"/>
  <c r="B120" i="13"/>
  <c r="B121" i="13"/>
  <c r="B122" i="13"/>
  <c r="B123" i="13"/>
  <c r="B124" i="13"/>
  <c r="B125" i="13"/>
  <c r="B126" i="13"/>
  <c r="AP20" i="12" l="1"/>
  <c r="AY22" i="18" s="1"/>
  <c r="AO25" i="12"/>
  <c r="AX26" i="18" s="1"/>
  <c r="AN28" i="12"/>
  <c r="AW31" i="18" s="1"/>
  <c r="AL30" i="12"/>
  <c r="AU35" i="18" s="1"/>
  <c r="AN27" i="12"/>
  <c r="AW29" i="18" s="1"/>
  <c r="AQ20" i="12"/>
  <c r="AP25" i="12"/>
  <c r="AY26" i="18" s="1"/>
  <c r="AO28" i="12"/>
  <c r="AX31" i="18" s="1"/>
  <c r="AP29" i="12"/>
  <c r="AQ29" i="12"/>
  <c r="AQ32" i="12"/>
  <c r="AM30" i="12"/>
  <c r="AV35" i="18" s="1"/>
  <c r="AQ27" i="12"/>
  <c r="AM20" i="12"/>
  <c r="AV22" i="18" s="1"/>
  <c r="AN20" i="12"/>
  <c r="AW22" i="18" s="1"/>
  <c r="AK22" i="12"/>
  <c r="AT23" i="18" s="1"/>
  <c r="AQ25" i="12"/>
  <c r="AP28" i="12"/>
  <c r="AY31" i="18" s="1"/>
  <c r="AO32" i="12"/>
  <c r="AX39" i="18" s="1"/>
  <c r="AL24" i="12"/>
  <c r="AU24" i="18" s="1"/>
  <c r="AM24" i="12"/>
  <c r="AV24" i="18" s="1"/>
  <c r="AN24" i="12"/>
  <c r="AW24" i="18" s="1"/>
  <c r="AL33" i="12"/>
  <c r="AU40" i="18" s="1"/>
  <c r="AO30" i="12"/>
  <c r="AX35" i="18" s="1"/>
  <c r="AK25" i="12"/>
  <c r="AT26" i="18" s="1"/>
  <c r="AK28" i="12"/>
  <c r="AT31" i="18" s="1"/>
  <c r="AL22" i="12"/>
  <c r="AU23" i="18" s="1"/>
  <c r="AK26" i="12"/>
  <c r="AT28" i="18" s="1"/>
  <c r="AQ28" i="12"/>
  <c r="AN32" i="12"/>
  <c r="AW39" i="18" s="1"/>
  <c r="AQ26" i="12"/>
  <c r="AK30" i="12"/>
  <c r="AT35" i="18" s="1"/>
  <c r="AO24" i="12"/>
  <c r="AX24" i="18" s="1"/>
  <c r="AM33" i="12"/>
  <c r="AV40" i="18" s="1"/>
  <c r="AK20" i="12"/>
  <c r="AT22" i="18" s="1"/>
  <c r="AM25" i="12"/>
  <c r="AV26" i="18" s="1"/>
  <c r="AM28" i="12"/>
  <c r="AV31" i="18" s="1"/>
  <c r="AM22" i="12"/>
  <c r="AV23" i="18" s="1"/>
  <c r="AL26" i="12"/>
  <c r="AU28" i="18" s="1"/>
  <c r="AK29" i="12"/>
  <c r="AT34" i="18" s="1"/>
  <c r="AP26" i="12"/>
  <c r="AY28" i="18" s="1"/>
  <c r="AP32" i="12"/>
  <c r="AO27" i="12"/>
  <c r="AX29" i="18" s="1"/>
  <c r="AQ24" i="12"/>
  <c r="AP30" i="12"/>
  <c r="AY35" i="18" s="1"/>
  <c r="AO20" i="12"/>
  <c r="AX22" i="18" s="1"/>
  <c r="AN22" i="12"/>
  <c r="AW23" i="18" s="1"/>
  <c r="AM26" i="12"/>
  <c r="AV28" i="18" s="1"/>
  <c r="AL29" i="12"/>
  <c r="AU34" i="18" s="1"/>
  <c r="AK32" i="12"/>
  <c r="AT39" i="18" s="1"/>
  <c r="AM32" i="12"/>
  <c r="AV39" i="18" s="1"/>
  <c r="AQ22" i="12"/>
  <c r="AK27" i="12"/>
  <c r="AT29" i="18" s="1"/>
  <c r="AL27" i="12"/>
  <c r="AU29" i="18" s="1"/>
  <c r="AM27" i="12"/>
  <c r="AV29" i="18" s="1"/>
  <c r="AN30" i="12"/>
  <c r="AW35" i="18" s="1"/>
  <c r="AP27" i="12"/>
  <c r="AY29" i="18" s="1"/>
  <c r="AL25" i="12"/>
  <c r="AU26" i="18" s="1"/>
  <c r="AQ33" i="12"/>
  <c r="AO22" i="12"/>
  <c r="AX23" i="18" s="1"/>
  <c r="AN26" i="12"/>
  <c r="AW28" i="18" s="1"/>
  <c r="AM29" i="12"/>
  <c r="AV34" i="18" s="1"/>
  <c r="AL32" i="12"/>
  <c r="AU39" i="18" s="1"/>
  <c r="AN29" i="12"/>
  <c r="AW34" i="18" s="1"/>
  <c r="AO29" i="12"/>
  <c r="AX34" i="18" s="1"/>
  <c r="AK24" i="12"/>
  <c r="AT24" i="18" s="1"/>
  <c r="AP24" i="12"/>
  <c r="AY24" i="18" s="1"/>
  <c r="AN33" i="12"/>
  <c r="AW40" i="18" s="1"/>
  <c r="AL20" i="12"/>
  <c r="AU22" i="18" s="1"/>
  <c r="AP22" i="12"/>
  <c r="AY23" i="18" s="1"/>
  <c r="AO26" i="12"/>
  <c r="AX28" i="18" s="1"/>
  <c r="AK33" i="12"/>
  <c r="AT40" i="18" s="1"/>
  <c r="AO33" i="12"/>
  <c r="AX40" i="18" s="1"/>
  <c r="AQ30" i="12"/>
  <c r="AL28" i="12"/>
  <c r="AU31" i="18" s="1"/>
  <c r="AN25" i="12"/>
  <c r="AW26" i="18" s="1"/>
  <c r="AP33" i="12"/>
  <c r="AQ18" i="12"/>
  <c r="E25" i="18"/>
  <c r="X81" i="18"/>
  <c r="X82" i="18"/>
  <c r="X83" i="18"/>
  <c r="X84" i="18"/>
  <c r="X85" i="18"/>
  <c r="X86" i="18"/>
  <c r="X87" i="18"/>
  <c r="X88" i="18"/>
  <c r="X89" i="18"/>
  <c r="X90" i="18"/>
  <c r="X91" i="18"/>
  <c r="X92" i="18"/>
  <c r="X93" i="18"/>
  <c r="X94" i="18"/>
  <c r="X95" i="18"/>
  <c r="X96" i="18"/>
  <c r="X97" i="18"/>
  <c r="X98" i="18"/>
  <c r="X99" i="18"/>
  <c r="X100" i="18"/>
  <c r="X101" i="18"/>
  <c r="X102" i="18"/>
  <c r="X103" i="18"/>
  <c r="X104" i="18"/>
  <c r="X105" i="18"/>
  <c r="X106" i="18"/>
  <c r="X107" i="18"/>
  <c r="X108" i="18"/>
  <c r="X111" i="18"/>
  <c r="X114" i="18"/>
  <c r="X117" i="18"/>
  <c r="X118" i="18"/>
  <c r="X119" i="18"/>
  <c r="X120" i="18"/>
  <c r="X121" i="18"/>
  <c r="X122" i="18"/>
  <c r="X123" i="18"/>
  <c r="X125" i="18"/>
  <c r="X126" i="18"/>
  <c r="X127" i="18"/>
  <c r="X128" i="18"/>
  <c r="X129" i="18"/>
  <c r="X131" i="18"/>
  <c r="X132" i="18"/>
  <c r="X134" i="18"/>
  <c r="X135" i="18"/>
  <c r="X139" i="18"/>
  <c r="X143" i="18"/>
  <c r="X149" i="18"/>
  <c r="X150" i="18"/>
  <c r="X151" i="18"/>
  <c r="X152" i="18"/>
  <c r="X153" i="18"/>
  <c r="X155" i="18"/>
  <c r="X158" i="18"/>
  <c r="X160" i="18"/>
  <c r="X164" i="18"/>
  <c r="X165" i="18"/>
  <c r="X166" i="18"/>
  <c r="X169" i="18"/>
  <c r="X170" i="18"/>
  <c r="X171" i="18"/>
  <c r="X172" i="18"/>
  <c r="X189" i="18"/>
  <c r="X190" i="18"/>
  <c r="X191" i="18"/>
  <c r="X192" i="18"/>
  <c r="X193" i="18"/>
  <c r="X194" i="18"/>
  <c r="X195" i="18"/>
  <c r="X196" i="18"/>
  <c r="X198" i="18"/>
  <c r="X199" i="18"/>
  <c r="X200" i="18"/>
  <c r="X201" i="18"/>
  <c r="X202" i="18"/>
  <c r="X203" i="18"/>
  <c r="X207" i="18"/>
  <c r="X208" i="18"/>
  <c r="X209" i="18"/>
  <c r="X210" i="18"/>
  <c r="X211" i="18"/>
  <c r="X213" i="18"/>
  <c r="X214" i="18"/>
  <c r="X215" i="18"/>
  <c r="X216" i="18"/>
  <c r="X217" i="18"/>
  <c r="X218" i="18"/>
  <c r="X221" i="18"/>
  <c r="X222" i="18"/>
  <c r="X223" i="18"/>
  <c r="X224" i="18"/>
  <c r="X21" i="18"/>
  <c r="X38" i="18"/>
  <c r="X45" i="18"/>
  <c r="X46" i="18"/>
  <c r="X47" i="18"/>
  <c r="X48" i="18"/>
  <c r="X49" i="18"/>
  <c r="X50" i="18"/>
  <c r="X51" i="18"/>
  <c r="X60" i="18"/>
  <c r="X61" i="18"/>
  <c r="X62" i="18"/>
  <c r="X63" i="18"/>
  <c r="X64" i="18"/>
  <c r="X65" i="18"/>
  <c r="X66" i="18"/>
  <c r="X67" i="18"/>
  <c r="X68" i="18"/>
  <c r="X69" i="18"/>
  <c r="X70" i="18"/>
  <c r="X71" i="18"/>
  <c r="X72" i="18"/>
  <c r="X73" i="18"/>
  <c r="X74" i="18"/>
  <c r="X75" i="18"/>
  <c r="J21" i="18"/>
  <c r="K21" i="18"/>
  <c r="L21" i="18"/>
  <c r="M21" i="18"/>
  <c r="N21" i="18"/>
  <c r="O21" i="18"/>
  <c r="P21" i="18"/>
  <c r="Q21" i="18"/>
  <c r="R21" i="18"/>
  <c r="S21" i="18"/>
  <c r="T21" i="18"/>
  <c r="U21" i="18"/>
  <c r="V21" i="18"/>
  <c r="W21" i="18"/>
  <c r="J22" i="18"/>
  <c r="K22" i="18"/>
  <c r="L22" i="18"/>
  <c r="M22" i="18"/>
  <c r="J23" i="18"/>
  <c r="K23" i="18"/>
  <c r="L23" i="18"/>
  <c r="M23" i="18"/>
  <c r="J24" i="18"/>
  <c r="K24" i="18"/>
  <c r="L24" i="18"/>
  <c r="M24" i="18"/>
  <c r="J28" i="18"/>
  <c r="K28" i="18"/>
  <c r="L28" i="18"/>
  <c r="M28" i="18"/>
  <c r="J32" i="18"/>
  <c r="K32" i="18"/>
  <c r="L32" i="18"/>
  <c r="M32" i="18"/>
  <c r="J33" i="18"/>
  <c r="K33" i="18"/>
  <c r="L33" i="18"/>
  <c r="M33" i="18"/>
  <c r="J34" i="18"/>
  <c r="K34" i="18"/>
  <c r="L34" i="18"/>
  <c r="M34" i="18"/>
  <c r="J35" i="18"/>
  <c r="K35" i="18"/>
  <c r="L35" i="18"/>
  <c r="M35" i="18"/>
  <c r="J36" i="18"/>
  <c r="K36" i="18"/>
  <c r="L36" i="18"/>
  <c r="M36" i="18"/>
  <c r="J38" i="18"/>
  <c r="K38" i="18"/>
  <c r="L38" i="18"/>
  <c r="M38" i="18"/>
  <c r="N38" i="18"/>
  <c r="O38" i="18"/>
  <c r="P38" i="18"/>
  <c r="Q38" i="18"/>
  <c r="R38" i="18"/>
  <c r="S38" i="18"/>
  <c r="T38" i="18"/>
  <c r="U38" i="18"/>
  <c r="V38" i="18"/>
  <c r="W38" i="18"/>
  <c r="J45" i="18"/>
  <c r="K45" i="18"/>
  <c r="L45" i="18"/>
  <c r="M45" i="18"/>
  <c r="N45" i="18"/>
  <c r="O45" i="18"/>
  <c r="P45" i="18"/>
  <c r="Q45" i="18"/>
  <c r="R45" i="18"/>
  <c r="S45" i="18"/>
  <c r="T45" i="18"/>
  <c r="U45" i="18"/>
  <c r="V45" i="18"/>
  <c r="W45" i="18"/>
  <c r="J46" i="18"/>
  <c r="K46" i="18"/>
  <c r="L46" i="18"/>
  <c r="M46" i="18"/>
  <c r="N46" i="18"/>
  <c r="O46" i="18"/>
  <c r="P46" i="18"/>
  <c r="Q46" i="18"/>
  <c r="R46" i="18"/>
  <c r="S46" i="18"/>
  <c r="T46" i="18"/>
  <c r="U46" i="18"/>
  <c r="V46" i="18"/>
  <c r="W46" i="18"/>
  <c r="J47" i="18"/>
  <c r="K47" i="18"/>
  <c r="L47" i="18"/>
  <c r="M47" i="18"/>
  <c r="N47" i="18"/>
  <c r="O47" i="18"/>
  <c r="P47" i="18"/>
  <c r="Q47" i="18"/>
  <c r="R47" i="18"/>
  <c r="S47" i="18"/>
  <c r="T47" i="18"/>
  <c r="U47" i="18"/>
  <c r="V47" i="18"/>
  <c r="W47" i="18"/>
  <c r="J48" i="18"/>
  <c r="K48" i="18"/>
  <c r="L48" i="18"/>
  <c r="M48" i="18"/>
  <c r="N48" i="18"/>
  <c r="O48" i="18"/>
  <c r="P48" i="18"/>
  <c r="Q48" i="18"/>
  <c r="R48" i="18"/>
  <c r="S48" i="18"/>
  <c r="T48" i="18"/>
  <c r="U48" i="18"/>
  <c r="V48" i="18"/>
  <c r="W48" i="18"/>
  <c r="J49" i="18"/>
  <c r="K49" i="18"/>
  <c r="L49" i="18"/>
  <c r="M49" i="18"/>
  <c r="N49" i="18"/>
  <c r="O49" i="18"/>
  <c r="P49" i="18"/>
  <c r="Q49" i="18"/>
  <c r="R49" i="18"/>
  <c r="S49" i="18"/>
  <c r="T49" i="18"/>
  <c r="U49" i="18"/>
  <c r="V49" i="18"/>
  <c r="W49" i="18"/>
  <c r="J50" i="18"/>
  <c r="K50" i="18"/>
  <c r="L50" i="18"/>
  <c r="M50" i="18"/>
  <c r="N50" i="18"/>
  <c r="O50" i="18"/>
  <c r="P50" i="18"/>
  <c r="Q50" i="18"/>
  <c r="R50" i="18"/>
  <c r="S50" i="18"/>
  <c r="T50" i="18"/>
  <c r="U50" i="18"/>
  <c r="V50" i="18"/>
  <c r="W50" i="18"/>
  <c r="J51" i="18"/>
  <c r="K51" i="18"/>
  <c r="L51" i="18"/>
  <c r="M51" i="18"/>
  <c r="N51" i="18"/>
  <c r="O51" i="18"/>
  <c r="P51" i="18"/>
  <c r="Q51" i="18"/>
  <c r="R51" i="18"/>
  <c r="S51" i="18"/>
  <c r="T51" i="18"/>
  <c r="U51" i="18"/>
  <c r="V51" i="18"/>
  <c r="W51" i="18"/>
  <c r="J60" i="18"/>
  <c r="K60" i="18"/>
  <c r="L60" i="18"/>
  <c r="M60" i="18"/>
  <c r="N60" i="18"/>
  <c r="O60" i="18"/>
  <c r="P60" i="18"/>
  <c r="Q60" i="18"/>
  <c r="R60" i="18"/>
  <c r="S60" i="18"/>
  <c r="T60" i="18"/>
  <c r="U60" i="18"/>
  <c r="V60" i="18"/>
  <c r="W60" i="18"/>
  <c r="J61" i="18"/>
  <c r="K61" i="18"/>
  <c r="L61" i="18"/>
  <c r="M61" i="18"/>
  <c r="N61" i="18"/>
  <c r="O61" i="18"/>
  <c r="P61" i="18"/>
  <c r="Q61" i="18"/>
  <c r="R61" i="18"/>
  <c r="S61" i="18"/>
  <c r="T61" i="18"/>
  <c r="U61" i="18"/>
  <c r="V61" i="18"/>
  <c r="W61" i="18"/>
  <c r="J62" i="18"/>
  <c r="K62" i="18"/>
  <c r="L62" i="18"/>
  <c r="M62" i="18"/>
  <c r="N62" i="18"/>
  <c r="O62" i="18"/>
  <c r="P62" i="18"/>
  <c r="Q62" i="18"/>
  <c r="R62" i="18"/>
  <c r="S62" i="18"/>
  <c r="T62" i="18"/>
  <c r="U62" i="18"/>
  <c r="V62" i="18"/>
  <c r="W62" i="18"/>
  <c r="J63" i="18"/>
  <c r="K63" i="18"/>
  <c r="L63" i="18"/>
  <c r="M63" i="18"/>
  <c r="N63" i="18"/>
  <c r="O63" i="18"/>
  <c r="P63" i="18"/>
  <c r="Q63" i="18"/>
  <c r="R63" i="18"/>
  <c r="S63" i="18"/>
  <c r="T63" i="18"/>
  <c r="U63" i="18"/>
  <c r="V63" i="18"/>
  <c r="W63" i="18"/>
  <c r="J64" i="18"/>
  <c r="K64" i="18"/>
  <c r="L64" i="18"/>
  <c r="M64" i="18"/>
  <c r="N64" i="18"/>
  <c r="O64" i="18"/>
  <c r="P64" i="18"/>
  <c r="Q64" i="18"/>
  <c r="R64" i="18"/>
  <c r="S64" i="18"/>
  <c r="T64" i="18"/>
  <c r="U64" i="18"/>
  <c r="V64" i="18"/>
  <c r="W64" i="18"/>
  <c r="J65" i="18"/>
  <c r="K65" i="18"/>
  <c r="L65" i="18"/>
  <c r="M65" i="18"/>
  <c r="N65" i="18"/>
  <c r="O65" i="18"/>
  <c r="P65" i="18"/>
  <c r="Q65" i="18"/>
  <c r="R65" i="18"/>
  <c r="S65" i="18"/>
  <c r="T65" i="18"/>
  <c r="U65" i="18"/>
  <c r="V65" i="18"/>
  <c r="W65" i="18"/>
  <c r="J66" i="18"/>
  <c r="K66" i="18"/>
  <c r="L66" i="18"/>
  <c r="M66" i="18"/>
  <c r="N66" i="18"/>
  <c r="O66" i="18"/>
  <c r="P66" i="18"/>
  <c r="Q66" i="18"/>
  <c r="R66" i="18"/>
  <c r="S66" i="18"/>
  <c r="T66" i="18"/>
  <c r="U66" i="18"/>
  <c r="V66" i="18"/>
  <c r="W66" i="18"/>
  <c r="J67" i="18"/>
  <c r="K67" i="18"/>
  <c r="L67" i="18"/>
  <c r="M67" i="18"/>
  <c r="N67" i="18"/>
  <c r="O67" i="18"/>
  <c r="P67" i="18"/>
  <c r="Q67" i="18"/>
  <c r="R67" i="18"/>
  <c r="S67" i="18"/>
  <c r="T67" i="18"/>
  <c r="U67" i="18"/>
  <c r="V67" i="18"/>
  <c r="W67" i="18"/>
  <c r="J68" i="18"/>
  <c r="K68" i="18"/>
  <c r="L68" i="18"/>
  <c r="M68" i="18"/>
  <c r="N68" i="18"/>
  <c r="O68" i="18"/>
  <c r="P68" i="18"/>
  <c r="Q68" i="18"/>
  <c r="R68" i="18"/>
  <c r="S68" i="18"/>
  <c r="T68" i="18"/>
  <c r="U68" i="18"/>
  <c r="V68" i="18"/>
  <c r="W68" i="18"/>
  <c r="J69" i="18"/>
  <c r="K69" i="18"/>
  <c r="L69" i="18"/>
  <c r="M69" i="18"/>
  <c r="N69" i="18"/>
  <c r="O69" i="18"/>
  <c r="P69" i="18"/>
  <c r="Q69" i="18"/>
  <c r="R69" i="18"/>
  <c r="S69" i="18"/>
  <c r="T69" i="18"/>
  <c r="U69" i="18"/>
  <c r="V69" i="18"/>
  <c r="W69" i="18"/>
  <c r="J70" i="18"/>
  <c r="K70" i="18"/>
  <c r="L70" i="18"/>
  <c r="M70" i="18"/>
  <c r="N70" i="18"/>
  <c r="O70" i="18"/>
  <c r="P70" i="18"/>
  <c r="Q70" i="18"/>
  <c r="R70" i="18"/>
  <c r="S70" i="18"/>
  <c r="T70" i="18"/>
  <c r="U70" i="18"/>
  <c r="V70" i="18"/>
  <c r="W70" i="18"/>
  <c r="J71" i="18"/>
  <c r="K71" i="18"/>
  <c r="L71" i="18"/>
  <c r="M71" i="18"/>
  <c r="N71" i="18"/>
  <c r="O71" i="18"/>
  <c r="P71" i="18"/>
  <c r="Q71" i="18"/>
  <c r="R71" i="18"/>
  <c r="S71" i="18"/>
  <c r="T71" i="18"/>
  <c r="U71" i="18"/>
  <c r="V71" i="18"/>
  <c r="W71" i="18"/>
  <c r="J72" i="18"/>
  <c r="K72" i="18"/>
  <c r="L72" i="18"/>
  <c r="M72" i="18"/>
  <c r="N72" i="18"/>
  <c r="O72" i="18"/>
  <c r="P72" i="18"/>
  <c r="Q72" i="18"/>
  <c r="R72" i="18"/>
  <c r="S72" i="18"/>
  <c r="T72" i="18"/>
  <c r="U72" i="18"/>
  <c r="V72" i="18"/>
  <c r="W72" i="18"/>
  <c r="J73" i="18"/>
  <c r="K73" i="18"/>
  <c r="L73" i="18"/>
  <c r="M73" i="18"/>
  <c r="N73" i="18"/>
  <c r="O73" i="18"/>
  <c r="P73" i="18"/>
  <c r="Q73" i="18"/>
  <c r="R73" i="18"/>
  <c r="S73" i="18"/>
  <c r="T73" i="18"/>
  <c r="U73" i="18"/>
  <c r="V73" i="18"/>
  <c r="W73" i="18"/>
  <c r="J74" i="18"/>
  <c r="K74" i="18"/>
  <c r="L74" i="18"/>
  <c r="M74" i="18"/>
  <c r="N74" i="18"/>
  <c r="O74" i="18"/>
  <c r="P74" i="18"/>
  <c r="Q74" i="18"/>
  <c r="R74" i="18"/>
  <c r="S74" i="18"/>
  <c r="T74" i="18"/>
  <c r="U74" i="18"/>
  <c r="V74" i="18"/>
  <c r="W74" i="18"/>
  <c r="J75" i="18"/>
  <c r="K75" i="18"/>
  <c r="L75" i="18"/>
  <c r="M75" i="18"/>
  <c r="N75" i="18"/>
  <c r="O75" i="18"/>
  <c r="P75" i="18"/>
  <c r="Q75" i="18"/>
  <c r="R75" i="18"/>
  <c r="S75" i="18"/>
  <c r="T75" i="18"/>
  <c r="U75" i="18"/>
  <c r="V75" i="18"/>
  <c r="W75" i="18"/>
  <c r="E27" i="18" l="1"/>
  <c r="X225" i="18"/>
  <c r="X15" i="18" s="1"/>
  <c r="X156" i="18"/>
  <c r="X173" i="18"/>
  <c r="X109" i="18"/>
  <c r="X76" i="18"/>
  <c r="X8" i="18" s="1"/>
  <c r="W76" i="18"/>
  <c r="X137" i="18"/>
  <c r="V76" i="18"/>
  <c r="U76" i="18"/>
  <c r="J76" i="18"/>
  <c r="O76" i="18"/>
  <c r="T76" i="18"/>
  <c r="N76" i="18"/>
  <c r="S76" i="18"/>
  <c r="M76" i="18"/>
  <c r="R76" i="18"/>
  <c r="L76" i="18"/>
  <c r="Q76" i="18"/>
  <c r="K76" i="18"/>
  <c r="P76" i="18"/>
  <c r="X12" i="18" l="1"/>
  <c r="X14" i="18" s="1"/>
  <c r="X9" i="18"/>
  <c r="X10" i="18" s="1"/>
  <c r="Y136" i="19"/>
  <c r="X136" i="5"/>
  <c r="Y136" i="16"/>
  <c r="X11" i="18" l="1"/>
  <c r="X13" i="18"/>
  <c r="W4" i="5"/>
  <c r="X4" i="6"/>
  <c r="A46" i="2" l="1"/>
  <c r="A18" i="12" l="1"/>
  <c r="A21" i="2"/>
  <c r="W222" i="18" l="1"/>
  <c r="V222" i="18"/>
  <c r="U222" i="18"/>
  <c r="T222" i="18"/>
  <c r="S222" i="18"/>
  <c r="R222" i="18"/>
  <c r="Q222" i="18"/>
  <c r="P222" i="18"/>
  <c r="O222" i="18"/>
  <c r="N222" i="18"/>
  <c r="M222" i="18"/>
  <c r="L222" i="18"/>
  <c r="K222" i="18"/>
  <c r="J222" i="18"/>
  <c r="I222" i="18"/>
  <c r="H222" i="18"/>
  <c r="A222" i="18"/>
  <c r="W208" i="18"/>
  <c r="V208" i="18"/>
  <c r="U208" i="18"/>
  <c r="T208" i="18"/>
  <c r="S208" i="18"/>
  <c r="R208" i="18"/>
  <c r="Q208" i="18"/>
  <c r="P208" i="18"/>
  <c r="O208" i="18"/>
  <c r="N208" i="18"/>
  <c r="M208" i="18"/>
  <c r="L208" i="18"/>
  <c r="K208" i="18"/>
  <c r="J208" i="18"/>
  <c r="I208" i="18"/>
  <c r="H208" i="18"/>
  <c r="A208" i="18"/>
  <c r="W164" i="18"/>
  <c r="V164" i="18"/>
  <c r="U164" i="18"/>
  <c r="T164" i="18"/>
  <c r="S164" i="18"/>
  <c r="R164" i="18"/>
  <c r="Q164" i="18"/>
  <c r="P164" i="18"/>
  <c r="O164" i="18"/>
  <c r="N164" i="18"/>
  <c r="M164" i="18"/>
  <c r="L164" i="18"/>
  <c r="K164" i="18"/>
  <c r="J164" i="18"/>
  <c r="I164" i="18"/>
  <c r="H164" i="18"/>
  <c r="A164" i="18"/>
  <c r="W160" i="18"/>
  <c r="V160" i="18"/>
  <c r="U160" i="18"/>
  <c r="T160" i="18"/>
  <c r="S160" i="18"/>
  <c r="R160" i="18"/>
  <c r="Q160" i="18"/>
  <c r="P160" i="18"/>
  <c r="O160" i="18"/>
  <c r="N160" i="18"/>
  <c r="M160" i="18"/>
  <c r="L160" i="18"/>
  <c r="K160" i="18"/>
  <c r="J160" i="18"/>
  <c r="I160" i="18"/>
  <c r="H160" i="18"/>
  <c r="A160" i="18"/>
  <c r="W117" i="18"/>
  <c r="V117" i="18"/>
  <c r="U117" i="18"/>
  <c r="T117" i="18"/>
  <c r="S117" i="18"/>
  <c r="R117" i="18"/>
  <c r="Q117" i="18"/>
  <c r="P117" i="18"/>
  <c r="O117" i="18"/>
  <c r="N117" i="18"/>
  <c r="M117" i="18"/>
  <c r="L117" i="18"/>
  <c r="K117" i="18"/>
  <c r="J117" i="18"/>
  <c r="I117" i="18"/>
  <c r="H117" i="18"/>
  <c r="A117" i="18"/>
  <c r="D117" i="18" s="1"/>
  <c r="W151" i="18" l="1"/>
  <c r="V151" i="18"/>
  <c r="U151" i="18"/>
  <c r="T151" i="18"/>
  <c r="S151" i="18"/>
  <c r="R151" i="18"/>
  <c r="Q151" i="18"/>
  <c r="P151" i="18"/>
  <c r="O151" i="18"/>
  <c r="N151" i="18"/>
  <c r="M151" i="18"/>
  <c r="L151" i="18"/>
  <c r="K151" i="18"/>
  <c r="J151" i="18"/>
  <c r="I151" i="18"/>
  <c r="H151" i="18"/>
  <c r="A151" i="18"/>
  <c r="A58" i="2"/>
  <c r="A59" i="2"/>
  <c r="T142" i="18" l="1"/>
  <c r="S142" i="18"/>
  <c r="R142" i="18"/>
  <c r="Q142" i="18"/>
  <c r="P142" i="18"/>
  <c r="O142" i="18"/>
  <c r="N142" i="18"/>
  <c r="M142" i="18"/>
  <c r="L142" i="18"/>
  <c r="K142" i="18"/>
  <c r="J142" i="18"/>
  <c r="I142" i="18"/>
  <c r="H142" i="18"/>
  <c r="A142" i="18"/>
  <c r="I28" i="18"/>
  <c r="H28" i="18"/>
  <c r="A28" i="18"/>
  <c r="A24" i="18"/>
  <c r="A22" i="18"/>
  <c r="I21" i="18"/>
  <c r="H21" i="18"/>
  <c r="D108" i="5"/>
  <c r="D107" i="5"/>
  <c r="A107" i="5"/>
  <c r="B108" i="5" s="1"/>
  <c r="D106" i="5"/>
  <c r="D105" i="5"/>
  <c r="A105" i="5"/>
  <c r="B106" i="5" s="1"/>
  <c r="D104" i="5"/>
  <c r="D103" i="5"/>
  <c r="A103" i="5"/>
  <c r="B104" i="5" s="1"/>
  <c r="D102" i="5"/>
  <c r="D101" i="5"/>
  <c r="A101" i="5"/>
  <c r="B102" i="5" s="1"/>
  <c r="B103" i="5" l="1"/>
  <c r="B105" i="5"/>
  <c r="B101" i="5"/>
  <c r="B107" i="5"/>
  <c r="M18" i="15" l="1"/>
  <c r="L18" i="15"/>
  <c r="K18" i="15"/>
  <c r="J18" i="15"/>
  <c r="I18" i="15"/>
  <c r="H18" i="15"/>
  <c r="G18" i="15"/>
  <c r="F18" i="15"/>
  <c r="E18" i="15"/>
  <c r="M17" i="15"/>
  <c r="L17" i="15"/>
  <c r="K17" i="15"/>
  <c r="J17" i="15"/>
  <c r="I17" i="15"/>
  <c r="H17" i="15"/>
  <c r="G17" i="15"/>
  <c r="F17" i="15"/>
  <c r="E17" i="15"/>
  <c r="D100" i="5" l="1"/>
  <c r="D99" i="5"/>
  <c r="A99" i="5"/>
  <c r="B100" i="5" s="1"/>
  <c r="W224" i="18"/>
  <c r="W223" i="18"/>
  <c r="W221" i="18"/>
  <c r="W218" i="18"/>
  <c r="W217" i="18"/>
  <c r="W216" i="18"/>
  <c r="W215" i="18"/>
  <c r="W214" i="18"/>
  <c r="W213" i="18"/>
  <c r="W211" i="18"/>
  <c r="W210" i="18"/>
  <c r="W209" i="18"/>
  <c r="W207" i="18"/>
  <c r="W203" i="18"/>
  <c r="W202" i="18"/>
  <c r="W201" i="18"/>
  <c r="W200" i="18"/>
  <c r="W199" i="18"/>
  <c r="W198" i="18"/>
  <c r="W196" i="18"/>
  <c r="W195" i="18"/>
  <c r="W194" i="18"/>
  <c r="W193" i="18"/>
  <c r="W192" i="18"/>
  <c r="W191" i="18"/>
  <c r="W190" i="18"/>
  <c r="W189" i="18"/>
  <c r="W172" i="18"/>
  <c r="W171" i="18"/>
  <c r="W170" i="18"/>
  <c r="W169" i="18"/>
  <c r="W166" i="18"/>
  <c r="W165" i="18"/>
  <c r="W158" i="18"/>
  <c r="W155" i="18"/>
  <c r="W153" i="18"/>
  <c r="W152" i="18"/>
  <c r="W150" i="18"/>
  <c r="W149" i="18"/>
  <c r="W143" i="18"/>
  <c r="W139" i="18"/>
  <c r="W135" i="18"/>
  <c r="W134" i="18"/>
  <c r="W132" i="18"/>
  <c r="W131" i="18"/>
  <c r="W129" i="18"/>
  <c r="W128" i="18"/>
  <c r="W127" i="18"/>
  <c r="W126" i="18"/>
  <c r="W125" i="18"/>
  <c r="W123" i="18"/>
  <c r="W122" i="18"/>
  <c r="W121" i="18"/>
  <c r="W120" i="18"/>
  <c r="W119" i="18"/>
  <c r="W118" i="18"/>
  <c r="W114" i="18"/>
  <c r="W111" i="18"/>
  <c r="W108" i="18"/>
  <c r="W107" i="18"/>
  <c r="W106" i="18"/>
  <c r="W105" i="18"/>
  <c r="W104" i="18"/>
  <c r="W103" i="18"/>
  <c r="W102" i="18"/>
  <c r="W101" i="18"/>
  <c r="W100" i="18"/>
  <c r="W99" i="18"/>
  <c r="W98" i="18"/>
  <c r="W97" i="18"/>
  <c r="W96" i="18"/>
  <c r="W95" i="18"/>
  <c r="W94" i="18"/>
  <c r="W93" i="18"/>
  <c r="W92" i="18"/>
  <c r="W91" i="18"/>
  <c r="W90" i="18"/>
  <c r="W89" i="18"/>
  <c r="W88" i="18"/>
  <c r="W87" i="18"/>
  <c r="W86" i="18"/>
  <c r="W85" i="18"/>
  <c r="W84" i="18"/>
  <c r="W83" i="18"/>
  <c r="W82" i="18"/>
  <c r="W81" i="18"/>
  <c r="W8" i="18" l="1"/>
  <c r="B99" i="5"/>
  <c r="W137" i="18"/>
  <c r="W173" i="18"/>
  <c r="W225" i="18"/>
  <c r="W15" i="18" s="1"/>
  <c r="W109" i="18"/>
  <c r="W156" i="18"/>
  <c r="V158" i="18"/>
  <c r="U158" i="18"/>
  <c r="T158" i="18"/>
  <c r="S158" i="18"/>
  <c r="R158" i="18"/>
  <c r="Q158" i="18"/>
  <c r="P158" i="18"/>
  <c r="O158" i="18"/>
  <c r="N158" i="18"/>
  <c r="M158" i="18"/>
  <c r="L158" i="18"/>
  <c r="K158" i="18"/>
  <c r="J158" i="18"/>
  <c r="I158" i="18"/>
  <c r="H158" i="18"/>
  <c r="A158" i="18"/>
  <c r="W9" i="18" l="1"/>
  <c r="W10" i="18" s="1"/>
  <c r="W12" i="18"/>
  <c r="W13" i="18" s="1"/>
  <c r="A97" i="5"/>
  <c r="A95" i="5"/>
  <c r="A93" i="5"/>
  <c r="A91" i="5"/>
  <c r="A89" i="5"/>
  <c r="A87" i="5"/>
  <c r="A85" i="5"/>
  <c r="A83" i="5"/>
  <c r="A81" i="5"/>
  <c r="A79" i="5"/>
  <c r="A77" i="5"/>
  <c r="A75" i="5"/>
  <c r="A73" i="5"/>
  <c r="A71" i="5"/>
  <c r="A69" i="5"/>
  <c r="A67" i="5"/>
  <c r="A65" i="5"/>
  <c r="A63" i="5"/>
  <c r="A61" i="5"/>
  <c r="A59" i="5"/>
  <c r="A57" i="5"/>
  <c r="A55" i="5"/>
  <c r="A53" i="5"/>
  <c r="A51" i="5"/>
  <c r="A49" i="5"/>
  <c r="A47" i="5"/>
  <c r="A45" i="5"/>
  <c r="A43" i="5"/>
  <c r="A41" i="5"/>
  <c r="A39" i="5"/>
  <c r="A37" i="5"/>
  <c r="A35" i="5"/>
  <c r="A33" i="5"/>
  <c r="A31" i="5"/>
  <c r="A29" i="5"/>
  <c r="A27" i="5"/>
  <c r="A25" i="5"/>
  <c r="A23" i="5"/>
  <c r="A21" i="5"/>
  <c r="A19" i="5"/>
  <c r="A17" i="5"/>
  <c r="A15" i="5"/>
  <c r="A13" i="5"/>
  <c r="A11" i="5"/>
  <c r="A9" i="5"/>
  <c r="A7" i="5"/>
  <c r="A5" i="5"/>
  <c r="V224" i="18"/>
  <c r="V223" i="18"/>
  <c r="V221" i="18"/>
  <c r="V218" i="18"/>
  <c r="V217" i="18"/>
  <c r="V216" i="18"/>
  <c r="V215" i="18"/>
  <c r="V214" i="18"/>
  <c r="V213" i="18"/>
  <c r="V211" i="18"/>
  <c r="V210" i="18"/>
  <c r="V209" i="18"/>
  <c r="V207" i="18"/>
  <c r="V203" i="18"/>
  <c r="V202" i="18"/>
  <c r="V201" i="18"/>
  <c r="V200" i="18"/>
  <c r="V199" i="18"/>
  <c r="V198" i="18"/>
  <c r="V196" i="18"/>
  <c r="V195" i="18"/>
  <c r="V194" i="18"/>
  <c r="V193" i="18"/>
  <c r="V192" i="18"/>
  <c r="V191" i="18"/>
  <c r="V190" i="18"/>
  <c r="V189" i="18"/>
  <c r="V172" i="18"/>
  <c r="V171" i="18"/>
  <c r="V170" i="18"/>
  <c r="V169" i="18"/>
  <c r="V166" i="18"/>
  <c r="V165" i="18"/>
  <c r="V155" i="18"/>
  <c r="V153" i="18"/>
  <c r="V152" i="18"/>
  <c r="V150" i="18"/>
  <c r="V149" i="18"/>
  <c r="V143" i="18"/>
  <c r="V139" i="18"/>
  <c r="V135" i="18"/>
  <c r="V134" i="18"/>
  <c r="V132" i="18"/>
  <c r="V131" i="18"/>
  <c r="V129" i="18"/>
  <c r="V128" i="18"/>
  <c r="V127" i="18"/>
  <c r="V126" i="18"/>
  <c r="V125" i="18"/>
  <c r="V123" i="18"/>
  <c r="V122" i="18"/>
  <c r="V121" i="18"/>
  <c r="V120" i="18"/>
  <c r="V119" i="18"/>
  <c r="V118" i="18"/>
  <c r="V114" i="18"/>
  <c r="V111" i="18"/>
  <c r="V108" i="18"/>
  <c r="V107" i="18"/>
  <c r="V106" i="18"/>
  <c r="V105" i="18"/>
  <c r="V104" i="18"/>
  <c r="V103" i="18"/>
  <c r="V102" i="18"/>
  <c r="V101" i="18"/>
  <c r="V100" i="18"/>
  <c r="V99" i="18"/>
  <c r="V98" i="18"/>
  <c r="V97" i="18"/>
  <c r="V96" i="18"/>
  <c r="V95" i="18"/>
  <c r="V94" i="18"/>
  <c r="V93" i="18"/>
  <c r="V92" i="18"/>
  <c r="V91" i="18"/>
  <c r="V90" i="18"/>
  <c r="V89" i="18"/>
  <c r="V88" i="18"/>
  <c r="V87" i="18"/>
  <c r="V86" i="18"/>
  <c r="V85" i="18"/>
  <c r="V84" i="18"/>
  <c r="V83" i="18"/>
  <c r="V82" i="18"/>
  <c r="V81" i="18"/>
  <c r="U224" i="18"/>
  <c r="U223" i="18"/>
  <c r="U221" i="18"/>
  <c r="U218" i="18"/>
  <c r="U217" i="18"/>
  <c r="U216" i="18"/>
  <c r="U215" i="18"/>
  <c r="U214" i="18"/>
  <c r="U213" i="18"/>
  <c r="U211" i="18"/>
  <c r="U210" i="18"/>
  <c r="U209" i="18"/>
  <c r="U207" i="18"/>
  <c r="U203" i="18"/>
  <c r="U202" i="18"/>
  <c r="U201" i="18"/>
  <c r="U200" i="18"/>
  <c r="U199" i="18"/>
  <c r="U198" i="18"/>
  <c r="U196" i="18"/>
  <c r="U195" i="18"/>
  <c r="U194" i="18"/>
  <c r="U193" i="18"/>
  <c r="U192" i="18"/>
  <c r="U191" i="18"/>
  <c r="U190" i="18"/>
  <c r="U189" i="18"/>
  <c r="U172" i="18"/>
  <c r="U171" i="18"/>
  <c r="U170" i="18"/>
  <c r="U169" i="18"/>
  <c r="U166" i="18"/>
  <c r="U165" i="18"/>
  <c r="U155" i="18"/>
  <c r="U153" i="18"/>
  <c r="U152" i="18"/>
  <c r="U150" i="18"/>
  <c r="U149" i="18"/>
  <c r="U143" i="18"/>
  <c r="U139" i="18"/>
  <c r="U135" i="18"/>
  <c r="U134" i="18"/>
  <c r="U132" i="18"/>
  <c r="U131" i="18"/>
  <c r="U129" i="18"/>
  <c r="U128" i="18"/>
  <c r="U127" i="18"/>
  <c r="U126" i="18"/>
  <c r="U125" i="18"/>
  <c r="U123" i="18"/>
  <c r="U122" i="18"/>
  <c r="U121" i="18"/>
  <c r="U120" i="18"/>
  <c r="U119" i="18"/>
  <c r="U118" i="18"/>
  <c r="U114" i="18"/>
  <c r="U111" i="18"/>
  <c r="U108" i="18"/>
  <c r="U107" i="18"/>
  <c r="U106" i="18"/>
  <c r="U105" i="18"/>
  <c r="U104" i="18"/>
  <c r="U103" i="18"/>
  <c r="U102" i="18"/>
  <c r="U101" i="18"/>
  <c r="U100" i="18"/>
  <c r="U99" i="18"/>
  <c r="U98" i="18"/>
  <c r="U97" i="18"/>
  <c r="U96" i="18"/>
  <c r="U95" i="18"/>
  <c r="U94" i="18"/>
  <c r="U93" i="18"/>
  <c r="U92" i="18"/>
  <c r="U91" i="18"/>
  <c r="U90" i="18"/>
  <c r="U89" i="18"/>
  <c r="U88" i="18"/>
  <c r="U87" i="18"/>
  <c r="U86" i="18"/>
  <c r="U85" i="18"/>
  <c r="U84" i="18"/>
  <c r="U83" i="18"/>
  <c r="U82" i="18"/>
  <c r="U81" i="18"/>
  <c r="U8" i="18" l="1"/>
  <c r="V8" i="18"/>
  <c r="W11" i="18"/>
  <c r="W14" i="18"/>
  <c r="U173" i="18"/>
  <c r="V173" i="18"/>
  <c r="U109" i="18"/>
  <c r="V137" i="18"/>
  <c r="V225" i="18"/>
  <c r="V15" i="18" s="1"/>
  <c r="U156" i="18"/>
  <c r="V109" i="18"/>
  <c r="U137" i="18"/>
  <c r="U225" i="18"/>
  <c r="U15" i="18" s="1"/>
  <c r="V156" i="18"/>
  <c r="V9" i="18" l="1"/>
  <c r="V11" i="18" s="1"/>
  <c r="U12" i="18"/>
  <c r="U14" i="18" s="1"/>
  <c r="U9" i="18"/>
  <c r="U11" i="18" s="1"/>
  <c r="V12" i="18"/>
  <c r="V14" i="18" s="1"/>
  <c r="V10" i="18" l="1"/>
  <c r="V13" i="18"/>
  <c r="U13" i="18"/>
  <c r="U10" i="18"/>
  <c r="D98" i="5"/>
  <c r="D97" i="5"/>
  <c r="B98" i="5"/>
  <c r="D96" i="5"/>
  <c r="D95" i="5"/>
  <c r="B96" i="5"/>
  <c r="B97" i="5" l="1"/>
  <c r="B95" i="5"/>
  <c r="N12" i="15" l="1"/>
  <c r="D13" i="15"/>
  <c r="C13" i="15"/>
  <c r="B13" i="15"/>
  <c r="I35" i="18"/>
  <c r="H35" i="18"/>
  <c r="A35" i="18"/>
  <c r="A33" i="2" l="1"/>
  <c r="I72" i="18"/>
  <c r="H72" i="18"/>
  <c r="A72" i="18"/>
  <c r="I71" i="18"/>
  <c r="H71" i="18"/>
  <c r="A71" i="18"/>
  <c r="A58" i="12" l="1"/>
  <c r="A57" i="12"/>
  <c r="A224" i="18" l="1"/>
  <c r="A223" i="18"/>
  <c r="A221" i="18"/>
  <c r="A218" i="18"/>
  <c r="A217" i="18"/>
  <c r="A216" i="18"/>
  <c r="A215" i="18"/>
  <c r="A214" i="18"/>
  <c r="A213" i="18"/>
  <c r="A211" i="18"/>
  <c r="A210" i="18"/>
  <c r="A209" i="18"/>
  <c r="A207" i="18"/>
  <c r="A203" i="18"/>
  <c r="A201" i="18"/>
  <c r="A199" i="18"/>
  <c r="A198" i="18"/>
  <c r="A196" i="18"/>
  <c r="A195" i="18"/>
  <c r="A194" i="18"/>
  <c r="A192" i="18"/>
  <c r="A191" i="18"/>
  <c r="A190" i="18"/>
  <c r="A189" i="18"/>
  <c r="A172" i="18"/>
  <c r="A171" i="18"/>
  <c r="A170" i="18"/>
  <c r="A166" i="18"/>
  <c r="A165" i="18"/>
  <c r="A155" i="18"/>
  <c r="A153" i="18"/>
  <c r="A152" i="18"/>
  <c r="A150" i="18"/>
  <c r="A149" i="18"/>
  <c r="A146" i="18"/>
  <c r="A143" i="18"/>
  <c r="A141" i="18"/>
  <c r="A135" i="18"/>
  <c r="A134" i="18"/>
  <c r="A132" i="18"/>
  <c r="A131" i="18"/>
  <c r="A129" i="18"/>
  <c r="A128" i="18"/>
  <c r="A127" i="18"/>
  <c r="A126" i="18"/>
  <c r="A125" i="18"/>
  <c r="A123" i="18"/>
  <c r="A122" i="18"/>
  <c r="A121" i="18"/>
  <c r="A120" i="18"/>
  <c r="A119" i="18"/>
  <c r="A118" i="18"/>
  <c r="A114" i="18"/>
  <c r="A111"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4" i="18"/>
  <c r="A73" i="18"/>
  <c r="A65" i="18"/>
  <c r="A62" i="18"/>
  <c r="A51" i="18"/>
  <c r="A49" i="18"/>
  <c r="A38" i="18"/>
  <c r="C37" i="15"/>
  <c r="D37" i="15"/>
  <c r="E37" i="15"/>
  <c r="F37" i="15"/>
  <c r="G37" i="15"/>
  <c r="H37" i="15"/>
  <c r="I37" i="15"/>
  <c r="J37" i="15"/>
  <c r="K37" i="15"/>
  <c r="L37" i="15"/>
  <c r="M37" i="15"/>
  <c r="C33" i="15"/>
  <c r="D33" i="15"/>
  <c r="E33" i="15"/>
  <c r="F33" i="15"/>
  <c r="G33" i="15"/>
  <c r="H33" i="15"/>
  <c r="I33" i="15"/>
  <c r="J33" i="15"/>
  <c r="K33" i="15"/>
  <c r="L33" i="15"/>
  <c r="M33" i="15"/>
  <c r="B37" i="15"/>
  <c r="B33" i="15"/>
  <c r="C26" i="15"/>
  <c r="D26" i="15"/>
  <c r="E26" i="15"/>
  <c r="F26" i="15"/>
  <c r="G26" i="15"/>
  <c r="H26" i="15"/>
  <c r="I26" i="15"/>
  <c r="J26" i="15"/>
  <c r="K26" i="15"/>
  <c r="L26" i="15"/>
  <c r="M26" i="15"/>
  <c r="B26" i="15"/>
  <c r="C22" i="15"/>
  <c r="D22" i="15"/>
  <c r="E22" i="15"/>
  <c r="F22" i="15"/>
  <c r="G22" i="15"/>
  <c r="H22" i="15"/>
  <c r="I22" i="15"/>
  <c r="J22" i="15"/>
  <c r="K22" i="15"/>
  <c r="L22" i="15"/>
  <c r="M22" i="15"/>
  <c r="B22" i="15"/>
  <c r="H14" i="16"/>
  <c r="G24" i="16"/>
  <c r="G23" i="16"/>
  <c r="G22" i="16"/>
  <c r="G19" i="16"/>
  <c r="G18" i="16"/>
  <c r="G2" i="16" l="1"/>
  <c r="H7" i="16"/>
  <c r="H12" i="16"/>
  <c r="G14" i="16"/>
  <c r="G13" i="16"/>
  <c r="A60" i="18"/>
  <c r="A61" i="18"/>
  <c r="A63" i="18"/>
  <c r="A75" i="18"/>
  <c r="A36" i="18"/>
  <c r="A64" i="18"/>
  <c r="A32" i="18"/>
  <c r="A202" i="18"/>
  <c r="A193" i="18"/>
  <c r="A48" i="18"/>
  <c r="A33" i="18"/>
  <c r="A67" i="18"/>
  <c r="A68" i="18"/>
  <c r="A66" i="18"/>
  <c r="A200" i="18"/>
  <c r="A169" i="18"/>
  <c r="A50" i="18"/>
  <c r="G9" i="16"/>
  <c r="G4" i="16"/>
  <c r="G8" i="16"/>
  <c r="G21" i="16"/>
  <c r="G26" i="16"/>
  <c r="G20" i="16"/>
  <c r="G25" i="16"/>
  <c r="G12" i="16" l="1"/>
  <c r="A69" i="18"/>
  <c r="A34" i="18"/>
  <c r="A23" i="18"/>
  <c r="A70" i="18"/>
  <c r="G7" i="16"/>
  <c r="T141" i="18" l="1"/>
  <c r="S141" i="18"/>
  <c r="R141" i="18"/>
  <c r="Q141" i="18"/>
  <c r="P141" i="18"/>
  <c r="O141" i="18"/>
  <c r="N141" i="18"/>
  <c r="M141" i="18"/>
  <c r="L141" i="18"/>
  <c r="K141" i="18"/>
  <c r="J141" i="18"/>
  <c r="I141" i="18"/>
  <c r="H141" i="18"/>
  <c r="T149" i="18"/>
  <c r="S149" i="18"/>
  <c r="R149" i="18"/>
  <c r="Q149" i="18"/>
  <c r="P149" i="18"/>
  <c r="O149" i="18"/>
  <c r="N149" i="18"/>
  <c r="M149" i="18"/>
  <c r="L149" i="18"/>
  <c r="K149" i="18"/>
  <c r="J149" i="18"/>
  <c r="I149" i="18"/>
  <c r="H149" i="18"/>
  <c r="T93" i="18" l="1"/>
  <c r="S93" i="18"/>
  <c r="R93" i="18"/>
  <c r="Q93" i="18"/>
  <c r="P93" i="18"/>
  <c r="O93" i="18"/>
  <c r="N93" i="18"/>
  <c r="M93" i="18"/>
  <c r="L93" i="18"/>
  <c r="K93" i="18"/>
  <c r="J93" i="18"/>
  <c r="I93" i="18"/>
  <c r="H93" i="18"/>
  <c r="D93" i="18"/>
  <c r="T85" i="18"/>
  <c r="S85" i="18"/>
  <c r="R85" i="18"/>
  <c r="Q85" i="18"/>
  <c r="P85" i="18"/>
  <c r="O85" i="18"/>
  <c r="N85" i="18"/>
  <c r="M85" i="18"/>
  <c r="L85" i="18"/>
  <c r="K85" i="18"/>
  <c r="J85" i="18"/>
  <c r="I85" i="18"/>
  <c r="H85" i="18"/>
  <c r="D85" i="18"/>
  <c r="T92" i="18"/>
  <c r="S92" i="18"/>
  <c r="R92" i="18"/>
  <c r="Q92" i="18"/>
  <c r="P92" i="18"/>
  <c r="O92" i="18"/>
  <c r="N92" i="18"/>
  <c r="M92" i="18"/>
  <c r="L92" i="18"/>
  <c r="K92" i="18"/>
  <c r="J92" i="18"/>
  <c r="I92" i="18"/>
  <c r="H92" i="18"/>
  <c r="D92" i="18"/>
  <c r="T91" i="18"/>
  <c r="S91" i="18"/>
  <c r="R91" i="18"/>
  <c r="Q91" i="18"/>
  <c r="P91" i="18"/>
  <c r="O91" i="18"/>
  <c r="N91" i="18"/>
  <c r="M91" i="18"/>
  <c r="L91" i="18"/>
  <c r="K91" i="18"/>
  <c r="J91" i="18"/>
  <c r="I91" i="18"/>
  <c r="H91" i="18"/>
  <c r="D91" i="18"/>
  <c r="T90" i="18"/>
  <c r="S90" i="18"/>
  <c r="R90" i="18"/>
  <c r="Q90" i="18"/>
  <c r="P90" i="18"/>
  <c r="O90" i="18"/>
  <c r="N90" i="18"/>
  <c r="M90" i="18"/>
  <c r="L90" i="18"/>
  <c r="K90" i="18"/>
  <c r="J90" i="18"/>
  <c r="I90" i="18"/>
  <c r="H90" i="18"/>
  <c r="D90" i="18"/>
  <c r="T89" i="18"/>
  <c r="S89" i="18"/>
  <c r="R89" i="18"/>
  <c r="Q89" i="18"/>
  <c r="P89" i="18"/>
  <c r="O89" i="18"/>
  <c r="N89" i="18"/>
  <c r="M89" i="18"/>
  <c r="L89" i="18"/>
  <c r="K89" i="18"/>
  <c r="J89" i="18"/>
  <c r="T88" i="18"/>
  <c r="S88" i="18"/>
  <c r="R88" i="18"/>
  <c r="Q88" i="18"/>
  <c r="P88" i="18"/>
  <c r="O88" i="18"/>
  <c r="N88" i="18"/>
  <c r="M88" i="18"/>
  <c r="L88" i="18"/>
  <c r="K88" i="18"/>
  <c r="J88" i="18"/>
  <c r="T87" i="18"/>
  <c r="S87" i="18"/>
  <c r="R87" i="18"/>
  <c r="Q87" i="18"/>
  <c r="P87" i="18"/>
  <c r="O87" i="18"/>
  <c r="N87" i="18"/>
  <c r="M87" i="18"/>
  <c r="L87" i="18"/>
  <c r="K87" i="18"/>
  <c r="J87" i="18"/>
  <c r="T86" i="18"/>
  <c r="S86" i="18"/>
  <c r="R86" i="18"/>
  <c r="Q86" i="18"/>
  <c r="P86" i="18"/>
  <c r="O86" i="18"/>
  <c r="N86" i="18"/>
  <c r="M86" i="18"/>
  <c r="L86" i="18"/>
  <c r="K86" i="18"/>
  <c r="J86" i="18"/>
  <c r="T84" i="18"/>
  <c r="S84" i="18"/>
  <c r="R84" i="18"/>
  <c r="Q84" i="18"/>
  <c r="P84" i="18"/>
  <c r="O84" i="18"/>
  <c r="N84" i="18"/>
  <c r="M84" i="18"/>
  <c r="L84" i="18"/>
  <c r="K84" i="18"/>
  <c r="J84" i="18"/>
  <c r="T83" i="18"/>
  <c r="S83" i="18"/>
  <c r="R83" i="18"/>
  <c r="Q83" i="18"/>
  <c r="P83" i="18"/>
  <c r="O83" i="18"/>
  <c r="N83" i="18"/>
  <c r="M83" i="18"/>
  <c r="L83" i="18"/>
  <c r="K83" i="18"/>
  <c r="J83" i="18"/>
  <c r="T82" i="18"/>
  <c r="S82" i="18"/>
  <c r="R82" i="18"/>
  <c r="Q82" i="18"/>
  <c r="P82" i="18"/>
  <c r="O82" i="18"/>
  <c r="N82" i="18"/>
  <c r="M82" i="18"/>
  <c r="L82" i="18"/>
  <c r="K82" i="18"/>
  <c r="J82" i="18"/>
  <c r="T81" i="18"/>
  <c r="S81" i="18"/>
  <c r="R81" i="18"/>
  <c r="Q81" i="18"/>
  <c r="P81" i="18"/>
  <c r="O81" i="18"/>
  <c r="N81" i="18"/>
  <c r="M81" i="18"/>
  <c r="L81" i="18"/>
  <c r="K81" i="18"/>
  <c r="J81" i="18"/>
  <c r="T122" i="18" l="1"/>
  <c r="S122" i="18"/>
  <c r="R122" i="18"/>
  <c r="Q122" i="18"/>
  <c r="P122" i="18"/>
  <c r="O122" i="18"/>
  <c r="N122" i="18"/>
  <c r="M122" i="18"/>
  <c r="L122" i="18"/>
  <c r="K122" i="18"/>
  <c r="J122" i="18"/>
  <c r="I122" i="18"/>
  <c r="H122" i="18"/>
  <c r="D122" i="18"/>
  <c r="T121" i="18"/>
  <c r="S121" i="18"/>
  <c r="R121" i="18"/>
  <c r="Q121" i="18"/>
  <c r="P121" i="18"/>
  <c r="O121" i="18"/>
  <c r="N121" i="18"/>
  <c r="M121" i="18"/>
  <c r="L121" i="18"/>
  <c r="K121" i="18"/>
  <c r="J121" i="18"/>
  <c r="I121" i="18"/>
  <c r="H121" i="18"/>
  <c r="D121" i="18"/>
  <c r="T120" i="18"/>
  <c r="S120" i="18"/>
  <c r="R120" i="18"/>
  <c r="Q120" i="18"/>
  <c r="P120" i="18"/>
  <c r="O120" i="18"/>
  <c r="N120" i="18"/>
  <c r="M120" i="18"/>
  <c r="L120" i="18"/>
  <c r="K120" i="18"/>
  <c r="J120" i="18"/>
  <c r="I120" i="18"/>
  <c r="H120" i="18"/>
  <c r="D120" i="18"/>
  <c r="T171" i="18"/>
  <c r="S171" i="18"/>
  <c r="R171" i="18"/>
  <c r="Q171" i="18"/>
  <c r="P171" i="18"/>
  <c r="O171" i="18"/>
  <c r="N171" i="18"/>
  <c r="M171" i="18"/>
  <c r="L171" i="18"/>
  <c r="K171" i="18"/>
  <c r="J171" i="18"/>
  <c r="I171" i="18"/>
  <c r="H171" i="18"/>
  <c r="T201" i="18" l="1"/>
  <c r="S201" i="18"/>
  <c r="R201" i="18"/>
  <c r="Q201" i="18"/>
  <c r="P201" i="18"/>
  <c r="O201" i="18"/>
  <c r="N201" i="18"/>
  <c r="M201" i="18"/>
  <c r="L201" i="18"/>
  <c r="K201" i="18"/>
  <c r="J201" i="18"/>
  <c r="I201" i="18"/>
  <c r="H201" i="18"/>
  <c r="T192" i="18"/>
  <c r="S192" i="18"/>
  <c r="R192" i="18"/>
  <c r="Q192" i="18"/>
  <c r="P192" i="18"/>
  <c r="O192" i="18"/>
  <c r="N192" i="18"/>
  <c r="M192" i="18"/>
  <c r="L192" i="18"/>
  <c r="K192" i="18"/>
  <c r="J192" i="18"/>
  <c r="I192" i="18"/>
  <c r="H192" i="18"/>
  <c r="T199" i="18"/>
  <c r="S199" i="18"/>
  <c r="R199" i="18"/>
  <c r="Q199" i="18"/>
  <c r="P199" i="18"/>
  <c r="O199" i="18"/>
  <c r="N199" i="18"/>
  <c r="M199" i="18"/>
  <c r="L199" i="18"/>
  <c r="K199" i="18"/>
  <c r="J199" i="18"/>
  <c r="I199" i="18"/>
  <c r="H199" i="18"/>
  <c r="T190" i="18"/>
  <c r="S190" i="18"/>
  <c r="R190" i="18"/>
  <c r="Q190" i="18"/>
  <c r="P190" i="18"/>
  <c r="O190" i="18"/>
  <c r="N190" i="18"/>
  <c r="M190" i="18"/>
  <c r="L190" i="18"/>
  <c r="K190" i="18"/>
  <c r="J190" i="18"/>
  <c r="T196" i="18" l="1"/>
  <c r="S196" i="18"/>
  <c r="R196" i="18"/>
  <c r="Q196" i="18"/>
  <c r="P196" i="18"/>
  <c r="O196" i="18"/>
  <c r="N196" i="18"/>
  <c r="M196" i="18"/>
  <c r="L196" i="18"/>
  <c r="K196" i="18"/>
  <c r="J196" i="18"/>
  <c r="I196" i="18"/>
  <c r="H196" i="18"/>
  <c r="T210" i="18"/>
  <c r="S210" i="18"/>
  <c r="R210" i="18"/>
  <c r="Q210" i="18"/>
  <c r="P210" i="18"/>
  <c r="O210" i="18"/>
  <c r="N210" i="18"/>
  <c r="M210" i="18"/>
  <c r="L210" i="18"/>
  <c r="K210" i="18"/>
  <c r="J210" i="18"/>
  <c r="I210" i="18"/>
  <c r="H210" i="18"/>
  <c r="T218" i="18"/>
  <c r="S218" i="18"/>
  <c r="R218" i="18"/>
  <c r="Q218" i="18"/>
  <c r="P218" i="18"/>
  <c r="O218" i="18"/>
  <c r="N218" i="18"/>
  <c r="M218" i="18"/>
  <c r="L218" i="18"/>
  <c r="K218" i="18"/>
  <c r="J218" i="18"/>
  <c r="I218" i="18"/>
  <c r="H218" i="18"/>
  <c r="T217" i="18"/>
  <c r="S217" i="18"/>
  <c r="R217" i="18"/>
  <c r="Q217" i="18"/>
  <c r="P217" i="18"/>
  <c r="O217" i="18"/>
  <c r="N217" i="18"/>
  <c r="M217" i="18"/>
  <c r="L217" i="18"/>
  <c r="K217" i="18"/>
  <c r="J217" i="18"/>
  <c r="I217" i="18"/>
  <c r="H217" i="18"/>
  <c r="T153" i="18" l="1"/>
  <c r="S153" i="18"/>
  <c r="R153" i="18"/>
  <c r="Q153" i="18"/>
  <c r="P153" i="18"/>
  <c r="O153" i="18"/>
  <c r="N153" i="18"/>
  <c r="M153" i="18"/>
  <c r="L153" i="18"/>
  <c r="K153" i="18"/>
  <c r="J153" i="18"/>
  <c r="I153" i="18"/>
  <c r="H153" i="18"/>
  <c r="D89" i="18" l="1"/>
  <c r="D88" i="18"/>
  <c r="D87" i="18"/>
  <c r="D86" i="18"/>
  <c r="D84" i="18"/>
  <c r="D83" i="18"/>
  <c r="D82" i="18"/>
  <c r="D81" i="18"/>
  <c r="I89" i="18"/>
  <c r="H89" i="18"/>
  <c r="I88" i="18"/>
  <c r="H88" i="18"/>
  <c r="I87" i="18"/>
  <c r="H87" i="18"/>
  <c r="I86" i="18"/>
  <c r="H86" i="18"/>
  <c r="I84" i="18"/>
  <c r="H84" i="18"/>
  <c r="I83" i="18"/>
  <c r="H83" i="18"/>
  <c r="I82" i="18"/>
  <c r="H82" i="18"/>
  <c r="I81" i="18"/>
  <c r="H81" i="18"/>
  <c r="T94" i="18"/>
  <c r="S94" i="18"/>
  <c r="R94" i="18"/>
  <c r="Q94" i="18"/>
  <c r="P94" i="18"/>
  <c r="O94" i="18"/>
  <c r="N94" i="18"/>
  <c r="M94" i="18"/>
  <c r="L94" i="18"/>
  <c r="K94" i="18"/>
  <c r="J94" i="18"/>
  <c r="I94" i="18"/>
  <c r="H94" i="18"/>
  <c r="D94" i="18"/>
  <c r="T134" i="18" l="1"/>
  <c r="S134" i="18"/>
  <c r="R134" i="18"/>
  <c r="Q134" i="18"/>
  <c r="P134" i="18"/>
  <c r="O134" i="18"/>
  <c r="N134" i="18"/>
  <c r="M134" i="18"/>
  <c r="L134" i="18"/>
  <c r="K134" i="18"/>
  <c r="J134" i="18"/>
  <c r="I134" i="18"/>
  <c r="H134" i="18"/>
  <c r="D134" i="18"/>
  <c r="T224" i="18"/>
  <c r="T223" i="18"/>
  <c r="T221" i="18"/>
  <c r="T216" i="18"/>
  <c r="T215" i="18"/>
  <c r="T214" i="18"/>
  <c r="T213" i="18"/>
  <c r="T211" i="18"/>
  <c r="T209" i="18"/>
  <c r="T207" i="18"/>
  <c r="T203" i="18"/>
  <c r="T202" i="18"/>
  <c r="T200" i="18"/>
  <c r="T198" i="18"/>
  <c r="T195" i="18"/>
  <c r="T194" i="18"/>
  <c r="T193" i="18"/>
  <c r="T191" i="18"/>
  <c r="T189" i="18"/>
  <c r="T172" i="18"/>
  <c r="T170" i="18"/>
  <c r="T169" i="18"/>
  <c r="T166" i="18"/>
  <c r="T165" i="18"/>
  <c r="T155" i="18"/>
  <c r="T152" i="18"/>
  <c r="T150" i="18"/>
  <c r="T143" i="18"/>
  <c r="T139" i="18"/>
  <c r="T135" i="18"/>
  <c r="T132" i="18"/>
  <c r="T131" i="18"/>
  <c r="T129" i="18"/>
  <c r="T128" i="18"/>
  <c r="T127" i="18"/>
  <c r="T126" i="18"/>
  <c r="T125" i="18"/>
  <c r="T123" i="18"/>
  <c r="T119" i="18"/>
  <c r="T118" i="18"/>
  <c r="T114" i="18"/>
  <c r="T111" i="18"/>
  <c r="T108" i="18"/>
  <c r="T107" i="18"/>
  <c r="T106" i="18"/>
  <c r="T105" i="18"/>
  <c r="T104" i="18"/>
  <c r="T103" i="18"/>
  <c r="T102" i="18"/>
  <c r="T101" i="18"/>
  <c r="T100" i="18"/>
  <c r="T99" i="18"/>
  <c r="T98" i="18"/>
  <c r="T97" i="18"/>
  <c r="T96" i="18"/>
  <c r="T95" i="18"/>
  <c r="T8" i="18" l="1"/>
  <c r="T156" i="18"/>
  <c r="T173" i="18"/>
  <c r="T109" i="18"/>
  <c r="T137" i="18"/>
  <c r="T225" i="18"/>
  <c r="T15" i="18" s="1"/>
  <c r="T12" i="18" l="1"/>
  <c r="T13" i="18" s="1"/>
  <c r="T9" i="18"/>
  <c r="T11" i="18" s="1"/>
  <c r="T14" i="18" l="1"/>
  <c r="T10" i="18"/>
  <c r="S224" i="18" l="1"/>
  <c r="R224" i="18"/>
  <c r="Q224" i="18"/>
  <c r="P224" i="18"/>
  <c r="O224" i="18"/>
  <c r="N224" i="18"/>
  <c r="M224" i="18"/>
  <c r="L224" i="18"/>
  <c r="K224" i="18"/>
  <c r="S223" i="18"/>
  <c r="R223" i="18"/>
  <c r="Q223" i="18"/>
  <c r="P223" i="18"/>
  <c r="O223" i="18"/>
  <c r="N223" i="18"/>
  <c r="M223" i="18"/>
  <c r="L223" i="18"/>
  <c r="K223" i="18"/>
  <c r="S221" i="18"/>
  <c r="R221" i="18"/>
  <c r="Q221" i="18"/>
  <c r="P221" i="18"/>
  <c r="O221" i="18"/>
  <c r="N221" i="18"/>
  <c r="M221" i="18"/>
  <c r="L221" i="18"/>
  <c r="K221" i="18"/>
  <c r="S216" i="18"/>
  <c r="R216" i="18"/>
  <c r="Q216" i="18"/>
  <c r="P216" i="18"/>
  <c r="O216" i="18"/>
  <c r="N216" i="18"/>
  <c r="M216" i="18"/>
  <c r="L216" i="18"/>
  <c r="K216" i="18"/>
  <c r="S215" i="18"/>
  <c r="R215" i="18"/>
  <c r="Q215" i="18"/>
  <c r="P215" i="18"/>
  <c r="O215" i="18"/>
  <c r="N215" i="18"/>
  <c r="M215" i="18"/>
  <c r="L215" i="18"/>
  <c r="K215" i="18"/>
  <c r="S214" i="18"/>
  <c r="R214" i="18"/>
  <c r="Q214" i="18"/>
  <c r="P214" i="18"/>
  <c r="O214" i="18"/>
  <c r="N214" i="18"/>
  <c r="M214" i="18"/>
  <c r="L214" i="18"/>
  <c r="K214" i="18"/>
  <c r="S213" i="18"/>
  <c r="R213" i="18"/>
  <c r="Q213" i="18"/>
  <c r="P213" i="18"/>
  <c r="O213" i="18"/>
  <c r="N213" i="18"/>
  <c r="M213" i="18"/>
  <c r="L213" i="18"/>
  <c r="K213" i="18"/>
  <c r="S211" i="18"/>
  <c r="R211" i="18"/>
  <c r="Q211" i="18"/>
  <c r="P211" i="18"/>
  <c r="O211" i="18"/>
  <c r="N211" i="18"/>
  <c r="M211" i="18"/>
  <c r="L211" i="18"/>
  <c r="K211" i="18"/>
  <c r="S209" i="18"/>
  <c r="R209" i="18"/>
  <c r="Q209" i="18"/>
  <c r="P209" i="18"/>
  <c r="O209" i="18"/>
  <c r="N209" i="18"/>
  <c r="M209" i="18"/>
  <c r="L209" i="18"/>
  <c r="K209" i="18"/>
  <c r="S207" i="18"/>
  <c r="R207" i="18"/>
  <c r="Q207" i="18"/>
  <c r="P207" i="18"/>
  <c r="O207" i="18"/>
  <c r="N207" i="18"/>
  <c r="M207" i="18"/>
  <c r="L207" i="18"/>
  <c r="K207" i="18"/>
  <c r="S203" i="18"/>
  <c r="R203" i="18"/>
  <c r="Q203" i="18"/>
  <c r="P203" i="18"/>
  <c r="O203" i="18"/>
  <c r="N203" i="18"/>
  <c r="M203" i="18"/>
  <c r="L203" i="18"/>
  <c r="K203" i="18"/>
  <c r="S202" i="18"/>
  <c r="R202" i="18"/>
  <c r="Q202" i="18"/>
  <c r="P202" i="18"/>
  <c r="O202" i="18"/>
  <c r="N202" i="18"/>
  <c r="M202" i="18"/>
  <c r="L202" i="18"/>
  <c r="K202" i="18"/>
  <c r="S200" i="18"/>
  <c r="R200" i="18"/>
  <c r="Q200" i="18"/>
  <c r="P200" i="18"/>
  <c r="O200" i="18"/>
  <c r="N200" i="18"/>
  <c r="M200" i="18"/>
  <c r="L200" i="18"/>
  <c r="K200" i="18"/>
  <c r="S198" i="18"/>
  <c r="R198" i="18"/>
  <c r="Q198" i="18"/>
  <c r="P198" i="18"/>
  <c r="O198" i="18"/>
  <c r="N198" i="18"/>
  <c r="M198" i="18"/>
  <c r="L198" i="18"/>
  <c r="K198" i="18"/>
  <c r="S195" i="18"/>
  <c r="R195" i="18"/>
  <c r="Q195" i="18"/>
  <c r="P195" i="18"/>
  <c r="O195" i="18"/>
  <c r="N195" i="18"/>
  <c r="M195" i="18"/>
  <c r="L195" i="18"/>
  <c r="K195" i="18"/>
  <c r="S194" i="18"/>
  <c r="R194" i="18"/>
  <c r="Q194" i="18"/>
  <c r="P194" i="18"/>
  <c r="O194" i="18"/>
  <c r="N194" i="18"/>
  <c r="M194" i="18"/>
  <c r="L194" i="18"/>
  <c r="K194" i="18"/>
  <c r="S193" i="18"/>
  <c r="R193" i="18"/>
  <c r="Q193" i="18"/>
  <c r="P193" i="18"/>
  <c r="O193" i="18"/>
  <c r="N193" i="18"/>
  <c r="M193" i="18"/>
  <c r="L193" i="18"/>
  <c r="K193" i="18"/>
  <c r="S191" i="18"/>
  <c r="R191" i="18"/>
  <c r="Q191" i="18"/>
  <c r="P191" i="18"/>
  <c r="O191" i="18"/>
  <c r="N191" i="18"/>
  <c r="M191" i="18"/>
  <c r="L191" i="18"/>
  <c r="K191" i="18"/>
  <c r="S189" i="18"/>
  <c r="R189" i="18"/>
  <c r="Q189" i="18"/>
  <c r="P189" i="18"/>
  <c r="O189" i="18"/>
  <c r="N189" i="18"/>
  <c r="M189" i="18"/>
  <c r="L189" i="18"/>
  <c r="K189" i="18"/>
  <c r="S172" i="18"/>
  <c r="R172" i="18"/>
  <c r="Q172" i="18"/>
  <c r="P172" i="18"/>
  <c r="O172" i="18"/>
  <c r="N172" i="18"/>
  <c r="M172" i="18"/>
  <c r="L172" i="18"/>
  <c r="K172" i="18"/>
  <c r="S170" i="18"/>
  <c r="R170" i="18"/>
  <c r="Q170" i="18"/>
  <c r="P170" i="18"/>
  <c r="O170" i="18"/>
  <c r="N170" i="18"/>
  <c r="M170" i="18"/>
  <c r="L170" i="18"/>
  <c r="K170" i="18"/>
  <c r="S169" i="18"/>
  <c r="R169" i="18"/>
  <c r="Q169" i="18"/>
  <c r="P169" i="18"/>
  <c r="O169" i="18"/>
  <c r="N169" i="18"/>
  <c r="M169" i="18"/>
  <c r="L169" i="18"/>
  <c r="K169" i="18"/>
  <c r="S166" i="18"/>
  <c r="R166" i="18"/>
  <c r="Q166" i="18"/>
  <c r="P166" i="18"/>
  <c r="O166" i="18"/>
  <c r="N166" i="18"/>
  <c r="M166" i="18"/>
  <c r="L166" i="18"/>
  <c r="K166" i="18"/>
  <c r="S165" i="18"/>
  <c r="R165" i="18"/>
  <c r="Q165" i="18"/>
  <c r="P165" i="18"/>
  <c r="O165" i="18"/>
  <c r="N165" i="18"/>
  <c r="M165" i="18"/>
  <c r="L165" i="18"/>
  <c r="K165" i="18"/>
  <c r="S155" i="18"/>
  <c r="R155" i="18"/>
  <c r="Q155" i="18"/>
  <c r="P155" i="18"/>
  <c r="O155" i="18"/>
  <c r="N155" i="18"/>
  <c r="M155" i="18"/>
  <c r="L155" i="18"/>
  <c r="K155" i="18"/>
  <c r="S152" i="18"/>
  <c r="R152" i="18"/>
  <c r="Q152" i="18"/>
  <c r="P152" i="18"/>
  <c r="O152" i="18"/>
  <c r="N152" i="18"/>
  <c r="M152" i="18"/>
  <c r="L152" i="18"/>
  <c r="K152" i="18"/>
  <c r="S150" i="18"/>
  <c r="R150" i="18"/>
  <c r="Q150" i="18"/>
  <c r="P150" i="18"/>
  <c r="O150" i="18"/>
  <c r="N150" i="18"/>
  <c r="M150" i="18"/>
  <c r="L150" i="18"/>
  <c r="K150" i="18"/>
  <c r="S143" i="18"/>
  <c r="R143" i="18"/>
  <c r="Q143" i="18"/>
  <c r="P143" i="18"/>
  <c r="O143" i="18"/>
  <c r="N143" i="18"/>
  <c r="M143" i="18"/>
  <c r="L143" i="18"/>
  <c r="K143" i="18"/>
  <c r="S139" i="18"/>
  <c r="R139" i="18"/>
  <c r="Q139" i="18"/>
  <c r="P139" i="18"/>
  <c r="O139" i="18"/>
  <c r="N139" i="18"/>
  <c r="M139" i="18"/>
  <c r="L139" i="18"/>
  <c r="K139" i="18"/>
  <c r="S135" i="18"/>
  <c r="R135" i="18"/>
  <c r="Q135" i="18"/>
  <c r="P135" i="18"/>
  <c r="O135" i="18"/>
  <c r="N135" i="18"/>
  <c r="M135" i="18"/>
  <c r="L135" i="18"/>
  <c r="K135" i="18"/>
  <c r="S132" i="18"/>
  <c r="R132" i="18"/>
  <c r="Q132" i="18"/>
  <c r="P132" i="18"/>
  <c r="O132" i="18"/>
  <c r="N132" i="18"/>
  <c r="M132" i="18"/>
  <c r="L132" i="18"/>
  <c r="K132" i="18"/>
  <c r="S131" i="18"/>
  <c r="R131" i="18"/>
  <c r="Q131" i="18"/>
  <c r="P131" i="18"/>
  <c r="O131" i="18"/>
  <c r="N131" i="18"/>
  <c r="M131" i="18"/>
  <c r="L131" i="18"/>
  <c r="K131" i="18"/>
  <c r="S129" i="18"/>
  <c r="R129" i="18"/>
  <c r="Q129" i="18"/>
  <c r="P129" i="18"/>
  <c r="O129" i="18"/>
  <c r="N129" i="18"/>
  <c r="M129" i="18"/>
  <c r="L129" i="18"/>
  <c r="K129" i="18"/>
  <c r="S128" i="18"/>
  <c r="R128" i="18"/>
  <c r="Q128" i="18"/>
  <c r="P128" i="18"/>
  <c r="O128" i="18"/>
  <c r="N128" i="18"/>
  <c r="M128" i="18"/>
  <c r="L128" i="18"/>
  <c r="K128" i="18"/>
  <c r="S127" i="18"/>
  <c r="R127" i="18"/>
  <c r="Q127" i="18"/>
  <c r="P127" i="18"/>
  <c r="O127" i="18"/>
  <c r="N127" i="18"/>
  <c r="M127" i="18"/>
  <c r="L127" i="18"/>
  <c r="K127" i="18"/>
  <c r="S126" i="18"/>
  <c r="R126" i="18"/>
  <c r="Q126" i="18"/>
  <c r="P126" i="18"/>
  <c r="O126" i="18"/>
  <c r="N126" i="18"/>
  <c r="M126" i="18"/>
  <c r="L126" i="18"/>
  <c r="K126" i="18"/>
  <c r="S125" i="18"/>
  <c r="R125" i="18"/>
  <c r="Q125" i="18"/>
  <c r="P125" i="18"/>
  <c r="O125" i="18"/>
  <c r="N125" i="18"/>
  <c r="M125" i="18"/>
  <c r="L125" i="18"/>
  <c r="K125" i="18"/>
  <c r="S123" i="18"/>
  <c r="R123" i="18"/>
  <c r="Q123" i="18"/>
  <c r="P123" i="18"/>
  <c r="O123" i="18"/>
  <c r="N123" i="18"/>
  <c r="M123" i="18"/>
  <c r="L123" i="18"/>
  <c r="K123" i="18"/>
  <c r="S119" i="18"/>
  <c r="R119" i="18"/>
  <c r="Q119" i="18"/>
  <c r="P119" i="18"/>
  <c r="O119" i="18"/>
  <c r="N119" i="18"/>
  <c r="M119" i="18"/>
  <c r="L119" i="18"/>
  <c r="K119" i="18"/>
  <c r="S118" i="18"/>
  <c r="R118" i="18"/>
  <c r="Q118" i="18"/>
  <c r="P118" i="18"/>
  <c r="O118" i="18"/>
  <c r="N118" i="18"/>
  <c r="M118" i="18"/>
  <c r="L118" i="18"/>
  <c r="K118" i="18"/>
  <c r="S114" i="18"/>
  <c r="R114" i="18"/>
  <c r="Q114" i="18"/>
  <c r="P114" i="18"/>
  <c r="O114" i="18"/>
  <c r="N114" i="18"/>
  <c r="M114" i="18"/>
  <c r="L114" i="18"/>
  <c r="K114" i="18"/>
  <c r="S111" i="18"/>
  <c r="R111" i="18"/>
  <c r="Q111" i="18"/>
  <c r="P111" i="18"/>
  <c r="O111" i="18"/>
  <c r="N111" i="18"/>
  <c r="M111" i="18"/>
  <c r="L111" i="18"/>
  <c r="K111" i="18"/>
  <c r="S108" i="18"/>
  <c r="R108" i="18"/>
  <c r="Q108" i="18"/>
  <c r="P108" i="18"/>
  <c r="O108" i="18"/>
  <c r="N108" i="18"/>
  <c r="M108" i="18"/>
  <c r="L108" i="18"/>
  <c r="K108" i="18"/>
  <c r="S107" i="18"/>
  <c r="R107" i="18"/>
  <c r="Q107" i="18"/>
  <c r="P107" i="18"/>
  <c r="O107" i="18"/>
  <c r="N107" i="18"/>
  <c r="M107" i="18"/>
  <c r="L107" i="18"/>
  <c r="K107" i="18"/>
  <c r="S106" i="18"/>
  <c r="R106" i="18"/>
  <c r="Q106" i="18"/>
  <c r="P106" i="18"/>
  <c r="O106" i="18"/>
  <c r="N106" i="18"/>
  <c r="M106" i="18"/>
  <c r="L106" i="18"/>
  <c r="K106" i="18"/>
  <c r="S105" i="18"/>
  <c r="R105" i="18"/>
  <c r="Q105" i="18"/>
  <c r="P105" i="18"/>
  <c r="O105" i="18"/>
  <c r="N105" i="18"/>
  <c r="M105" i="18"/>
  <c r="L105" i="18"/>
  <c r="K105" i="18"/>
  <c r="S104" i="18"/>
  <c r="R104" i="18"/>
  <c r="Q104" i="18"/>
  <c r="P104" i="18"/>
  <c r="O104" i="18"/>
  <c r="N104" i="18"/>
  <c r="M104" i="18"/>
  <c r="L104" i="18"/>
  <c r="K104" i="18"/>
  <c r="S103" i="18"/>
  <c r="R103" i="18"/>
  <c r="Q103" i="18"/>
  <c r="P103" i="18"/>
  <c r="O103" i="18"/>
  <c r="N103" i="18"/>
  <c r="M103" i="18"/>
  <c r="L103" i="18"/>
  <c r="K103" i="18"/>
  <c r="S102" i="18"/>
  <c r="R102" i="18"/>
  <c r="Q102" i="18"/>
  <c r="P102" i="18"/>
  <c r="O102" i="18"/>
  <c r="N102" i="18"/>
  <c r="M102" i="18"/>
  <c r="L102" i="18"/>
  <c r="K102" i="18"/>
  <c r="S101" i="18"/>
  <c r="R101" i="18"/>
  <c r="Q101" i="18"/>
  <c r="P101" i="18"/>
  <c r="O101" i="18"/>
  <c r="N101" i="18"/>
  <c r="M101" i="18"/>
  <c r="L101" i="18"/>
  <c r="K101" i="18"/>
  <c r="S100" i="18"/>
  <c r="R100" i="18"/>
  <c r="Q100" i="18"/>
  <c r="P100" i="18"/>
  <c r="O100" i="18"/>
  <c r="N100" i="18"/>
  <c r="M100" i="18"/>
  <c r="L100" i="18"/>
  <c r="K100" i="18"/>
  <c r="S99" i="18"/>
  <c r="R99" i="18"/>
  <c r="Q99" i="18"/>
  <c r="P99" i="18"/>
  <c r="O99" i="18"/>
  <c r="N99" i="18"/>
  <c r="M99" i="18"/>
  <c r="L99" i="18"/>
  <c r="K99" i="18"/>
  <c r="S98" i="18"/>
  <c r="R98" i="18"/>
  <c r="Q98" i="18"/>
  <c r="P98" i="18"/>
  <c r="O98" i="18"/>
  <c r="N98" i="18"/>
  <c r="M98" i="18"/>
  <c r="L98" i="18"/>
  <c r="K98" i="18"/>
  <c r="S97" i="18"/>
  <c r="R97" i="18"/>
  <c r="Q97" i="18"/>
  <c r="P97" i="18"/>
  <c r="O97" i="18"/>
  <c r="N97" i="18"/>
  <c r="M97" i="18"/>
  <c r="L97" i="18"/>
  <c r="K97" i="18"/>
  <c r="S96" i="18"/>
  <c r="R96" i="18"/>
  <c r="Q96" i="18"/>
  <c r="P96" i="18"/>
  <c r="O96" i="18"/>
  <c r="N96" i="18"/>
  <c r="M96" i="18"/>
  <c r="L96" i="18"/>
  <c r="K96" i="18"/>
  <c r="S95" i="18"/>
  <c r="R95" i="18"/>
  <c r="Q95" i="18"/>
  <c r="P95" i="18"/>
  <c r="O95" i="18"/>
  <c r="N95" i="18"/>
  <c r="M95" i="18"/>
  <c r="L95" i="18"/>
  <c r="K95" i="18"/>
  <c r="J224" i="18"/>
  <c r="J223" i="18"/>
  <c r="J221" i="18"/>
  <c r="J216" i="18"/>
  <c r="J215" i="18"/>
  <c r="J214" i="18"/>
  <c r="J213" i="18"/>
  <c r="J211" i="18"/>
  <c r="J209" i="18"/>
  <c r="J207" i="18"/>
  <c r="J203" i="18"/>
  <c r="J202" i="18"/>
  <c r="J200" i="18"/>
  <c r="J198" i="18"/>
  <c r="J195" i="18"/>
  <c r="J194" i="18"/>
  <c r="J193" i="18"/>
  <c r="J191" i="18"/>
  <c r="J189" i="18"/>
  <c r="J172" i="18"/>
  <c r="J170" i="18"/>
  <c r="J169" i="18"/>
  <c r="J166" i="18"/>
  <c r="J165" i="18"/>
  <c r="J155" i="18"/>
  <c r="J152" i="18"/>
  <c r="J150" i="18"/>
  <c r="J143" i="18"/>
  <c r="J139" i="18"/>
  <c r="J135" i="18"/>
  <c r="J132" i="18"/>
  <c r="J131" i="18"/>
  <c r="J129" i="18"/>
  <c r="J128" i="18"/>
  <c r="J127" i="18"/>
  <c r="J126" i="18"/>
  <c r="J125" i="18"/>
  <c r="J123" i="18"/>
  <c r="J119" i="18"/>
  <c r="J118" i="18"/>
  <c r="J114" i="18"/>
  <c r="J111" i="18"/>
  <c r="J108" i="18"/>
  <c r="J107" i="18"/>
  <c r="J106" i="18"/>
  <c r="J105" i="18"/>
  <c r="J104" i="18"/>
  <c r="J103" i="18"/>
  <c r="J102" i="18"/>
  <c r="J101" i="18"/>
  <c r="J100" i="18"/>
  <c r="J99" i="18"/>
  <c r="J98" i="18"/>
  <c r="J97" i="18"/>
  <c r="J96" i="18"/>
  <c r="J95" i="18"/>
  <c r="K173" i="18" l="1"/>
  <c r="Q225" i="18"/>
  <c r="S156" i="18"/>
  <c r="P173" i="18"/>
  <c r="N156" i="18"/>
  <c r="Q137" i="18"/>
  <c r="L137" i="18"/>
  <c r="O137" i="18"/>
  <c r="L156" i="18"/>
  <c r="O173" i="18"/>
  <c r="O225" i="18"/>
  <c r="P137" i="18"/>
  <c r="M156" i="18"/>
  <c r="P225" i="18"/>
  <c r="L109" i="18"/>
  <c r="R109" i="18"/>
  <c r="O156" i="18"/>
  <c r="L173" i="18"/>
  <c r="R225" i="18"/>
  <c r="M109" i="18"/>
  <c r="S137" i="18"/>
  <c r="P156" i="18"/>
  <c r="M173" i="18"/>
  <c r="S225" i="18"/>
  <c r="N109" i="18"/>
  <c r="Q156" i="18"/>
  <c r="N173" i="18"/>
  <c r="O109" i="18"/>
  <c r="R137" i="18"/>
  <c r="K109" i="18"/>
  <c r="P109" i="18"/>
  <c r="Q109" i="18"/>
  <c r="K137" i="18"/>
  <c r="Q173" i="18"/>
  <c r="K225" i="18"/>
  <c r="R156" i="18"/>
  <c r="R173" i="18"/>
  <c r="L225" i="18"/>
  <c r="S109" i="18"/>
  <c r="M137" i="18"/>
  <c r="S173" i="18"/>
  <c r="M225" i="18"/>
  <c r="N137" i="18"/>
  <c r="K156" i="18"/>
  <c r="N225" i="18"/>
  <c r="I67" i="18" l="1"/>
  <c r="H67" i="18"/>
  <c r="I65" i="18"/>
  <c r="H65" i="18"/>
  <c r="A61" i="12"/>
  <c r="A60" i="12"/>
  <c r="A59" i="12"/>
  <c r="A56" i="12"/>
  <c r="A55" i="12"/>
  <c r="A54" i="12"/>
  <c r="A52" i="12"/>
  <c r="A51" i="12"/>
  <c r="A50" i="12"/>
  <c r="A49" i="12"/>
  <c r="A48" i="12"/>
  <c r="A47" i="12"/>
  <c r="A46" i="12"/>
  <c r="A45" i="12"/>
  <c r="A31" i="12"/>
  <c r="A29" i="12"/>
  <c r="A60" i="2"/>
  <c r="A57" i="2"/>
  <c r="A56" i="2"/>
  <c r="A55" i="2"/>
  <c r="A54" i="2"/>
  <c r="A53" i="2"/>
  <c r="A52" i="2"/>
  <c r="A51" i="2"/>
  <c r="A50" i="2"/>
  <c r="A49" i="2"/>
  <c r="A48" i="2"/>
  <c r="A47" i="2"/>
  <c r="A45" i="2"/>
  <c r="A44" i="2"/>
  <c r="A43" i="2"/>
  <c r="A32" i="2"/>
  <c r="A30" i="2"/>
  <c r="A29" i="2"/>
  <c r="A18" i="2"/>
  <c r="AA21" i="18" l="1"/>
  <c r="AA76" i="18" s="1"/>
  <c r="AA8" i="18" s="1"/>
  <c r="S8" i="18"/>
  <c r="S15" i="18"/>
  <c r="A10" i="13"/>
  <c r="A11" i="13"/>
  <c r="A12" i="13"/>
  <c r="A13" i="13"/>
  <c r="A14" i="13"/>
  <c r="A15" i="13"/>
  <c r="A16" i="13"/>
  <c r="A17" i="13"/>
  <c r="A18" i="13"/>
  <c r="A19" i="13"/>
  <c r="A20" i="13"/>
  <c r="A23" i="13"/>
  <c r="A24" i="13"/>
  <c r="A25" i="13"/>
  <c r="A26" i="13"/>
  <c r="A29" i="13"/>
  <c r="A30" i="13"/>
  <c r="A31" i="13"/>
  <c r="A32" i="13"/>
  <c r="A33" i="13"/>
  <c r="A34" i="13"/>
  <c r="A35" i="13"/>
  <c r="A36" i="13"/>
  <c r="A37" i="13"/>
  <c r="A40" i="13"/>
  <c r="A41" i="13"/>
  <c r="A42" i="13"/>
  <c r="A43" i="13"/>
  <c r="A44" i="13"/>
  <c r="A45" i="13"/>
  <c r="A46" i="13"/>
  <c r="A47" i="13"/>
  <c r="A48" i="13"/>
  <c r="A49" i="13"/>
  <c r="A50" i="13"/>
  <c r="A51" i="13"/>
  <c r="A52" i="13"/>
  <c r="A53" i="13"/>
  <c r="A54" i="13"/>
  <c r="A55" i="13"/>
  <c r="A56" i="13"/>
  <c r="A59" i="13"/>
  <c r="A60" i="13"/>
  <c r="A61" i="13"/>
  <c r="A62" i="13"/>
  <c r="A63" i="13"/>
  <c r="A64" i="13"/>
  <c r="A65" i="13"/>
  <c r="A66" i="13"/>
  <c r="A67" i="13"/>
  <c r="A68" i="13"/>
  <c r="A69" i="13"/>
  <c r="A70" i="13"/>
  <c r="A71" i="13"/>
  <c r="A72" i="13"/>
  <c r="A73" i="13"/>
  <c r="A74" i="13"/>
  <c r="A77" i="13"/>
  <c r="A78" i="13"/>
  <c r="A79" i="13"/>
  <c r="A80" i="13"/>
  <c r="A81" i="13"/>
  <c r="A82" i="13"/>
  <c r="A83" i="13"/>
  <c r="A84" i="13"/>
  <c r="A85" i="13"/>
  <c r="A86" i="13"/>
  <c r="A87" i="13"/>
  <c r="A88" i="13"/>
  <c r="A89" i="13"/>
  <c r="A90" i="13"/>
  <c r="A91" i="13"/>
  <c r="A92" i="13"/>
  <c r="A99" i="13"/>
  <c r="A100" i="13"/>
  <c r="A101" i="13"/>
  <c r="A102" i="13"/>
  <c r="A103" i="13"/>
  <c r="A104" i="13"/>
  <c r="A105" i="13"/>
  <c r="A106" i="13"/>
  <c r="A107" i="13"/>
  <c r="A108" i="13"/>
  <c r="A109" i="13"/>
  <c r="A110" i="13"/>
  <c r="A111" i="13"/>
  <c r="A112" i="13"/>
  <c r="A113" i="13"/>
  <c r="A114" i="13"/>
  <c r="A117" i="13"/>
  <c r="A118" i="13"/>
  <c r="A119" i="13"/>
  <c r="A120" i="13"/>
  <c r="A121" i="13"/>
  <c r="A122" i="13"/>
  <c r="A123" i="13"/>
  <c r="A124" i="13"/>
  <c r="A125" i="13"/>
  <c r="A126" i="13"/>
  <c r="D94" i="5"/>
  <c r="D93" i="5"/>
  <c r="B94" i="5"/>
  <c r="D92" i="5"/>
  <c r="D91" i="5"/>
  <c r="B92" i="5"/>
  <c r="D90" i="5"/>
  <c r="D89" i="5"/>
  <c r="B89" i="5"/>
  <c r="D88" i="5"/>
  <c r="D87" i="5"/>
  <c r="B88" i="5"/>
  <c r="D86" i="5"/>
  <c r="D85" i="5"/>
  <c r="B86" i="5"/>
  <c r="D84" i="5"/>
  <c r="D83" i="5"/>
  <c r="B84" i="5"/>
  <c r="A9" i="13" l="1"/>
  <c r="B83" i="5"/>
  <c r="B90" i="5"/>
  <c r="B85" i="5"/>
  <c r="S12" i="18"/>
  <c r="S13" i="18" s="1"/>
  <c r="S9" i="18"/>
  <c r="S11" i="18" s="1"/>
  <c r="B91" i="5"/>
  <c r="B87" i="5"/>
  <c r="B93" i="5"/>
  <c r="I203" i="18"/>
  <c r="H203" i="18"/>
  <c r="I195" i="18"/>
  <c r="H195" i="18"/>
  <c r="S14" i="18" l="1"/>
  <c r="S10" i="18"/>
  <c r="Q15" i="18" l="1"/>
  <c r="Q8" i="18"/>
  <c r="Q9" i="18" l="1"/>
  <c r="Q11" i="18" s="1"/>
  <c r="Q12" i="18"/>
  <c r="Q14" i="18" s="1"/>
  <c r="Q10" i="18" l="1"/>
  <c r="Q13" i="18"/>
  <c r="I50" i="12" l="1"/>
  <c r="P15" i="18" l="1"/>
  <c r="P8" i="18"/>
  <c r="P9" i="18" l="1"/>
  <c r="P11" i="18" s="1"/>
  <c r="P12" i="18"/>
  <c r="P14" i="18" s="1"/>
  <c r="P10" i="18" l="1"/>
  <c r="P13" i="18"/>
  <c r="A3" i="6" l="1"/>
  <c r="B176" i="18" l="1"/>
  <c r="D176" i="18" s="1"/>
  <c r="E176" i="18" s="1"/>
  <c r="B175" i="18"/>
  <c r="D175" i="18" s="1"/>
  <c r="E175" i="18" s="1"/>
  <c r="B177" i="18"/>
  <c r="D177" i="18" s="1"/>
  <c r="E177" i="18" s="1"/>
  <c r="B178" i="18"/>
  <c r="D178" i="18" s="1"/>
  <c r="E178" i="18" s="1"/>
  <c r="B216" i="18"/>
  <c r="B200" i="18"/>
  <c r="B199" i="18"/>
  <c r="D199" i="18" s="1"/>
  <c r="B215" i="18"/>
  <c r="B214" i="18"/>
  <c r="B213" i="18"/>
  <c r="B211" i="18"/>
  <c r="B210" i="18"/>
  <c r="D210" i="18" s="1"/>
  <c r="B194" i="18"/>
  <c r="B193" i="18"/>
  <c r="B202" i="18"/>
  <c r="B224" i="18"/>
  <c r="B209" i="18"/>
  <c r="B207" i="18"/>
  <c r="B190" i="18"/>
  <c r="D190" i="18" s="1"/>
  <c r="B196" i="18"/>
  <c r="D196" i="18" s="1"/>
  <c r="B223" i="18"/>
  <c r="B208" i="18"/>
  <c r="D208" i="18" s="1"/>
  <c r="E208" i="18" s="1"/>
  <c r="B192" i="18"/>
  <c r="D192" i="18" s="1"/>
  <c r="B203" i="18"/>
  <c r="D203" i="18" s="1"/>
  <c r="B195" i="18"/>
  <c r="D195" i="18" s="1"/>
  <c r="B222" i="18"/>
  <c r="D222" i="18" s="1"/>
  <c r="E222" i="18" s="1"/>
  <c r="B191" i="18"/>
  <c r="B198" i="18"/>
  <c r="B221" i="18"/>
  <c r="B201" i="18"/>
  <c r="D201" i="18" s="1"/>
  <c r="B218" i="18"/>
  <c r="D218" i="18" s="1"/>
  <c r="B189" i="18"/>
  <c r="B217" i="18"/>
  <c r="D217" i="18" s="1"/>
  <c r="D82" i="5" l="1"/>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A3" i="5"/>
  <c r="I200" i="18" l="1"/>
  <c r="H200" i="18"/>
  <c r="I52" i="12"/>
  <c r="I51" i="12"/>
  <c r="I49" i="12"/>
  <c r="I48" i="12"/>
  <c r="I47" i="12"/>
  <c r="I46" i="12"/>
  <c r="D191" i="18" l="1"/>
  <c r="D200" i="18"/>
  <c r="O15" i="18"/>
  <c r="O8" i="18" l="1"/>
  <c r="O12" i="18"/>
  <c r="O14" i="18" s="1"/>
  <c r="O9" i="18"/>
  <c r="O11" i="18" s="1"/>
  <c r="O10" i="18" l="1"/>
  <c r="O13" i="18"/>
  <c r="I100" i="18" l="1"/>
  <c r="H100" i="18"/>
  <c r="D100" i="18"/>
  <c r="I51" i="18"/>
  <c r="H51" i="18"/>
  <c r="I169" i="18"/>
  <c r="H169" i="18"/>
  <c r="I155" i="18"/>
  <c r="H155" i="18"/>
  <c r="I152" i="18"/>
  <c r="H152" i="18"/>
  <c r="I150" i="18"/>
  <c r="H150" i="18"/>
  <c r="B22" i="5" l="1"/>
  <c r="B21" i="5" l="1"/>
  <c r="I49" i="18" l="1"/>
  <c r="H49" i="18"/>
  <c r="I34" i="18"/>
  <c r="H34" i="18"/>
  <c r="H14" i="12" l="1"/>
  <c r="G14" i="12"/>
  <c r="F14" i="12"/>
  <c r="E14" i="12"/>
  <c r="D14" i="12"/>
  <c r="H11" i="12"/>
  <c r="H13" i="12" s="1"/>
  <c r="G11" i="12"/>
  <c r="G13" i="12" s="1"/>
  <c r="F11" i="12"/>
  <c r="F12" i="12" s="1"/>
  <c r="E11" i="12"/>
  <c r="E12" i="12" s="1"/>
  <c r="D11" i="12"/>
  <c r="D12" i="12" s="1"/>
  <c r="H7" i="12"/>
  <c r="G7" i="12"/>
  <c r="F7" i="12"/>
  <c r="E7" i="12"/>
  <c r="D7" i="12"/>
  <c r="G12" i="12" l="1"/>
  <c r="H12" i="12"/>
  <c r="D13" i="12"/>
  <c r="E13" i="12"/>
  <c r="F13" i="12"/>
  <c r="H90" i="12" l="1"/>
  <c r="H8" i="12" s="1"/>
  <c r="G90" i="12"/>
  <c r="F90" i="12"/>
  <c r="F8" i="12" s="1"/>
  <c r="E90" i="12"/>
  <c r="E8" i="12" s="1"/>
  <c r="D90" i="12"/>
  <c r="E9" i="12" l="1"/>
  <c r="E10" i="12"/>
  <c r="F9" i="12"/>
  <c r="F10" i="12"/>
  <c r="D8" i="12"/>
  <c r="D10" i="12" s="1"/>
  <c r="G8" i="12"/>
  <c r="G10" i="12" s="1"/>
  <c r="H9" i="12"/>
  <c r="H10" i="12"/>
  <c r="D9" i="12" l="1"/>
  <c r="G9" i="12"/>
  <c r="I224" i="18"/>
  <c r="H224" i="18"/>
  <c r="I223" i="18"/>
  <c r="H223" i="18"/>
  <c r="I221" i="18"/>
  <c r="H221" i="18"/>
  <c r="I216" i="18"/>
  <c r="H216" i="18"/>
  <c r="I215" i="18"/>
  <c r="H215" i="18"/>
  <c r="I214" i="18"/>
  <c r="H214" i="18"/>
  <c r="I213" i="18"/>
  <c r="H213" i="18"/>
  <c r="I211" i="18"/>
  <c r="H211" i="18"/>
  <c r="I209" i="18"/>
  <c r="H209" i="18"/>
  <c r="I207" i="18"/>
  <c r="H207" i="18"/>
  <c r="I202" i="18"/>
  <c r="H202" i="18"/>
  <c r="I198" i="18"/>
  <c r="H198" i="18"/>
  <c r="I194" i="18"/>
  <c r="H194" i="18"/>
  <c r="I193" i="18"/>
  <c r="H193" i="18"/>
  <c r="I172" i="18"/>
  <c r="H172" i="18"/>
  <c r="I170" i="18"/>
  <c r="H170" i="18"/>
  <c r="I166" i="18"/>
  <c r="H166" i="18"/>
  <c r="I165" i="18"/>
  <c r="H165" i="18"/>
  <c r="I143" i="18"/>
  <c r="H143" i="18"/>
  <c r="I139" i="18"/>
  <c r="H139" i="18"/>
  <c r="I135" i="18"/>
  <c r="H135" i="18"/>
  <c r="I132" i="18"/>
  <c r="H132" i="18"/>
  <c r="I131" i="18"/>
  <c r="H131" i="18"/>
  <c r="I129" i="18"/>
  <c r="H129" i="18"/>
  <c r="I128" i="18"/>
  <c r="H128" i="18"/>
  <c r="I127" i="18"/>
  <c r="H127" i="18"/>
  <c r="I126" i="18"/>
  <c r="H126" i="18"/>
  <c r="I125" i="18"/>
  <c r="H125" i="18"/>
  <c r="I123" i="18"/>
  <c r="H123" i="18"/>
  <c r="I119" i="18"/>
  <c r="H119" i="18"/>
  <c r="I118" i="18"/>
  <c r="H118" i="18"/>
  <c r="I114" i="18"/>
  <c r="H114" i="18"/>
  <c r="I111" i="18"/>
  <c r="H111" i="18"/>
  <c r="I108" i="18"/>
  <c r="H108" i="18"/>
  <c r="I107" i="18"/>
  <c r="H107" i="18"/>
  <c r="I106" i="18"/>
  <c r="H106" i="18"/>
  <c r="I105" i="18"/>
  <c r="H105" i="18"/>
  <c r="I104" i="18"/>
  <c r="H104" i="18"/>
  <c r="I103" i="18"/>
  <c r="H103" i="18"/>
  <c r="I102" i="18"/>
  <c r="H102" i="18"/>
  <c r="I101" i="18"/>
  <c r="H101" i="18"/>
  <c r="I99" i="18"/>
  <c r="H99" i="18"/>
  <c r="I96" i="18"/>
  <c r="H96" i="18"/>
  <c r="I95" i="18"/>
  <c r="H95" i="18"/>
  <c r="I75" i="18"/>
  <c r="H75" i="18"/>
  <c r="I74" i="18"/>
  <c r="H74" i="18"/>
  <c r="I73" i="18"/>
  <c r="H73" i="18"/>
  <c r="I70" i="18"/>
  <c r="H70" i="18"/>
  <c r="I69" i="18"/>
  <c r="H69" i="18"/>
  <c r="I68" i="18"/>
  <c r="H68" i="18"/>
  <c r="I66" i="18"/>
  <c r="H66" i="18"/>
  <c r="I64" i="18"/>
  <c r="H64" i="18"/>
  <c r="I63" i="18"/>
  <c r="H63" i="18"/>
  <c r="I62" i="18"/>
  <c r="H62" i="18"/>
  <c r="I61" i="18"/>
  <c r="H61" i="18"/>
  <c r="I50" i="18"/>
  <c r="H50" i="18"/>
  <c r="I48" i="18"/>
  <c r="H48" i="18"/>
  <c r="I47" i="18"/>
  <c r="H47" i="18"/>
  <c r="I46" i="18"/>
  <c r="H46" i="18"/>
  <c r="I45" i="18"/>
  <c r="H45" i="18"/>
  <c r="I38" i="18"/>
  <c r="H38" i="18"/>
  <c r="I36" i="18"/>
  <c r="H36" i="18"/>
  <c r="I33" i="18"/>
  <c r="H33" i="18"/>
  <c r="I32" i="18"/>
  <c r="H32" i="18"/>
  <c r="D118" i="18" l="1"/>
  <c r="D114" i="18"/>
  <c r="D119" i="18"/>
  <c r="D131" i="18"/>
  <c r="J137" i="18" l="1"/>
  <c r="N15" i="18" l="1"/>
  <c r="M15" i="18"/>
  <c r="L15" i="18"/>
  <c r="K15" i="18"/>
  <c r="J225" i="18"/>
  <c r="J15" i="18" s="1"/>
  <c r="J173" i="18"/>
  <c r="J156" i="18"/>
  <c r="B82" i="5"/>
  <c r="B80" i="5"/>
  <c r="B77" i="5"/>
  <c r="B76" i="5"/>
  <c r="B74" i="5"/>
  <c r="B71" i="5"/>
  <c r="B70" i="5"/>
  <c r="B68" i="5"/>
  <c r="B72" i="5" l="1"/>
  <c r="B78" i="5"/>
  <c r="B73" i="5"/>
  <c r="B79" i="5"/>
  <c r="B75" i="5"/>
  <c r="M12" i="18"/>
  <c r="M13" i="18" s="1"/>
  <c r="N12" i="18"/>
  <c r="N13" i="18" s="1"/>
  <c r="K12" i="18"/>
  <c r="K14" i="18" s="1"/>
  <c r="L12" i="18"/>
  <c r="L13" i="18" s="1"/>
  <c r="J12" i="18"/>
  <c r="J14" i="18" s="1"/>
  <c r="L9" i="18"/>
  <c r="K8" i="18"/>
  <c r="J8" i="18"/>
  <c r="L8" i="18"/>
  <c r="M8" i="18"/>
  <c r="N8" i="18"/>
  <c r="J109" i="18"/>
  <c r="J9" i="18" s="1"/>
  <c r="K9" i="18"/>
  <c r="N9" i="18"/>
  <c r="M9" i="18"/>
  <c r="B69" i="5"/>
  <c r="B81" i="5"/>
  <c r="B67" i="5"/>
  <c r="D98" i="18"/>
  <c r="D125" i="18"/>
  <c r="D135" i="18"/>
  <c r="D132" i="18"/>
  <c r="D128" i="18"/>
  <c r="C225" i="18"/>
  <c r="C137" i="18"/>
  <c r="D129" i="18"/>
  <c r="D127" i="18"/>
  <c r="D126" i="18"/>
  <c r="D123" i="18"/>
  <c r="C109" i="18"/>
  <c r="D108" i="18"/>
  <c r="D107" i="18"/>
  <c r="D106" i="18"/>
  <c r="D105" i="18"/>
  <c r="D104" i="18"/>
  <c r="D103" i="18"/>
  <c r="D102" i="18"/>
  <c r="D101" i="18"/>
  <c r="D99" i="18"/>
  <c r="D97" i="18"/>
  <c r="D96" i="18"/>
  <c r="D95" i="18"/>
  <c r="D80" i="18"/>
  <c r="M14" i="18" l="1"/>
  <c r="J13" i="18"/>
  <c r="K13" i="18"/>
  <c r="N14" i="18"/>
  <c r="L14" i="18"/>
  <c r="L10" i="18"/>
  <c r="L11" i="18"/>
  <c r="M10" i="18"/>
  <c r="M11" i="18"/>
  <c r="K10" i="18"/>
  <c r="K11" i="18"/>
  <c r="J10" i="18"/>
  <c r="J11" i="18"/>
  <c r="N10" i="18"/>
  <c r="N11" i="18"/>
  <c r="D207" i="18"/>
  <c r="D209" i="18"/>
  <c r="D224" i="18"/>
  <c r="D213" i="18"/>
  <c r="D193" i="18"/>
  <c r="E193" i="18" s="1"/>
  <c r="D221" i="18"/>
  <c r="D216" i="18"/>
  <c r="D194" i="18"/>
  <c r="D202" i="18"/>
  <c r="D223" i="18"/>
  <c r="D211" i="18"/>
  <c r="D215" i="18"/>
  <c r="D189" i="18"/>
  <c r="D198" i="18"/>
  <c r="D214" i="18"/>
  <c r="A109" i="18"/>
  <c r="D109" i="18" s="1"/>
  <c r="A173" i="18"/>
  <c r="A156" i="18"/>
  <c r="A225" i="18"/>
  <c r="D111" i="18"/>
  <c r="A137" i="18"/>
  <c r="D137" i="18" s="1"/>
  <c r="A76" i="18"/>
  <c r="B225" i="18"/>
  <c r="D225" i="18" l="1"/>
  <c r="L15" i="15" l="1"/>
  <c r="K15" i="15"/>
  <c r="D15" i="15"/>
  <c r="D17" i="15" s="1"/>
  <c r="H15" i="15"/>
  <c r="M15" i="15"/>
  <c r="F15" i="15"/>
  <c r="J15" i="15"/>
  <c r="E15" i="15"/>
  <c r="I15" i="15"/>
  <c r="C15" i="15"/>
  <c r="C17" i="15" s="1"/>
  <c r="G15" i="15"/>
  <c r="D16" i="15" l="1"/>
  <c r="C16" i="15"/>
  <c r="B15" i="15"/>
  <c r="B17" i="15" l="1"/>
  <c r="N17" i="15" s="1"/>
  <c r="B16" i="15"/>
  <c r="N15" i="15"/>
  <c r="B44" i="15"/>
  <c r="B50" i="15" s="1"/>
  <c r="N10" i="15"/>
  <c r="B46" i="15" l="1"/>
  <c r="B52" i="15"/>
  <c r="B48" i="15"/>
  <c r="AL98" i="2" l="1"/>
  <c r="AL97" i="2"/>
  <c r="AI115" i="12"/>
  <c r="AI124" i="12"/>
  <c r="AI96" i="12"/>
  <c r="AL100" i="2"/>
  <c r="AM21" i="2"/>
  <c r="AL141" i="2"/>
  <c r="AM20" i="2"/>
  <c r="AL140" i="2"/>
  <c r="AL186" i="2"/>
  <c r="AL124" i="2"/>
  <c r="AI161" i="12"/>
  <c r="AI160" i="12"/>
  <c r="AI147" i="12"/>
  <c r="AI104" i="12"/>
  <c r="AI127" i="12"/>
  <c r="AI128" i="12"/>
  <c r="AI146" i="12"/>
  <c r="AI112" i="12"/>
  <c r="AI99" i="12"/>
  <c r="AI98" i="12"/>
  <c r="AI106" i="12"/>
  <c r="AL138" i="2"/>
  <c r="AL188" i="2"/>
  <c r="AL181" i="2"/>
  <c r="AL172" i="2"/>
  <c r="AL175" i="2"/>
  <c r="AJ58" i="12"/>
  <c r="AI95" i="12"/>
  <c r="AI100" i="12"/>
  <c r="AI97" i="12"/>
  <c r="AL125" i="2"/>
  <c r="AL177" i="2"/>
  <c r="AL169" i="2"/>
  <c r="AL178" i="2"/>
  <c r="AL167" i="2"/>
  <c r="AI119" i="12"/>
  <c r="AI118" i="12"/>
  <c r="AI117" i="12"/>
  <c r="AL146" i="2"/>
  <c r="AL135" i="2"/>
  <c r="AL123" i="2"/>
  <c r="AL147" i="2"/>
  <c r="AL133" i="2"/>
  <c r="AM73" i="2"/>
  <c r="AL195" i="2"/>
  <c r="AL105" i="2"/>
  <c r="AL104" i="2"/>
  <c r="AL194" i="2"/>
  <c r="AL173" i="2"/>
  <c r="AL103" i="2"/>
  <c r="AL64" i="2"/>
  <c r="AL94" i="2" s="1"/>
  <c r="AO109" i="18" s="1"/>
  <c r="AL117" i="2"/>
  <c r="AM117" i="2" s="1"/>
  <c r="AL132" i="2"/>
  <c r="AI158" i="12"/>
  <c r="AI153" i="12"/>
  <c r="AI157" i="12"/>
  <c r="AI156" i="12"/>
  <c r="AI162" i="12"/>
  <c r="AI159" i="12"/>
  <c r="AI103" i="12"/>
  <c r="AL171" i="2"/>
  <c r="AL101" i="2"/>
  <c r="AL192" i="2"/>
  <c r="AL176" i="2"/>
  <c r="AL166" i="2"/>
  <c r="AL111" i="2"/>
  <c r="AL168" i="2"/>
  <c r="AI165" i="12"/>
  <c r="AS2" i="18"/>
  <c r="AM88" i="2"/>
  <c r="N11" i="15"/>
  <c r="AM166" i="2" l="1"/>
  <c r="AS112" i="18"/>
  <c r="AS136" i="18"/>
  <c r="AS116" i="18"/>
  <c r="AS154" i="18"/>
  <c r="AG80" i="18"/>
  <c r="AG9" i="18" s="1"/>
  <c r="AG11" i="18" s="1"/>
  <c r="AS37" i="18"/>
  <c r="AS56" i="18"/>
  <c r="AS58" i="18"/>
  <c r="AS55" i="18"/>
  <c r="AS57" i="18"/>
  <c r="AS59" i="18"/>
  <c r="AS253" i="18"/>
  <c r="AS254" i="18"/>
  <c r="AS259" i="18"/>
  <c r="AS258" i="18"/>
  <c r="AS256" i="18"/>
  <c r="AS262" i="18"/>
  <c r="AS260" i="18"/>
  <c r="AS255" i="18"/>
  <c r="AS257" i="18"/>
  <c r="AS261" i="18"/>
  <c r="AS251" i="18"/>
  <c r="AS252" i="18"/>
  <c r="AS44" i="18"/>
  <c r="AS53" i="18"/>
  <c r="AS54" i="18"/>
  <c r="AS115" i="18"/>
  <c r="AS197" i="18"/>
  <c r="AS140" i="18"/>
  <c r="AS223" i="18"/>
  <c r="AS64" i="18"/>
  <c r="AS189" i="18"/>
  <c r="AS179" i="18"/>
  <c r="AS177" i="18"/>
  <c r="AS162" i="18"/>
  <c r="AS170" i="18"/>
  <c r="AS159" i="18"/>
  <c r="AS216" i="18"/>
  <c r="AS142" i="18"/>
  <c r="AS46" i="18"/>
  <c r="AS24" i="18"/>
  <c r="AS204" i="18"/>
  <c r="AS169" i="18"/>
  <c r="AS195" i="18"/>
  <c r="AS84" i="18"/>
  <c r="AS40" i="18"/>
  <c r="AS222" i="18"/>
  <c r="AS97" i="18"/>
  <c r="AS29" i="18"/>
  <c r="AS122" i="18"/>
  <c r="AS101" i="18"/>
  <c r="AS95" i="18"/>
  <c r="AS121" i="18"/>
  <c r="AS196" i="18"/>
  <c r="AS144" i="18"/>
  <c r="AS180" i="18"/>
  <c r="AS63" i="18"/>
  <c r="AS213" i="18"/>
  <c r="AS166" i="18"/>
  <c r="AS211" i="18"/>
  <c r="AS141" i="18"/>
  <c r="AS202" i="18"/>
  <c r="AS85" i="18"/>
  <c r="AS82" i="18"/>
  <c r="AS74" i="18"/>
  <c r="AS191" i="18"/>
  <c r="AS67" i="18"/>
  <c r="AS43" i="18"/>
  <c r="AS30" i="18"/>
  <c r="AS90" i="18"/>
  <c r="AS73" i="18"/>
  <c r="AS163" i="18"/>
  <c r="AS214" i="18"/>
  <c r="AS26" i="18"/>
  <c r="AS123" i="18"/>
  <c r="AS39" i="18"/>
  <c r="AS70" i="18"/>
  <c r="AS61" i="18"/>
  <c r="AS215" i="18"/>
  <c r="AS62" i="18"/>
  <c r="AS167" i="18"/>
  <c r="AS66" i="18"/>
  <c r="AS93" i="18"/>
  <c r="AS71" i="18"/>
  <c r="AS139" i="18"/>
  <c r="AS49" i="18"/>
  <c r="AS168" i="18"/>
  <c r="AS88" i="18"/>
  <c r="AS91" i="18"/>
  <c r="AS83" i="18"/>
  <c r="AS120" i="18"/>
  <c r="AS172" i="18"/>
  <c r="AS106" i="18"/>
  <c r="AS33" i="18"/>
  <c r="AS47" i="18"/>
  <c r="AS218" i="18"/>
  <c r="AS36" i="18"/>
  <c r="AS38" i="18"/>
  <c r="AS22" i="18"/>
  <c r="AS198" i="18"/>
  <c r="AS190" i="18"/>
  <c r="AS149" i="18"/>
  <c r="AS153" i="18"/>
  <c r="AS185" i="18"/>
  <c r="AS104" i="18"/>
  <c r="AS152" i="18"/>
  <c r="AS60" i="18"/>
  <c r="AS50" i="18"/>
  <c r="AS103" i="18"/>
  <c r="AS72" i="18"/>
  <c r="AS165" i="18"/>
  <c r="AS171" i="18"/>
  <c r="AS221" i="18"/>
  <c r="AS119" i="18"/>
  <c r="AS28" i="18"/>
  <c r="AS208" i="18"/>
  <c r="AS194" i="18"/>
  <c r="AS87" i="18"/>
  <c r="AS102" i="18"/>
  <c r="AS175" i="18"/>
  <c r="AS113" i="18"/>
  <c r="AS160" i="18"/>
  <c r="AS23" i="18"/>
  <c r="AS31" i="18"/>
  <c r="AS178" i="18"/>
  <c r="AS52" i="18"/>
  <c r="AS75" i="18"/>
  <c r="AS151" i="18"/>
  <c r="AS143" i="18"/>
  <c r="AS192" i="18"/>
  <c r="AS200" i="18"/>
  <c r="AS155" i="18"/>
  <c r="AS94" i="18"/>
  <c r="AS92" i="18"/>
  <c r="AS35" i="18"/>
  <c r="AS181" i="18"/>
  <c r="AS105" i="18"/>
  <c r="AS201" i="18"/>
  <c r="AS86" i="18"/>
  <c r="AS25" i="18"/>
  <c r="AS111" i="18"/>
  <c r="AS89" i="18"/>
  <c r="AS108" i="18"/>
  <c r="AS158" i="18"/>
  <c r="AS107" i="18"/>
  <c r="AS161" i="18"/>
  <c r="AS68" i="18"/>
  <c r="AS34" i="18"/>
  <c r="AS98" i="18"/>
  <c r="AS45" i="18"/>
  <c r="AS51" i="18"/>
  <c r="AS207" i="18"/>
  <c r="AS209" i="18"/>
  <c r="AS164" i="18"/>
  <c r="AS199" i="18"/>
  <c r="AS99" i="18"/>
  <c r="AS69" i="18"/>
  <c r="AS27" i="18"/>
  <c r="AS65" i="18"/>
  <c r="AS193" i="18"/>
  <c r="AS48" i="18"/>
  <c r="AS147" i="18"/>
  <c r="AS114" i="18"/>
  <c r="AS117" i="18"/>
  <c r="AS176" i="18"/>
  <c r="AS217" i="18"/>
  <c r="AS183" i="18"/>
  <c r="AS224" i="18"/>
  <c r="AS118" i="18"/>
  <c r="AS100" i="18"/>
  <c r="AS210" i="18"/>
  <c r="AS81" i="18"/>
  <c r="AS21" i="18"/>
  <c r="AS42" i="18"/>
  <c r="AS187" i="18"/>
  <c r="AS96" i="18"/>
  <c r="AS135" i="18"/>
  <c r="AS203" i="18"/>
  <c r="AS146" i="18"/>
  <c r="AS145" i="18"/>
  <c r="AS32" i="18"/>
  <c r="AS150" i="18"/>
  <c r="AM83" i="2"/>
  <c r="AM37" i="2"/>
  <c r="AN37" i="2" s="1"/>
  <c r="AM38" i="2"/>
  <c r="AN38" i="2" s="1"/>
  <c r="AM91" i="2"/>
  <c r="AM97" i="2"/>
  <c r="AN97" i="2" s="1"/>
  <c r="AM98" i="2"/>
  <c r="AN98" i="2" s="1"/>
  <c r="AM186" i="2"/>
  <c r="AN186" i="2" s="1"/>
  <c r="AM46" i="2"/>
  <c r="AN46" i="2" s="1"/>
  <c r="AJ96" i="12"/>
  <c r="AJ124" i="12"/>
  <c r="AJ115" i="12"/>
  <c r="AN131" i="2" s="1"/>
  <c r="AM100" i="2"/>
  <c r="AM140" i="2"/>
  <c r="AN140" i="2" s="1"/>
  <c r="AM141" i="2"/>
  <c r="AJ20" i="12"/>
  <c r="AJ22" i="12"/>
  <c r="AN20" i="2" s="1"/>
  <c r="AJ24" i="12"/>
  <c r="AN21" i="2" s="1"/>
  <c r="AJ26" i="12"/>
  <c r="AM124" i="2"/>
  <c r="AN124" i="2" s="1"/>
  <c r="AM25" i="2"/>
  <c r="AM59" i="2"/>
  <c r="AM60" i="2"/>
  <c r="AM58" i="2"/>
  <c r="AM57" i="2"/>
  <c r="AJ127" i="12"/>
  <c r="AN144" i="2" s="1"/>
  <c r="AJ160" i="12"/>
  <c r="AJ161" i="12"/>
  <c r="AJ146" i="12"/>
  <c r="AJ147" i="12"/>
  <c r="AJ122" i="12"/>
  <c r="AJ128" i="12"/>
  <c r="AJ112" i="12"/>
  <c r="AJ104" i="12"/>
  <c r="AJ106" i="12"/>
  <c r="AJ113" i="12"/>
  <c r="AJ98" i="12"/>
  <c r="AJ99" i="12"/>
  <c r="AM181" i="2"/>
  <c r="AN181" i="2" s="1"/>
  <c r="AM188" i="2"/>
  <c r="AN188" i="2" s="1"/>
  <c r="AM172" i="2"/>
  <c r="AM175" i="2"/>
  <c r="AN175" i="2" s="1"/>
  <c r="AM138" i="2"/>
  <c r="AM33" i="2"/>
  <c r="AN33" i="2" s="1"/>
  <c r="AJ57" i="12"/>
  <c r="AM125" i="2"/>
  <c r="AM128" i="2"/>
  <c r="AJ95" i="12"/>
  <c r="AJ97" i="12"/>
  <c r="AJ100" i="12"/>
  <c r="AJ76" i="12"/>
  <c r="AN69" i="2" s="1"/>
  <c r="AJ75" i="12"/>
  <c r="AM72" i="2"/>
  <c r="AM74" i="2"/>
  <c r="AM76" i="2"/>
  <c r="AM75" i="2"/>
  <c r="AJ84" i="12"/>
  <c r="AJ83" i="12"/>
  <c r="AJ82" i="12"/>
  <c r="AJ85" i="12"/>
  <c r="AJ86" i="12"/>
  <c r="AM178" i="2"/>
  <c r="AN178" i="2" s="1"/>
  <c r="AM177" i="2"/>
  <c r="AN177" i="2" s="1"/>
  <c r="AM169" i="2"/>
  <c r="AN169" i="2" s="1"/>
  <c r="AM167" i="2"/>
  <c r="AN167" i="2" s="1"/>
  <c r="AJ117" i="12"/>
  <c r="AJ118" i="12"/>
  <c r="AJ119" i="12"/>
  <c r="AM147" i="2"/>
  <c r="AM123" i="2"/>
  <c r="AN123" i="2" s="1"/>
  <c r="AM135" i="2"/>
  <c r="AM146" i="2"/>
  <c r="AN146" i="2" s="1"/>
  <c r="AM173" i="2"/>
  <c r="AM194" i="2"/>
  <c r="AM195" i="2"/>
  <c r="AM133" i="2"/>
  <c r="AM71" i="2"/>
  <c r="AM103" i="2"/>
  <c r="AM105" i="2"/>
  <c r="AM104" i="2"/>
  <c r="AM66" i="2"/>
  <c r="AM68" i="2"/>
  <c r="AM64" i="2"/>
  <c r="AM65" i="2"/>
  <c r="AM67" i="2"/>
  <c r="AM70" i="2"/>
  <c r="AM132" i="2"/>
  <c r="AJ77" i="12"/>
  <c r="AJ79" i="12"/>
  <c r="AJ80" i="12"/>
  <c r="AJ87" i="12"/>
  <c r="AJ81" i="12"/>
  <c r="AJ71" i="12"/>
  <c r="AJ78" i="12"/>
  <c r="AN73" i="2" s="1"/>
  <c r="AM52" i="2"/>
  <c r="AJ50" i="12"/>
  <c r="AJ103" i="12"/>
  <c r="AM171" i="2"/>
  <c r="AJ159" i="12"/>
  <c r="AJ157" i="12"/>
  <c r="AJ162" i="12"/>
  <c r="AJ156" i="12"/>
  <c r="AJ158" i="12"/>
  <c r="AJ153" i="12"/>
  <c r="AM32" i="2"/>
  <c r="AJ68" i="12"/>
  <c r="AJ52" i="12"/>
  <c r="AJ74" i="12"/>
  <c r="AJ165" i="12"/>
  <c r="AJ69" i="12"/>
  <c r="AJ72" i="12"/>
  <c r="AJ73" i="12"/>
  <c r="AJ70" i="12"/>
  <c r="AM96" i="2"/>
  <c r="AM101" i="2"/>
  <c r="AM111" i="2"/>
  <c r="AM168" i="2"/>
  <c r="AN168" i="2" s="1"/>
  <c r="AM176" i="2"/>
  <c r="AM192" i="2"/>
  <c r="AM85" i="2"/>
  <c r="AM50" i="2"/>
  <c r="AM89" i="2"/>
  <c r="AM49" i="2"/>
  <c r="AM47" i="2"/>
  <c r="AN47" i="2" s="1"/>
  <c r="AM51" i="2"/>
  <c r="AM80" i="2"/>
  <c r="AM84" i="2"/>
  <c r="AM87" i="2"/>
  <c r="AM79" i="2"/>
  <c r="AM48" i="2"/>
  <c r="AN48" i="2" s="1"/>
  <c r="AM86" i="2"/>
  <c r="N9" i="15"/>
  <c r="N8" i="15"/>
  <c r="N7" i="15"/>
  <c r="N6" i="15"/>
  <c r="N5" i="15"/>
  <c r="N4" i="15"/>
  <c r="N3" i="15"/>
  <c r="J28" i="15"/>
  <c r="AN104" i="2" l="1"/>
  <c r="AN111" i="2"/>
  <c r="AN125" i="2"/>
  <c r="AN19" i="2"/>
  <c r="AN128" i="2"/>
  <c r="AR80" i="18"/>
  <c r="AN135" i="2"/>
  <c r="AN147" i="2"/>
  <c r="AN138" i="2"/>
  <c r="AN141" i="2"/>
  <c r="AN103" i="2"/>
  <c r="AN105" i="2"/>
  <c r="AN133" i="2"/>
  <c r="AN100" i="2"/>
  <c r="AN101" i="2"/>
  <c r="AN172" i="2"/>
  <c r="AN173" i="2"/>
  <c r="AN96" i="2"/>
  <c r="AN25" i="2"/>
  <c r="AN86" i="2"/>
  <c r="AN91" i="2"/>
  <c r="AG10" i="18"/>
  <c r="AN85" i="2"/>
  <c r="AN195" i="2"/>
  <c r="AN67" i="2"/>
  <c r="AN87" i="2"/>
  <c r="AN74" i="2"/>
  <c r="AN84" i="2"/>
  <c r="AN192" i="2"/>
  <c r="AN66" i="2"/>
  <c r="AN59" i="2"/>
  <c r="AN72" i="2"/>
  <c r="AN89" i="2"/>
  <c r="AN76" i="2"/>
  <c r="AN79" i="2"/>
  <c r="AN75" i="2"/>
  <c r="AN80" i="2"/>
  <c r="AN70" i="2"/>
  <c r="AN65" i="2"/>
  <c r="AN52" i="2"/>
  <c r="AN64" i="2"/>
  <c r="AN68" i="2"/>
  <c r="AN88" i="2"/>
  <c r="AN71" i="2"/>
  <c r="AN83" i="2"/>
  <c r="AN58" i="2"/>
  <c r="L38" i="15"/>
  <c r="N22" i="15"/>
  <c r="N33" i="15"/>
  <c r="M38" i="15"/>
  <c r="K38" i="15"/>
  <c r="N37" i="15"/>
  <c r="B38" i="15"/>
  <c r="F38" i="15"/>
  <c r="J38" i="15"/>
  <c r="G38" i="15"/>
  <c r="C38" i="15"/>
  <c r="D38" i="15"/>
  <c r="I38" i="15"/>
  <c r="E38" i="15"/>
  <c r="H38" i="15"/>
  <c r="L27" i="15"/>
  <c r="N26" i="15"/>
  <c r="K27" i="15"/>
  <c r="C27" i="15"/>
  <c r="G27" i="15"/>
  <c r="E27" i="15"/>
  <c r="D27" i="15"/>
  <c r="H27" i="15"/>
  <c r="F27" i="15"/>
  <c r="I27" i="15"/>
  <c r="B27" i="15"/>
  <c r="J27" i="15"/>
  <c r="M27" i="15"/>
  <c r="L34" i="15"/>
  <c r="M34" i="15"/>
  <c r="K34" i="15"/>
  <c r="B34" i="15"/>
  <c r="I34" i="15"/>
  <c r="F34" i="15"/>
  <c r="J34" i="15"/>
  <c r="D34" i="15"/>
  <c r="E34" i="15"/>
  <c r="H34" i="15"/>
  <c r="G34" i="15"/>
  <c r="C34" i="15"/>
  <c r="L23" i="15"/>
  <c r="L14" i="15" s="1"/>
  <c r="M23" i="15"/>
  <c r="M14" i="15" s="1"/>
  <c r="K23" i="15"/>
  <c r="K14" i="15" s="1"/>
  <c r="C23" i="15"/>
  <c r="C14" i="15" s="1"/>
  <c r="F23" i="15"/>
  <c r="F14" i="15" s="1"/>
  <c r="H23" i="15"/>
  <c r="H14" i="15" s="1"/>
  <c r="D23" i="15"/>
  <c r="D14" i="15" s="1"/>
  <c r="E23" i="15"/>
  <c r="E14" i="15" s="1"/>
  <c r="I23" i="15"/>
  <c r="J23" i="15"/>
  <c r="G23" i="15"/>
  <c r="B23" i="15"/>
  <c r="B14" i="15" s="1"/>
  <c r="K29" i="15"/>
  <c r="K40" i="15"/>
  <c r="M28" i="15"/>
  <c r="B36" i="15"/>
  <c r="B40" i="15"/>
  <c r="D29" i="15"/>
  <c r="J40" i="15"/>
  <c r="E29" i="15"/>
  <c r="C28" i="15"/>
  <c r="G29" i="15"/>
  <c r="G40" i="15"/>
  <c r="L28" i="15"/>
  <c r="H28" i="15"/>
  <c r="H36" i="15"/>
  <c r="H40" i="15"/>
  <c r="K36" i="15"/>
  <c r="I28" i="15"/>
  <c r="I40" i="15"/>
  <c r="H29" i="15"/>
  <c r="M36" i="15"/>
  <c r="C29" i="15"/>
  <c r="I29" i="15"/>
  <c r="L40" i="15"/>
  <c r="C36" i="15"/>
  <c r="J29" i="15"/>
  <c r="E35" i="15"/>
  <c r="L29" i="15"/>
  <c r="E39" i="15"/>
  <c r="M29" i="15"/>
  <c r="F36" i="15"/>
  <c r="B28" i="15"/>
  <c r="B29" i="15"/>
  <c r="G36" i="15"/>
  <c r="F40" i="15"/>
  <c r="I36" i="15"/>
  <c r="F28" i="15"/>
  <c r="F29" i="15"/>
  <c r="J36" i="15"/>
  <c r="C40" i="15"/>
  <c r="L35" i="15"/>
  <c r="B39" i="15"/>
  <c r="M39" i="15"/>
  <c r="D40" i="15"/>
  <c r="D36" i="15"/>
  <c r="I35" i="15"/>
  <c r="M40" i="15"/>
  <c r="B35" i="15"/>
  <c r="C35" i="15"/>
  <c r="C39" i="15"/>
  <c r="L36" i="15"/>
  <c r="M35" i="15"/>
  <c r="D35" i="15"/>
  <c r="D39" i="15"/>
  <c r="E36" i="15"/>
  <c r="E40" i="15"/>
  <c r="F35" i="15"/>
  <c r="F39" i="15"/>
  <c r="G35" i="15"/>
  <c r="G39" i="15"/>
  <c r="H35" i="15"/>
  <c r="H39" i="15"/>
  <c r="I39" i="15"/>
  <c r="J35" i="15"/>
  <c r="J39" i="15"/>
  <c r="K35" i="15"/>
  <c r="K39" i="15"/>
  <c r="L39" i="15"/>
  <c r="E28" i="15"/>
  <c r="D28" i="15"/>
  <c r="G28" i="15"/>
  <c r="K28" i="15"/>
  <c r="K25" i="15"/>
  <c r="B25" i="15"/>
  <c r="F25" i="15"/>
  <c r="H25" i="15"/>
  <c r="D25" i="15"/>
  <c r="G25" i="15"/>
  <c r="I25" i="15"/>
  <c r="J25" i="15"/>
  <c r="L25" i="15"/>
  <c r="C25" i="15"/>
  <c r="E25" i="15"/>
  <c r="M25" i="15"/>
  <c r="B24" i="15"/>
  <c r="C24" i="15"/>
  <c r="D24" i="15"/>
  <c r="E24" i="15"/>
  <c r="F24" i="15"/>
  <c r="G24" i="15"/>
  <c r="H24" i="15"/>
  <c r="I24" i="15"/>
  <c r="J24" i="15"/>
  <c r="K24" i="15"/>
  <c r="L24" i="15"/>
  <c r="M24" i="15"/>
  <c r="AS80" i="18" l="1"/>
  <c r="J14" i="15"/>
  <c r="I14" i="15"/>
  <c r="E13" i="15"/>
  <c r="F13" i="15"/>
  <c r="G13" i="15"/>
  <c r="G14" i="15"/>
  <c r="N34" i="15"/>
  <c r="N38" i="15"/>
  <c r="N27" i="15"/>
  <c r="N23" i="15"/>
  <c r="N14" i="15" l="1"/>
  <c r="I13" i="15"/>
  <c r="F16" i="15"/>
  <c r="E16" i="15"/>
  <c r="G16" i="15"/>
  <c r="J13" i="15"/>
  <c r="H13" i="15"/>
  <c r="L13" i="15"/>
  <c r="M13" i="15"/>
  <c r="K13" i="15"/>
  <c r="E199" i="18" l="1"/>
  <c r="E195" i="18"/>
  <c r="E210" i="18"/>
  <c r="E203" i="18"/>
  <c r="E192" i="18"/>
  <c r="E201" i="18"/>
  <c r="E190" i="18"/>
  <c r="H16" i="15"/>
  <c r="I16" i="15"/>
  <c r="J16" i="15"/>
  <c r="K16" i="15"/>
  <c r="M16" i="15"/>
  <c r="L16" i="15"/>
  <c r="N13" i="15"/>
  <c r="AT192" i="2" l="1"/>
  <c r="AT111" i="2"/>
  <c r="AT38" i="2"/>
  <c r="AY40" i="18" s="1"/>
  <c r="N18" i="15"/>
  <c r="N16" i="15"/>
  <c r="AT138" i="2" l="1"/>
  <c r="AT97" i="2"/>
  <c r="AT101" i="2"/>
  <c r="AT74" i="2"/>
  <c r="AT37" i="2"/>
  <c r="AY39" i="18" s="1"/>
  <c r="E207" i="18"/>
  <c r="B66" i="5"/>
  <c r="B65" i="5"/>
  <c r="B64" i="5"/>
  <c r="B63" i="5"/>
  <c r="AT149" i="2" l="1"/>
  <c r="AT76" i="2"/>
  <c r="AT64" i="2"/>
  <c r="AT65" i="2"/>
  <c r="AT98" i="2"/>
  <c r="AT100" i="2"/>
  <c r="AT71" i="2"/>
  <c r="AT70" i="2"/>
  <c r="AT128" i="2"/>
  <c r="AY131" i="18"/>
  <c r="E217" i="18"/>
  <c r="E218" i="18"/>
  <c r="AL102" i="2"/>
  <c r="AM93" i="2"/>
  <c r="AL18" i="2"/>
  <c r="AL61" i="2" s="1"/>
  <c r="AL187" i="2"/>
  <c r="AL199" i="2"/>
  <c r="AL193" i="2"/>
  <c r="AL107" i="2"/>
  <c r="AL106" i="2"/>
  <c r="AL185" i="2"/>
  <c r="AL189" i="2"/>
  <c r="AM92" i="2"/>
  <c r="AL170" i="2"/>
  <c r="AL114" i="2"/>
  <c r="AL116" i="2"/>
  <c r="AL201" i="2"/>
  <c r="AL110" i="2"/>
  <c r="AL121" i="2"/>
  <c r="AL136" i="2" s="1"/>
  <c r="AL148" i="2"/>
  <c r="AL149" i="2" s="1"/>
  <c r="AM90" i="2"/>
  <c r="AN90" i="2" s="1"/>
  <c r="AL198" i="2"/>
  <c r="AL200" i="2"/>
  <c r="AL191" i="2"/>
  <c r="AL180" i="2"/>
  <c r="AL108" i="2"/>
  <c r="AI150" i="12"/>
  <c r="AI110" i="12"/>
  <c r="AJ110" i="12" s="1"/>
  <c r="AI152" i="12"/>
  <c r="AJ152" i="12" s="1"/>
  <c r="AI166" i="12"/>
  <c r="AI126" i="12"/>
  <c r="AI129" i="12"/>
  <c r="AI143" i="12"/>
  <c r="AI116" i="12"/>
  <c r="AI149" i="12"/>
  <c r="AI101" i="12"/>
  <c r="AI154" i="12"/>
  <c r="AI107" i="12"/>
  <c r="AI164" i="12"/>
  <c r="AI155" i="12"/>
  <c r="AI102" i="12"/>
  <c r="AI145" i="12"/>
  <c r="AI105" i="12"/>
  <c r="AT94" i="2" l="1"/>
  <c r="AL119" i="2"/>
  <c r="AL202" i="2"/>
  <c r="AO76" i="18"/>
  <c r="AT103" i="2"/>
  <c r="AT136" i="2"/>
  <c r="AM18" i="2"/>
  <c r="AJ101" i="12"/>
  <c r="AI108" i="12"/>
  <c r="AI167" i="12"/>
  <c r="AI14" i="12" s="1"/>
  <c r="AI7" i="12"/>
  <c r="AM189" i="2"/>
  <c r="AM54" i="2"/>
  <c r="AN54" i="2" s="1"/>
  <c r="AM53" i="2"/>
  <c r="AM31" i="2"/>
  <c r="AN31" i="2" s="1"/>
  <c r="AM30" i="2"/>
  <c r="AM56" i="2"/>
  <c r="AM55" i="2"/>
  <c r="AM29" i="2"/>
  <c r="AJ107" i="12"/>
  <c r="AN117" i="2" s="1"/>
  <c r="AJ116" i="12"/>
  <c r="AN132" i="2" s="1"/>
  <c r="AJ150" i="12"/>
  <c r="R15" i="18"/>
  <c r="AJ164" i="12"/>
  <c r="R8" i="18"/>
  <c r="AJ102" i="12"/>
  <c r="AJ129" i="12"/>
  <c r="AJ105" i="12"/>
  <c r="AJ126" i="12"/>
  <c r="AJ154" i="12"/>
  <c r="AJ166" i="12"/>
  <c r="AJ61" i="12"/>
  <c r="AN60" i="2" s="1"/>
  <c r="AJ155" i="12"/>
  <c r="AM102" i="2"/>
  <c r="AJ145" i="12"/>
  <c r="AN171" i="2" s="1"/>
  <c r="AJ149" i="12"/>
  <c r="AN176" i="2" s="1"/>
  <c r="AJ143" i="12"/>
  <c r="AN166" i="2" s="1"/>
  <c r="AM180" i="2"/>
  <c r="AM170" i="2"/>
  <c r="AM193" i="2"/>
  <c r="AN193" i="2" s="1"/>
  <c r="AM200" i="2"/>
  <c r="AN200" i="2" s="1"/>
  <c r="AM191" i="2"/>
  <c r="AM198" i="2"/>
  <c r="AN198" i="2" s="1"/>
  <c r="AM201" i="2"/>
  <c r="AM148" i="2"/>
  <c r="AM149" i="2" s="1"/>
  <c r="AM185" i="2"/>
  <c r="AN185" i="2" s="1"/>
  <c r="AM199" i="2"/>
  <c r="AM187" i="2"/>
  <c r="AN187" i="2" s="1"/>
  <c r="AM107" i="2"/>
  <c r="AN107" i="2" s="1"/>
  <c r="AM116" i="2"/>
  <c r="AN116" i="2" s="1"/>
  <c r="AM106" i="2"/>
  <c r="AM114" i="2"/>
  <c r="AM108" i="2"/>
  <c r="AN108" i="2" s="1"/>
  <c r="AM110" i="2"/>
  <c r="AJ59" i="12"/>
  <c r="AM78" i="2"/>
  <c r="AN78" i="2" s="1"/>
  <c r="AM81" i="2"/>
  <c r="AN81" i="2" s="1"/>
  <c r="AM82" i="2"/>
  <c r="AN82" i="2" s="1"/>
  <c r="AJ89" i="12"/>
  <c r="AJ88" i="12"/>
  <c r="AN92" i="2" s="1"/>
  <c r="AM43" i="2"/>
  <c r="AN43" i="2" s="1"/>
  <c r="AM45" i="2"/>
  <c r="AN45" i="2" s="1"/>
  <c r="AM44" i="2"/>
  <c r="AN44" i="2" s="1"/>
  <c r="AJ56" i="12"/>
  <c r="AN57" i="2" s="1"/>
  <c r="AJ53" i="12"/>
  <c r="AJ31" i="12"/>
  <c r="AJ55" i="12"/>
  <c r="AJ47" i="12"/>
  <c r="AN49" i="2" s="1"/>
  <c r="AJ54" i="12"/>
  <c r="AJ49" i="12"/>
  <c r="AN51" i="2" s="1"/>
  <c r="AJ48" i="12"/>
  <c r="AN50" i="2" s="1"/>
  <c r="AJ51" i="12"/>
  <c r="AJ29" i="12"/>
  <c r="AJ60" i="12"/>
  <c r="AM77" i="2"/>
  <c r="AM121" i="2"/>
  <c r="AM136" i="2" s="1"/>
  <c r="AI130" i="12"/>
  <c r="AO173" i="18" s="1"/>
  <c r="AI120" i="12"/>
  <c r="AM202" i="2" l="1"/>
  <c r="AM119" i="2"/>
  <c r="AM94" i="2"/>
  <c r="AN18" i="2"/>
  <c r="AM61" i="2"/>
  <c r="AO137" i="18"/>
  <c r="AL14" i="2"/>
  <c r="AO225" i="18"/>
  <c r="AT11" i="2"/>
  <c r="AT12" i="2" s="1"/>
  <c r="AN32" i="2"/>
  <c r="AJ62" i="12"/>
  <c r="AJ7" i="12" s="1"/>
  <c r="AN106" i="2"/>
  <c r="AN114" i="2"/>
  <c r="AN110" i="2"/>
  <c r="AN102" i="2"/>
  <c r="AN119" i="2" s="1"/>
  <c r="AN148" i="2"/>
  <c r="AN149" i="2" s="1"/>
  <c r="AN121" i="2"/>
  <c r="AN136" i="2" s="1"/>
  <c r="AN170" i="2"/>
  <c r="AL7" i="2"/>
  <c r="AJ108" i="12"/>
  <c r="AJ90" i="12"/>
  <c r="AJ167" i="12"/>
  <c r="AJ14" i="12" s="1"/>
  <c r="AN93" i="2"/>
  <c r="AN194" i="2"/>
  <c r="AN77" i="2"/>
  <c r="AN29" i="2"/>
  <c r="AN199" i="2"/>
  <c r="AN30" i="2"/>
  <c r="AN180" i="2"/>
  <c r="AN189" i="2"/>
  <c r="AN55" i="2"/>
  <c r="AN56" i="2"/>
  <c r="AN53" i="2"/>
  <c r="AN201" i="2"/>
  <c r="AN191" i="2"/>
  <c r="E200" i="18"/>
  <c r="E119" i="18"/>
  <c r="AR156" i="18"/>
  <c r="AJ120" i="12"/>
  <c r="AJ130" i="12"/>
  <c r="R9" i="18"/>
  <c r="R11" i="18" s="1"/>
  <c r="AL8" i="2"/>
  <c r="AL9" i="2" s="1"/>
  <c r="AL11" i="2"/>
  <c r="AL13" i="2" s="1"/>
  <c r="AI11" i="12"/>
  <c r="AI8" i="12"/>
  <c r="AN94" i="2" l="1"/>
  <c r="AN61" i="2"/>
  <c r="AN202" i="2"/>
  <c r="AR225" i="18"/>
  <c r="AR15" i="18" s="1"/>
  <c r="AR109" i="18"/>
  <c r="AR137" i="18"/>
  <c r="AT13" i="2"/>
  <c r="AR76" i="18"/>
  <c r="AR8" i="18" s="1"/>
  <c r="AR173" i="18"/>
  <c r="AR12" i="18" s="1"/>
  <c r="AR13" i="18" s="1"/>
  <c r="AM7" i="2"/>
  <c r="AJ8" i="12"/>
  <c r="AJ10" i="12" s="1"/>
  <c r="AM14" i="2"/>
  <c r="AJ11" i="12"/>
  <c r="AJ13" i="12" s="1"/>
  <c r="AS156" i="18"/>
  <c r="R10" i="18"/>
  <c r="R12" i="18"/>
  <c r="R14" i="18" s="1"/>
  <c r="AM11" i="2"/>
  <c r="AM13" i="2" s="1"/>
  <c r="AM8" i="2"/>
  <c r="AM10" i="2" s="1"/>
  <c r="AI13" i="12"/>
  <c r="AI10" i="12"/>
  <c r="AL10" i="2"/>
  <c r="AL12" i="2"/>
  <c r="AI9" i="12"/>
  <c r="AI12" i="12"/>
  <c r="AN14" i="2" l="1"/>
  <c r="AR9" i="18"/>
  <c r="AR11" i="18" s="1"/>
  <c r="AN8" i="2"/>
  <c r="AN9" i="2" s="1"/>
  <c r="AN7" i="2"/>
  <c r="AN11" i="2"/>
  <c r="AN12" i="2" s="1"/>
  <c r="AM12" i="2"/>
  <c r="AJ9" i="12"/>
  <c r="AJ12" i="12"/>
  <c r="R13" i="18"/>
  <c r="AM9" i="2"/>
  <c r="AR14" i="18"/>
  <c r="AR10" i="18" l="1"/>
  <c r="AN10" i="2"/>
  <c r="AT193" i="2"/>
  <c r="AN13" i="2"/>
  <c r="AT116" i="2" l="1"/>
  <c r="E191" i="18"/>
  <c r="B56" i="5"/>
  <c r="B55" i="5"/>
  <c r="B54" i="5"/>
  <c r="B53" i="5"/>
  <c r="AT189" i="2" l="1"/>
  <c r="AT202" i="2" s="1"/>
  <c r="AT110" i="2"/>
  <c r="AT32" i="2"/>
  <c r="AS11" i="2"/>
  <c r="AS12" i="2" s="1"/>
  <c r="AR11" i="2"/>
  <c r="E223" i="18"/>
  <c r="AT61" i="2" l="1"/>
  <c r="AY34" i="18"/>
  <c r="AT119" i="2"/>
  <c r="AS14" i="2"/>
  <c r="AS7" i="2"/>
  <c r="AS13" i="2"/>
  <c r="AR13" i="2"/>
  <c r="AR12" i="2"/>
  <c r="E131" i="18"/>
  <c r="E111" i="18"/>
  <c r="E209" i="18"/>
  <c r="AT14" i="2" l="1"/>
  <c r="AS8" i="2"/>
  <c r="AT7" i="2"/>
  <c r="AS9" i="2" l="1"/>
  <c r="AS15" i="2"/>
  <c r="AS10" i="2"/>
  <c r="AT8" i="2"/>
  <c r="AT15" i="2" s="1"/>
  <c r="AQ11" i="2"/>
  <c r="AQ13" i="2" s="1"/>
  <c r="AP11" i="2"/>
  <c r="AP13" i="2" s="1"/>
  <c r="AT10" i="2" l="1"/>
  <c r="AT9" i="2"/>
  <c r="AQ12" i="2"/>
  <c r="AP12" i="2"/>
  <c r="B50" i="5"/>
  <c r="B49" i="5"/>
  <c r="B14" i="5"/>
  <c r="B13" i="5"/>
  <c r="AR14" i="2" l="1"/>
  <c r="AP14" i="2"/>
  <c r="AQ14" i="2"/>
  <c r="B3" i="5" l="1"/>
  <c r="B4" i="5"/>
  <c r="B5" i="5"/>
  <c r="B6" i="5"/>
  <c r="B7" i="5"/>
  <c r="B8" i="5"/>
  <c r="B9" i="5"/>
  <c r="B10" i="5"/>
  <c r="B11" i="5"/>
  <c r="B12" i="5"/>
  <c r="B15" i="5"/>
  <c r="B16" i="5"/>
  <c r="B17" i="5"/>
  <c r="B18" i="5"/>
  <c r="B19" i="5"/>
  <c r="B20" i="5"/>
  <c r="B23" i="5"/>
  <c r="B24" i="5"/>
  <c r="B25" i="5"/>
  <c r="B26" i="5"/>
  <c r="B27" i="5"/>
  <c r="B28" i="5"/>
  <c r="B29" i="5"/>
  <c r="B30" i="5"/>
  <c r="B31" i="5"/>
  <c r="B32" i="5"/>
  <c r="B33" i="5"/>
  <c r="B34" i="5"/>
  <c r="B35" i="5"/>
  <c r="B36" i="5"/>
  <c r="B37" i="5"/>
  <c r="B38" i="5"/>
  <c r="B39" i="5"/>
  <c r="B40" i="5"/>
  <c r="B41" i="5"/>
  <c r="B42" i="5"/>
  <c r="B43" i="5"/>
  <c r="B44" i="5"/>
  <c r="B45" i="5"/>
  <c r="B46" i="5"/>
  <c r="B47" i="5"/>
  <c r="B48" i="5"/>
  <c r="B51" i="5"/>
  <c r="B52" i="5"/>
  <c r="B57" i="5"/>
  <c r="B58" i="5"/>
  <c r="B59" i="5"/>
  <c r="B60" i="5"/>
  <c r="B61" i="5"/>
  <c r="B62" i="5"/>
  <c r="B21" i="18" l="1"/>
  <c r="B43" i="18"/>
  <c r="C43" i="18"/>
  <c r="C47" i="18"/>
  <c r="B44" i="18"/>
  <c r="C44" i="18"/>
  <c r="C40" i="18"/>
  <c r="B45" i="18"/>
  <c r="C39" i="18"/>
  <c r="B42" i="18"/>
  <c r="C42" i="18"/>
  <c r="B39" i="18"/>
  <c r="C45" i="18"/>
  <c r="B46" i="18"/>
  <c r="B40" i="18"/>
  <c r="C46" i="18"/>
  <c r="B47" i="18"/>
  <c r="B26" i="18"/>
  <c r="C26" i="18"/>
  <c r="B160" i="18"/>
  <c r="C160" i="18"/>
  <c r="B164" i="18"/>
  <c r="C164" i="18"/>
  <c r="C151" i="18"/>
  <c r="B151" i="18"/>
  <c r="C142" i="18"/>
  <c r="C21" i="18"/>
  <c r="B142" i="18"/>
  <c r="C28" i="18"/>
  <c r="B28" i="18"/>
  <c r="C24" i="18"/>
  <c r="B24" i="18"/>
  <c r="C22" i="18"/>
  <c r="B22" i="18"/>
  <c r="C158" i="18"/>
  <c r="B158" i="18"/>
  <c r="C35" i="18"/>
  <c r="B35" i="18"/>
  <c r="C72" i="18"/>
  <c r="C71" i="18"/>
  <c r="B71" i="18"/>
  <c r="B72" i="18"/>
  <c r="B141" i="18"/>
  <c r="C146" i="18"/>
  <c r="B146" i="18"/>
  <c r="C149" i="18"/>
  <c r="B149" i="18"/>
  <c r="C141" i="18"/>
  <c r="B171" i="18"/>
  <c r="C171" i="18"/>
  <c r="C153" i="18"/>
  <c r="B153" i="18"/>
  <c r="C67" i="18"/>
  <c r="C65" i="18"/>
  <c r="B65" i="18"/>
  <c r="B67" i="18"/>
  <c r="C51" i="18"/>
  <c r="C155" i="18"/>
  <c r="B51" i="18"/>
  <c r="B155" i="18"/>
  <c r="C169" i="18"/>
  <c r="B152" i="18"/>
  <c r="B169" i="18"/>
  <c r="C150" i="18"/>
  <c r="B150" i="18"/>
  <c r="C152" i="18"/>
  <c r="C49" i="18"/>
  <c r="B49" i="18"/>
  <c r="C34" i="18"/>
  <c r="B34" i="18"/>
  <c r="C73" i="18"/>
  <c r="B73" i="18"/>
  <c r="C74" i="18"/>
  <c r="B74" i="18"/>
  <c r="C66" i="18"/>
  <c r="C33" i="18"/>
  <c r="B33" i="18"/>
  <c r="C70" i="18"/>
  <c r="C61" i="18"/>
  <c r="B70" i="18"/>
  <c r="B66" i="18"/>
  <c r="B61" i="18"/>
  <c r="C166" i="18"/>
  <c r="C69" i="18"/>
  <c r="C60" i="18"/>
  <c r="B32" i="18"/>
  <c r="B166" i="18"/>
  <c r="C64" i="18"/>
  <c r="C50" i="18"/>
  <c r="C36" i="18"/>
  <c r="C32" i="18"/>
  <c r="C143" i="18"/>
  <c r="B69" i="18"/>
  <c r="B64" i="18"/>
  <c r="B60" i="18"/>
  <c r="B50" i="18"/>
  <c r="B36" i="18"/>
  <c r="B143" i="18"/>
  <c r="C38" i="18"/>
  <c r="C139" i="18"/>
  <c r="C68" i="18"/>
  <c r="C63" i="18"/>
  <c r="C48" i="18"/>
  <c r="C23" i="18"/>
  <c r="B23" i="18"/>
  <c r="C172" i="18"/>
  <c r="C165" i="18"/>
  <c r="B139" i="18"/>
  <c r="B68" i="18"/>
  <c r="B63" i="18"/>
  <c r="B48" i="18"/>
  <c r="B38" i="18"/>
  <c r="B172" i="18"/>
  <c r="B165" i="18"/>
  <c r="C170" i="18"/>
  <c r="C75" i="18"/>
  <c r="C62" i="18"/>
  <c r="B170" i="18"/>
  <c r="B75" i="18"/>
  <c r="B62" i="18"/>
  <c r="D44" i="15"/>
  <c r="D48" i="15" s="1"/>
  <c r="I44" i="15"/>
  <c r="I50" i="15" s="1"/>
  <c r="F44" i="15"/>
  <c r="M44" i="15"/>
  <c r="M48" i="15" s="1"/>
  <c r="K44" i="15"/>
  <c r="K48" i="15" s="1"/>
  <c r="J44" i="15"/>
  <c r="J46" i="15" s="1"/>
  <c r="G44" i="15"/>
  <c r="G46" i="15" s="1"/>
  <c r="E44" i="15"/>
  <c r="E52" i="15" s="1"/>
  <c r="H44" i="15"/>
  <c r="L44" i="15"/>
  <c r="L52" i="15" s="1"/>
  <c r="C44" i="15"/>
  <c r="C48" i="15" s="1"/>
  <c r="D47" i="18" l="1"/>
  <c r="E47" i="18" s="1"/>
  <c r="D28" i="18"/>
  <c r="D40" i="18"/>
  <c r="D44" i="18"/>
  <c r="D43" i="18"/>
  <c r="D42" i="18"/>
  <c r="D39" i="18"/>
  <c r="D46" i="18"/>
  <c r="E46" i="18" s="1"/>
  <c r="D45" i="18"/>
  <c r="E45" i="18" s="1"/>
  <c r="D26" i="18"/>
  <c r="D164" i="18"/>
  <c r="D160" i="18"/>
  <c r="D151" i="18"/>
  <c r="E151" i="18" s="1"/>
  <c r="D21" i="18"/>
  <c r="D142" i="18"/>
  <c r="E142" i="18" s="1"/>
  <c r="D22" i="18"/>
  <c r="D24" i="18"/>
  <c r="D158" i="18"/>
  <c r="D35" i="18"/>
  <c r="E35" i="18" s="1"/>
  <c r="D72" i="18"/>
  <c r="D71" i="18"/>
  <c r="D68" i="18"/>
  <c r="D149" i="18"/>
  <c r="D146" i="18"/>
  <c r="D141" i="18"/>
  <c r="E141" i="18" s="1"/>
  <c r="D171" i="18"/>
  <c r="D153" i="18"/>
  <c r="E153" i="18" s="1"/>
  <c r="D67" i="18"/>
  <c r="D65" i="18"/>
  <c r="D150" i="18"/>
  <c r="D155" i="18"/>
  <c r="D169" i="18"/>
  <c r="D152" i="18"/>
  <c r="D51" i="18"/>
  <c r="E51" i="18" s="1"/>
  <c r="D63" i="18"/>
  <c r="D34" i="18"/>
  <c r="D73" i="18"/>
  <c r="D49" i="18"/>
  <c r="E49" i="18" s="1"/>
  <c r="D74" i="18"/>
  <c r="D143" i="18"/>
  <c r="D166" i="18"/>
  <c r="D61" i="18"/>
  <c r="D50" i="18"/>
  <c r="E50" i="18" s="1"/>
  <c r="D75" i="18"/>
  <c r="D69" i="18"/>
  <c r="D66" i="18"/>
  <c r="D172" i="18"/>
  <c r="D36" i="18"/>
  <c r="D38" i="18"/>
  <c r="E38" i="18" s="1"/>
  <c r="D32" i="18"/>
  <c r="D62" i="18"/>
  <c r="C173" i="18"/>
  <c r="C156" i="18"/>
  <c r="B173" i="18"/>
  <c r="D165" i="18"/>
  <c r="D70" i="18"/>
  <c r="D33" i="18"/>
  <c r="D170" i="18"/>
  <c r="D23" i="18"/>
  <c r="B76" i="18"/>
  <c r="C76" i="18"/>
  <c r="D60" i="18"/>
  <c r="B156" i="18"/>
  <c r="D139" i="18"/>
  <c r="D48" i="18"/>
  <c r="E48" i="18" s="1"/>
  <c r="D64" i="18"/>
  <c r="E46" i="15"/>
  <c r="E50" i="15"/>
  <c r="K52" i="15"/>
  <c r="M46" i="15"/>
  <c r="H45" i="15"/>
  <c r="H49" i="15" s="1"/>
  <c r="F45" i="15"/>
  <c r="F47" i="15" s="1"/>
  <c r="J52" i="15"/>
  <c r="I46" i="15"/>
  <c r="J50" i="15"/>
  <c r="M52" i="15"/>
  <c r="F46" i="15"/>
  <c r="I48" i="15"/>
  <c r="I52" i="15"/>
  <c r="C52" i="15"/>
  <c r="J45" i="15"/>
  <c r="J49" i="15" s="1"/>
  <c r="J48" i="15"/>
  <c r="H50" i="15"/>
  <c r="M45" i="15"/>
  <c r="M49" i="15" s="1"/>
  <c r="E48" i="15"/>
  <c r="M50" i="15"/>
  <c r="C46" i="15"/>
  <c r="G45" i="15"/>
  <c r="D50" i="15"/>
  <c r="D46" i="15"/>
  <c r="L50" i="15"/>
  <c r="D52" i="15"/>
  <c r="D45" i="15"/>
  <c r="C45" i="15"/>
  <c r="G48" i="15"/>
  <c r="K45" i="15"/>
  <c r="L45" i="15"/>
  <c r="C50" i="15"/>
  <c r="N44" i="15"/>
  <c r="G52" i="15"/>
  <c r="K46" i="15"/>
  <c r="F50" i="15"/>
  <c r="L48" i="15"/>
  <c r="L46" i="15"/>
  <c r="E45" i="15"/>
  <c r="I45" i="15"/>
  <c r="B45" i="15"/>
  <c r="H48" i="15"/>
  <c r="G50" i="15"/>
  <c r="K50" i="15"/>
  <c r="F48" i="15"/>
  <c r="H46" i="15"/>
  <c r="H52" i="15"/>
  <c r="F52" i="15"/>
  <c r="D156" i="18" l="1"/>
  <c r="D173" i="18"/>
  <c r="D76" i="18"/>
  <c r="H51" i="15"/>
  <c r="H53" i="15"/>
  <c r="H47" i="15"/>
  <c r="N52" i="15"/>
  <c r="J47" i="15"/>
  <c r="M47" i="15"/>
  <c r="J53" i="15"/>
  <c r="J51" i="15"/>
  <c r="N48" i="15"/>
  <c r="F49" i="15"/>
  <c r="F53" i="15"/>
  <c r="F51" i="15"/>
  <c r="M51" i="15"/>
  <c r="N46" i="15"/>
  <c r="M53" i="15"/>
  <c r="L53" i="15"/>
  <c r="L51" i="15"/>
  <c r="L47" i="15"/>
  <c r="L49" i="15"/>
  <c r="K51" i="15"/>
  <c r="K53" i="15"/>
  <c r="K49" i="15"/>
  <c r="K47" i="15"/>
  <c r="N50" i="15"/>
  <c r="B53" i="15"/>
  <c r="B51" i="15"/>
  <c r="B47" i="15"/>
  <c r="B49" i="15"/>
  <c r="N45" i="15"/>
  <c r="C51" i="15"/>
  <c r="C49" i="15"/>
  <c r="C47" i="15"/>
  <c r="C53" i="15"/>
  <c r="G49" i="15"/>
  <c r="G53" i="15"/>
  <c r="G47" i="15"/>
  <c r="G51" i="15"/>
  <c r="I49" i="15"/>
  <c r="I51" i="15"/>
  <c r="I47" i="15"/>
  <c r="I53" i="15"/>
  <c r="E51" i="15"/>
  <c r="E47" i="15"/>
  <c r="E49" i="15"/>
  <c r="E53" i="15"/>
  <c r="D49" i="15"/>
  <c r="D53" i="15"/>
  <c r="D51" i="15"/>
  <c r="D47" i="15"/>
  <c r="AR7" i="2" l="1"/>
  <c r="AQ7" i="2" l="1"/>
  <c r="AP7" i="2"/>
  <c r="AQ8" i="2" l="1"/>
  <c r="AP8" i="2"/>
  <c r="AP9" i="2" l="1"/>
  <c r="AP15" i="2"/>
  <c r="AQ9" i="2"/>
  <c r="AQ15" i="2"/>
  <c r="AR8" i="2"/>
  <c r="AR15" i="2" s="1"/>
  <c r="AQ10" i="2"/>
  <c r="AP10" i="2"/>
  <c r="AR10" i="2" l="1"/>
  <c r="AR9" i="2"/>
  <c r="E80" i="18"/>
  <c r="E165" i="18"/>
  <c r="E139" i="18"/>
  <c r="E149" i="18"/>
  <c r="E86" i="18"/>
  <c r="E166" i="18"/>
  <c r="E215" i="18"/>
  <c r="E146" i="18"/>
  <c r="E96" i="18"/>
  <c r="E62" i="18"/>
  <c r="E143" i="18"/>
  <c r="E214" i="18" l="1"/>
  <c r="E84" i="18"/>
  <c r="E66" i="18"/>
  <c r="E196" i="18"/>
  <c r="E221" i="18"/>
  <c r="E102" i="18"/>
  <c r="E171" i="18"/>
  <c r="E94" i="18"/>
  <c r="E88" i="18"/>
  <c r="E134" i="18"/>
  <c r="E81" i="18"/>
  <c r="E132" i="18"/>
  <c r="E97" i="18"/>
  <c r="E126" i="18"/>
  <c r="E172" i="18"/>
  <c r="E101" i="18"/>
  <c r="E70" i="18"/>
  <c r="E74" i="18"/>
  <c r="E87" i="18"/>
  <c r="E100" i="18"/>
  <c r="E60" i="18"/>
  <c r="E104" i="18"/>
  <c r="E103" i="18"/>
  <c r="E93" i="18"/>
  <c r="E106" i="18"/>
  <c r="E135" i="18"/>
  <c r="E90" i="18"/>
  <c r="E169" i="18"/>
  <c r="E155" i="18"/>
  <c r="E32" i="18"/>
  <c r="E127" i="18"/>
  <c r="E170" i="18"/>
  <c r="E202" i="18"/>
  <c r="E68" i="18"/>
  <c r="E164" i="18"/>
  <c r="E83" i="18"/>
  <c r="E198" i="18"/>
  <c r="E211" i="18"/>
  <c r="E61" i="18"/>
  <c r="E85" i="18"/>
  <c r="E95" i="18"/>
  <c r="E91" i="18"/>
  <c r="E69" i="18"/>
  <c r="E121" i="18"/>
  <c r="E125" i="18"/>
  <c r="E189" i="18"/>
  <c r="E108" i="18"/>
  <c r="E129" i="18"/>
  <c r="E117" i="18"/>
  <c r="E152" i="18"/>
  <c r="E36" i="18"/>
  <c r="E213" i="18"/>
  <c r="E107" i="18"/>
  <c r="E71" i="18"/>
  <c r="E67" i="18"/>
  <c r="E72" i="18"/>
  <c r="E160" i="18"/>
  <c r="E82" i="18"/>
  <c r="E114" i="18"/>
  <c r="E122" i="18"/>
  <c r="E118" i="18"/>
  <c r="E89" i="18"/>
  <c r="E194" i="18"/>
  <c r="E33" i="18"/>
  <c r="E98" i="18"/>
  <c r="E63" i="18"/>
  <c r="E34" i="18"/>
  <c r="E75" i="18"/>
  <c r="E92" i="18"/>
  <c r="E158" i="18"/>
  <c r="E224" i="18"/>
  <c r="E99" i="18"/>
  <c r="E120" i="18"/>
  <c r="E150" i="18"/>
  <c r="E73" i="18"/>
  <c r="E123" i="18"/>
  <c r="E128" i="18"/>
  <c r="E216" i="18"/>
  <c r="E65" i="18"/>
  <c r="E64" i="18"/>
  <c r="E105" i="18"/>
  <c r="E156" i="18" l="1"/>
  <c r="E173" i="18"/>
  <c r="E137" i="18"/>
  <c r="E225" i="18"/>
  <c r="E109" i="18"/>
  <c r="AL18" i="12" l="1"/>
  <c r="AU21" i="18" s="1"/>
  <c r="AM18" i="12" l="1"/>
  <c r="AV21" i="18" s="1"/>
  <c r="AN18" i="12" l="1"/>
  <c r="AW21" i="18" s="1"/>
  <c r="AP18" i="12" l="1"/>
  <c r="AY21" i="18" s="1"/>
  <c r="AO18" i="12"/>
  <c r="AX21" i="18" s="1"/>
  <c r="E28" i="18" l="1"/>
  <c r="E22" i="18"/>
  <c r="E23" i="18"/>
  <c r="E26" i="18"/>
  <c r="E24" i="18"/>
  <c r="E21" i="18"/>
  <c r="E76" i="18" l="1"/>
  <c r="A53" i="12"/>
  <c r="I53" i="12" s="1"/>
  <c r="A181" i="2"/>
  <c r="A185" i="2"/>
  <c r="A80" i="2"/>
  <c r="A114" i="2"/>
  <c r="A187" i="2"/>
  <c r="A74" i="12"/>
  <c r="A102" i="12"/>
  <c r="A158" i="12"/>
  <c r="A82" i="2"/>
  <c r="A79" i="2"/>
  <c r="A116" i="2"/>
  <c r="A189" i="2"/>
  <c r="A77" i="12"/>
  <c r="A103" i="12"/>
  <c r="A126" i="12"/>
  <c r="A159" i="12"/>
  <c r="A83" i="2"/>
  <c r="A155" i="12"/>
  <c r="A78" i="2"/>
  <c r="A117" i="2"/>
  <c r="A146" i="2"/>
  <c r="A191" i="2"/>
  <c r="A78" i="12"/>
  <c r="A105" i="12"/>
  <c r="A162" i="12"/>
  <c r="A156" i="12"/>
  <c r="A192" i="2"/>
  <c r="A148" i="2"/>
  <c r="A165" i="12"/>
  <c r="A73" i="12"/>
  <c r="A107" i="12"/>
  <c r="A80" i="12"/>
  <c r="A101" i="2"/>
  <c r="A198" i="2"/>
  <c r="A81" i="12"/>
  <c r="A143" i="12"/>
  <c r="A166" i="12"/>
  <c r="A157" i="12"/>
  <c r="A79" i="12"/>
  <c r="A142" i="12"/>
  <c r="A166" i="2"/>
  <c r="A199" i="2"/>
  <c r="A87" i="12"/>
  <c r="A144" i="12"/>
  <c r="A81" i="2"/>
  <c r="A96" i="2"/>
  <c r="A31" i="2"/>
  <c r="A89" i="2"/>
  <c r="A168" i="2"/>
  <c r="A200" i="2"/>
  <c r="A116" i="12"/>
  <c r="A145" i="12"/>
  <c r="A77" i="2"/>
  <c r="A129" i="12"/>
  <c r="A102" i="2"/>
  <c r="A88" i="2"/>
  <c r="A106" i="2"/>
  <c r="A132" i="2"/>
  <c r="A170" i="2"/>
  <c r="A201" i="2"/>
  <c r="A88" i="12"/>
  <c r="A117" i="12"/>
  <c r="A148" i="12"/>
  <c r="A180" i="2"/>
  <c r="A90" i="2"/>
  <c r="A87" i="2"/>
  <c r="A171" i="2"/>
  <c r="A89" i="12"/>
  <c r="A149" i="12"/>
  <c r="A71" i="12"/>
  <c r="A111" i="2"/>
  <c r="A86" i="2"/>
  <c r="A107" i="2"/>
  <c r="A172" i="2"/>
  <c r="A68" i="12"/>
  <c r="A118" i="12"/>
  <c r="A150" i="12"/>
  <c r="A119" i="12"/>
  <c r="A72" i="12"/>
  <c r="A164" i="12"/>
  <c r="A193" i="2"/>
  <c r="A165" i="2"/>
  <c r="A85" i="2"/>
  <c r="A108" i="2"/>
  <c r="A175" i="2"/>
  <c r="A69" i="12"/>
  <c r="A153" i="12"/>
  <c r="A135" i="2"/>
  <c r="A121" i="2"/>
  <c r="A93" i="2"/>
  <c r="A110" i="12"/>
  <c r="A92" i="2"/>
  <c r="A84" i="2"/>
  <c r="A110" i="2"/>
  <c r="A176" i="2"/>
  <c r="A70" i="12"/>
  <c r="A101" i="12"/>
  <c r="A154" i="12"/>
  <c r="A73" i="2"/>
  <c r="A104" i="2"/>
  <c r="A66" i="2"/>
  <c r="A65" i="2"/>
  <c r="A133" i="2"/>
  <c r="A105" i="2"/>
  <c r="A173" i="2"/>
  <c r="A67" i="2"/>
  <c r="A103" i="2"/>
  <c r="A70" i="2"/>
  <c r="A195" i="2"/>
  <c r="A68" i="2"/>
  <c r="A71" i="2"/>
  <c r="A194" i="2"/>
  <c r="A64" i="2"/>
  <c r="A147" i="2"/>
  <c r="A188" i="2"/>
  <c r="A123" i="2"/>
  <c r="A169" i="2"/>
  <c r="A167" i="2"/>
  <c r="A178" i="2"/>
  <c r="A177" i="2"/>
  <c r="A75" i="2"/>
  <c r="A85" i="12"/>
  <c r="A74" i="2"/>
  <c r="A76" i="2"/>
  <c r="A83" i="12"/>
  <c r="A86" i="12"/>
  <c r="A82" i="12"/>
  <c r="A84" i="12"/>
  <c r="A75" i="12"/>
  <c r="A76" i="12"/>
  <c r="A125" i="2"/>
  <c r="A72" i="2"/>
  <c r="A131" i="2"/>
  <c r="A95" i="12"/>
  <c r="A97" i="12"/>
  <c r="A100" i="12"/>
  <c r="A138" i="2"/>
  <c r="A98" i="12"/>
  <c r="A99" i="12"/>
  <c r="A106" i="12"/>
  <c r="A147" i="12"/>
  <c r="A160" i="12"/>
  <c r="A146" i="12"/>
  <c r="A161" i="12"/>
  <c r="A128" i="12"/>
  <c r="A112" i="12"/>
  <c r="A127" i="12"/>
  <c r="A113" i="12"/>
  <c r="A104" i="12"/>
  <c r="A122" i="12"/>
  <c r="A124" i="2"/>
  <c r="A100" i="2"/>
  <c r="A140" i="2"/>
  <c r="A115" i="12"/>
  <c r="A141" i="2"/>
  <c r="A124" i="12"/>
  <c r="A96" i="12"/>
  <c r="A186" i="2"/>
  <c r="A91" i="2"/>
  <c r="A36" i="2"/>
  <c r="A35" i="2"/>
  <c r="A98" i="2"/>
  <c r="A97" i="2"/>
  <c r="A161" i="2"/>
  <c r="A151" i="2"/>
  <c r="A154" i="2"/>
  <c r="A157" i="2"/>
  <c r="A153" i="2"/>
  <c r="A155" i="2"/>
  <c r="A156" i="2"/>
  <c r="A152" i="2"/>
  <c r="A114" i="12"/>
  <c r="A111" i="12"/>
  <c r="A123" i="12"/>
  <c r="A152" i="12"/>
  <c r="A151" i="12"/>
  <c r="A163" i="12"/>
  <c r="A127" i="2"/>
  <c r="A128" i="2"/>
  <c r="A145" i="2"/>
  <c r="A139" i="2"/>
  <c r="A129" i="2"/>
  <c r="A126" i="2"/>
  <c r="A142" i="2"/>
  <c r="A144" i="2"/>
  <c r="A174" i="2"/>
  <c r="A164" i="2"/>
  <c r="A163" i="2"/>
  <c r="A162" i="2"/>
  <c r="A122" i="2"/>
  <c r="A179" i="2"/>
  <c r="A115" i="2"/>
  <c r="B151" i="13" l="1"/>
  <c r="B134" i="13"/>
  <c r="A134" i="13" s="1"/>
  <c r="B94" i="13"/>
  <c r="A94" i="13" s="1"/>
  <c r="B142" i="13"/>
  <c r="A142" i="13" s="1"/>
  <c r="B139" i="13"/>
  <c r="A139" i="13" s="1"/>
  <c r="B76" i="13"/>
  <c r="A76" i="13" s="1"/>
  <c r="B144" i="13"/>
  <c r="A144" i="13" s="1"/>
  <c r="B39" i="13"/>
  <c r="A39" i="13" s="1"/>
  <c r="B138" i="13"/>
  <c r="A138" i="13" s="1"/>
  <c r="B115" i="13"/>
  <c r="A115" i="13" s="1"/>
  <c r="B75" i="13"/>
  <c r="A75" i="13" s="1"/>
  <c r="B131" i="13"/>
  <c r="A131" i="13" s="1"/>
  <c r="B141" i="13"/>
  <c r="A141" i="13" s="1"/>
  <c r="B140" i="13"/>
  <c r="A140" i="13" s="1"/>
  <c r="B98" i="13"/>
  <c r="A98" i="13" s="1"/>
  <c r="B58" i="13"/>
  <c r="B93" i="13"/>
  <c r="A93" i="13" s="1"/>
  <c r="B150" i="13"/>
  <c r="A150" i="13" s="1"/>
  <c r="B130" i="13"/>
  <c r="A130" i="13" s="1"/>
  <c r="B22" i="13"/>
  <c r="A22" i="13" s="1"/>
  <c r="B38" i="13"/>
  <c r="B97" i="13"/>
  <c r="A97" i="13" s="1"/>
  <c r="B96" i="13"/>
  <c r="A96" i="13" s="1"/>
  <c r="B135" i="13"/>
  <c r="A135" i="13" s="1"/>
  <c r="B95" i="13"/>
  <c r="A95" i="13" s="1"/>
  <c r="B149" i="13"/>
  <c r="A149" i="13" s="1"/>
  <c r="B129" i="13"/>
  <c r="A129" i="13" s="1"/>
  <c r="B143" i="13"/>
  <c r="A143" i="13" s="1"/>
  <c r="B137" i="13"/>
  <c r="A137" i="13" s="1"/>
  <c r="B136" i="13"/>
  <c r="A136" i="13" s="1"/>
  <c r="B133" i="13"/>
  <c r="A133" i="13" s="1"/>
  <c r="B148" i="13"/>
  <c r="A148" i="13" s="1"/>
  <c r="B128" i="13"/>
  <c r="A128" i="13" s="1"/>
  <c r="B28" i="13"/>
  <c r="A28" i="13" s="1"/>
  <c r="B146" i="13"/>
  <c r="A146" i="13" s="1"/>
  <c r="B145" i="13"/>
  <c r="A145" i="13" s="1"/>
  <c r="B57" i="13"/>
  <c r="A57" i="13" s="1"/>
  <c r="B116" i="13"/>
  <c r="B132" i="13"/>
  <c r="A132" i="13" s="1"/>
  <c r="B147" i="13"/>
  <c r="A147" i="13" s="1"/>
  <c r="B127" i="13"/>
  <c r="A127" i="13" s="1"/>
  <c r="B27" i="13"/>
  <c r="A27" i="13" s="1"/>
  <c r="B21" i="13"/>
  <c r="B165" i="13"/>
  <c r="A165" i="13" s="1"/>
  <c r="B164" i="13"/>
  <c r="A164" i="13" s="1"/>
  <c r="B199" i="13"/>
  <c r="A199" i="13" s="1"/>
  <c r="B156" i="13"/>
  <c r="A156" i="13" s="1"/>
  <c r="B195" i="13"/>
  <c r="A195" i="13" s="1"/>
  <c r="B194" i="13"/>
  <c r="A194" i="13" s="1"/>
  <c r="B174" i="13"/>
  <c r="A174" i="13" s="1"/>
  <c r="B154" i="13"/>
  <c r="A154" i="13" s="1"/>
  <c r="B205" i="13"/>
  <c r="A205" i="13" s="1"/>
  <c r="B182" i="13"/>
  <c r="A182" i="13" s="1"/>
  <c r="B180" i="13"/>
  <c r="A180" i="13" s="1"/>
  <c r="B179" i="13"/>
  <c r="A179" i="13" s="1"/>
  <c r="B204" i="13"/>
  <c r="A204" i="13" s="1"/>
  <c r="B181" i="13"/>
  <c r="A181" i="13" s="1"/>
  <c r="B200" i="13"/>
  <c r="A200" i="13" s="1"/>
  <c r="B178" i="13"/>
  <c r="A178" i="13" s="1"/>
  <c r="B197" i="13"/>
  <c r="A197" i="13" s="1"/>
  <c r="B155" i="13"/>
  <c r="A155" i="13" s="1"/>
  <c r="B173" i="13"/>
  <c r="A173" i="13" s="1"/>
  <c r="B191" i="13"/>
  <c r="A191" i="13" s="1"/>
  <c r="B171" i="13"/>
  <c r="A171" i="13" s="1"/>
  <c r="B203" i="13"/>
  <c r="A203" i="13" s="1"/>
  <c r="B202" i="13"/>
  <c r="A202" i="13" s="1"/>
  <c r="B161" i="13"/>
  <c r="A161" i="13" s="1"/>
  <c r="B160" i="13"/>
  <c r="A160" i="13" s="1"/>
  <c r="B159" i="13"/>
  <c r="A159" i="13" s="1"/>
  <c r="B158" i="13"/>
  <c r="A158" i="13" s="1"/>
  <c r="B152" i="13"/>
  <c r="A152" i="13" s="1"/>
  <c r="B170" i="13"/>
  <c r="A170" i="13" s="1"/>
  <c r="B206" i="13"/>
  <c r="A206" i="13" s="1"/>
  <c r="B163" i="13"/>
  <c r="A163" i="13" s="1"/>
  <c r="B162" i="13"/>
  <c r="A162" i="13" s="1"/>
  <c r="B157" i="13"/>
  <c r="A157" i="13" s="1"/>
  <c r="B176" i="13"/>
  <c r="A176" i="13" s="1"/>
  <c r="B175" i="13"/>
  <c r="A175" i="13" s="1"/>
  <c r="B192" i="13"/>
  <c r="A192" i="13" s="1"/>
  <c r="B210" i="13"/>
  <c r="A210" i="13" s="1"/>
  <c r="B169" i="13"/>
  <c r="A169" i="13" s="1"/>
  <c r="B186" i="13"/>
  <c r="A186" i="13" s="1"/>
  <c r="B184" i="13"/>
  <c r="A184" i="13" s="1"/>
  <c r="B183" i="13"/>
  <c r="A183" i="13" s="1"/>
  <c r="B177" i="13"/>
  <c r="A177" i="13" s="1"/>
  <c r="B196" i="13"/>
  <c r="A196" i="13" s="1"/>
  <c r="B153" i="13"/>
  <c r="B211" i="13"/>
  <c r="A211" i="13" s="1"/>
  <c r="B209" i="13"/>
  <c r="A209" i="13" s="1"/>
  <c r="B188" i="13"/>
  <c r="A188" i="13" s="1"/>
  <c r="B166" i="13"/>
  <c r="A166" i="13" s="1"/>
  <c r="B185" i="13"/>
  <c r="A185" i="13" s="1"/>
  <c r="B201" i="13"/>
  <c r="A201" i="13" s="1"/>
  <c r="B198" i="13"/>
  <c r="A198" i="13" s="1"/>
  <c r="B193" i="13"/>
  <c r="A193" i="13" s="1"/>
  <c r="B172" i="13"/>
  <c r="A172" i="13" s="1"/>
  <c r="B190" i="13"/>
  <c r="A190" i="13" s="1"/>
  <c r="B189" i="13"/>
  <c r="A189" i="13" s="1"/>
  <c r="B208" i="13"/>
  <c r="A208" i="13" s="1"/>
  <c r="B168" i="13"/>
  <c r="A168" i="13" s="1"/>
  <c r="B207" i="13"/>
  <c r="A207" i="13" s="1"/>
  <c r="B187" i="13"/>
  <c r="B167" i="13"/>
  <c r="A167" i="13" s="1"/>
  <c r="AQ41" i="12" l="1"/>
  <c r="AL43" i="12"/>
  <c r="AU58" i="18" s="1"/>
  <c r="AM40" i="12"/>
  <c r="AV55" i="18" s="1"/>
  <c r="AN55" i="12"/>
  <c r="AW69" i="18" s="1"/>
  <c r="AL51" i="12"/>
  <c r="AU66" i="18" s="1"/>
  <c r="AM38" i="12"/>
  <c r="AV53" i="18" s="1"/>
  <c r="AM48" i="12"/>
  <c r="AV63" i="18" s="1"/>
  <c r="AN35" i="12"/>
  <c r="AW43" i="18" s="1"/>
  <c r="AP39" i="12"/>
  <c r="AY54" i="18" s="1"/>
  <c r="AO49" i="12"/>
  <c r="AX64" i="18" s="1"/>
  <c r="AK31" i="12"/>
  <c r="AT36" i="18" s="1"/>
  <c r="AQ137" i="12"/>
  <c r="AQ76" i="12"/>
  <c r="AQ115" i="12"/>
  <c r="AQ69" i="12"/>
  <c r="AQ132" i="12"/>
  <c r="AO41" i="12"/>
  <c r="AX56" i="18" s="1"/>
  <c r="AQ105" i="12"/>
  <c r="AK50" i="12"/>
  <c r="AT65" i="18" s="1"/>
  <c r="AQ96" i="12"/>
  <c r="AL54" i="12"/>
  <c r="AU68" i="18" s="1"/>
  <c r="AO47" i="12"/>
  <c r="AX62" i="18" s="1"/>
  <c r="AQ155" i="12"/>
  <c r="AQ57" i="12"/>
  <c r="AQ150" i="12"/>
  <c r="AP48" i="12"/>
  <c r="AY63" i="18" s="1"/>
  <c r="AQ68" i="12"/>
  <c r="AN38" i="12"/>
  <c r="AW53" i="18" s="1"/>
  <c r="AM60" i="12"/>
  <c r="AV74" i="18" s="1"/>
  <c r="AQ119" i="12"/>
  <c r="AL59" i="12"/>
  <c r="AU73" i="18" s="1"/>
  <c r="AK58" i="12"/>
  <c r="AT72" i="18" s="1"/>
  <c r="AL39" i="12"/>
  <c r="AU54" i="18" s="1"/>
  <c r="AO54" i="12"/>
  <c r="AX68" i="18" s="1"/>
  <c r="AQ50" i="12"/>
  <c r="AQ48" i="12"/>
  <c r="AP50" i="12"/>
  <c r="AY65" i="18" s="1"/>
  <c r="AM41" i="12"/>
  <c r="AV56" i="18" s="1"/>
  <c r="AO52" i="12"/>
  <c r="AX67" i="18" s="1"/>
  <c r="AL61" i="12"/>
  <c r="AU75" i="18" s="1"/>
  <c r="AP59" i="12"/>
  <c r="AY73" i="18" s="1"/>
  <c r="AL58" i="12"/>
  <c r="AU72" i="18" s="1"/>
  <c r="AN42" i="12"/>
  <c r="AW57" i="18" s="1"/>
  <c r="AQ151" i="12"/>
  <c r="AQ162" i="12"/>
  <c r="AQ106" i="12"/>
  <c r="AQ98" i="12"/>
  <c r="AQ99" i="12"/>
  <c r="AO37" i="12"/>
  <c r="AX52" i="18" s="1"/>
  <c r="AK35" i="12"/>
  <c r="AT43" i="18" s="1"/>
  <c r="AQ118" i="12"/>
  <c r="AM47" i="12"/>
  <c r="AV62" i="18" s="1"/>
  <c r="AQ143" i="12"/>
  <c r="AP41" i="12"/>
  <c r="AY56" i="18" s="1"/>
  <c r="AP40" i="12"/>
  <c r="AY55" i="18" s="1"/>
  <c r="AQ88" i="12"/>
  <c r="AL47" i="12"/>
  <c r="AU62" i="18" s="1"/>
  <c r="AL46" i="12"/>
  <c r="AU61" i="18" s="1"/>
  <c r="AO43" i="12"/>
  <c r="AX58" i="18" s="1"/>
  <c r="AQ104" i="12"/>
  <c r="AM51" i="12"/>
  <c r="AV66" i="18" s="1"/>
  <c r="AQ45" i="12"/>
  <c r="AM36" i="12"/>
  <c r="AV44" i="18" s="1"/>
  <c r="AM53" i="12"/>
  <c r="AQ47" i="12"/>
  <c r="AQ95" i="12"/>
  <c r="AM57" i="12"/>
  <c r="AV71" i="18" s="1"/>
  <c r="AL42" i="12"/>
  <c r="AU57" i="18" s="1"/>
  <c r="AO46" i="12"/>
  <c r="AX61" i="18" s="1"/>
  <c r="AN57" i="12"/>
  <c r="AW71" i="18" s="1"/>
  <c r="AM61" i="12"/>
  <c r="AV75" i="18" s="1"/>
  <c r="AQ36" i="12"/>
  <c r="AQ116" i="12"/>
  <c r="AQ79" i="12"/>
  <c r="AQ126" i="12"/>
  <c r="AQ138" i="12"/>
  <c r="AQ124" i="12"/>
  <c r="AQ70" i="12"/>
  <c r="AO40" i="12"/>
  <c r="AX55" i="18" s="1"/>
  <c r="AQ160" i="12"/>
  <c r="AO45" i="12"/>
  <c r="AX60" i="18" s="1"/>
  <c r="AM43" i="12"/>
  <c r="AV58" i="18" s="1"/>
  <c r="AQ38" i="12"/>
  <c r="AQ46" i="12"/>
  <c r="AN31" i="12"/>
  <c r="AW36" i="18" s="1"/>
  <c r="AQ58" i="12"/>
  <c r="AP58" i="12"/>
  <c r="AY72" i="18" s="1"/>
  <c r="AQ128" i="12"/>
  <c r="AM34" i="12"/>
  <c r="AV42" i="18" s="1"/>
  <c r="AK49" i="12"/>
  <c r="AT64" i="18" s="1"/>
  <c r="AN46" i="12"/>
  <c r="AW61" i="18" s="1"/>
  <c r="AQ125" i="12"/>
  <c r="AL37" i="12"/>
  <c r="AU52" i="18" s="1"/>
  <c r="AQ51" i="12"/>
  <c r="AM49" i="12"/>
  <c r="AV64" i="18" s="1"/>
  <c r="AQ72" i="12"/>
  <c r="AL36" i="12"/>
  <c r="AU44" i="18" s="1"/>
  <c r="AO60" i="12"/>
  <c r="AX74" i="18" s="1"/>
  <c r="AQ127" i="12"/>
  <c r="AO48" i="12"/>
  <c r="AX63" i="18" s="1"/>
  <c r="AL35" i="12"/>
  <c r="AU43" i="18" s="1"/>
  <c r="AO50" i="12"/>
  <c r="AX65" i="18" s="1"/>
  <c r="AQ75" i="12"/>
  <c r="AO51" i="12"/>
  <c r="AX66" i="18" s="1"/>
  <c r="AM42" i="12"/>
  <c r="AV57" i="18" s="1"/>
  <c r="AQ71" i="12"/>
  <c r="AN54" i="12"/>
  <c r="AW68" i="18" s="1"/>
  <c r="AQ60" i="12"/>
  <c r="AN49" i="12"/>
  <c r="AW64" i="18" s="1"/>
  <c r="AQ87" i="12"/>
  <c r="AN52" i="12"/>
  <c r="AW67" i="18" s="1"/>
  <c r="AM31" i="12"/>
  <c r="AV36" i="18" s="1"/>
  <c r="AL45" i="12"/>
  <c r="AU60" i="18" s="1"/>
  <c r="AP46" i="12"/>
  <c r="AY61" i="18" s="1"/>
  <c r="AM45" i="12"/>
  <c r="AV60" i="18" s="1"/>
  <c r="AM52" i="12"/>
  <c r="AV67" i="18" s="1"/>
  <c r="AK48" i="12"/>
  <c r="AT63" i="18" s="1"/>
  <c r="AQ49" i="12"/>
  <c r="AO55" i="12"/>
  <c r="AX69" i="18" s="1"/>
  <c r="AP49" i="12"/>
  <c r="AY64" i="18" s="1"/>
  <c r="AQ56" i="12"/>
  <c r="AQ153" i="12"/>
  <c r="AQ77" i="12"/>
  <c r="AQ83" i="12"/>
  <c r="AQ158" i="12"/>
  <c r="AQ133" i="12"/>
  <c r="AO61" i="12"/>
  <c r="AX75" i="18" s="1"/>
  <c r="AP37" i="12"/>
  <c r="AY52" i="18" s="1"/>
  <c r="AP35" i="12"/>
  <c r="AY43" i="18" s="1"/>
  <c r="AQ129" i="12"/>
  <c r="AN40" i="12"/>
  <c r="AW55" i="18" s="1"/>
  <c r="AQ101" i="12"/>
  <c r="AQ80" i="12"/>
  <c r="AN43" i="12"/>
  <c r="AW58" i="18" s="1"/>
  <c r="AP38" i="12"/>
  <c r="AY53" i="18" s="1"/>
  <c r="AQ107" i="12"/>
  <c r="AO31" i="12"/>
  <c r="AX36" i="18" s="1"/>
  <c r="AM46" i="12"/>
  <c r="AV61" i="18" s="1"/>
  <c r="AN58" i="12"/>
  <c r="AW72" i="18" s="1"/>
  <c r="AQ165" i="12"/>
  <c r="AL49" i="12"/>
  <c r="AU64" i="18" s="1"/>
  <c r="AK36" i="12"/>
  <c r="AT44" i="18" s="1"/>
  <c r="AQ74" i="12"/>
  <c r="AQ55" i="12"/>
  <c r="AK59" i="12"/>
  <c r="AT73" i="18" s="1"/>
  <c r="AK56" i="12"/>
  <c r="AT70" i="18" s="1"/>
  <c r="AQ163" i="12"/>
  <c r="AP45" i="12"/>
  <c r="AY60" i="18" s="1"/>
  <c r="AN36" i="12"/>
  <c r="AW44" i="18" s="1"/>
  <c r="AQ117" i="12"/>
  <c r="AL41" i="12"/>
  <c r="AU56" i="18" s="1"/>
  <c r="AN39" i="12"/>
  <c r="AW54" i="18" s="1"/>
  <c r="AP60" i="12"/>
  <c r="AY74" i="18" s="1"/>
  <c r="AQ136" i="12"/>
  <c r="AK39" i="12"/>
  <c r="AT54" i="18" s="1"/>
  <c r="AQ40" i="12"/>
  <c r="AQ114" i="12"/>
  <c r="AO53" i="12"/>
  <c r="AL60" i="12"/>
  <c r="AU74" i="18" s="1"/>
  <c r="AM56" i="12"/>
  <c r="AV70" i="18" s="1"/>
  <c r="AQ43" i="12"/>
  <c r="AL48" i="12"/>
  <c r="AU63" i="18" s="1"/>
  <c r="AL38" i="12"/>
  <c r="AU53" i="18" s="1"/>
  <c r="AQ166" i="12"/>
  <c r="AQ156" i="12"/>
  <c r="AL34" i="12"/>
  <c r="AU42" i="18" s="1"/>
  <c r="AK51" i="12"/>
  <c r="AT66" i="18" s="1"/>
  <c r="AK34" i="12"/>
  <c r="AT42" i="18" s="1"/>
  <c r="AM35" i="12"/>
  <c r="AV43" i="18" s="1"/>
  <c r="AP36" i="12"/>
  <c r="AY44" i="18" s="1"/>
  <c r="AO58" i="12"/>
  <c r="AX72" i="18" s="1"/>
  <c r="AQ31" i="12"/>
  <c r="AO38" i="12"/>
  <c r="AX53" i="18" s="1"/>
  <c r="AO35" i="12"/>
  <c r="AX43" i="18" s="1"/>
  <c r="AQ97" i="12"/>
  <c r="AQ65" i="12"/>
  <c r="AQ123" i="12"/>
  <c r="AQ103" i="12"/>
  <c r="AQ145" i="12"/>
  <c r="AQ159" i="12"/>
  <c r="AQ89" i="12"/>
  <c r="AQ157" i="12"/>
  <c r="AN48" i="12"/>
  <c r="AW63" i="18" s="1"/>
  <c r="AP61" i="12"/>
  <c r="AY75" i="18" s="1"/>
  <c r="AQ111" i="12"/>
  <c r="AQ113" i="12"/>
  <c r="AN34" i="12"/>
  <c r="AW42" i="18" s="1"/>
  <c r="AQ141" i="12"/>
  <c r="AQ154" i="12"/>
  <c r="AP55" i="12"/>
  <c r="AY69" i="18" s="1"/>
  <c r="AK52" i="12"/>
  <c r="AT67" i="18" s="1"/>
  <c r="AQ110" i="12"/>
  <c r="AM55" i="12"/>
  <c r="AV69" i="18" s="1"/>
  <c r="AN60" i="12"/>
  <c r="AW74" i="18" s="1"/>
  <c r="AM50" i="12"/>
  <c r="AV65" i="18" s="1"/>
  <c r="AM59" i="12"/>
  <c r="AV73" i="18" s="1"/>
  <c r="AN51" i="12"/>
  <c r="AW66" i="18" s="1"/>
  <c r="AN59" i="12"/>
  <c r="AW73" i="18" s="1"/>
  <c r="AP43" i="12"/>
  <c r="AY58" i="18" s="1"/>
  <c r="AQ86" i="12"/>
  <c r="AN41" i="12"/>
  <c r="AW56" i="18" s="1"/>
  <c r="AP53" i="12"/>
  <c r="AQ164" i="12"/>
  <c r="AL57" i="12"/>
  <c r="AU71" i="18" s="1"/>
  <c r="AQ53" i="12"/>
  <c r="AP56" i="12"/>
  <c r="AY70" i="18" s="1"/>
  <c r="AQ134" i="12"/>
  <c r="AQ102" i="12"/>
  <c r="AK37" i="12"/>
  <c r="AT52" i="18" s="1"/>
  <c r="AO42" i="12"/>
  <c r="AX57" i="18" s="1"/>
  <c r="AK44" i="12"/>
  <c r="AT59" i="18" s="1"/>
  <c r="AN45" i="12"/>
  <c r="AW60" i="18" s="1"/>
  <c r="AK61" i="12"/>
  <c r="AT75" i="18" s="1"/>
  <c r="AO59" i="12"/>
  <c r="AX73" i="18" s="1"/>
  <c r="AN44" i="12"/>
  <c r="AW59" i="18" s="1"/>
  <c r="AP34" i="12"/>
  <c r="AY42" i="18" s="1"/>
  <c r="AQ52" i="12"/>
  <c r="AQ34" i="12"/>
  <c r="AN61" i="12"/>
  <c r="AW75" i="18" s="1"/>
  <c r="AK47" i="12"/>
  <c r="AT62" i="18" s="1"/>
  <c r="AQ81" i="12"/>
  <c r="AQ140" i="12"/>
  <c r="AK38" i="12"/>
  <c r="AT53" i="18" s="1"/>
  <c r="AK53" i="12"/>
  <c r="AQ152" i="12"/>
  <c r="AP52" i="12"/>
  <c r="AY67" i="18" s="1"/>
  <c r="AQ35" i="12"/>
  <c r="AM44" i="12"/>
  <c r="AV59" i="18" s="1"/>
  <c r="AM37" i="12"/>
  <c r="AV52" i="18" s="1"/>
  <c r="AQ112" i="12"/>
  <c r="AN56" i="12"/>
  <c r="AW70" i="18" s="1"/>
  <c r="AO56" i="12"/>
  <c r="AX70" i="18" s="1"/>
  <c r="AQ39" i="12"/>
  <c r="AL31" i="12"/>
  <c r="AU36" i="18" s="1"/>
  <c r="AQ37" i="12"/>
  <c r="AL53" i="12"/>
  <c r="AQ161" i="12"/>
  <c r="AL56" i="12"/>
  <c r="AU70" i="18" s="1"/>
  <c r="AQ147" i="12"/>
  <c r="AP31" i="12"/>
  <c r="AY36" i="18" s="1"/>
  <c r="AK46" i="12"/>
  <c r="AT61" i="18" s="1"/>
  <c r="AQ66" i="12"/>
  <c r="AP51" i="12"/>
  <c r="AY66" i="18" s="1"/>
  <c r="AK42" i="12"/>
  <c r="AT57" i="18" s="1"/>
  <c r="AQ84" i="12"/>
  <c r="AP42" i="12"/>
  <c r="AY57" i="18" s="1"/>
  <c r="AL44" i="12"/>
  <c r="AU59" i="18" s="1"/>
  <c r="AM58" i="12"/>
  <c r="AV72" i="18" s="1"/>
  <c r="AK54" i="12"/>
  <c r="AT68" i="18" s="1"/>
  <c r="AL55" i="12"/>
  <c r="AU69" i="18" s="1"/>
  <c r="AQ139" i="12"/>
  <c r="AM54" i="12"/>
  <c r="AV68" i="18" s="1"/>
  <c r="AQ93" i="12"/>
  <c r="AO36" i="12"/>
  <c r="AX44" i="18" s="1"/>
  <c r="AQ82" i="12"/>
  <c r="AK60" i="12"/>
  <c r="AT74" i="18" s="1"/>
  <c r="AK41" i="12"/>
  <c r="AT56" i="18" s="1"/>
  <c r="AK57" i="12"/>
  <c r="AT71" i="18" s="1"/>
  <c r="AK40" i="12"/>
  <c r="AT55" i="18" s="1"/>
  <c r="AL40" i="12"/>
  <c r="AU55" i="18" s="1"/>
  <c r="AO34" i="12"/>
  <c r="AX42" i="18" s="1"/>
  <c r="AQ44" i="12"/>
  <c r="AP54" i="12"/>
  <c r="AY68" i="18" s="1"/>
  <c r="AQ54" i="12"/>
  <c r="AL52" i="12"/>
  <c r="AU67" i="18" s="1"/>
  <c r="AO44" i="12"/>
  <c r="AX59" i="18" s="1"/>
  <c r="AQ85" i="12"/>
  <c r="AQ100" i="12"/>
  <c r="AQ149" i="12"/>
  <c r="AQ146" i="12"/>
  <c r="AQ59" i="12"/>
  <c r="AQ42" i="12"/>
  <c r="AN47" i="12"/>
  <c r="AW62" i="18" s="1"/>
  <c r="AK43" i="12"/>
  <c r="AT58" i="18" s="1"/>
  <c r="AL50" i="12"/>
  <c r="AU65" i="18" s="1"/>
  <c r="AN37" i="12"/>
  <c r="AW52" i="18" s="1"/>
  <c r="AM39" i="12"/>
  <c r="AV54" i="18" s="1"/>
  <c r="AO57" i="12"/>
  <c r="AX71" i="18" s="1"/>
  <c r="AN53" i="12"/>
  <c r="AP57" i="12"/>
  <c r="AY71" i="18" s="1"/>
  <c r="AP47" i="12"/>
  <c r="AY62" i="18" s="1"/>
  <c r="AK55" i="12"/>
  <c r="AT69" i="18" s="1"/>
  <c r="AN50" i="12"/>
  <c r="AW65" i="18" s="1"/>
  <c r="AP44" i="12"/>
  <c r="AY59" i="18" s="1"/>
  <c r="AQ73" i="12"/>
  <c r="AQ78" i="12"/>
  <c r="AQ94" i="12"/>
  <c r="AQ122" i="12"/>
  <c r="AQ92" i="12"/>
  <c r="AQ61" i="12"/>
  <c r="AO39" i="12"/>
  <c r="AX54" i="18" s="1"/>
  <c r="AK45" i="12"/>
  <c r="AT60" i="18" s="1"/>
  <c r="AQ135" i="12"/>
  <c r="AQ67" i="12"/>
  <c r="AK72" i="12"/>
  <c r="AT84" i="18" s="1"/>
  <c r="AK161" i="12"/>
  <c r="AT218" i="18" s="1"/>
  <c r="AK69" i="12"/>
  <c r="AT81" i="18" s="1"/>
  <c r="AK154" i="12"/>
  <c r="AT213" i="18" s="1"/>
  <c r="AK65" i="12"/>
  <c r="AK119" i="12"/>
  <c r="AT155" i="18" s="1"/>
  <c r="AK106" i="12"/>
  <c r="AT134" i="18" s="1"/>
  <c r="AK145" i="12"/>
  <c r="AT194" i="18" s="1"/>
  <c r="AK156" i="12"/>
  <c r="AT214" i="18" s="1"/>
  <c r="AK79" i="12"/>
  <c r="AT91" i="18" s="1"/>
  <c r="AK74" i="12"/>
  <c r="AT86" i="18" s="1"/>
  <c r="AK152" i="12"/>
  <c r="AT211" i="18" s="1"/>
  <c r="AK163" i="12"/>
  <c r="AT222" i="18" s="1"/>
  <c r="AK88" i="12"/>
  <c r="AT107" i="18" s="1"/>
  <c r="AK98" i="12"/>
  <c r="AT120" i="18" s="1"/>
  <c r="AK82" i="12"/>
  <c r="AT94" i="18" s="1"/>
  <c r="AK135" i="12"/>
  <c r="AT178" i="18" s="1"/>
  <c r="AK153" i="12"/>
  <c r="AK77" i="12"/>
  <c r="AT89" i="18" s="1"/>
  <c r="AK68" i="12"/>
  <c r="AT80" i="18" s="1"/>
  <c r="AK84" i="12"/>
  <c r="AT101" i="18" s="1"/>
  <c r="AK129" i="12"/>
  <c r="AT172" i="18" s="1"/>
  <c r="AK116" i="12"/>
  <c r="AT150" i="18" s="1"/>
  <c r="AK75" i="12"/>
  <c r="AT87" i="18" s="1"/>
  <c r="AK89" i="12"/>
  <c r="AT108" i="18" s="1"/>
  <c r="AK85" i="12"/>
  <c r="AT104" i="18" s="1"/>
  <c r="AK124" i="12"/>
  <c r="AT160" i="18" s="1"/>
  <c r="AK143" i="12"/>
  <c r="AT189" i="18" s="1"/>
  <c r="AK97" i="12"/>
  <c r="AT118" i="18" s="1"/>
  <c r="AK113" i="12"/>
  <c r="AT146" i="18" s="1"/>
  <c r="AK107" i="12"/>
  <c r="AT135" i="18" s="1"/>
  <c r="AK96" i="12"/>
  <c r="AT117" i="18" s="1"/>
  <c r="AK110" i="12"/>
  <c r="AT139" i="18" s="1"/>
  <c r="AK93" i="12"/>
  <c r="AT112" i="18" s="1"/>
  <c r="AK158" i="12"/>
  <c r="AT215" i="18" s="1"/>
  <c r="AK155" i="12"/>
  <c r="AK123" i="12"/>
  <c r="AT159" i="18" s="1"/>
  <c r="AK136" i="12"/>
  <c r="AT179" i="18" s="1"/>
  <c r="AK162" i="12"/>
  <c r="AT221" i="18" s="1"/>
  <c r="AK105" i="12"/>
  <c r="AT132" i="18" s="1"/>
  <c r="AK146" i="12"/>
  <c r="AT195" i="18" s="1"/>
  <c r="AK78" i="12"/>
  <c r="AT90" i="18" s="1"/>
  <c r="AK137" i="12"/>
  <c r="AT180" i="18" s="1"/>
  <c r="AK133" i="12"/>
  <c r="AT176" i="18" s="1"/>
  <c r="AK166" i="12"/>
  <c r="AT224" i="18" s="1"/>
  <c r="AK140" i="12"/>
  <c r="AT185" i="18" s="1"/>
  <c r="AK164" i="12"/>
  <c r="AK115" i="12"/>
  <c r="AT149" i="18" s="1"/>
  <c r="AK99" i="12"/>
  <c r="AT121" i="18" s="1"/>
  <c r="AK112" i="12"/>
  <c r="AT143" i="18" s="1"/>
  <c r="AK139" i="12"/>
  <c r="AT183" i="18" s="1"/>
  <c r="AK83" i="12"/>
  <c r="AT100" i="18" s="1"/>
  <c r="AK149" i="12"/>
  <c r="AT198" i="18" s="1"/>
  <c r="AK160" i="12"/>
  <c r="AT217" i="18" s="1"/>
  <c r="AK132" i="12"/>
  <c r="AT175" i="18" s="1"/>
  <c r="AK157" i="12"/>
  <c r="AK128" i="12"/>
  <c r="AT171" i="18" s="1"/>
  <c r="AK70" i="12"/>
  <c r="AT82" i="18" s="1"/>
  <c r="AK147" i="12"/>
  <c r="AT196" i="18" s="1"/>
  <c r="AK114" i="12"/>
  <c r="AT147" i="18" s="1"/>
  <c r="AK101" i="12"/>
  <c r="AT123" i="18" s="1"/>
  <c r="AK80" i="12"/>
  <c r="AT92" i="18" s="1"/>
  <c r="AK92" i="12"/>
  <c r="AT113" i="18" s="1"/>
  <c r="AK159" i="12"/>
  <c r="AT216" i="18" s="1"/>
  <c r="AK125" i="12"/>
  <c r="AT161" i="18" s="1"/>
  <c r="AK102" i="12"/>
  <c r="AT128" i="18" s="1"/>
  <c r="AK81" i="12"/>
  <c r="AT93" i="18" s="1"/>
  <c r="AK73" i="12"/>
  <c r="AT85" i="18" s="1"/>
  <c r="AK138" i="12"/>
  <c r="AT181" i="18" s="1"/>
  <c r="AK150" i="12"/>
  <c r="AT202" i="18" s="1"/>
  <c r="AK126" i="12"/>
  <c r="AT166" i="18" s="1"/>
  <c r="AK103" i="12"/>
  <c r="AK100" i="12"/>
  <c r="AT122" i="18" s="1"/>
  <c r="AK95" i="12"/>
  <c r="AT114" i="18" s="1"/>
  <c r="AK94" i="12"/>
  <c r="AT115" i="18" s="1"/>
  <c r="AK151" i="12"/>
  <c r="AT204" i="18" s="1"/>
  <c r="AK127" i="12"/>
  <c r="AT167" i="18" s="1"/>
  <c r="AK117" i="12"/>
  <c r="AT153" i="18" s="1"/>
  <c r="AK66" i="12"/>
  <c r="AT78" i="18" s="1"/>
  <c r="AK141" i="12"/>
  <c r="AT187" i="18" s="1"/>
  <c r="AK86" i="12"/>
  <c r="AT105" i="18" s="1"/>
  <c r="AK118" i="12"/>
  <c r="AT152" i="18" s="1"/>
  <c r="AK67" i="12"/>
  <c r="AT79" i="18" s="1"/>
  <c r="AK165" i="12"/>
  <c r="AK134" i="12"/>
  <c r="AT177" i="18" s="1"/>
  <c r="AK87" i="12"/>
  <c r="AT106" i="18" s="1"/>
  <c r="AK104" i="12"/>
  <c r="AT129" i="18" s="1"/>
  <c r="AK76" i="12"/>
  <c r="AT88" i="18" s="1"/>
  <c r="AK111" i="12"/>
  <c r="AT142" i="18" s="1"/>
  <c r="AK71" i="12"/>
  <c r="AT83" i="18" s="1"/>
  <c r="AK122" i="12"/>
  <c r="AT158" i="18" s="1"/>
  <c r="AP107" i="12"/>
  <c r="AY135" i="18" s="1"/>
  <c r="AN83" i="12"/>
  <c r="AW100" i="18" s="1"/>
  <c r="AP74" i="12"/>
  <c r="AY86" i="18" s="1"/>
  <c r="AN80" i="12"/>
  <c r="AW92" i="18" s="1"/>
  <c r="AP113" i="12"/>
  <c r="AY146" i="18" s="1"/>
  <c r="AL80" i="12"/>
  <c r="AU92" i="18" s="1"/>
  <c r="AP106" i="12"/>
  <c r="AY134" i="18" s="1"/>
  <c r="AL103" i="12"/>
  <c r="AM83" i="12"/>
  <c r="AV100" i="18" s="1"/>
  <c r="AN106" i="12"/>
  <c r="AW134" i="18" s="1"/>
  <c r="AO74" i="12"/>
  <c r="AX86" i="18" s="1"/>
  <c r="AM80" i="12"/>
  <c r="AV92" i="18" s="1"/>
  <c r="AM114" i="12"/>
  <c r="AV147" i="18" s="1"/>
  <c r="A58" i="13"/>
  <c r="AN149" i="12"/>
  <c r="AW198" i="18" s="1"/>
  <c r="AL126" i="12"/>
  <c r="AU166" i="18" s="1"/>
  <c r="AL162" i="12"/>
  <c r="AU221" i="18" s="1"/>
  <c r="AL125" i="12"/>
  <c r="AU161" i="18" s="1"/>
  <c r="AL92" i="12"/>
  <c r="AU113" i="18" s="1"/>
  <c r="AL93" i="12"/>
  <c r="AU112" i="18" s="1"/>
  <c r="AL94" i="12"/>
  <c r="AU115" i="18" s="1"/>
  <c r="AM125" i="12"/>
  <c r="AV161" i="18" s="1"/>
  <c r="AM92" i="12"/>
  <c r="AV113" i="18" s="1"/>
  <c r="AM93" i="12"/>
  <c r="AV112" i="18" s="1"/>
  <c r="AM94" i="12"/>
  <c r="AV115" i="18" s="1"/>
  <c r="AN125" i="12"/>
  <c r="AW161" i="18" s="1"/>
  <c r="AN94" i="12"/>
  <c r="AW115" i="18" s="1"/>
  <c r="AN93" i="12"/>
  <c r="AW112" i="18" s="1"/>
  <c r="AN92" i="12"/>
  <c r="AW113" i="18" s="1"/>
  <c r="AO93" i="12"/>
  <c r="AX112" i="18" s="1"/>
  <c r="AO94" i="12"/>
  <c r="AX115" i="18" s="1"/>
  <c r="AO92" i="12"/>
  <c r="AX113" i="18" s="1"/>
  <c r="AO125" i="12"/>
  <c r="AX161" i="18" s="1"/>
  <c r="AP94" i="12"/>
  <c r="AY115" i="18" s="1"/>
  <c r="AP92" i="12"/>
  <c r="AY113" i="18" s="1"/>
  <c r="AP93" i="12"/>
  <c r="AY112" i="18" s="1"/>
  <c r="AP125" i="12"/>
  <c r="AY161" i="18" s="1"/>
  <c r="AL149" i="12"/>
  <c r="AU198" i="18" s="1"/>
  <c r="AM72" i="12"/>
  <c r="AV84" i="18" s="1"/>
  <c r="AN163" i="12"/>
  <c r="AW222" i="18" s="1"/>
  <c r="AO150" i="12"/>
  <c r="AX202" i="18" s="1"/>
  <c r="AL113" i="12"/>
  <c r="AU146" i="18" s="1"/>
  <c r="AM162" i="12"/>
  <c r="AV221" i="18" s="1"/>
  <c r="AL140" i="12"/>
  <c r="AU185" i="18" s="1"/>
  <c r="AO153" i="12"/>
  <c r="AP117" i="12"/>
  <c r="AY153" i="18" s="1"/>
  <c r="AL134" i="12"/>
  <c r="AU177" i="18" s="1"/>
  <c r="AL122" i="12"/>
  <c r="AU158" i="18" s="1"/>
  <c r="AP146" i="12"/>
  <c r="AY195" i="18" s="1"/>
  <c r="AM134" i="12"/>
  <c r="AV177" i="18" s="1"/>
  <c r="AP160" i="12"/>
  <c r="AY217" i="18" s="1"/>
  <c r="AM129" i="12"/>
  <c r="AV172" i="18" s="1"/>
  <c r="AP128" i="12"/>
  <c r="AY171" i="18" s="1"/>
  <c r="AN86" i="12"/>
  <c r="AW105" i="18" s="1"/>
  <c r="AP126" i="12"/>
  <c r="AY166" i="18" s="1"/>
  <c r="AN152" i="12"/>
  <c r="AW211" i="18" s="1"/>
  <c r="AN159" i="12"/>
  <c r="AW216" i="18" s="1"/>
  <c r="AN140" i="12"/>
  <c r="AW185" i="18" s="1"/>
  <c r="AP162" i="12"/>
  <c r="AY221" i="18" s="1"/>
  <c r="AL112" i="12"/>
  <c r="AU143" i="18" s="1"/>
  <c r="AN145" i="12"/>
  <c r="AW194" i="18" s="1"/>
  <c r="AO161" i="12"/>
  <c r="AX218" i="18" s="1"/>
  <c r="AM122" i="12"/>
  <c r="AV158" i="18" s="1"/>
  <c r="AM140" i="12"/>
  <c r="AV185" i="18" s="1"/>
  <c r="AM86" i="12"/>
  <c r="AV105" i="18" s="1"/>
  <c r="AN133" i="12"/>
  <c r="AW176" i="18" s="1"/>
  <c r="AM106" i="12"/>
  <c r="AV134" i="18" s="1"/>
  <c r="AN136" i="12"/>
  <c r="AW179" i="18" s="1"/>
  <c r="AM110" i="12"/>
  <c r="AV139" i="18" s="1"/>
  <c r="AN134" i="12"/>
  <c r="AW177" i="18" s="1"/>
  <c r="AM161" i="12"/>
  <c r="AV218" i="18" s="1"/>
  <c r="AP163" i="12"/>
  <c r="AY222" i="18" s="1"/>
  <c r="AO117" i="12"/>
  <c r="AX153" i="18" s="1"/>
  <c r="AM97" i="12"/>
  <c r="AV118" i="18" s="1"/>
  <c r="AN69" i="12"/>
  <c r="AW81" i="18" s="1"/>
  <c r="AP72" i="12"/>
  <c r="AY84" i="18" s="1"/>
  <c r="AP100" i="12"/>
  <c r="AY122" i="18" s="1"/>
  <c r="AO111" i="12"/>
  <c r="AX142" i="18" s="1"/>
  <c r="AM100" i="12"/>
  <c r="AV122" i="18" s="1"/>
  <c r="AO114" i="12"/>
  <c r="AX147" i="18" s="1"/>
  <c r="AN102" i="12"/>
  <c r="AW128" i="18" s="1"/>
  <c r="AN75" i="12"/>
  <c r="AW87" i="18" s="1"/>
  <c r="AP99" i="12"/>
  <c r="AY121" i="18" s="1"/>
  <c r="AP145" i="12"/>
  <c r="AY194" i="18" s="1"/>
  <c r="AN122" i="12"/>
  <c r="AW158" i="18" s="1"/>
  <c r="AN146" i="12"/>
  <c r="AW195" i="18" s="1"/>
  <c r="AN71" i="12"/>
  <c r="AW83" i="18" s="1"/>
  <c r="AP137" i="12"/>
  <c r="AY180" i="18" s="1"/>
  <c r="AO98" i="12"/>
  <c r="AX120" i="18" s="1"/>
  <c r="AO113" i="12"/>
  <c r="AX146" i="18" s="1"/>
  <c r="AO123" i="12"/>
  <c r="AX159" i="18" s="1"/>
  <c r="AM152" i="12"/>
  <c r="AV211" i="18" s="1"/>
  <c r="AN79" i="12"/>
  <c r="AW91" i="18" s="1"/>
  <c r="AO119" i="12"/>
  <c r="AX155" i="18" s="1"/>
  <c r="AM139" i="12"/>
  <c r="AV183" i="18" s="1"/>
  <c r="AN77" i="12"/>
  <c r="AW89" i="18" s="1"/>
  <c r="AL145" i="12"/>
  <c r="AU194" i="18" s="1"/>
  <c r="AO115" i="12"/>
  <c r="AX149" i="18" s="1"/>
  <c r="A153" i="13"/>
  <c r="AP67" i="12"/>
  <c r="AY79" i="18" s="1"/>
  <c r="AM76" i="12"/>
  <c r="AV88" i="18" s="1"/>
  <c r="AN158" i="12"/>
  <c r="AW215" i="18" s="1"/>
  <c r="AM163" i="12"/>
  <c r="AV222" i="18" s="1"/>
  <c r="A116" i="13"/>
  <c r="AP161" i="12"/>
  <c r="AY218" i="18" s="1"/>
  <c r="AP150" i="12"/>
  <c r="AY202" i="18" s="1"/>
  <c r="AM88" i="12"/>
  <c r="AV107" i="18" s="1"/>
  <c r="AM111" i="12"/>
  <c r="AV142" i="18" s="1"/>
  <c r="AO166" i="12"/>
  <c r="AX224" i="18" s="1"/>
  <c r="AP139" i="12"/>
  <c r="AY183" i="18" s="1"/>
  <c r="AN76" i="12"/>
  <c r="AW88" i="18" s="1"/>
  <c r="AP127" i="12"/>
  <c r="AY167" i="18" s="1"/>
  <c r="AN157" i="12"/>
  <c r="AP153" i="12"/>
  <c r="A187" i="13"/>
  <c r="AP164" i="12"/>
  <c r="AP76" i="12"/>
  <c r="AY88" i="18" s="1"/>
  <c r="AN164" i="12"/>
  <c r="AO66" i="12"/>
  <c r="AX78" i="18" s="1"/>
  <c r="AP152" i="12"/>
  <c r="AY211" i="18" s="1"/>
  <c r="AM155" i="12"/>
  <c r="AP115" i="12"/>
  <c r="AY149" i="18" s="1"/>
  <c r="A151" i="13"/>
  <c r="AL165" i="12"/>
  <c r="A38" i="13"/>
  <c r="AO159" i="12"/>
  <c r="AX216" i="18" s="1"/>
  <c r="AM96" i="12"/>
  <c r="AV117" i="18" s="1"/>
  <c r="AL83" i="12"/>
  <c r="AU100" i="18" s="1"/>
  <c r="AP165" i="12"/>
  <c r="AO147" i="12"/>
  <c r="AX196" i="18" s="1"/>
  <c r="AO68" i="12"/>
  <c r="AX80" i="18" s="1"/>
  <c r="AO106" i="12"/>
  <c r="AX134" i="18" s="1"/>
  <c r="AM66" i="12"/>
  <c r="AV78" i="18" s="1"/>
  <c r="AP81" i="12"/>
  <c r="AY93" i="18" s="1"/>
  <c r="AO75" i="12"/>
  <c r="AX87" i="18" s="1"/>
  <c r="AP77" i="12"/>
  <c r="AY89" i="18" s="1"/>
  <c r="AM67" i="12"/>
  <c r="AV79" i="18" s="1"/>
  <c r="AL82" i="12"/>
  <c r="AU94" i="18" s="1"/>
  <c r="AL78" i="12"/>
  <c r="AU90" i="18" s="1"/>
  <c r="AN72" i="12"/>
  <c r="AW84" i="18" s="1"/>
  <c r="AO95" i="12"/>
  <c r="AX114" i="18" s="1"/>
  <c r="AN88" i="12"/>
  <c r="AW107" i="18" s="1"/>
  <c r="AL110" i="12"/>
  <c r="AU139" i="18" s="1"/>
  <c r="AL128" i="12"/>
  <c r="AU171" i="18" s="1"/>
  <c r="AO151" i="12"/>
  <c r="AX204" i="18" s="1"/>
  <c r="AN135" i="12"/>
  <c r="AW178" i="18" s="1"/>
  <c r="AN89" i="12"/>
  <c r="AW108" i="18" s="1"/>
  <c r="AM133" i="12"/>
  <c r="AV176" i="18" s="1"/>
  <c r="AL76" i="12"/>
  <c r="AU88" i="18" s="1"/>
  <c r="AO122" i="12"/>
  <c r="AX158" i="18" s="1"/>
  <c r="AO78" i="12"/>
  <c r="AX90" i="18" s="1"/>
  <c r="AN127" i="12"/>
  <c r="AW167" i="18" s="1"/>
  <c r="AP118" i="12"/>
  <c r="AY152" i="18" s="1"/>
  <c r="AL114" i="12"/>
  <c r="AU147" i="18" s="1"/>
  <c r="AL152" i="12"/>
  <c r="AU211" i="18" s="1"/>
  <c r="AP105" i="12"/>
  <c r="AY132" i="18" s="1"/>
  <c r="AO71" i="12"/>
  <c r="AX83" i="18" s="1"/>
  <c r="AO141" i="12"/>
  <c r="AX187" i="18" s="1"/>
  <c r="AO160" i="12"/>
  <c r="AX217" i="18" s="1"/>
  <c r="AN112" i="12"/>
  <c r="AW143" i="18" s="1"/>
  <c r="AL141" i="12"/>
  <c r="AU187" i="18" s="1"/>
  <c r="AL136" i="12"/>
  <c r="AU179" i="18" s="1"/>
  <c r="AM102" i="12"/>
  <c r="AV128" i="18" s="1"/>
  <c r="AN162" i="12"/>
  <c r="AW221" i="18" s="1"/>
  <c r="AN153" i="12"/>
  <c r="AM71" i="12"/>
  <c r="AV83" i="18" s="1"/>
  <c r="AL129" i="12"/>
  <c r="AU172" i="18" s="1"/>
  <c r="AN110" i="12"/>
  <c r="AW139" i="18" s="1"/>
  <c r="AP112" i="12"/>
  <c r="AY143" i="18" s="1"/>
  <c r="AO96" i="12"/>
  <c r="AX117" i="18" s="1"/>
  <c r="AP87" i="12"/>
  <c r="AY106" i="18" s="1"/>
  <c r="AP122" i="12"/>
  <c r="AY158" i="18" s="1"/>
  <c r="AP132" i="12"/>
  <c r="AY175" i="18" s="1"/>
  <c r="AO89" i="12"/>
  <c r="AX108" i="18" s="1"/>
  <c r="AM116" i="12"/>
  <c r="AV150" i="18" s="1"/>
  <c r="AL84" i="12"/>
  <c r="AU101" i="18" s="1"/>
  <c r="AP111" i="12"/>
  <c r="AY142" i="18" s="1"/>
  <c r="AP104" i="12"/>
  <c r="AY129" i="18" s="1"/>
  <c r="AP73" i="12"/>
  <c r="AY85" i="18" s="1"/>
  <c r="AN84" i="12"/>
  <c r="AW101" i="18" s="1"/>
  <c r="AN82" i="12"/>
  <c r="AW94" i="18" s="1"/>
  <c r="AM69" i="12"/>
  <c r="AV81" i="18" s="1"/>
  <c r="AM74" i="12"/>
  <c r="AV86" i="18" s="1"/>
  <c r="AM158" i="12"/>
  <c r="AV215" i="18" s="1"/>
  <c r="AL74" i="12"/>
  <c r="AU86" i="18" s="1"/>
  <c r="AL70" i="12"/>
  <c r="AU82" i="18" s="1"/>
  <c r="AO118" i="12"/>
  <c r="AX152" i="18" s="1"/>
  <c r="AP78" i="12"/>
  <c r="AY90" i="18" s="1"/>
  <c r="AP97" i="12"/>
  <c r="AY118" i="18" s="1"/>
  <c r="AP88" i="12"/>
  <c r="AY107" i="18" s="1"/>
  <c r="AN155" i="12"/>
  <c r="AN156" i="12"/>
  <c r="AW214" i="18" s="1"/>
  <c r="AM79" i="12"/>
  <c r="AV91" i="18" s="1"/>
  <c r="AO116" i="12"/>
  <c r="AX150" i="18" s="1"/>
  <c r="AM128" i="12"/>
  <c r="AV171" i="18" s="1"/>
  <c r="AL123" i="12"/>
  <c r="AU159" i="18" s="1"/>
  <c r="AP149" i="12"/>
  <c r="AY198" i="18" s="1"/>
  <c r="AO77" i="12"/>
  <c r="AX89" i="18" s="1"/>
  <c r="AL66" i="12"/>
  <c r="AU78" i="18" s="1"/>
  <c r="AM150" i="12"/>
  <c r="AV202" i="18" s="1"/>
  <c r="AP151" i="12"/>
  <c r="AY204" i="18" s="1"/>
  <c r="AP116" i="12"/>
  <c r="AY150" i="18" s="1"/>
  <c r="AO101" i="12"/>
  <c r="AX123" i="18" s="1"/>
  <c r="AM84" i="12"/>
  <c r="AV101" i="18" s="1"/>
  <c r="AL155" i="12"/>
  <c r="AN81" i="12"/>
  <c r="AW93" i="18" s="1"/>
  <c r="AM135" i="12"/>
  <c r="AV178" i="18" s="1"/>
  <c r="AL97" i="12"/>
  <c r="AU118" i="18" s="1"/>
  <c r="AL86" i="12"/>
  <c r="AU105" i="18" s="1"/>
  <c r="AO137" i="12"/>
  <c r="AX180" i="18" s="1"/>
  <c r="AN70" i="12"/>
  <c r="AW82" i="18" s="1"/>
  <c r="AO124" i="12"/>
  <c r="AX160" i="18" s="1"/>
  <c r="AL71" i="12"/>
  <c r="AU83" i="18" s="1"/>
  <c r="AL132" i="12"/>
  <c r="AU175" i="18" s="1"/>
  <c r="AO112" i="12"/>
  <c r="AX143" i="18" s="1"/>
  <c r="AO80" i="12"/>
  <c r="AX92" i="18" s="1"/>
  <c r="AM126" i="12"/>
  <c r="AV166" i="18" s="1"/>
  <c r="AP136" i="12"/>
  <c r="AY179" i="18" s="1"/>
  <c r="AN99" i="12"/>
  <c r="AW121" i="18" s="1"/>
  <c r="AL89" i="12"/>
  <c r="AU108" i="18" s="1"/>
  <c r="AL156" i="12"/>
  <c r="AU214" i="18" s="1"/>
  <c r="AL161" i="12"/>
  <c r="AU218" i="18" s="1"/>
  <c r="AL143" i="12"/>
  <c r="AU189" i="18" s="1"/>
  <c r="AM154" i="12"/>
  <c r="AV213" i="18" s="1"/>
  <c r="AM68" i="12"/>
  <c r="AV80" i="18" s="1"/>
  <c r="AN103" i="12"/>
  <c r="AM87" i="12"/>
  <c r="AV106" i="18" s="1"/>
  <c r="AO65" i="12"/>
  <c r="AO139" i="12"/>
  <c r="AX183" i="18" s="1"/>
  <c r="AL81" i="12"/>
  <c r="AU93" i="18" s="1"/>
  <c r="AO128" i="12"/>
  <c r="AX171" i="18" s="1"/>
  <c r="AO100" i="12"/>
  <c r="AX122" i="18" s="1"/>
  <c r="AM166" i="12"/>
  <c r="AV224" i="18" s="1"/>
  <c r="AN66" i="12"/>
  <c r="AW78" i="18" s="1"/>
  <c r="AP83" i="12"/>
  <c r="AY100" i="18" s="1"/>
  <c r="AO145" i="12"/>
  <c r="AX194" i="18" s="1"/>
  <c r="AL147" i="12"/>
  <c r="AU196" i="18" s="1"/>
  <c r="AL85" i="12"/>
  <c r="AU104" i="18" s="1"/>
  <c r="AL118" i="12"/>
  <c r="AU152" i="18" s="1"/>
  <c r="AL69" i="12"/>
  <c r="AU81" i="18" s="1"/>
  <c r="AM119" i="12"/>
  <c r="AV155" i="18" s="1"/>
  <c r="AN114" i="12"/>
  <c r="AW147" i="18" s="1"/>
  <c r="AO104" i="12"/>
  <c r="AX129" i="18" s="1"/>
  <c r="AP155" i="12"/>
  <c r="AO69" i="12"/>
  <c r="AX81" i="18" s="1"/>
  <c r="AL163" i="12"/>
  <c r="AU222" i="18" s="1"/>
  <c r="AL73" i="12"/>
  <c r="AU85" i="18" s="1"/>
  <c r="AM73" i="12"/>
  <c r="AV85" i="18" s="1"/>
  <c r="AN97" i="12"/>
  <c r="AW118" i="18" s="1"/>
  <c r="AP110" i="12"/>
  <c r="AY139" i="18" s="1"/>
  <c r="AO105" i="12"/>
  <c r="AX132" i="18" s="1"/>
  <c r="AN154" i="12"/>
  <c r="AW213" i="18" s="1"/>
  <c r="AN160" i="12"/>
  <c r="AW217" i="18" s="1"/>
  <c r="AN123" i="12"/>
  <c r="AW159" i="18" s="1"/>
  <c r="AM65" i="12"/>
  <c r="AM159" i="12"/>
  <c r="AV216" i="18" s="1"/>
  <c r="AL154" i="12"/>
  <c r="AU213" i="18" s="1"/>
  <c r="AL150" i="12"/>
  <c r="AU202" i="18" s="1"/>
  <c r="AL88" i="12"/>
  <c r="AU107" i="18" s="1"/>
  <c r="AL127" i="12"/>
  <c r="AU167" i="18" s="1"/>
  <c r="AO126" i="12"/>
  <c r="AX166" i="18" s="1"/>
  <c r="AO143" i="12"/>
  <c r="AX189" i="18" s="1"/>
  <c r="AN143" i="12"/>
  <c r="AW189" i="18" s="1"/>
  <c r="AM143" i="12"/>
  <c r="AV189" i="18" s="1"/>
  <c r="AL100" i="12"/>
  <c r="AU122" i="18" s="1"/>
  <c r="AL75" i="12"/>
  <c r="AU87" i="18" s="1"/>
  <c r="AL99" i="12"/>
  <c r="AU121" i="18" s="1"/>
  <c r="AP138" i="12"/>
  <c r="AY181" i="18" s="1"/>
  <c r="AP79" i="12"/>
  <c r="AY91" i="18" s="1"/>
  <c r="AP89" i="12"/>
  <c r="AY108" i="18" s="1"/>
  <c r="AO79" i="12"/>
  <c r="AX91" i="18" s="1"/>
  <c r="AO134" i="12"/>
  <c r="AX177" i="18" s="1"/>
  <c r="AO107" i="12"/>
  <c r="AX135" i="18" s="1"/>
  <c r="AP157" i="12"/>
  <c r="AM70" i="12"/>
  <c r="AV82" i="18" s="1"/>
  <c r="AM145" i="12"/>
  <c r="AV194" i="18" s="1"/>
  <c r="AM112" i="12"/>
  <c r="AV143" i="18" s="1"/>
  <c r="AM151" i="12"/>
  <c r="AV204" i="18" s="1"/>
  <c r="AM77" i="12"/>
  <c r="AV89" i="18" s="1"/>
  <c r="AL68" i="12"/>
  <c r="AU80" i="18" s="1"/>
  <c r="AL166" i="12"/>
  <c r="AU224" i="18" s="1"/>
  <c r="AL106" i="12"/>
  <c r="AU134" i="18" s="1"/>
  <c r="AO73" i="12"/>
  <c r="AX85" i="18" s="1"/>
  <c r="AO149" i="12"/>
  <c r="AX198" i="18" s="1"/>
  <c r="AN115" i="12"/>
  <c r="AW149" i="18" s="1"/>
  <c r="AN96" i="12"/>
  <c r="AW117" i="18" s="1"/>
  <c r="AN105" i="12"/>
  <c r="AW132" i="18" s="1"/>
  <c r="AL111" i="12"/>
  <c r="AU142" i="18" s="1"/>
  <c r="AM156" i="12"/>
  <c r="AV214" i="18" s="1"/>
  <c r="AL146" i="12"/>
  <c r="AU195" i="18" s="1"/>
  <c r="AL124" i="12"/>
  <c r="AU160" i="18" s="1"/>
  <c r="AO88" i="12"/>
  <c r="AX107" i="18" s="1"/>
  <c r="AM78" i="12"/>
  <c r="AV90" i="18" s="1"/>
  <c r="AM82" i="12"/>
  <c r="AV94" i="18" s="1"/>
  <c r="AL151" i="12"/>
  <c r="AU204" i="18" s="1"/>
  <c r="AL98" i="12"/>
  <c r="AU120" i="18" s="1"/>
  <c r="AP95" i="12"/>
  <c r="AY114" i="18" s="1"/>
  <c r="AN111" i="12"/>
  <c r="AW142" i="18" s="1"/>
  <c r="AN129" i="12"/>
  <c r="AW172" i="18" s="1"/>
  <c r="AM95" i="12"/>
  <c r="AV114" i="18" s="1"/>
  <c r="AL159" i="12"/>
  <c r="AU216" i="18" s="1"/>
  <c r="AP102" i="12"/>
  <c r="AY128" i="18" s="1"/>
  <c r="AO163" i="12"/>
  <c r="AX222" i="18" s="1"/>
  <c r="AP154" i="12"/>
  <c r="AY213" i="18" s="1"/>
  <c r="AO164" i="12"/>
  <c r="AO155" i="12"/>
  <c r="AP141" i="12"/>
  <c r="AY187" i="18" s="1"/>
  <c r="AO129" i="12"/>
  <c r="AX172" i="18" s="1"/>
  <c r="AP84" i="12"/>
  <c r="AY101" i="18" s="1"/>
  <c r="AP101" i="12"/>
  <c r="AY123" i="18" s="1"/>
  <c r="AN161" i="12"/>
  <c r="AW218" i="18" s="1"/>
  <c r="AN67" i="12"/>
  <c r="AW79" i="18" s="1"/>
  <c r="AN68" i="12"/>
  <c r="AW80" i="18" s="1"/>
  <c r="AN137" i="12"/>
  <c r="AW180" i="18" s="1"/>
  <c r="AM138" i="12"/>
  <c r="AV181" i="18" s="1"/>
  <c r="AM89" i="12"/>
  <c r="AV108" i="18" s="1"/>
  <c r="AM118" i="12"/>
  <c r="AV152" i="18" s="1"/>
  <c r="AL138" i="12"/>
  <c r="AU181" i="18" s="1"/>
  <c r="AP65" i="12"/>
  <c r="AN65" i="12"/>
  <c r="AO86" i="12"/>
  <c r="AX105" i="18" s="1"/>
  <c r="AN101" i="12"/>
  <c r="AW123" i="18" s="1"/>
  <c r="AN95" i="12"/>
  <c r="AW114" i="18" s="1"/>
  <c r="AM98" i="12"/>
  <c r="AV120" i="18" s="1"/>
  <c r="AM105" i="12"/>
  <c r="AV132" i="18" s="1"/>
  <c r="AM123" i="12"/>
  <c r="AV159" i="18" s="1"/>
  <c r="AL117" i="12"/>
  <c r="AU153" i="18" s="1"/>
  <c r="AP68" i="12"/>
  <c r="AY80" i="18" s="1"/>
  <c r="AP69" i="12"/>
  <c r="AY81" i="18" s="1"/>
  <c r="AO103" i="12"/>
  <c r="AP156" i="12"/>
  <c r="AY214" i="18" s="1"/>
  <c r="AO87" i="12"/>
  <c r="AX106" i="18" s="1"/>
  <c r="AP114" i="12"/>
  <c r="AY147" i="18" s="1"/>
  <c r="AO82" i="12"/>
  <c r="AX94" i="18" s="1"/>
  <c r="AN100" i="12"/>
  <c r="AW122" i="18" s="1"/>
  <c r="AN141" i="12"/>
  <c r="AW187" i="18" s="1"/>
  <c r="AM141" i="12"/>
  <c r="AV187" i="18" s="1"/>
  <c r="AM103" i="12"/>
  <c r="AL139" i="12"/>
  <c r="AU183" i="18" s="1"/>
  <c r="AL137" i="12"/>
  <c r="AU180" i="18" s="1"/>
  <c r="AP129" i="12"/>
  <c r="AY172" i="18" s="1"/>
  <c r="AP96" i="12"/>
  <c r="AY117" i="18" s="1"/>
  <c r="AP159" i="12"/>
  <c r="AY216" i="18" s="1"/>
  <c r="AO102" i="12"/>
  <c r="AX128" i="18" s="1"/>
  <c r="AO97" i="12"/>
  <c r="AX118" i="18" s="1"/>
  <c r="AN150" i="12"/>
  <c r="AW202" i="18" s="1"/>
  <c r="AN116" i="12"/>
  <c r="AW150" i="18" s="1"/>
  <c r="AL77" i="12"/>
  <c r="AU89" i="18" s="1"/>
  <c r="AL72" i="12"/>
  <c r="AU84" i="18" s="1"/>
  <c r="AO162" i="12"/>
  <c r="AX221" i="18" s="1"/>
  <c r="AO85" i="12"/>
  <c r="AX104" i="18" s="1"/>
  <c r="AN118" i="12"/>
  <c r="AW152" i="18" s="1"/>
  <c r="AN78" i="12"/>
  <c r="AW90" i="18" s="1"/>
  <c r="AM160" i="12"/>
  <c r="AV217" i="18" s="1"/>
  <c r="AN126" i="12"/>
  <c r="AW166" i="18" s="1"/>
  <c r="AL158" i="12"/>
  <c r="AU215" i="18" s="1"/>
  <c r="AP86" i="12"/>
  <c r="AY105" i="18" s="1"/>
  <c r="AP103" i="12"/>
  <c r="AP133" i="12"/>
  <c r="AY176" i="18" s="1"/>
  <c r="AO67" i="12"/>
  <c r="AX79" i="18" s="1"/>
  <c r="AP140" i="12"/>
  <c r="AY185" i="18" s="1"/>
  <c r="AP85" i="12"/>
  <c r="AY104" i="18" s="1"/>
  <c r="AO133" i="12"/>
  <c r="AX176" i="18" s="1"/>
  <c r="AN151" i="12"/>
  <c r="AW204" i="18" s="1"/>
  <c r="AM146" i="12"/>
  <c r="AV195" i="18" s="1"/>
  <c r="AO132" i="12"/>
  <c r="AX175" i="18" s="1"/>
  <c r="AL96" i="12"/>
  <c r="AU117" i="18" s="1"/>
  <c r="AL160" i="12"/>
  <c r="AU217" i="18" s="1"/>
  <c r="AN107" i="12"/>
  <c r="AW135" i="18" s="1"/>
  <c r="AN132" i="12"/>
  <c r="AW175" i="18" s="1"/>
  <c r="AM113" i="12"/>
  <c r="AV146" i="18" s="1"/>
  <c r="AL102" i="12"/>
  <c r="AU128" i="18" s="1"/>
  <c r="AP119" i="12"/>
  <c r="AY155" i="18" s="1"/>
  <c r="AP70" i="12"/>
  <c r="AY82" i="18" s="1"/>
  <c r="AP158" i="12"/>
  <c r="AY215" i="18" s="1"/>
  <c r="AO157" i="12"/>
  <c r="AN139" i="12"/>
  <c r="AW183" i="18" s="1"/>
  <c r="AN166" i="12"/>
  <c r="AW224" i="18" s="1"/>
  <c r="AN73" i="12"/>
  <c r="AW85" i="18" s="1"/>
  <c r="AM104" i="12"/>
  <c r="AV129" i="18" s="1"/>
  <c r="AL135" i="12"/>
  <c r="AU178" i="18" s="1"/>
  <c r="AL164" i="12"/>
  <c r="AP124" i="12"/>
  <c r="AY160" i="18" s="1"/>
  <c r="AO110" i="12"/>
  <c r="AX139" i="18" s="1"/>
  <c r="AN128" i="12"/>
  <c r="AW171" i="18" s="1"/>
  <c r="AM124" i="12"/>
  <c r="AV160" i="18" s="1"/>
  <c r="AO83" i="12"/>
  <c r="AX100" i="18" s="1"/>
  <c r="AO99" i="12"/>
  <c r="AX121" i="18" s="1"/>
  <c r="AN124" i="12"/>
  <c r="AW160" i="18" s="1"/>
  <c r="AL95" i="12"/>
  <c r="AU114" i="18" s="1"/>
  <c r="AO152" i="12"/>
  <c r="AX211" i="18" s="1"/>
  <c r="AP143" i="12"/>
  <c r="AY189" i="18" s="1"/>
  <c r="AP166" i="12"/>
  <c r="AY224" i="18" s="1"/>
  <c r="AN165" i="12"/>
  <c r="AM165" i="12"/>
  <c r="AM101" i="12"/>
  <c r="AV123" i="18" s="1"/>
  <c r="AM115" i="12"/>
  <c r="AV149" i="18" s="1"/>
  <c r="AM75" i="12"/>
  <c r="AV87" i="18" s="1"/>
  <c r="AL104" i="12"/>
  <c r="AU129" i="18" s="1"/>
  <c r="AL157" i="12"/>
  <c r="AO140" i="12"/>
  <c r="AX185" i="18" s="1"/>
  <c r="AP71" i="12"/>
  <c r="AY83" i="18" s="1"/>
  <c r="AP98" i="12"/>
  <c r="AY120" i="18" s="1"/>
  <c r="AO146" i="12"/>
  <c r="AX195" i="18" s="1"/>
  <c r="AN85" i="12"/>
  <c r="AW104" i="18" s="1"/>
  <c r="AN74" i="12"/>
  <c r="AW86" i="18" s="1"/>
  <c r="AM99" i="12"/>
  <c r="AV121" i="18" s="1"/>
  <c r="AM107" i="12"/>
  <c r="AV135" i="18" s="1"/>
  <c r="AM132" i="12"/>
  <c r="AV175" i="18" s="1"/>
  <c r="AN98" i="12"/>
  <c r="AW120" i="18" s="1"/>
  <c r="AM147" i="12"/>
  <c r="AV196" i="18" s="1"/>
  <c r="AL116" i="12"/>
  <c r="AU150" i="18" s="1"/>
  <c r="AL65" i="12"/>
  <c r="AP80" i="12"/>
  <c r="AY92" i="18" s="1"/>
  <c r="AL79" i="12"/>
  <c r="AU91" i="18" s="1"/>
  <c r="AL105" i="12"/>
  <c r="AU132" i="18" s="1"/>
  <c r="AM164" i="12"/>
  <c r="AM149" i="12"/>
  <c r="AV198" i="18" s="1"/>
  <c r="AN104" i="12"/>
  <c r="AW129" i="18" s="1"/>
  <c r="AN119" i="12"/>
  <c r="AW155" i="18" s="1"/>
  <c r="AO135" i="12"/>
  <c r="AX178" i="18" s="1"/>
  <c r="AO76" i="12"/>
  <c r="AX88" i="18" s="1"/>
  <c r="AO70" i="12"/>
  <c r="AX82" i="18" s="1"/>
  <c r="AO138" i="12"/>
  <c r="AX181" i="18" s="1"/>
  <c r="AP82" i="12"/>
  <c r="AY94" i="18" s="1"/>
  <c r="AO165" i="12"/>
  <c r="AL107" i="12"/>
  <c r="AU135" i="18" s="1"/>
  <c r="AM117" i="12"/>
  <c r="AV153" i="18" s="1"/>
  <c r="AO84" i="12"/>
  <c r="AX101" i="18" s="1"/>
  <c r="AM127" i="12"/>
  <c r="AV167" i="18" s="1"/>
  <c r="AN113" i="12"/>
  <c r="AW146" i="18" s="1"/>
  <c r="AO154" i="12"/>
  <c r="AX213" i="18" s="1"/>
  <c r="AL87" i="12"/>
  <c r="AU106" i="18" s="1"/>
  <c r="AL115" i="12"/>
  <c r="AU149" i="18" s="1"/>
  <c r="AM81" i="12"/>
  <c r="AV93" i="18" s="1"/>
  <c r="AO72" i="12"/>
  <c r="AX84" i="18" s="1"/>
  <c r="AO127" i="12"/>
  <c r="AX167" i="18" s="1"/>
  <c r="AP135" i="12"/>
  <c r="AY178" i="18" s="1"/>
  <c r="AO158" i="12"/>
  <c r="AX215" i="18" s="1"/>
  <c r="AO81" i="12"/>
  <c r="AX93" i="18" s="1"/>
  <c r="A21" i="13"/>
  <c r="AL67" i="12"/>
  <c r="AU79" i="18" s="1"/>
  <c r="AL133" i="12"/>
  <c r="AU176" i="18" s="1"/>
  <c r="AM137" i="12"/>
  <c r="AV180" i="18" s="1"/>
  <c r="AM85" i="12"/>
  <c r="AV104" i="18" s="1"/>
  <c r="AM153" i="12"/>
  <c r="AN138" i="12"/>
  <c r="AW181" i="18" s="1"/>
  <c r="AN87" i="12"/>
  <c r="AW106" i="18" s="1"/>
  <c r="AN147" i="12"/>
  <c r="AW196" i="18" s="1"/>
  <c r="AO136" i="12"/>
  <c r="AX179" i="18" s="1"/>
  <c r="AO156" i="12"/>
  <c r="AX214" i="18" s="1"/>
  <c r="AP147" i="12"/>
  <c r="AY196" i="18" s="1"/>
  <c r="AP134" i="12"/>
  <c r="AY177" i="18" s="1"/>
  <c r="AL101" i="12"/>
  <c r="AU123" i="18" s="1"/>
  <c r="AL119" i="12"/>
  <c r="AU155" i="18" s="1"/>
  <c r="AL153" i="12"/>
  <c r="AM136" i="12"/>
  <c r="AV179" i="18" s="1"/>
  <c r="AM157" i="12"/>
  <c r="AP75" i="12"/>
  <c r="AY87" i="18" s="1"/>
  <c r="AP123" i="12"/>
  <c r="AY159" i="18" s="1"/>
  <c r="AP66" i="12"/>
  <c r="AY78" i="18" s="1"/>
  <c r="AN117" i="12"/>
  <c r="AW153" i="18" s="1"/>
  <c r="AQ90" i="12" l="1"/>
  <c r="AQ167" i="12"/>
  <c r="AQ120" i="12"/>
  <c r="AQ62" i="12"/>
  <c r="AQ108" i="12"/>
  <c r="AQ130" i="12"/>
  <c r="AK130" i="12"/>
  <c r="AT173" i="18" s="1"/>
  <c r="AK62" i="12"/>
  <c r="AK108" i="12"/>
  <c r="AT137" i="18" s="1"/>
  <c r="AK90" i="12"/>
  <c r="AT109" i="18" s="1"/>
  <c r="AK167" i="12"/>
  <c r="AT225" i="18" s="1"/>
  <c r="AK120" i="12"/>
  <c r="AT156" i="18" s="1"/>
  <c r="AP90" i="12"/>
  <c r="AY109" i="18" s="1"/>
  <c r="AL108" i="12"/>
  <c r="AU137" i="18" s="1"/>
  <c r="AP108" i="12"/>
  <c r="AY137" i="18" s="1"/>
  <c r="AM108" i="12"/>
  <c r="AV137" i="18" s="1"/>
  <c r="AN108" i="12"/>
  <c r="AW137" i="18" s="1"/>
  <c r="AO108" i="12"/>
  <c r="AX137" i="18" s="1"/>
  <c r="AM167" i="12"/>
  <c r="AV225" i="18" s="1"/>
  <c r="AV15" i="18" s="1"/>
  <c r="AV19" i="18" s="1"/>
  <c r="AO120" i="12"/>
  <c r="AX156" i="18" s="1"/>
  <c r="AM120" i="12"/>
  <c r="AV156" i="18" s="1"/>
  <c r="AO130" i="12"/>
  <c r="AX173" i="18" s="1"/>
  <c r="AM62" i="12"/>
  <c r="AV76" i="18" s="1"/>
  <c r="AV8" i="18" s="1"/>
  <c r="AO90" i="12"/>
  <c r="AX109" i="18" s="1"/>
  <c r="AM90" i="12"/>
  <c r="AV109" i="18" s="1"/>
  <c r="AP120" i="12"/>
  <c r="AY156" i="18" s="1"/>
  <c r="AP62" i="12"/>
  <c r="AY76" i="18" s="1"/>
  <c r="AY8" i="18" s="1"/>
  <c r="AN90" i="12"/>
  <c r="AW109" i="18" s="1"/>
  <c r="AL120" i="12"/>
  <c r="AU156" i="18" s="1"/>
  <c r="AN120" i="12"/>
  <c r="AW156" i="18" s="1"/>
  <c r="AL62" i="12"/>
  <c r="AU76" i="18" s="1"/>
  <c r="AU8" i="18" s="1"/>
  <c r="AO167" i="12"/>
  <c r="AX225" i="18" s="1"/>
  <c r="AX15" i="18" s="1"/>
  <c r="AX19" i="18" s="1"/>
  <c r="AL90" i="12"/>
  <c r="AU109" i="18" s="1"/>
  <c r="AL167" i="12"/>
  <c r="AU225" i="18" s="1"/>
  <c r="AU15" i="18" s="1"/>
  <c r="AU19" i="18" s="1"/>
  <c r="AN62" i="12"/>
  <c r="AW76" i="18" s="1"/>
  <c r="AW8" i="18" s="1"/>
  <c r="AN130" i="12"/>
  <c r="AW173" i="18" s="1"/>
  <c r="AO62" i="12"/>
  <c r="AX76" i="18" s="1"/>
  <c r="AX8" i="18" s="1"/>
  <c r="AP167" i="12"/>
  <c r="AY225" i="18" s="1"/>
  <c r="AY15" i="18" s="1"/>
  <c r="AY19" i="18" s="1"/>
  <c r="AP130" i="12"/>
  <c r="AY173" i="18" s="1"/>
  <c r="AN167" i="12"/>
  <c r="AW225" i="18" s="1"/>
  <c r="AW15" i="18" s="1"/>
  <c r="AW19" i="18" s="1"/>
  <c r="AM130" i="12"/>
  <c r="AV173" i="18" s="1"/>
  <c r="AL130" i="12"/>
  <c r="AU173" i="18" s="1"/>
  <c r="AK7" i="12" l="1"/>
  <c r="AT76" i="18"/>
  <c r="AQ7" i="12"/>
  <c r="AQ11" i="12"/>
  <c r="AQ13" i="12" s="1"/>
  <c r="AQ14" i="12"/>
  <c r="AQ8" i="12"/>
  <c r="AQ9" i="12" s="1"/>
  <c r="AX12" i="18"/>
  <c r="AX14" i="18" s="1"/>
  <c r="AY12" i="18"/>
  <c r="AY13" i="18" s="1"/>
  <c r="AV9" i="18"/>
  <c r="AX9" i="18"/>
  <c r="AX7" i="18" s="1"/>
  <c r="AV12" i="18"/>
  <c r="AV18" i="18" s="1"/>
  <c r="AU9" i="18"/>
  <c r="AY9" i="18"/>
  <c r="AY7" i="18" s="1"/>
  <c r="AT15" i="18"/>
  <c r="AT19" i="18" s="1"/>
  <c r="AS225" i="18"/>
  <c r="AS15" i="18" s="1"/>
  <c r="AW12" i="18"/>
  <c r="AW14" i="18" s="1"/>
  <c r="AS109" i="18"/>
  <c r="AU12" i="18"/>
  <c r="AU18" i="18" s="1"/>
  <c r="AS137" i="18"/>
  <c r="AW9" i="18"/>
  <c r="AW7" i="18" s="1"/>
  <c r="AS76" i="18"/>
  <c r="AS8" i="18" s="1"/>
  <c r="AT12" i="18"/>
  <c r="AT18" i="18" s="1"/>
  <c r="AS173" i="18"/>
  <c r="AK8" i="12"/>
  <c r="AK9" i="12" s="1"/>
  <c r="AK11" i="12"/>
  <c r="AK13" i="12" s="1"/>
  <c r="AK14" i="12"/>
  <c r="AP14" i="12"/>
  <c r="AP7" i="12"/>
  <c r="AO8" i="12"/>
  <c r="AO9" i="12" s="1"/>
  <c r="AM11" i="12"/>
  <c r="AM13" i="12" s="1"/>
  <c r="AL14" i="12"/>
  <c r="AP11" i="12"/>
  <c r="AP13" i="12" s="1"/>
  <c r="AN7" i="12"/>
  <c r="AN8" i="12"/>
  <c r="AN10" i="12" s="1"/>
  <c r="AM8" i="12"/>
  <c r="AM9" i="12" s="1"/>
  <c r="AN14" i="12"/>
  <c r="AO14" i="12"/>
  <c r="AM7" i="12"/>
  <c r="AL7" i="12"/>
  <c r="AN11" i="12"/>
  <c r="AN13" i="12" s="1"/>
  <c r="AL8" i="12"/>
  <c r="AL9" i="12" s="1"/>
  <c r="AO7" i="12"/>
  <c r="AL11" i="12"/>
  <c r="AL12" i="12" s="1"/>
  <c r="AO11" i="12"/>
  <c r="AO13" i="12" s="1"/>
  <c r="AP8" i="12"/>
  <c r="AP10" i="12" s="1"/>
  <c r="AM14" i="12"/>
  <c r="AV17" i="18" l="1"/>
  <c r="AV7" i="18"/>
  <c r="AU17" i="18"/>
  <c r="AU7" i="18"/>
  <c r="AT8" i="18"/>
  <c r="AX17" i="18"/>
  <c r="AY17" i="18"/>
  <c r="AW17" i="18"/>
  <c r="AQ12" i="12"/>
  <c r="AQ10" i="12"/>
  <c r="AY10" i="18"/>
  <c r="AY11" i="18"/>
  <c r="AV11" i="18"/>
  <c r="AV10" i="18"/>
  <c r="AX13" i="18"/>
  <c r="AX18" i="18"/>
  <c r="AW10" i="18"/>
  <c r="AY18" i="18"/>
  <c r="AX11" i="18"/>
  <c r="AY14" i="18"/>
  <c r="AV13" i="18"/>
  <c r="AU13" i="18"/>
  <c r="AX10" i="18"/>
  <c r="AU11" i="18"/>
  <c r="AW11" i="18"/>
  <c r="AS9" i="18"/>
  <c r="AS11" i="18" s="1"/>
  <c r="AV14" i="18"/>
  <c r="AS12" i="18"/>
  <c r="AS13" i="18" s="1"/>
  <c r="AW13" i="18"/>
  <c r="AW18" i="18"/>
  <c r="AU14" i="18"/>
  <c r="AU10" i="18"/>
  <c r="AK12" i="12"/>
  <c r="AT9" i="18"/>
  <c r="AT10" i="18" s="1"/>
  <c r="AK10" i="12"/>
  <c r="AT14" i="18"/>
  <c r="AT13" i="18"/>
  <c r="AP12" i="12"/>
  <c r="AO12" i="12"/>
  <c r="AM10" i="12"/>
  <c r="AL10" i="12"/>
  <c r="AL13" i="12"/>
  <c r="AN12" i="12"/>
  <c r="AO10" i="12"/>
  <c r="AM12" i="12"/>
  <c r="AP9" i="12"/>
  <c r="AN9" i="12"/>
  <c r="AT7" i="18" l="1"/>
  <c r="AS10" i="18"/>
  <c r="AS14" i="18"/>
  <c r="AT17" i="18"/>
  <c r="AT11"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Yusuke Takiyoshi</author>
  </authors>
  <commentList>
    <comment ref="G6" authorId="0" shapeId="0" xr:uid="{953B4723-8C0A-4069-957E-C5402F028796}">
      <text>
        <r>
          <rPr>
            <sz val="9"/>
            <color indexed="81"/>
            <rFont val="MS P ゴシック"/>
            <family val="3"/>
            <charset val="128"/>
          </rPr>
          <t>このセルに数字を入れると前月比を係数に自動計算している
セルは全て手動補正の％を参照先として再計算を行います。
(商戦期で補正値を無視して一括で伸ばす場合のみ使用します)</t>
        </r>
      </text>
    </comment>
    <comment ref="A20" authorId="0" shapeId="0" xr:uid="{C0EDE50B-861C-45F9-972E-B745CBA086D0}">
      <text>
        <r>
          <rPr>
            <b/>
            <sz val="9"/>
            <color indexed="81"/>
            <rFont val="MS P ゴシック"/>
            <family val="3"/>
            <charset val="128"/>
          </rPr>
          <t>SAP貼付シートからSUMIFSで計算
J列の文字列がトリガー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Yusuke Takiyoshi</author>
    <author>tc={7179C146-C4F8-4F3A-BDB1-013F36B3C075}</author>
    <author>tc={A8057DE6-7E11-49B2-8EED-ECFBADF72D6C}</author>
    <author>tc={400AA481-9F24-4BB8-9C6B-02AF3823E510}</author>
  </authors>
  <commentList>
    <comment ref="B6" authorId="0" shapeId="0" xr:uid="{7277DC3D-20BC-43E3-B318-326A4BA93EA4}">
      <text>
        <r>
          <rPr>
            <sz val="9"/>
            <color indexed="81"/>
            <rFont val="MS P ゴシック"/>
            <family val="3"/>
            <charset val="128"/>
          </rPr>
          <t>このセルに数字を入れると前月比を係数に自動計算している
セルは全て手動補正の％を参照先として再計算を行います。
(商戦期で補正値を無視して一括で伸ばす場合のみ使用します)</t>
        </r>
      </text>
    </comment>
    <comment ref="AR110" authorId="1" shapeId="0" xr:uid="{7179C146-C4F8-4F3A-BDB1-013F36B3C075}">
      <text>
        <t>[Threaded comment]
Your version of Excel allows you to read this threaded comment; however, any edits to it will get removed if the file is opened in a newer version of Excel. Learn more: https://go.microsoft.com/fwlink/?linkid=870924
Comment:
    crux分</t>
      </text>
    </comment>
    <comment ref="AS110" authorId="2" shapeId="0" xr:uid="{A8057DE6-7E11-49B2-8EED-ECFBADF72D6C}">
      <text>
        <t>[Threaded comment]
Your version of Excel allows you to read this threaded comment; however, any edits to it will get removed if the file is opened in a newer version of Excel. Learn more: https://go.microsoft.com/fwlink/?linkid=870924
Comment:
    crux分</t>
      </text>
    </comment>
    <comment ref="AQ141" authorId="3" shapeId="0" xr:uid="{400AA481-9F24-4BB8-9C6B-02AF3823E510}">
      <text>
        <t>[Threaded comment]
Your version of Excel allows you to read this threaded comment; however, any edits to it will get removed if the file is opened in a newer version of Excel. Learn more: https://go.microsoft.com/fwlink/?linkid=870924
Comment:
    X870E分</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Yusuke Takiyoshi</author>
  </authors>
  <commentList>
    <comment ref="B6" authorId="0" shapeId="0" xr:uid="{E1807DEB-98A4-4DA9-8554-9B0C71FBC074}">
      <text>
        <r>
          <rPr>
            <b/>
            <sz val="9"/>
            <color indexed="81"/>
            <rFont val="MS P ゴシック"/>
            <family val="3"/>
            <charset val="128"/>
          </rPr>
          <t>このセルに数字を入れると前月比を補正値として自動計算しているセルは
全て手動補正を参照先として計算を行います。
(商戦期で補正値以上に伸ばす場合のみ使用します)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tc={159CB6C5-2A4D-48EC-8CFA-FEE190E68081}</author>
  </authors>
  <commentList>
    <comment ref="D162" authorId="0" shapeId="0" xr:uid="{159CB6C5-2A4D-48EC-8CFA-FEE190E68081}">
      <text>
        <t>[Threaded comment]
Your version of Excel allows you to read this threaded comment; however, any edits to it will get removed if the file is opened in a newer version of Excel. Learn more: https://go.microsoft.com/fwlink/?linkid=870924
Comment:
    快活2025追加
120</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Yusuke Takiyoshi</author>
  </authors>
  <commentList>
    <comment ref="F1" authorId="0" shapeId="0" xr:uid="{6D0A4149-3550-4D30-84A9-C29CD3B84A98}">
      <text>
        <r>
          <rPr>
            <b/>
            <sz val="9"/>
            <color indexed="81"/>
            <rFont val="MS P ゴシック"/>
            <family val="3"/>
            <charset val="128"/>
          </rPr>
          <t>Vlookupトリガー優先度1</t>
        </r>
      </text>
    </comment>
    <comment ref="G1" authorId="0" shapeId="0" xr:uid="{5DFD962C-6B90-4E62-98F5-1AF30F960A1D}">
      <text>
        <r>
          <rPr>
            <b/>
            <sz val="9"/>
            <color indexed="81"/>
            <rFont val="MS P ゴシック"/>
            <family val="3"/>
            <charset val="128"/>
          </rPr>
          <t>Vlookupトリガー優先度2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櫻井 翔大</author>
  </authors>
  <commentList>
    <comment ref="G116" authorId="0" shapeId="0" xr:uid="{F501515F-D9E9-43BE-860E-9B00A6761FC8}">
      <text>
        <r>
          <rPr>
            <b/>
            <sz val="11"/>
            <color indexed="81"/>
            <rFont val="MS P ゴシック"/>
            <family val="3"/>
            <charset val="128"/>
          </rPr>
          <t>材料手配済、取消不可
納期調整可</t>
        </r>
      </text>
    </comment>
  </commentList>
</comments>
</file>

<file path=xl/sharedStrings.xml><?xml version="1.0" encoding="utf-8"?>
<sst xmlns="http://schemas.openxmlformats.org/spreadsheetml/2006/main" count="7886" uniqueCount="2794">
  <si>
    <t>メーカー</t>
    <phoneticPr fontId="3"/>
  </si>
  <si>
    <t>SKU</t>
    <phoneticPr fontId="3"/>
  </si>
  <si>
    <t>情報解禁</t>
    <rPh sb="0" eb="2">
      <t>ジョウホウ</t>
    </rPh>
    <rPh sb="2" eb="4">
      <t>カイキン</t>
    </rPh>
    <phoneticPr fontId="3"/>
  </si>
  <si>
    <t>サプライヤー出荷</t>
    <rPh sb="6" eb="8">
      <t>シュッカ</t>
    </rPh>
    <phoneticPr fontId="3"/>
  </si>
  <si>
    <t>出荷解禁</t>
    <rPh sb="0" eb="2">
      <t>シュッカ</t>
    </rPh>
    <rPh sb="2" eb="4">
      <t>カイキン</t>
    </rPh>
    <phoneticPr fontId="3"/>
  </si>
  <si>
    <t>月次日数→</t>
    <rPh sb="0" eb="2">
      <t>ゲツジ</t>
    </rPh>
    <rPh sb="2" eb="4">
      <t>ニッスウ</t>
    </rPh>
    <phoneticPr fontId="3"/>
  </si>
  <si>
    <t>手入力→</t>
    <rPh sb="0" eb="3">
      <t>テニュウリョク</t>
    </rPh>
    <phoneticPr fontId="3"/>
  </si>
  <si>
    <t>進捗日数→</t>
    <rPh sb="0" eb="2">
      <t>シンチョク</t>
    </rPh>
    <rPh sb="2" eb="4">
      <t>ニッスウ</t>
    </rPh>
    <phoneticPr fontId="3"/>
  </si>
  <si>
    <t>EOL</t>
    <phoneticPr fontId="3"/>
  </si>
  <si>
    <t>結果</t>
    <rPh sb="0" eb="2">
      <t>ケッカ</t>
    </rPh>
    <phoneticPr fontId="3"/>
  </si>
  <si>
    <t>着地見込</t>
    <rPh sb="0" eb="4">
      <t>チャクチミコミ</t>
    </rPh>
    <phoneticPr fontId="3"/>
  </si>
  <si>
    <t>手動補正</t>
    <rPh sb="0" eb="2">
      <t>シュドウ</t>
    </rPh>
    <rPh sb="2" eb="4">
      <t>ホセイ</t>
    </rPh>
    <phoneticPr fontId="3"/>
  </si>
  <si>
    <t>調整した部材</t>
    <rPh sb="0" eb="2">
      <t>チョウセイ</t>
    </rPh>
    <rPh sb="4" eb="6">
      <t>ブザイ</t>
    </rPh>
    <phoneticPr fontId="3"/>
  </si>
  <si>
    <t>前月比(補正値)</t>
    <rPh sb="0" eb="3">
      <t>ゼンゲツヒ</t>
    </rPh>
    <rPh sb="4" eb="6">
      <t>ホセイ</t>
    </rPh>
    <rPh sb="6" eb="7">
      <t>チ</t>
    </rPh>
    <phoneticPr fontId="3"/>
  </si>
  <si>
    <t>ブースト期間</t>
    <rPh sb="4" eb="6">
      <t>キカン</t>
    </rPh>
    <phoneticPr fontId="3"/>
  </si>
  <si>
    <t>季節指数(参考値)</t>
    <rPh sb="0" eb="2">
      <t>キセツ</t>
    </rPh>
    <rPh sb="2" eb="4">
      <t>シスウ</t>
    </rPh>
    <rPh sb="5" eb="8">
      <t>サンコウチ</t>
    </rPh>
    <phoneticPr fontId="3"/>
  </si>
  <si>
    <t>新規追加もしくは通常調整外で更新</t>
    <rPh sb="0" eb="2">
      <t>シンキ</t>
    </rPh>
    <rPh sb="2" eb="4">
      <t>ツイカ</t>
    </rPh>
    <rPh sb="8" eb="10">
      <t>ツウジョウ</t>
    </rPh>
    <rPh sb="10" eb="12">
      <t>チョウセイ</t>
    </rPh>
    <rPh sb="12" eb="13">
      <t>ガイ</t>
    </rPh>
    <rPh sb="14" eb="16">
      <t>コウシン</t>
    </rPh>
    <phoneticPr fontId="3"/>
  </si>
  <si>
    <t>全体手動補正(%)</t>
    <rPh sb="0" eb="2">
      <t>ゼンタイ</t>
    </rPh>
    <rPh sb="2" eb="4">
      <t>シュドウ</t>
    </rPh>
    <rPh sb="4" eb="6">
      <t>ホセイ</t>
    </rPh>
    <phoneticPr fontId="3"/>
  </si>
  <si>
    <t>VGA</t>
    <phoneticPr fontId="3"/>
  </si>
  <si>
    <t>CPU</t>
    <phoneticPr fontId="3"/>
  </si>
  <si>
    <t>INTEL</t>
    <phoneticPr fontId="3"/>
  </si>
  <si>
    <t>AMD</t>
    <phoneticPr fontId="3"/>
  </si>
  <si>
    <t>MB</t>
    <phoneticPr fontId="3"/>
  </si>
  <si>
    <t>CASE</t>
    <phoneticPr fontId="3"/>
  </si>
  <si>
    <t>予算</t>
    <rPh sb="0" eb="2">
      <t>ヨサン</t>
    </rPh>
    <phoneticPr fontId="3"/>
  </si>
  <si>
    <t>予算に対してのCPU差</t>
    <rPh sb="0" eb="2">
      <t>ヨサン</t>
    </rPh>
    <rPh sb="3" eb="4">
      <t>タイ</t>
    </rPh>
    <rPh sb="10" eb="11">
      <t>サ</t>
    </rPh>
    <phoneticPr fontId="3"/>
  </si>
  <si>
    <t>予算に対してのMB差</t>
    <rPh sb="0" eb="2">
      <t>ヨサン</t>
    </rPh>
    <rPh sb="3" eb="4">
      <t>タイ</t>
    </rPh>
    <rPh sb="9" eb="10">
      <t>サ</t>
    </rPh>
    <phoneticPr fontId="3"/>
  </si>
  <si>
    <t>予算に対してのケース差</t>
    <rPh sb="0" eb="2">
      <t>ヨサン</t>
    </rPh>
    <rPh sb="3" eb="4">
      <t>タイ</t>
    </rPh>
    <rPh sb="10" eb="11">
      <t>サ</t>
    </rPh>
    <phoneticPr fontId="3"/>
  </si>
  <si>
    <t>41期→</t>
    <rPh sb="2" eb="3">
      <t>キ</t>
    </rPh>
    <phoneticPr fontId="3"/>
  </si>
  <si>
    <t>現在庫</t>
    <rPh sb="0" eb="1">
      <t>ゲン</t>
    </rPh>
    <rPh sb="1" eb="3">
      <t>ザイコ</t>
    </rPh>
    <phoneticPr fontId="3"/>
  </si>
  <si>
    <t>発注済</t>
    <rPh sb="0" eb="2">
      <t>ハッチュウ</t>
    </rPh>
    <rPh sb="2" eb="3">
      <t>ズ</t>
    </rPh>
    <phoneticPr fontId="3"/>
  </si>
  <si>
    <t>FCST</t>
    <phoneticPr fontId="3"/>
  </si>
  <si>
    <t>合計</t>
    <rPh sb="0" eb="2">
      <t>ゴウケイ</t>
    </rPh>
    <phoneticPr fontId="3"/>
  </si>
  <si>
    <t>差分</t>
    <rPh sb="0" eb="2">
      <t>サブン</t>
    </rPh>
    <phoneticPr fontId="3"/>
  </si>
  <si>
    <t>識別子1</t>
    <rPh sb="0" eb="3">
      <t>シキベツシ</t>
    </rPh>
    <phoneticPr fontId="3"/>
  </si>
  <si>
    <t>コン</t>
    <phoneticPr fontId="3"/>
  </si>
  <si>
    <t>コマ</t>
    <phoneticPr fontId="3"/>
  </si>
  <si>
    <t>8月</t>
  </si>
  <si>
    <t>9月</t>
  </si>
  <si>
    <t>10月</t>
  </si>
  <si>
    <t>11月</t>
  </si>
  <si>
    <t>12月</t>
  </si>
  <si>
    <t>1月</t>
    <phoneticPr fontId="3"/>
  </si>
  <si>
    <t>2月</t>
    <phoneticPr fontId="3"/>
  </si>
  <si>
    <t>3月</t>
    <phoneticPr fontId="3"/>
  </si>
  <si>
    <t>4月</t>
    <phoneticPr fontId="3"/>
  </si>
  <si>
    <t>5月</t>
    <phoneticPr fontId="3"/>
  </si>
  <si>
    <t>6月</t>
    <phoneticPr fontId="3"/>
  </si>
  <si>
    <t>7月</t>
  </si>
  <si>
    <t>1月</t>
  </si>
  <si>
    <t>2月</t>
  </si>
  <si>
    <t>3月</t>
  </si>
  <si>
    <t>4月</t>
  </si>
  <si>
    <t>5月</t>
  </si>
  <si>
    <t>6月</t>
  </si>
  <si>
    <t>8月</t>
    <rPh sb="1" eb="2">
      <t>ガツ</t>
    </rPh>
    <phoneticPr fontId="3"/>
  </si>
  <si>
    <t>９月</t>
    <rPh sb="1" eb="2">
      <t>ガツ</t>
    </rPh>
    <phoneticPr fontId="3"/>
  </si>
  <si>
    <t>10月</t>
    <rPh sb="2" eb="3">
      <t>ガツ</t>
    </rPh>
    <phoneticPr fontId="3"/>
  </si>
  <si>
    <t>11月</t>
    <rPh sb="2" eb="3">
      <t>ガツ</t>
    </rPh>
    <phoneticPr fontId="3"/>
  </si>
  <si>
    <t>12月</t>
    <rPh sb="2" eb="3">
      <t>ガツ</t>
    </rPh>
    <phoneticPr fontId="3"/>
  </si>
  <si>
    <t>1月</t>
    <rPh sb="1" eb="2">
      <t>ガツ</t>
    </rPh>
    <phoneticPr fontId="3"/>
  </si>
  <si>
    <t>2月</t>
    <rPh sb="1" eb="2">
      <t>ガツ</t>
    </rPh>
    <phoneticPr fontId="3"/>
  </si>
  <si>
    <t>3月</t>
    <rPh sb="1" eb="2">
      <t>ガツ</t>
    </rPh>
    <phoneticPr fontId="3"/>
  </si>
  <si>
    <t>4月</t>
    <rPh sb="1" eb="2">
      <t>ガツ</t>
    </rPh>
    <phoneticPr fontId="3"/>
  </si>
  <si>
    <t>5月</t>
    <rPh sb="1" eb="2">
      <t>ガツ</t>
    </rPh>
    <phoneticPr fontId="3"/>
  </si>
  <si>
    <t>当月結果</t>
    <rPh sb="0" eb="2">
      <t>トウゲツ</t>
    </rPh>
    <rPh sb="2" eb="4">
      <t>ケッカ</t>
    </rPh>
    <phoneticPr fontId="3"/>
  </si>
  <si>
    <t>当月見込</t>
    <rPh sb="0" eb="2">
      <t>トウゲツ</t>
    </rPh>
    <rPh sb="2" eb="4">
      <t>ミコミ</t>
    </rPh>
    <phoneticPr fontId="3"/>
  </si>
  <si>
    <t>6月</t>
    <rPh sb="1" eb="2">
      <t>ガツ</t>
    </rPh>
    <phoneticPr fontId="3"/>
  </si>
  <si>
    <t>7月</t>
    <rPh sb="1" eb="2">
      <t>ガツ</t>
    </rPh>
    <phoneticPr fontId="3"/>
  </si>
  <si>
    <t>RTX5090</t>
    <phoneticPr fontId="3"/>
  </si>
  <si>
    <t>RTX5080</t>
    <phoneticPr fontId="3"/>
  </si>
  <si>
    <t>RTX5070Ti</t>
    <phoneticPr fontId="3"/>
  </si>
  <si>
    <t>RTX5070</t>
    <phoneticPr fontId="3"/>
  </si>
  <si>
    <t>RTX5070 WH</t>
    <phoneticPr fontId="3"/>
  </si>
  <si>
    <t>RTX5060Ti 16GB</t>
    <phoneticPr fontId="3"/>
  </si>
  <si>
    <t>RTX5060Ti 16GB WH</t>
  </si>
  <si>
    <t>RTX5060Ti 8GB</t>
    <phoneticPr fontId="3"/>
  </si>
  <si>
    <t>RTX5060</t>
    <phoneticPr fontId="3"/>
  </si>
  <si>
    <t>RTX5060 WH</t>
    <phoneticPr fontId="3"/>
  </si>
  <si>
    <t>RTX5050</t>
  </si>
  <si>
    <t>RTX4060Ti</t>
  </si>
  <si>
    <t>RTX4060</t>
  </si>
  <si>
    <t>RTX3050 6G</t>
    <phoneticPr fontId="3"/>
  </si>
  <si>
    <t>RTX3050 6G LP</t>
    <phoneticPr fontId="3"/>
  </si>
  <si>
    <t>GT1030</t>
    <phoneticPr fontId="3"/>
  </si>
  <si>
    <t>A310 LP</t>
    <phoneticPr fontId="3"/>
  </si>
  <si>
    <t>初回発注のみ、追加不要</t>
    <rPh sb="0" eb="2">
      <t>ショカイ</t>
    </rPh>
    <rPh sb="2" eb="4">
      <t>ハッチュウ</t>
    </rPh>
    <rPh sb="7" eb="9">
      <t>ツイカ</t>
    </rPh>
    <rPh sb="9" eb="11">
      <t>フヨウ</t>
    </rPh>
    <phoneticPr fontId="3"/>
  </si>
  <si>
    <t>A380</t>
  </si>
  <si>
    <t>RX9070XT</t>
    <phoneticPr fontId="3"/>
  </si>
  <si>
    <t>12月ALGSレンタル分130pcs</t>
    <rPh sb="2" eb="3">
      <t>ガツ</t>
    </rPh>
    <rPh sb="11" eb="12">
      <t>ブン</t>
    </rPh>
    <phoneticPr fontId="3"/>
  </si>
  <si>
    <t>RX9070</t>
    <phoneticPr fontId="3"/>
  </si>
  <si>
    <t>RX9070GRE</t>
    <phoneticPr fontId="3"/>
  </si>
  <si>
    <t>初回10pcs</t>
    <rPh sb="0" eb="2">
      <t>ショカイ</t>
    </rPh>
    <phoneticPr fontId="3"/>
  </si>
  <si>
    <t>RX9060XT 16G</t>
  </si>
  <si>
    <t>RX9060XT 8G</t>
  </si>
  <si>
    <t>無くなり次第終了</t>
    <rPh sb="0" eb="1">
      <t>ナ</t>
    </rPh>
    <rPh sb="4" eb="6">
      <t>シダイ</t>
    </rPh>
    <rPh sb="6" eb="8">
      <t>シュウリョウ</t>
    </rPh>
    <phoneticPr fontId="3"/>
  </si>
  <si>
    <t>RX9060</t>
    <phoneticPr fontId="3"/>
  </si>
  <si>
    <t>最小必要数のみ発注</t>
    <rPh sb="0" eb="2">
      <t>サイショウ</t>
    </rPh>
    <rPh sb="2" eb="5">
      <t>ヒツヨウスウ</t>
    </rPh>
    <rPh sb="7" eb="9">
      <t>ハッチュウ</t>
    </rPh>
    <phoneticPr fontId="3"/>
  </si>
  <si>
    <t>RX7900XTX</t>
    <phoneticPr fontId="3"/>
  </si>
  <si>
    <t>RX7900XT</t>
    <phoneticPr fontId="3"/>
  </si>
  <si>
    <t>RX7800XT</t>
    <phoneticPr fontId="3"/>
  </si>
  <si>
    <t>RX7700XT</t>
    <phoneticPr fontId="3"/>
  </si>
  <si>
    <t>RX7600XT</t>
    <phoneticPr fontId="3"/>
  </si>
  <si>
    <t>RX7600</t>
    <phoneticPr fontId="3"/>
  </si>
  <si>
    <t>RX6600</t>
    <phoneticPr fontId="3"/>
  </si>
  <si>
    <t>RX550</t>
    <phoneticPr fontId="3"/>
  </si>
  <si>
    <t>6000BW WS</t>
  </si>
  <si>
    <t>6000BW MAX-Q</t>
  </si>
  <si>
    <t>RTX5000BW</t>
  </si>
  <si>
    <t>RTX4500BW</t>
  </si>
  <si>
    <t>RTX4000BW</t>
  </si>
  <si>
    <t>RTX4000BW-SFF</t>
  </si>
  <si>
    <t>RTX2000BW</t>
  </si>
  <si>
    <t>6000Ada</t>
    <phoneticPr fontId="3"/>
  </si>
  <si>
    <t>5000Ada</t>
    <phoneticPr fontId="3"/>
  </si>
  <si>
    <t>4500Ada</t>
    <phoneticPr fontId="3"/>
  </si>
  <si>
    <t>4000Ada</t>
    <phoneticPr fontId="3"/>
  </si>
  <si>
    <t>4000 SFF Ada</t>
    <phoneticPr fontId="3"/>
  </si>
  <si>
    <t>2000Ada</t>
    <phoneticPr fontId="3"/>
  </si>
  <si>
    <t>A6000</t>
    <phoneticPr fontId="3"/>
  </si>
  <si>
    <t>A5500</t>
    <phoneticPr fontId="3"/>
  </si>
  <si>
    <t>A4500</t>
  </si>
  <si>
    <t>A4000</t>
  </si>
  <si>
    <t>A2000</t>
  </si>
  <si>
    <t>A1000</t>
    <phoneticPr fontId="3"/>
  </si>
  <si>
    <t>A400</t>
    <phoneticPr fontId="3"/>
  </si>
  <si>
    <t>T1000 8G</t>
    <phoneticPr fontId="3"/>
  </si>
  <si>
    <t>T600</t>
  </si>
  <si>
    <t>T400</t>
    <phoneticPr fontId="3"/>
  </si>
  <si>
    <t>VGA合計</t>
    <rPh sb="3" eb="5">
      <t>ゴウケイ</t>
    </rPh>
    <phoneticPr fontId="3"/>
  </si>
  <si>
    <t>U7-270K Plus</t>
  </si>
  <si>
    <t>性能次第ではU9の入れ替え先として検討</t>
    <rPh sb="0" eb="2">
      <t>セイノウ</t>
    </rPh>
    <rPh sb="2" eb="4">
      <t>シダイ</t>
    </rPh>
    <rPh sb="9" eb="10">
      <t>イ</t>
    </rPh>
    <rPh sb="11" eb="12">
      <t>カ</t>
    </rPh>
    <rPh sb="13" eb="14">
      <t>サキ</t>
    </rPh>
    <rPh sb="17" eb="19">
      <t>ケントウ</t>
    </rPh>
    <phoneticPr fontId="3"/>
  </si>
  <si>
    <t>U5-250K Plus</t>
  </si>
  <si>
    <t>性能次第ではU7の入れ替え先として検討</t>
    <rPh sb="0" eb="2">
      <t>セイノウ</t>
    </rPh>
    <rPh sb="2" eb="4">
      <t>シダイ</t>
    </rPh>
    <rPh sb="9" eb="10">
      <t>イ</t>
    </rPh>
    <rPh sb="11" eb="12">
      <t>カ</t>
    </rPh>
    <rPh sb="13" eb="14">
      <t>サキ</t>
    </rPh>
    <rPh sb="17" eb="19">
      <t>ケントウ</t>
    </rPh>
    <phoneticPr fontId="3"/>
  </si>
  <si>
    <t>U9-285K</t>
  </si>
  <si>
    <t>U9-285</t>
  </si>
  <si>
    <t>U9-285T</t>
  </si>
  <si>
    <t>U7-265KF</t>
  </si>
  <si>
    <t>U7-265K</t>
  </si>
  <si>
    <t>U7-265F</t>
  </si>
  <si>
    <t>U7-265</t>
  </si>
  <si>
    <t>U7-265T</t>
  </si>
  <si>
    <t>U5-245KF</t>
  </si>
  <si>
    <t>U5-245K</t>
  </si>
  <si>
    <t>U5-245</t>
    <phoneticPr fontId="3"/>
  </si>
  <si>
    <t>U5-235</t>
    <phoneticPr fontId="3"/>
  </si>
  <si>
    <t>U5-225F</t>
    <phoneticPr fontId="3"/>
  </si>
  <si>
    <t>U5-225</t>
    <phoneticPr fontId="3"/>
  </si>
  <si>
    <t>i9-14900KF</t>
  </si>
  <si>
    <t>不要な14世代消す</t>
    <rPh sb="0" eb="2">
      <t>フヨウ</t>
    </rPh>
    <rPh sb="5" eb="7">
      <t>セダイ</t>
    </rPh>
    <rPh sb="7" eb="8">
      <t>ケ</t>
    </rPh>
    <phoneticPr fontId="3"/>
  </si>
  <si>
    <t>i9-14900K</t>
  </si>
  <si>
    <t>i9-14900F</t>
  </si>
  <si>
    <t>i9-14900</t>
  </si>
  <si>
    <t>i7-14700KF</t>
  </si>
  <si>
    <t>i7-14700K</t>
  </si>
  <si>
    <t>i7-14700F</t>
  </si>
  <si>
    <t>i7-14700</t>
  </si>
  <si>
    <t>i7-14700T</t>
  </si>
  <si>
    <t>i5-14500</t>
  </si>
  <si>
    <t>i5-14400F</t>
  </si>
  <si>
    <t>i5-14400</t>
  </si>
  <si>
    <t>i3-14100</t>
  </si>
  <si>
    <t>i5-12400</t>
  </si>
  <si>
    <t>CE-G6900</t>
    <phoneticPr fontId="3"/>
  </si>
  <si>
    <t>INTEL CPU合計</t>
    <rPh sb="9" eb="11">
      <t>ゴウケイ</t>
    </rPh>
    <phoneticPr fontId="3"/>
  </si>
  <si>
    <t>R9-9950X3D2</t>
    <phoneticPr fontId="3"/>
  </si>
  <si>
    <t>R9-9950X</t>
  </si>
  <si>
    <t>R9-9950X3D</t>
    <phoneticPr fontId="3"/>
  </si>
  <si>
    <t>R9-9900X</t>
  </si>
  <si>
    <t>R9-9900X3D</t>
    <phoneticPr fontId="3"/>
  </si>
  <si>
    <t>R7-9850X3D</t>
    <phoneticPr fontId="3"/>
  </si>
  <si>
    <t>R7-9800X3D</t>
    <phoneticPr fontId="3"/>
  </si>
  <si>
    <t>R7-9700X</t>
  </si>
  <si>
    <t>R5-9600X</t>
  </si>
  <si>
    <t>R7-8700G</t>
  </si>
  <si>
    <t>R5-8600G</t>
  </si>
  <si>
    <t>R5-8500G</t>
  </si>
  <si>
    <t>R7-7800X3D</t>
  </si>
  <si>
    <t>R7-7700X3D</t>
    <phoneticPr fontId="3"/>
  </si>
  <si>
    <t>R7-7700X</t>
  </si>
  <si>
    <t>R5-7600X</t>
  </si>
  <si>
    <t>R9-7900</t>
  </si>
  <si>
    <t>R7-7700</t>
  </si>
  <si>
    <t>R5-7500F</t>
  </si>
  <si>
    <t>R7-5800X3D</t>
    <phoneticPr fontId="3"/>
  </si>
  <si>
    <t>R7-5700X3D</t>
  </si>
  <si>
    <t>R7-5700X</t>
  </si>
  <si>
    <t>R5-5500GT</t>
    <phoneticPr fontId="3"/>
  </si>
  <si>
    <t>Q2でラストバイ</t>
    <phoneticPr fontId="3"/>
  </si>
  <si>
    <t>R5-4500</t>
  </si>
  <si>
    <t>R3-4300G</t>
  </si>
  <si>
    <t>R5-3400G</t>
  </si>
  <si>
    <t>AMD CPU合計</t>
    <rPh sb="7" eb="9">
      <t>ゴウケイ</t>
    </rPh>
    <phoneticPr fontId="3"/>
  </si>
  <si>
    <t>MSI Z890</t>
    <phoneticPr fontId="3"/>
  </si>
  <si>
    <t>Z890M</t>
    <phoneticPr fontId="3"/>
  </si>
  <si>
    <t>ASR Z890LiveMixer</t>
    <phoneticPr fontId="3"/>
  </si>
  <si>
    <t>ASUS Z890ProArt</t>
    <phoneticPr fontId="3"/>
  </si>
  <si>
    <t>ASR B860</t>
    <phoneticPr fontId="3"/>
  </si>
  <si>
    <t>ASR B860 BK</t>
  </si>
  <si>
    <t>ASR B860 WH</t>
  </si>
  <si>
    <t>ASUS B860M</t>
    <phoneticPr fontId="3"/>
  </si>
  <si>
    <t>B860M LiveMixer</t>
    <phoneticPr fontId="3"/>
  </si>
  <si>
    <t>B860 ITX</t>
    <phoneticPr fontId="3"/>
  </si>
  <si>
    <t>H810M</t>
  </si>
  <si>
    <t>H610から切り替え時期未定</t>
    <rPh sb="6" eb="7">
      <t>キ</t>
    </rPh>
    <rPh sb="8" eb="9">
      <t>カ</t>
    </rPh>
    <rPh sb="10" eb="12">
      <t>ジキ</t>
    </rPh>
    <rPh sb="12" eb="14">
      <t>ミテイ</t>
    </rPh>
    <phoneticPr fontId="3"/>
  </si>
  <si>
    <t>ASR B760TW D5</t>
    <phoneticPr fontId="3"/>
  </si>
  <si>
    <t>ASR B760TW D5 WH</t>
    <phoneticPr fontId="3"/>
  </si>
  <si>
    <t>ASUS B760M D5</t>
    <phoneticPr fontId="3"/>
  </si>
  <si>
    <t>ASR B760M D5</t>
    <phoneticPr fontId="3"/>
  </si>
  <si>
    <t>ASUS B760M D4</t>
    <phoneticPr fontId="3"/>
  </si>
  <si>
    <t>MSI H610 D5</t>
  </si>
  <si>
    <t>H810へ切り替え時期未定</t>
    <rPh sb="5" eb="6">
      <t>キ</t>
    </rPh>
    <rPh sb="7" eb="8">
      <t>カ</t>
    </rPh>
    <rPh sb="9" eb="11">
      <t>ジキ</t>
    </rPh>
    <rPh sb="11" eb="13">
      <t>ミテイ</t>
    </rPh>
    <phoneticPr fontId="3"/>
  </si>
  <si>
    <t>INTEL MB合計</t>
    <rPh sb="8" eb="10">
      <t>ゴウケイ</t>
    </rPh>
    <phoneticPr fontId="3"/>
  </si>
  <si>
    <t>ASR X870E</t>
    <phoneticPr fontId="3"/>
  </si>
  <si>
    <t>X870EProArt</t>
  </si>
  <si>
    <t>ASR B850</t>
    <phoneticPr fontId="3"/>
  </si>
  <si>
    <t>ASR B850 WH</t>
  </si>
  <si>
    <t>ASR B850 LM</t>
  </si>
  <si>
    <t>B850LMへ修正、スポットで使って増える数、戻すタイミングを入れる</t>
    <rPh sb="7" eb="9">
      <t>シュウセイ</t>
    </rPh>
    <rPh sb="15" eb="16">
      <t>ツカ</t>
    </rPh>
    <rPh sb="18" eb="19">
      <t>フ</t>
    </rPh>
    <rPh sb="21" eb="22">
      <t>カズ</t>
    </rPh>
    <rPh sb="23" eb="24">
      <t>モド</t>
    </rPh>
    <rPh sb="31" eb="32">
      <t>イ</t>
    </rPh>
    <phoneticPr fontId="3"/>
  </si>
  <si>
    <t>B850M</t>
    <phoneticPr fontId="3"/>
  </si>
  <si>
    <t>ASR B840</t>
    <phoneticPr fontId="3"/>
  </si>
  <si>
    <t>ASR X670E</t>
    <phoneticPr fontId="3"/>
  </si>
  <si>
    <t>ASR B650</t>
    <phoneticPr fontId="3"/>
  </si>
  <si>
    <t>ASR A620AM</t>
    <phoneticPr fontId="3"/>
  </si>
  <si>
    <t>ASR A620AM WH</t>
    <phoneticPr fontId="3"/>
  </si>
  <si>
    <t>ASR A620M</t>
    <phoneticPr fontId="3"/>
  </si>
  <si>
    <t>ASR B550</t>
    <phoneticPr fontId="3"/>
  </si>
  <si>
    <t>ASR B550M</t>
    <phoneticPr fontId="3"/>
  </si>
  <si>
    <t>5500GTと数イコールにする</t>
    <rPh sb="7" eb="8">
      <t>カズ</t>
    </rPh>
    <phoneticPr fontId="3"/>
  </si>
  <si>
    <t>ASR A520</t>
    <phoneticPr fontId="3"/>
  </si>
  <si>
    <t>AMD MB合計</t>
    <rPh sb="6" eb="8">
      <t>ゴウケイ</t>
    </rPh>
    <phoneticPr fontId="3"/>
  </si>
  <si>
    <t>GE ガンメタ</t>
  </si>
  <si>
    <t>GE 白</t>
  </si>
  <si>
    <t>GE Creator 黒</t>
  </si>
  <si>
    <t>GE Creator 白</t>
  </si>
  <si>
    <t>GEm ガンメタ</t>
  </si>
  <si>
    <t>GEm 白</t>
  </si>
  <si>
    <t>SF 黒 通常</t>
    <rPh sb="5" eb="7">
      <t>ツウジョウ</t>
    </rPh>
    <phoneticPr fontId="3"/>
  </si>
  <si>
    <t>SF 黒 コラボ</t>
    <phoneticPr fontId="3"/>
  </si>
  <si>
    <t>SF 白 通常</t>
    <rPh sb="5" eb="7">
      <t>ツウジョウ</t>
    </rPh>
    <phoneticPr fontId="3"/>
  </si>
  <si>
    <t>SF 白 コラボ</t>
    <rPh sb="3" eb="4">
      <t>シロ</t>
    </rPh>
    <phoneticPr fontId="3"/>
  </si>
  <si>
    <t>SFm 黒</t>
  </si>
  <si>
    <t>SFm 黒 V2</t>
  </si>
  <si>
    <t>SFm 白</t>
  </si>
  <si>
    <t>SFm 白 V2</t>
  </si>
  <si>
    <t>SK-S V2</t>
    <phoneticPr fontId="3"/>
  </si>
  <si>
    <t>SK-S V2_Wside</t>
  </si>
  <si>
    <t>SK-S_CSidePanel</t>
    <phoneticPr fontId="3"/>
  </si>
  <si>
    <t>SK-S_WSidePanel</t>
    <phoneticPr fontId="3"/>
  </si>
  <si>
    <t>SK-P</t>
  </si>
  <si>
    <t>SK-P V2</t>
    <phoneticPr fontId="3"/>
  </si>
  <si>
    <t>SK-WH V2</t>
    <phoneticPr fontId="3"/>
  </si>
  <si>
    <t>SK-BK</t>
    <phoneticPr fontId="3"/>
  </si>
  <si>
    <t>SK-BK V2</t>
    <phoneticPr fontId="3"/>
  </si>
  <si>
    <t>SKM-S V2</t>
    <phoneticPr fontId="3"/>
  </si>
  <si>
    <t>SKM-S V2_Wside</t>
    <phoneticPr fontId="3"/>
  </si>
  <si>
    <t>SKM-S_CSidePanel</t>
    <phoneticPr fontId="3"/>
  </si>
  <si>
    <t>SKM-S_WSidePanel</t>
    <phoneticPr fontId="3"/>
  </si>
  <si>
    <t>SKM-P</t>
  </si>
  <si>
    <t>SKM-WH V2</t>
  </si>
  <si>
    <t>EX</t>
    <phoneticPr fontId="3"/>
  </si>
  <si>
    <t>Crux　BK</t>
    <phoneticPr fontId="3"/>
  </si>
  <si>
    <t>Crux　WH</t>
    <phoneticPr fontId="3"/>
  </si>
  <si>
    <t>CR</t>
  </si>
  <si>
    <t>CR(638)</t>
    <phoneticPr fontId="3"/>
  </si>
  <si>
    <t>渋ハル</t>
    <rPh sb="0" eb="1">
      <t>シブ</t>
    </rPh>
    <phoneticPr fontId="3"/>
  </si>
  <si>
    <t>ぶいすぽ</t>
    <phoneticPr fontId="3"/>
  </si>
  <si>
    <t>3月で終わり</t>
    <rPh sb="1" eb="2">
      <t>ガツ</t>
    </rPh>
    <rPh sb="3" eb="4">
      <t>オ</t>
    </rPh>
    <phoneticPr fontId="3"/>
  </si>
  <si>
    <t>EA</t>
  </si>
  <si>
    <t>Nile</t>
    <phoneticPr fontId="3"/>
  </si>
  <si>
    <t>EM</t>
  </si>
  <si>
    <t>CPS</t>
    <phoneticPr fontId="3"/>
  </si>
  <si>
    <t>2,3月計画強め</t>
    <rPh sb="3" eb="4">
      <t>ガツ</t>
    </rPh>
    <rPh sb="4" eb="6">
      <t>ケイカク</t>
    </rPh>
    <rPh sb="6" eb="7">
      <t>ツヨ</t>
    </rPh>
    <phoneticPr fontId="3"/>
  </si>
  <si>
    <t>CK</t>
    <phoneticPr fontId="3"/>
  </si>
  <si>
    <t>CK raytrek</t>
    <phoneticPr fontId="3"/>
  </si>
  <si>
    <t>X3-B</t>
    <phoneticPr fontId="3"/>
  </si>
  <si>
    <t>4月~SK無くなる分を振り分け</t>
    <rPh sb="1" eb="2">
      <t>ガツ</t>
    </rPh>
    <rPh sb="5" eb="6">
      <t>ナ</t>
    </rPh>
    <rPh sb="9" eb="10">
      <t>ブン</t>
    </rPh>
    <rPh sb="11" eb="12">
      <t>フ</t>
    </rPh>
    <rPh sb="13" eb="14">
      <t>ワ</t>
    </rPh>
    <phoneticPr fontId="3"/>
  </si>
  <si>
    <t>X3-W</t>
    <phoneticPr fontId="3"/>
  </si>
  <si>
    <t>Libra-B</t>
    <phoneticPr fontId="3"/>
  </si>
  <si>
    <t>9月開始</t>
    <rPh sb="1" eb="2">
      <t>ガツ</t>
    </rPh>
    <rPh sb="2" eb="4">
      <t>カイシ</t>
    </rPh>
    <phoneticPr fontId="3"/>
  </si>
  <si>
    <t>Libra-W</t>
    <phoneticPr fontId="3"/>
  </si>
  <si>
    <t>4C</t>
    <phoneticPr fontId="3"/>
  </si>
  <si>
    <t>4CM</t>
    <phoneticPr fontId="3"/>
  </si>
  <si>
    <t>SleepFreaks</t>
    <phoneticPr fontId="3"/>
  </si>
  <si>
    <t>BL672</t>
  </si>
  <si>
    <t>CASE合計</t>
    <rPh sb="4" eb="6">
      <t>ゴウケイ</t>
    </rPh>
    <phoneticPr fontId="3"/>
  </si>
  <si>
    <t>SF 黒　通常</t>
  </si>
  <si>
    <t>SF 黒　コラボ</t>
  </si>
  <si>
    <t>SF 白　通常</t>
  </si>
  <si>
    <t>SF 白　コラボ</t>
  </si>
  <si>
    <t>SF黒コラボ　渋ハル</t>
    <rPh sb="2" eb="3">
      <t>クロ</t>
    </rPh>
    <rPh sb="7" eb="8">
      <t>シブ</t>
    </rPh>
    <phoneticPr fontId="3"/>
  </si>
  <si>
    <t>SF黒コラボ　葛葉</t>
    <rPh sb="2" eb="3">
      <t>クロ</t>
    </rPh>
    <rPh sb="7" eb="9">
      <t>クズハ</t>
    </rPh>
    <phoneticPr fontId="3"/>
  </si>
  <si>
    <t>SF黒コラボ　REJECT</t>
    <rPh sb="2" eb="3">
      <t>クロ</t>
    </rPh>
    <phoneticPr fontId="3"/>
  </si>
  <si>
    <t>SF黒コラボ　藤ちょこ</t>
    <rPh sb="2" eb="3">
      <t>クロ</t>
    </rPh>
    <rPh sb="7" eb="8">
      <t>フジ</t>
    </rPh>
    <phoneticPr fontId="3"/>
  </si>
  <si>
    <t>SF黒コラボ　MHWs</t>
    <rPh sb="2" eb="3">
      <t>クロ</t>
    </rPh>
    <phoneticPr fontId="3"/>
  </si>
  <si>
    <t>SF黒コラボ　ぶいすぽ</t>
    <rPh sb="2" eb="3">
      <t>クロ</t>
    </rPh>
    <phoneticPr fontId="3"/>
  </si>
  <si>
    <t>SF黒コラボ　ローレン</t>
    <rPh sb="2" eb="3">
      <t>クロ</t>
    </rPh>
    <phoneticPr fontId="3"/>
  </si>
  <si>
    <t>SF白コラボ　Nachoneko</t>
    <rPh sb="2" eb="3">
      <t>シロ</t>
    </rPh>
    <phoneticPr fontId="3"/>
  </si>
  <si>
    <t>SF白コラボ　猫麦とろろ</t>
    <rPh sb="2" eb="3">
      <t>シロ</t>
    </rPh>
    <rPh sb="7" eb="9">
      <t>ネコムギ</t>
    </rPh>
    <phoneticPr fontId="3"/>
  </si>
  <si>
    <t>SF白コラボ　シャニマス</t>
    <rPh sb="2" eb="3">
      <t>シロ</t>
    </rPh>
    <phoneticPr fontId="3"/>
  </si>
  <si>
    <t>SF白コラボ　カグラナナ</t>
    <rPh sb="2" eb="3">
      <t>シロ</t>
    </rPh>
    <phoneticPr fontId="3"/>
  </si>
  <si>
    <t>SF白コラボ　イブラヒム</t>
    <rPh sb="2" eb="3">
      <t>シロ</t>
    </rPh>
    <phoneticPr fontId="3"/>
  </si>
  <si>
    <t>印刷面</t>
  </si>
  <si>
    <t>金具</t>
  </si>
  <si>
    <t>表</t>
  </si>
  <si>
    <t>あり</t>
  </si>
  <si>
    <t>SF 黒 コラボ　表</t>
    <rPh sb="9" eb="10">
      <t>オモテ</t>
    </rPh>
    <phoneticPr fontId="3"/>
  </si>
  <si>
    <t>SF 白 コラボ</t>
    <phoneticPr fontId="3"/>
  </si>
  <si>
    <t>裏</t>
  </si>
  <si>
    <t>無</t>
  </si>
  <si>
    <t>SF 白 コラボ</t>
  </si>
  <si>
    <t>SF 黒 コラボ</t>
  </si>
  <si>
    <t>寺田てら</t>
    <rPh sb="0" eb="2">
      <t>テラダ</t>
    </rPh>
    <phoneticPr fontId="3"/>
  </si>
  <si>
    <t>スタレ</t>
    <phoneticPr fontId="3"/>
  </si>
  <si>
    <t>SF黒コラボ　ぶいすぽ①</t>
    <rPh sb="2" eb="3">
      <t>クロ</t>
    </rPh>
    <phoneticPr fontId="3"/>
  </si>
  <si>
    <t>SF 白 コラボ　表</t>
    <rPh sb="9" eb="10">
      <t>オモテ</t>
    </rPh>
    <phoneticPr fontId="3"/>
  </si>
  <si>
    <t>SF黒コラボ　ぶいすぽ②</t>
    <rPh sb="2" eb="3">
      <t>クロ</t>
    </rPh>
    <phoneticPr fontId="3"/>
  </si>
  <si>
    <t>しぐれうい</t>
  </si>
  <si>
    <t>ライト　販売見送り</t>
    <rPh sb="4" eb="6">
      <t>ハンバイ</t>
    </rPh>
    <rPh sb="6" eb="8">
      <t>ミオク</t>
    </rPh>
    <phoneticPr fontId="3"/>
  </si>
  <si>
    <t>天鬼ぷるる</t>
    <rPh sb="0" eb="1">
      <t>テン</t>
    </rPh>
    <rPh sb="1" eb="2">
      <t>オニ</t>
    </rPh>
    <phoneticPr fontId="1"/>
  </si>
  <si>
    <t>SF6</t>
  </si>
  <si>
    <t>因幡はねる</t>
    <rPh sb="0" eb="2">
      <t>イナバ</t>
    </rPh>
    <phoneticPr fontId="1"/>
  </si>
  <si>
    <t>ALGS</t>
  </si>
  <si>
    <t>寺田てら</t>
  </si>
  <si>
    <t>カグラナナ</t>
  </si>
  <si>
    <t>VARREL</t>
  </si>
  <si>
    <t>未定</t>
    <rPh sb="0" eb="2">
      <t>ミテイ</t>
    </rPh>
    <phoneticPr fontId="3"/>
  </si>
  <si>
    <t>ぽこピー</t>
  </si>
  <si>
    <t>LAM</t>
  </si>
  <si>
    <t>結城さくな</t>
    <rPh sb="0" eb="2">
      <t>ユウキ</t>
    </rPh>
    <phoneticPr fontId="1"/>
  </si>
  <si>
    <t>碧依さくら</t>
  </si>
  <si>
    <t>鳴潮</t>
  </si>
  <si>
    <t>エースコンバット</t>
  </si>
  <si>
    <t>FF</t>
    <phoneticPr fontId="3"/>
  </si>
  <si>
    <t>意図的に重複させている部材</t>
    <rPh sb="0" eb="3">
      <t>イトテキ</t>
    </rPh>
    <rPh sb="4" eb="6">
      <t>チョウフク</t>
    </rPh>
    <rPh sb="11" eb="13">
      <t>ブザイ</t>
    </rPh>
    <phoneticPr fontId="3"/>
  </si>
  <si>
    <t>VGA</t>
  </si>
  <si>
    <t>CPU</t>
  </si>
  <si>
    <t>INTEL</t>
  </si>
  <si>
    <t>AMD</t>
  </si>
  <si>
    <t>MB</t>
  </si>
  <si>
    <t>CASE</t>
  </si>
  <si>
    <t>VGA搭載率→</t>
    <rPh sb="3" eb="5">
      <t>トウサイ</t>
    </rPh>
    <rPh sb="5" eb="6">
      <t>リツ</t>
    </rPh>
    <phoneticPr fontId="3"/>
  </si>
  <si>
    <t>42期→</t>
    <rPh sb="2" eb="3">
      <t>キ</t>
    </rPh>
    <phoneticPr fontId="3"/>
  </si>
  <si>
    <t>※法人合算</t>
    <rPh sb="1" eb="3">
      <t>ホウジン</t>
    </rPh>
    <rPh sb="3" eb="5">
      <t>ガッサン</t>
    </rPh>
    <phoneticPr fontId="3"/>
  </si>
  <si>
    <t>全体シートにあるか</t>
    <rPh sb="0" eb="2">
      <t>ゼンタイ</t>
    </rPh>
    <phoneticPr fontId="3"/>
  </si>
  <si>
    <t>識別子2</t>
    <rPh sb="0" eb="3">
      <t>シキベツシ</t>
    </rPh>
    <phoneticPr fontId="3"/>
  </si>
  <si>
    <t>当月見込(法込)</t>
    <rPh sb="0" eb="2">
      <t>トウゲツ</t>
    </rPh>
    <rPh sb="2" eb="4">
      <t>ミコミ</t>
    </rPh>
    <rPh sb="5" eb="6">
      <t>ホウ</t>
    </rPh>
    <rPh sb="6" eb="7">
      <t>コ</t>
    </rPh>
    <phoneticPr fontId="3"/>
  </si>
  <si>
    <t>当月見込(法抜)</t>
    <rPh sb="0" eb="2">
      <t>トウゲツ</t>
    </rPh>
    <rPh sb="2" eb="4">
      <t>ミコミ</t>
    </rPh>
    <rPh sb="5" eb="6">
      <t>ホウ</t>
    </rPh>
    <rPh sb="6" eb="7">
      <t>ヌ</t>
    </rPh>
    <phoneticPr fontId="3"/>
  </si>
  <si>
    <t>RTX5090</t>
  </si>
  <si>
    <t>RTX5070Ti</t>
  </si>
  <si>
    <t>RTX5070</t>
  </si>
  <si>
    <t>RTX5070 WH</t>
  </si>
  <si>
    <t>RTX5060Ti 16GB WH</t>
    <phoneticPr fontId="3"/>
  </si>
  <si>
    <t>RTX3050 8G</t>
    <phoneticPr fontId="3"/>
  </si>
  <si>
    <t>残り法人</t>
    <rPh sb="0" eb="1">
      <t>ノコ</t>
    </rPh>
    <rPh sb="2" eb="4">
      <t>ホウジン</t>
    </rPh>
    <phoneticPr fontId="3"/>
  </si>
  <si>
    <t>初回発注のみ、売り切れてもOK</t>
    <rPh sb="0" eb="2">
      <t>ショカイ</t>
    </rPh>
    <rPh sb="2" eb="4">
      <t>ハッチュウ</t>
    </rPh>
    <rPh sb="7" eb="8">
      <t>ウ</t>
    </rPh>
    <rPh sb="9" eb="10">
      <t>キ</t>
    </rPh>
    <phoneticPr fontId="3"/>
  </si>
  <si>
    <t>B580</t>
    <phoneticPr fontId="3"/>
  </si>
  <si>
    <t>売り切って終わり</t>
    <rPh sb="0" eb="1">
      <t>ウ</t>
    </rPh>
    <rPh sb="2" eb="3">
      <t>キ</t>
    </rPh>
    <rPh sb="5" eb="6">
      <t>オ</t>
    </rPh>
    <phoneticPr fontId="3"/>
  </si>
  <si>
    <t>B570</t>
    <phoneticPr fontId="3"/>
  </si>
  <si>
    <t>RX9060XT 16G</t>
    <phoneticPr fontId="3"/>
  </si>
  <si>
    <t>RX9060XT 8G</t>
    <phoneticPr fontId="3"/>
  </si>
  <si>
    <t>在庫かぎり</t>
    <rPh sb="0" eb="2">
      <t>ザイコ</t>
    </rPh>
    <phoneticPr fontId="3"/>
  </si>
  <si>
    <t>2月追加発注100pcs</t>
    <rPh sb="1" eb="2">
      <t>ガツ</t>
    </rPh>
    <rPh sb="2" eb="4">
      <t>ツイカ</t>
    </rPh>
    <rPh sb="4" eb="6">
      <t>ハッチュウ</t>
    </rPh>
    <phoneticPr fontId="3"/>
  </si>
  <si>
    <t>在庫限り</t>
    <rPh sb="0" eb="2">
      <t>ザイコ</t>
    </rPh>
    <rPh sb="2" eb="3">
      <t>カギ</t>
    </rPh>
    <phoneticPr fontId="3"/>
  </si>
  <si>
    <t>6000Ada</t>
  </si>
  <si>
    <t>実績集計用(通販経由のraytrek)/計画値ではありません</t>
    <rPh sb="0" eb="2">
      <t>ジッセキ</t>
    </rPh>
    <rPh sb="2" eb="4">
      <t>シュウケイ</t>
    </rPh>
    <rPh sb="4" eb="5">
      <t>ヨウ</t>
    </rPh>
    <rPh sb="6" eb="8">
      <t>ツウハン</t>
    </rPh>
    <rPh sb="8" eb="10">
      <t>ケイユ</t>
    </rPh>
    <rPh sb="20" eb="23">
      <t>ケイカクチ</t>
    </rPh>
    <phoneticPr fontId="3"/>
  </si>
  <si>
    <t>5000Ada</t>
  </si>
  <si>
    <t>4500Ada</t>
  </si>
  <si>
    <t>4000Ada</t>
  </si>
  <si>
    <t>U9-285K</t>
    <phoneticPr fontId="3"/>
  </si>
  <si>
    <t>U7-270K性能次第では下方修正</t>
    <rPh sb="7" eb="9">
      <t>セイノウ</t>
    </rPh>
    <rPh sb="9" eb="11">
      <t>シダイ</t>
    </rPh>
    <rPh sb="13" eb="15">
      <t>カホウ</t>
    </rPh>
    <rPh sb="15" eb="17">
      <t>シュウセイ</t>
    </rPh>
    <phoneticPr fontId="3"/>
  </si>
  <si>
    <t>U9-285</t>
    <phoneticPr fontId="3"/>
  </si>
  <si>
    <t>U9-285T</t>
    <phoneticPr fontId="3"/>
  </si>
  <si>
    <t>U7-265KF</t>
    <phoneticPr fontId="3"/>
  </si>
  <si>
    <t>U7-265K</t>
    <phoneticPr fontId="3"/>
  </si>
  <si>
    <t>U5-245KF</t>
    <phoneticPr fontId="3"/>
  </si>
  <si>
    <t>U7-265F</t>
    <phoneticPr fontId="3"/>
  </si>
  <si>
    <t>U7-265</t>
    <phoneticPr fontId="3"/>
  </si>
  <si>
    <t>U7-265T</t>
    <phoneticPr fontId="3"/>
  </si>
  <si>
    <t>U5-245</t>
  </si>
  <si>
    <t>U5-235</t>
  </si>
  <si>
    <t>U5-225F</t>
  </si>
  <si>
    <t>U5-225</t>
  </si>
  <si>
    <t>EOL→MB700追加 手配済み分反映</t>
    <rPh sb="9" eb="11">
      <t>ツイカ</t>
    </rPh>
    <rPh sb="12" eb="15">
      <t>テハイズ</t>
    </rPh>
    <rPh sb="16" eb="17">
      <t>ブン</t>
    </rPh>
    <rPh sb="17" eb="19">
      <t>ハンエイ</t>
    </rPh>
    <phoneticPr fontId="3"/>
  </si>
  <si>
    <t>ぶいすぽのケース残数連動で1月あたりから調整</t>
    <rPh sb="8" eb="10">
      <t>ザンスウ</t>
    </rPh>
    <rPh sb="10" eb="12">
      <t>レンドウ</t>
    </rPh>
    <rPh sb="14" eb="15">
      <t>ガツ</t>
    </rPh>
    <rPh sb="20" eb="22">
      <t>チョウセイ</t>
    </rPh>
    <phoneticPr fontId="3"/>
  </si>
  <si>
    <t>TWはU9へ移行</t>
    <rPh sb="6" eb="8">
      <t>イコウ</t>
    </rPh>
    <phoneticPr fontId="3"/>
  </si>
  <si>
    <t>i7-14700F</t>
    <phoneticPr fontId="3"/>
  </si>
  <si>
    <t>取れるなら12400でダメな場合は14400で</t>
    <rPh sb="0" eb="1">
      <t>ト</t>
    </rPh>
    <rPh sb="14" eb="16">
      <t>バアイ</t>
    </rPh>
    <phoneticPr fontId="3"/>
  </si>
  <si>
    <t>i5-13400</t>
    <phoneticPr fontId="3"/>
  </si>
  <si>
    <t>12400との価格差埋まるまでコンシューマー停止</t>
    <rPh sb="7" eb="10">
      <t>カカクサ</t>
    </rPh>
    <rPh sb="10" eb="11">
      <t>ウ</t>
    </rPh>
    <rPh sb="22" eb="24">
      <t>テイシ</t>
    </rPh>
    <phoneticPr fontId="3"/>
  </si>
  <si>
    <t>i5-12400F</t>
    <phoneticPr fontId="3"/>
  </si>
  <si>
    <t>当日出荷モデルで残数消化</t>
    <rPh sb="0" eb="2">
      <t>トウジツ</t>
    </rPh>
    <rPh sb="2" eb="4">
      <t>シュッカ</t>
    </rPh>
    <rPh sb="8" eb="10">
      <t>ザンスウ</t>
    </rPh>
    <rPh sb="10" eb="12">
      <t>ショウカ</t>
    </rPh>
    <phoneticPr fontId="3"/>
  </si>
  <si>
    <t>i5-12400</t>
    <phoneticPr fontId="3"/>
  </si>
  <si>
    <t>3/14 11:00解禁</t>
    <rPh sb="10" eb="12">
      <t>カイキン</t>
    </rPh>
    <phoneticPr fontId="3"/>
  </si>
  <si>
    <t>R5-9600X</t>
    <phoneticPr fontId="3"/>
  </si>
  <si>
    <t>売り切って終了</t>
    <rPh sb="0" eb="1">
      <t>ウ</t>
    </rPh>
    <rPh sb="2" eb="3">
      <t>キ</t>
    </rPh>
    <rPh sb="5" eb="7">
      <t>シュウリョウ</t>
    </rPh>
    <phoneticPr fontId="3"/>
  </si>
  <si>
    <t>2028EOL</t>
    <phoneticPr fontId="3"/>
  </si>
  <si>
    <t>12月MB起因で減っているのでintelに寄せている / 2月MB入り次第、再開</t>
    <rPh sb="2" eb="3">
      <t>ガツ</t>
    </rPh>
    <rPh sb="5" eb="7">
      <t>キイン</t>
    </rPh>
    <rPh sb="8" eb="9">
      <t>ヘ</t>
    </rPh>
    <rPh sb="21" eb="22">
      <t>ヨ</t>
    </rPh>
    <rPh sb="30" eb="31">
      <t>ガツ</t>
    </rPh>
    <rPh sb="33" eb="34">
      <t>ハイ</t>
    </rPh>
    <rPh sb="35" eb="37">
      <t>シダイ</t>
    </rPh>
    <rPh sb="38" eb="40">
      <t>サイカイ</t>
    </rPh>
    <phoneticPr fontId="3"/>
  </si>
  <si>
    <t>R5-3400G</t>
    <phoneticPr fontId="3"/>
  </si>
  <si>
    <t>追加発注無し見せるモデルとしてスモールスタート</t>
    <rPh sb="0" eb="2">
      <t>ツイカ</t>
    </rPh>
    <rPh sb="2" eb="4">
      <t>ハッチュウ</t>
    </rPh>
    <rPh sb="4" eb="5">
      <t>ナ</t>
    </rPh>
    <rPh sb="6" eb="7">
      <t>ミ</t>
    </rPh>
    <phoneticPr fontId="3"/>
  </si>
  <si>
    <t>やめる</t>
    <phoneticPr fontId="3"/>
  </si>
  <si>
    <t>在庫300まで通常で使用。在庫適正後の追加発注はなし</t>
    <rPh sb="0" eb="2">
      <t>ザイコ</t>
    </rPh>
    <rPh sb="7" eb="9">
      <t>ツウジョウ</t>
    </rPh>
    <rPh sb="10" eb="12">
      <t>シヨウ</t>
    </rPh>
    <rPh sb="13" eb="15">
      <t>ザイコ</t>
    </rPh>
    <rPh sb="15" eb="17">
      <t>テキセイ</t>
    </rPh>
    <rPh sb="17" eb="18">
      <t>ゴ</t>
    </rPh>
    <rPh sb="19" eb="21">
      <t>ツイカ</t>
    </rPh>
    <rPh sb="21" eb="23">
      <t>ハッチュウ</t>
    </rPh>
    <phoneticPr fontId="3"/>
  </si>
  <si>
    <t>B860汎用を使い切って黒を汎用化</t>
    <rPh sb="4" eb="6">
      <t>ハンヨウ</t>
    </rPh>
    <rPh sb="7" eb="8">
      <t>ツカ</t>
    </rPh>
    <rPh sb="9" eb="10">
      <t>キ</t>
    </rPh>
    <rPh sb="12" eb="13">
      <t>クロ</t>
    </rPh>
    <rPh sb="14" eb="16">
      <t>ハンヨウ</t>
    </rPh>
    <rPh sb="16" eb="17">
      <t>カ</t>
    </rPh>
    <phoneticPr fontId="3"/>
  </si>
  <si>
    <t>在庫適正化まで通常使用</t>
    <rPh sb="0" eb="2">
      <t>ザイコ</t>
    </rPh>
    <rPh sb="2" eb="5">
      <t>テキセイカ</t>
    </rPh>
    <rPh sb="7" eb="9">
      <t>ツウジョウ</t>
    </rPh>
    <rPh sb="9" eb="11">
      <t>シヨウ</t>
    </rPh>
    <phoneticPr fontId="3"/>
  </si>
  <si>
    <t>個人で管理しているモデル無し</t>
    <rPh sb="0" eb="2">
      <t>コジン</t>
    </rPh>
    <rPh sb="3" eb="5">
      <t>カンリ</t>
    </rPh>
    <rPh sb="12" eb="13">
      <t>ナ</t>
    </rPh>
    <phoneticPr fontId="3"/>
  </si>
  <si>
    <t>3月から開始</t>
    <rPh sb="1" eb="2">
      <t>ガツ</t>
    </rPh>
    <rPh sb="4" eb="6">
      <t>カイシ</t>
    </rPh>
    <phoneticPr fontId="3"/>
  </si>
  <si>
    <t>B760はB760MD4に全て切り替え</t>
    <rPh sb="13" eb="14">
      <t>スベ</t>
    </rPh>
    <rPh sb="15" eb="16">
      <t>キ</t>
    </rPh>
    <rPh sb="17" eb="18">
      <t>カ</t>
    </rPh>
    <phoneticPr fontId="3"/>
  </si>
  <si>
    <t>X870EProArt</t>
    <phoneticPr fontId="3"/>
  </si>
  <si>
    <t>ASR B850 LM</t>
    <phoneticPr fontId="3"/>
  </si>
  <si>
    <t>在庫適正化なで通常使用</t>
    <rPh sb="0" eb="2">
      <t>ザイコ</t>
    </rPh>
    <rPh sb="2" eb="5">
      <t>テキセイカ</t>
    </rPh>
    <rPh sb="7" eb="9">
      <t>ツウジョウ</t>
    </rPh>
    <rPh sb="9" eb="11">
      <t>シヨウ</t>
    </rPh>
    <phoneticPr fontId="3"/>
  </si>
  <si>
    <t>B850 ITX</t>
    <phoneticPr fontId="3"/>
  </si>
  <si>
    <t>5500GT、3400G専用</t>
    <rPh sb="12" eb="14">
      <t>センヨウ</t>
    </rPh>
    <phoneticPr fontId="3"/>
  </si>
  <si>
    <t>コラボの27行目足すの忘れずに</t>
    <rPh sb="6" eb="8">
      <t>ギョウメ</t>
    </rPh>
    <rPh sb="8" eb="9">
      <t>タ</t>
    </rPh>
    <rPh sb="11" eb="12">
      <t>ワス</t>
    </rPh>
    <phoneticPr fontId="3"/>
  </si>
  <si>
    <t>v2に切り替え</t>
    <rPh sb="3" eb="4">
      <t>キ</t>
    </rPh>
    <rPh sb="5" eb="6">
      <t>カ</t>
    </rPh>
    <phoneticPr fontId="3"/>
  </si>
  <si>
    <t>V1使い切り次第V2以降、冷却性能必要なモデルは先行使用</t>
    <rPh sb="2" eb="3">
      <t>ツカ</t>
    </rPh>
    <rPh sb="4" eb="5">
      <t>キ</t>
    </rPh>
    <rPh sb="6" eb="8">
      <t>シダイ</t>
    </rPh>
    <rPh sb="10" eb="12">
      <t>イコウ</t>
    </rPh>
    <rPh sb="13" eb="17">
      <t>レイキャクセイノウ</t>
    </rPh>
    <rPh sb="17" eb="19">
      <t>ヒツヨウ</t>
    </rPh>
    <rPh sb="24" eb="26">
      <t>センコウ</t>
    </rPh>
    <rPh sb="26" eb="28">
      <t>シヨウ</t>
    </rPh>
    <phoneticPr fontId="3"/>
  </si>
  <si>
    <t>V1使い切り次第V2以降、冷却性能必要なモデルは先行使用　　3~4月切り替え予定</t>
    <rPh sb="2" eb="3">
      <t>ツカ</t>
    </rPh>
    <rPh sb="4" eb="5">
      <t>キ</t>
    </rPh>
    <rPh sb="6" eb="8">
      <t>シダイ</t>
    </rPh>
    <rPh sb="10" eb="12">
      <t>イコウ</t>
    </rPh>
    <rPh sb="13" eb="17">
      <t>レイキャクセイノウ</t>
    </rPh>
    <rPh sb="17" eb="19">
      <t>ヒツヨウ</t>
    </rPh>
    <rPh sb="24" eb="26">
      <t>センコウ</t>
    </rPh>
    <rPh sb="26" eb="28">
      <t>シヨウ</t>
    </rPh>
    <rPh sb="33" eb="34">
      <t>ガツ</t>
    </rPh>
    <rPh sb="34" eb="35">
      <t>キ</t>
    </rPh>
    <rPh sb="36" eb="37">
      <t>カ</t>
    </rPh>
    <rPh sb="38" eb="40">
      <t>ヨテイ</t>
    </rPh>
    <phoneticPr fontId="3"/>
  </si>
  <si>
    <t>SK-S</t>
    <phoneticPr fontId="3"/>
  </si>
  <si>
    <t>V1</t>
    <phoneticPr fontId="3"/>
  </si>
  <si>
    <t>V2</t>
    <phoneticPr fontId="3"/>
  </si>
  <si>
    <t>8月新ケースで0.7倍にブレーキ</t>
    <rPh sb="1" eb="2">
      <t>ガツ</t>
    </rPh>
    <rPh sb="2" eb="3">
      <t>シン</t>
    </rPh>
    <rPh sb="10" eb="11">
      <t>バイ</t>
    </rPh>
    <phoneticPr fontId="3"/>
  </si>
  <si>
    <t>SK-S_WSidePanel</t>
  </si>
  <si>
    <t>SKM-S</t>
    <phoneticPr fontId="3"/>
  </si>
  <si>
    <t>SKM-S_WSidePanel</t>
  </si>
  <si>
    <t>SKM-WH V2</t>
    <phoneticPr fontId="3"/>
  </si>
  <si>
    <t>9/17販売開始　9月展示機用に50pcs増</t>
    <rPh sb="4" eb="6">
      <t>ハンバイ</t>
    </rPh>
    <rPh sb="6" eb="8">
      <t>カイシ</t>
    </rPh>
    <rPh sb="10" eb="11">
      <t>ガツ</t>
    </rPh>
    <rPh sb="11" eb="14">
      <t>テンジキ</t>
    </rPh>
    <rPh sb="14" eb="15">
      <t>ヨウ</t>
    </rPh>
    <rPh sb="21" eb="22">
      <t>ゾウ</t>
    </rPh>
    <phoneticPr fontId="3"/>
  </si>
  <si>
    <t>CruX　WH</t>
    <phoneticPr fontId="3"/>
  </si>
  <si>
    <t>9/17販売開始</t>
    <rPh sb="4" eb="6">
      <t>ハンバイ</t>
    </rPh>
    <rPh sb="6" eb="8">
      <t>カイシ</t>
    </rPh>
    <phoneticPr fontId="3"/>
  </si>
  <si>
    <t>ぶいすぽ4月からSFケース</t>
    <rPh sb="5" eb="6">
      <t>ガツ</t>
    </rPh>
    <phoneticPr fontId="3"/>
  </si>
  <si>
    <t>EA041</t>
    <phoneticPr fontId="3"/>
  </si>
  <si>
    <t>Nileに切り替え</t>
    <rPh sb="5" eb="6">
      <t>キ</t>
    </rPh>
    <rPh sb="7" eb="8">
      <t>カ</t>
    </rPh>
    <phoneticPr fontId="3"/>
  </si>
  <si>
    <t>SD</t>
    <phoneticPr fontId="3"/>
  </si>
  <si>
    <t>後ろ倒し必要</t>
    <rPh sb="0" eb="1">
      <t>ウシ</t>
    </rPh>
    <rPh sb="2" eb="3">
      <t>ダオ</t>
    </rPh>
    <rPh sb="4" eb="6">
      <t>ヒツヨウ</t>
    </rPh>
    <phoneticPr fontId="3"/>
  </si>
  <si>
    <t>EM041</t>
    <phoneticPr fontId="3"/>
  </si>
  <si>
    <t>2~3月係数以上に増やしている</t>
    <rPh sb="3" eb="4">
      <t>ガツ</t>
    </rPh>
    <rPh sb="4" eb="6">
      <t>ケイスウ</t>
    </rPh>
    <rPh sb="6" eb="8">
      <t>イジョウ</t>
    </rPh>
    <rPh sb="9" eb="10">
      <t>フ</t>
    </rPh>
    <phoneticPr fontId="3"/>
  </si>
  <si>
    <t>CK722</t>
    <phoneticPr fontId="3"/>
  </si>
  <si>
    <t>EM raytrek</t>
  </si>
  <si>
    <t>EM041 raytrek</t>
    <phoneticPr fontId="3"/>
  </si>
  <si>
    <t xml:space="preserve">GR One </t>
  </si>
  <si>
    <t>メーカーEOL在庫消化</t>
    <rPh sb="7" eb="9">
      <t>ザイコ</t>
    </rPh>
    <rPh sb="9" eb="11">
      <t>ショウカ</t>
    </rPh>
    <phoneticPr fontId="3"/>
  </si>
  <si>
    <t>10月</t>
    <phoneticPr fontId="3"/>
  </si>
  <si>
    <t>9月</t>
    <rPh sb="1" eb="2">
      <t>ガツ</t>
    </rPh>
    <phoneticPr fontId="3"/>
  </si>
  <si>
    <t>６月</t>
    <rPh sb="1" eb="2">
      <t>ガツ</t>
    </rPh>
    <phoneticPr fontId="3"/>
  </si>
  <si>
    <t>７月</t>
  </si>
  <si>
    <t>８月</t>
  </si>
  <si>
    <t>９月</t>
  </si>
  <si>
    <t>１０月</t>
  </si>
  <si>
    <t>１１月</t>
  </si>
  <si>
    <t>１２月</t>
  </si>
  <si>
    <t>RTX5080S</t>
    <phoneticPr fontId="3"/>
  </si>
  <si>
    <t>RTX5080</t>
  </si>
  <si>
    <t>RTX5070TiS</t>
    <phoneticPr fontId="3"/>
  </si>
  <si>
    <t>RTX5070S</t>
    <phoneticPr fontId="3"/>
  </si>
  <si>
    <t>RTX5050</t>
    <phoneticPr fontId="3"/>
  </si>
  <si>
    <t>RTX3050 6G LP</t>
  </si>
  <si>
    <t>RX9070</t>
  </si>
  <si>
    <t>RX9060</t>
  </si>
  <si>
    <t>A5000</t>
    <phoneticPr fontId="3"/>
  </si>
  <si>
    <t>U9-290K Plus</t>
  </si>
  <si>
    <t>R9-9950X3D</t>
  </si>
  <si>
    <t>R9-9900X3D</t>
  </si>
  <si>
    <t>R9-9900X</t>
    <phoneticPr fontId="3"/>
  </si>
  <si>
    <t>R7-9700X</t>
    <phoneticPr fontId="3"/>
  </si>
  <si>
    <t>R7-7700</t>
    <phoneticPr fontId="3"/>
  </si>
  <si>
    <t>R5-7600</t>
  </si>
  <si>
    <t>R5-7500F</t>
    <phoneticPr fontId="3"/>
  </si>
  <si>
    <t>R3-4300G</t>
    <phoneticPr fontId="3"/>
  </si>
  <si>
    <t>ASUS Z890ProArt</t>
  </si>
  <si>
    <t>H810M</t>
    <phoneticPr fontId="3"/>
  </si>
  <si>
    <t>ASR B760TW D5</t>
  </si>
  <si>
    <t>ASR B760M D5</t>
  </si>
  <si>
    <t>MSI H610 D5</t>
    <phoneticPr fontId="3"/>
  </si>
  <si>
    <t>ASR B850 WH</t>
    <phoneticPr fontId="3"/>
  </si>
  <si>
    <t>SF 黒 通常</t>
  </si>
  <si>
    <t>SF 白 通常</t>
  </si>
  <si>
    <t>V1</t>
  </si>
  <si>
    <t>V2</t>
  </si>
  <si>
    <t>SK-WH V2</t>
  </si>
  <si>
    <t>SK-BK</t>
  </si>
  <si>
    <t>SKM-S</t>
  </si>
  <si>
    <t>EA raytrek</t>
    <phoneticPr fontId="3"/>
  </si>
  <si>
    <t>CPS raytrek</t>
    <phoneticPr fontId="3"/>
  </si>
  <si>
    <t>X3-B</t>
  </si>
  <si>
    <t>X3-W</t>
  </si>
  <si>
    <t>4C</t>
  </si>
  <si>
    <t>LD</t>
    <phoneticPr fontId="3"/>
  </si>
  <si>
    <t>法人desk台数予算</t>
    <rPh sb="0" eb="2">
      <t>ホウジン</t>
    </rPh>
    <rPh sb="6" eb="8">
      <t>ダイスウ</t>
    </rPh>
    <rPh sb="8" eb="10">
      <t>ヨサン</t>
    </rPh>
    <phoneticPr fontId="2"/>
  </si>
  <si>
    <t>全体</t>
    <rPh sb="0" eb="2">
      <t>ゼンタイ</t>
    </rPh>
    <phoneticPr fontId="2"/>
  </si>
  <si>
    <t>TW</t>
  </si>
  <si>
    <t>GALLERIA</t>
  </si>
  <si>
    <t>raytrek</t>
  </si>
  <si>
    <t>実利用数(CPU/MB)</t>
    <rPh sb="0" eb="3">
      <t>ジツリヨウ</t>
    </rPh>
    <rPh sb="3" eb="4">
      <t>スウ</t>
    </rPh>
    <phoneticPr fontId="2"/>
  </si>
  <si>
    <t>対予算使用率</t>
    <rPh sb="0" eb="1">
      <t>タイ</t>
    </rPh>
    <rPh sb="1" eb="3">
      <t>ヨサン</t>
    </rPh>
    <rPh sb="3" eb="5">
      <t>シヨウ</t>
    </rPh>
    <rPh sb="5" eb="6">
      <t>リツ</t>
    </rPh>
    <phoneticPr fontId="2"/>
  </si>
  <si>
    <t>ｺﾏｰｼｬﾙﾀﾌﾞにあるか</t>
    <phoneticPr fontId="3"/>
  </si>
  <si>
    <t>名称読みかえ有無</t>
    <rPh sb="0" eb="2">
      <t>メイショウ</t>
    </rPh>
    <rPh sb="2" eb="3">
      <t>ヨ</t>
    </rPh>
    <rPh sb="6" eb="8">
      <t>ウム</t>
    </rPh>
    <phoneticPr fontId="3"/>
  </si>
  <si>
    <t>2026年12月</t>
  </si>
  <si>
    <t>RTX5060Ti 16GB</t>
  </si>
  <si>
    <t>RTX5060Ti</t>
  </si>
  <si>
    <t>RTX5060</t>
  </si>
  <si>
    <t>RTX3050 6GB</t>
  </si>
  <si>
    <t>RTX3050 LP</t>
  </si>
  <si>
    <t>9070XT</t>
  </si>
  <si>
    <t>9060XT 16G</t>
  </si>
  <si>
    <t>9060XT 8G</t>
  </si>
  <si>
    <t>Intel Arc B580</t>
  </si>
  <si>
    <t>Intel Arc B570</t>
  </si>
  <si>
    <t>R9700</t>
  </si>
  <si>
    <t>RTX5000BW 72G</t>
  </si>
  <si>
    <t>2000Ada</t>
  </si>
  <si>
    <t>A1000</t>
  </si>
  <si>
    <t>A400</t>
  </si>
  <si>
    <t>合計</t>
  </si>
  <si>
    <t>285K</t>
  </si>
  <si>
    <t>270K</t>
  </si>
  <si>
    <t>265K</t>
  </si>
  <si>
    <t>265KF</t>
  </si>
  <si>
    <t>265F</t>
  </si>
  <si>
    <t>14700F</t>
  </si>
  <si>
    <t>265T</t>
  </si>
  <si>
    <t>225F</t>
  </si>
  <si>
    <t>14400F</t>
  </si>
  <si>
    <t>G6900</t>
  </si>
  <si>
    <t>9950X3D2</t>
  </si>
  <si>
    <t>9950X3D</t>
  </si>
  <si>
    <t>9950X</t>
  </si>
  <si>
    <t>9900X3D</t>
  </si>
  <si>
    <t>9900X</t>
  </si>
  <si>
    <t>9800X3D</t>
  </si>
  <si>
    <t>9700X</t>
  </si>
  <si>
    <t>7800X3D</t>
  </si>
  <si>
    <t>7500F</t>
  </si>
  <si>
    <t>5700X3D</t>
  </si>
  <si>
    <t>5700X</t>
  </si>
  <si>
    <t>8700G</t>
  </si>
  <si>
    <t>8600G</t>
  </si>
  <si>
    <t>8500G</t>
  </si>
  <si>
    <t>4300G</t>
  </si>
  <si>
    <t>5500GT</t>
  </si>
  <si>
    <t>Z890-W Wi-Fi</t>
  </si>
  <si>
    <t>Z890LM</t>
  </si>
  <si>
    <t>ProArt Z890</t>
  </si>
  <si>
    <t>Z890M</t>
  </si>
  <si>
    <t>B860TW</t>
  </si>
  <si>
    <t>B860M</t>
  </si>
  <si>
    <t>B860M LM</t>
  </si>
  <si>
    <t>B760TW D5</t>
  </si>
  <si>
    <t>B760M D4 ASUS</t>
  </si>
  <si>
    <t>H610 D5</t>
  </si>
  <si>
    <t>ProArt X870E</t>
  </si>
  <si>
    <t>X870E</t>
  </si>
  <si>
    <t>B850TW BK</t>
  </si>
  <si>
    <t>B850TW WH</t>
  </si>
  <si>
    <t>B650TW</t>
  </si>
  <si>
    <t>B650 LM</t>
  </si>
  <si>
    <t>B550TW</t>
  </si>
  <si>
    <t>B550M</t>
  </si>
  <si>
    <t>A620AM</t>
  </si>
  <si>
    <t>A520</t>
  </si>
  <si>
    <t>GE-G ガンメタ</t>
  </si>
  <si>
    <t>GE-G ホワイト</t>
  </si>
  <si>
    <t>GE-C ブラック</t>
  </si>
  <si>
    <t>GE-C ホワイト</t>
  </si>
  <si>
    <t>SF ブラック</t>
  </si>
  <si>
    <t>SF ホワイト</t>
  </si>
  <si>
    <t>SK-S</t>
  </si>
  <si>
    <t>SK-S WH</t>
  </si>
  <si>
    <t>SK-S BK</t>
  </si>
  <si>
    <t>GEm-G ガンメタ</t>
  </si>
  <si>
    <t>GEm-G ホワイト</t>
  </si>
  <si>
    <t>SFm ブラック</t>
  </si>
  <si>
    <t>SFm ホワイト</t>
  </si>
  <si>
    <t>SKM-WH</t>
  </si>
  <si>
    <t>SKM-BK</t>
  </si>
  <si>
    <t>渋ハル</t>
  </si>
  <si>
    <t>CPS</t>
  </si>
  <si>
    <t>X3-03</t>
  </si>
  <si>
    <t>X3-03 WH</t>
  </si>
  <si>
    <t>4CM</t>
  </si>
  <si>
    <t>CK</t>
  </si>
  <si>
    <t>EX(SR-888)</t>
  </si>
  <si>
    <t>ATXcase</t>
  </si>
  <si>
    <t>mATXcase</t>
  </si>
  <si>
    <t>ATXMB</t>
  </si>
  <si>
    <t>mATXMB</t>
  </si>
  <si>
    <t>CPUとMBの乖離</t>
  </si>
  <si>
    <t>ケースとMBの乖離</t>
  </si>
  <si>
    <t>AMD_Hi</t>
  </si>
  <si>
    <t>AMD_B850+B650+A620</t>
  </si>
  <si>
    <t>AMD_A520CPU</t>
  </si>
  <si>
    <t>AMD_Hi_MB</t>
  </si>
  <si>
    <t>AMD_B850+B650+A620M+A620AM</t>
  </si>
  <si>
    <t>AMD_A520MB</t>
  </si>
  <si>
    <t>VGAあり</t>
  </si>
  <si>
    <t>VGAなし</t>
  </si>
  <si>
    <t>YW</t>
  </si>
  <si>
    <t>↓実績Excel名称
(読みかえ元)</t>
    <rPh sb="1" eb="3">
      <t>ジッセキ</t>
    </rPh>
    <rPh sb="8" eb="10">
      <t>メイショウ</t>
    </rPh>
    <rPh sb="12" eb="13">
      <t>ヨ</t>
    </rPh>
    <rPh sb="16" eb="17">
      <t>モト</t>
    </rPh>
    <phoneticPr fontId="3"/>
  </si>
  <si>
    <t>↓法人Excel名称
(読みかえ元)</t>
    <rPh sb="1" eb="3">
      <t>ホウジン</t>
    </rPh>
    <rPh sb="8" eb="10">
      <t>メイショウ</t>
    </rPh>
    <phoneticPr fontId="3"/>
  </si>
  <si>
    <t>↓購買FCST名称
(読みかえ元)</t>
    <rPh sb="1" eb="3">
      <t>コウバイ</t>
    </rPh>
    <rPh sb="7" eb="9">
      <t>メイショウ</t>
    </rPh>
    <phoneticPr fontId="3"/>
  </si>
  <si>
    <t>↓One_Case名称
(読みかえ元)</t>
    <rPh sb="9" eb="11">
      <t>メイショウ</t>
    </rPh>
    <phoneticPr fontId="3"/>
  </si>
  <si>
    <t>↓このExcel用
(読みかえ先)</t>
    <rPh sb="8" eb="9">
      <t>ヨウ</t>
    </rPh>
    <rPh sb="11" eb="12">
      <t>ヨ</t>
    </rPh>
    <rPh sb="15" eb="16">
      <t>サキ</t>
    </rPh>
    <phoneticPr fontId="3"/>
  </si>
  <si>
    <t>↓全体シート状況</t>
    <rPh sb="1" eb="3">
      <t>ゼンタイ</t>
    </rPh>
    <rPh sb="6" eb="8">
      <t>ジョウキョウ</t>
    </rPh>
    <phoneticPr fontId="3"/>
  </si>
  <si>
    <t>5070Ti</t>
    <phoneticPr fontId="3"/>
  </si>
  <si>
    <t>5070 WH</t>
    <phoneticPr fontId="3"/>
  </si>
  <si>
    <t>5060Ti 16G</t>
  </si>
  <si>
    <t>5060Ti 16G WH</t>
    <phoneticPr fontId="3"/>
  </si>
  <si>
    <t>5060Ti</t>
  </si>
  <si>
    <t>RTX5060Ti</t>
    <phoneticPr fontId="3"/>
  </si>
  <si>
    <t>5060 WH</t>
    <phoneticPr fontId="3"/>
  </si>
  <si>
    <t>RTX40</t>
    <phoneticPr fontId="3"/>
  </si>
  <si>
    <t>RTX4090</t>
  </si>
  <si>
    <t>RTX4080S</t>
    <phoneticPr fontId="3"/>
  </si>
  <si>
    <t>RTX4080Super</t>
    <phoneticPr fontId="3"/>
  </si>
  <si>
    <t>RTX4080 Super</t>
    <phoneticPr fontId="3"/>
  </si>
  <si>
    <t>RTX4080</t>
  </si>
  <si>
    <t>RTX4070TiS</t>
    <phoneticPr fontId="3"/>
  </si>
  <si>
    <t>RTX4070TiSuper</t>
    <phoneticPr fontId="3"/>
  </si>
  <si>
    <t>RTX4070Ti Super</t>
    <phoneticPr fontId="3"/>
  </si>
  <si>
    <t>RTX4070Ti</t>
  </si>
  <si>
    <t>RTX4070S</t>
    <phoneticPr fontId="3"/>
  </si>
  <si>
    <t>RTX4070Super</t>
    <phoneticPr fontId="3"/>
  </si>
  <si>
    <t>RTX4070 Super</t>
    <phoneticPr fontId="3"/>
  </si>
  <si>
    <t>RTX4070</t>
  </si>
  <si>
    <t>RTX4070 WH</t>
  </si>
  <si>
    <t>RTX4070 WH</t>
    <phoneticPr fontId="3"/>
  </si>
  <si>
    <t>RTX4070 GDR6</t>
    <phoneticPr fontId="3"/>
  </si>
  <si>
    <t>RTX4060Ti 16G</t>
    <phoneticPr fontId="3"/>
  </si>
  <si>
    <t>RTX4060Ti 16GB</t>
    <phoneticPr fontId="3"/>
  </si>
  <si>
    <t>RTX4060Ti 16G</t>
  </si>
  <si>
    <t>RTX4060Ti WH</t>
  </si>
  <si>
    <t>RTX4060Ti WH</t>
    <phoneticPr fontId="3"/>
  </si>
  <si>
    <t>RTX4060</t>
    <phoneticPr fontId="3"/>
  </si>
  <si>
    <t>RTX4050Ti</t>
    <phoneticPr fontId="3"/>
  </si>
  <si>
    <t>RTX4050</t>
    <phoneticPr fontId="3"/>
  </si>
  <si>
    <t>RTX30</t>
    <phoneticPr fontId="3"/>
  </si>
  <si>
    <t>RTX3090Ti</t>
  </si>
  <si>
    <t>RTX3090</t>
  </si>
  <si>
    <t>RTX3080Ti</t>
  </si>
  <si>
    <t>RTX3080</t>
  </si>
  <si>
    <t>RTX3080 12G</t>
  </si>
  <si>
    <t>RTX3080</t>
    <phoneticPr fontId="3"/>
  </si>
  <si>
    <t>RTX3070Ti NEW</t>
  </si>
  <si>
    <t>RTX3070Ti</t>
    <phoneticPr fontId="3"/>
  </si>
  <si>
    <t>RTX3070Ti</t>
  </si>
  <si>
    <t>RTX3070</t>
  </si>
  <si>
    <t>RTX3070</t>
    <phoneticPr fontId="3"/>
  </si>
  <si>
    <t>RTX3060Ti G6X</t>
  </si>
  <si>
    <t>RTX3060Ti</t>
    <phoneticPr fontId="3"/>
  </si>
  <si>
    <t>RTX3060Ti</t>
  </si>
  <si>
    <t>RTX3060</t>
  </si>
  <si>
    <t>RTX3060</t>
    <phoneticPr fontId="3"/>
  </si>
  <si>
    <t>RTX3060 6G</t>
  </si>
  <si>
    <t>RTX3050</t>
  </si>
  <si>
    <t>RTX3050 6GB</t>
    <phoneticPr fontId="3"/>
  </si>
  <si>
    <t>RTX3050 6G</t>
  </si>
  <si>
    <t>3050 6GLP</t>
  </si>
  <si>
    <t>GTX16</t>
    <phoneticPr fontId="3"/>
  </si>
  <si>
    <t>GTX1660S</t>
  </si>
  <si>
    <t>GTX1660Ti</t>
  </si>
  <si>
    <t>GTX1660</t>
  </si>
  <si>
    <t>GTX1650</t>
  </si>
  <si>
    <t>GTX1650LP</t>
  </si>
  <si>
    <t>GT1630</t>
  </si>
  <si>
    <t>GT1630</t>
    <phoneticPr fontId="3"/>
  </si>
  <si>
    <t>GT1030</t>
  </si>
  <si>
    <t>ARC</t>
    <phoneticPr fontId="3"/>
  </si>
  <si>
    <t>A770</t>
  </si>
  <si>
    <t>Intel Arc A770</t>
  </si>
  <si>
    <t>A750</t>
  </si>
  <si>
    <t>Intel Arc A750</t>
  </si>
  <si>
    <t>Intel Arc A380</t>
  </si>
  <si>
    <t>RADEON9xxx</t>
    <phoneticPr fontId="3"/>
  </si>
  <si>
    <t>RX9070XT</t>
  </si>
  <si>
    <t>9070XT</t>
    <phoneticPr fontId="3"/>
  </si>
  <si>
    <t>RX9060XT16G</t>
    <phoneticPr fontId="3"/>
  </si>
  <si>
    <t>RX9060XT8G</t>
    <phoneticPr fontId="3"/>
  </si>
  <si>
    <t>RADEON7xxx</t>
    <phoneticPr fontId="3"/>
  </si>
  <si>
    <t>7900XTX</t>
  </si>
  <si>
    <t>7900XT</t>
  </si>
  <si>
    <t>RX7900GRE</t>
    <phoneticPr fontId="3"/>
  </si>
  <si>
    <t>7900GRE</t>
  </si>
  <si>
    <t>7800XT</t>
    <phoneticPr fontId="3"/>
  </si>
  <si>
    <t>7800XT</t>
  </si>
  <si>
    <t>7700XT</t>
    <phoneticPr fontId="3"/>
  </si>
  <si>
    <t>7700XT</t>
  </si>
  <si>
    <t>7600XT</t>
  </si>
  <si>
    <t>7600XT</t>
    <phoneticPr fontId="3"/>
  </si>
  <si>
    <t>RADEON6xxx</t>
    <phoneticPr fontId="3"/>
  </si>
  <si>
    <t>6950XT</t>
  </si>
  <si>
    <t>RX6950XT</t>
    <phoneticPr fontId="3"/>
  </si>
  <si>
    <t>6750XT</t>
  </si>
  <si>
    <t>RX6750XT</t>
    <phoneticPr fontId="3"/>
  </si>
  <si>
    <t>6650XT</t>
  </si>
  <si>
    <t>RX6650XT</t>
    <phoneticPr fontId="3"/>
  </si>
  <si>
    <t>6500XT</t>
  </si>
  <si>
    <t>RX6500XT</t>
    <phoneticPr fontId="3"/>
  </si>
  <si>
    <t>RX550LP</t>
    <phoneticPr fontId="3"/>
  </si>
  <si>
    <t>RX550</t>
  </si>
  <si>
    <t>Quadro/NVRTX</t>
    <phoneticPr fontId="3"/>
  </si>
  <si>
    <t>RTX6000Ada</t>
    <phoneticPr fontId="3"/>
  </si>
  <si>
    <t>RTX5000Ada</t>
    <phoneticPr fontId="3"/>
  </si>
  <si>
    <t>RTX4500Ada</t>
    <phoneticPr fontId="3"/>
  </si>
  <si>
    <t>RTX4000Ada</t>
    <phoneticPr fontId="3"/>
  </si>
  <si>
    <t>RTX4000SFFAda</t>
    <phoneticPr fontId="3"/>
  </si>
  <si>
    <t>RTX2000Ada</t>
    <phoneticPr fontId="3"/>
  </si>
  <si>
    <t>RTX A6000</t>
    <phoneticPr fontId="3"/>
  </si>
  <si>
    <t>A6000</t>
  </si>
  <si>
    <t>RTX A5500</t>
    <phoneticPr fontId="3"/>
  </si>
  <si>
    <t>RTX A5000</t>
    <phoneticPr fontId="3"/>
  </si>
  <si>
    <t>A5000</t>
  </si>
  <si>
    <t>A4500</t>
    <phoneticPr fontId="3"/>
  </si>
  <si>
    <t>RTX A4500</t>
    <phoneticPr fontId="3"/>
  </si>
  <si>
    <t>A4000</t>
    <phoneticPr fontId="3"/>
  </si>
  <si>
    <t>A2000</t>
    <phoneticPr fontId="3"/>
  </si>
  <si>
    <t>T1000</t>
    <phoneticPr fontId="3"/>
  </si>
  <si>
    <t>T1000 4G</t>
    <phoneticPr fontId="3"/>
  </si>
  <si>
    <t>T1000 4G</t>
  </si>
  <si>
    <t>T400</t>
  </si>
  <si>
    <t>Core U200</t>
    <phoneticPr fontId="3"/>
  </si>
  <si>
    <t>290K Plus</t>
    <phoneticPr fontId="3"/>
  </si>
  <si>
    <t>U9-290K Plus</t>
    <phoneticPr fontId="3"/>
  </si>
  <si>
    <t>270K Plus</t>
    <phoneticPr fontId="3"/>
  </si>
  <si>
    <t>250K Plus</t>
    <phoneticPr fontId="3"/>
  </si>
  <si>
    <t>285K</t>
    <phoneticPr fontId="3"/>
  </si>
  <si>
    <t>265KF</t>
    <phoneticPr fontId="3"/>
  </si>
  <si>
    <t>265K</t>
    <phoneticPr fontId="3"/>
  </si>
  <si>
    <t>265T</t>
    <phoneticPr fontId="3"/>
  </si>
  <si>
    <t>U5-245K</t>
    <phoneticPr fontId="3"/>
  </si>
  <si>
    <t>245K</t>
    <phoneticPr fontId="3"/>
  </si>
  <si>
    <t>245KF</t>
    <phoneticPr fontId="3"/>
  </si>
  <si>
    <t>225F</t>
    <phoneticPr fontId="3"/>
  </si>
  <si>
    <t>Core14</t>
    <phoneticPr fontId="3"/>
  </si>
  <si>
    <t>14900KF</t>
  </si>
  <si>
    <t>14900K</t>
  </si>
  <si>
    <t>14900F</t>
  </si>
  <si>
    <t>14700KF</t>
  </si>
  <si>
    <t>14700K</t>
  </si>
  <si>
    <t>14700T</t>
    <phoneticPr fontId="3"/>
  </si>
  <si>
    <t>Core13</t>
    <phoneticPr fontId="3"/>
  </si>
  <si>
    <t>13900KF</t>
  </si>
  <si>
    <t>i9-13900KF</t>
    <phoneticPr fontId="3"/>
  </si>
  <si>
    <t>13900K</t>
  </si>
  <si>
    <t>i9-13900K</t>
  </si>
  <si>
    <t>13900F</t>
  </si>
  <si>
    <t>i9-13900F</t>
  </si>
  <si>
    <t>i9-13900</t>
  </si>
  <si>
    <t>13700KF</t>
  </si>
  <si>
    <t>i7-13700KF</t>
    <phoneticPr fontId="3"/>
  </si>
  <si>
    <t>13700K</t>
  </si>
  <si>
    <t>i7-13700K</t>
  </si>
  <si>
    <t>13700F</t>
  </si>
  <si>
    <t>i7-13700T</t>
  </si>
  <si>
    <t>13700T</t>
    <phoneticPr fontId="3"/>
  </si>
  <si>
    <t>i7-13700F</t>
  </si>
  <si>
    <t>i7-13700</t>
  </si>
  <si>
    <t>i5-13400F</t>
  </si>
  <si>
    <t>13400F</t>
  </si>
  <si>
    <t>i5-13500</t>
  </si>
  <si>
    <t>i5-13400</t>
  </si>
  <si>
    <t>i3-13100</t>
  </si>
  <si>
    <t>Core12</t>
    <phoneticPr fontId="3"/>
  </si>
  <si>
    <t>12900K</t>
  </si>
  <si>
    <t>i9-12900K</t>
    <phoneticPr fontId="3"/>
  </si>
  <si>
    <t>i9-12900</t>
    <phoneticPr fontId="3"/>
  </si>
  <si>
    <t>12900T</t>
    <phoneticPr fontId="3"/>
  </si>
  <si>
    <t>i9-12900T</t>
    <phoneticPr fontId="3"/>
  </si>
  <si>
    <t>12700F</t>
  </si>
  <si>
    <t>i7-12700F</t>
    <phoneticPr fontId="3"/>
  </si>
  <si>
    <t>i7-12700</t>
    <phoneticPr fontId="3"/>
  </si>
  <si>
    <t>12400F</t>
  </si>
  <si>
    <t>i3-12100</t>
    <phoneticPr fontId="3"/>
  </si>
  <si>
    <t>Intelその他</t>
    <rPh sb="7" eb="8">
      <t>タ</t>
    </rPh>
    <phoneticPr fontId="3"/>
  </si>
  <si>
    <t>G6900</t>
    <phoneticPr fontId="3"/>
  </si>
  <si>
    <t>Ryzen</t>
    <phoneticPr fontId="3"/>
  </si>
  <si>
    <t>9950X</t>
    <phoneticPr fontId="3"/>
  </si>
  <si>
    <t>ry99950X3D</t>
    <phoneticPr fontId="3"/>
  </si>
  <si>
    <t>9950X3D</t>
    <phoneticPr fontId="3"/>
  </si>
  <si>
    <t>9900X</t>
    <phoneticPr fontId="3"/>
  </si>
  <si>
    <t>ry99900X3D</t>
    <phoneticPr fontId="3"/>
  </si>
  <si>
    <t>9900X3D</t>
    <phoneticPr fontId="3"/>
  </si>
  <si>
    <t>ry79850X3D</t>
  </si>
  <si>
    <t>9850X3D</t>
    <phoneticPr fontId="3"/>
  </si>
  <si>
    <t>R7-9800X3D</t>
  </si>
  <si>
    <t>9700X</t>
    <phoneticPr fontId="3"/>
  </si>
  <si>
    <t>9600X</t>
    <phoneticPr fontId="3"/>
  </si>
  <si>
    <t>R5-9600</t>
    <phoneticPr fontId="3"/>
  </si>
  <si>
    <t>8700G</t>
    <phoneticPr fontId="3"/>
  </si>
  <si>
    <t>8600G</t>
    <phoneticPr fontId="3"/>
  </si>
  <si>
    <t>8500G</t>
    <phoneticPr fontId="3"/>
  </si>
  <si>
    <t>7950X</t>
  </si>
  <si>
    <t>R9-7950X</t>
  </si>
  <si>
    <t>7900X</t>
  </si>
  <si>
    <t>R9-7900X</t>
  </si>
  <si>
    <t>7700X</t>
  </si>
  <si>
    <t>7600X</t>
  </si>
  <si>
    <t>7500F</t>
    <phoneticPr fontId="3"/>
  </si>
  <si>
    <t>5950X</t>
  </si>
  <si>
    <t>R9-5950X</t>
    <phoneticPr fontId="3"/>
  </si>
  <si>
    <t>5900X</t>
  </si>
  <si>
    <t>R9-5900X</t>
    <phoneticPr fontId="3"/>
  </si>
  <si>
    <t>5700X3D</t>
    <phoneticPr fontId="3"/>
  </si>
  <si>
    <t>5600X</t>
  </si>
  <si>
    <t>R5-5600X</t>
    <phoneticPr fontId="3"/>
  </si>
  <si>
    <t>R5-5500GT</t>
  </si>
  <si>
    <t>4300G</t>
    <phoneticPr fontId="3"/>
  </si>
  <si>
    <t>ry53400G</t>
  </si>
  <si>
    <r>
      <t xml:space="preserve">SF </t>
    </r>
    <r>
      <rPr>
        <sz val="10"/>
        <rFont val="ＭＳ Ｐゴシック"/>
        <family val="2"/>
        <charset val="128"/>
      </rPr>
      <t>黒</t>
    </r>
    <r>
      <rPr>
        <sz val="11"/>
        <rFont val="游ゴシック"/>
        <family val="2"/>
        <charset val="128"/>
        <scheme val="minor"/>
      </rPr>
      <t>通常</t>
    </r>
    <rPh sb="3" eb="4">
      <t>クロ</t>
    </rPh>
    <rPh sb="4" eb="6">
      <t>ツウジョウ</t>
    </rPh>
    <phoneticPr fontId="2"/>
  </si>
  <si>
    <t>SF 白通常</t>
    <rPh sb="3" eb="4">
      <t>シロ</t>
    </rPh>
    <rPh sb="4" eb="6">
      <t>ツウジョウ</t>
    </rPh>
    <phoneticPr fontId="3"/>
  </si>
  <si>
    <t>SF ホワイト</t>
    <phoneticPr fontId="3"/>
  </si>
  <si>
    <t>SF 黒コラボ</t>
    <rPh sb="3" eb="4">
      <t>クロ</t>
    </rPh>
    <phoneticPr fontId="2"/>
  </si>
  <si>
    <t>SF 白コラボ</t>
    <rPh sb="3" eb="4">
      <t>シロ</t>
    </rPh>
    <phoneticPr fontId="2"/>
  </si>
  <si>
    <t>SK-S(MC)</t>
    <phoneticPr fontId="3"/>
  </si>
  <si>
    <t>SK-S 左サイドパネル無し</t>
    <rPh sb="5" eb="6">
      <t>ヒダリ</t>
    </rPh>
    <rPh sb="12" eb="13">
      <t>ナ</t>
    </rPh>
    <phoneticPr fontId="11"/>
  </si>
  <si>
    <t xml:space="preserve">窓拡大SK-S </t>
  </si>
  <si>
    <t>SK-P</t>
    <phoneticPr fontId="3"/>
  </si>
  <si>
    <t>SK-P(MC)</t>
    <phoneticPr fontId="3"/>
  </si>
  <si>
    <t>SK-WH</t>
  </si>
  <si>
    <t>SK-S BK V2</t>
  </si>
  <si>
    <t>SK-S(MC) ぶいすぽっ！ ロゴなし</t>
  </si>
  <si>
    <t>SKM-S(MC)</t>
    <phoneticPr fontId="3"/>
  </si>
  <si>
    <t>SKM-S 左サイドパネル無し</t>
    <rPh sb="6" eb="7">
      <t>ヒダリ</t>
    </rPh>
    <rPh sb="13" eb="14">
      <t>ナ</t>
    </rPh>
    <phoneticPr fontId="11"/>
  </si>
  <si>
    <t>窓拡大SKM-S</t>
  </si>
  <si>
    <t>SKM-S V2_Wside</t>
  </si>
  <si>
    <t>SK-S窓無サイドパネル</t>
    <rPh sb="4" eb="5">
      <t>マド</t>
    </rPh>
    <rPh sb="5" eb="6">
      <t>ナ</t>
    </rPh>
    <phoneticPr fontId="2"/>
  </si>
  <si>
    <t>SK-S吸音材無しサイドパネル</t>
  </si>
  <si>
    <t>SKM-S窓無サイドパネル</t>
    <rPh sb="5" eb="6">
      <t>マド</t>
    </rPh>
    <rPh sb="6" eb="7">
      <t>ナ</t>
    </rPh>
    <phoneticPr fontId="2"/>
  </si>
  <si>
    <t>SKM-S吸音材無しサイドパネル</t>
  </si>
  <si>
    <t>SK-S V2_Wside</t>
    <phoneticPr fontId="3"/>
  </si>
  <si>
    <t xml:space="preserve">窓拡大SKM-S </t>
    <phoneticPr fontId="3"/>
  </si>
  <si>
    <t>窓拡大左サイドパネルSK-S</t>
  </si>
  <si>
    <t>窓拡大左サイドパネルSKM-S</t>
  </si>
  <si>
    <t>ｺﾗﾎﾞC</t>
    <phoneticPr fontId="3"/>
  </si>
  <si>
    <t>ｺﾗﾎﾞCR</t>
    <phoneticPr fontId="3"/>
  </si>
  <si>
    <t>渋ハル</t>
    <rPh sb="0" eb="1">
      <t>シブ</t>
    </rPh>
    <phoneticPr fontId="2"/>
  </si>
  <si>
    <t>SK-S(MC) ぶいすぽっ！</t>
    <phoneticPr fontId="2"/>
  </si>
  <si>
    <t>SK-S(MC) ぶいすぽっ！</t>
    <phoneticPr fontId="3"/>
  </si>
  <si>
    <t>SK-S(MC) ぶいすぽっ！V2</t>
  </si>
  <si>
    <t>LD</t>
  </si>
  <si>
    <t>DTM</t>
    <phoneticPr fontId="3"/>
  </si>
  <si>
    <t>DTM</t>
  </si>
  <si>
    <t>SleepFreaks</t>
  </si>
  <si>
    <t>X3-03 BK</t>
  </si>
  <si>
    <t>EA raytrek</t>
  </si>
  <si>
    <t>CPS raytrek</t>
  </si>
  <si>
    <t>CK raytrek</t>
  </si>
  <si>
    <t>GR One</t>
  </si>
  <si>
    <t>INTEL MB</t>
    <phoneticPr fontId="3"/>
  </si>
  <si>
    <t>Z890</t>
    <phoneticPr fontId="3"/>
  </si>
  <si>
    <t>MSI Z890</t>
  </si>
  <si>
    <t>Z890M-PLUS</t>
  </si>
  <si>
    <t>Z890 LiveMixer</t>
    <phoneticPr fontId="3"/>
  </si>
  <si>
    <t>ASR Z890LiveMixer</t>
  </si>
  <si>
    <t>B860</t>
  </si>
  <si>
    <t>B860TW</t>
    <phoneticPr fontId="3"/>
  </si>
  <si>
    <t>B860</t>
    <phoneticPr fontId="3"/>
  </si>
  <si>
    <t>ASR B860</t>
  </si>
  <si>
    <t>B860 BK</t>
    <phoneticPr fontId="3"/>
  </si>
  <si>
    <t>ASR B860 BK</t>
    <phoneticPr fontId="3"/>
  </si>
  <si>
    <t>B860 WH</t>
    <phoneticPr fontId="3"/>
  </si>
  <si>
    <t>ASR B860 WH</t>
    <phoneticPr fontId="3"/>
  </si>
  <si>
    <t>B860M</t>
    <phoneticPr fontId="3"/>
  </si>
  <si>
    <t>ASUS B860M</t>
  </si>
  <si>
    <t>B860M LM</t>
    <phoneticPr fontId="3"/>
  </si>
  <si>
    <t>Z790 D5</t>
    <phoneticPr fontId="3"/>
  </si>
  <si>
    <t>Z790</t>
    <phoneticPr fontId="3"/>
  </si>
  <si>
    <t>ASUS Z790</t>
    <phoneticPr fontId="3"/>
  </si>
  <si>
    <t>Z790 DDR5</t>
    <phoneticPr fontId="3"/>
  </si>
  <si>
    <t>Z790 DDR5</t>
  </si>
  <si>
    <t>Z790 LiveMixer</t>
  </si>
  <si>
    <t>Z790 LM</t>
  </si>
  <si>
    <t>Z790 LiveMixer</t>
    <phoneticPr fontId="3"/>
  </si>
  <si>
    <t>ASR Z790LiveMixer</t>
    <phoneticPr fontId="3"/>
  </si>
  <si>
    <t>Z790ProArt</t>
    <phoneticPr fontId="3"/>
  </si>
  <si>
    <t>ProArt Z790 D5</t>
  </si>
  <si>
    <t>Z790 ProArt</t>
    <phoneticPr fontId="3"/>
  </si>
  <si>
    <t>ASUS Z790ProArt</t>
    <phoneticPr fontId="3"/>
  </si>
  <si>
    <t>H770</t>
  </si>
  <si>
    <t>ASUS H770</t>
    <phoneticPr fontId="3"/>
  </si>
  <si>
    <t>B760 TW</t>
  </si>
  <si>
    <t>B760TW</t>
  </si>
  <si>
    <t>ASR B760TW</t>
    <phoneticPr fontId="3"/>
  </si>
  <si>
    <t>B760 TW D5</t>
    <phoneticPr fontId="3"/>
  </si>
  <si>
    <t>B760TW DDR5</t>
    <phoneticPr fontId="3"/>
  </si>
  <si>
    <t>B760M ASR</t>
  </si>
  <si>
    <t>B760TW D5 WH</t>
  </si>
  <si>
    <t>B760TW DDR5 WH</t>
  </si>
  <si>
    <t>B760M D5 ASUS</t>
  </si>
  <si>
    <t>B760M</t>
  </si>
  <si>
    <t>B760M ASUS</t>
  </si>
  <si>
    <t>B760M D5</t>
    <phoneticPr fontId="3"/>
  </si>
  <si>
    <t>B760M DDR5</t>
    <phoneticPr fontId="3"/>
  </si>
  <si>
    <t>ASR B760M DDR5</t>
    <phoneticPr fontId="3"/>
  </si>
  <si>
    <t>ASUS H610</t>
    <phoneticPr fontId="3"/>
  </si>
  <si>
    <t>H610</t>
    <phoneticPr fontId="3"/>
  </si>
  <si>
    <t>ASUS H610M</t>
    <phoneticPr fontId="3"/>
  </si>
  <si>
    <t>MSI H610</t>
    <phoneticPr fontId="3"/>
  </si>
  <si>
    <t>MSI H610M</t>
    <phoneticPr fontId="3"/>
  </si>
  <si>
    <t>H610 D5</t>
    <phoneticPr fontId="3"/>
  </si>
  <si>
    <t>MSI H610M DDR5</t>
  </si>
  <si>
    <t>Z690 DDR5</t>
  </si>
  <si>
    <t>ASUS Z690 D5</t>
    <phoneticPr fontId="3"/>
  </si>
  <si>
    <t>Z690</t>
  </si>
  <si>
    <t>ASUS Z690</t>
    <phoneticPr fontId="3"/>
  </si>
  <si>
    <t>ASR Z690</t>
  </si>
  <si>
    <t>ASR Z690</t>
    <phoneticPr fontId="3"/>
  </si>
  <si>
    <t>H670</t>
  </si>
  <si>
    <t>ASR H670</t>
  </si>
  <si>
    <t>B660</t>
  </si>
  <si>
    <t>AMD MB</t>
    <phoneticPr fontId="3"/>
  </si>
  <si>
    <t>B850 LiveMixer</t>
  </si>
  <si>
    <t>B850</t>
    <phoneticPr fontId="3"/>
  </si>
  <si>
    <t>B850 WH</t>
    <phoneticPr fontId="3"/>
  </si>
  <si>
    <t>X670E</t>
  </si>
  <si>
    <t>B650</t>
  </si>
  <si>
    <t>ASR B650LiveMixer</t>
    <phoneticPr fontId="3"/>
  </si>
  <si>
    <t>A620AM</t>
    <phoneticPr fontId="3"/>
  </si>
  <si>
    <t>ASR A620AM</t>
  </si>
  <si>
    <t>A620AM WH</t>
  </si>
  <si>
    <t>A620AM WH</t>
    <phoneticPr fontId="3"/>
  </si>
  <si>
    <t>ASR A620M</t>
  </si>
  <si>
    <t>A620</t>
    <phoneticPr fontId="3"/>
  </si>
  <si>
    <t>MSI A620M</t>
    <phoneticPr fontId="3"/>
  </si>
  <si>
    <t>X570</t>
  </si>
  <si>
    <t>B550</t>
  </si>
  <si>
    <t>B550M</t>
    <phoneticPr fontId="3"/>
  </si>
  <si>
    <t>X299</t>
  </si>
  <si>
    <t>項目はB1に貼付→</t>
    <rPh sb="0" eb="2">
      <t>コウモク</t>
    </rPh>
    <rPh sb="6" eb="8">
      <t>ハリツ</t>
    </rPh>
    <phoneticPr fontId="3"/>
  </si>
  <si>
    <t>全体はD1に貼付→</t>
    <rPh sb="0" eb="2">
      <t>ゼンタイ</t>
    </rPh>
    <rPh sb="6" eb="8">
      <t>ハリツ</t>
    </rPh>
    <phoneticPr fontId="3"/>
  </si>
  <si>
    <t>→法人</t>
    <rPh sb="1" eb="3">
      <t>ホウジン</t>
    </rPh>
    <phoneticPr fontId="3"/>
  </si>
  <si>
    <t>項目はG1に貼付→</t>
    <rPh sb="0" eb="2">
      <t>コウモク</t>
    </rPh>
    <rPh sb="6" eb="8">
      <t>ハリツ</t>
    </rPh>
    <phoneticPr fontId="3"/>
  </si>
  <si>
    <t>全体はI1に貼付→</t>
    <rPh sb="0" eb="2">
      <t>ゼンタイ</t>
    </rPh>
    <rPh sb="6" eb="8">
      <t>ハリツ</t>
    </rPh>
    <phoneticPr fontId="3"/>
  </si>
  <si>
    <t>↓経過日数</t>
    <rPh sb="1" eb="3">
      <t>ケイカ</t>
    </rPh>
    <rPh sb="3" eb="5">
      <t>ニッスウ</t>
    </rPh>
    <phoneticPr fontId="3"/>
  </si>
  <si>
    <t>全体</t>
    <rPh sb="0" eb="2">
      <t>ゼンタイ</t>
    </rPh>
    <phoneticPr fontId="3"/>
  </si>
  <si>
    <t>↓名称読みかえ</t>
    <rPh sb="1" eb="3">
      <t>メイショウ</t>
    </rPh>
    <rPh sb="3" eb="4">
      <t>ヨ</t>
    </rPh>
    <phoneticPr fontId="3"/>
  </si>
  <si>
    <t>実績</t>
    <rPh sb="0" eb="2">
      <t>ジッセキ</t>
    </rPh>
    <phoneticPr fontId="2"/>
  </si>
  <si>
    <t>↓名称読みかえ</t>
    <phoneticPr fontId="3"/>
  </si>
  <si>
    <t>5070Ti</t>
  </si>
  <si>
    <t>5070 WH</t>
  </si>
  <si>
    <t>5060Ti 16G WH</t>
  </si>
  <si>
    <t>5060 WH</t>
  </si>
  <si>
    <t>RTX4080S</t>
  </si>
  <si>
    <t>RTX4070TiS</t>
  </si>
  <si>
    <t>RTX4070S</t>
  </si>
  <si>
    <t>RTX4070 G6</t>
  </si>
  <si>
    <t>RTX3080 10G</t>
  </si>
  <si>
    <t>RX9060XT16G</t>
  </si>
  <si>
    <t>RX9060XT8G</t>
  </si>
  <si>
    <t>B580</t>
  </si>
  <si>
    <t>B570</t>
  </si>
  <si>
    <t>RX7600XT</t>
  </si>
  <si>
    <t>RX7600</t>
  </si>
  <si>
    <t>Quadro6000</t>
  </si>
  <si>
    <t>Quadro4000</t>
  </si>
  <si>
    <t>6000BW Max-Q</t>
  </si>
  <si>
    <t>RX7900GRE</t>
  </si>
  <si>
    <t>5000BW 72G</t>
  </si>
  <si>
    <t>5000BW</t>
  </si>
  <si>
    <t>4500BW</t>
  </si>
  <si>
    <t>4000BW</t>
  </si>
  <si>
    <t>4000SFFBW</t>
  </si>
  <si>
    <t>2000BW</t>
  </si>
  <si>
    <t>RX550LP</t>
  </si>
  <si>
    <t>4000 SFF Ada</t>
  </si>
  <si>
    <t>A5500</t>
  </si>
  <si>
    <t>T1000</t>
  </si>
  <si>
    <t>合計</t>
    <rPh sb="0" eb="2">
      <t>ゴウケイ</t>
    </rPh>
    <phoneticPr fontId="2"/>
  </si>
  <si>
    <t>T1000 8G</t>
  </si>
  <si>
    <t>14700T</t>
  </si>
  <si>
    <t>14900KS</t>
  </si>
  <si>
    <t>ry99950X3D</t>
  </si>
  <si>
    <t>ry99950X3D2</t>
  </si>
  <si>
    <t>ry99900X3D</t>
  </si>
  <si>
    <t>9600X</t>
  </si>
  <si>
    <t>R5-5500GT MPK</t>
  </si>
  <si>
    <t>SF 黒</t>
  </si>
  <si>
    <t>SF 白</t>
  </si>
  <si>
    <r>
      <t xml:space="preserve">SF </t>
    </r>
    <r>
      <rPr>
        <sz val="10"/>
        <rFont val="游ゴシック"/>
        <family val="2"/>
        <charset val="128"/>
      </rPr>
      <t>黒　通常+コラボ</t>
    </r>
    <rPh sb="3" eb="4">
      <t>クロ</t>
    </rPh>
    <rPh sb="5" eb="7">
      <t>ツウジョウ</t>
    </rPh>
    <phoneticPr fontId="19"/>
  </si>
  <si>
    <r>
      <t>SF 白</t>
    </r>
    <r>
      <rPr>
        <sz val="10"/>
        <rFont val="游ゴシック"/>
        <family val="2"/>
        <charset val="128"/>
      </rPr>
      <t>　通常+コラボ</t>
    </r>
    <rPh sb="3" eb="4">
      <t>シロ</t>
    </rPh>
    <rPh sb="5" eb="7">
      <t>ツウジョウ</t>
    </rPh>
    <phoneticPr fontId="19"/>
  </si>
  <si>
    <r>
      <t xml:space="preserve">SF </t>
    </r>
    <r>
      <rPr>
        <sz val="10"/>
        <rFont val="游ゴシック"/>
        <family val="2"/>
        <charset val="128"/>
      </rPr>
      <t>黒</t>
    </r>
    <r>
      <rPr>
        <sz val="11"/>
        <rFont val="游ゴシック"/>
        <family val="2"/>
        <charset val="128"/>
        <scheme val="minor"/>
      </rPr>
      <t>通常</t>
    </r>
    <rPh sb="3" eb="4">
      <t>クロ</t>
    </rPh>
    <rPh sb="4" eb="6">
      <t>ツウジョウ</t>
    </rPh>
    <phoneticPr fontId="2"/>
  </si>
  <si>
    <t>SF 白通常</t>
    <rPh sb="3" eb="4">
      <t>シロ</t>
    </rPh>
    <rPh sb="4" eb="6">
      <t>ツウジョウ</t>
    </rPh>
    <phoneticPr fontId="2"/>
  </si>
  <si>
    <r>
      <t xml:space="preserve">SFm </t>
    </r>
    <r>
      <rPr>
        <sz val="10"/>
        <rFont val="ＭＳ Ｐゴシック"/>
        <family val="2"/>
        <charset val="128"/>
      </rPr>
      <t>黒</t>
    </r>
    <rPh sb="4" eb="5">
      <t>クロ</t>
    </rPh>
    <phoneticPr fontId="19"/>
  </si>
  <si>
    <r>
      <t xml:space="preserve">SFm </t>
    </r>
    <r>
      <rPr>
        <sz val="10"/>
        <rFont val="ＭＳ Ｐゴシック"/>
        <family val="2"/>
        <charset val="128"/>
      </rPr>
      <t>白</t>
    </r>
    <rPh sb="4" eb="5">
      <t>シロ</t>
    </rPh>
    <phoneticPr fontId="19"/>
  </si>
  <si>
    <t>SFm 黒 V2</t>
    <rPh sb="4" eb="5">
      <t>クロ</t>
    </rPh>
    <phoneticPr fontId="2"/>
  </si>
  <si>
    <t>SK-S(MC) ぶいすぽっ！</t>
  </si>
  <si>
    <t>Z890</t>
  </si>
  <si>
    <t>Z890 LiveMixer</t>
  </si>
  <si>
    <t>B860M LiveMixer</t>
  </si>
  <si>
    <t>EX</t>
  </si>
  <si>
    <t>Z790 D5</t>
  </si>
  <si>
    <t>CR(638)</t>
  </si>
  <si>
    <t>Z790ProArt</t>
  </si>
  <si>
    <t>Libra 黒</t>
  </si>
  <si>
    <t>B760 TW D5</t>
  </si>
  <si>
    <t>Libra 白</t>
    <rPh sb="6" eb="7">
      <t>シロ</t>
    </rPh>
    <phoneticPr fontId="2"/>
  </si>
  <si>
    <t>B760M D5</t>
  </si>
  <si>
    <t>H610M</t>
  </si>
  <si>
    <t>H610</t>
  </si>
  <si>
    <t>B850</t>
  </si>
  <si>
    <t>B850 WH</t>
  </si>
  <si>
    <t>670LS</t>
  </si>
  <si>
    <t>ROG</t>
  </si>
  <si>
    <t>L360 1700対応</t>
    <rPh sb="9" eb="11">
      <t>タイオウ</t>
    </rPh>
    <phoneticPr fontId="11"/>
  </si>
  <si>
    <t>B860 BK</t>
  </si>
  <si>
    <t>L240</t>
  </si>
  <si>
    <t>B860 WH</t>
  </si>
  <si>
    <t>L240 1700対応</t>
  </si>
  <si>
    <t>無限五</t>
  </si>
  <si>
    <t>虎徹Ⅱ1700</t>
  </si>
  <si>
    <t>GAMMAXX</t>
  </si>
  <si>
    <t>NX4 AMD版</t>
  </si>
  <si>
    <t>大手裏剣 1700</t>
  </si>
  <si>
    <t>TW003　1700版</t>
  </si>
  <si>
    <t>高速12cm</t>
  </si>
  <si>
    <t>高速14cm</t>
    <rPh sb="0" eb="2">
      <t>コウソク</t>
    </rPh>
    <phoneticPr fontId="11"/>
  </si>
  <si>
    <t>670LS FAN</t>
  </si>
  <si>
    <t>SHAKA_FAN</t>
  </si>
  <si>
    <t>BUFFALO_LUA4</t>
  </si>
  <si>
    <t>ASUS H610 D5</t>
  </si>
  <si>
    <t>ｴﾚｺﾑ_EDC</t>
  </si>
  <si>
    <t>Windows11</t>
  </si>
  <si>
    <t>OEM</t>
  </si>
  <si>
    <t>DSP</t>
  </si>
  <si>
    <t>Windows10</t>
  </si>
  <si>
    <t>B850 Pro-A</t>
  </si>
  <si>
    <t>i9</t>
  </si>
  <si>
    <t>r9</t>
  </si>
  <si>
    <t>9合計</t>
    <rPh sb="1" eb="3">
      <t>ゴウケイ</t>
    </rPh>
    <phoneticPr fontId="2"/>
  </si>
  <si>
    <t>B650 PG Lightning</t>
  </si>
  <si>
    <t>i7</t>
  </si>
  <si>
    <t>MSI A620M</t>
  </si>
  <si>
    <t>r7</t>
  </si>
  <si>
    <t>7合計</t>
  </si>
  <si>
    <t>i5</t>
  </si>
  <si>
    <t>r5</t>
  </si>
  <si>
    <t>5合計</t>
  </si>
  <si>
    <t>合算</t>
    <rPh sb="0" eb="2">
      <t>ガッサン</t>
    </rPh>
    <phoneticPr fontId="2"/>
  </si>
  <si>
    <t>DF1402512SEMN</t>
  </si>
  <si>
    <t>DF1402512SEMN BK</t>
  </si>
  <si>
    <t>ProArt LC420</t>
  </si>
  <si>
    <t>虎徹Ⅱ</t>
  </si>
  <si>
    <t>F3R120 ARGB BK</t>
  </si>
  <si>
    <t>TW-NX4B</t>
  </si>
  <si>
    <t>F3R120 ARGB WH</t>
  </si>
  <si>
    <t>BIG SHURIKEN3</t>
  </si>
  <si>
    <t>超天</t>
  </si>
  <si>
    <t>MAG CORELIQUID E360 黒</t>
    <rPh sb="20" eb="21">
      <t>クロ</t>
    </rPh>
    <phoneticPr fontId="7"/>
  </si>
  <si>
    <t>MAG CORELIQUID E360 白</t>
    <rPh sb="20" eb="21">
      <t>シロ</t>
    </rPh>
    <phoneticPr fontId="7"/>
  </si>
  <si>
    <t>MAG CORELIQUID E360v2 黒</t>
  </si>
  <si>
    <t>L360</t>
  </si>
  <si>
    <t>MAG CORELIQUID E240/TW</t>
  </si>
  <si>
    <t>MAG CORELIQUID E240v2白/TW</t>
  </si>
  <si>
    <t>MAG CORELIQUID E240 WH/TW</t>
  </si>
  <si>
    <t>DA240 ARGB BK</t>
  </si>
  <si>
    <t>EKWB CR240 D-RGB</t>
  </si>
  <si>
    <t>LS520</t>
  </si>
  <si>
    <t>690LS</t>
  </si>
  <si>
    <t>650LX</t>
  </si>
  <si>
    <t>NH-U12S-REDUX</t>
  </si>
  <si>
    <t>HX6200D Black</t>
  </si>
  <si>
    <t>AK400</t>
  </si>
  <si>
    <t>AK400 白</t>
    <rPh sb="6" eb="7">
      <t>シロ</t>
    </rPh>
    <phoneticPr fontId="2"/>
  </si>
  <si>
    <t>MAXX400_INTEL</t>
  </si>
  <si>
    <t>MAXX400_AMD</t>
  </si>
  <si>
    <t>NX4_INTEL</t>
  </si>
  <si>
    <t>NX4_AMD</t>
  </si>
  <si>
    <t>FKE4_152</t>
  </si>
  <si>
    <t>FKE4_152 AMD</t>
  </si>
  <si>
    <t>FKE9_2600C</t>
  </si>
  <si>
    <t>R400</t>
  </si>
  <si>
    <t>R95S-I</t>
  </si>
  <si>
    <t>K6 BK</t>
  </si>
  <si>
    <t>K6 WH</t>
  </si>
  <si>
    <t>K6 ARGB WH</t>
  </si>
  <si>
    <t>RC600-67</t>
  </si>
  <si>
    <t>636S-M2</t>
  </si>
  <si>
    <t>624S-M2</t>
  </si>
  <si>
    <t>612X-M2</t>
  </si>
  <si>
    <t>虎徹4</t>
    <rPh sb="0" eb="2">
      <t>コテツ</t>
    </rPh>
    <phoneticPr fontId="2"/>
  </si>
  <si>
    <t>虎徹3</t>
    <rPh sb="0" eb="2">
      <t>コテツ</t>
    </rPh>
    <phoneticPr fontId="2"/>
  </si>
  <si>
    <t>虎徹2</t>
  </si>
  <si>
    <t>超天</t>
    <rPh sb="0" eb="2">
      <t>チョウテン</t>
    </rPh>
    <phoneticPr fontId="2"/>
  </si>
  <si>
    <t>大手裏剣</t>
  </si>
  <si>
    <t>無限C</t>
    <rPh sb="0" eb="2">
      <t>ムゲン</t>
    </rPh>
    <phoneticPr fontId="2"/>
  </si>
  <si>
    <t>SK fixture rev</t>
  </si>
  <si>
    <t>SKM-S窓無サイドパネル</t>
    <rPh sb="5" eb="6">
      <t>マド</t>
    </rPh>
    <rPh sb="6" eb="7">
      <t>ナ</t>
    </rPh>
    <phoneticPr fontId="6"/>
  </si>
  <si>
    <t>E240 WH</t>
  </si>
  <si>
    <t>ARGBメモリヒートシンクWH</t>
  </si>
  <si>
    <t>ARGB14cmFAN WH</t>
  </si>
  <si>
    <t>A12×25</t>
  </si>
  <si>
    <t>A14IPPC</t>
  </si>
  <si>
    <t>USB3.0RA-P2H2-PCIE</t>
  </si>
  <si>
    <t>ThunderboltEX</t>
  </si>
  <si>
    <t>Thunderbolt</t>
  </si>
  <si>
    <t>1TB Gen4 TLC</t>
  </si>
  <si>
    <t>2TB Gen4 TLC</t>
  </si>
  <si>
    <t>ATX3.0 1200W</t>
  </si>
  <si>
    <t>XG-C100C V2</t>
  </si>
  <si>
    <t>XG-C100C</t>
  </si>
  <si>
    <t>u9</t>
  </si>
  <si>
    <t>u7</t>
  </si>
  <si>
    <t>u5</t>
  </si>
  <si>
    <t>i3</t>
  </si>
  <si>
    <t>r3</t>
  </si>
  <si>
    <t>3合計</t>
  </si>
  <si>
    <t>ガレリアロゴパネル</t>
  </si>
  <si>
    <t>CPU比率</t>
    <rPh sb="3" eb="5">
      <t>ヒリツ</t>
    </rPh>
    <phoneticPr fontId="2"/>
  </si>
  <si>
    <t>INTEL(%)</t>
  </si>
  <si>
    <t>AMD(%)</t>
  </si>
  <si>
    <t>黄色は手動入力が
必要な列です</t>
    <rPh sb="0" eb="2">
      <t>キイロ</t>
    </rPh>
    <rPh sb="3" eb="5">
      <t>シュドウ</t>
    </rPh>
    <rPh sb="5" eb="7">
      <t>ニュウリョク</t>
    </rPh>
    <rPh sb="9" eb="11">
      <t>ヒツヨウ</t>
    </rPh>
    <rPh sb="12" eb="13">
      <t>レツ</t>
    </rPh>
    <phoneticPr fontId="2"/>
  </si>
  <si>
    <t>製品名/略称</t>
  </si>
  <si>
    <t>製品名/集計用</t>
    <rPh sb="0" eb="2">
      <t>セイヒン</t>
    </rPh>
    <rPh sb="2" eb="3">
      <t>メイ</t>
    </rPh>
    <rPh sb="4" eb="6">
      <t>シュウケイ</t>
    </rPh>
    <rPh sb="6" eb="7">
      <t>ヨウ</t>
    </rPh>
    <phoneticPr fontId="2"/>
  </si>
  <si>
    <t>備考</t>
    <rPh sb="0" eb="2">
      <t>ビコウ</t>
    </rPh>
    <phoneticPr fontId="2"/>
  </si>
  <si>
    <t>汎FICS
コード</t>
    <rPh sb="0" eb="1">
      <t>ハン</t>
    </rPh>
    <phoneticPr fontId="2"/>
  </si>
  <si>
    <t>汎S
コード</t>
    <rPh sb="0" eb="1">
      <t>ハン</t>
    </rPh>
    <phoneticPr fontId="2"/>
  </si>
  <si>
    <t>商品
コード</t>
  </si>
  <si>
    <t>コン/コマ</t>
  </si>
  <si>
    <t>品目</t>
    <rPh sb="0" eb="2">
      <t>ヒンモク</t>
    </rPh>
    <phoneticPr fontId="2"/>
  </si>
  <si>
    <t>商品名</t>
    <rPh sb="0" eb="3">
      <t>ショウヒンメイ</t>
    </rPh>
    <phoneticPr fontId="2"/>
  </si>
  <si>
    <t>在庫
総数</t>
    <rPh sb="0" eb="2">
      <t>ザイコ</t>
    </rPh>
    <rPh sb="3" eb="5">
      <t>ソウスウ</t>
    </rPh>
    <phoneticPr fontId="2"/>
  </si>
  <si>
    <t>工場
(1P10)</t>
    <rPh sb="0" eb="2">
      <t>コウジョウ</t>
    </rPh>
    <phoneticPr fontId="2"/>
  </si>
  <si>
    <t>法人
(1I10)</t>
    <rPh sb="0" eb="2">
      <t>ホウジン</t>
    </rPh>
    <phoneticPr fontId="2"/>
  </si>
  <si>
    <t>外部
合計</t>
    <rPh sb="0" eb="2">
      <t>ガイブ</t>
    </rPh>
    <rPh sb="3" eb="5">
      <t>ゴウケイ</t>
    </rPh>
    <phoneticPr fontId="2"/>
  </si>
  <si>
    <t>菖蒲沢
(1W10)</t>
    <rPh sb="0" eb="3">
      <t>ショウブザワ</t>
    </rPh>
    <phoneticPr fontId="2"/>
  </si>
  <si>
    <t>LP厚木
(1W20)</t>
    <rPh sb="2" eb="4">
      <t>アツギ</t>
    </rPh>
    <phoneticPr fontId="2"/>
  </si>
  <si>
    <t>トナミ
(1W30)</t>
  </si>
  <si>
    <t>愛川
(1W40)</t>
    <rPh sb="0" eb="2">
      <t>アイカワ</t>
    </rPh>
    <phoneticPr fontId="2"/>
  </si>
  <si>
    <t>平塚(1W50)</t>
    <rPh sb="0" eb="2">
      <t>ヒラツカ</t>
    </rPh>
    <phoneticPr fontId="2"/>
  </si>
  <si>
    <t>1P10
平均原価</t>
    <rPh sb="5" eb="7">
      <t>ヘイキン</t>
    </rPh>
    <phoneticPr fontId="2"/>
  </si>
  <si>
    <t>1I10
平均原価</t>
    <rPh sb="5" eb="7">
      <t>ヘイキン</t>
    </rPh>
    <phoneticPr fontId="2"/>
  </si>
  <si>
    <t>在庫合計金額</t>
  </si>
  <si>
    <t>GeForce RTX50</t>
  </si>
  <si>
    <t>PLT RTX5090</t>
  </si>
  <si>
    <t/>
  </si>
  <si>
    <t>31</t>
  </si>
  <si>
    <t>組Palit NE75090019R5-GB2020P(5090 32G G71H3P)</t>
  </si>
  <si>
    <t>ASUS RTX5090</t>
  </si>
  <si>
    <t>組@ASUS TUF-RTX5090-32G-GAMING(G7 2H3P)</t>
  </si>
  <si>
    <t>PLT RTX5080</t>
  </si>
  <si>
    <t>組Palit NE75080019T2-GB2031A(5080 16G G71H3P)</t>
  </si>
  <si>
    <t>ASUS RTX5080</t>
  </si>
  <si>
    <t>組ASUS PRIME-RTX5080-16G(G7 1H3P)</t>
  </si>
  <si>
    <t>ZTC RTX5080</t>
  </si>
  <si>
    <t>組ZOTAC P288-1N762-300ZS(5080 16G G7 1H3P)</t>
  </si>
  <si>
    <t>ASUS RTX5070Ti</t>
  </si>
  <si>
    <t>組ASUS PRIME-RTX5070TI-16G(G7 1H3P)</t>
  </si>
  <si>
    <t>PLT RTX5070Ti</t>
  </si>
  <si>
    <t>組Palit NE7507T019T2-GB2031A (5070Ti 16GG7 1H3P)</t>
  </si>
  <si>
    <t>ZTC RTX5070Ti</t>
  </si>
  <si>
    <t>MSI RTX5070Ti</t>
  </si>
  <si>
    <t>組MSI RTX 5070 Ti 16G INSPIRE 3X PLUS(G71H3P)</t>
  </si>
  <si>
    <t>PLT RTX5070</t>
  </si>
  <si>
    <t>ASUS RTX5070</t>
  </si>
  <si>
    <t>組ASUS PRIME-RTX5070-12G(G7 1H3P)</t>
  </si>
  <si>
    <t>MSI RTX5070</t>
  </si>
  <si>
    <t>GeForce RTX40</t>
  </si>
  <si>
    <t>MSI RTX4090</t>
  </si>
  <si>
    <t>両方あり</t>
  </si>
  <si>
    <t>組MSI RTX4090 VENTUS 3X E 24G(G6X 2H2P)</t>
  </si>
  <si>
    <t>PLT RTX4090</t>
  </si>
  <si>
    <t>ZTC RTX4090</t>
  </si>
  <si>
    <t>ASUS RTX4090</t>
  </si>
  <si>
    <t>1I10のみ</t>
  </si>
  <si>
    <t>組ASUS TUF-RTX4090-24G-OG-GAMING(G6X 2H3P)</t>
  </si>
  <si>
    <t>PLT RTX4080S</t>
  </si>
  <si>
    <t>組Palit NED408S019T2-1032J(4080SUPER 16GG6X 1H3P)</t>
  </si>
  <si>
    <t>MSI RTX4080S</t>
  </si>
  <si>
    <t>HDMI×2/DP×2(汎用と端子違うため注意)</t>
    <rPh sb="12" eb="14">
      <t>ハンヨウ</t>
    </rPh>
    <rPh sb="15" eb="17">
      <t>タンシ</t>
    </rPh>
    <rPh sb="17" eb="18">
      <t>チガ</t>
    </rPh>
    <rPh sb="21" eb="23">
      <t>チュウイ</t>
    </rPh>
    <phoneticPr fontId="2"/>
  </si>
  <si>
    <t>ZTC RTX4080S</t>
  </si>
  <si>
    <t>CR不可</t>
    <rPh sb="2" eb="4">
      <t>フカ</t>
    </rPh>
    <phoneticPr fontId="2"/>
  </si>
  <si>
    <t>組ZOTAC 9288-4N702-200ZS(4080SUPER 16GG6X 1H3P)</t>
  </si>
  <si>
    <t>ASUS RTX4080S</t>
  </si>
  <si>
    <t>setJ</t>
  </si>
  <si>
    <t>組ASUS PROART-RTX4080S-16G(G6X 1H3P)</t>
  </si>
  <si>
    <t>ZTC RTX4080</t>
  </si>
  <si>
    <t>組ZOTAC 9288-1N702-100ZS (RTX4080 16GG6X1H3P)</t>
  </si>
  <si>
    <t>PLT RTX4070TiS</t>
  </si>
  <si>
    <t>組Palit NED47TS019T2-1043S(4070TiS16G G6X 1H3P SFF</t>
  </si>
  <si>
    <t>MSI RTX4070TiS</t>
  </si>
  <si>
    <t>ZTC RTX4070TiS</t>
  </si>
  <si>
    <t>組ZOTAC ZT-D40730R-10P(4070TiSUPER 16GG6X 1H3P)</t>
  </si>
  <si>
    <t>ASUS RTX4070TiS</t>
  </si>
  <si>
    <t>組@MSI RTX4070TiSUPER 16G VENTUS3X BLACK(G6X 2H2P)</t>
  </si>
  <si>
    <t>ZTC RTX4070Ti</t>
  </si>
  <si>
    <t>MSI RTX4070Ti</t>
  </si>
  <si>
    <t>PLT RTX4070S</t>
  </si>
  <si>
    <t>組Palit NED407S019K9-1043D(4070SUPER 12GG6X 1H3P)</t>
  </si>
  <si>
    <t>ASUS RTX4070S</t>
  </si>
  <si>
    <t>MSI RTX4070S</t>
  </si>
  <si>
    <t>組MSI RTX4070SUPER 12G VENTUS 2X(G6X 1H3P)</t>
  </si>
  <si>
    <t>ZTC RTX4070S</t>
  </si>
  <si>
    <t>PLT RTX4070</t>
  </si>
  <si>
    <t>組Palit NED4070019K9-1047D(RTX4070 12GG6X1H3P)</t>
  </si>
  <si>
    <t>ZTC RTX4070</t>
  </si>
  <si>
    <t>組ZOTAC 9288-2N714-001ZS (RTX4070 12GG6X1H3P)</t>
  </si>
  <si>
    <t>ASUS RTX4070</t>
  </si>
  <si>
    <t>組ASUS DUAL-RTX4070-12G-EVO(G6X 1H3P)</t>
  </si>
  <si>
    <t>MSI RTX4070</t>
  </si>
  <si>
    <t>組MSI RTX4070 VENTUS 2X E 12G(G6X 1H3P)</t>
  </si>
  <si>
    <t>G6版</t>
    <rPh sb="2" eb="3">
      <t>バン</t>
    </rPh>
    <phoneticPr fontId="2"/>
  </si>
  <si>
    <t>212740</t>
  </si>
  <si>
    <t>組Palit NE64070019K9-1048D(RTX4070 12GG61H3P)</t>
  </si>
  <si>
    <t>組Palit NE64070019K9-1048D R1(RTX4070 12GG6 1H3P)</t>
  </si>
  <si>
    <t>PLT RTX4070 WH</t>
  </si>
  <si>
    <t>組Palit NED4070019K9-1047L(4070 White 12GG6X1H3P)</t>
  </si>
  <si>
    <t>ASUS RTX4070 WH</t>
  </si>
  <si>
    <t>↑後継設定済み</t>
    <rPh sb="1" eb="3">
      <t>コウケイ</t>
    </rPh>
    <rPh sb="3" eb="5">
      <t>セッテイ</t>
    </rPh>
    <rPh sb="5" eb="6">
      <t>ズ</t>
    </rPh>
    <phoneticPr fontId="2"/>
  </si>
  <si>
    <t>組ASUS DUAL-RTX4070-12G-EVO-WHITE(G6X 1H3P)</t>
  </si>
  <si>
    <t>MSI RTX4060Ti 16G</t>
  </si>
  <si>
    <t>組MSI RTX 4060 Ti VENTUS 2X BLACK 16G R1(G6 1H3P)</t>
  </si>
  <si>
    <t>ZTC RTX4060Ti 16G</t>
  </si>
  <si>
    <t>組ZOTAC 9288-3N717-020ZS (RTX4060Ti 16GG6 1H3P)</t>
  </si>
  <si>
    <t>PLT RTX4060Ti</t>
  </si>
  <si>
    <t>組Palit NE6406T019P1-1060F(RTX4060Ti 8GG61H3P)</t>
  </si>
  <si>
    <t>ZTC RTX4060Ti</t>
  </si>
  <si>
    <t>組ZOTAC 9288-1N717-001ZS (RTX4060Ti 8GG61H3P)</t>
  </si>
  <si>
    <t>MSI RTX4060Ti</t>
  </si>
  <si>
    <t>組MSI RTX 4060 Ti VENTUS 2X BLACK 8G (G61H3P)</t>
  </si>
  <si>
    <t>ASUS RTX4060Ti</t>
  </si>
  <si>
    <t>組ASUS DUAL-RTX4060TI-8G-V2(G6 1H3P)</t>
  </si>
  <si>
    <t>PLT RTX4060Ti WH</t>
  </si>
  <si>
    <t>組Palit NE6406T019P1-1048L(4060TiWhite 8GG61H3P)</t>
  </si>
  <si>
    <t>PLT RTX4060</t>
  </si>
  <si>
    <t>組Palit NE64060019P1-1070F(RTX4060 8G G61H3P)</t>
  </si>
  <si>
    <t>ZTC RTX4060</t>
  </si>
  <si>
    <t>組ZOTAC 9288-1N726-300ZS (RTX4060 8GG6 1H3P)</t>
  </si>
  <si>
    <t>MSI RTX4060</t>
  </si>
  <si>
    <t>組MSI RTX 4060 VENTUS 2X BLACK 8G(G6 1H3P)</t>
  </si>
  <si>
    <t>ASUS RTX4060</t>
  </si>
  <si>
    <t>組ASUS DUAL-RTX4060-8G-V2(G6 1H3P)</t>
  </si>
  <si>
    <t xml:space="preserve"> </t>
  </si>
  <si>
    <t>GeForce RTX30</t>
  </si>
  <si>
    <t>PLT RTX3070</t>
  </si>
  <si>
    <t>組Palit NE63070019P2-1041A(RTX3070 8G G61H3P)</t>
  </si>
  <si>
    <t>MSI RTX3070</t>
  </si>
  <si>
    <t>組MSI GeForce RTX 3070 VENTUS 2X 8G LHR (G6 1H3P)</t>
  </si>
  <si>
    <t>ASUS RTX3070</t>
  </si>
  <si>
    <t>組ASUS DUAL-RTX3070-8G-SI(LHR3070 8GGDDR6 1H3P)</t>
  </si>
  <si>
    <t>ASUS RTX3060Ti</t>
  </si>
  <si>
    <t>組ASUS DUAL-RTX3060TI-8GD6X(LHR3060Ti8G6X 1H3P)</t>
  </si>
  <si>
    <t>PLT RTX3060</t>
  </si>
  <si>
    <t>組Palit NE63060019K9-190AD(LHR R306012GG6 1H3P)</t>
  </si>
  <si>
    <t>PLT RTX3050 8G</t>
  </si>
  <si>
    <t>RTX3050 8G</t>
  </si>
  <si>
    <t>PLT RTX3050 6G</t>
  </si>
  <si>
    <t>組Palit NE63050018JE-1070F(RTX3050 6GGDR6 1D1H1P)</t>
  </si>
  <si>
    <t>ASUS RTX3050 6G</t>
  </si>
  <si>
    <t>組ASUS DUAL-RTX3050-6G(G6 1D1H1P)</t>
  </si>
  <si>
    <t>組ASUS RTX3050-6G-LP-BRK(G6 1D1H1P)</t>
  </si>
  <si>
    <t>GeForce GTX16</t>
  </si>
  <si>
    <t>ASUS GTX1660S</t>
  </si>
  <si>
    <t>ZTC GTX1650LP</t>
  </si>
  <si>
    <t>ZTC GTX1650</t>
  </si>
  <si>
    <t>ASUS GTX1650</t>
  </si>
  <si>
    <t>PLT GT1030</t>
  </si>
  <si>
    <t>組Palit NEC103000646-1082F(GT1030 2G DR41D1H)</t>
  </si>
  <si>
    <t>PLT GT1030BKT</t>
  </si>
  <si>
    <t>GT1030BKT</t>
  </si>
  <si>
    <t>81</t>
  </si>
  <si>
    <t>組PLT GT1030 Low Profile Bracket (#111)</t>
  </si>
  <si>
    <t>NV RTX</t>
  </si>
  <si>
    <t xml:space="preserve"> 6000Ada</t>
  </si>
  <si>
    <t>組 NVIDIA NVRTX6000AD NVBOX(RTX6000Ada48G G6 4P)</t>
  </si>
  <si>
    <t xml:space="preserve"> 5000Ada</t>
  </si>
  <si>
    <t>組 NVIDIA NVRTX5000AD NVBOX(RTX5000Ada32G G6 4P)</t>
  </si>
  <si>
    <t xml:space="preserve"> 4500Ada</t>
  </si>
  <si>
    <t>組 NVIDIA NVRTX4500AD NVBOX(RTX4500Ada24G G6 4P)</t>
  </si>
  <si>
    <t xml:space="preserve"> 4000Ada</t>
  </si>
  <si>
    <t>組 NVIDIA NVRTX4000AD NVBOX(RTX4000Ada20G G6 4P)</t>
  </si>
  <si>
    <t xml:space="preserve"> 4000 SFF Ada</t>
  </si>
  <si>
    <t xml:space="preserve"> A6000</t>
  </si>
  <si>
    <t>組NVIDIA NVRTXA6000 NVBOX(48G G6 4P)</t>
  </si>
  <si>
    <t>組NVIDIA NVRTXA6000 Bulk(RTX A6000 48G G6 4P)</t>
  </si>
  <si>
    <t xml:space="preserve"> A5500</t>
  </si>
  <si>
    <t>組NVIDIA NVRTXA5500 Bulk(RTX A5500 24G G6 4P)</t>
  </si>
  <si>
    <t xml:space="preserve"> A4500</t>
  </si>
  <si>
    <t>組NVIDIA RTX A4500 Retail(RTX A4500 20G G6 4P)</t>
  </si>
  <si>
    <t>組ELSA ENQRA4500-20GER法(RTX A4500 20G 4P)</t>
  </si>
  <si>
    <t xml:space="preserve"> A4000</t>
  </si>
  <si>
    <t>組NVIDIA NVRTXA4000 ASK法 (RTX A4000 GDR616G 4P)</t>
  </si>
  <si>
    <t xml:space="preserve"> A2000</t>
  </si>
  <si>
    <t>組 NVIDIA NVRTX2000AD NVBOX(RTX2000Ada16G G6 4mP)</t>
  </si>
  <si>
    <t xml:space="preserve"> A1000</t>
  </si>
  <si>
    <t>組NVIDIA NVRTXA1000-8G NVBOX(RTX A1000 8G G6 4mP)</t>
  </si>
  <si>
    <t xml:space="preserve"> T1000 8G</t>
  </si>
  <si>
    <t>組NVIDIA NVT1000-8G NVBOX法(T1000 8G 4mP)</t>
  </si>
  <si>
    <t>組NVIDIA NVT1000-8G (T1000 8G G6 4mP)</t>
  </si>
  <si>
    <t xml:space="preserve"> T400</t>
  </si>
  <si>
    <t>組NVIDIA NVT400-4G NVBOX法(T400 4G 3mP)</t>
  </si>
  <si>
    <t xml:space="preserve"> A400</t>
  </si>
  <si>
    <t>組NVIDIA NVRTXA400-4G NVBOX (RTX A400 4GG6 4mP)</t>
  </si>
  <si>
    <t>Intel Arc A</t>
  </si>
  <si>
    <t>ASR B580</t>
  </si>
  <si>
    <t>組ASR B580 CL 12GO(GDDR6 1H3P)</t>
  </si>
  <si>
    <t>ASR B570</t>
  </si>
  <si>
    <t>組ASR B570 CL 10GO(GDDR6 1H3P)</t>
  </si>
  <si>
    <t>ASR A770</t>
  </si>
  <si>
    <t>ASR A750</t>
  </si>
  <si>
    <t>ASR A380</t>
  </si>
  <si>
    <t>組ASR A380 CLI 6G(GDDR6 1H3P)</t>
  </si>
  <si>
    <t>AMD Radeon 7000</t>
  </si>
  <si>
    <t>ASR RX7900XTX</t>
  </si>
  <si>
    <t>RX7900XTX</t>
  </si>
  <si>
    <t>ASR RX7900XT</t>
  </si>
  <si>
    <t>RX7900XT</t>
  </si>
  <si>
    <t>組ASR RX7900XT PG 20GO(GDDR6 1H3P OC)</t>
  </si>
  <si>
    <t>ASR RX7900GRE</t>
  </si>
  <si>
    <t>ASR RX7800XT</t>
  </si>
  <si>
    <t>RX7800XT</t>
  </si>
  <si>
    <t>組ASR RX7800XT CL 16GO(G6 1H3P OC)</t>
  </si>
  <si>
    <t>ASR RX7700XT</t>
  </si>
  <si>
    <t>RX7700XT</t>
  </si>
  <si>
    <t>組ASR RX7700XT CL 12GO(G6 1H3P OC)</t>
  </si>
  <si>
    <t>ASR RX7600XT</t>
  </si>
  <si>
    <t>組ASR RX7600XT CL 16GO(G6 1H3P OC)</t>
  </si>
  <si>
    <t>ASR RX7600</t>
  </si>
  <si>
    <t>組ASR RX7600 CL 8GO(G6 1H3P OC)</t>
  </si>
  <si>
    <t>AMD Radeon 6000</t>
  </si>
  <si>
    <t>ASR RX6600</t>
  </si>
  <si>
    <t>RX6600</t>
  </si>
  <si>
    <t>組ASR RX6600 CLD 8G(GDDR6 1H3P)</t>
  </si>
  <si>
    <t>ASR RX550</t>
  </si>
  <si>
    <t>組ASR RX550 LP 4G(GDDR5 1H1P)</t>
  </si>
  <si>
    <t>VGA SUPPORT</t>
  </si>
  <si>
    <t>SK専用金具/ラバー</t>
    <rPh sb="2" eb="4">
      <t>センヨウ</t>
    </rPh>
    <rPh sb="4" eb="6">
      <t>カナグ</t>
    </rPh>
    <phoneticPr fontId="2"/>
  </si>
  <si>
    <t>SK Fixture Rev.2</t>
  </si>
  <si>
    <t>SK Fixture Rev.3</t>
  </si>
  <si>
    <t>71</t>
  </si>
  <si>
    <t>組 VGA support fixture3 for SK</t>
  </si>
  <si>
    <t>SK&amp;4C Rubber for Rev.3(汎用)</t>
    <rPh sb="23" eb="25">
      <t>ハンヨウ</t>
    </rPh>
    <phoneticPr fontId="2"/>
  </si>
  <si>
    <t>組 Rubber for support right 2</t>
  </si>
  <si>
    <t>SK&amp;4C Rubber for Rev.3(MSI/Radeon)</t>
  </si>
  <si>
    <t>組 Rubber for AMD＆msi</t>
  </si>
  <si>
    <t>Orion専用金具</t>
    <rPh sb="5" eb="7">
      <t>センヨウ</t>
    </rPh>
    <rPh sb="7" eb="9">
      <t>カナグ</t>
    </rPh>
    <phoneticPr fontId="2"/>
  </si>
  <si>
    <t>Orion Fixture</t>
  </si>
  <si>
    <t>組SLR VGA support fixture for SR888GG(EX)</t>
  </si>
  <si>
    <t>CR(X6)専用金具</t>
    <rPh sb="6" eb="8">
      <t>センヨウ</t>
    </rPh>
    <rPh sb="8" eb="10">
      <t>カナグ</t>
    </rPh>
    <phoneticPr fontId="2"/>
  </si>
  <si>
    <t>CR Fixture TypeA</t>
  </si>
  <si>
    <t>組 VGA support fixture for CR typeA</t>
  </si>
  <si>
    <t>CR Fixture TypeC</t>
  </si>
  <si>
    <t>CR Fixture TypeD</t>
  </si>
  <si>
    <t>CR Fixture Rev.2</t>
  </si>
  <si>
    <t>組 VGA support fixture3 for X6</t>
  </si>
  <si>
    <t>CR Rubber for  Rev.2</t>
  </si>
  <si>
    <t>組 Rubber front for X6</t>
  </si>
  <si>
    <t>CR Rubber for  Rev.2(MSI)</t>
  </si>
  <si>
    <t>組 Rubber front for msi for X6</t>
  </si>
  <si>
    <t>4C専用金具</t>
    <rPh sb="2" eb="4">
      <t>センヨウ</t>
    </rPh>
    <rPh sb="4" eb="6">
      <t>カナグ</t>
    </rPh>
    <phoneticPr fontId="2"/>
  </si>
  <si>
    <t>4C Fixture</t>
  </si>
  <si>
    <t>組 VGA support fixture3 for raytrek</t>
  </si>
  <si>
    <t>LD専用金具</t>
    <rPh sb="2" eb="4">
      <t>センヨウ</t>
    </rPh>
    <rPh sb="4" eb="6">
      <t>カナグ</t>
    </rPh>
    <phoneticPr fontId="2"/>
  </si>
  <si>
    <t>LD Fixture</t>
  </si>
  <si>
    <t>LD Fixture(Quadro)</t>
  </si>
  <si>
    <t>組 VGA support fixture with NVIDIA for LD</t>
  </si>
  <si>
    <t>Intel CPU</t>
  </si>
  <si>
    <t>Intel Core Ultra</t>
  </si>
  <si>
    <t>U9 285K</t>
  </si>
  <si>
    <t>11</t>
  </si>
  <si>
    <t>組Intel Core U9 285K(1851/3.7G/36M/C24/T24)</t>
  </si>
  <si>
    <t>U9 285</t>
  </si>
  <si>
    <t>組Intel Core U9 285(1851/2.5G/36M/C24/T24)</t>
  </si>
  <si>
    <t>U7 265K</t>
  </si>
  <si>
    <t>組Intel Core U7 265K(1851/3.9G/30M/C20/T20)</t>
  </si>
  <si>
    <t>U7 265KF</t>
  </si>
  <si>
    <t>組Intel Core U7 265KF(1851/3.9G/30M/C20/T20)</t>
  </si>
  <si>
    <t>U7 265</t>
  </si>
  <si>
    <t>組Intel Core U7 265(1851/2.4G/30M/C20/T20)</t>
  </si>
  <si>
    <t>U7 265T</t>
  </si>
  <si>
    <t>組Intel Core U7 265T(1851/1.5G/30M/C20/T20)</t>
  </si>
  <si>
    <t>U7 265F</t>
  </si>
  <si>
    <t>組Intel Core U7 265F(1851/2.4G/30M/C20/T20)</t>
  </si>
  <si>
    <t>U5 235</t>
  </si>
  <si>
    <t>組Intel Core U5 235(1851/3.4G/24M/C14/T14)</t>
  </si>
  <si>
    <t>U5 225</t>
  </si>
  <si>
    <t>組Intel Core U5 225(1851/3.3G/20M/C10/T10)</t>
  </si>
  <si>
    <t>U5 225F</t>
  </si>
  <si>
    <t>組Intel Core U5 225F(1851/3.3G/20M/C10/T10)</t>
  </si>
  <si>
    <t>Intel Core 14th</t>
  </si>
  <si>
    <t>汎S 組Intel Core i9-14900KF</t>
  </si>
  <si>
    <t>汎S 組Intel Core i9-14900K</t>
  </si>
  <si>
    <t>汎S 組Intel Core i9-14900F</t>
  </si>
  <si>
    <t>汎S 組Intel Core i9-14900</t>
  </si>
  <si>
    <t>汎S 組Intel Core i7-14700KF</t>
  </si>
  <si>
    <t>汎S 組Intel Core i7-14700K</t>
  </si>
  <si>
    <t>汎S 組Intel Core i7-14700F</t>
  </si>
  <si>
    <t>汎S 組Intel Core i7-14700</t>
  </si>
  <si>
    <t>汎S 組Intel Core i7-14700T</t>
  </si>
  <si>
    <t>汎S 組Intel Core i5-14500</t>
  </si>
  <si>
    <t>汎S 組Intel Core i5-14400F</t>
  </si>
  <si>
    <t>汎S 組Intel Core i5-14400</t>
  </si>
  <si>
    <t>C0ステッピング</t>
  </si>
  <si>
    <t>組Intel Core i5-14400(SRN3Q/1700/2.5G/20M/C10/T16)</t>
  </si>
  <si>
    <t>汎S 組Intel Core i3-14100</t>
  </si>
  <si>
    <t>Intel Core 13th</t>
  </si>
  <si>
    <t>i9-13900KF</t>
  </si>
  <si>
    <t>13900KF BOX 法人用</t>
    <rPh sb="12" eb="14">
      <t>ホウジン</t>
    </rPh>
    <rPh sb="14" eb="15">
      <t>ヨウ</t>
    </rPh>
    <phoneticPr fontId="2"/>
  </si>
  <si>
    <t>組Intel Core i9-13900K BOX法(1700/3.0G/36M/C24/T32</t>
  </si>
  <si>
    <t>i7-13700KF</t>
  </si>
  <si>
    <t>汎S 組Intel Core i7-13700KF</t>
  </si>
  <si>
    <t>汎S 組Intel Core i5-13400F</t>
  </si>
  <si>
    <t>汎S 組Intel Core i5-13400</t>
  </si>
  <si>
    <t>Intel Core 12th</t>
  </si>
  <si>
    <t>i9-12900</t>
  </si>
  <si>
    <t>汎S 組Intel Core i9-12900</t>
  </si>
  <si>
    <t>i7-12700</t>
  </si>
  <si>
    <t>i5-12400F</t>
  </si>
  <si>
    <t>汎S 組Intel Core i5-12400F</t>
  </si>
  <si>
    <t>RL5Y</t>
  </si>
  <si>
    <t>組Intel Core i5-12400 (RL5Y/1700/2.5/18M/C6/T12)</t>
  </si>
  <si>
    <t>Intel Core 10thX</t>
  </si>
  <si>
    <t>汎S 組Intel Core i9-10980X</t>
  </si>
  <si>
    <t>Celelon</t>
  </si>
  <si>
    <t>CE-G6900</t>
  </si>
  <si>
    <t>汎S 組Intel Celeron G6900</t>
  </si>
  <si>
    <t>AMD CPU</t>
  </si>
  <si>
    <t>AMD ryzen 9000</t>
  </si>
  <si>
    <t>汎S 組AMD Ryzen 9 9900X</t>
  </si>
  <si>
    <t>汎S 組AMD Ryzen 7 9800X3D</t>
  </si>
  <si>
    <t>汎S 組AMD Ryzen 7 9700X</t>
  </si>
  <si>
    <t>AMD ryzen 8000</t>
  </si>
  <si>
    <t>組AMD Ryzen 7 8700G BOX (AM5/4.2GHz/24M/C8/T16/65W</t>
  </si>
  <si>
    <t>組AMD Ryzen 5 8600G BOX (AM5/4.3GHz/22M/C6/T12/65W</t>
  </si>
  <si>
    <t>組AMD Ryzen 5 8500G BOX (AM5/3.5GHz/22M/C6/T12/65W</t>
  </si>
  <si>
    <t>AMD ryzen 7000</t>
  </si>
  <si>
    <t>汎S 組AMD Ryzen 7 7800X3D</t>
  </si>
  <si>
    <t>組AMD Ryzen 7 7700X BOX(AM5/4.5G/40M/C8/T16/105W)</t>
  </si>
  <si>
    <t>組AMD Ryzen 5 7600X BOX(AM5/4.7G/38M/C6/T12/105W)</t>
  </si>
  <si>
    <t>汎S 組AMD Ryzen 9 7900</t>
  </si>
  <si>
    <t>組AMD Ryzen 9 7900 BOX(AM5/4.0G/76M/C12/T24/65W)</t>
  </si>
  <si>
    <t>汎S 組AMD Ryzen 7 7700</t>
  </si>
  <si>
    <t>汎S 組AMD Ryzen 5 7600</t>
  </si>
  <si>
    <t>汎S</t>
    <rPh sb="0" eb="1">
      <t>ハン</t>
    </rPh>
    <phoneticPr fontId="2"/>
  </si>
  <si>
    <t>汎S 組AMD Ryzen 5 7500F</t>
  </si>
  <si>
    <t>AMD ryzen 5000</t>
  </si>
  <si>
    <t>組AMD Ryzen 7 5700X3D BOX(AM4/3.0/100M/C8/T16/105W</t>
  </si>
  <si>
    <t>汎S 組AMD Ryzen 7 5700X</t>
  </si>
  <si>
    <t>汎S 組AMD Ryzen 5 4500</t>
  </si>
  <si>
    <t>組AMD Ryzen 3 4300G BOX (AM4/3.8GHz/6M/C4/T8/65W)</t>
  </si>
  <si>
    <t>ヒートシンク含む→</t>
    <rPh sb="6" eb="7">
      <t>フク</t>
    </rPh>
    <phoneticPr fontId="2"/>
  </si>
  <si>
    <t>Intel 800</t>
  </si>
  <si>
    <t>21</t>
  </si>
  <si>
    <t>組MSI Z890-W WIFI(Z890 1851 DDR5 ATX)</t>
  </si>
  <si>
    <t>Z890ProArt</t>
  </si>
  <si>
    <t>組ASUS ProArt Z890-CREATOR WIFI(Z890 1851 ATX DDR5</t>
  </si>
  <si>
    <t>Z890LiveMixer</t>
  </si>
  <si>
    <t>組ASRock Z890 LiveMixer WiFi(Z890 1851 ATX DDR5)</t>
  </si>
  <si>
    <t>ASR B860TW</t>
  </si>
  <si>
    <t>組ASRock B860 TW(B860 1851 DDR5 ATX)</t>
  </si>
  <si>
    <t>組ASUS PRIME B860M-N(B860 1851 DDR5 mATX)</t>
  </si>
  <si>
    <t>Intel 700</t>
  </si>
  <si>
    <t>ASUS Z790</t>
  </si>
  <si>
    <t>Z790</t>
  </si>
  <si>
    <t>組ASUS PRIME Z790-P-SI(Z790 1700 DDR5 ATX)</t>
  </si>
  <si>
    <t>組ASUS PRIME Z790-P-SI(R1 Z790 1700 DDR5ATX)</t>
  </si>
  <si>
    <t>ASUS Z790ProArt</t>
  </si>
  <si>
    <t>組ASUS ProArt Z790-CREATOR WIFI(ATX DDR5)</t>
  </si>
  <si>
    <t>ASR Z790LiveMixer</t>
  </si>
  <si>
    <t>Z790LiveMixer</t>
  </si>
  <si>
    <t>組ASRock Z790 LiveMixer(Z790 1700 ATXDDR5</t>
  </si>
  <si>
    <t>ASUS H770</t>
  </si>
  <si>
    <t>組ASUS PRIME H770-PLUS D4-SI(H770 1700 DDR4 ATX)</t>
  </si>
  <si>
    <t>ASR B760TW</t>
  </si>
  <si>
    <t>組ASRock B760 TW(V2 B760 1700 DDR4 ATX)</t>
  </si>
  <si>
    <t>ASR B760 TW D5</t>
  </si>
  <si>
    <t>組ASRock B760 TW(B760 1700 DDR5 ATX)</t>
  </si>
  <si>
    <t>ASR B760 TW D5 WH</t>
  </si>
  <si>
    <t>B760 TW D5 WH</t>
  </si>
  <si>
    <t>組ASRock B760 TW White(B760 1700 DDR5 ATX)</t>
  </si>
  <si>
    <t>ASUS B760M D5</t>
  </si>
  <si>
    <t>組ASUS PRIME B760M-AJ-SI(B760 1700 DDR5 mATX)</t>
  </si>
  <si>
    <t>ASR B760M HS</t>
  </si>
  <si>
    <t>B760M用HS</t>
    <rPh sb="5" eb="6">
      <t>ヨウ</t>
    </rPh>
    <phoneticPr fontId="2"/>
  </si>
  <si>
    <t>ヒートシンク（セット運用）</t>
    <rPh sb="10" eb="12">
      <t>ウンヨウ</t>
    </rPh>
    <phoneticPr fontId="2"/>
  </si>
  <si>
    <t>組ASRock M.2 HEATSINK for B760M-HDV/M.2</t>
  </si>
  <si>
    <t>ASUS B760M</t>
  </si>
  <si>
    <t>組ASUS PRIME B760M-AJ D4-SI(B760 1700 DDR4 mATX)</t>
  </si>
  <si>
    <t>Intel 600</t>
  </si>
  <si>
    <t>ASUS H670</t>
  </si>
  <si>
    <t>ASUS B660</t>
  </si>
  <si>
    <t>組ASUS PRIME B660M-AJ D4(B660 1700 DDR4 mATX</t>
  </si>
  <si>
    <t>ASUS H610</t>
  </si>
  <si>
    <t>組ASUS PRIME H610M-A D4(R1 H610 1700 DDR4 mATX)</t>
  </si>
  <si>
    <t>MSI MSI H610</t>
  </si>
  <si>
    <t>組MSI PRO H610M-E D4(H610 1700 DDR4 mATX)</t>
  </si>
  <si>
    <t>組MSI PRO H610M-G II(H610 1700 DDR5 mATX)</t>
  </si>
  <si>
    <t>Intel 500</t>
  </si>
  <si>
    <t>ASR ASR H570 HS</t>
  </si>
  <si>
    <t>ASR H570 HS</t>
  </si>
  <si>
    <t>Intel X299</t>
  </si>
  <si>
    <t>組ASUS X299-A II (X299 2066 DDR4 ATX)I</t>
  </si>
  <si>
    <t>AMD 800</t>
  </si>
  <si>
    <t>ASR X870E</t>
  </si>
  <si>
    <t>組ASRock PG X870E NOVA WIFI(X870E AM5 DDR5 ATX)</t>
  </si>
  <si>
    <t>AMD 600</t>
  </si>
  <si>
    <t>ASR X670E</t>
  </si>
  <si>
    <t>組ASRock X670E PG Lightning(R1 X670E AM5DDR5 ATX)</t>
  </si>
  <si>
    <t>ASR B650</t>
  </si>
  <si>
    <t>組ASRock B650 TW(R1 B650 AM5 DDR5 ATX)</t>
  </si>
  <si>
    <t>組MSI A620M GAMING(A620 AM5 DDR5 mATX)</t>
  </si>
  <si>
    <t>ASR ASR A620M</t>
  </si>
  <si>
    <t>組ASRock A620M TW(A620 AM5 DDR5 mATX)</t>
  </si>
  <si>
    <t>AMD 500</t>
  </si>
  <si>
    <t>ASR X570 HS</t>
  </si>
  <si>
    <t>X570 HS</t>
  </si>
  <si>
    <t>ASR B550</t>
  </si>
  <si>
    <t>組ASRock B550 TW R2(B550 AM4 DDR4 ATX)</t>
  </si>
  <si>
    <t>組ASRock B550M Pro4(B550 AM4 DDR4 mATX)</t>
  </si>
  <si>
    <t>ASR B550 HS</t>
  </si>
  <si>
    <t>B550 HS</t>
  </si>
  <si>
    <t>ASR A520</t>
  </si>
  <si>
    <t>組ASRock A520M TW(A520 AM4 DDR4 mATX)I R2</t>
  </si>
  <si>
    <t>ARGBモジュール</t>
  </si>
  <si>
    <t>組ASRock USB-ARGB変換ｱﾀﾞﾌﾟﾀ</t>
  </si>
  <si>
    <t>法人用</t>
    <rPh sb="0" eb="2">
      <t>ホウジン</t>
    </rPh>
    <rPh sb="2" eb="3">
      <t>ヨウ</t>
    </rPh>
    <phoneticPr fontId="2"/>
  </si>
  <si>
    <t>ASR W790</t>
  </si>
  <si>
    <t>W790</t>
  </si>
  <si>
    <t>組ASRock W790 WS法(W790 LGA4677 EATX DDR)</t>
  </si>
  <si>
    <t>組GIGABYTE MW53-HP0(rev. 1.1)法(W790 4677ATX DDR5</t>
  </si>
  <si>
    <t>PSU</t>
  </si>
  <si>
    <t>ATX3.1対応</t>
    <rPh sb="6" eb="8">
      <t>タイオウ</t>
    </rPh>
    <phoneticPr fontId="2"/>
  </si>
  <si>
    <t>1200W+P(ATX3.1)</t>
  </si>
  <si>
    <t>75</t>
  </si>
  <si>
    <t>組ENH ATX-5012GBG(ATX3.1 1200W 80+P)</t>
  </si>
  <si>
    <t>1000W+G(ATX3.1)</t>
  </si>
  <si>
    <t>組CWT CSZ1000V5(ATX3.1 1000W 80+G</t>
  </si>
  <si>
    <t>1000W+P(ATX3.1)</t>
  </si>
  <si>
    <t>組ENH ATX-5010GBG(ATX3.1 1000W,80+P)</t>
  </si>
  <si>
    <t>850W+T(ATX3.1)</t>
  </si>
  <si>
    <t>組ENH ATX-6285(ATX3.1 850W CyT A)</t>
  </si>
  <si>
    <t>850W+G(ATX3.1)</t>
  </si>
  <si>
    <t>組ENH ATX-5985GBG G(ATX3.1 850W 80+G)</t>
  </si>
  <si>
    <t>汎S 組ATX3.1 850W 80+G</t>
  </si>
  <si>
    <t>ATX3.0対応</t>
    <rPh sb="6" eb="8">
      <t>タイオウ</t>
    </rPh>
    <phoneticPr fontId="2"/>
  </si>
  <si>
    <t>1200W+P(ATX3.0)</t>
  </si>
  <si>
    <t>1000W+G(ATX3.0)</t>
  </si>
  <si>
    <t>1000W以上</t>
    <rPh sb="5" eb="7">
      <t>イジョウ</t>
    </rPh>
    <phoneticPr fontId="2"/>
  </si>
  <si>
    <t>1000W+P</t>
  </si>
  <si>
    <t>組ENH ATX-5010GB Rev2(ATX1000w,80+P,JPcd)</t>
  </si>
  <si>
    <t>850W</t>
  </si>
  <si>
    <t>汎850W+G</t>
  </si>
  <si>
    <t>汎用</t>
    <rPh sb="0" eb="2">
      <t>ハンヨウ</t>
    </rPh>
    <phoneticPr fontId="2"/>
  </si>
  <si>
    <t>850W+G</t>
  </si>
  <si>
    <t>750W</t>
  </si>
  <si>
    <t>汎750W+G</t>
  </si>
  <si>
    <t>汎S 組ATX 750W 80+G</t>
  </si>
  <si>
    <t>750W+G</t>
  </si>
  <si>
    <t>組SLS SST-ST75F-GS V3.0 Rev(ATX750W 80+G)</t>
  </si>
  <si>
    <t>750W+G WH</t>
  </si>
  <si>
    <t>白電源</t>
    <rPh sb="0" eb="1">
      <t>シロ</t>
    </rPh>
    <rPh sb="1" eb="3">
      <t>デンゲン</t>
    </rPh>
    <phoneticPr fontId="2"/>
  </si>
  <si>
    <t>組ENH ATX-3175(ATX3.1 750W 80+G)WH</t>
  </si>
  <si>
    <t>650W</t>
  </si>
  <si>
    <t>汎650W+B</t>
  </si>
  <si>
    <t>汎S 組ATX 650W 80+B</t>
  </si>
  <si>
    <t>650W+B</t>
  </si>
  <si>
    <t>組ENH ATX-3665GA(ATX650w,80+B,w/JPcord)</t>
  </si>
  <si>
    <t>組ENH ATX-3665GA(R1 ATX650w 80+B w/JPcord)</t>
  </si>
  <si>
    <t>550W</t>
  </si>
  <si>
    <t>汎550W+B</t>
    <rPh sb="0" eb="1">
      <t>ハン</t>
    </rPh>
    <phoneticPr fontId="2"/>
  </si>
  <si>
    <t>汎S 組ATX 550W 80+B</t>
  </si>
  <si>
    <t>450W</t>
  </si>
  <si>
    <t>汎450W+B</t>
  </si>
  <si>
    <t>汎S 組ATX 450W 80+B</t>
  </si>
  <si>
    <t>TFX300W</t>
  </si>
  <si>
    <t>汎TFX300W+B</t>
  </si>
  <si>
    <t>汎S 組TFX 300W 80+B</t>
  </si>
  <si>
    <t>カスタマイズ専用</t>
    <rPh sb="6" eb="8">
      <t>センヨウ</t>
    </rPh>
    <phoneticPr fontId="2"/>
  </si>
  <si>
    <t>1200W+P</t>
  </si>
  <si>
    <t>OWL</t>
  </si>
  <si>
    <t>Seasonic(197928と同じ)</t>
    <rPh sb="16" eb="17">
      <t>オナ</t>
    </rPh>
    <phoneticPr fontId="2"/>
  </si>
  <si>
    <t>組Seasonic VERTEX-PX(ATX3.0 1200W 80+P)</t>
  </si>
  <si>
    <t>Seasonic(197927と同じ)</t>
    <rPh sb="16" eb="17">
      <t>オナ</t>
    </rPh>
    <phoneticPr fontId="2"/>
  </si>
  <si>
    <t>組Seasonic VERTEX-PX(ATX3.0 1000W 80+P)</t>
  </si>
  <si>
    <t>1000W+G</t>
  </si>
  <si>
    <t>CORSAIR</t>
  </si>
  <si>
    <t>組ｵｳﾙﾃｯｸ FOCUS-GX-850S(ATX 850W 80+G P)</t>
  </si>
  <si>
    <t>850W+P</t>
  </si>
  <si>
    <t>組ｵｳﾙﾃｯｸ FOCUS-PX-850S(ATX 850W 80+P P)</t>
  </si>
  <si>
    <t>800W+T</t>
  </si>
  <si>
    <t>ENH</t>
  </si>
  <si>
    <t>組ENH ATX-1880 Rev3(Titanium800W Regular)</t>
  </si>
  <si>
    <t>750W+P</t>
  </si>
  <si>
    <t>SLS</t>
  </si>
  <si>
    <t>12VHPWR CABLE</t>
  </si>
  <si>
    <t>SLS製汎用12VHPWR CABLE</t>
    <rPh sb="3" eb="4">
      <t>セイ</t>
    </rPh>
    <rPh sb="4" eb="6">
      <t>ハンヨウ</t>
    </rPh>
    <phoneticPr fontId="2"/>
  </si>
  <si>
    <t>93</t>
  </si>
  <si>
    <t>組SLS 12VHPWR 12+4PIN CABLE650mm</t>
  </si>
  <si>
    <t>SK-S V1</t>
  </si>
  <si>
    <t>Ver.1</t>
  </si>
  <si>
    <t>SK-S V2</t>
  </si>
  <si>
    <t>Ver.2</t>
  </si>
  <si>
    <t>79</t>
  </si>
  <si>
    <t>汎S 組SK-S Ver.2</t>
  </si>
  <si>
    <t>SK-S V2 IV</t>
  </si>
  <si>
    <t>組SLR TH-626S-2(ATX,14cm,U3,LargeW)SK-S</t>
  </si>
  <si>
    <t>SK-P V1</t>
  </si>
  <si>
    <t>汎S 組SK-P</t>
  </si>
  <si>
    <t>SK-P V2</t>
  </si>
  <si>
    <t>汎S 組SK-P Ver.2</t>
  </si>
  <si>
    <t>Ver.1（リワーク品）</t>
    <rPh sb="10" eb="11">
      <t>ヒン</t>
    </rPh>
    <phoneticPr fontId="2"/>
  </si>
  <si>
    <t>SKM-S V2</t>
  </si>
  <si>
    <t>汎S 組SKM-S Ver.2</t>
  </si>
  <si>
    <t>SKM-S V2 IV</t>
  </si>
  <si>
    <t>組SLR TH-522S-3(mATX,14cm,U3,LargeW)SKM-S</t>
  </si>
  <si>
    <t>汎S 組SKM-P</t>
  </si>
  <si>
    <t>SKM-S WH</t>
  </si>
  <si>
    <t>組SLR TH-522S(mATX,14cm,U3,nwBag)SKM-S WH</t>
  </si>
  <si>
    <t>組SLR TH-626S(ATX,14cm,U3,nwBag)SK-S WH</t>
  </si>
  <si>
    <t>組SLR TH-626SA(ATX,14cm,OCP,U3.0)BK</t>
  </si>
  <si>
    <t>SK-Sパネル無し</t>
    <rPh sb="7" eb="8">
      <t>ナ</t>
    </rPh>
    <phoneticPr fontId="2"/>
  </si>
  <si>
    <t>組SLR TH-626S SK-S without LEFT PANEL</t>
  </si>
  <si>
    <t>SKM-Sパネル無し</t>
    <rPh sb="8" eb="9">
      <t>ナ</t>
    </rPh>
    <phoneticPr fontId="2"/>
  </si>
  <si>
    <t>Orion</t>
  </si>
  <si>
    <t>組SLR SR-888GG(ATX,USB3.0*4,Type-c)EX</t>
  </si>
  <si>
    <t>171147</t>
  </si>
  <si>
    <t>汎S 組ｺﾗﾎﾞC</t>
  </si>
  <si>
    <t>汎S 組ｺﾗﾎﾞS</t>
  </si>
  <si>
    <t>組SLR-SR-638 DTM(ATX,12cmFAN*6,USB3.0*2)</t>
  </si>
  <si>
    <t>ぶいすぽっ！</t>
  </si>
  <si>
    <t>組SLR TH-626S-2(ATX,14cm,U3,nwBag) ぶいすぽっ！</t>
  </si>
  <si>
    <t>ぶいすぽっ！V2</t>
  </si>
  <si>
    <t>組SLR TH-626S(ATX,14cm,U3,nwBag) ぶいすぽっ！V2</t>
  </si>
  <si>
    <t>汎S 組EA041</t>
  </si>
  <si>
    <t>汎S 組EM041</t>
  </si>
  <si>
    <t>組INW CK722-1(Slim,U3.0*2,U2.0*2,woPSU)</t>
  </si>
  <si>
    <t>組INW CPS712-1(mATX,U3*2,U2*2,woPSU)</t>
  </si>
  <si>
    <t>X3 BK</t>
  </si>
  <si>
    <t>組SLR X3-03(mATX,12cm,USB3.0*2)</t>
  </si>
  <si>
    <t>X3 WH</t>
  </si>
  <si>
    <t>組SLR X3-03(mATX,12cm,USB3.0*2)WH</t>
  </si>
  <si>
    <t>汎S 組4C</t>
  </si>
  <si>
    <t>組INW CK722-1(Slim,U3.0*2,U2.0*2)raytrek</t>
  </si>
  <si>
    <t>汎S 組BL672 Slim</t>
  </si>
  <si>
    <t>汎S 組LD</t>
  </si>
  <si>
    <t>CASE関連部材</t>
    <rPh sb="4" eb="6">
      <t>カンレン</t>
    </rPh>
    <rPh sb="6" eb="8">
      <t>ブザイ</t>
    </rPh>
    <phoneticPr fontId="2"/>
  </si>
  <si>
    <t>FAN2分岐ケーブル</t>
    <rPh sb="4" eb="6">
      <t>ブンキ</t>
    </rPh>
    <phoneticPr fontId="2"/>
  </si>
  <si>
    <t>組DPC PWM 4pin cable (Female to dualMale10cm)</t>
  </si>
  <si>
    <t>組FOE 246824(PWM 4pin cable 10cm Female to 2Male)</t>
  </si>
  <si>
    <t>FAN3分岐ケーブル</t>
    <rPh sb="4" eb="6">
      <t>ブンキ</t>
    </rPh>
    <phoneticPr fontId="2"/>
  </si>
  <si>
    <t>Orion+Noctua用</t>
    <rPh sb="12" eb="13">
      <t>ヨウ</t>
    </rPh>
    <phoneticPr fontId="2"/>
  </si>
  <si>
    <t>組AINEX CA-100A(PWMﾌｧﾝ用電源3分岐ｹｰﾌﾞﾙ 34cm)</t>
  </si>
  <si>
    <t>FAN延長ケーブル</t>
    <rPh sb="3" eb="5">
      <t>エンチョウ</t>
    </rPh>
    <phoneticPr fontId="2"/>
  </si>
  <si>
    <t>Orionフロント用</t>
    <rPh sb="9" eb="10">
      <t>ヨウ</t>
    </rPh>
    <phoneticPr fontId="2"/>
  </si>
  <si>
    <t>組AINEX CA-099A(PWMﾌｧﾝ用電源延長ﾘﾎﾞﾝｹｰﾌﾞﾙ 50cm 黒)</t>
  </si>
  <si>
    <t>RGBピン2分岐ケーブル</t>
    <rPh sb="6" eb="8">
      <t>ブンキ</t>
    </rPh>
    <phoneticPr fontId="2"/>
  </si>
  <si>
    <t>後継品　なくなったら3分岐ケーブル</t>
    <rPh sb="0" eb="3">
      <t>コウケイヒン</t>
    </rPh>
    <rPh sb="11" eb="13">
      <t>ブンキ</t>
    </rPh>
    <phoneticPr fontId="2"/>
  </si>
  <si>
    <t>RGBピン3分岐ケーブル</t>
    <rPh sb="6" eb="8">
      <t>ブンキ</t>
    </rPh>
    <phoneticPr fontId="2"/>
  </si>
  <si>
    <t>組AINEX RLD-SPLIT3A(RGB LED用3分岐ｹｰﾌﾞﾙ)</t>
  </si>
  <si>
    <t>SATA→ペリフェラル電源変換</t>
    <rPh sb="11" eb="13">
      <t>デンゲン</t>
    </rPh>
    <rPh sb="13" eb="15">
      <t>ヘンカン</t>
    </rPh>
    <phoneticPr fontId="2"/>
  </si>
  <si>
    <t>主はCRのRGBコントローラー用</t>
    <rPh sb="0" eb="1">
      <t>シュ</t>
    </rPh>
    <rPh sb="15" eb="16">
      <t>ヨウ</t>
    </rPh>
    <phoneticPr fontId="2"/>
  </si>
  <si>
    <t>組AINEX SA-075B(電源変換ｹｰﾌﾞﾙ 6.5cm)</t>
  </si>
  <si>
    <t>SK用フロントUSB2.0→3.0変換</t>
    <rPh sb="2" eb="3">
      <t>ヨウ</t>
    </rPh>
    <rPh sb="17" eb="19">
      <t>ヘンカン</t>
    </rPh>
    <phoneticPr fontId="2"/>
  </si>
  <si>
    <t>B650PGLなどでセット使用</t>
    <rPh sb="13" eb="15">
      <t>シヨウ</t>
    </rPh>
    <phoneticPr fontId="2"/>
  </si>
  <si>
    <t>組変換名人 MB-USB2/3(USB2.0→3.0変換ｹｰﾌﾞﾙ)</t>
  </si>
  <si>
    <t>ASR B760Mでセット使用</t>
    <rPh sb="13" eb="15">
      <t>シヨウ</t>
    </rPh>
    <phoneticPr fontId="2"/>
  </si>
  <si>
    <t>組SLR USB2.0→3.0 Conversion cable</t>
  </si>
  <si>
    <t>Orion用 24pin延長ケーブル</t>
    <rPh sb="5" eb="6">
      <t>ヨウ</t>
    </rPh>
    <rPh sb="12" eb="14">
      <t>エンチョウ</t>
    </rPh>
    <phoneticPr fontId="2"/>
  </si>
  <si>
    <t>組AINEX WAX-2415C-BK(ATX 24pin電源延長 15cm 黒)</t>
  </si>
  <si>
    <t>3.5mm4極→3極変換</t>
    <rPh sb="6" eb="7">
      <t>キョク</t>
    </rPh>
    <rPh sb="9" eb="10">
      <t>キョク</t>
    </rPh>
    <rPh sb="10" eb="12">
      <t>ヘンカン</t>
    </rPh>
    <phoneticPr fontId="2"/>
  </si>
  <si>
    <t>組69071(3.5mmMIC+STEREO 4pin Distributor)</t>
  </si>
  <si>
    <t>六角インチネジブルー</t>
  </si>
  <si>
    <t>ドレスアップカラーネジマザー電源など</t>
    <rPh sb="14" eb="16">
      <t>デンゲン</t>
    </rPh>
    <phoneticPr fontId="2"/>
  </si>
  <si>
    <t>六角インチネジレッド</t>
  </si>
  <si>
    <t>ドレスアップカラーネジマザー電源など</t>
  </si>
  <si>
    <t>六角インチネジイエロー</t>
  </si>
  <si>
    <t>六角インチネジオレンジ</t>
  </si>
  <si>
    <t>六角インチネジパープル</t>
  </si>
  <si>
    <t>六角インチネジグリーン</t>
  </si>
  <si>
    <t>手回しインチネジグリーン</t>
    <rPh sb="0" eb="2">
      <t>テマワ</t>
    </rPh>
    <phoneticPr fontId="2"/>
  </si>
  <si>
    <t>ドレスアップカラーネジケース背面</t>
    <rPh sb="14" eb="16">
      <t>ハイメン</t>
    </rPh>
    <phoneticPr fontId="2"/>
  </si>
  <si>
    <t>手回しインチネジオレンジ</t>
    <rPh sb="0" eb="2">
      <t>テマワ</t>
    </rPh>
    <phoneticPr fontId="2"/>
  </si>
  <si>
    <t>手回しインチネジパープル</t>
    <rPh sb="0" eb="2">
      <t>テマワ</t>
    </rPh>
    <phoneticPr fontId="2"/>
  </si>
  <si>
    <t>SK-S_Side</t>
  </si>
  <si>
    <t>組SLR Rev LEFT PANEL for SK-S(MC)</t>
  </si>
  <si>
    <t>SKM-S_Side</t>
  </si>
  <si>
    <t>組SLR Rev LEFT PANEL for SKM-S(MC)</t>
  </si>
  <si>
    <t>SK-P_Side</t>
  </si>
  <si>
    <t>組Parts SK-P(Al SidePanel&amp; I/O ass'y&amp; PWbutton)</t>
  </si>
  <si>
    <t>SKM-S_Chasis</t>
  </si>
  <si>
    <t>SK-S IVパネル</t>
  </si>
  <si>
    <t>組SLR L/P (large plastic,Silver) for SK-S</t>
  </si>
  <si>
    <t>SKM-S IVパネル</t>
  </si>
  <si>
    <t>組SLR L/P (large plastic,Silver)for SKM-S</t>
  </si>
  <si>
    <t>SK外装箱</t>
    <rPh sb="2" eb="4">
      <t>ガイソウ</t>
    </rPh>
    <rPh sb="4" eb="5">
      <t>バコ</t>
    </rPh>
    <phoneticPr fontId="2"/>
  </si>
  <si>
    <t>Rev2(メッセージ変更版)</t>
    <rPh sb="10" eb="13">
      <t>ヘンコウバン</t>
    </rPh>
    <phoneticPr fontId="2"/>
  </si>
  <si>
    <t>組TH-626 外装箱 rev2</t>
  </si>
  <si>
    <t>SKM外装箱</t>
    <rPh sb="3" eb="5">
      <t>ガイソウ</t>
    </rPh>
    <rPh sb="5" eb="6">
      <t>バコ</t>
    </rPh>
    <phoneticPr fontId="2"/>
  </si>
  <si>
    <t>組TH-522 外装箱 rev2</t>
  </si>
  <si>
    <t>SK共通添付品</t>
    <rPh sb="2" eb="4">
      <t>キョウツウ</t>
    </rPh>
    <rPh sb="4" eb="6">
      <t>テンプ</t>
    </rPh>
    <rPh sb="6" eb="7">
      <t>ヒン</t>
    </rPh>
    <phoneticPr fontId="2"/>
  </si>
  <si>
    <t>組TH-623/TH-522 添付品(添付箱,ポストイン,落とし蓋)</t>
  </si>
  <si>
    <t>SK共通緩衝材</t>
    <rPh sb="2" eb="4">
      <t>キョウツウ</t>
    </rPh>
    <rPh sb="4" eb="7">
      <t>カンショウザイ</t>
    </rPh>
    <phoneticPr fontId="2"/>
  </si>
  <si>
    <t>組TH-623/TH-522 緩衝材(1SET=2pcs)</t>
  </si>
  <si>
    <t>Orion 梱包セット</t>
    <rPh sb="6" eb="8">
      <t>コンポウ</t>
    </rPh>
    <phoneticPr fontId="2"/>
  </si>
  <si>
    <t>組NIJ WS梱包(外装箱,落蓋,ｽﾍﾟｰｻｰ*2,添付品箱＆部材）</t>
  </si>
  <si>
    <t>Orion 不織布</t>
    <rPh sb="6" eb="9">
      <t>フショクフ</t>
    </rPh>
    <phoneticPr fontId="2"/>
  </si>
  <si>
    <t>組SLR SR-888GG NON-WOVEN BAG(EX)</t>
  </si>
  <si>
    <t>渋ハル外装箱</t>
    <rPh sb="0" eb="1">
      <t>シブ</t>
    </rPh>
    <rPh sb="3" eb="5">
      <t>ガイソウ</t>
    </rPh>
    <rPh sb="5" eb="6">
      <t>バコ</t>
    </rPh>
    <phoneticPr fontId="2"/>
  </si>
  <si>
    <t>組TH-626SA ｺﾗﾎﾞS 外装箱</t>
  </si>
  <si>
    <t>渋ハル添付品</t>
    <rPh sb="0" eb="1">
      <t>シブ</t>
    </rPh>
    <rPh sb="3" eb="5">
      <t>テンプ</t>
    </rPh>
    <rPh sb="5" eb="6">
      <t>ヒン</t>
    </rPh>
    <phoneticPr fontId="2"/>
  </si>
  <si>
    <t>組TH-626SA ｺﾗﾎﾞS添付品(添付箱,ﾎﾟｽﾄｲﾝ,落蓋)</t>
  </si>
  <si>
    <t>渋ハル→黒SK左パネル</t>
    <rPh sb="0" eb="1">
      <t>シブ</t>
    </rPh>
    <rPh sb="4" eb="5">
      <t>クロ</t>
    </rPh>
    <rPh sb="7" eb="8">
      <t>ヒダリ</t>
    </rPh>
    <phoneticPr fontId="2"/>
  </si>
  <si>
    <t>205454と在庫総数一致が必要</t>
    <rPh sb="7" eb="9">
      <t>ザイコ</t>
    </rPh>
    <rPh sb="9" eb="11">
      <t>ソウスウ</t>
    </rPh>
    <rPh sb="11" eb="13">
      <t>イッチ</t>
    </rPh>
    <rPh sb="14" eb="16">
      <t>ヒツヨウ</t>
    </rPh>
    <phoneticPr fontId="2"/>
  </si>
  <si>
    <t>組SLR Left panel for replacing BK</t>
  </si>
  <si>
    <t>渋ハル→黒SK右パネル</t>
    <rPh sb="0" eb="1">
      <t>シブ</t>
    </rPh>
    <rPh sb="4" eb="5">
      <t>クロ</t>
    </rPh>
    <rPh sb="7" eb="8">
      <t>ミギ</t>
    </rPh>
    <phoneticPr fontId="2"/>
  </si>
  <si>
    <t>組SLR Right panel for replacing BK</t>
  </si>
  <si>
    <t>渋ハル→黒SK正面パネル</t>
    <rPh sb="0" eb="1">
      <t>シブ</t>
    </rPh>
    <rPh sb="4" eb="5">
      <t>クロ</t>
    </rPh>
    <rPh sb="7" eb="9">
      <t>ショウメン</t>
    </rPh>
    <phoneticPr fontId="2"/>
  </si>
  <si>
    <t>組SLR Front panel for replacing BK</t>
  </si>
  <si>
    <t>CR外装箱</t>
    <rPh sb="2" eb="4">
      <t>ガイソウ</t>
    </rPh>
    <rPh sb="4" eb="5">
      <t>バコ</t>
    </rPh>
    <phoneticPr fontId="2"/>
  </si>
  <si>
    <t>組X5-09-C ｺﾗﾎﾞC 2重梱包用外装箱</t>
  </si>
  <si>
    <t>CR添付品</t>
    <rPh sb="2" eb="4">
      <t>テンプ</t>
    </rPh>
    <rPh sb="4" eb="5">
      <t>ヒン</t>
    </rPh>
    <phoneticPr fontId="2"/>
  </si>
  <si>
    <t>組X5-09-C ｺﾗﾎﾞC 添付品箱</t>
  </si>
  <si>
    <t>CR付属品箱</t>
    <rPh sb="2" eb="5">
      <t>フゾクヒン</t>
    </rPh>
    <rPh sb="5" eb="6">
      <t>ハコ</t>
    </rPh>
    <phoneticPr fontId="2"/>
  </si>
  <si>
    <t>CR緩衝材</t>
    <rPh sb="2" eb="5">
      <t>カンショウザイ</t>
    </rPh>
    <phoneticPr fontId="2"/>
  </si>
  <si>
    <t>EA041箱</t>
    <rPh sb="5" eb="6">
      <t>ハコ</t>
    </rPh>
    <phoneticPr fontId="2"/>
  </si>
  <si>
    <t>EM5インチベイカバー</t>
  </si>
  <si>
    <t>組EM041 5inchBayCover 2RAFPC004800</t>
  </si>
  <si>
    <t>CPS専用TYPE-Cキャップ</t>
    <rPh sb="3" eb="5">
      <t>センヨウ</t>
    </rPh>
    <phoneticPr fontId="2"/>
  </si>
  <si>
    <t>組INW USB cap &amp; screw(2RAKPC015200)</t>
  </si>
  <si>
    <t>CPS専用12cmファンガード</t>
    <rPh sb="3" eb="5">
      <t>センヨウ</t>
    </rPh>
    <phoneticPr fontId="2"/>
  </si>
  <si>
    <t>組 INW 12cmFanGuard &amp;Screw (2RAKRY013100)</t>
  </si>
  <si>
    <t>CPS専用12cmファンガード　AINEX版</t>
    <rPh sb="3" eb="5">
      <t>センヨウ</t>
    </rPh>
    <rPh sb="21" eb="22">
      <t>バン</t>
    </rPh>
    <phoneticPr fontId="2"/>
  </si>
  <si>
    <t>X3-03　2重梱包用外装箱</t>
    <rPh sb="7" eb="8">
      <t>ジュウ</t>
    </rPh>
    <rPh sb="8" eb="11">
      <t>コンポウヨウ</t>
    </rPh>
    <phoneticPr fontId="2"/>
  </si>
  <si>
    <t>X3-03　外装箱</t>
    <rPh sb="6" eb="9">
      <t>ガイソウバコ</t>
    </rPh>
    <phoneticPr fontId="2"/>
  </si>
  <si>
    <t>組NIJ X3-03 2重梱包用外装箱</t>
  </si>
  <si>
    <t>4C外装箱</t>
    <rPh sb="2" eb="4">
      <t>ガイソウ</t>
    </rPh>
    <rPh sb="4" eb="5">
      <t>バコ</t>
    </rPh>
    <phoneticPr fontId="2"/>
  </si>
  <si>
    <t>組SKK TH-638 外装箱</t>
  </si>
  <si>
    <t>4C添付品</t>
    <rPh sb="2" eb="4">
      <t>テンプ</t>
    </rPh>
    <rPh sb="4" eb="5">
      <t>ヒン</t>
    </rPh>
    <phoneticPr fontId="2"/>
  </si>
  <si>
    <t>組SKK TH-638 添付品(添付箱,ポストイン,落とし蓋)</t>
  </si>
  <si>
    <t>4C緩衝材</t>
    <rPh sb="2" eb="5">
      <t>カンショウザイ</t>
    </rPh>
    <phoneticPr fontId="2"/>
  </si>
  <si>
    <t>組SKK TH-638 緩衝材(1SET=2pcs)</t>
  </si>
  <si>
    <t>4Cファンフィルター</t>
  </si>
  <si>
    <t>組SLR-raytrek 4C FRONT FILTER(MilkyWhite)</t>
  </si>
  <si>
    <t>SleepFreaksコラボ外装箱</t>
    <rPh sb="14" eb="16">
      <t>ガイソウ</t>
    </rPh>
    <rPh sb="16" eb="17">
      <t>バコ</t>
    </rPh>
    <phoneticPr fontId="2"/>
  </si>
  <si>
    <t>組SKK TH-638 DTM 外装箱</t>
  </si>
  <si>
    <t>SleepFreaksコラボ緩衝材</t>
    <rPh sb="14" eb="17">
      <t>カンショウザイ</t>
    </rPh>
    <phoneticPr fontId="2"/>
  </si>
  <si>
    <t>組SKK TH-638 DTM 緩衝材(1SET=3pcs)</t>
  </si>
  <si>
    <t>SleepFreaksコラボ添付品</t>
  </si>
  <si>
    <t>組SKK TH-638 DTM 添付品箱</t>
  </si>
  <si>
    <t>LD5インチベイカバー</t>
  </si>
  <si>
    <t>組SLR-SR598S LD 5inchBayCover　</t>
  </si>
  <si>
    <t>ぶいすぽ外装箱</t>
    <rPh sb="4" eb="7">
      <t>ガイソウバコ</t>
    </rPh>
    <phoneticPr fontId="2"/>
  </si>
  <si>
    <t>組TH-626 外装箱 ぶいすぽっ！</t>
  </si>
  <si>
    <t>ぶいすぽパネル　花芽なずな</t>
  </si>
  <si>
    <t>組SLR side panel ぶいすぽっ！花芽なずな</t>
  </si>
  <si>
    <t>ぶいすぽパネル　藍沢エマ</t>
  </si>
  <si>
    <t>組SLR side panel ぶいすぽっ！藍沢エマ</t>
  </si>
  <si>
    <t>ぶいすぽパネル　空澄セナ</t>
  </si>
  <si>
    <t>組SLR side panel ぶいすぽっ！空澄セナ</t>
  </si>
  <si>
    <t>ぶいすぽパネル　一ノ瀬うるは</t>
    <rPh sb="8" eb="9">
      <t>イチ</t>
    </rPh>
    <rPh sb="10" eb="11">
      <t>セ</t>
    </rPh>
    <phoneticPr fontId="2"/>
  </si>
  <si>
    <t>組SLR side panel ぶいすぽっ！一ノ瀬うるは</t>
  </si>
  <si>
    <t>ぶいすぽパネル　花芽すみれ</t>
    <rPh sb="8" eb="9">
      <t>ハナ</t>
    </rPh>
    <phoneticPr fontId="2"/>
  </si>
  <si>
    <t>組SLR side panel ぶいすぽっ！花芽すみれ</t>
  </si>
  <si>
    <t>ぶいすぽパネル　神成きゅぴ</t>
  </si>
  <si>
    <t>組SLR side panel ぶいすぽっ！神成きゅぴ</t>
  </si>
  <si>
    <t>ぶいすぽパネル　如月れん</t>
    <rPh sb="8" eb="10">
      <t>キサラギ</t>
    </rPh>
    <phoneticPr fontId="2"/>
  </si>
  <si>
    <t>組SLR side panel ぶいすぽっ！如月れん</t>
  </si>
  <si>
    <t>ぶいすぽパネル　胡桃のあ</t>
    <rPh sb="8" eb="10">
      <t>クルミ</t>
    </rPh>
    <phoneticPr fontId="2"/>
  </si>
  <si>
    <t>組SLR side panel ぶいすぽっ！胡桃のあ</t>
  </si>
  <si>
    <t>ぶいすぽパネル　小雀とと</t>
    <rPh sb="8" eb="9">
      <t>コ</t>
    </rPh>
    <rPh sb="9" eb="10">
      <t>スズメ</t>
    </rPh>
    <phoneticPr fontId="2"/>
  </si>
  <si>
    <t>組SLR side panel ぶいすぽっ！小雀とと</t>
  </si>
  <si>
    <t>ぶいすぽパネル　小森めと</t>
    <rPh sb="8" eb="10">
      <t>コモリ</t>
    </rPh>
    <phoneticPr fontId="2"/>
  </si>
  <si>
    <t>組SLR side panel ぶいすぽっ！小森めと</t>
  </si>
  <si>
    <t>ぶいすぽパネル　紫宮るな</t>
    <rPh sb="8" eb="9">
      <t>ムラサキ</t>
    </rPh>
    <rPh sb="9" eb="10">
      <t>ミヤ</t>
    </rPh>
    <phoneticPr fontId="2"/>
  </si>
  <si>
    <t>組SLR side panel ぶいすぽっ！紫宮るな</t>
  </si>
  <si>
    <t>ぶいすぽパネル　白波らむね</t>
    <rPh sb="8" eb="10">
      <t>シラナミ</t>
    </rPh>
    <phoneticPr fontId="2"/>
  </si>
  <si>
    <t>組SLR side panel ぶいすぽっ！白波らむね</t>
  </si>
  <si>
    <t>ぶいすぽパネル　橘ひなの</t>
    <rPh sb="8" eb="9">
      <t>タチバナ</t>
    </rPh>
    <phoneticPr fontId="2"/>
  </si>
  <si>
    <t>組SLR side panel ぶいすぽっ！橘ひなの</t>
  </si>
  <si>
    <t>ぶいすぽパネル　兎咲ミミ</t>
    <rPh sb="8" eb="9">
      <t>ウサギ</t>
    </rPh>
    <rPh sb="9" eb="10">
      <t>サキ</t>
    </rPh>
    <phoneticPr fontId="2"/>
  </si>
  <si>
    <t>組SLR side panel ぶいすぽっ！兎咲ミミ</t>
  </si>
  <si>
    <t>ぶいすぽパネル　猫汰つな</t>
    <rPh sb="8" eb="9">
      <t>ネコ</t>
    </rPh>
    <rPh sb="9" eb="10">
      <t>タ</t>
    </rPh>
    <phoneticPr fontId="2"/>
  </si>
  <si>
    <t>組SLR side panel ぶいすぽっ！猫汰つな</t>
  </si>
  <si>
    <t>ぶいすぽパネル　英リサ</t>
    <rPh sb="8" eb="9">
      <t>ハナブサ</t>
    </rPh>
    <phoneticPr fontId="2"/>
  </si>
  <si>
    <t>組SLR side panel ぶいすぽっ！英リサ</t>
  </si>
  <si>
    <t>ぶいすぽパネル　八雲べに</t>
    <rPh sb="8" eb="10">
      <t>ヤクモ</t>
    </rPh>
    <phoneticPr fontId="2"/>
  </si>
  <si>
    <t>組SLR side panel ぶいすぽっ！八雲べに</t>
  </si>
  <si>
    <t>ぶいすぽパネル　夢野あかり</t>
    <rPh sb="8" eb="10">
      <t>ユメノ</t>
    </rPh>
    <phoneticPr fontId="2"/>
  </si>
  <si>
    <t>組SLR side panel ぶいすぽっ！夢野あかり</t>
  </si>
  <si>
    <t>ぶいすぽパネル　夜乃くるむ</t>
    <rPh sb="1" eb="2">
      <t>ヨル</t>
    </rPh>
    <rPh sb="2" eb="3">
      <t>ノ</t>
    </rPh>
    <phoneticPr fontId="2"/>
  </si>
  <si>
    <t>組SLR side panel ぶいすぽっ！夜乃くろむ</t>
  </si>
  <si>
    <t>ぶいすぽパネル　花芽なずなV2</t>
  </si>
  <si>
    <t>組SLR side panel ぶいすぽっ！花芽なずなV2</t>
  </si>
  <si>
    <t>ぶいすぽパネル　藍沢エマV2</t>
  </si>
  <si>
    <t>組SLR side panel ぶいすぽっ！藍沢エマV2</t>
  </si>
  <si>
    <t>ぶいすぽパネル　空澄セナV2</t>
  </si>
  <si>
    <t>組SLR side panel ぶいすぽっ！空澄セナV2</t>
  </si>
  <si>
    <t>ぶいすぽパネル　一ノ瀬うるはV2</t>
  </si>
  <si>
    <t>組SLR side panel ぶいすぽっ！一ノ瀬うるはV2</t>
  </si>
  <si>
    <t>ぶいすぽパネル　花芽すみれV2</t>
  </si>
  <si>
    <t>組SLR side panel ぶいすぽっ！花芽すみれV2</t>
  </si>
  <si>
    <t>ぶいすぽパネル　神成きゅぴV2</t>
  </si>
  <si>
    <t>組SLR side panel ぶいすぽっ！神成きゅぴV2</t>
  </si>
  <si>
    <t>ぶいすぽパネル　如月れんV2</t>
  </si>
  <si>
    <t>組SLR side panel ぶいすぽっ！如月れんV2</t>
  </si>
  <si>
    <t>ぶいすぽパネル　胡桃のあV2</t>
  </si>
  <si>
    <t>組SLR side panel ぶいすぽっ！胡桃のあV2</t>
  </si>
  <si>
    <t>ぶいすぽパネル　小雀ととV2</t>
  </si>
  <si>
    <t>組SLR side panel ぶいすぽっ！小雀ととV2</t>
  </si>
  <si>
    <t>ぶいすぽパネル　小森めとV2</t>
  </si>
  <si>
    <t>組SLR side panel ぶいすぽっ！小森めとV2</t>
  </si>
  <si>
    <t>ぶいすぽパネル　紫宮るなV2</t>
  </si>
  <si>
    <t>組SLR side panel ぶいすぽっ！紫宮るなV2</t>
  </si>
  <si>
    <t>ぶいすぽパネル　白波らむねV2</t>
  </si>
  <si>
    <t>組SLR side panel ぶいすぽっ！白波らむねV2</t>
  </si>
  <si>
    <t>ぶいすぽパネル　橘ひなのV2</t>
  </si>
  <si>
    <t>組SLR side panel ぶいすぽっ！橘ひなのV2</t>
  </si>
  <si>
    <t>ぶいすぽパネル　兎咲ミミV2</t>
  </si>
  <si>
    <t>組SLR side panel ぶいすぽっ！兎咲ミミV2</t>
  </si>
  <si>
    <t>ぶいすぽパネル　猫汰つなV2</t>
  </si>
  <si>
    <t>組SLR side panel ぶいすぽっ！猫汰つなV2</t>
  </si>
  <si>
    <t>ぶいすぽパネル　英リサV2</t>
  </si>
  <si>
    <t>組SLR side panel ぶいすぽっ！英リサV2</t>
  </si>
  <si>
    <t>ぶいすぽパネル　八雲べにV2</t>
  </si>
  <si>
    <t>組SLR side panel ぶいすぽっ！八雲べにV2</t>
  </si>
  <si>
    <t>ぶいすぽパネル　夢野あかりV2</t>
  </si>
  <si>
    <t>組SLR side panel ぶいすぽっ！夢野あかりV2</t>
  </si>
  <si>
    <t>ぶいすぽパネル　夜乃くろむV2</t>
  </si>
  <si>
    <t>組SLR side panel ぶいすぽっ！夜乃くろむV2</t>
  </si>
  <si>
    <t>ぶいすぽ添付品一式</t>
    <rPh sb="4" eb="7">
      <t>テンプヒン</t>
    </rPh>
    <rPh sb="7" eb="9">
      <t>イッシキ</t>
    </rPh>
    <phoneticPr fontId="2"/>
  </si>
  <si>
    <t>組TH-623/TH-522 添付品一式 ぶいすぽっ！</t>
  </si>
  <si>
    <t>ぶいすぽサイドパネル外装箱</t>
    <rPh sb="10" eb="13">
      <t>ガイソウバコ</t>
    </rPh>
    <phoneticPr fontId="2"/>
  </si>
  <si>
    <t>組 TH-626 サイドパネル 外装箱 ぶいすぽっ！</t>
  </si>
  <si>
    <t>ぶいすぽサイドパネル緩衝材</t>
  </si>
  <si>
    <t>組 TH-626 サイドパネル 緩衝材 ぶいすぽっ！</t>
  </si>
  <si>
    <t>ぶいすぽパネル用不織布</t>
    <rPh sb="7" eb="8">
      <t>ヨウ</t>
    </rPh>
    <rPh sb="8" eb="11">
      <t>フショクフ</t>
    </rPh>
    <phoneticPr fontId="2"/>
  </si>
  <si>
    <t>組 TH-626 サイドパネル 不織布 ぶいすぽっ！</t>
  </si>
  <si>
    <t>CASE FAN</t>
  </si>
  <si>
    <t>140mm</t>
  </si>
  <si>
    <t>140mm 2000rpm</t>
  </si>
  <si>
    <t>86</t>
  </si>
  <si>
    <t>組SLR DF1402512SEMN(14cm2000rpmPWMcaseFAN)</t>
  </si>
  <si>
    <t>140mm 1800rpm ARGB</t>
  </si>
  <si>
    <t>KF1425FD18AR-P</t>
  </si>
  <si>
    <t>組SCY KF1425FD18AR-P(14cmARGB PWM1800rpm)</t>
  </si>
  <si>
    <t>140mm 1600rpm</t>
  </si>
  <si>
    <t>DPC_TF140S</t>
  </si>
  <si>
    <t>組DPC TF140S(14cm PWM 1600rpm)</t>
  </si>
  <si>
    <t>140mm 1300rpm</t>
  </si>
  <si>
    <t>DF1402512SEDN-1</t>
  </si>
  <si>
    <t>組SLR DF1402512SEDN-1(14cm600~1300rpm4pin500mm)</t>
  </si>
  <si>
    <t>140mm 1200rpm</t>
  </si>
  <si>
    <t>DPC_RF140</t>
  </si>
  <si>
    <t>組DPC RF140 BULK(14cm 500~1200rpm 4pin)</t>
  </si>
  <si>
    <t>140mm RF140専用ケーブル</t>
    <rPh sb="11" eb="13">
      <t>センヨウ</t>
    </rPh>
    <phoneticPr fontId="2"/>
  </si>
  <si>
    <t>DPC_RF140RGB Cable</t>
  </si>
  <si>
    <t>組DPC RGB LED cable for RF140 BULK(350mm)</t>
  </si>
  <si>
    <t>140mm 2000rpm ARGB</t>
  </si>
  <si>
    <t>DPC_CF124-14025</t>
  </si>
  <si>
    <t>組DPC CF124-14025(14cmARGB PWM 2000rpm)</t>
  </si>
  <si>
    <t>140mm 2000rpm ARGB BK</t>
  </si>
  <si>
    <t>DF1402512SEMN ARGB 黒</t>
    <rPh sb="19" eb="20">
      <t>クロ</t>
    </rPh>
    <phoneticPr fontId="2"/>
  </si>
  <si>
    <t>組SLR DF1402512SEMN(BK 14cm ARGB PWM)</t>
  </si>
  <si>
    <t>140mm 2000rpm ARGB WH</t>
  </si>
  <si>
    <t>DF1402512SEMN ARGB 白</t>
    <rPh sb="19" eb="20">
      <t>シロ</t>
    </rPh>
    <phoneticPr fontId="2"/>
  </si>
  <si>
    <t>組SLR DF1402512SEMN(WH 14cm ARGB PWM)</t>
  </si>
  <si>
    <t>140mm 2000rpm クリエーター用</t>
    <rPh sb="20" eb="21">
      <t>ヨウ</t>
    </rPh>
    <phoneticPr fontId="2"/>
  </si>
  <si>
    <t>NF-A14IPPC</t>
  </si>
  <si>
    <t>組NOCTUA NF-A14IPPC-2000-PWM(14cm ｹｰｽﾌｧﾝ)I</t>
  </si>
  <si>
    <t>120mm</t>
  </si>
  <si>
    <t>120mm 2400rpm</t>
  </si>
  <si>
    <t>Scythe</t>
  </si>
  <si>
    <t>WS1225FD24-P</t>
  </si>
  <si>
    <t>組Scythe WS1225FD24-P(12cm PWM 2400rpm)</t>
  </si>
  <si>
    <t>DPC</t>
  </si>
  <si>
    <t>FC120</t>
  </si>
  <si>
    <t>組DPC FC120(12cm PWM 2400rpm)</t>
  </si>
  <si>
    <t>120mm 1200rpm</t>
  </si>
  <si>
    <t>DF1202512SEDN</t>
  </si>
  <si>
    <t>組 SLR DF1202512SEDN-1(12cmｹｰｽFAN,3pin 500mmcable)</t>
  </si>
  <si>
    <t>120mm 2000rpm クリエーター用</t>
    <rPh sb="20" eb="21">
      <t>ヨウ</t>
    </rPh>
    <phoneticPr fontId="2"/>
  </si>
  <si>
    <t>組 NOCTUA NF-A12x25 PWM (12cm ｹｰｽﾌｧﾝ)I</t>
  </si>
  <si>
    <t>120mm 2000rpm Orion用</t>
    <rPh sb="19" eb="20">
      <t>ヨウ</t>
    </rPh>
    <phoneticPr fontId="2"/>
  </si>
  <si>
    <t>組NOCTUA NF-F12IPPC-2000-PWM(12cm ｹｰｽﾌｧﾝ)I</t>
  </si>
  <si>
    <t>120mm ARGB X3モデル用</t>
    <rPh sb="16" eb="17">
      <t>ヨウ</t>
    </rPh>
    <phoneticPr fontId="2"/>
  </si>
  <si>
    <t>F3R120 ARGB</t>
  </si>
  <si>
    <t>X3ケースモデル</t>
  </si>
  <si>
    <t>組FLU F3R120 ARGB BK(12cm ARGB)</t>
  </si>
  <si>
    <t>120mm 2200rpm</t>
  </si>
  <si>
    <t>F3R120</t>
  </si>
  <si>
    <t>組FLU F3R120 BK(12cm PWM 2200rpm)</t>
  </si>
  <si>
    <t>CPU FAN</t>
  </si>
  <si>
    <t>TW003(Intel)</t>
  </si>
  <si>
    <t>TW003-1700</t>
  </si>
  <si>
    <t>1700空冷(65W)</t>
    <rPh sb="4" eb="6">
      <t>クウレイ</t>
    </rPh>
    <phoneticPr fontId="2"/>
  </si>
  <si>
    <t>組DPC TW-003 (R1 LGA1700)</t>
  </si>
  <si>
    <t>R95S-I(Intel)</t>
  </si>
  <si>
    <t>R95S-1700</t>
  </si>
  <si>
    <t>組FLU R95S-I (LGA1700)</t>
  </si>
  <si>
    <t>GAMMAXX 400(Intel)</t>
  </si>
  <si>
    <t>GAMMAXX400-1700</t>
  </si>
  <si>
    <t>1700空冷(95W)</t>
    <rPh sb="4" eb="6">
      <t>クウレイ</t>
    </rPh>
    <phoneticPr fontId="2"/>
  </si>
  <si>
    <t>組DPC GAMMAXX 400 SI(12cm 1500rpm LGA1700)</t>
  </si>
  <si>
    <t>GAMMAXX 400(AMD)</t>
  </si>
  <si>
    <t>GAMMAXX400-AM4</t>
  </si>
  <si>
    <t>AMD空冷(95W)</t>
    <rPh sb="3" eb="5">
      <t>クウレイ</t>
    </rPh>
    <phoneticPr fontId="2"/>
  </si>
  <si>
    <t>組DPC GAMMAXX 400 SI AMD(12cm 1500rpm AM4)</t>
  </si>
  <si>
    <t>NX4(Intel)</t>
  </si>
  <si>
    <t>NX4-1700</t>
  </si>
  <si>
    <t>組FLU NX4(12cm PWM 1800rpm LGA1700)</t>
  </si>
  <si>
    <t>NX4(AMD)</t>
  </si>
  <si>
    <t>NX4-AM4</t>
  </si>
  <si>
    <t>組FLU NX4 R1(12cm PWM 1800rpm AM4)</t>
  </si>
  <si>
    <t>FKE4(Intel)</t>
  </si>
  <si>
    <t>FKE4_1700</t>
  </si>
  <si>
    <t>組FKI FKE4_152(12cm 1800rpm LGA1700)</t>
  </si>
  <si>
    <t>虎徹3</t>
  </si>
  <si>
    <t>汎用空冷(125W)</t>
    <rPh sb="0" eb="2">
      <t>ハンヨウ</t>
    </rPh>
    <rPh sb="2" eb="4">
      <t>クウレイ</t>
    </rPh>
    <phoneticPr fontId="2"/>
  </si>
  <si>
    <t>組Scythe SCKTT-3000(虎徹Ⅲ 115x-1700 AM4-5)</t>
  </si>
  <si>
    <t>HX6200D</t>
  </si>
  <si>
    <t>汎用空冷(95W)</t>
    <rPh sb="0" eb="2">
      <t>ハンヨウ</t>
    </rPh>
    <rPh sb="2" eb="4">
      <t>クウレイ</t>
    </rPh>
    <phoneticPr fontId="2"/>
  </si>
  <si>
    <t>組JONSBO HX6200D Black(CPUｸｰﾗｰ 1700/AM5)</t>
  </si>
  <si>
    <t>組DPC GP-G-AK400-V2(LGA1700 AM4 AM5)</t>
  </si>
  <si>
    <t>AK400ARGB</t>
  </si>
  <si>
    <t>AK400WH_ARGB</t>
  </si>
  <si>
    <t>組DPC AK400-WH-ARGB(LGA1700 AM4 AM5)</t>
  </si>
  <si>
    <t>組FLU K6 BK(LGA1700 AM4 AM5)</t>
  </si>
  <si>
    <t>組FLU K6 WH(LGA1700 AM4 AM5)</t>
  </si>
  <si>
    <t>K6 WH ARGB</t>
  </si>
  <si>
    <t>組FLU K6 ARGB WH(LGA1700 AM4 AM5)</t>
  </si>
  <si>
    <t>R400 R1</t>
  </si>
  <si>
    <t>組FLU R400(R1 9cm PWM 2200rpm)</t>
  </si>
  <si>
    <t>NH-U12S</t>
  </si>
  <si>
    <t>NH-U12S redux</t>
  </si>
  <si>
    <t>組NOCTUA NH-U12S-REDUX</t>
  </si>
  <si>
    <t>612X</t>
  </si>
  <si>
    <t>120mm水冷</t>
  </si>
  <si>
    <t>85</t>
  </si>
  <si>
    <t>組ASETEK 612X-M2(120mm 水冷)</t>
  </si>
  <si>
    <t>624S</t>
  </si>
  <si>
    <t>240mm水冷</t>
  </si>
  <si>
    <t>組ASETEK 624S-M2(240mm 水冷 )</t>
  </si>
  <si>
    <t>636S</t>
  </si>
  <si>
    <t>360mm水冷</t>
    <rPh sb="5" eb="7">
      <t>スイレイ</t>
    </rPh>
    <phoneticPr fontId="2"/>
  </si>
  <si>
    <t>組ASETEK 636S-M2(360mm 水冷 )</t>
  </si>
  <si>
    <t>360mm水冷,ASDマウンタ必須</t>
    <rPh sb="15" eb="17">
      <t>ヒッス</t>
    </rPh>
    <phoneticPr fontId="2"/>
  </si>
  <si>
    <t>ASD マウンタ(1700)</t>
  </si>
  <si>
    <t>組 ASD Intel LGA1700 RKit(35-150-0000021)</t>
  </si>
  <si>
    <t>ASD マウンタ(20xx)</t>
  </si>
  <si>
    <t>ASD マウンタ(AM4/5)</t>
  </si>
  <si>
    <t>組ASD AMD AM4/AM5 RKit(35-150-1000056)</t>
  </si>
  <si>
    <t>L240 V2</t>
  </si>
  <si>
    <t>240mm水冷,1700/115x/AM5/4</t>
  </si>
  <si>
    <t>組DPC GAMMAXX L240 V2(LGA1700 240mm 水冷)</t>
  </si>
  <si>
    <t>組DEEPCOOL LS520(240mm ARGB 水冷)</t>
  </si>
  <si>
    <t>LS520_GALLERIA Plate</t>
  </si>
  <si>
    <t>LS520専用部材</t>
    <rPh sb="5" eb="7">
      <t>センヨウ</t>
    </rPh>
    <rPh sb="7" eb="9">
      <t>ブザイ</t>
    </rPh>
    <phoneticPr fontId="2"/>
  </si>
  <si>
    <t>組 LS520水冷ヘッド用 GALLERIAロゴプレート</t>
  </si>
  <si>
    <t>LS520_CR Plate</t>
  </si>
  <si>
    <t>組 LS520水冷ヘッド用 CRロゴプレート</t>
  </si>
  <si>
    <t>LS520_ぶいすぽ Plate</t>
  </si>
  <si>
    <t>組 LS520水冷ヘッド用 ぶいすぽロゴプレート</t>
  </si>
  <si>
    <t>360mm水冷,1700/115x/AM5/4</t>
  </si>
  <si>
    <t>組DPC GAMMAXX L360 V2 R1(LGA1700 360mm 水冷)</t>
  </si>
  <si>
    <t>CR240</t>
  </si>
  <si>
    <t>組EKWB CR240 D-RGB(EK-Nucleus AIO 240mm水冷)</t>
  </si>
  <si>
    <t>組MSI MAG CORELIQUID E240 WH/TW(240mm ARGB 水冷)</t>
  </si>
  <si>
    <t xml:space="preserve">E240 </t>
  </si>
  <si>
    <t>組MSI MAG CORELIQUID E240/TW(240mm ARGB 水冷)</t>
  </si>
  <si>
    <t>DA240</t>
  </si>
  <si>
    <t>240mm水冷　X03用</t>
    <rPh sb="11" eb="12">
      <t>ヨウ</t>
    </rPh>
    <phoneticPr fontId="2"/>
  </si>
  <si>
    <t>DA240 R2</t>
  </si>
  <si>
    <t>組FLU DA240 ARGB BK Rev2(240mm 水冷)</t>
  </si>
  <si>
    <t>E240_ぶいすぽシール</t>
  </si>
  <si>
    <t>E240+ぶいすぽコラボ用シール</t>
    <rPh sb="12" eb="13">
      <t>ヨウ</t>
    </rPh>
    <phoneticPr fontId="2"/>
  </si>
  <si>
    <t>組 MSI E240/TW ぶいすぽっ！ロゴシール</t>
  </si>
  <si>
    <t>E240_CRシール</t>
  </si>
  <si>
    <t>組 MSI E240/TW CRロゴシール</t>
  </si>
  <si>
    <t>E240_GALLERIAシール</t>
  </si>
  <si>
    <t>組 MSI E240/TW GALLERIAロゴシール</t>
  </si>
  <si>
    <t>ODD</t>
  </si>
  <si>
    <t>DVD</t>
  </si>
  <si>
    <t>25</t>
  </si>
  <si>
    <t>汎S 組 ｽｰﾊﾟｰﾏﾙﾁ Black</t>
  </si>
  <si>
    <t>DVD-ROM</t>
  </si>
  <si>
    <t>組HLDS DH18NS61 Bulk (SATA DVD-ROM/ﾌﾞﾗｯｸ)</t>
  </si>
  <si>
    <t>Slim DVD</t>
  </si>
  <si>
    <t>組HLDS GUD1N.CXJA2HB(ｽﾘﾑ 9.5mm SMt w/o SW ﾍﾞｾﾞﾙ付)</t>
  </si>
  <si>
    <t>BD</t>
  </si>
  <si>
    <t>汎S 組 Blu-ray ドライブ</t>
  </si>
  <si>
    <t>BD(PIONEER)</t>
  </si>
  <si>
    <t>組Pioneer BDR-212XJBK/WS BULK(R1 BD16X 黒)</t>
  </si>
  <si>
    <t>Slim BD</t>
  </si>
  <si>
    <t>組HLDS BU40N.AXJU2HU(ｽﾘﾑ 9.5mm BDR SW)</t>
  </si>
  <si>
    <t>CK用ODDケーブル</t>
    <rPh sb="2" eb="3">
      <t>ヨウ</t>
    </rPh>
    <phoneticPr fontId="2"/>
  </si>
  <si>
    <t>組INW 3RAMW7110300(Slim SATACable) for CK</t>
  </si>
  <si>
    <t>CPS用ODDケーブル</t>
    <rPh sb="3" eb="4">
      <t>ヨウ</t>
    </rPh>
    <phoneticPr fontId="2"/>
  </si>
  <si>
    <t>組INW Slim SATA Cable (400mm) for CPS</t>
  </si>
  <si>
    <t>外付けDVD</t>
    <rPh sb="0" eb="2">
      <t>ソトヅ</t>
    </rPh>
    <phoneticPr fontId="2"/>
  </si>
  <si>
    <t>26</t>
  </si>
  <si>
    <t>組BUFFALO DVSM-PTR8U3-BKA (USB3.2 ﾎﾟｰﾀﾌﾞﾙDVD 黒)</t>
  </si>
  <si>
    <t>SSD(M.2 Gen3)</t>
  </si>
  <si>
    <t>17</t>
  </si>
  <si>
    <t>汎S 組 M.2 2280 NVMe SSD 1TB</t>
  </si>
  <si>
    <t>SSD(M.2 Gen4)</t>
  </si>
  <si>
    <t>SSD Gen4 500GB(汎用通常)</t>
    <rPh sb="15" eb="17">
      <t>ハンヨウ</t>
    </rPh>
    <rPh sb="17" eb="19">
      <t>ツウジョウ</t>
    </rPh>
    <phoneticPr fontId="2"/>
  </si>
  <si>
    <t>188220</t>
  </si>
  <si>
    <t>汎S 組 M.2 NVMe Gen4 SSD_S 500GB</t>
  </si>
  <si>
    <t>SSD Gen4 1TB(汎用通常)</t>
  </si>
  <si>
    <t>188219</t>
  </si>
  <si>
    <t>汎S 組 M.2 NVMe Gen4 SSD_S 1TB</t>
  </si>
  <si>
    <t>SSD Gen4 2TB(汎用通常)</t>
  </si>
  <si>
    <t>188218</t>
  </si>
  <si>
    <t>汎S 組 M.2 NVMe Gen4 SSD_S 2TB</t>
  </si>
  <si>
    <t>SSD Gen4 4TB(汎用通常)</t>
  </si>
  <si>
    <t>188217</t>
  </si>
  <si>
    <t>SSD Gen4 500GB(汎用M通常)</t>
  </si>
  <si>
    <t>汎S 組 M.2 NVMe Gen4 SSD_M 500GB</t>
  </si>
  <si>
    <t>SSD Gen4 1TB(汎用M通常)</t>
  </si>
  <si>
    <t>汎S 組 M.2 NVMe Gen4 SSD_M 1TB</t>
  </si>
  <si>
    <t>SSD Gen4 2TB(汎用M通常)</t>
  </si>
  <si>
    <t>汎S 組 M.2 NVMe Gen4 SSD_M 2TB</t>
  </si>
  <si>
    <t>SSD Gen4 1TB(汎用高速)</t>
    <rPh sb="13" eb="15">
      <t>ハンヨウ</t>
    </rPh>
    <rPh sb="15" eb="17">
      <t>コウソク</t>
    </rPh>
    <phoneticPr fontId="2"/>
  </si>
  <si>
    <t>174059</t>
  </si>
  <si>
    <t>汎S 組 M.2 NVMe Gen4 SSD_H 1TB</t>
  </si>
  <si>
    <t>SSD Gen4 2TB(汎用高速)</t>
  </si>
  <si>
    <t>174061</t>
  </si>
  <si>
    <t>汎S 組 M.2 NVMe Gen4 SSD_H 2TB</t>
  </si>
  <si>
    <t>SSD Gen4 2TB(Named)</t>
  </si>
  <si>
    <t>Phison</t>
  </si>
  <si>
    <t>E18</t>
  </si>
  <si>
    <t>組 PHISON PS5018-E18-2T BiCS5 2p(2280NVMeG4 TLC)</t>
  </si>
  <si>
    <t>SSD Gen4 1TB(Named)</t>
  </si>
  <si>
    <t>組 PHISON PS5018-E18-1T BiCS5 2p(2280NVMeG4 TLC)</t>
  </si>
  <si>
    <t>CFD</t>
  </si>
  <si>
    <t>元汎用</t>
    <rPh sb="0" eb="1">
      <t>モト</t>
    </rPh>
    <rPh sb="1" eb="3">
      <t>ハンヨウ</t>
    </rPh>
    <phoneticPr fontId="2"/>
  </si>
  <si>
    <t>Crucial</t>
  </si>
  <si>
    <t>P5</t>
  </si>
  <si>
    <t>組Crucial CT1000P5PSSD8(2280 NVMeGen4 1TB TLC)</t>
  </si>
  <si>
    <t>SSD Gen4 4TB(Named)</t>
  </si>
  <si>
    <t>P3</t>
  </si>
  <si>
    <t>組Crucial CT4000P3PSSD8(2280NVMeGen4 4TB)</t>
  </si>
  <si>
    <t>T500</t>
  </si>
  <si>
    <t>組 Crucial CT1000T500SSD8(2280 NVMe Gen41TB TLC)</t>
  </si>
  <si>
    <t>組 Crucial CT2000T500SSD8(2280 NVMe Gen42TB TLC)</t>
  </si>
  <si>
    <t>WD</t>
  </si>
  <si>
    <t>SN580</t>
  </si>
  <si>
    <t>組W.D.SN580 WDS100T3B0E(2280NVMe 1TB TLC)</t>
  </si>
  <si>
    <t>組W.D.SN580 WDS200T3B0E(2280NVMe 2TB TLC)</t>
  </si>
  <si>
    <t>組W.D.SN580 WDS200T3B0E R1 (2280NVMe 2TBTLC)</t>
  </si>
  <si>
    <t>SN850X</t>
  </si>
  <si>
    <t>組W.D. SN850X WDS100T2X0E(2280 NVMe Gen41TB TLC)</t>
  </si>
  <si>
    <t>組W.D. SN850X WDS200T2X0E(2280 NVMe Gen42TB TLC)</t>
  </si>
  <si>
    <t>組W.D. SN850X WDS400T2X0E(2280 NVMe Gen44TB TLC)</t>
  </si>
  <si>
    <t>SSD Gen4 8TB(Named)</t>
  </si>
  <si>
    <t>組W.D. SN850X WDS800T2X0E(2280 NVMe Gen48TB TLC)</t>
  </si>
  <si>
    <t>SN5000</t>
  </si>
  <si>
    <t>組W.D.SN5000 WDS100T4B0E(2280NVMe 1TB TLC)</t>
  </si>
  <si>
    <t>組W.D.SN5000 WDS200T4B0E(2280NVMe 2TB TLC)</t>
  </si>
  <si>
    <t>組W.D.SN5000 WDS400T4B0E(2280NVMe 4TB QLC)</t>
  </si>
  <si>
    <t>Nextorage</t>
  </si>
  <si>
    <t>組Nextorage NE4M2E0000CE01T(2280 NVMeGen4 1TB TLC)</t>
  </si>
  <si>
    <t>組Nextorage NE1N8TB(2280 NVMeGen4 8TB TLC)</t>
  </si>
  <si>
    <t>SEAGATE</t>
  </si>
  <si>
    <t>FC530 1TB</t>
  </si>
  <si>
    <t>組SEAGATE FC530 ZP1000GM3A013 (2280 NVMeGen4 1TB)</t>
  </si>
  <si>
    <t>FC530R 1TB</t>
  </si>
  <si>
    <t>組SEAGATE FC530R ZP1000GM3A063(2280 NVMeGen4 1TB)</t>
  </si>
  <si>
    <t>FC530 2TB</t>
  </si>
  <si>
    <t>FC530R 2TB</t>
  </si>
  <si>
    <t>組SEAGATE FC530R ZP2000GM3A063(2280 NVMeGen4 2TB)</t>
  </si>
  <si>
    <t>FC530 4TB</t>
  </si>
  <si>
    <t>FC530R 4TB</t>
  </si>
  <si>
    <t>組SEAGATE FC530R ZP4000GM3A063(2280 NVMeGen4 4TB)</t>
  </si>
  <si>
    <t>Samsung</t>
  </si>
  <si>
    <t>980Pro 1TB</t>
  </si>
  <si>
    <t>980Pro 2TB</t>
  </si>
  <si>
    <t>快活ミドル用SSD</t>
    <rPh sb="0" eb="2">
      <t>カイカツ</t>
    </rPh>
    <rPh sb="5" eb="6">
      <t>ヨウ</t>
    </rPh>
    <phoneticPr fontId="2"/>
  </si>
  <si>
    <t>快活ハイ用SSD</t>
    <rPh sb="0" eb="2">
      <t>カイカツ</t>
    </rPh>
    <rPh sb="4" eb="5">
      <t>ヨウ</t>
    </rPh>
    <phoneticPr fontId="2"/>
  </si>
  <si>
    <t>SSD(M.2 Gen5)</t>
  </si>
  <si>
    <t>SSD Gen5 1TB(Named)</t>
  </si>
  <si>
    <t>T700</t>
  </si>
  <si>
    <t>組Crucial CT1000T700SSD3(2280NVMeGen5 1TB TLC)</t>
  </si>
  <si>
    <t>SSD Gen5 2TB(Named)</t>
  </si>
  <si>
    <t>組Crucial CT2000T700SSD3(2280NVMeGen5 2TB TLC)</t>
  </si>
  <si>
    <t>SSD(2.5")</t>
  </si>
  <si>
    <t>SSD 2.5 2TB(汎用)</t>
    <rPh sb="12" eb="14">
      <t>ハンヨウ</t>
    </rPh>
    <phoneticPr fontId="2"/>
  </si>
  <si>
    <t>汎S 組 2.5" SSD 2TB</t>
  </si>
  <si>
    <t>SSD 2.5 4TB(汎用)</t>
    <rPh sb="12" eb="14">
      <t>ハンヨウ</t>
    </rPh>
    <phoneticPr fontId="2"/>
  </si>
  <si>
    <t>汎S 組 2.5" SSD 4TB</t>
  </si>
  <si>
    <t>SSD 2.5 1TB(Named)</t>
  </si>
  <si>
    <t>870EVO</t>
  </si>
  <si>
    <t>SSD 2.5 2TB(Named)</t>
  </si>
  <si>
    <t>Blue</t>
  </si>
  <si>
    <t>組W.D. WDS100T3B0A(2.5" SATA3 1TB TLC)</t>
  </si>
  <si>
    <t>SSD 2.5 500GB(Named)</t>
  </si>
  <si>
    <t>SSD 2.5 4TB(Named)</t>
  </si>
  <si>
    <t>Red</t>
  </si>
  <si>
    <t>組W.D. Red SA500 WDS200T2R0A (2.5" SATA32TB TLC)</t>
  </si>
  <si>
    <t>組W.D. Red SA500 WDS400T2R0A (2.5" SATA34TB TLC)</t>
  </si>
  <si>
    <t>HDD</t>
  </si>
  <si>
    <t>3.5"2TB(汎用)</t>
  </si>
  <si>
    <t>HDD汎2TB</t>
    <rPh sb="3" eb="4">
      <t>ハン</t>
    </rPh>
    <phoneticPr fontId="2"/>
  </si>
  <si>
    <t>13</t>
  </si>
  <si>
    <t>汎S 組 2TB SATA3</t>
  </si>
  <si>
    <t>3.5"4TB(汎用)</t>
  </si>
  <si>
    <t>HDD汎4TB</t>
    <rPh sb="3" eb="4">
      <t>ハン</t>
    </rPh>
    <phoneticPr fontId="2"/>
  </si>
  <si>
    <t>汎S 組 4TB SATA3</t>
  </si>
  <si>
    <t>3.5"8TB(汎用)</t>
  </si>
  <si>
    <t>HDD汎8TB</t>
    <rPh sb="3" eb="4">
      <t>ハン</t>
    </rPh>
    <phoneticPr fontId="2"/>
  </si>
  <si>
    <t>汎S 組 8TB SATA3</t>
  </si>
  <si>
    <t>3.5"12TB(汎用)</t>
  </si>
  <si>
    <t>HDD汎12TB</t>
    <rPh sb="3" eb="4">
      <t>ハン</t>
    </rPh>
    <phoneticPr fontId="2"/>
  </si>
  <si>
    <t>3.5"4TB(Named)</t>
  </si>
  <si>
    <t>組W.D WD40EFPX(SATA3 4TB 5400 256MB)</t>
  </si>
  <si>
    <t>3.5"8TB(Named)</t>
  </si>
  <si>
    <t>組W.D WD80EFZZ(SATA3 8TB 5640 128MB)</t>
  </si>
  <si>
    <t>組W.D WD80EFPX(SATA3 8TB 5640 256MB)</t>
  </si>
  <si>
    <t>3.5"16TB(Named)</t>
  </si>
  <si>
    <t>TOSHIBA</t>
  </si>
  <si>
    <t>組TOSHIBA MN08ACA16T(SATA3 16TB 7200  512MB)</t>
  </si>
  <si>
    <t>2.5"1TB(汎用)</t>
  </si>
  <si>
    <t>汎S 組 2.5" 1TB SATA</t>
  </si>
  <si>
    <t>2.5"2TB(汎用)</t>
  </si>
  <si>
    <t>汎S 組 2.5" 2TB SATA</t>
  </si>
  <si>
    <t>2.5"4TB(汎用)</t>
  </si>
  <si>
    <t>メモリ(デスク)</t>
  </si>
  <si>
    <t>12</t>
  </si>
  <si>
    <t>汎S 組 DDR4 PC4-25600 8GB</t>
  </si>
  <si>
    <t>汎S 組 DDR4 PC4-25600 16GB</t>
  </si>
  <si>
    <t>汎S 組 DDR4 PC4-25600 32GB</t>
  </si>
  <si>
    <t>186565</t>
  </si>
  <si>
    <t>組Samsung M378A1G44CB0-CWE(DDR4 PC4-25600 8GB)</t>
  </si>
  <si>
    <t>組Samsung M378A2G43CB3-CWE(DDR4 PC4-25600 16GB)</t>
  </si>
  <si>
    <t>組SanMax SMD4-U32G88ME-32AA(DDR4PC4-25600 32GB)</t>
  </si>
  <si>
    <t>組CTM B432V60SG8/HYN-C(DDR4PC4-25600 16GB)</t>
  </si>
  <si>
    <t>汎S 組 DDR5 PC5-38400 8GB</t>
  </si>
  <si>
    <t>汎S 組 DDR5 PC5-38400 16GB</t>
  </si>
  <si>
    <t>汎S 組 DDR5 PC5-38400 32GB</t>
  </si>
  <si>
    <t>汎S 組 DDR5 PC5-44800 8GB</t>
  </si>
  <si>
    <t>汎S 組 DDR5 PC5-44800 16GB</t>
  </si>
  <si>
    <t>汎S 組 DDR5 PC5-44800 32GB</t>
  </si>
  <si>
    <t>組Crucial CT8G48C40U5.M4A1(DDR5 PC5-38400 8GB)</t>
  </si>
  <si>
    <t>組HynixHMCG88MEBSA(SODDR5PC5-38400 32GB)</t>
  </si>
  <si>
    <t>組Micron MTC16C2085S1SC56BD1(SO DDR5 PC5-44800 32G</t>
  </si>
  <si>
    <t>組Crucial CT16G56C46U5.M8D1(DDR5PC5-44800 16GB)</t>
  </si>
  <si>
    <t>組 Crucial CT32G56C46U5.M16D1 ( DDR5 PC5-44800 32G</t>
  </si>
  <si>
    <t>メモリ(ノート)</t>
  </si>
  <si>
    <t>汎S 組 SODIMM DDR4 PC4-25600 8GB</t>
  </si>
  <si>
    <t>汎S 組 SODIMM DDR4 PC4-25600 16GB</t>
  </si>
  <si>
    <t>汎S 組 SODIMM DDR4 PC4-25600 32GB</t>
  </si>
  <si>
    <t>汎S 組 SODIMM DDR5 PC5-44800 32GB</t>
  </si>
  <si>
    <t>組Samsung M471A1K43DB1-CWE(SO DDR4 256008GB)</t>
  </si>
  <si>
    <t>組 Samsung M425R2GA3PB0-CWM (SO DDR5 PC5-44800 16G</t>
  </si>
  <si>
    <t>組 Samsung M425R4GA3PB0-CWM (SO DDR5 PC5-44800 32G</t>
  </si>
  <si>
    <t>汎S 組 SODIMM DDR5 PC5-38400 8GB</t>
  </si>
  <si>
    <t>汎S 組 SODIMM DDR5 PC5-38400 16GB</t>
  </si>
  <si>
    <t>組Crucial CT32G56C46S5.M16D1(SO DDR5 PC5-44800 32G</t>
  </si>
  <si>
    <t>組Crucial CT48G56C46S5.M16B1(SO DDR5 PC5-44800 48G</t>
  </si>
  <si>
    <t>組Micron MTC4C10163S1SC56BD1(SO DDR5 PC5-44800 8GB</t>
  </si>
  <si>
    <t>組Micron MTC8C1084S1SC56BD1 (SO DDR5 PC5-44800 16G</t>
  </si>
  <si>
    <t>LAN</t>
  </si>
  <si>
    <t>WiFi6 V-M.2</t>
  </si>
  <si>
    <t>CNVi</t>
  </si>
  <si>
    <t>WiFi6 M.2</t>
  </si>
  <si>
    <t>39</t>
  </si>
  <si>
    <t>組ASUS M.2 CNVI WIFI CARD(INTEL AX201)</t>
  </si>
  <si>
    <t>組ASRock AMD WI-FI 6E KIT/616(RZ616)</t>
  </si>
  <si>
    <t>組MSI B905C WIFI CARD(AX210 PCIE 無線LAN子機)</t>
  </si>
  <si>
    <t>WiFi6 PCIE</t>
  </si>
  <si>
    <t>PCIE</t>
  </si>
  <si>
    <t>組ASUS PCE-AX58BT(11ax PCIE 無線LAN子機)</t>
  </si>
  <si>
    <t>組ASUS PCE-AX58BT(R1 11ax PCIE 無線LAN子機)</t>
  </si>
  <si>
    <t>10Gbit LAN</t>
  </si>
  <si>
    <t>35</t>
  </si>
  <si>
    <t>組ASUS XG-C100C V3(PCIe 10GBASE-T LANｶｰﾄﾞ)</t>
  </si>
  <si>
    <t>36</t>
  </si>
  <si>
    <t>組TP-LINK TG-3468 V4(PCIe 1000BASE-T LANｶｰﾄﾞ)</t>
  </si>
  <si>
    <t>周辺機器</t>
    <rPh sb="0" eb="2">
      <t>シュウヘン</t>
    </rPh>
    <rPh sb="2" eb="4">
      <t>キキ</t>
    </rPh>
    <phoneticPr fontId="2"/>
  </si>
  <si>
    <t>GALLERIAマウス</t>
  </si>
  <si>
    <t>49</t>
  </si>
  <si>
    <t>組GALLERIA Laser Mouse-R2 GLM-02</t>
  </si>
  <si>
    <t>GALLERIAキーボード</t>
  </si>
  <si>
    <t>47</t>
  </si>
  <si>
    <t>組 GALLERIA KEYBOARD-3 (GK-6260) Black</t>
  </si>
  <si>
    <t>TWマウス</t>
  </si>
  <si>
    <t>組LIT SM9020-1 / BLACK</t>
  </si>
  <si>
    <t>TWキーボード</t>
  </si>
  <si>
    <t>TWキーボード　R1</t>
  </si>
  <si>
    <t>Copilot対応</t>
    <rPh sb="7" eb="9">
      <t>タイオウ</t>
    </rPh>
    <phoneticPr fontId="2"/>
  </si>
  <si>
    <t>組IRC IRK52W USB keyboard Black R1</t>
  </si>
  <si>
    <t>LANアダプタ</t>
  </si>
  <si>
    <t>組AINEX AK-ICR-27A(UHS-II対応 USB3.0内蔵ｶｰﾄﾞﾘｰﾀﾞｰ)</t>
  </si>
  <si>
    <t>組AINEX HDM-07C(3.5-5ｲﾝﾁ変換ﾏｳﾝﾀ)</t>
  </si>
  <si>
    <t>組AINEX HDM-29A(2.5ｲﾝﾁSSD/HDD変換ﾏｳﾝﾀ)</t>
  </si>
  <si>
    <t>組AINEX BB-03A(5ｲﾝﾁﾍﾞｲ小物入れ 黒)</t>
  </si>
  <si>
    <t>組AINEX BA-GS01V(BLUE AIAS ﾅﾉｶｰﾎﾞﾝｸﾞﾘｽ0.5g)</t>
  </si>
  <si>
    <t>メモリARGBヒートシンク</t>
  </si>
  <si>
    <t>組EZDIY EZDPI061-8-3 (ﾒﾓﾘﾋｰﾄｼﾝｸ 2PK WH)</t>
  </si>
  <si>
    <t>M.2 ARGBヒートシンク</t>
  </si>
  <si>
    <t>組EZDIY EZDPI236-3(SHIELD ARGB M.2 ﾋｰﾄｼﾝｸ WH)</t>
  </si>
  <si>
    <t>M.2 ヒートシンク</t>
  </si>
  <si>
    <t>CENTURY</t>
  </si>
  <si>
    <t>組CENTURY CAHPS-M2(M.2 SSD用ﾋｰﾄｼﾝｸ)</t>
  </si>
  <si>
    <t>USB3.0 4ポート増設PCI-E</t>
    <rPh sb="11" eb="13">
      <t>ゾウセツ</t>
    </rPh>
    <phoneticPr fontId="2"/>
  </si>
  <si>
    <t>33</t>
  </si>
  <si>
    <t>組玄人志向 USB3.0RA-P2H2-PCIE(PCIe/USB3.0 4ﾎﾟｰﾄ LP</t>
  </si>
  <si>
    <t>USBType-Cポート(リア追加)</t>
    <rPh sb="15" eb="17">
      <t>ツイカ</t>
    </rPh>
    <phoneticPr fontId="2"/>
  </si>
  <si>
    <t>組SLR SR-PCI-23(USB-C Rear Slots 1port)</t>
  </si>
  <si>
    <t>USB2.0 4ポート(リア追加)</t>
    <rPh sb="14" eb="16">
      <t>ツイカ</t>
    </rPh>
    <phoneticPr fontId="2"/>
  </si>
  <si>
    <t>組SLR SR-CBUB-004(USBﾘｱｽﾛｯﾄ 4ﾎﾟｰﾄ)</t>
  </si>
  <si>
    <t>USB2.0 2ポート(リア追加)</t>
    <rPh sb="14" eb="16">
      <t>ツイカ</t>
    </rPh>
    <phoneticPr fontId="2"/>
  </si>
  <si>
    <t>組SLR SR-CBUB-002A(USB2.0x2 conversion cable)</t>
  </si>
  <si>
    <t>USBType-Aカバー</t>
  </si>
  <si>
    <t>IWN　USBカバー</t>
  </si>
  <si>
    <t>10個セットの在庫/価格</t>
    <rPh sb="2" eb="3">
      <t>コ</t>
    </rPh>
    <rPh sb="7" eb="9">
      <t>ザイコ</t>
    </rPh>
    <rPh sb="10" eb="12">
      <t>カカク</t>
    </rPh>
    <phoneticPr fontId="2"/>
  </si>
  <si>
    <t>Type-Cハブ</t>
  </si>
  <si>
    <t>組BUFFALO BSH4U120C1BK (USB3.1 Type-Cﾊﾌﾞ4ﾎﾟｰﾄ 黒)</t>
  </si>
  <si>
    <t>組ｴﾚｺﾑ U3HC-A429BBK(USB3.1ﾊﾌﾞ Type-C接続 4ﾎﾟｰﾄ 黒)</t>
  </si>
  <si>
    <t>Thunderbolt4(ASRock)</t>
  </si>
  <si>
    <t>32</t>
  </si>
  <si>
    <t>組ASRock Thunderbolt 4 AIC R2.0(PCIe3.0x4)</t>
  </si>
  <si>
    <t>Thunderbolt4(ASUS)</t>
  </si>
  <si>
    <t>組ASUS ThunderboltEX 4(PCIe USB-Cx2/miniDPinx2)</t>
  </si>
  <si>
    <t>ノートPC冷却台</t>
    <rPh sb="5" eb="8">
      <t>レイキャクダイ</t>
    </rPh>
    <phoneticPr fontId="2"/>
  </si>
  <si>
    <t>ZLM ノートPC冷却台</t>
    <rPh sb="9" eb="12">
      <t>レイキャクダイ</t>
    </rPh>
    <phoneticPr fontId="2"/>
  </si>
  <si>
    <t>低価格</t>
    <rPh sb="0" eb="3">
      <t>テイカカク</t>
    </rPh>
    <phoneticPr fontId="2"/>
  </si>
  <si>
    <t>組ZALMAN ZM-NS1000(ノートPC用クーラー 黒)</t>
  </si>
  <si>
    <t>高価格</t>
    <rPh sb="0" eb="3">
      <t>コウカカク</t>
    </rPh>
    <phoneticPr fontId="2"/>
  </si>
  <si>
    <t>組ZALMAN ZM-NS3000(ノートPC用クーラー 黒)</t>
  </si>
  <si>
    <t>ぶいすぽ　USBシステムボイス</t>
  </si>
  <si>
    <t>19</t>
  </si>
  <si>
    <t>組_花芽すみれ_特典ｼｽﾃﾑﾎﾞｲｽ</t>
  </si>
  <si>
    <t>組_花芽なずな_特典ｼｽﾃﾑﾎﾞｲｽ</t>
  </si>
  <si>
    <t>組_小雀とと_特典ｼｽﾃﾑﾎﾞｲｽ</t>
  </si>
  <si>
    <t>組_一ノ瀬うるは_特典ｼｽﾃﾑﾎﾞｲｽ</t>
  </si>
  <si>
    <t>組_胡桃のあ_特典ｼｽﾃﾑﾎﾞｲｽ</t>
  </si>
  <si>
    <t>組_兎咲ミミ_特典ｼｽﾃﾑﾎﾞｲｽ</t>
  </si>
  <si>
    <t>組_空澄セナ_特典ｼｽﾃﾑﾎﾞｲｽ</t>
  </si>
  <si>
    <t>組_橘ひなの_特典ｼｽﾃﾑﾎﾞｲｽ</t>
  </si>
  <si>
    <t>組_如月れん_特典ｼｽﾃﾑﾎﾞｲｽ</t>
  </si>
  <si>
    <t>組_英リサ_特典ｼｽﾃﾑﾎﾞｲｽ</t>
  </si>
  <si>
    <t>組_神成きゅぴ_特典ｼｽﾃﾑﾎﾞｲｽ</t>
  </si>
  <si>
    <t>組_八雲べに_特典ｼｽﾃﾑﾎﾞｲｽ</t>
  </si>
  <si>
    <t>組_藍沢エマ_特典ｼｽﾃﾑﾎﾞｲｽ</t>
  </si>
  <si>
    <t>組_紫宮るな_特典ｼｽﾃﾑﾎﾞｲｽ</t>
  </si>
  <si>
    <t>組_猫汰つな_特典ｼｽﾃﾑﾎﾞｲｽ</t>
  </si>
  <si>
    <t>組_白波らむね_特典ｼｽﾃﾑﾎﾞｲｽ</t>
  </si>
  <si>
    <t>組_小森めと_特典ｼｽﾃﾑﾎﾞｲｽ</t>
  </si>
  <si>
    <t>組_夢野あかり_特典ｼｽﾃﾑﾎﾞｲｽ</t>
  </si>
  <si>
    <t>組_夜乃くろむ_特典ｼｽﾃﾑﾎﾞｲｽ</t>
  </si>
  <si>
    <t>猫麦コラボ　USBシステムボイス</t>
    <rPh sb="0" eb="2">
      <t>ネコムギ</t>
    </rPh>
    <phoneticPr fontId="2"/>
  </si>
  <si>
    <t>組_猫麦とろろ_特典ｼｽﾃﾑﾎﾞｲｽ</t>
  </si>
  <si>
    <t>獅白ぼたん　USBシステムボイス</t>
  </si>
  <si>
    <t>組_獅白ぼたん_特典ｼｽﾃﾑﾎﾞｲｽ</t>
  </si>
  <si>
    <t>MS OS(DSP)/Office(PIPC)</t>
  </si>
  <si>
    <t>Win11 Home DSP</t>
  </si>
  <si>
    <t>90</t>
  </si>
  <si>
    <t>組MS Windows11 Home 64bit KW9-00643(DSP)</t>
  </si>
  <si>
    <t>Win11 Pro DSP</t>
  </si>
  <si>
    <t>組MS Windows11 Pro 64bit FQC-10539(DSP)</t>
  </si>
  <si>
    <t>Win10 Home DSP</t>
  </si>
  <si>
    <t>組MS Windows10 Home 64bit KW9-00137(DSP)</t>
  </si>
  <si>
    <t>Win10 Pro DSP</t>
  </si>
  <si>
    <t>組MS Windows10 Pro 64bit FQC-08914(DSP)</t>
  </si>
  <si>
    <t>Win11 Home ADV</t>
  </si>
  <si>
    <t>組MS Windows11HomeAdvanced KUK-00003(OA3)</t>
  </si>
  <si>
    <t>Win11 Home PLUS</t>
  </si>
  <si>
    <t>組MS Windows11 Home Plus KK3-00027(OA3)</t>
  </si>
  <si>
    <t>Win11 Home</t>
  </si>
  <si>
    <t>組MS Windows11 Home KW9-00609(OEM OA3)</t>
  </si>
  <si>
    <t>Win11 Home NextGen Sta</t>
  </si>
  <si>
    <t>組MS Windows11 Home NextGen Sta N0I-00001(OEM OA3)</t>
  </si>
  <si>
    <t>Win11 Home NextGen Pre</t>
  </si>
  <si>
    <t>組MS Windows11 Home NextGen Pre N0H-00001(OEM OA3)</t>
  </si>
  <si>
    <t>Win11 Pro HE</t>
  </si>
  <si>
    <t>組MS Windows11 Pro HighEnd MUP-00005(OA3)</t>
  </si>
  <si>
    <t>Win11 Pro</t>
  </si>
  <si>
    <t>組MS Windows11 Pro FQC-10428(OEM OA3)</t>
  </si>
  <si>
    <t>Win11 Pro ENT</t>
  </si>
  <si>
    <t>組MS Windows11 Pro Entry CSQ-00009(OA3)</t>
  </si>
  <si>
    <t>Win11 Pro NextGen Sta</t>
  </si>
  <si>
    <t>組MS Windows11 Pro NextGen Sta N0M-00001(OEM OA3)</t>
  </si>
  <si>
    <t>Win11 Pro NextGen Pre</t>
  </si>
  <si>
    <t>組MS Windows11 Pro NextGen Pre N0L-00001(OEM OA3)</t>
  </si>
  <si>
    <t>Win11ProOEM用ラベル</t>
    <rPh sb="11" eb="12">
      <t>ヨウ</t>
    </rPh>
    <phoneticPr fontId="2"/>
  </si>
  <si>
    <t>99</t>
  </si>
  <si>
    <t>組追_Windows Label GML(S21-10001)</t>
  </si>
  <si>
    <t>Office2021Pesonal</t>
  </si>
  <si>
    <t>Office2021H&amp;B</t>
  </si>
  <si>
    <t>Office2021Pro</t>
  </si>
  <si>
    <t>Office2024H&amp;B</t>
  </si>
  <si>
    <t>組MS Office Home&amp;Business 2024 EP2-06793(PIPC POSA</t>
  </si>
  <si>
    <t>ソフトウェア</t>
  </si>
  <si>
    <t>PDVD14</t>
  </si>
  <si>
    <t>DSP用</t>
    <rPh sb="3" eb="4">
      <t>ヨウ</t>
    </rPh>
    <phoneticPr fontId="2"/>
  </si>
  <si>
    <t>91</t>
  </si>
  <si>
    <t>組CyberLink PowerDVD14 (Win32版 V2)</t>
  </si>
  <si>
    <t>組KINGSOFT WPS Office 2</t>
  </si>
  <si>
    <t>組Cubase LE OEM (MAC/PC) download ver.</t>
  </si>
  <si>
    <t>組ノートン ID アドバイザー 同時購入 1年版(2143642)</t>
  </si>
  <si>
    <t>組ﾄﾚﾝﾄﾞﾏｲｸﾛ ｳｲﾙｽﾊﾞｽﾀｰﾄｰﾀﾙｾｷｭﾘﾃｨｽﾀﾝﾀﾞｰﾄﾞ1年同時購入</t>
  </si>
  <si>
    <t>組ﾉｰﾄﾝ 360 ﾌﾟﾚﾐｱﾑ/ｱﾝﾁﾄﾗｯｸ 同時購入1年版(21449819)</t>
  </si>
  <si>
    <t>ノートベア</t>
  </si>
  <si>
    <t>UL9C-R49-7</t>
  </si>
  <si>
    <t>UL9C-R49-7_L6</t>
  </si>
  <si>
    <t>GALLERIA/L6</t>
  </si>
  <si>
    <t>UL9C-R49-6</t>
  </si>
  <si>
    <t>UL9C-R49-6_L6</t>
  </si>
  <si>
    <t>ZL9C-R47-6B</t>
  </si>
  <si>
    <t>ZL9C-R47-6B_L6</t>
  </si>
  <si>
    <t>ZL9C-R46-6</t>
  </si>
  <si>
    <t>ZL9C-R46-6_L6</t>
  </si>
  <si>
    <t>27</t>
  </si>
  <si>
    <t>組UNW GM6IX9B(R1 GG 16WQXGA 14900HX 4090280W L6)</t>
  </si>
  <si>
    <t>GALLERIA-C/L6</t>
  </si>
  <si>
    <t>組UNW GM6IX7B(R1 GG 16WQXGA 14900HX 4070240W L6)</t>
  </si>
  <si>
    <t>RL7C-R35-5N</t>
  </si>
  <si>
    <t>RL7C-R35-5N_L6</t>
  </si>
  <si>
    <t>RL7C-R45-4</t>
  </si>
  <si>
    <t>RL7C-R45-4_L6</t>
  </si>
  <si>
    <t>組CLE V545TNC(GG 14QWXGA+ 155H 4050 180WL6)</t>
  </si>
  <si>
    <t>UL9C-R49-C6</t>
  </si>
  <si>
    <t>UL9C-R49-C6_L6</t>
  </si>
  <si>
    <t>ZL9C-R47-C7</t>
  </si>
  <si>
    <t>ZL9C-R47-C7_L6</t>
  </si>
  <si>
    <t>組CLE PD71SNE-D(GC 17.3UHD 14900HX 4070 280W L6)</t>
  </si>
  <si>
    <t>XL7C-R46H-C6</t>
  </si>
  <si>
    <t>XL7C-R46H-C6_L6</t>
  </si>
  <si>
    <t>RL7C-R46-5N</t>
  </si>
  <si>
    <t>RL7C-R46-5N_L6</t>
  </si>
  <si>
    <t>組UNW GM5PD0O(GG 15.6FHD 13620H 4060 230W L6)</t>
  </si>
  <si>
    <t>RL7C-R46-C5N</t>
  </si>
  <si>
    <t>RL7C-R46-C5N_L6</t>
  </si>
  <si>
    <t>組UNW GM5PD0O(R1 GC 15.6QHD 13620H 4060 230W L6)</t>
  </si>
  <si>
    <t>RL7C-R45-5N</t>
  </si>
  <si>
    <t>RL7C-R45-5N_L6</t>
  </si>
  <si>
    <t>組UNW GM5PD5E(GG 15.6FHD 13620H 4050 230W L6)</t>
  </si>
  <si>
    <t>組UNW GM5PD3E(R1 GG 15.6FHD 13620H 3050 180W L6)</t>
  </si>
  <si>
    <t>RL7C-R45-C5N</t>
  </si>
  <si>
    <t>RL7C-R45-C5N_L6</t>
  </si>
  <si>
    <t>組UNW GM5PD5E(GC 15.6QHD 13620H 4050 230W L6)</t>
  </si>
  <si>
    <t>組UNW GM5PD5E(R1 GC 15.6QHD 13620H 4050 230W L6)</t>
  </si>
  <si>
    <t>RL7C-R35-C5N</t>
  </si>
  <si>
    <t>RL7C-R35-C5N_L6</t>
  </si>
  <si>
    <t>組UNW GM5PD3E(GC 15.6QHD 13620H 3050 180W L6)</t>
  </si>
  <si>
    <t>組UNW GM5PD3E(R1 GC 15.6QHD 13620H 3050 180W L6)</t>
  </si>
  <si>
    <t>組CLE V545TNC(R1 GG 14QWXGA+ 155H 4050 180W L6)</t>
  </si>
  <si>
    <t>DL7C-IG-C6</t>
  </si>
  <si>
    <t>DL7C-IG-C6_L6</t>
  </si>
  <si>
    <t>組CLE V561TU-TD(GC 16QHD+ 144Hz 155H UMA90W L6)</t>
  </si>
  <si>
    <t>DL7C-IG-C4</t>
  </si>
  <si>
    <t>DL7C-IG-C4_L6</t>
  </si>
  <si>
    <t>組CLE V545TU(GC 14QWXGA+ 155H UMA 90W L6)</t>
  </si>
  <si>
    <t>組CLE V545TU(R1 GC 14QWXGA+ 155H UMA 90WL6)</t>
  </si>
  <si>
    <t>組CLE V545TU(R2 GC 14QWXGA+ 155H UMA 90WL6)</t>
  </si>
  <si>
    <t>ZL7C-R47-5</t>
  </si>
  <si>
    <t>ZL7C-R47-5_L6</t>
  </si>
  <si>
    <t>XL7C-R46</t>
  </si>
  <si>
    <t>XL7C-R46_L6</t>
  </si>
  <si>
    <t>XL7C-R45</t>
  </si>
  <si>
    <t>XL7C-R45_L6</t>
  </si>
  <si>
    <t>XL7C-R46H</t>
  </si>
  <si>
    <t>XL7C-R46H_L6</t>
  </si>
  <si>
    <t>XL7C-R45H</t>
  </si>
  <si>
    <t>XL7C-R45H_L9</t>
  </si>
  <si>
    <t>GALLERIA/L9</t>
  </si>
  <si>
    <t>XL7C-R45H_L6</t>
  </si>
  <si>
    <t>XL7C-R46-6</t>
  </si>
  <si>
    <t>組CLE V561TND-TD(GG 16QHD+240Hz 155H 4060 180W L6)</t>
  </si>
  <si>
    <t>XL7C-R45-6</t>
  </si>
  <si>
    <t>組CLE V561TNC-TD(GG 16QHD+240Hz 155H 4050 180W L6)</t>
  </si>
  <si>
    <t>RL7C-R35N</t>
  </si>
  <si>
    <t>RL7C-R35N_L6</t>
  </si>
  <si>
    <t>RL5C-R35N</t>
  </si>
  <si>
    <t>RL5C-R35N_L6</t>
  </si>
  <si>
    <t>組TFH GM5AGEE(15.6FHD 12450H 3050 150W L6)</t>
  </si>
  <si>
    <t>組TFH GM5AGEE(R1 15.6FHD 12450H 3050 150W L6)</t>
  </si>
  <si>
    <t>RL5R-G165</t>
  </si>
  <si>
    <t>RL5R-G165_L9</t>
  </si>
  <si>
    <t>組TFH GM5RG1E(15FHD 6600H 1650 120W L9)</t>
  </si>
  <si>
    <t>RM7C-R45-4</t>
  </si>
  <si>
    <t>RM7C-R45-4_L6</t>
  </si>
  <si>
    <t>R5-RL5(G)</t>
  </si>
  <si>
    <t>R5-RL5(G)_L6</t>
  </si>
  <si>
    <t>A4-R(G)</t>
  </si>
  <si>
    <t>A4-R(G)_L6</t>
  </si>
  <si>
    <t>組UNW PH4PRX2(14WUXGA 13700H UMA 90W L6)</t>
  </si>
  <si>
    <t>THIRDWAVE</t>
  </si>
  <si>
    <t>DX-L7LA</t>
  </si>
  <si>
    <t>DX-L7LA_L7</t>
  </si>
  <si>
    <t>THIRDWAVE/L7</t>
  </si>
  <si>
    <t>組CLE L261LU-TD(Thirdwave 16FHD+ 258V UMA 32G 65W</t>
  </si>
  <si>
    <t>DX-M7L</t>
  </si>
  <si>
    <t>DX-M7L_L6</t>
  </si>
  <si>
    <t>THIRDWAVE/L6</t>
  </si>
  <si>
    <t>組CLE L261TU-TD(R1 Thirdwave16FHD155U UMA65WL6 210</t>
  </si>
  <si>
    <t>組CLE L261TU-TD(R2 Thirdwave16FHD155U UMA65WL6 210</t>
  </si>
  <si>
    <t>DX-R7</t>
  </si>
  <si>
    <t>DX-R7_L6</t>
  </si>
  <si>
    <t>組QNT LGHB(15.6FHD 1355U UMA 65W L6)</t>
  </si>
  <si>
    <t>DX-R5</t>
  </si>
  <si>
    <t>DX-R5_L6</t>
  </si>
  <si>
    <t>組QNT LGHB(15.6FHD 1335U UMA 65W L6)</t>
  </si>
  <si>
    <t>DX-M7</t>
  </si>
  <si>
    <t>DX-M7_L6</t>
  </si>
  <si>
    <t>組QNT LGHC(Thirdwave 15.6FHD 155U UMA 65W L6)</t>
  </si>
  <si>
    <t>DX-R3</t>
  </si>
  <si>
    <t>DX-R3_L6</t>
  </si>
  <si>
    <t>組WZN 1051RL-PS(R1 Thirdwave 15.6FHD1315U L6UMA65W</t>
  </si>
  <si>
    <t>組WZN 1051RL-PS(R2 Thirdwave 15.6FHD1315U L6UMA65W</t>
  </si>
  <si>
    <t>F-14LN7LA</t>
  </si>
  <si>
    <t>F-14LN7LA_L7</t>
  </si>
  <si>
    <t>組CLE L245LU-TD(Thirdwave 14FHD+ 258V UMA 32G65WL7</t>
  </si>
  <si>
    <t>F-14LN5LA</t>
  </si>
  <si>
    <t>F-14LN5LA_L7</t>
  </si>
  <si>
    <t>組CLE L245LU-TD(Thirdwave 14FHD+ 226V UMA 16G65WL7</t>
  </si>
  <si>
    <t>F-14MTL</t>
  </si>
  <si>
    <t>F-14MTL_L6</t>
  </si>
  <si>
    <t>組CLE L245TU-TD(Thirdwave 14FHD 125U UMA65W L6)</t>
  </si>
  <si>
    <t>F-14RP7</t>
  </si>
  <si>
    <t>F-14RP7_L6</t>
  </si>
  <si>
    <t>組CLE NL45AU1-TD(R1 Thirdwave 14FHD1355UUMA 45WL6</t>
  </si>
  <si>
    <t>F-14RP5</t>
  </si>
  <si>
    <t>F-14RP5_L6</t>
  </si>
  <si>
    <t>組CLE NL45AU1-TD(R1 Thirdwave 14FHD1335UUMA 45WL6</t>
  </si>
  <si>
    <t>F-14RP5S</t>
  </si>
  <si>
    <t>F-14RP5S_L6</t>
  </si>
  <si>
    <t>組CLE NL45AU1-TD(R1 Thirdwave 14FHD1334UUMA 45WL6</t>
  </si>
  <si>
    <t>F-14RPL</t>
  </si>
  <si>
    <t>F-14RPL_L6</t>
  </si>
  <si>
    <t>組CLE L141AU(ThirdwavePro 14FHD1335U UMA8G65W L6)</t>
  </si>
  <si>
    <t>VF-AD5 8GB</t>
  </si>
  <si>
    <t>VF-AD5 8GB_L9</t>
  </si>
  <si>
    <t>THIRDWAVE/L9</t>
  </si>
  <si>
    <t>組TVS 1510Y(15.6ngFHD N5100 UMA 8+128 45W L9)</t>
  </si>
  <si>
    <t>VF-AD5</t>
  </si>
  <si>
    <t>VF-AD5_L9</t>
  </si>
  <si>
    <t>R7-RL</t>
  </si>
  <si>
    <t>R7-RL_L6</t>
  </si>
  <si>
    <t>raytrek/L6</t>
  </si>
  <si>
    <t>組CLE PD71SNE-D(raytrek 17.3UHD 13900HX 4070 280W</t>
  </si>
  <si>
    <t>R6-RL</t>
  </si>
  <si>
    <t>R6-RL_L6</t>
  </si>
  <si>
    <t>R5-RL6</t>
  </si>
  <si>
    <t>R5-RL6_L6</t>
  </si>
  <si>
    <t>R5-RL5</t>
  </si>
  <si>
    <t>R5-RL5_L6</t>
  </si>
  <si>
    <t>R5-AA6</t>
  </si>
  <si>
    <t>R5-AA6_L6</t>
  </si>
  <si>
    <t>A4-R</t>
  </si>
  <si>
    <t>A4-R_L6</t>
  </si>
  <si>
    <t>A4-M</t>
  </si>
  <si>
    <t>A4-M_L6</t>
  </si>
  <si>
    <t>組CLE V545TU(raytrek 14QWXGA+ 155H UMA 90W L6)</t>
  </si>
  <si>
    <t>組CLE V545TU(R1 raytrek 14QWXGA+ 155H UMA 90W L6)</t>
  </si>
  <si>
    <t>組CLE V545TU(R2 raytrek 14QWXGA+ 155H UMA 90W L6)</t>
  </si>
  <si>
    <t>R6-MT</t>
  </si>
  <si>
    <t>R6-MT_L6</t>
  </si>
  <si>
    <t>組CLE V561TND-STD(raytrek 16QHD+ 155H 4060 180W L6</t>
  </si>
  <si>
    <t>組CLE V561TND-STD(R2 raytrek 16QHD+155H4060 180WL6</t>
  </si>
  <si>
    <t>R5-RL6R</t>
  </si>
  <si>
    <t>R5-RL6R_L6</t>
  </si>
  <si>
    <t>組UNW GM5PD0O(R1 raytrek 15.6QHD13620H4060 230WL6)</t>
  </si>
  <si>
    <t>R5-RL5R</t>
  </si>
  <si>
    <t>R5-RL5R_L6</t>
  </si>
  <si>
    <t>組UNW GM5PD3E(raytrek 15.6QHD 13620H 3050 180W L6)</t>
  </si>
  <si>
    <t>組UNW GM5PD3E(R1 raytrek 15.6QHD13620H3050 180WL6)</t>
  </si>
  <si>
    <t>Mobile WS M9651</t>
  </si>
  <si>
    <t>Mobile WS M9651_L6</t>
  </si>
  <si>
    <t>組MSH 15F3(raytrek 16UHD+ 185H 5000 240WL6)</t>
  </si>
  <si>
    <t>Mobile WS M9621</t>
  </si>
  <si>
    <t>Mobile WS M9621_L6</t>
  </si>
  <si>
    <t>組MSH 15F4(raytrek 16UHD+ 185H 2000 240WL6)</t>
  </si>
  <si>
    <t>組QNT LGFA (15ngFHD 1165G7 UMA AX201 65WL6)</t>
  </si>
  <si>
    <t>組QNT LGFA(15ngFHD i5-1135G7UMA AX201 65W L6)</t>
  </si>
  <si>
    <t>組QNT LGBA(15ngFHD,10210U,UMA,AX201,45W)</t>
  </si>
  <si>
    <t>組TFH GK5MRFV(raytrek 15ngFHD10300H1650Ti60Hz120W)</t>
  </si>
  <si>
    <t>組TFH GK5NRFO(raytrek15ngFHD R71650TisRGB120WJP)</t>
  </si>
  <si>
    <t>組TFH GM5MG0O(raytrek15ngFHD10875H3060 JPsRGB180W)</t>
  </si>
  <si>
    <t>組UNW PH6AG02(16WUXGA12700H3060 8G*2 512G180W L9）</t>
  </si>
  <si>
    <t>組UNW PH6AQE2(16WUXGA12700H3050 8G*2 512G120W L9）</t>
  </si>
  <si>
    <t>RL5C-R35</t>
  </si>
  <si>
    <t>法人専用部材(法付かつコンシューマー使用(e.g.NVRTX)ではないもの)</t>
    <rPh sb="0" eb="2">
      <t>ホウジン</t>
    </rPh>
    <rPh sb="2" eb="4">
      <t>センヨウ</t>
    </rPh>
    <rPh sb="4" eb="6">
      <t>ブザイ</t>
    </rPh>
    <rPh sb="7" eb="9">
      <t>ホウツキ</t>
    </rPh>
    <rPh sb="18" eb="20">
      <t>シヨウ</t>
    </rPh>
    <phoneticPr fontId="2"/>
  </si>
  <si>
    <t>組Intel Xeon w7-2495X 法(4677/2.5/45M/C24/T48)</t>
  </si>
  <si>
    <t>組Intel Xeon w5-2445法(4677/3.1/26.25M/C10/T20)</t>
  </si>
  <si>
    <t>組Intel Xeon w3-2423法(4677/2.1/15M/C6/T12)</t>
  </si>
  <si>
    <t>組Intel Xeon Gold 5320法(2.20/39M/C26/T52)</t>
  </si>
  <si>
    <t>組Intel Xeon Silver 4410Y法(2.00G/30M/C12/T24)</t>
  </si>
  <si>
    <t>組Intel Xeon Silver 4310 法(2.10G/18M/C12/T24)</t>
  </si>
  <si>
    <t>組Intel Xeon Silver 4210R 法(2.40G/13.75M/C10/T20)</t>
  </si>
  <si>
    <t>組Intel Xeon W-3223 法(3647/3.50/16.5M/C8/T16)</t>
  </si>
  <si>
    <t>組Intel Xeon W-3235 法 (3647/3.30G/19.25M/C12/T24)</t>
  </si>
  <si>
    <t>組Intel Xeon W-2225 法(2066/4.1G/8.25M/C4/T8)</t>
  </si>
  <si>
    <t>組Intel Xeon W-2223 BOX 法(2066/3.6/8.25M/C4/T8)</t>
  </si>
  <si>
    <t>組Intel Core i5-6500 Embedded 法(1151/3.2/6M/C4/T4</t>
  </si>
  <si>
    <t>組Ryzen Threadripper 7980X法(sTR5/320M/C64/T128)</t>
  </si>
  <si>
    <t>組Ryzen Threadripper 7960X法(sTR5/152M/C24/T48)</t>
  </si>
  <si>
    <t>組Ryzen ThreadripperPRO 7965WX法(sTR5/152M/C24T48)</t>
  </si>
  <si>
    <t>組Ryzen ThreadripperPRO 7995WX法(sTR5/480M/C96T192</t>
  </si>
  <si>
    <t>組SWT M321R2GA3BB6-CQK 法 (DDR5 4800 16GBRDIMM)</t>
  </si>
  <si>
    <t>組SWT M321R4GA0BB0-CQK 法 (DDR5 4800 32GBRDIMM)</t>
  </si>
  <si>
    <t>組SWT M321R8GA0BB0-CQK 法 (DDR5 4800 64GBRDIMM)</t>
  </si>
  <si>
    <t>組CTM B426V60EG8(DDR4 PC4-21300 16GB)法</t>
  </si>
  <si>
    <t>組CTM B432R61EG82法(DDR4 PC4-25600 16GB ECC REG)</t>
  </si>
  <si>
    <t>組CTM B432R33SG82法(DDR4 PC4-25600 32GB ECC REG)</t>
  </si>
  <si>
    <t>組CTM B432R65SG42法(DDR4 PC4-25600 64GB ECC REG)</t>
  </si>
  <si>
    <t>組CTM B432R65SG42特法(DDR4 PC4-25600 64GB ECC REG)</t>
  </si>
  <si>
    <t>組CTM B556R62SG81法(DDR5 PC5-44800 16GB ECC REG)</t>
  </si>
  <si>
    <t>組CTM B556R34SG82法(DDR5 PC5-44800 32GB ECC REG)</t>
  </si>
  <si>
    <t>組CTM B556R66SG42法(DDR5 PC5-44800 64GB ECC REG)</t>
  </si>
  <si>
    <t>組SEAGATE ST2000NM000B法(SATA3 2TB 7200rpm 256MB)</t>
  </si>
  <si>
    <t>組SEAGATE ST4000NM024B法(SATA3 4TB 7200rpm 256MB)</t>
  </si>
  <si>
    <t>組SEAGATE ST4000NM002A(SATA3 4TB 7200 256MB)法</t>
  </si>
  <si>
    <t>組SEAGATE ST4000VN006法(SATA3 4TB 5400rpm256MB)</t>
  </si>
  <si>
    <t>組SEAGATE ST16000NM001G 法(SATA3 16TB 7200 256MB)</t>
  </si>
  <si>
    <t>組SEAGATE ST16000NT001法 (SATA3 16TB 7200256MB)</t>
  </si>
  <si>
    <t>組Transcend TS1TMTE410S(2242 NVMeGen4 1TB)</t>
  </si>
  <si>
    <t>組Micron MTFDDAK1T9TDS-1AW1ZABYY法 (SATA31.9TB)</t>
  </si>
  <si>
    <t>組W.D. WDS200T3B0C(M.2 2280 NVMe 2TB TLC)</t>
  </si>
  <si>
    <t>組W.D WD Red SN700 WDS100T1R0C法(PCIe3x4 M.2 1TB)</t>
  </si>
  <si>
    <t>組W.D WD Red SN700 WDS200T1R0C法(PCIe3x4 M.2 2TB)</t>
  </si>
  <si>
    <t>組SAMSUNG 870EVO MZ-77E1T0B/IT法(2.5"SATA3 1TB TLC</t>
  </si>
  <si>
    <t>組SAMSUNG 870EVO MZ-77E2T0B/IT法(2.5”SATA3 2TB)</t>
  </si>
  <si>
    <t>組SAMSUNG 870EVO MZ-77E4T0B/IT法(SATA3 4TB)</t>
  </si>
  <si>
    <t>組SAMSUNG 870EVO MZ-77E4T0B/IT特法(SATA3 4TB)</t>
  </si>
  <si>
    <t>組ASRock Z690 Steel Legend(Z690 1700 DDR4 ATX)</t>
  </si>
  <si>
    <t>組ASRock Z690M-ITX/ax法(Z690 1700 DDR4mITX)</t>
  </si>
  <si>
    <t>組ASUS PRO B660M-C-D4/CSM法(B660 mATX DDR4)</t>
  </si>
  <si>
    <t>組ASUS Pro H610M-C D4-CSM法(H610 1700 mATX DDR4)</t>
  </si>
  <si>
    <t>組ASUS Pro WS W680-ACE IPMI法(W680 1700 ATX DDR5)</t>
  </si>
  <si>
    <t>組ASRock IMB-390-L 法 (Q170 1151 DDR4 mATX IPC)</t>
  </si>
  <si>
    <t>組ASRock WRX90 WS EVO法(WRX90 sTR5 EEB)</t>
  </si>
  <si>
    <t>組SUPERMICRO X13DAI-T 法 (C741 4677 E-ATXDDR5)</t>
  </si>
  <si>
    <t>組SUPERMICRO X12DAI-N6法(C621A 4189 E-ATXDDR4)</t>
  </si>
  <si>
    <t>組ASUS WS C422 PRO/SE法(C422 2066 ATX DDR4)</t>
  </si>
  <si>
    <t>組ASRock TRX50 WS法 (TRX50 sTR5 EATX)</t>
  </si>
  <si>
    <t>78</t>
  </si>
  <si>
    <t>組ASUS Pro E800 G4(C621 2000W)法</t>
  </si>
  <si>
    <t>組OEC ONUC12V5-NM512-082法(NUC i5-1250P 8G 512G)</t>
  </si>
  <si>
    <t>組ASUS Pro E800 G4/5 R1法(C621 2000W)</t>
  </si>
  <si>
    <t>組ASUS TS700-E9-RS8/5(C621 1300W)法</t>
  </si>
  <si>
    <t>組ASUS ESC700-G4-S2123_1300/5法(C422 1300W)</t>
  </si>
  <si>
    <t>組ASUS TS700-E9-RS8/5 R1法(C621 1300W 冗長)</t>
  </si>
  <si>
    <t>組ASUS E900 G4-NVMe/5 R1法(C612 2000W 冗長)</t>
  </si>
  <si>
    <t>組ASRock DeskMini B660(1700 SODDR4 mSTX)法</t>
  </si>
  <si>
    <t>組ASRock DeskMini B760(1700 SODDR4 mSTX)法</t>
  </si>
  <si>
    <t>組OEC ONUC12V5-NM512-082法(NUC i5-1250P 16G 512G)</t>
  </si>
  <si>
    <t>28</t>
  </si>
  <si>
    <t>組TVS 8023D法(8 WXGA Z8350 4+64 3165 DC PD w/o B)</t>
  </si>
  <si>
    <t>組TVS TVE8016E-A法(8inch WXGA N4120 8G128G 9461)</t>
  </si>
  <si>
    <t>組TVS 8016E-A(法R1 8 WXGA N4120 8G128G 9461</t>
  </si>
  <si>
    <t>組AINEX RS-002F法(USBﾘｱｽﾛｯﾄ 2ﾎﾟｰﾄ)</t>
  </si>
  <si>
    <t>組Broadcom 05-25420-08 Bulk法(SAS 9361-8i1G)</t>
  </si>
  <si>
    <t>組SUPERMICRO AOC-UG-I4 (GbE 4ﾎﾟｰﾄ)法</t>
  </si>
  <si>
    <t>組Intel X710-T4法(10GbEx4 RJ45 PCI-Ex8)</t>
  </si>
  <si>
    <t>組Intel I350T4v2 法(I350 1GbE PCIex4 Quadport)</t>
  </si>
  <si>
    <t>67</t>
  </si>
  <si>
    <t>組 Silverstone SST-FS204B法(2.5ｲﾝﾁx4 ﾄﾞﾗｲﾌﾞﾍﾞｲ)</t>
  </si>
  <si>
    <t>43</t>
  </si>
  <si>
    <t>組STACKGATE DIR-SG880(2.5 x8 SATA3/SAS2 5.25bay)法</t>
  </si>
  <si>
    <t>組STACKGATE DIR-SG880/A法(2.5x8 SATA3/SAS2 5.25bay</t>
  </si>
  <si>
    <t>61</t>
  </si>
  <si>
    <t>組Blackmagic Design DeckLink 8K Pro 法</t>
  </si>
  <si>
    <t>70</t>
  </si>
  <si>
    <t>組ASUS 90-S00SP0280T(RailKit TS700-E9-RS8</t>
  </si>
  <si>
    <t>組SILVERSTONE SST-ST30SF V2法(SFX300W80+B)</t>
  </si>
  <si>
    <t>組SilverStone SST-ST1200-PTS法 (ATX 1200W80+P P)</t>
  </si>
  <si>
    <t>組SilverStone SST-TX500-G法(TFX 500W 80+G)</t>
  </si>
  <si>
    <t>組SLS SST-HA1300R-PM法(ATX3.0 1300W 80+P P)</t>
  </si>
  <si>
    <t>組SLS SST-HA1200R-PM法(ATX3.0 1200W 80+P)</t>
  </si>
  <si>
    <t>組SLS SST-EX1200R-PL法(SFX4.1 1200W 80+P P)</t>
  </si>
  <si>
    <t>組INWIN IW-BK623B-U3/WOPS (mATX 電無 黒)法</t>
  </si>
  <si>
    <t>組INWIN IW-EM035/WOPS2法(mATX 電源なし ﾌﾞﾗｯｸ)</t>
  </si>
  <si>
    <t>組FractalDesign FD-CA-DEF-R6-BK(E-ATX 電無黒)法</t>
  </si>
  <si>
    <t>組FractalDesign FD-C-DEF7X-01 法(Define7XLEATX BK)</t>
  </si>
  <si>
    <t>組FractalDesign FD-C-DEF7A-01 法 (Define7EATX BK)</t>
  </si>
  <si>
    <t>組SILVERSTONE SST-GD09B (ATX 黒 電源なし)法</t>
  </si>
  <si>
    <t>組SilverStone SST-RM44法(EATX 4Uﾗｯｸ黒 電源無)</t>
  </si>
  <si>
    <t>組SilverStone SST-RM52法(SSI-EEB 5Uﾗｯｸ 電源無)</t>
  </si>
  <si>
    <t>組ASRock DeskMini B660 VESA Mount法</t>
  </si>
  <si>
    <t>組ASUS BNUC14RVSV70000JI 法(U7-165H)</t>
  </si>
  <si>
    <t>快活用</t>
    <rPh sb="0" eb="2">
      <t>カイカツ</t>
    </rPh>
    <rPh sb="2" eb="3">
      <t>ヨウ</t>
    </rPh>
    <phoneticPr fontId="2"/>
  </si>
  <si>
    <t>組ｻｲﾏ TW01.00632.030法(ｽﾃﾝﾚｽA2 #6-32x3/8)</t>
  </si>
  <si>
    <t>組ｻｲﾏ HE01.00632.040法(ｽﾃﾝA2 #6-32x1/2)</t>
  </si>
  <si>
    <t>組親和産業 SS-NVGASTAY-PCI (VGAｻﾎﾟｰﾄｽﾃｲ PCI)法</t>
  </si>
  <si>
    <t>組親和産業SS-NVGASTAY03-XS(VGAｻﾎﾟｰﾄｽﾃｲXS磁力式)法</t>
  </si>
  <si>
    <t>組AINEX CA-100(PWMﾌｧﾝ用電源3分岐ｹｰﾌﾞﾙ 34cm)</t>
  </si>
  <si>
    <t>組ASUS 14011-00860000法(SATA TO HD+6PIN L=500MM)</t>
  </si>
  <si>
    <t>組AINEX WA-085LB法(SATA用電源変換ｹｰﾌﾞﾙ 下L型 12cm)</t>
  </si>
  <si>
    <t>組SMC CBL-SAST-1270S-100法(SlimSAS to SATA 8port)</t>
  </si>
  <si>
    <t>組AINEX CA-100A法(PWMﾌｧﾝ用電源3分岐ｹｰﾌﾞﾙ 34cm)</t>
  </si>
  <si>
    <t>組AINEX WAX-2415C-BK法(ATX 24pin電源延長 15cm黒)</t>
  </si>
  <si>
    <t>組SLS SST-PP13法(ATX EPS 8pin to EPS8pin+(4+4)pin)</t>
  </si>
  <si>
    <t>組AINEX DC-022A法(ｺﾈｸﾀｶﾊﾞｰ 前面I/O用)</t>
  </si>
  <si>
    <t>組AINEX PX-005C法(PCIE用6ﾋﾟﾝ電源延長ｹｰﾌﾞﾙ 15cm)</t>
  </si>
  <si>
    <t>組AINEX D2-1501SAC法(二股電源変換ｹｰﾌﾞﾙ 15cm)</t>
  </si>
  <si>
    <t>組AINEX SAT-3007BL法 (ｼﾘｱﾙATAｹｰﾌﾞﾙ ﾌﾞﾙｰ 70cm)</t>
  </si>
  <si>
    <t>DXハイスクール用</t>
    <rPh sb="8" eb="9">
      <t>ヨウ</t>
    </rPh>
    <phoneticPr fontId="2"/>
  </si>
  <si>
    <t>組ｻｲﾏ TX01.00632.040法(ｽﾃﾝA2 #6-32x1/2)</t>
  </si>
  <si>
    <t>組AINEX RS-003D法(USB3.0ﾘｱｽﾛｯﾄ 2ﾎﾟｰﾄ)</t>
  </si>
  <si>
    <t>組CENTURY CIF-U31A2法(USB3.1 2ﾎﾟｰﾄ PCIE)</t>
  </si>
  <si>
    <t>組Define7 梱包材ｾｯﾄ法(外装箱1,保護箱1,緩衝材2)</t>
  </si>
  <si>
    <t>組Define7XL 梱包材ｾｯﾄ法(外装箱1,保護箱1,緩衝材2)</t>
  </si>
  <si>
    <t>組SK 法人用二重梱包(外装箱,上下パット,側面パット)</t>
  </si>
  <si>
    <t>組EM 法人用二重梱包(外装箱,上下パット,側面パット)</t>
  </si>
  <si>
    <t>組raytrek 法人用梱包(4C 外装箱, 上下&amp;側面パット)</t>
  </si>
  <si>
    <t>組SST-RM52 梱包材ｾｯﾄ法(外装箱1,保護箱1,緩衝材2)</t>
  </si>
  <si>
    <t>82</t>
  </si>
  <si>
    <t>組G11301220(電源ｹｰﾌﾞﾙ 100V/2P/C19/1.8m)法</t>
  </si>
  <si>
    <t>組AUX35M-300 ﾎV(audio cable 300mm3.5(M)to3.5(Fe))</t>
  </si>
  <si>
    <t>組SUPERMICRO SNK-P0050AP4(2011 CPUｸｰﾗｰ)法</t>
  </si>
  <si>
    <t>組 ASUS ROG STRIX LC II 240 ARGB (240mm 水冷)</t>
  </si>
  <si>
    <t>組NOCTUA NH-L9i-17xx(LGA1700 CPUｸｰﾗｰ)法</t>
  </si>
  <si>
    <t>組NOCTUA NH-L9x65法(1150-1851 AM4-5)</t>
  </si>
  <si>
    <t>組NOCTUA NF-A14IPPC-2000-PWM法(14cm ｹｰｽﾌｧﾝ)</t>
  </si>
  <si>
    <t>組NOCTUA NF-F12IPPC-2000-PWM法(12cm ｹｰｽﾌｧﾝ)</t>
  </si>
  <si>
    <t>組NOCTUA NF-A8-FLX法(8cm ｹｰｽﾌｧﾝ)</t>
  </si>
  <si>
    <t>組NOCTUA NF-A8 PWM chromax.black.swap法(8cm ｹｰｽﾌｧﾝ</t>
  </si>
  <si>
    <t>組AINEX CFZ-80FB法(OMEGA TYPHOON 80mm 標準)</t>
  </si>
  <si>
    <t>組AINEX CA-098A法(PWMﾌｧﾝ用二股電源ﾘﾎﾞﾝｹｰﾌﾞﾙ15cm)</t>
  </si>
  <si>
    <t>組SUPERMICRO SNK-P0081AP4法(4189 CPUｸｰﾗｰ)</t>
  </si>
  <si>
    <t>組NOCTUA NH-U12S-DX-4677法(LGA4677 CPUｸｰﾗｰ 120mm)</t>
  </si>
  <si>
    <t>組NOCTUA NH-U9S法(115x 1700 1851 AM4-5)</t>
  </si>
  <si>
    <t>組SilverStone SST-IG360-ARGB 法(IceGem360水冷)</t>
  </si>
  <si>
    <t>組SilverStone SST-PF360-ARGB-V2法(360mm 水冷)</t>
  </si>
  <si>
    <t>組SilverStone SST-XE04-4677B法(4677 4U CPUｸｰﾗｰ)</t>
  </si>
  <si>
    <t>組MSWindows10 IoT EntLTSB2016 EntryEPKEA6EU-00036</t>
  </si>
  <si>
    <t>組MS MUV-00005(Win10IoT EntLTSC2019 EntryEPKEA)</t>
  </si>
  <si>
    <t>組MS Win10 IoTEnt LTSC2019 Value ePKEA(MUU-00005法</t>
  </si>
  <si>
    <t>組Windows11 Pro forWS 64bitDSP法(HZV-00112)</t>
  </si>
  <si>
    <t>69</t>
  </si>
  <si>
    <t>組F8 ｽｲｰﾄﾃﾞｰﾀ消去(USBｵﾌﾟｼｮﾝ)ﾜﾝﾀｲﾑ版YLDNSNN00</t>
  </si>
  <si>
    <t>組F8 ADEC 証明書費用(ﾃﾞｰﾀ適正消去実行証明書)法</t>
  </si>
  <si>
    <t>組TechAce SSP-750RS法(ATX 750W 80+G)</t>
  </si>
  <si>
    <t>組TechAce CP-20C法(ｹｰｽ内AC延長電源ｹｰﾌﾞﾙ)</t>
  </si>
  <si>
    <t>E以降の列は貼付エリアです→</t>
    <rPh sb="1" eb="3">
      <t>イコウ</t>
    </rPh>
    <rPh sb="4" eb="5">
      <t>レツ</t>
    </rPh>
    <rPh sb="6" eb="8">
      <t>ハリツ</t>
    </rPh>
    <phoneticPr fontId="3"/>
  </si>
  <si>
    <t>↓A~Dは読みかえ用です↓</t>
    <rPh sb="5" eb="6">
      <t>ヨ</t>
    </rPh>
    <rPh sb="9" eb="10">
      <t>ヨウ</t>
    </rPh>
    <phoneticPr fontId="3"/>
  </si>
  <si>
    <t>9月以降</t>
    <phoneticPr fontId="3"/>
  </si>
  <si>
    <t>発注済</t>
  </si>
  <si>
    <t>発注済</t>
    <rPh sb="0" eb="2">
      <t>ハッチュウ</t>
    </rPh>
    <rPh sb="2" eb="3">
      <t>スミ</t>
    </rPh>
    <phoneticPr fontId="3"/>
  </si>
  <si>
    <t>FCST</t>
  </si>
  <si>
    <t>RTX4070</t>
    <phoneticPr fontId="3"/>
  </si>
  <si>
    <t>RTX5060Ti16G</t>
    <phoneticPr fontId="3"/>
  </si>
  <si>
    <t>RTX4060Ti</t>
    <phoneticPr fontId="3"/>
  </si>
  <si>
    <t>7900XTX</t>
    <phoneticPr fontId="3"/>
  </si>
  <si>
    <t>7900XT</t>
    <phoneticPr fontId="3"/>
  </si>
  <si>
    <t>550LP</t>
    <phoneticPr fontId="3"/>
  </si>
  <si>
    <t>ProArt Z890</t>
    <phoneticPr fontId="3"/>
  </si>
  <si>
    <t>B760TW DDR5 WH</t>
    <phoneticPr fontId="3"/>
  </si>
  <si>
    <t>MSI H610M DDR5</t>
    <phoneticPr fontId="3"/>
  </si>
  <si>
    <t>ProArt X870E</t>
    <phoneticPr fontId="3"/>
  </si>
  <si>
    <t>X870E</t>
    <phoneticPr fontId="3"/>
  </si>
  <si>
    <t>B650TW</t>
    <phoneticPr fontId="3"/>
  </si>
  <si>
    <t>A520</t>
    <phoneticPr fontId="3"/>
  </si>
  <si>
    <t>↓読みかえ↓</t>
    <rPh sb="1" eb="2">
      <t>ヨ</t>
    </rPh>
    <phoneticPr fontId="3"/>
  </si>
  <si>
    <r>
      <rPr>
        <sz val="10"/>
        <color indexed="8"/>
        <rFont val="ＭＳ 明朝"/>
        <family val="1"/>
        <charset val="128"/>
      </rPr>
      <t>汎用コード</t>
    </r>
    <rPh sb="0" eb="2">
      <t>ハンヨウ</t>
    </rPh>
    <phoneticPr fontId="3"/>
  </si>
  <si>
    <t>コード</t>
  </si>
  <si>
    <t>数量</t>
  </si>
  <si>
    <t>$価格</t>
  </si>
  <si>
    <r>
      <t>\</t>
    </r>
    <r>
      <rPr>
        <sz val="10"/>
        <color indexed="8"/>
        <rFont val="ＭＳ 明朝"/>
        <family val="1"/>
        <charset val="128"/>
      </rPr>
      <t>価格</t>
    </r>
    <rPh sb="1" eb="3">
      <t>カカク</t>
    </rPh>
    <phoneticPr fontId="3"/>
  </si>
  <si>
    <r>
      <rPr>
        <sz val="10"/>
        <color theme="1"/>
        <rFont val="ＭＳ 明朝"/>
        <family val="1"/>
        <charset val="128"/>
      </rPr>
      <t>納品日</t>
    </r>
    <rPh sb="0" eb="3">
      <t>ノウヒンビ</t>
    </rPh>
    <phoneticPr fontId="3"/>
  </si>
  <si>
    <t>IO</t>
  </si>
  <si>
    <r>
      <rPr>
        <sz val="10"/>
        <color indexed="8"/>
        <rFont val="ＭＳ 明朝"/>
        <family val="1"/>
        <charset val="128"/>
      </rPr>
      <t>発注日</t>
    </r>
    <rPh sb="0" eb="2">
      <t>ハッチュウ</t>
    </rPh>
    <rPh sb="2" eb="3">
      <t>ビ</t>
    </rPh>
    <phoneticPr fontId="3"/>
  </si>
  <si>
    <t>LT</t>
  </si>
  <si>
    <r>
      <rPr>
        <sz val="10"/>
        <color indexed="8"/>
        <rFont val="ＭＳ 明朝"/>
        <family val="1"/>
        <charset val="128"/>
      </rPr>
      <t>綽名</t>
    </r>
    <rPh sb="0" eb="2">
      <t>アダナ</t>
    </rPh>
    <phoneticPr fontId="3"/>
  </si>
  <si>
    <r>
      <rPr>
        <sz val="10"/>
        <color indexed="8"/>
        <rFont val="ＭＳ 明朝"/>
        <family val="1"/>
        <charset val="128"/>
      </rPr>
      <t>仕入先</t>
    </r>
    <rPh sb="0" eb="2">
      <t>シイレ</t>
    </rPh>
    <rPh sb="2" eb="3">
      <t>サキ</t>
    </rPh>
    <phoneticPr fontId="3"/>
  </si>
  <si>
    <r>
      <rPr>
        <sz val="10"/>
        <color indexed="8"/>
        <rFont val="ＭＳ 明朝"/>
        <family val="1"/>
        <charset val="128"/>
      </rPr>
      <t>発注番号</t>
    </r>
    <rPh sb="0" eb="2">
      <t>ハッチュウ</t>
    </rPh>
    <rPh sb="2" eb="4">
      <t>バンゴウ</t>
    </rPh>
    <phoneticPr fontId="3"/>
  </si>
  <si>
    <r>
      <rPr>
        <sz val="10"/>
        <color indexed="8"/>
        <rFont val="ＭＳ 明朝"/>
        <family val="1"/>
        <charset val="128"/>
      </rPr>
      <t>合計</t>
    </r>
    <rPh sb="0" eb="2">
      <t>ゴウケイ</t>
    </rPh>
    <phoneticPr fontId="3"/>
  </si>
  <si>
    <t>ETW</t>
  </si>
  <si>
    <t>ETD</t>
  </si>
  <si>
    <t>ETA</t>
  </si>
  <si>
    <t>進捗</t>
    <rPh sb="0" eb="2">
      <t>シンチョク</t>
    </rPh>
    <phoneticPr fontId="3"/>
  </si>
  <si>
    <r>
      <rPr>
        <sz val="10"/>
        <color indexed="8"/>
        <rFont val="ＭＳ 明朝"/>
        <family val="1"/>
        <charset val="128"/>
      </rPr>
      <t>備考</t>
    </r>
    <rPh sb="0" eb="2">
      <t>ビコウ</t>
    </rPh>
    <phoneticPr fontId="3"/>
  </si>
  <si>
    <r>
      <rPr>
        <sz val="10"/>
        <color indexed="8"/>
        <rFont val="ＭＳ 明朝"/>
        <family val="1"/>
        <charset val="128"/>
      </rPr>
      <t>交渉後</t>
    </r>
    <rPh sb="0" eb="2">
      <t>コウショウ</t>
    </rPh>
    <rPh sb="2" eb="3">
      <t>ゴ</t>
    </rPh>
    <phoneticPr fontId="3"/>
  </si>
  <si>
    <t>SK-P(MC)</t>
  </si>
  <si>
    <t>SLR</t>
  </si>
  <si>
    <r>
      <rPr>
        <sz val="10"/>
        <color theme="1"/>
        <rFont val="ＭＳ 明朝"/>
        <family val="1"/>
        <charset val="128"/>
      </rPr>
      <t>発注済み</t>
    </r>
    <rPh sb="0" eb="2">
      <t>ハッチュウ</t>
    </rPh>
    <rPh sb="2" eb="3">
      <t>ズ</t>
    </rPh>
    <phoneticPr fontId="1"/>
  </si>
  <si>
    <r>
      <rPr>
        <sz val="10"/>
        <color theme="1"/>
        <rFont val="ＭＳ Ｐゴシック"/>
        <family val="2"/>
        <charset val="128"/>
      </rPr>
      <t>アルミ不良により遅延、更新日程</t>
    </r>
    <r>
      <rPr>
        <sz val="10"/>
        <color theme="1"/>
        <rFont val="Arial"/>
        <family val="2"/>
      </rPr>
      <t>11/20</t>
    </r>
    <r>
      <rPr>
        <sz val="10"/>
        <color theme="1"/>
        <rFont val="Yu Gothic"/>
        <family val="2"/>
        <charset val="128"/>
      </rPr>
      <t>連絡→先延ばし</t>
    </r>
    <r>
      <rPr>
        <sz val="10"/>
        <color theme="1"/>
        <rFont val="Arial"/>
        <family val="2"/>
      </rPr>
      <t>2025/1/10</t>
    </r>
    <r>
      <rPr>
        <sz val="10"/>
        <color theme="1"/>
        <rFont val="Yu Gothic"/>
        <family val="2"/>
        <charset val="128"/>
      </rPr>
      <t>、遅延、</t>
    </r>
    <r>
      <rPr>
        <sz val="10"/>
        <color theme="1"/>
        <rFont val="Arial"/>
        <family val="2"/>
      </rPr>
      <t>ETD3/21</t>
    </r>
    <r>
      <rPr>
        <sz val="10"/>
        <color theme="1"/>
        <rFont val="Yu Gothic"/>
        <family val="2"/>
        <charset val="128"/>
      </rPr>
      <t>。終息。</t>
    </r>
    <rPh sb="3" eb="5">
      <t>フリョウ</t>
    </rPh>
    <rPh sb="8" eb="10">
      <t>チエン</t>
    </rPh>
    <rPh sb="11" eb="13">
      <t>コウシン</t>
    </rPh>
    <rPh sb="13" eb="15">
      <t>ニッテイ</t>
    </rPh>
    <rPh sb="20" eb="22">
      <t>レンラク</t>
    </rPh>
    <rPh sb="23" eb="25">
      <t>サキノ</t>
    </rPh>
    <rPh sb="37" eb="39">
      <t>チエン</t>
    </rPh>
    <rPh sb="48" eb="50">
      <t>シュウソク</t>
    </rPh>
    <phoneticPr fontId="1"/>
  </si>
  <si>
    <t>塗装OKが出てない為保留中➡ETD4/11</t>
    <rPh sb="9" eb="10">
      <t>タメ</t>
    </rPh>
    <phoneticPr fontId="1"/>
  </si>
  <si>
    <t>発注済み、新商品、Air 3pcs（綾瀬×1、本社×2）、内外</t>
    <rPh sb="0" eb="2">
      <t>ハッチュウ</t>
    </rPh>
    <rPh sb="2" eb="3">
      <t>ズ</t>
    </rPh>
    <rPh sb="5" eb="8">
      <t>シンショウヒン</t>
    </rPh>
    <phoneticPr fontId="1"/>
  </si>
  <si>
    <r>
      <t>HEDT</t>
    </r>
    <r>
      <rPr>
        <sz val="10"/>
        <color theme="1"/>
        <rFont val="ＭＳ Ｐゴシック"/>
        <family val="2"/>
        <charset val="128"/>
      </rPr>
      <t>ケース修理部品同梱</t>
    </r>
    <r>
      <rPr>
        <sz val="10"/>
        <color theme="1"/>
        <rFont val="Yu Gothic"/>
        <family val="2"/>
        <charset val="128"/>
      </rPr>
      <t>（　</t>
    </r>
    <r>
      <rPr>
        <sz val="10"/>
        <color theme="1"/>
        <rFont val="Segoe UI Symbol"/>
        <family val="2"/>
      </rPr>
      <t>①</t>
    </r>
    <r>
      <rPr>
        <sz val="10"/>
        <color theme="1"/>
        <rFont val="Yu Gothic"/>
        <family val="2"/>
        <charset val="128"/>
      </rPr>
      <t>フロントパネル</t>
    </r>
    <r>
      <rPr>
        <sz val="10"/>
        <color theme="1"/>
        <rFont val="Arial"/>
        <family val="2"/>
      </rPr>
      <t>assy: 15pcs</t>
    </r>
    <r>
      <rPr>
        <sz val="10"/>
        <color theme="1"/>
        <rFont val="Yu Gothic"/>
        <family val="2"/>
        <charset val="128"/>
      </rPr>
      <t>　</t>
    </r>
    <r>
      <rPr>
        <sz val="10"/>
        <color theme="1"/>
        <rFont val="Segoe UI Symbol"/>
        <family val="2"/>
      </rPr>
      <t>②</t>
    </r>
    <r>
      <rPr>
        <sz val="10"/>
        <color theme="1"/>
        <rFont val="Arial"/>
        <family val="2"/>
      </rPr>
      <t>IO</t>
    </r>
    <r>
      <rPr>
        <sz val="10"/>
        <color theme="1"/>
        <rFont val="Yu Gothic"/>
        <family val="2"/>
        <charset val="128"/>
      </rPr>
      <t>パネル</t>
    </r>
    <r>
      <rPr>
        <sz val="10"/>
        <color theme="1"/>
        <rFont val="Arial"/>
        <family val="2"/>
      </rPr>
      <t>assy: 10pcs</t>
    </r>
    <r>
      <rPr>
        <sz val="10"/>
        <color theme="1"/>
        <rFont val="Yu Gothic"/>
        <family val="2"/>
        <charset val="128"/>
      </rPr>
      <t>）</t>
    </r>
    <rPh sb="7" eb="9">
      <t>シュウリ</t>
    </rPh>
    <rPh sb="9" eb="11">
      <t>ブヒン</t>
    </rPh>
    <rPh sb="11" eb="13">
      <t>ドウコン</t>
    </rPh>
    <phoneticPr fontId="1"/>
  </si>
  <si>
    <t>発注済み</t>
    <rPh sb="0" eb="2">
      <t>ハッチュウ</t>
    </rPh>
    <rPh sb="2" eb="3">
      <t>ズ</t>
    </rPh>
    <phoneticPr fontId="1"/>
  </si>
  <si>
    <t>先延ばしETD4/11</t>
    <rPh sb="0" eb="2">
      <t>サキノ</t>
    </rPh>
    <phoneticPr fontId="1"/>
  </si>
  <si>
    <t>CK SATA CABLE</t>
  </si>
  <si>
    <t>INW</t>
  </si>
  <si>
    <t>綾瀬</t>
    <rPh sb="0" eb="2">
      <t>アヤセ</t>
    </rPh>
    <phoneticPr fontId="1"/>
  </si>
  <si>
    <t>with 4500008878</t>
  </si>
  <si>
    <t>12cmファンガード&amp;ネジセット for CPS</t>
  </si>
  <si>
    <t>先延ばしETD4/4</t>
    <rPh sb="0" eb="2">
      <t>サキノ</t>
    </rPh>
    <phoneticPr fontId="1"/>
  </si>
  <si>
    <t>SK-S(MC)</t>
  </si>
  <si>
    <t>平塚</t>
    <rPh sb="0" eb="2">
      <t>ヒラツカ</t>
    </rPh>
    <phoneticPr fontId="1"/>
  </si>
  <si>
    <r>
      <t xml:space="preserve">SK-S </t>
    </r>
    <r>
      <rPr>
        <sz val="10"/>
        <color theme="1"/>
        <rFont val="ＭＳ 明朝"/>
        <family val="1"/>
        <charset val="128"/>
      </rPr>
      <t>左サイドパネル無し</t>
    </r>
    <rPh sb="5" eb="6">
      <t>ヒダリ</t>
    </rPh>
    <rPh sb="12" eb="13">
      <t>ナ</t>
    </rPh>
    <phoneticPr fontId="1"/>
  </si>
  <si>
    <t>サイドパネル無しに仕様変更</t>
    <rPh sb="6" eb="7">
      <t>ナ</t>
    </rPh>
    <rPh sb="9" eb="11">
      <t>シヨウ</t>
    </rPh>
    <rPh sb="11" eb="13">
      <t>ヘンコウ</t>
    </rPh>
    <phoneticPr fontId="1"/>
  </si>
  <si>
    <r>
      <t xml:space="preserve"> rubber feet*3000</t>
    </r>
    <r>
      <rPr>
        <sz val="10"/>
        <color theme="1"/>
        <rFont val="ＭＳ Ｐゴシック"/>
        <family val="2"/>
        <charset val="128"/>
      </rPr>
      <t>同梱（リペア用）</t>
    </r>
    <rPh sb="17" eb="19">
      <t>ドウコン</t>
    </rPh>
    <rPh sb="23" eb="24">
      <t>ヨウ</t>
    </rPh>
    <phoneticPr fontId="1"/>
  </si>
  <si>
    <t>SKM-S(MC)</t>
  </si>
  <si>
    <t>先延ばしETD2/28</t>
    <rPh sb="0" eb="2">
      <t>サキノ</t>
    </rPh>
    <phoneticPr fontId="1"/>
  </si>
  <si>
    <r>
      <t xml:space="preserve">SKM-S </t>
    </r>
    <r>
      <rPr>
        <sz val="10"/>
        <color theme="1"/>
        <rFont val="ＭＳ 明朝"/>
        <family val="1"/>
        <charset val="128"/>
      </rPr>
      <t>左サイドパネル無し</t>
    </r>
    <rPh sb="6" eb="7">
      <t>ヒダリ</t>
    </rPh>
    <rPh sb="13" eb="14">
      <t>ナ</t>
    </rPh>
    <phoneticPr fontId="1"/>
  </si>
  <si>
    <t>先延ばしETD3/14</t>
    <rPh sb="0" eb="2">
      <t>サキノ</t>
    </rPh>
    <phoneticPr fontId="1"/>
  </si>
  <si>
    <t>先延ばしETD3/21</t>
    <rPh sb="0" eb="2">
      <t>サキノ</t>
    </rPh>
    <phoneticPr fontId="1"/>
  </si>
  <si>
    <t>EA041</t>
  </si>
  <si>
    <t>rubber for AMD＆msi</t>
  </si>
  <si>
    <t>ｺﾗﾎﾞCR</t>
  </si>
  <si>
    <r>
      <t>ETD3/14</t>
    </r>
    <r>
      <rPr>
        <sz val="10"/>
        <color theme="1"/>
        <rFont val="ＭＳ Ｐゴシック"/>
        <family val="2"/>
        <charset val="128"/>
      </rPr>
      <t>→</t>
    </r>
    <r>
      <rPr>
        <sz val="10"/>
        <color theme="1"/>
        <rFont val="Arial"/>
        <family val="2"/>
      </rPr>
      <t>2/23,3pcs</t>
    </r>
    <r>
      <rPr>
        <sz val="10"/>
        <color theme="1"/>
        <rFont val="ＭＳ Ｐゴシック"/>
        <family val="2"/>
        <charset val="128"/>
      </rPr>
      <t>（綾瀬1台、本社2台）をDHLにて発送→変更　綾瀬2台、本社1台</t>
    </r>
    <rPh sb="37" eb="39">
      <t>ヘンコウ</t>
    </rPh>
    <phoneticPr fontId="1"/>
  </si>
  <si>
    <t>ETD3/14→3/2</t>
  </si>
  <si>
    <t>ETD3/14→3/9</t>
  </si>
  <si>
    <r>
      <rPr>
        <sz val="10"/>
        <color rgb="FFFF0000"/>
        <rFont val="ＭＳ Ｐゴシック"/>
        <family val="2"/>
        <charset val="128"/>
      </rPr>
      <t>ｺﾗﾎﾞ</t>
    </r>
    <r>
      <rPr>
        <sz val="10"/>
        <color rgb="FFFF0000"/>
        <rFont val="Arial"/>
        <family val="2"/>
      </rPr>
      <t>CR</t>
    </r>
    <r>
      <rPr>
        <sz val="10"/>
        <color rgb="FFFF0000"/>
        <rFont val="ＭＳ Ｐゴシック"/>
        <family val="2"/>
        <charset val="128"/>
      </rPr>
      <t>用金具</t>
    </r>
    <rPh sb="6" eb="7">
      <t>ヨウ</t>
    </rPh>
    <rPh sb="7" eb="9">
      <t>カナグ</t>
    </rPh>
    <phoneticPr fontId="1"/>
  </si>
  <si>
    <r>
      <rPr>
        <sz val="10"/>
        <rFont val="ＭＳ Ｐゴシック"/>
        <family val="2"/>
        <charset val="128"/>
      </rPr>
      <t>本船遅延　</t>
    </r>
    <r>
      <rPr>
        <sz val="10"/>
        <rFont val="Arial"/>
        <family val="2"/>
      </rPr>
      <t>ETD3/2</t>
    </r>
    <r>
      <rPr>
        <sz val="10"/>
        <rFont val="ＭＳ Ｐゴシック"/>
        <family val="2"/>
        <charset val="128"/>
      </rPr>
      <t>→</t>
    </r>
    <r>
      <rPr>
        <sz val="10"/>
        <rFont val="Arial"/>
        <family val="2"/>
      </rPr>
      <t>3/6</t>
    </r>
    <rPh sb="0" eb="2">
      <t>ホンセン</t>
    </rPh>
    <rPh sb="2" eb="4">
      <t>チエン</t>
    </rPh>
    <phoneticPr fontId="1"/>
  </si>
  <si>
    <t>CK722</t>
  </si>
  <si>
    <t>前倒しETD3/7→2/15</t>
    <rPh sb="0" eb="2">
      <t>マエダオ</t>
    </rPh>
    <phoneticPr fontId="1"/>
  </si>
  <si>
    <t>前倒しETD3/7→2/21、本船遅延ETA3/1</t>
    <rPh sb="0" eb="2">
      <t>マエダオ</t>
    </rPh>
    <rPh sb="15" eb="17">
      <t>ホンセン</t>
    </rPh>
    <rPh sb="17" eb="19">
      <t>チエン</t>
    </rPh>
    <phoneticPr fontId="1"/>
  </si>
  <si>
    <r>
      <t>SKM-S</t>
    </r>
    <r>
      <rPr>
        <sz val="10"/>
        <color theme="1"/>
        <rFont val="ＭＳ 明朝"/>
        <family val="1"/>
        <charset val="128"/>
      </rPr>
      <t>吸音材無しサイドパネル</t>
    </r>
    <rPh sb="5" eb="7">
      <t>キュウオン</t>
    </rPh>
    <rPh sb="7" eb="8">
      <t>ザイ</t>
    </rPh>
    <rPh sb="8" eb="9">
      <t>ナ</t>
    </rPh>
    <phoneticPr fontId="3"/>
  </si>
  <si>
    <r>
      <t>SK-S</t>
    </r>
    <r>
      <rPr>
        <sz val="10"/>
        <color indexed="8"/>
        <rFont val="ＭＳ 明朝"/>
        <family val="1"/>
        <charset val="128"/>
      </rPr>
      <t>吸音材無しサイドパネル</t>
    </r>
    <rPh sb="4" eb="6">
      <t>キュウオン</t>
    </rPh>
    <rPh sb="6" eb="7">
      <t>ザイ</t>
    </rPh>
    <rPh sb="7" eb="8">
      <t>ナ</t>
    </rPh>
    <phoneticPr fontId="3"/>
  </si>
  <si>
    <t>前倒しETD3/28→ETD3/14</t>
    <rPh sb="0" eb="2">
      <t>マエダオ</t>
    </rPh>
    <phoneticPr fontId="1"/>
  </si>
  <si>
    <t>前倒しETD3/21→ETD3/14</t>
    <rPh sb="0" eb="2">
      <t>マエダオ</t>
    </rPh>
    <phoneticPr fontId="1"/>
  </si>
  <si>
    <t>前倒しETD3/28→3/14</t>
    <rPh sb="0" eb="2">
      <t>マエダオ</t>
    </rPh>
    <phoneticPr fontId="1"/>
  </si>
  <si>
    <t>EM5Bay</t>
  </si>
  <si>
    <t>2/21→2/14、with PO-4500008877</t>
  </si>
  <si>
    <t>GALLERIA HEDT ケース</t>
  </si>
  <si>
    <t>3本目以降は受注再開後の状況次第</t>
  </si>
  <si>
    <t>GALLERIA HEDT VGA金具</t>
  </si>
  <si>
    <r>
      <t>CPS</t>
    </r>
    <r>
      <rPr>
        <sz val="10"/>
        <rFont val="ＭＳ 明朝"/>
        <family val="1"/>
        <charset val="128"/>
      </rPr>
      <t>用</t>
    </r>
    <r>
      <rPr>
        <sz val="10"/>
        <rFont val="Arial"/>
        <family val="2"/>
      </rPr>
      <t>USB</t>
    </r>
    <r>
      <rPr>
        <sz val="10"/>
        <rFont val="ＭＳ 明朝"/>
        <family val="1"/>
        <charset val="128"/>
      </rPr>
      <t>カバー</t>
    </r>
    <rPh sb="3" eb="4">
      <t>ヨウ</t>
    </rPh>
    <phoneticPr fontId="3"/>
  </si>
  <si>
    <t>with 4500009183</t>
  </si>
  <si>
    <t>CPS SATA Cable</t>
  </si>
  <si>
    <t>SK箱</t>
  </si>
  <si>
    <t>SKK</t>
  </si>
  <si>
    <t>快活</t>
    <rPh sb="0" eb="2">
      <t>カイカツ</t>
    </rPh>
    <phoneticPr fontId="1"/>
  </si>
  <si>
    <t>快活、前倒しETD4/18→4/11</t>
    <rPh sb="0" eb="2">
      <t>カイカツ</t>
    </rPh>
    <rPh sb="3" eb="5">
      <t>マエダオ</t>
    </rPh>
    <phoneticPr fontId="1"/>
  </si>
  <si>
    <t>前倒しETD4/18→ETD4/11</t>
    <rPh sb="0" eb="2">
      <t>マエダオ</t>
    </rPh>
    <phoneticPr fontId="1"/>
  </si>
  <si>
    <t>前倒しETD5/2→ETD4/18</t>
    <rPh sb="0" eb="2">
      <t>マエダオ</t>
    </rPh>
    <phoneticPr fontId="1"/>
  </si>
  <si>
    <t>前倒しETD5/2→ETD4/25</t>
    <rPh sb="0" eb="2">
      <t>マエダオ</t>
    </rPh>
    <phoneticPr fontId="1"/>
  </si>
  <si>
    <t>ｺﾗﾎﾞCR 外装箱</t>
  </si>
  <si>
    <r>
      <t xml:space="preserve">rubber feet*120pcs </t>
    </r>
    <r>
      <rPr>
        <sz val="10"/>
        <color theme="1"/>
        <rFont val="ＭＳ Ｐゴシック"/>
        <family val="2"/>
        <charset val="128"/>
      </rPr>
      <t>スペア開始</t>
    </r>
    <rPh sb="22" eb="24">
      <t>カイシ</t>
    </rPh>
    <phoneticPr fontId="1"/>
  </si>
  <si>
    <t>快活価格分</t>
    <rPh sb="0" eb="2">
      <t>カイカツ</t>
    </rPh>
    <rPh sb="2" eb="4">
      <t>カカク</t>
    </rPh>
    <rPh sb="4" eb="5">
      <t>ブン</t>
    </rPh>
    <phoneticPr fontId="1"/>
  </si>
  <si>
    <t>X3-03 2重梱包用外装箱</t>
  </si>
  <si>
    <t>NIJ</t>
  </si>
  <si>
    <t>仕込み会議指示分</t>
    <rPh sb="0" eb="2">
      <t>シコ</t>
    </rPh>
    <rPh sb="3" eb="5">
      <t>カイギ</t>
    </rPh>
    <rPh sb="5" eb="7">
      <t>シジ</t>
    </rPh>
    <rPh sb="7" eb="8">
      <t>ブン</t>
    </rPh>
    <phoneticPr fontId="1"/>
  </si>
  <si>
    <r>
      <t>GALLERIA HEDT VGA</t>
    </r>
    <r>
      <rPr>
        <sz val="10"/>
        <color theme="1"/>
        <rFont val="ＭＳ Ｐゴシック"/>
        <family val="2"/>
        <charset val="128"/>
      </rPr>
      <t>金具</t>
    </r>
    <rPh sb="17" eb="19">
      <t>カナグ</t>
    </rPh>
    <phoneticPr fontId="1"/>
  </si>
  <si>
    <r>
      <t xml:space="preserve">GALLERIA HEDT </t>
    </r>
    <r>
      <rPr>
        <sz val="10"/>
        <color theme="1"/>
        <rFont val="ＭＳ Ｐゴシック"/>
        <family val="2"/>
        <charset val="128"/>
      </rPr>
      <t>不織布袋</t>
    </r>
    <rPh sb="14" eb="17">
      <t>フショクフ</t>
    </rPh>
    <rPh sb="17" eb="18">
      <t>フクロ</t>
    </rPh>
    <phoneticPr fontId="1"/>
  </si>
  <si>
    <t>SK-M箱</t>
  </si>
  <si>
    <t>rubber for NVIDIA</t>
  </si>
  <si>
    <t>GALLERIA HEDT梱包</t>
  </si>
  <si>
    <t>送信済み</t>
    <rPh sb="0" eb="2">
      <t>ソウシン</t>
    </rPh>
    <rPh sb="2" eb="3">
      <t>ズ</t>
    </rPh>
    <phoneticPr fontId="1"/>
  </si>
  <si>
    <t>売上増により追加発注</t>
    <rPh sb="0" eb="2">
      <t>ウリアゲ</t>
    </rPh>
    <rPh sb="2" eb="3">
      <t>ゾウ</t>
    </rPh>
    <rPh sb="6" eb="8">
      <t>ツイカ</t>
    </rPh>
    <rPh sb="8" eb="10">
      <t>ハッチュウ</t>
    </rPh>
    <phoneticPr fontId="1"/>
  </si>
  <si>
    <t>売上増の為、先週週次発注追加分</t>
    <rPh sb="0" eb="2">
      <t>ウリアゲ</t>
    </rPh>
    <rPh sb="2" eb="3">
      <t>ゾウ</t>
    </rPh>
    <rPh sb="4" eb="5">
      <t>タメ</t>
    </rPh>
    <rPh sb="6" eb="8">
      <t>センシュウ</t>
    </rPh>
    <rPh sb="8" eb="10">
      <t>シュウジ</t>
    </rPh>
    <rPh sb="10" eb="12">
      <t>ハッチュウ</t>
    </rPh>
    <rPh sb="12" eb="14">
      <t>ツイカ</t>
    </rPh>
    <rPh sb="14" eb="15">
      <t>ブン</t>
    </rPh>
    <phoneticPr fontId="1"/>
  </si>
  <si>
    <t>キャンセル</t>
  </si>
  <si>
    <t>SK 法人用二重梱包</t>
  </si>
  <si>
    <t>PC全部</t>
    <rPh sb="2" eb="4">
      <t>ゼンブ</t>
    </rPh>
    <phoneticPr fontId="3"/>
  </si>
  <si>
    <t>33期(2015-16)</t>
    <rPh sb="2" eb="3">
      <t>キ</t>
    </rPh>
    <phoneticPr fontId="3"/>
  </si>
  <si>
    <t>34期(2016-17)</t>
    <rPh sb="2" eb="3">
      <t>キ</t>
    </rPh>
    <phoneticPr fontId="3"/>
  </si>
  <si>
    <t>35期(2017-18)</t>
    <rPh sb="2" eb="3">
      <t>キ</t>
    </rPh>
    <phoneticPr fontId="3"/>
  </si>
  <si>
    <t>36期(2018-19)</t>
    <rPh sb="2" eb="3">
      <t>キ</t>
    </rPh>
    <phoneticPr fontId="3"/>
  </si>
  <si>
    <t>37期(2019-20)</t>
    <rPh sb="2" eb="3">
      <t>キ</t>
    </rPh>
    <phoneticPr fontId="3"/>
  </si>
  <si>
    <t>38期(2020-21)</t>
    <rPh sb="2" eb="3">
      <t>キ</t>
    </rPh>
    <phoneticPr fontId="3"/>
  </si>
  <si>
    <t>39期(2021-22)</t>
    <rPh sb="2" eb="3">
      <t>キ</t>
    </rPh>
    <phoneticPr fontId="3"/>
  </si>
  <si>
    <t>40期(2022-23)</t>
    <rPh sb="2" eb="3">
      <t>キ</t>
    </rPh>
    <phoneticPr fontId="3"/>
  </si>
  <si>
    <t>41期(2023-24)</t>
    <rPh sb="2" eb="3">
      <t>キ</t>
    </rPh>
    <phoneticPr fontId="3"/>
  </si>
  <si>
    <t>42期(2024-25)</t>
    <rPh sb="2" eb="3">
      <t>キ</t>
    </rPh>
    <phoneticPr fontId="3"/>
  </si>
  <si>
    <t>42期着地予測</t>
    <rPh sb="2" eb="3">
      <t>キ</t>
    </rPh>
    <rPh sb="3" eb="5">
      <t>チャクチ</t>
    </rPh>
    <rPh sb="5" eb="7">
      <t>ヨソク</t>
    </rPh>
    <phoneticPr fontId="3"/>
  </si>
  <si>
    <t>過去5期構成比</t>
    <rPh sb="0" eb="2">
      <t>カコ</t>
    </rPh>
    <rPh sb="3" eb="4">
      <t>キ</t>
    </rPh>
    <rPh sb="4" eb="7">
      <t>コウセイヒ</t>
    </rPh>
    <phoneticPr fontId="3"/>
  </si>
  <si>
    <t>42期予算(全体)</t>
    <rPh sb="2" eb="3">
      <t>キ</t>
    </rPh>
    <rPh sb="3" eb="5">
      <t>ヨサン</t>
    </rPh>
    <rPh sb="6" eb="8">
      <t>ゼンタイ</t>
    </rPh>
    <phoneticPr fontId="3"/>
  </si>
  <si>
    <t>予測と予算との差分</t>
    <rPh sb="0" eb="2">
      <t>ヨソク</t>
    </rPh>
    <rPh sb="3" eb="5">
      <t>ヨサン</t>
    </rPh>
    <rPh sb="7" eb="9">
      <t>サブン</t>
    </rPh>
    <phoneticPr fontId="3"/>
  </si>
  <si>
    <t>実績と予算との差分</t>
    <rPh sb="0" eb="2">
      <t>ジッセキ</t>
    </rPh>
    <rPh sb="3" eb="5">
      <t>ヨサン</t>
    </rPh>
    <rPh sb="7" eb="9">
      <t>サブン</t>
    </rPh>
    <phoneticPr fontId="3"/>
  </si>
  <si>
    <t>実績と予測との差分</t>
    <rPh sb="0" eb="2">
      <t>ジッセキ</t>
    </rPh>
    <rPh sb="3" eb="5">
      <t>ヨソク</t>
    </rPh>
    <rPh sb="7" eb="9">
      <t>サブン</t>
    </rPh>
    <phoneticPr fontId="3"/>
  </si>
  <si>
    <t>過去5期(41-37)</t>
    <rPh sb="0" eb="2">
      <t>カコ</t>
    </rPh>
    <rPh sb="3" eb="4">
      <t>キ</t>
    </rPh>
    <phoneticPr fontId="3"/>
  </si>
  <si>
    <t>全体平均</t>
    <rPh sb="0" eb="2">
      <t>ゼンタイ</t>
    </rPh>
    <rPh sb="2" eb="4">
      <t>ヘイキン</t>
    </rPh>
    <phoneticPr fontId="3"/>
  </si>
  <si>
    <t>平均</t>
    <rPh sb="0" eb="2">
      <t>ヘイキン</t>
    </rPh>
    <phoneticPr fontId="3"/>
  </si>
  <si>
    <t>年間構成比</t>
    <rPh sb="0" eb="2">
      <t>ネンカン</t>
    </rPh>
    <rPh sb="2" eb="5">
      <t>コウセイヒ</t>
    </rPh>
    <phoneticPr fontId="3"/>
  </si>
  <si>
    <t>先月比(平均)</t>
    <rPh sb="0" eb="3">
      <t>センゲツヒ</t>
    </rPh>
    <rPh sb="4" eb="6">
      <t>ヘイキン</t>
    </rPh>
    <phoneticPr fontId="3"/>
  </si>
  <si>
    <t>-</t>
    <phoneticPr fontId="3"/>
  </si>
  <si>
    <t>季節指数(平均)</t>
    <rPh sb="0" eb="2">
      <t>キセツ</t>
    </rPh>
    <rPh sb="2" eb="4">
      <t>シスウ</t>
    </rPh>
    <rPh sb="5" eb="7">
      <t>ヘイキン</t>
    </rPh>
    <phoneticPr fontId="3"/>
  </si>
  <si>
    <t>中央</t>
    <rPh sb="0" eb="2">
      <t>チュウオウ</t>
    </rPh>
    <phoneticPr fontId="3"/>
  </si>
  <si>
    <t>先月比(中央)</t>
    <rPh sb="0" eb="3">
      <t>センゲツヒ</t>
    </rPh>
    <rPh sb="4" eb="6">
      <t>チュウオウ</t>
    </rPh>
    <phoneticPr fontId="3"/>
  </si>
  <si>
    <t>季節指数(中央)</t>
    <rPh sb="0" eb="2">
      <t>キセツ</t>
    </rPh>
    <rPh sb="2" eb="4">
      <t>シスウ</t>
    </rPh>
    <phoneticPr fontId="3"/>
  </si>
  <si>
    <t>過去3期(41-39)</t>
    <rPh sb="0" eb="2">
      <t>カコ</t>
    </rPh>
    <rPh sb="3" eb="4">
      <t>キ</t>
    </rPh>
    <phoneticPr fontId="3"/>
  </si>
  <si>
    <t>↓プルダウン</t>
    <phoneticPr fontId="3"/>
  </si>
  <si>
    <t>比較用</t>
  </si>
  <si>
    <t>実績/予測値</t>
    <rPh sb="0" eb="2">
      <t>ジッセキ</t>
    </rPh>
    <rPh sb="3" eb="6">
      <t>ヨソクチ</t>
    </rPh>
    <phoneticPr fontId="3"/>
  </si>
  <si>
    <t>5期数値との差分(平均)</t>
    <rPh sb="1" eb="2">
      <t>キ</t>
    </rPh>
    <rPh sb="2" eb="4">
      <t>スウチ</t>
    </rPh>
    <rPh sb="6" eb="8">
      <t>サブン</t>
    </rPh>
    <rPh sb="9" eb="11">
      <t>ヘイキン</t>
    </rPh>
    <phoneticPr fontId="3"/>
  </si>
  <si>
    <t>5期構成比との差分(平均)</t>
    <rPh sb="1" eb="2">
      <t>キ</t>
    </rPh>
    <rPh sb="2" eb="5">
      <t>コウセイヒ</t>
    </rPh>
    <rPh sb="7" eb="9">
      <t>サブン</t>
    </rPh>
    <rPh sb="10" eb="12">
      <t>ヘイキン</t>
    </rPh>
    <phoneticPr fontId="3"/>
  </si>
  <si>
    <t>5期数値との差分(中央)</t>
    <rPh sb="1" eb="2">
      <t>キ</t>
    </rPh>
    <rPh sb="2" eb="4">
      <t>スウチ</t>
    </rPh>
    <rPh sb="6" eb="8">
      <t>サブン</t>
    </rPh>
    <rPh sb="9" eb="11">
      <t>チュウオウ</t>
    </rPh>
    <phoneticPr fontId="3"/>
  </si>
  <si>
    <t>5期構成比との差分(中央)</t>
    <rPh sb="1" eb="2">
      <t>キ</t>
    </rPh>
    <rPh sb="2" eb="5">
      <t>コウセイヒ</t>
    </rPh>
    <rPh sb="7" eb="9">
      <t>サブン</t>
    </rPh>
    <rPh sb="10" eb="12">
      <t>チュウオウ</t>
    </rPh>
    <phoneticPr fontId="3"/>
  </si>
  <si>
    <t>3期数値との差分(平均)</t>
    <rPh sb="1" eb="2">
      <t>キ</t>
    </rPh>
    <rPh sb="2" eb="4">
      <t>スウチ</t>
    </rPh>
    <rPh sb="6" eb="8">
      <t>サブン</t>
    </rPh>
    <rPh sb="9" eb="11">
      <t>ヘイキン</t>
    </rPh>
    <phoneticPr fontId="3"/>
  </si>
  <si>
    <t>3期構成比との差分(平均)</t>
    <rPh sb="1" eb="2">
      <t>キ</t>
    </rPh>
    <rPh sb="2" eb="5">
      <t>コウセイヒ</t>
    </rPh>
    <rPh sb="7" eb="9">
      <t>サブン</t>
    </rPh>
    <rPh sb="10" eb="12">
      <t>ヘイキン</t>
    </rPh>
    <phoneticPr fontId="3"/>
  </si>
  <si>
    <t>3期数値との差分(中央)</t>
    <rPh sb="1" eb="2">
      <t>キ</t>
    </rPh>
    <rPh sb="2" eb="4">
      <t>スウチ</t>
    </rPh>
    <rPh sb="6" eb="8">
      <t>サブン</t>
    </rPh>
    <rPh sb="9" eb="11">
      <t>チュウオウ</t>
    </rPh>
    <phoneticPr fontId="3"/>
  </si>
  <si>
    <t>3期構成比との差分(中央)</t>
    <rPh sb="1" eb="2">
      <t>キ</t>
    </rPh>
    <rPh sb="2" eb="5">
      <t>コウセイヒ</t>
    </rPh>
    <rPh sb="7" eb="9">
      <t>サブン</t>
    </rPh>
    <rPh sb="10" eb="12">
      <t>チュウオウ</t>
    </rPh>
    <phoneticPr fontId="3"/>
  </si>
  <si>
    <t>43期年間</t>
    <phoneticPr fontId="3"/>
  </si>
  <si>
    <t>8月</t>
    <rPh sb="1" eb="2">
      <t>ガツ</t>
    </rPh>
    <phoneticPr fontId="4"/>
  </si>
  <si>
    <t>9月</t>
    <rPh sb="1" eb="2">
      <t>ガツ</t>
    </rPh>
    <phoneticPr fontId="4"/>
  </si>
  <si>
    <t>10月</t>
    <rPh sb="2" eb="3">
      <t>ガツ</t>
    </rPh>
    <phoneticPr fontId="4"/>
  </si>
  <si>
    <t>台数</t>
    <rPh sb="0" eb="2">
      <t>ダイスウ</t>
    </rPh>
    <phoneticPr fontId="3"/>
  </si>
  <si>
    <t>Desk</t>
    <phoneticPr fontId="3"/>
  </si>
  <si>
    <t>Note</t>
    <phoneticPr fontId="3"/>
  </si>
  <si>
    <t>粗利</t>
    <rPh sb="0" eb="2">
      <t>アラリ</t>
    </rPh>
    <phoneticPr fontId="3"/>
  </si>
  <si>
    <t>売上</t>
    <rPh sb="0" eb="2">
      <t>ウリアゲ</t>
    </rPh>
    <phoneticPr fontId="3"/>
  </si>
  <si>
    <t>GALLERIA DESK</t>
  </si>
  <si>
    <t>売上</t>
  </si>
  <si>
    <t>粗利</t>
  </si>
  <si>
    <t>台数</t>
  </si>
  <si>
    <t>単価</t>
  </si>
  <si>
    <t>粗利率</t>
  </si>
  <si>
    <t>GALLERIA NOTE</t>
    <phoneticPr fontId="3"/>
  </si>
  <si>
    <t>THIRDWAVE DESK</t>
    <phoneticPr fontId="3"/>
  </si>
  <si>
    <t>THIRDWAVE NOTE</t>
    <phoneticPr fontId="3"/>
  </si>
  <si>
    <t>法人抜DESK</t>
    <rPh sb="0" eb="2">
      <t>ホウジン</t>
    </rPh>
    <rPh sb="2" eb="3">
      <t>ヌキ</t>
    </rPh>
    <phoneticPr fontId="3"/>
  </si>
  <si>
    <t>ASUS B760M D4</t>
  </si>
  <si>
    <t>ASR B850</t>
  </si>
  <si>
    <t>ASR A620AM WH</t>
  </si>
  <si>
    <t>ASR B550M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</si>
</sst>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6" formatCode="&quot;¥&quot;#,##0;[Red]&quot;¥&quot;\-#,##0"/>
    <numFmt numFmtId="176" formatCode="yyyy&quot;年&quot;m&quot;月&quot;;@"/>
    <numFmt numFmtId="177" formatCode="0.0%"/>
    <numFmt numFmtId="178" formatCode="[$$-409]#,##0.00;[$$-409]#,##0.00"/>
    <numFmt numFmtId="179" formatCode="m/d;@"/>
    <numFmt numFmtId="180" formatCode="yyyy/m/d;@"/>
    <numFmt numFmtId="181" formatCode="[$¥-411]#,##0;[$¥-411]#,##0"/>
    <numFmt numFmtId="182" formatCode="[$$-409]#,##0.00_);[Red]\([$$-409]#,##0.00\)"/>
    <numFmt numFmtId="183" formatCode="[$$-409]#,##0_);[Red]\([$$-409]#,##0\)"/>
    <numFmt numFmtId="184" formatCode="[$¥-411]#,##0_);[Red]\([$¥-411]#,##0\)"/>
    <numFmt numFmtId="185" formatCode="[$¥-411]#,##0.00;[$¥-411]#,##0.00"/>
    <numFmt numFmtId="186" formatCode="##&quot;月&quot;"/>
    <numFmt numFmtId="187" formatCode="&quot;¥&quot;#,##0_);[Red]\(&quot;¥&quot;#,##0\)"/>
    <numFmt numFmtId="188" formatCode="yyyy/mm"/>
    <numFmt numFmtId="189" formatCode="m&quot;月&quot;"/>
    <numFmt numFmtId="190" formatCode="#,##0,"/>
  </numFmts>
  <fonts count="83">
    <font>
      <sz val="11"/>
      <color theme="1"/>
      <name val="游ゴシック"/>
      <family val="2"/>
      <charset val="128"/>
      <scheme val="minor"/>
    </font>
    <font>
      <sz val="11"/>
      <color theme="1"/>
      <name val="游ゴシック"/>
      <family val="2"/>
      <charset val="128"/>
      <scheme val="minor"/>
    </font>
    <font>
      <sz val="11"/>
      <color rgb="FF9C0006"/>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sz val="11"/>
      <name val="游ゴシック"/>
      <family val="3"/>
      <charset val="128"/>
      <scheme val="minor"/>
    </font>
    <font>
      <b/>
      <sz val="9"/>
      <color indexed="81"/>
      <name val="MS P ゴシック"/>
      <family val="3"/>
      <charset val="128"/>
    </font>
    <font>
      <sz val="11"/>
      <color rgb="FF000000"/>
      <name val="游ゴシック"/>
      <family val="3"/>
      <charset val="128"/>
      <scheme val="minor"/>
    </font>
    <font>
      <b/>
      <sz val="11"/>
      <name val="游ゴシック"/>
      <family val="3"/>
      <charset val="128"/>
      <scheme val="minor"/>
    </font>
    <font>
      <b/>
      <sz val="11"/>
      <color rgb="FFFF0000"/>
      <name val="游ゴシック"/>
      <family val="3"/>
      <charset val="128"/>
      <scheme val="minor"/>
    </font>
    <font>
      <sz val="10"/>
      <color indexed="8"/>
      <name val="ＭＳ 明朝"/>
      <family val="1"/>
      <charset val="128"/>
    </font>
    <font>
      <sz val="12"/>
      <color indexed="8"/>
      <name val="Verdana"/>
      <family val="2"/>
    </font>
    <font>
      <sz val="11"/>
      <name val="ＭＳ Ｐゴシック"/>
      <family val="3"/>
      <charset val="128"/>
    </font>
    <font>
      <sz val="9"/>
      <color indexed="81"/>
      <name val="MS P ゴシック"/>
      <family val="3"/>
      <charset val="128"/>
    </font>
    <font>
      <sz val="11"/>
      <color theme="0"/>
      <name val="游ゴシック"/>
      <family val="3"/>
      <charset val="128"/>
      <scheme val="minor"/>
    </font>
    <font>
      <sz val="11"/>
      <color theme="0"/>
      <name val="游ゴシック"/>
      <family val="2"/>
      <charset val="128"/>
      <scheme val="minor"/>
    </font>
    <font>
      <sz val="10"/>
      <name val="Arial"/>
      <family val="2"/>
    </font>
    <font>
      <b/>
      <sz val="11"/>
      <color theme="0"/>
      <name val="游ゴシック"/>
      <family val="3"/>
      <charset val="128"/>
      <scheme val="minor"/>
    </font>
    <font>
      <b/>
      <sz val="11"/>
      <color theme="1"/>
      <name val="游ゴシック"/>
      <family val="3"/>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b/>
      <sz val="18"/>
      <color theme="3"/>
      <name val="游ゴシック Light"/>
      <family val="2"/>
      <charset val="128"/>
      <scheme val="major"/>
    </font>
    <font>
      <sz val="11"/>
      <color rgb="FF9C6500"/>
      <name val="游ゴシック"/>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theme="1"/>
      <name val="游ゴシック"/>
      <family val="3"/>
      <charset val="128"/>
      <scheme val="minor"/>
    </font>
    <font>
      <sz val="11"/>
      <name val="游ゴシック"/>
      <family val="2"/>
      <charset val="128"/>
      <scheme val="minor"/>
    </font>
    <font>
      <sz val="10"/>
      <color indexed="8"/>
      <name val="游ゴシック"/>
      <family val="3"/>
      <charset val="128"/>
      <scheme val="minor"/>
    </font>
    <font>
      <sz val="10"/>
      <color rgb="FFFF0000"/>
      <name val="游ゴシック"/>
      <family val="3"/>
      <charset val="128"/>
      <scheme val="minor"/>
    </font>
    <font>
      <sz val="10"/>
      <name val="游ゴシック"/>
      <family val="3"/>
      <charset val="128"/>
      <scheme val="minor"/>
    </font>
    <font>
      <sz val="10"/>
      <color rgb="FF000080"/>
      <name val="游ゴシック"/>
      <family val="3"/>
      <charset val="128"/>
      <scheme val="minor"/>
    </font>
    <font>
      <sz val="9"/>
      <color indexed="8"/>
      <name val="游ゴシック"/>
      <family val="3"/>
      <charset val="128"/>
      <scheme val="minor"/>
    </font>
    <font>
      <b/>
      <sz val="10"/>
      <color indexed="8"/>
      <name val="游ゴシック"/>
      <family val="3"/>
      <charset val="128"/>
      <scheme val="minor"/>
    </font>
    <font>
      <sz val="10"/>
      <color theme="1"/>
      <name val="ＭＳ 明朝"/>
      <family val="1"/>
      <charset val="128"/>
    </font>
    <font>
      <sz val="10"/>
      <color theme="1"/>
      <name val="Arial"/>
      <family val="2"/>
    </font>
    <font>
      <sz val="10"/>
      <color theme="1"/>
      <name val="ＭＳ Ｐゴシック"/>
      <family val="2"/>
      <charset val="128"/>
    </font>
    <font>
      <sz val="10"/>
      <color theme="1"/>
      <name val="Yu Gothic"/>
      <family val="2"/>
      <charset val="128"/>
    </font>
    <font>
      <u/>
      <sz val="11"/>
      <color theme="10"/>
      <name val="游ゴシック"/>
      <family val="2"/>
      <charset val="128"/>
      <scheme val="minor"/>
    </font>
    <font>
      <u/>
      <sz val="11"/>
      <color indexed="12"/>
      <name val="ＭＳ Ｐゴシック"/>
      <family val="3"/>
      <charset val="128"/>
    </font>
    <font>
      <sz val="11"/>
      <color theme="1"/>
      <name val="游ゴシック"/>
      <family val="2"/>
      <scheme val="minor"/>
    </font>
    <font>
      <u/>
      <sz val="11"/>
      <color theme="10"/>
      <name val="游ゴシック"/>
      <family val="3"/>
      <charset val="128"/>
      <scheme val="minor"/>
    </font>
    <font>
      <u/>
      <sz val="11"/>
      <color theme="10"/>
      <name val="ＭＳ Ｐゴシック"/>
      <family val="3"/>
      <charset val="128"/>
    </font>
    <font>
      <sz val="10"/>
      <color rgb="FFFF0000"/>
      <name val="ＭＳ Ｐゴシック"/>
      <family val="2"/>
      <charset val="128"/>
    </font>
    <font>
      <sz val="10"/>
      <name val="ＭＳ 明朝"/>
      <family val="1"/>
      <charset val="128"/>
    </font>
    <font>
      <sz val="10"/>
      <color rgb="FFFF0000"/>
      <name val="Arial"/>
      <family val="2"/>
    </font>
    <font>
      <b/>
      <sz val="11"/>
      <color indexed="81"/>
      <name val="MS P ゴシック"/>
      <family val="3"/>
      <charset val="128"/>
    </font>
    <font>
      <sz val="10"/>
      <color theme="1"/>
      <name val="Segoe UI Symbol"/>
      <family val="2"/>
    </font>
    <font>
      <sz val="10"/>
      <name val="ＭＳ Ｐゴシック"/>
      <family val="2"/>
      <charset val="128"/>
    </font>
    <font>
      <sz val="11"/>
      <color rgb="FF0070C0"/>
      <name val="游ゴシック"/>
      <family val="3"/>
      <charset val="128"/>
      <scheme val="minor"/>
    </font>
    <font>
      <sz val="11"/>
      <name val="游ゴシック"/>
      <family val="3"/>
      <charset val="128"/>
    </font>
    <font>
      <sz val="10"/>
      <name val="游ゴシック"/>
      <family val="2"/>
      <charset val="128"/>
    </font>
    <font>
      <u/>
      <sz val="11"/>
      <color theme="10"/>
      <name val="游ゴシック"/>
      <family val="2"/>
      <scheme val="minor"/>
    </font>
    <font>
      <sz val="10"/>
      <color theme="0" tint="-0.34998626667073579"/>
      <name val="游ゴシック"/>
      <family val="2"/>
      <scheme val="minor"/>
    </font>
    <font>
      <b/>
      <sz val="22"/>
      <color theme="0" tint="-0.34998626667073579"/>
      <name val="游ゴシック Light"/>
      <family val="2"/>
      <scheme val="major"/>
    </font>
    <font>
      <b/>
      <sz val="10.5"/>
      <color theme="0" tint="-0.34998626667073579"/>
      <name val="游ゴシック Light"/>
      <family val="1"/>
      <scheme val="major"/>
    </font>
  </fonts>
  <fills count="7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1" tint="0.249977111117893"/>
        <bgColor indexed="64"/>
      </patternFill>
    </fill>
    <fill>
      <patternFill patternType="solid">
        <fgColor rgb="FFFFC000"/>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2" tint="-0.749992370372631"/>
        <bgColor indexed="64"/>
      </patternFill>
    </fill>
    <fill>
      <patternFill patternType="solid">
        <fgColor theme="9" tint="0.59999389629810485"/>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B0F0"/>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FF00"/>
        <bgColor rgb="FF000000"/>
      </patternFill>
    </fill>
    <fill>
      <patternFill patternType="solid">
        <fgColor rgb="FFFF0000"/>
        <bgColor rgb="FF000000"/>
      </patternFill>
    </fill>
    <fill>
      <patternFill patternType="solid">
        <fgColor theme="2" tint="-0.249977111117893"/>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2" tint="-9.9978637043366805E-2"/>
        <bgColor indexed="64"/>
      </patternFill>
    </fill>
  </fills>
  <borders count="77">
    <border>
      <left/>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hair">
        <color indexed="64"/>
      </bottom>
      <diagonal/>
    </border>
    <border>
      <left/>
      <right/>
      <top/>
      <bottom style="thick">
        <color indexed="64"/>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bottom style="double">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s>
  <cellStyleXfs count="55290">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38" fontId="12" fillId="0" borderId="0" applyFont="0" applyFill="0" applyBorder="0" applyAlignment="0" applyProtection="0">
      <alignment vertical="center"/>
    </xf>
    <xf numFmtId="6" fontId="13" fillId="0" borderId="0" applyFont="0" applyFill="0" applyBorder="0" applyAlignment="0" applyProtection="0"/>
    <xf numFmtId="0" fontId="12" fillId="0" borderId="0" applyNumberFormat="0" applyFill="0" applyBorder="0" applyProtection="0">
      <alignment vertical="top" wrapText="1"/>
    </xf>
    <xf numFmtId="0" fontId="1" fillId="0" borderId="0">
      <alignment vertical="center"/>
    </xf>
    <xf numFmtId="6" fontId="1" fillId="0" borderId="0" applyFont="0" applyFill="0" applyBorder="0" applyAlignment="0" applyProtection="0">
      <alignment vertical="center"/>
    </xf>
    <xf numFmtId="0" fontId="17" fillId="0" borderId="0"/>
    <xf numFmtId="0" fontId="17" fillId="0" borderId="0"/>
    <xf numFmtId="0" fontId="20" fillId="0" borderId="0" applyNumberFormat="0" applyFill="0" applyBorder="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3" fillId="0" borderId="0" applyNumberFormat="0" applyFill="0" applyBorder="0" applyAlignment="0" applyProtection="0">
      <alignment vertical="center"/>
    </xf>
    <xf numFmtId="0" fontId="24" fillId="11" borderId="0" applyNumberFormat="0" applyBorder="0" applyAlignment="0" applyProtection="0">
      <alignment vertical="center"/>
    </xf>
    <xf numFmtId="0" fontId="2"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19" applyNumberFormat="0" applyAlignment="0" applyProtection="0">
      <alignment vertical="center"/>
    </xf>
    <xf numFmtId="0" fontId="27" fillId="15" borderId="20" applyNumberFormat="0" applyAlignment="0" applyProtection="0">
      <alignment vertical="center"/>
    </xf>
    <xf numFmtId="0" fontId="28" fillId="15" borderId="19" applyNumberFormat="0" applyAlignment="0" applyProtection="0">
      <alignment vertical="center"/>
    </xf>
    <xf numFmtId="0" fontId="29" fillId="0" borderId="21" applyNumberFormat="0" applyFill="0" applyAlignment="0" applyProtection="0">
      <alignment vertical="center"/>
    </xf>
    <xf numFmtId="0" fontId="30" fillId="16" borderId="22" applyNumberFormat="0" applyAlignment="0" applyProtection="0">
      <alignment vertical="center"/>
    </xf>
    <xf numFmtId="0" fontId="31" fillId="0" borderId="0" applyNumberFormat="0" applyFill="0" applyBorder="0" applyAlignment="0" applyProtection="0">
      <alignment vertical="center"/>
    </xf>
    <xf numFmtId="0" fontId="1" fillId="17" borderId="23" applyNumberFormat="0" applyFont="0" applyAlignment="0" applyProtection="0">
      <alignment vertical="center"/>
    </xf>
    <xf numFmtId="0" fontId="32" fillId="0" borderId="0" applyNumberFormat="0" applyFill="0" applyBorder="0" applyAlignment="0" applyProtection="0">
      <alignment vertical="center"/>
    </xf>
    <xf numFmtId="0" fontId="33" fillId="0" borderId="24" applyNumberFormat="0" applyFill="0" applyAlignment="0" applyProtection="0">
      <alignment vertical="center"/>
    </xf>
    <xf numFmtId="0" fontId="16"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6"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6"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6"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6" fillId="34"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0" fontId="16" fillId="38"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2" fillId="0" borderId="0" applyNumberFormat="0" applyFill="0" applyBorder="0" applyProtection="0">
      <alignment vertical="top" wrapText="1"/>
    </xf>
    <xf numFmtId="38"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3" fillId="0" borderId="0"/>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6" fillId="50" borderId="0" applyNumberFormat="0" applyBorder="0" applyAlignment="0" applyProtection="0">
      <alignment vertical="center"/>
    </xf>
    <xf numFmtId="0" fontId="36" fillId="45" borderId="0" applyNumberFormat="0" applyBorder="0" applyAlignment="0" applyProtection="0">
      <alignment vertical="center"/>
    </xf>
    <xf numFmtId="0" fontId="36" fillId="48" borderId="0" applyNumberFormat="0" applyBorder="0" applyAlignment="0" applyProtection="0">
      <alignment vertical="center"/>
    </xf>
    <xf numFmtId="0" fontId="36" fillId="51" borderId="0" applyNumberFormat="0" applyBorder="0" applyAlignment="0" applyProtection="0">
      <alignment vertical="center"/>
    </xf>
    <xf numFmtId="0" fontId="37" fillId="52" borderId="0" applyNumberFormat="0" applyBorder="0" applyAlignment="0" applyProtection="0">
      <alignment vertical="center"/>
    </xf>
    <xf numFmtId="0" fontId="37" fillId="49" borderId="0" applyNumberFormat="0" applyBorder="0" applyAlignment="0" applyProtection="0">
      <alignment vertical="center"/>
    </xf>
    <xf numFmtId="0" fontId="37" fillId="50"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7" fillId="55" borderId="0" applyNumberFormat="0" applyBorder="0" applyAlignment="0" applyProtection="0">
      <alignment vertical="center"/>
    </xf>
    <xf numFmtId="0" fontId="37" fillId="56" borderId="0" applyNumberFormat="0" applyBorder="0" applyAlignment="0" applyProtection="0">
      <alignment vertical="center"/>
    </xf>
    <xf numFmtId="0" fontId="37" fillId="57" borderId="0" applyNumberFormat="0" applyBorder="0" applyAlignment="0" applyProtection="0">
      <alignment vertical="center"/>
    </xf>
    <xf numFmtId="0" fontId="37" fillId="58"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7" fillId="59" borderId="0" applyNumberFormat="0" applyBorder="0" applyAlignment="0" applyProtection="0">
      <alignment vertical="center"/>
    </xf>
    <xf numFmtId="0" fontId="38" fillId="0" borderId="0" applyNumberFormat="0" applyFill="0" applyBorder="0" applyAlignment="0" applyProtection="0">
      <alignment vertical="center"/>
    </xf>
    <xf numFmtId="0" fontId="39" fillId="60" borderId="25" applyNumberFormat="0" applyAlignment="0" applyProtection="0">
      <alignment vertical="center"/>
    </xf>
    <xf numFmtId="0" fontId="40" fillId="61" borderId="0" applyNumberFormat="0" applyBorder="0" applyAlignment="0" applyProtection="0">
      <alignment vertical="center"/>
    </xf>
    <xf numFmtId="0" fontId="13" fillId="62" borderId="26" applyNumberFormat="0" applyFont="0" applyAlignment="0" applyProtection="0">
      <alignment vertical="center"/>
    </xf>
    <xf numFmtId="0" fontId="41" fillId="0" borderId="27" applyNumberFormat="0" applyFill="0" applyAlignment="0" applyProtection="0">
      <alignment vertical="center"/>
    </xf>
    <xf numFmtId="0" fontId="42" fillId="43" borderId="0" applyNumberFormat="0" applyBorder="0" applyAlignment="0" applyProtection="0">
      <alignment vertical="center"/>
    </xf>
    <xf numFmtId="0" fontId="43" fillId="63" borderId="28" applyNumberFormat="0" applyAlignment="0" applyProtection="0">
      <alignment vertical="center"/>
    </xf>
    <xf numFmtId="0" fontId="44" fillId="0" borderId="0" applyNumberFormat="0" applyFill="0" applyBorder="0" applyAlignment="0" applyProtection="0">
      <alignment vertical="center"/>
    </xf>
    <xf numFmtId="0" fontId="45" fillId="0" borderId="29" applyNumberFormat="0" applyFill="0" applyAlignment="0" applyProtection="0">
      <alignment vertical="center"/>
    </xf>
    <xf numFmtId="0" fontId="46" fillId="0" borderId="30" applyNumberFormat="0" applyFill="0" applyAlignment="0" applyProtection="0">
      <alignment vertical="center"/>
    </xf>
    <xf numFmtId="0" fontId="47" fillId="0" borderId="31" applyNumberFormat="0" applyFill="0" applyAlignment="0" applyProtection="0">
      <alignment vertical="center"/>
    </xf>
    <xf numFmtId="0" fontId="47" fillId="0" borderId="0" applyNumberFormat="0" applyFill="0" applyBorder="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0" fillId="0" borderId="0" applyNumberFormat="0" applyFill="0" applyBorder="0" applyAlignment="0" applyProtection="0">
      <alignment vertical="center"/>
    </xf>
    <xf numFmtId="0" fontId="51" fillId="47" borderId="28" applyNumberFormat="0" applyAlignment="0" applyProtection="0">
      <alignment vertical="center"/>
    </xf>
    <xf numFmtId="0" fontId="52" fillId="44" borderId="0" applyNumberFormat="0" applyBorder="0" applyAlignment="0" applyProtection="0">
      <alignment vertical="center"/>
    </xf>
    <xf numFmtId="0" fontId="13" fillId="0" borderId="0">
      <alignment vertical="center"/>
    </xf>
    <xf numFmtId="38"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13" fillId="0" borderId="0" applyFont="0" applyFill="0" applyBorder="0" applyAlignment="0" applyProtection="0">
      <alignment vertical="center"/>
    </xf>
    <xf numFmtId="0" fontId="34" fillId="0" borderId="0" applyNumberFormat="0" applyFill="0" applyBorder="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3" fillId="0" borderId="0" applyNumberFormat="0" applyFill="0" applyBorder="0" applyAlignment="0" applyProtection="0">
      <alignment vertical="center"/>
    </xf>
    <xf numFmtId="0" fontId="2" fillId="12" borderId="0" applyNumberFormat="0" applyBorder="0" applyAlignment="0" applyProtection="0">
      <alignment vertical="center"/>
    </xf>
    <xf numFmtId="0" fontId="35" fillId="13" borderId="0" applyNumberFormat="0" applyBorder="0" applyAlignment="0" applyProtection="0">
      <alignment vertical="center"/>
    </xf>
    <xf numFmtId="0" fontId="26" fillId="14" borderId="19" applyNumberFormat="0" applyAlignment="0" applyProtection="0">
      <alignment vertical="center"/>
    </xf>
    <xf numFmtId="0" fontId="27" fillId="15" borderId="20" applyNumberFormat="0" applyAlignment="0" applyProtection="0">
      <alignment vertical="center"/>
    </xf>
    <xf numFmtId="0" fontId="28" fillId="15" borderId="19" applyNumberFormat="0" applyAlignment="0" applyProtection="0">
      <alignment vertical="center"/>
    </xf>
    <xf numFmtId="0" fontId="29" fillId="0" borderId="21" applyNumberFormat="0" applyFill="0" applyAlignment="0" applyProtection="0">
      <alignment vertical="center"/>
    </xf>
    <xf numFmtId="0" fontId="30" fillId="16" borderId="22" applyNumberFormat="0" applyAlignment="0" applyProtection="0">
      <alignment vertical="center"/>
    </xf>
    <xf numFmtId="0" fontId="31" fillId="0" borderId="0" applyNumberFormat="0" applyFill="0" applyBorder="0" applyAlignment="0" applyProtection="0">
      <alignment vertical="center"/>
    </xf>
    <xf numFmtId="0" fontId="1" fillId="17" borderId="23" applyNumberFormat="0" applyFont="0" applyAlignment="0" applyProtection="0">
      <alignment vertical="center"/>
    </xf>
    <xf numFmtId="0" fontId="32" fillId="0" borderId="0" applyNumberFormat="0" applyFill="0" applyBorder="0" applyAlignment="0" applyProtection="0">
      <alignment vertical="center"/>
    </xf>
    <xf numFmtId="0" fontId="33" fillId="0" borderId="24" applyNumberFormat="0" applyFill="0" applyAlignment="0" applyProtection="0">
      <alignment vertical="center"/>
    </xf>
    <xf numFmtId="0" fontId="16"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6" fillId="33" borderId="0" applyNumberFormat="0" applyBorder="0" applyAlignment="0" applyProtection="0">
      <alignment vertical="center"/>
    </xf>
    <xf numFmtId="0" fontId="16" fillId="34"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6" fillId="37" borderId="0" applyNumberFormat="0" applyBorder="0" applyAlignment="0" applyProtection="0">
      <alignment vertical="center"/>
    </xf>
    <xf numFmtId="0" fontId="16" fillId="38"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6" fillId="41"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38" fontId="12" fillId="0" borderId="0" applyFont="0" applyFill="0" applyBorder="0" applyAlignment="0" applyProtection="0">
      <alignment vertical="center"/>
    </xf>
    <xf numFmtId="9" fontId="12" fillId="0" borderId="0" applyFont="0" applyFill="0" applyBorder="0" applyAlignment="0" applyProtection="0"/>
    <xf numFmtId="38" fontId="13" fillId="0" borderId="0" applyFont="0" applyFill="0" applyBorder="0" applyAlignment="0" applyProtection="0"/>
    <xf numFmtId="0" fontId="4" fillId="0" borderId="0">
      <alignment vertical="center"/>
    </xf>
    <xf numFmtId="38" fontId="36"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0" fontId="13" fillId="0" borderId="0"/>
    <xf numFmtId="6" fontId="36" fillId="0" borderId="0" applyFont="0" applyFill="0" applyBorder="0" applyAlignment="0" applyProtection="0">
      <alignment vertical="center"/>
    </xf>
    <xf numFmtId="6" fontId="13" fillId="0" borderId="0" applyFont="0" applyFill="0" applyBorder="0" applyAlignment="0" applyProtection="0"/>
    <xf numFmtId="0" fontId="1" fillId="0" borderId="0">
      <alignment vertical="center"/>
    </xf>
    <xf numFmtId="38" fontId="1" fillId="0" borderId="0" applyFont="0" applyFill="0" applyBorder="0" applyAlignment="0" applyProtection="0">
      <alignment vertical="center"/>
    </xf>
    <xf numFmtId="0" fontId="4" fillId="0" borderId="0">
      <alignment vertical="center"/>
    </xf>
    <xf numFmtId="0" fontId="1" fillId="0" borderId="0">
      <alignment vertical="center"/>
    </xf>
    <xf numFmtId="0"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pplyFont="0" applyFill="0" applyBorder="0" applyAlignment="0" applyProtection="0">
      <alignment vertical="center"/>
    </xf>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0" fontId="17" fillId="0" borderId="0"/>
    <xf numFmtId="6" fontId="1" fillId="0" borderId="0" applyFont="0" applyFill="0" applyBorder="0" applyAlignment="0" applyProtection="0">
      <alignment vertical="center"/>
    </xf>
    <xf numFmtId="0" fontId="13" fillId="0" borderId="0"/>
    <xf numFmtId="0" fontId="13" fillId="0" borderId="0"/>
    <xf numFmtId="6" fontId="13" fillId="0" borderId="0" applyFont="0" applyFill="0" applyBorder="0" applyAlignment="0" applyProtection="0"/>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67" fillId="0" borderId="0"/>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6" fillId="43"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6" borderId="0" applyNumberFormat="0" applyBorder="0" applyAlignment="0" applyProtection="0">
      <alignment vertical="center"/>
    </xf>
    <xf numFmtId="0" fontId="36" fillId="46"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7" fillId="52" borderId="0" applyNumberFormat="0" applyBorder="0" applyAlignment="0" applyProtection="0">
      <alignment vertical="center"/>
    </xf>
    <xf numFmtId="0" fontId="37" fillId="52" borderId="0" applyNumberFormat="0" applyBorder="0" applyAlignment="0" applyProtection="0">
      <alignment vertical="center"/>
    </xf>
    <xf numFmtId="0" fontId="37" fillId="49" borderId="0" applyNumberFormat="0" applyBorder="0" applyAlignment="0" applyProtection="0">
      <alignment vertical="center"/>
    </xf>
    <xf numFmtId="0" fontId="37" fillId="49"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3"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7" fillId="54" borderId="0" applyNumberFormat="0" applyBorder="0" applyAlignment="0" applyProtection="0">
      <alignment vertical="center"/>
    </xf>
    <xf numFmtId="0" fontId="37" fillId="55" borderId="0" applyNumberFormat="0" applyBorder="0" applyAlignment="0" applyProtection="0">
      <alignment vertical="center"/>
    </xf>
    <xf numFmtId="0" fontId="37" fillId="55"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8" borderId="0" applyNumberFormat="0" applyBorder="0" applyAlignment="0" applyProtection="0">
      <alignment vertical="center"/>
    </xf>
    <xf numFmtId="0" fontId="37" fillId="58" borderId="0" applyNumberFormat="0" applyBorder="0" applyAlignment="0" applyProtection="0">
      <alignment vertical="center"/>
    </xf>
    <xf numFmtId="0" fontId="37" fillId="53"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7" fillId="54" borderId="0" applyNumberFormat="0" applyBorder="0" applyAlignment="0" applyProtection="0">
      <alignment vertical="center"/>
    </xf>
    <xf numFmtId="0" fontId="37" fillId="59" borderId="0" applyNumberFormat="0" applyBorder="0" applyAlignment="0" applyProtection="0">
      <alignment vertical="center"/>
    </xf>
    <xf numFmtId="0" fontId="37" fillId="59" borderId="0" applyNumberFormat="0" applyBorder="0" applyAlignment="0" applyProtection="0">
      <alignment vertical="center"/>
    </xf>
    <xf numFmtId="0" fontId="38" fillId="0" borderId="0" applyNumberFormat="0" applyFill="0" applyBorder="0" applyAlignment="0" applyProtection="0">
      <alignment vertical="center"/>
    </xf>
    <xf numFmtId="0" fontId="39" fillId="60" borderId="25" applyNumberFormat="0" applyAlignment="0" applyProtection="0">
      <alignment vertical="center"/>
    </xf>
    <xf numFmtId="0" fontId="39" fillId="60" borderId="25" applyNumberFormat="0" applyAlignment="0" applyProtection="0">
      <alignment vertical="center"/>
    </xf>
    <xf numFmtId="0" fontId="40" fillId="61" borderId="0" applyNumberFormat="0" applyBorder="0" applyAlignment="0" applyProtection="0">
      <alignment vertical="center"/>
    </xf>
    <xf numFmtId="0" fontId="40" fillId="61" borderId="0" applyNumberFormat="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68" fillId="0" borderId="0" applyNumberFormat="0" applyFill="0" applyBorder="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1" fillId="0" borderId="27" applyNumberFormat="0" applyFill="0" applyAlignment="0" applyProtection="0">
      <alignment vertical="center"/>
    </xf>
    <xf numFmtId="0" fontId="41" fillId="0" borderId="27" applyNumberFormat="0" applyFill="0" applyAlignment="0" applyProtection="0">
      <alignment vertical="center"/>
    </xf>
    <xf numFmtId="0" fontId="42" fillId="43" borderId="0" applyNumberFormat="0" applyBorder="0" applyAlignment="0" applyProtection="0">
      <alignment vertical="center"/>
    </xf>
    <xf numFmtId="0" fontId="42" fillId="43" borderId="0" applyNumberFormat="0" applyBorder="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6" fillId="0" borderId="30" applyNumberFormat="0" applyFill="0" applyAlignment="0" applyProtection="0">
      <alignment vertical="center"/>
    </xf>
    <xf numFmtId="0" fontId="46" fillId="0" borderId="30"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6" fontId="13"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xf numFmtId="0" fontId="51" fillId="47" borderId="28" applyNumberFormat="0" applyAlignment="0" applyProtection="0">
      <alignment vertical="center"/>
    </xf>
    <xf numFmtId="0" fontId="51" fillId="47" borderId="28" applyNumberFormat="0" applyAlignment="0" applyProtection="0">
      <alignment vertical="center"/>
    </xf>
    <xf numFmtId="0" fontId="13" fillId="0" borderId="0"/>
    <xf numFmtId="0" fontId="13" fillId="0" borderId="0"/>
    <xf numFmtId="0" fontId="4" fillId="0" borderId="0">
      <alignment vertical="center"/>
    </xf>
    <xf numFmtId="0" fontId="4" fillId="0" borderId="0">
      <alignment vertical="center"/>
    </xf>
    <xf numFmtId="0" fontId="52" fillId="44" borderId="0" applyNumberFormat="0" applyBorder="0" applyAlignment="0" applyProtection="0">
      <alignment vertical="center"/>
    </xf>
    <xf numFmtId="0" fontId="52" fillId="44" borderId="0" applyNumberFormat="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65" fillId="0" borderId="0" applyNumberForma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66" fillId="0" borderId="0" applyNumberFormat="0" applyFill="0" applyBorder="0" applyAlignment="0" applyProtection="0">
      <alignment vertical="top"/>
      <protection locked="0"/>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4" fillId="0" borderId="0" applyNumberFormat="0" applyFill="0" applyBorder="0" applyAlignment="0" applyProtection="0">
      <alignment vertical="center"/>
    </xf>
    <xf numFmtId="0" fontId="16" fillId="21" borderId="0" applyNumberFormat="0" applyBorder="0" applyAlignment="0" applyProtection="0">
      <alignment vertical="center"/>
    </xf>
    <xf numFmtId="0" fontId="16" fillId="25" borderId="0" applyNumberFormat="0" applyBorder="0" applyAlignment="0" applyProtection="0">
      <alignment vertical="center"/>
    </xf>
    <xf numFmtId="0" fontId="16" fillId="29" borderId="0" applyNumberFormat="0" applyBorder="0" applyAlignment="0" applyProtection="0">
      <alignment vertical="center"/>
    </xf>
    <xf numFmtId="0" fontId="16" fillId="33" borderId="0" applyNumberFormat="0" applyBorder="0" applyAlignment="0" applyProtection="0">
      <alignment vertical="center"/>
    </xf>
    <xf numFmtId="0" fontId="16" fillId="37" borderId="0" applyNumberFormat="0" applyBorder="0" applyAlignment="0" applyProtection="0">
      <alignment vertical="center"/>
    </xf>
    <xf numFmtId="0" fontId="16" fillId="41"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0" fontId="1" fillId="0" borderId="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0" borderId="0">
      <alignment vertical="center"/>
    </xf>
    <xf numFmtId="0" fontId="1" fillId="17" borderId="23"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36" fillId="62" borderId="26" applyNumberFormat="0" applyFont="0" applyAlignment="0" applyProtection="0">
      <alignment vertical="center"/>
    </xf>
    <xf numFmtId="0" fontId="48" fillId="0" borderId="32" applyNumberFormat="0" applyFill="0" applyAlignment="0" applyProtection="0">
      <alignment vertical="center"/>
    </xf>
    <xf numFmtId="0" fontId="51" fillId="47" borderId="28" applyNumberFormat="0" applyAlignment="0" applyProtection="0">
      <alignment vertical="center"/>
    </xf>
    <xf numFmtId="0" fontId="36" fillId="62" borderId="26" applyNumberFormat="0" applyFon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43" fillId="63" borderId="28" applyNumberFormat="0" applyAlignment="0" applyProtection="0">
      <alignment vertical="center"/>
    </xf>
    <xf numFmtId="0" fontId="49" fillId="63" borderId="33"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51" fillId="47" borderId="28"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9" fillId="63" borderId="33" applyNumberFormat="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8" fillId="0" borderId="32" applyNumberFormat="0" applyFill="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43" fillId="63" borderId="28" applyNumberForma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36" fillId="62" borderId="26" applyNumberFormat="0" applyFont="0" applyAlignment="0" applyProtection="0">
      <alignment vertical="center"/>
    </xf>
    <xf numFmtId="0" fontId="1" fillId="0" borderId="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67" fillId="0" borderId="0"/>
    <xf numFmtId="0" fontId="1" fillId="0" borderId="0">
      <alignment vertical="center"/>
    </xf>
    <xf numFmtId="0" fontId="1" fillId="0" borderId="0">
      <alignment vertical="center"/>
    </xf>
    <xf numFmtId="0" fontId="69" fillId="0" borderId="0" applyNumberFormat="0" applyFill="0" applyBorder="0" applyAlignment="0" applyProtection="0"/>
    <xf numFmtId="0" fontId="1" fillId="0" borderId="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1" fillId="0" borderId="0">
      <alignment vertical="center"/>
    </xf>
    <xf numFmtId="0" fontId="67" fillId="0" borderId="0"/>
    <xf numFmtId="0" fontId="1" fillId="0" borderId="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38" fontId="67"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17" fillId="0" borderId="0"/>
    <xf numFmtId="0" fontId="17" fillId="0" borderId="0"/>
    <xf numFmtId="6" fontId="1" fillId="0" borderId="0" applyFont="0" applyFill="0" applyBorder="0" applyAlignment="0" applyProtection="0">
      <alignment vertical="center"/>
    </xf>
    <xf numFmtId="0" fontId="67" fillId="0" borderId="0"/>
    <xf numFmtId="38" fontId="12" fillId="0" borderId="0" applyFont="0" applyFill="0" applyBorder="0" applyAlignment="0" applyProtection="0">
      <alignment vertical="center"/>
    </xf>
    <xf numFmtId="0" fontId="12" fillId="0" borderId="0" applyNumberFormat="0" applyFill="0" applyBorder="0" applyProtection="0">
      <alignment vertical="top" wrapText="1"/>
    </xf>
    <xf numFmtId="9" fontId="12" fillId="0" borderId="0" applyFont="0" applyFill="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6" fillId="50" borderId="0" applyNumberFormat="0" applyBorder="0" applyAlignment="0" applyProtection="0">
      <alignment vertical="center"/>
    </xf>
    <xf numFmtId="0" fontId="36" fillId="45" borderId="0" applyNumberFormat="0" applyBorder="0" applyAlignment="0" applyProtection="0">
      <alignment vertical="center"/>
    </xf>
    <xf numFmtId="0" fontId="36" fillId="48" borderId="0" applyNumberFormat="0" applyBorder="0" applyAlignment="0" applyProtection="0">
      <alignment vertical="center"/>
    </xf>
    <xf numFmtId="0" fontId="36" fillId="51" borderId="0" applyNumberFormat="0" applyBorder="0" applyAlignment="0" applyProtection="0">
      <alignment vertical="center"/>
    </xf>
    <xf numFmtId="0" fontId="13" fillId="62" borderId="26"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13" fillId="0" borderId="0" applyFont="0" applyFill="0" applyBorder="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3" fillId="0" borderId="0" applyNumberFormat="0" applyFill="0" applyBorder="0" applyAlignment="0" applyProtection="0">
      <alignment vertical="center"/>
    </xf>
    <xf numFmtId="0" fontId="2" fillId="12" borderId="0" applyNumberFormat="0" applyBorder="0" applyAlignment="0" applyProtection="0">
      <alignment vertical="center"/>
    </xf>
    <xf numFmtId="0" fontId="35" fillId="13" borderId="0" applyNumberFormat="0" applyBorder="0" applyAlignment="0" applyProtection="0">
      <alignment vertical="center"/>
    </xf>
    <xf numFmtId="0" fontId="26" fillId="14" borderId="19" applyNumberFormat="0" applyAlignment="0" applyProtection="0">
      <alignment vertical="center"/>
    </xf>
    <xf numFmtId="0" fontId="27" fillId="15" borderId="20" applyNumberFormat="0" applyAlignment="0" applyProtection="0">
      <alignment vertical="center"/>
    </xf>
    <xf numFmtId="0" fontId="28" fillId="15" borderId="19" applyNumberFormat="0" applyAlignment="0" applyProtection="0">
      <alignment vertical="center"/>
    </xf>
    <xf numFmtId="0" fontId="29" fillId="0" borderId="21" applyNumberFormat="0" applyFill="0" applyAlignment="0" applyProtection="0">
      <alignment vertical="center"/>
    </xf>
    <xf numFmtId="0" fontId="30" fillId="16" borderId="22" applyNumberFormat="0" applyAlignment="0" applyProtection="0">
      <alignment vertical="center"/>
    </xf>
    <xf numFmtId="0" fontId="31" fillId="0" borderId="0" applyNumberFormat="0" applyFill="0" applyBorder="0" applyAlignment="0" applyProtection="0">
      <alignment vertical="center"/>
    </xf>
    <xf numFmtId="0" fontId="1" fillId="17" borderId="23" applyNumberFormat="0" applyFont="0" applyAlignment="0" applyProtection="0">
      <alignment vertical="center"/>
    </xf>
    <xf numFmtId="0" fontId="32" fillId="0" borderId="0" applyNumberFormat="0" applyFill="0" applyBorder="0" applyAlignment="0" applyProtection="0">
      <alignment vertical="center"/>
    </xf>
    <xf numFmtId="0" fontId="33" fillId="0" borderId="24" applyNumberFormat="0" applyFill="0" applyAlignment="0" applyProtection="0">
      <alignment vertical="center"/>
    </xf>
    <xf numFmtId="0" fontId="16"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 fillId="32" borderId="0" applyNumberFormat="0" applyBorder="0" applyAlignment="0" applyProtection="0">
      <alignment vertical="center"/>
    </xf>
    <xf numFmtId="0" fontId="16" fillId="33" borderId="0" applyNumberFormat="0" applyBorder="0" applyAlignment="0" applyProtection="0">
      <alignment vertical="center"/>
    </xf>
    <xf numFmtId="0" fontId="16" fillId="34"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6" fillId="37" borderId="0" applyNumberFormat="0" applyBorder="0" applyAlignment="0" applyProtection="0">
      <alignment vertical="center"/>
    </xf>
    <xf numFmtId="0" fontId="16" fillId="38"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6" fillId="41"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0" fontId="1" fillId="17" borderId="23" applyNumberFormat="0" applyFont="0" applyAlignment="0" applyProtection="0">
      <alignment vertical="center"/>
    </xf>
    <xf numFmtId="9" fontId="12" fillId="0" borderId="0" applyFont="0" applyFill="0" applyBorder="0" applyAlignment="0" applyProtection="0"/>
    <xf numFmtId="38" fontId="36"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0" fontId="13" fillId="0" borderId="0"/>
    <xf numFmtId="6" fontId="36" fillId="0" borderId="0" applyFont="0" applyFill="0" applyBorder="0" applyAlignment="0" applyProtection="0">
      <alignment vertical="center"/>
    </xf>
    <xf numFmtId="6" fontId="13" fillId="0" borderId="0" applyFont="0" applyFill="0" applyBorder="0" applyAlignment="0" applyProtection="0"/>
    <xf numFmtId="0" fontId="4" fillId="0" borderId="0">
      <alignment vertical="center"/>
    </xf>
    <xf numFmtId="0"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2" fillId="0" borderId="0" applyFont="0" applyFill="0" applyBorder="0" applyAlignment="0" applyProtection="0">
      <alignment vertical="center"/>
    </xf>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36" fillId="0" borderId="0" applyFont="0" applyFill="0" applyBorder="0" applyAlignment="0" applyProtection="0">
      <alignment vertical="center"/>
    </xf>
    <xf numFmtId="6" fontId="13" fillId="0" borderId="0" applyFont="0" applyFill="0" applyBorder="0" applyAlignment="0" applyProtection="0"/>
    <xf numFmtId="6" fontId="1" fillId="0" borderId="0" applyFont="0" applyFill="0" applyBorder="0" applyAlignment="0" applyProtection="0">
      <alignment vertical="center"/>
    </xf>
    <xf numFmtId="0" fontId="65" fillId="0" borderId="0" applyNumberFormat="0" applyFill="0" applyBorder="0" applyAlignment="0" applyProtection="0">
      <alignment vertical="center"/>
    </xf>
    <xf numFmtId="38" fontId="67" fillId="0" borderId="0" applyFont="0" applyFill="0" applyBorder="0" applyAlignment="0" applyProtection="0">
      <alignment vertical="center"/>
    </xf>
    <xf numFmtId="9" fontId="67" fillId="0" borderId="0" applyFont="0" applyFill="0" applyBorder="0" applyAlignment="0" applyProtection="0">
      <alignment vertical="center"/>
    </xf>
    <xf numFmtId="0" fontId="79" fillId="0" borderId="0" applyNumberFormat="0" applyFill="0" applyBorder="0" applyAlignment="0" applyProtection="0"/>
    <xf numFmtId="6" fontId="1" fillId="0" borderId="0" applyFont="0" applyFill="0" applyBorder="0" applyAlignment="0" applyProtection="0">
      <alignment vertical="center"/>
    </xf>
    <xf numFmtId="6" fontId="1" fillId="0" borderId="0" applyFont="0" applyFill="0" applyBorder="0" applyAlignment="0" applyProtection="0">
      <alignment vertical="center"/>
    </xf>
    <xf numFmtId="6"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6" fontId="1" fillId="0" borderId="0" applyFont="0" applyFill="0" applyBorder="0" applyAlignment="0" applyProtection="0">
      <alignment vertical="center"/>
    </xf>
    <xf numFmtId="6" fontId="1" fillId="0" borderId="0" applyFont="0" applyFill="0" applyBorder="0" applyAlignment="0" applyProtection="0">
      <alignment vertical="center"/>
    </xf>
    <xf numFmtId="0" fontId="80" fillId="0" borderId="0">
      <alignment vertical="center"/>
    </xf>
    <xf numFmtId="38" fontId="80" fillId="0" borderId="0" applyFont="0" applyFill="0" applyBorder="0" applyAlignment="0" applyProtection="0">
      <alignment vertical="center"/>
    </xf>
    <xf numFmtId="0" fontId="67" fillId="19" borderId="0" applyNumberFormat="0" applyBorder="0" applyAlignment="0" applyProtection="0"/>
    <xf numFmtId="0" fontId="82" fillId="0" borderId="0" applyNumberFormat="0" applyFill="0" applyBorder="0" applyAlignment="0" applyProtection="0"/>
    <xf numFmtId="0" fontId="81" fillId="0" borderId="0" applyNumberFormat="0" applyFill="0" applyBorder="0" applyAlignment="0" applyProtection="0"/>
  </cellStyleXfs>
  <cellXfs count="495">
    <xf numFmtId="0" fontId="0" fillId="0" borderId="0" xfId="0">
      <alignment vertical="center"/>
    </xf>
    <xf numFmtId="0" fontId="4" fillId="0" borderId="0" xfId="0" applyFont="1" applyAlignment="1">
      <alignment horizontal="left" vertical="center"/>
    </xf>
    <xf numFmtId="0" fontId="4" fillId="0" borderId="1" xfId="0" applyFont="1" applyBorder="1" applyAlignment="1">
      <alignment horizontal="left" vertical="center"/>
    </xf>
    <xf numFmtId="0" fontId="4" fillId="0" borderId="3" xfId="0" applyFont="1" applyBorder="1" applyAlignment="1">
      <alignment horizontal="left" vertical="center"/>
    </xf>
    <xf numFmtId="0" fontId="6" fillId="0" borderId="3" xfId="0" applyFont="1" applyBorder="1" applyAlignment="1">
      <alignment horizontal="left" vertical="center"/>
    </xf>
    <xf numFmtId="0" fontId="4" fillId="0" borderId="8" xfId="0" applyFont="1" applyBorder="1" applyAlignment="1">
      <alignment horizontal="left" vertical="center"/>
    </xf>
    <xf numFmtId="0" fontId="4" fillId="0" borderId="4" xfId="0" applyFont="1" applyBorder="1" applyAlignment="1">
      <alignment horizontal="left" vertical="center"/>
    </xf>
    <xf numFmtId="38" fontId="0" fillId="0" borderId="3" xfId="1" applyFont="1" applyFill="1" applyBorder="1">
      <alignmen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4" fillId="0" borderId="0" xfId="0" applyFont="1">
      <alignment vertical="center"/>
    </xf>
    <xf numFmtId="38" fontId="4" fillId="0" borderId="0" xfId="1" applyFont="1" applyAlignment="1">
      <alignment horizontal="left" vertical="center"/>
    </xf>
    <xf numFmtId="0" fontId="6" fillId="0" borderId="7" xfId="0" applyFont="1" applyBorder="1" applyAlignment="1">
      <alignment horizontal="left" vertical="center"/>
    </xf>
    <xf numFmtId="0" fontId="4" fillId="0" borderId="14" xfId="0" applyFont="1" applyBorder="1" applyAlignment="1">
      <alignment horizontal="left" vertical="center"/>
    </xf>
    <xf numFmtId="0" fontId="4" fillId="0" borderId="5" xfId="0" applyFont="1" applyBorder="1" applyAlignment="1">
      <alignment horizontal="left" vertical="center"/>
    </xf>
    <xf numFmtId="0" fontId="4" fillId="0" borderId="10" xfId="0" applyFont="1" applyBorder="1" applyAlignment="1">
      <alignment horizontal="left" vertical="center"/>
    </xf>
    <xf numFmtId="0" fontId="6" fillId="0" borderId="13" xfId="0" applyFont="1" applyBorder="1" applyAlignment="1">
      <alignment horizontal="left" vertical="center"/>
    </xf>
    <xf numFmtId="0" fontId="4" fillId="0" borderId="0" xfId="0" applyFont="1" applyAlignment="1">
      <alignment horizontal="right" vertical="center"/>
    </xf>
    <xf numFmtId="0" fontId="6" fillId="0" borderId="0" xfId="0" applyFont="1" applyAlignment="1">
      <alignment horizontal="left" vertical="center"/>
    </xf>
    <xf numFmtId="0" fontId="6" fillId="0" borderId="8" xfId="0" applyFont="1" applyBorder="1" applyAlignment="1">
      <alignment horizontal="left" vertical="center"/>
    </xf>
    <xf numFmtId="0" fontId="6" fillId="0" borderId="4" xfId="0" applyFont="1" applyBorder="1" applyAlignment="1">
      <alignment horizontal="left" vertical="center"/>
    </xf>
    <xf numFmtId="0" fontId="6" fillId="0" borderId="1" xfId="0" applyFont="1" applyBorder="1" applyAlignment="1">
      <alignment horizontal="left" vertical="center"/>
    </xf>
    <xf numFmtId="0" fontId="8" fillId="0" borderId="15" xfId="0" applyFont="1" applyBorder="1">
      <alignment vertical="center"/>
    </xf>
    <xf numFmtId="0" fontId="8" fillId="0" borderId="1" xfId="0" applyFont="1" applyBorder="1">
      <alignment vertical="center"/>
    </xf>
    <xf numFmtId="0" fontId="9" fillId="0" borderId="0" xfId="0" applyFont="1" applyAlignment="1">
      <alignment horizontal="left" vertical="center"/>
    </xf>
    <xf numFmtId="0" fontId="11" fillId="0" borderId="0" xfId="0" applyFont="1" applyAlignment="1">
      <alignment vertical="center" wrapText="1"/>
    </xf>
    <xf numFmtId="0" fontId="0" fillId="0" borderId="0" xfId="0" applyAlignment="1">
      <alignment horizontal="center" vertical="center"/>
    </xf>
    <xf numFmtId="177" fontId="4" fillId="0" borderId="0" xfId="2" applyNumberFormat="1" applyFont="1">
      <alignment vertical="center"/>
    </xf>
    <xf numFmtId="38" fontId="4" fillId="0" borderId="0" xfId="1" applyFont="1">
      <alignment vertical="center"/>
    </xf>
    <xf numFmtId="0" fontId="15" fillId="4" borderId="0" xfId="0" applyFont="1" applyFill="1">
      <alignment vertical="center"/>
    </xf>
    <xf numFmtId="0" fontId="4" fillId="7" borderId="0" xfId="0" applyFont="1" applyFill="1" applyAlignment="1">
      <alignment horizontal="center" vertical="center"/>
    </xf>
    <xf numFmtId="0" fontId="4" fillId="2" borderId="0" xfId="0" applyFont="1" applyFill="1" applyAlignment="1">
      <alignment horizontal="center" vertical="center"/>
    </xf>
    <xf numFmtId="0" fontId="4" fillId="6" borderId="0" xfId="0" applyFont="1" applyFill="1" applyAlignment="1">
      <alignment horizontal="center" vertical="center"/>
    </xf>
    <xf numFmtId="0" fontId="4" fillId="5" borderId="0" xfId="0" applyFont="1" applyFill="1" applyAlignment="1">
      <alignment horizontal="center" vertical="center"/>
    </xf>
    <xf numFmtId="0" fontId="4" fillId="5" borderId="0" xfId="0" applyFont="1" applyFill="1">
      <alignment vertical="center"/>
    </xf>
    <xf numFmtId="55" fontId="4" fillId="0" borderId="0" xfId="0" applyNumberFormat="1" applyFont="1">
      <alignment vertical="center"/>
    </xf>
    <xf numFmtId="0" fontId="4" fillId="2" borderId="0" xfId="0" applyFont="1" applyFill="1">
      <alignment vertical="center"/>
    </xf>
    <xf numFmtId="0" fontId="4" fillId="3" borderId="0" xfId="0" applyFont="1" applyFill="1">
      <alignment vertical="center"/>
    </xf>
    <xf numFmtId="38" fontId="4" fillId="0" borderId="0" xfId="1" applyFont="1" applyFill="1">
      <alignment vertical="center"/>
    </xf>
    <xf numFmtId="10" fontId="4" fillId="0" borderId="0" xfId="2" applyNumberFormat="1" applyFont="1">
      <alignment vertical="center"/>
    </xf>
    <xf numFmtId="0" fontId="4" fillId="0" borderId="3" xfId="0" applyFont="1" applyBorder="1">
      <alignment vertical="center"/>
    </xf>
    <xf numFmtId="38" fontId="4" fillId="0" borderId="3" xfId="1" applyFont="1" applyBorder="1">
      <alignment vertical="center"/>
    </xf>
    <xf numFmtId="38" fontId="4" fillId="0" borderId="3" xfId="1" applyFont="1" applyBorder="1" applyAlignment="1">
      <alignment horizontal="right" vertical="center"/>
    </xf>
    <xf numFmtId="38" fontId="4" fillId="0" borderId="3" xfId="1" applyFont="1" applyFill="1" applyBorder="1">
      <alignment vertical="center"/>
    </xf>
    <xf numFmtId="38" fontId="4" fillId="2" borderId="3" xfId="1" applyFont="1" applyFill="1" applyBorder="1">
      <alignment vertical="center"/>
    </xf>
    <xf numFmtId="38" fontId="4" fillId="4" borderId="3" xfId="1" applyFont="1" applyFill="1" applyBorder="1">
      <alignment vertical="center"/>
    </xf>
    <xf numFmtId="38" fontId="4" fillId="0" borderId="3" xfId="1" applyFont="1" applyFill="1" applyBorder="1" applyAlignment="1">
      <alignment horizontal="right" vertical="center"/>
    </xf>
    <xf numFmtId="38" fontId="4" fillId="8" borderId="3" xfId="1" applyFont="1" applyFill="1" applyBorder="1">
      <alignment vertical="center"/>
    </xf>
    <xf numFmtId="38" fontId="4" fillId="0" borderId="1" xfId="1" applyFont="1" applyBorder="1">
      <alignment vertical="center"/>
    </xf>
    <xf numFmtId="38" fontId="4" fillId="0" borderId="10" xfId="1" applyFont="1" applyBorder="1">
      <alignment vertical="center"/>
    </xf>
    <xf numFmtId="38" fontId="4" fillId="0" borderId="5" xfId="1" applyFont="1" applyBorder="1">
      <alignment vertical="center"/>
    </xf>
    <xf numFmtId="0" fontId="4" fillId="0" borderId="5" xfId="0" applyFont="1" applyBorder="1">
      <alignment vertical="center"/>
    </xf>
    <xf numFmtId="0" fontId="4" fillId="0" borderId="1" xfId="0" applyFont="1" applyBorder="1">
      <alignment vertical="center"/>
    </xf>
    <xf numFmtId="38" fontId="4" fillId="0" borderId="9" xfId="1" applyFont="1" applyBorder="1">
      <alignment vertical="center"/>
    </xf>
    <xf numFmtId="38" fontId="4" fillId="0" borderId="0" xfId="1" applyFont="1" applyFill="1" applyBorder="1">
      <alignment vertical="center"/>
    </xf>
    <xf numFmtId="0" fontId="4" fillId="4" borderId="3" xfId="0" applyFont="1" applyFill="1" applyBorder="1">
      <alignment vertical="center"/>
    </xf>
    <xf numFmtId="38" fontId="4" fillId="0" borderId="2" xfId="1" applyFont="1" applyBorder="1">
      <alignment vertical="center"/>
    </xf>
    <xf numFmtId="38" fontId="4" fillId="4" borderId="5" xfId="1" applyFont="1" applyFill="1" applyBorder="1">
      <alignment vertical="center"/>
    </xf>
    <xf numFmtId="38" fontId="4" fillId="0" borderId="9" xfId="1" applyFont="1" applyFill="1" applyBorder="1">
      <alignment vertical="center"/>
    </xf>
    <xf numFmtId="38" fontId="4" fillId="0" borderId="0" xfId="1" applyFont="1" applyBorder="1">
      <alignment vertical="center"/>
    </xf>
    <xf numFmtId="0" fontId="6" fillId="0" borderId="15" xfId="0" applyFont="1" applyBorder="1">
      <alignment vertical="center"/>
    </xf>
    <xf numFmtId="0" fontId="6" fillId="0" borderId="1" xfId="0" applyFont="1" applyBorder="1">
      <alignment vertical="center"/>
    </xf>
    <xf numFmtId="0" fontId="8" fillId="0" borderId="3" xfId="0" applyFont="1" applyBorder="1">
      <alignment vertical="center"/>
    </xf>
    <xf numFmtId="0" fontId="6" fillId="0" borderId="3" xfId="0" applyFont="1" applyBorder="1" applyAlignment="1">
      <alignment horizontal="right" vertical="center"/>
    </xf>
    <xf numFmtId="0" fontId="4" fillId="0" borderId="0" xfId="0" applyFont="1" applyAlignment="1">
      <alignment horizontal="center" vertical="center"/>
    </xf>
    <xf numFmtId="177" fontId="4" fillId="0" borderId="0" xfId="2" applyNumberFormat="1" applyFont="1" applyAlignment="1">
      <alignment horizontal="center" vertical="center"/>
    </xf>
    <xf numFmtId="177" fontId="4" fillId="0" borderId="0" xfId="2" applyNumberFormat="1" applyFont="1" applyFill="1" applyAlignment="1">
      <alignment horizontal="center" vertical="center"/>
    </xf>
    <xf numFmtId="38" fontId="4" fillId="0" borderId="0" xfId="1" applyFont="1" applyFill="1" applyAlignment="1">
      <alignment horizontal="center" vertical="center"/>
    </xf>
    <xf numFmtId="10" fontId="4" fillId="0" borderId="0" xfId="2" applyNumberFormat="1" applyFont="1" applyAlignment="1">
      <alignment horizontal="center" vertical="center"/>
    </xf>
    <xf numFmtId="176" fontId="4" fillId="0" borderId="3" xfId="0" applyNumberFormat="1" applyFont="1" applyBorder="1" applyAlignment="1">
      <alignment horizontal="center" vertical="center"/>
    </xf>
    <xf numFmtId="38" fontId="4" fillId="0" borderId="0" xfId="1" applyFont="1" applyFill="1" applyBorder="1" applyAlignment="1">
      <alignment horizontal="center" vertical="center"/>
    </xf>
    <xf numFmtId="38" fontId="4" fillId="0" borderId="0" xfId="1" applyFont="1" applyBorder="1" applyAlignment="1">
      <alignment horizontal="center" vertical="center"/>
    </xf>
    <xf numFmtId="49" fontId="0" fillId="0" borderId="0" xfId="1" applyNumberFormat="1" applyFont="1" applyAlignment="1">
      <alignment horizontal="left" vertical="center"/>
    </xf>
    <xf numFmtId="0" fontId="18" fillId="10" borderId="0" xfId="0" applyFont="1" applyFill="1">
      <alignment vertical="center"/>
    </xf>
    <xf numFmtId="6" fontId="0" fillId="0" borderId="0" xfId="7" applyFont="1">
      <alignment vertical="center"/>
    </xf>
    <xf numFmtId="0" fontId="0" fillId="0" borderId="0" xfId="0" applyAlignment="1">
      <alignment horizontal="right" vertical="center"/>
    </xf>
    <xf numFmtId="0" fontId="0" fillId="0" borderId="0" xfId="1" applyNumberFormat="1" applyFont="1" applyAlignment="1">
      <alignment horizontal="left" vertical="center"/>
    </xf>
    <xf numFmtId="56" fontId="4" fillId="0" borderId="0" xfId="0" applyNumberFormat="1" applyFont="1">
      <alignment vertical="center"/>
    </xf>
    <xf numFmtId="0" fontId="4" fillId="0" borderId="2" xfId="0" applyFont="1" applyBorder="1">
      <alignment vertical="center"/>
    </xf>
    <xf numFmtId="38" fontId="4" fillId="0" borderId="0" xfId="1" applyFont="1" applyAlignment="1">
      <alignment horizontal="center" vertical="center"/>
    </xf>
    <xf numFmtId="0" fontId="6" fillId="0" borderId="3" xfId="0" applyFont="1" applyBorder="1" applyAlignment="1">
      <alignment horizontal="center" vertical="center"/>
    </xf>
    <xf numFmtId="0" fontId="6" fillId="0" borderId="0" xfId="0" applyFont="1" applyAlignment="1">
      <alignment horizontal="center" vertical="center"/>
    </xf>
    <xf numFmtId="0" fontId="4" fillId="0" borderId="12" xfId="0" applyFont="1" applyBorder="1" applyAlignment="1">
      <alignment horizontal="left" vertical="center"/>
    </xf>
    <xf numFmtId="0" fontId="0" fillId="0" borderId="3" xfId="0" applyBorder="1">
      <alignment vertical="center"/>
    </xf>
    <xf numFmtId="38" fontId="0" fillId="0" borderId="3" xfId="1" applyFont="1" applyBorder="1">
      <alignment vertical="center"/>
    </xf>
    <xf numFmtId="38" fontId="0" fillId="2" borderId="3" xfId="1" applyFont="1" applyFill="1" applyBorder="1">
      <alignment vertical="center"/>
    </xf>
    <xf numFmtId="38" fontId="4" fillId="0" borderId="10" xfId="1" applyFont="1" applyFill="1" applyBorder="1" applyAlignment="1">
      <alignment horizontal="right" vertical="center"/>
    </xf>
    <xf numFmtId="0" fontId="4" fillId="0" borderId="3" xfId="0" applyFont="1" applyBorder="1" applyAlignment="1">
      <alignment horizontal="right" vertical="center"/>
    </xf>
    <xf numFmtId="38" fontId="4" fillId="0" borderId="5" xfId="1" applyFont="1" applyFill="1" applyBorder="1" applyAlignment="1">
      <alignment horizontal="right" vertical="center"/>
    </xf>
    <xf numFmtId="38" fontId="4" fillId="0" borderId="0" xfId="1" applyFont="1" applyFill="1" applyAlignment="1">
      <alignment horizontal="left" vertical="center"/>
    </xf>
    <xf numFmtId="177" fontId="0" fillId="0" borderId="0" xfId="2" applyNumberFormat="1" applyFont="1">
      <alignment vertical="center"/>
    </xf>
    <xf numFmtId="0" fontId="0" fillId="0" borderId="3" xfId="0" applyBorder="1" applyAlignment="1">
      <alignment horizontal="center" vertical="center"/>
    </xf>
    <xf numFmtId="0" fontId="54" fillId="0" borderId="3" xfId="0" applyFont="1" applyBorder="1" applyAlignment="1">
      <alignment horizontal="right" vertical="center"/>
    </xf>
    <xf numFmtId="38" fontId="0" fillId="0" borderId="3" xfId="0" applyNumberFormat="1" applyBorder="1">
      <alignment vertical="center"/>
    </xf>
    <xf numFmtId="10" fontId="0" fillId="0" borderId="3" xfId="2" applyNumberFormat="1" applyFont="1" applyFill="1" applyBorder="1">
      <alignment vertical="center"/>
    </xf>
    <xf numFmtId="10" fontId="0" fillId="5" borderId="3" xfId="2" applyNumberFormat="1" applyFont="1" applyFill="1" applyBorder="1">
      <alignment vertical="center"/>
    </xf>
    <xf numFmtId="38" fontId="4" fillId="0" borderId="0" xfId="1" applyFont="1" applyBorder="1" applyAlignment="1">
      <alignment horizontal="right" vertical="center"/>
    </xf>
    <xf numFmtId="38" fontId="4" fillId="0" borderId="0" xfId="1" applyFont="1" applyAlignment="1">
      <alignment horizontal="right" vertical="center"/>
    </xf>
    <xf numFmtId="177" fontId="4" fillId="0" borderId="0" xfId="2" applyNumberFormat="1" applyFont="1" applyAlignment="1">
      <alignment horizontal="right" vertical="center"/>
    </xf>
    <xf numFmtId="177" fontId="4" fillId="0" borderId="0" xfId="2" applyNumberFormat="1" applyFont="1" applyFill="1" applyAlignment="1">
      <alignment horizontal="right" vertical="center"/>
    </xf>
    <xf numFmtId="38" fontId="4" fillId="0" borderId="0" xfId="1" applyFont="1" applyFill="1" applyAlignment="1">
      <alignment horizontal="right" vertical="center"/>
    </xf>
    <xf numFmtId="10" fontId="4" fillId="0" borderId="0" xfId="2" applyNumberFormat="1" applyFont="1" applyAlignment="1">
      <alignment horizontal="right" vertical="center"/>
    </xf>
    <xf numFmtId="176" fontId="4" fillId="0" borderId="3" xfId="0" applyNumberFormat="1" applyFont="1" applyBorder="1" applyAlignment="1">
      <alignment horizontal="right" vertical="center"/>
    </xf>
    <xf numFmtId="38" fontId="4" fillId="0" borderId="1" xfId="1" applyFont="1" applyFill="1" applyBorder="1" applyAlignment="1">
      <alignment horizontal="right" vertical="center"/>
    </xf>
    <xf numFmtId="38" fontId="4" fillId="0" borderId="0" xfId="1" applyFont="1" applyFill="1" applyBorder="1" applyAlignment="1">
      <alignment horizontal="right" vertical="center"/>
    </xf>
    <xf numFmtId="38" fontId="4" fillId="6" borderId="3" xfId="1" applyFont="1" applyFill="1" applyBorder="1" applyAlignment="1">
      <alignment horizontal="right" vertical="center"/>
    </xf>
    <xf numFmtId="38" fontId="4" fillId="0" borderId="2" xfId="1" applyFont="1" applyFill="1" applyBorder="1" applyAlignment="1">
      <alignment horizontal="right" vertical="center"/>
    </xf>
    <xf numFmtId="0" fontId="4" fillId="0" borderId="9" xfId="0" applyFont="1" applyBorder="1" applyAlignment="1">
      <alignment horizontal="right" vertical="center"/>
    </xf>
    <xf numFmtId="38" fontId="4" fillId="0" borderId="13" xfId="1" applyFont="1" applyFill="1" applyBorder="1" applyAlignment="1">
      <alignment horizontal="right" vertical="center"/>
    </xf>
    <xf numFmtId="0" fontId="31" fillId="0" borderId="0" xfId="0" applyFont="1" applyAlignment="1">
      <alignment horizontal="right" vertical="center"/>
    </xf>
    <xf numFmtId="38" fontId="0" fillId="0" borderId="0" xfId="1" applyFont="1" applyBorder="1">
      <alignment vertical="center"/>
    </xf>
    <xf numFmtId="0" fontId="0" fillId="0" borderId="13" xfId="0" applyBorder="1" applyAlignment="1">
      <alignment horizontal="center" vertical="center"/>
    </xf>
    <xf numFmtId="186" fontId="4" fillId="0" borderId="0" xfId="2" applyNumberFormat="1" applyFont="1" applyAlignment="1">
      <alignment horizontal="right" vertical="center"/>
    </xf>
    <xf numFmtId="38" fontId="4" fillId="0" borderId="5" xfId="1" applyFont="1" applyBorder="1" applyAlignment="1">
      <alignment horizontal="right" vertical="center"/>
    </xf>
    <xf numFmtId="38" fontId="4" fillId="8" borderId="3" xfId="1" applyFont="1" applyFill="1" applyBorder="1" applyAlignment="1">
      <alignment horizontal="right" vertical="center"/>
    </xf>
    <xf numFmtId="38" fontId="4" fillId="0" borderId="1" xfId="1" applyFont="1" applyBorder="1" applyAlignment="1">
      <alignment horizontal="right" vertical="center"/>
    </xf>
    <xf numFmtId="38" fontId="4" fillId="4" borderId="3" xfId="1" applyFont="1" applyFill="1" applyBorder="1" applyAlignment="1">
      <alignment horizontal="right" vertical="center"/>
    </xf>
    <xf numFmtId="38" fontId="4" fillId="0" borderId="2" xfId="1" applyFont="1" applyBorder="1" applyAlignment="1">
      <alignment horizontal="right" vertical="center"/>
    </xf>
    <xf numFmtId="38" fontId="4" fillId="0" borderId="10" xfId="1" applyFont="1" applyBorder="1" applyAlignment="1">
      <alignment horizontal="right" vertical="center"/>
    </xf>
    <xf numFmtId="0" fontId="4" fillId="4" borderId="3" xfId="0" applyFont="1" applyFill="1" applyBorder="1" applyAlignment="1">
      <alignment horizontal="right" vertical="center"/>
    </xf>
    <xf numFmtId="10" fontId="0" fillId="0" borderId="3" xfId="2" applyNumberFormat="1" applyFont="1" applyBorder="1">
      <alignment vertical="center"/>
    </xf>
    <xf numFmtId="38" fontId="0" fillId="0" borderId="0" xfId="0" applyNumberFormat="1">
      <alignment vertical="center"/>
    </xf>
    <xf numFmtId="0" fontId="0" fillId="0" borderId="38" xfId="0" applyBorder="1" applyAlignment="1">
      <alignment horizontal="right" vertical="center" wrapText="1"/>
    </xf>
    <xf numFmtId="38" fontId="0" fillId="0" borderId="41" xfId="1" applyFont="1" applyFill="1" applyBorder="1">
      <alignment vertical="center"/>
    </xf>
    <xf numFmtId="38" fontId="0" fillId="0" borderId="42" xfId="0" applyNumberFormat="1" applyBorder="1">
      <alignment vertical="center"/>
    </xf>
    <xf numFmtId="0" fontId="0" fillId="0" borderId="43" xfId="0" applyBorder="1" applyAlignment="1">
      <alignment horizontal="right" vertical="center"/>
    </xf>
    <xf numFmtId="10" fontId="0" fillId="0" borderId="44" xfId="2" applyNumberFormat="1" applyFont="1" applyBorder="1" applyAlignment="1">
      <alignment vertical="center"/>
    </xf>
    <xf numFmtId="0" fontId="0" fillId="0" borderId="43" xfId="0" applyBorder="1" applyAlignment="1">
      <alignment horizontal="right" vertical="center" wrapText="1"/>
    </xf>
    <xf numFmtId="0" fontId="0" fillId="0" borderId="44" xfId="0" applyBorder="1">
      <alignment vertical="center"/>
    </xf>
    <xf numFmtId="0" fontId="0" fillId="0" borderId="37" xfId="0" applyBorder="1" applyAlignment="1">
      <alignment horizontal="right" vertical="center"/>
    </xf>
    <xf numFmtId="177" fontId="0" fillId="0" borderId="45" xfId="2" applyNumberFormat="1" applyFont="1" applyBorder="1">
      <alignment vertical="center"/>
    </xf>
    <xf numFmtId="0" fontId="0" fillId="0" borderId="46" xfId="0" applyBorder="1">
      <alignment vertical="center"/>
    </xf>
    <xf numFmtId="0" fontId="0" fillId="0" borderId="38" xfId="0" applyBorder="1" applyAlignment="1">
      <alignment horizontal="right" vertical="center"/>
    </xf>
    <xf numFmtId="38" fontId="0" fillId="0" borderId="41" xfId="0" applyNumberFormat="1" applyBorder="1">
      <alignment vertical="center"/>
    </xf>
    <xf numFmtId="0" fontId="0" fillId="5" borderId="43" xfId="0" applyFill="1" applyBorder="1" applyAlignment="1">
      <alignment horizontal="right" vertical="center" wrapText="1"/>
    </xf>
    <xf numFmtId="0" fontId="16" fillId="4" borderId="47" xfId="0" applyFont="1" applyFill="1" applyBorder="1" applyAlignment="1">
      <alignment horizontal="center" vertical="center"/>
    </xf>
    <xf numFmtId="0" fontId="0" fillId="0" borderId="50" xfId="0" applyBorder="1">
      <alignment vertical="center"/>
    </xf>
    <xf numFmtId="0" fontId="16" fillId="4" borderId="51" xfId="0" applyFont="1" applyFill="1" applyBorder="1" applyAlignment="1">
      <alignment horizontal="center" vertical="center"/>
    </xf>
    <xf numFmtId="0" fontId="0" fillId="0" borderId="45" xfId="0" applyBorder="1" applyAlignment="1">
      <alignment horizontal="center" vertical="center"/>
    </xf>
    <xf numFmtId="0" fontId="0" fillId="0" borderId="52" xfId="0" applyBorder="1">
      <alignment vertical="center"/>
    </xf>
    <xf numFmtId="10" fontId="0" fillId="0" borderId="45" xfId="2" applyNumberFormat="1" applyFont="1" applyBorder="1">
      <alignment vertical="center"/>
    </xf>
    <xf numFmtId="0" fontId="0" fillId="0" borderId="53" xfId="0" applyBorder="1" applyAlignment="1">
      <alignment horizontal="right" vertical="center"/>
    </xf>
    <xf numFmtId="10" fontId="0" fillId="0" borderId="13" xfId="2" applyNumberFormat="1" applyFont="1" applyBorder="1">
      <alignment vertical="center"/>
    </xf>
    <xf numFmtId="10" fontId="0" fillId="0" borderId="52" xfId="2" applyNumberFormat="1" applyFont="1" applyBorder="1" applyAlignment="1">
      <alignment vertical="center"/>
    </xf>
    <xf numFmtId="0" fontId="0" fillId="0" borderId="37" xfId="0" applyBorder="1" applyAlignment="1">
      <alignment horizontal="right" vertical="center" wrapText="1"/>
    </xf>
    <xf numFmtId="10" fontId="0" fillId="0" borderId="55" xfId="2" applyNumberFormat="1" applyFont="1" applyBorder="1" applyAlignment="1">
      <alignment vertical="center"/>
    </xf>
    <xf numFmtId="10" fontId="0" fillId="0" borderId="41" xfId="2" applyNumberFormat="1" applyFont="1" applyBorder="1">
      <alignment vertical="center"/>
    </xf>
    <xf numFmtId="10" fontId="0" fillId="0" borderId="42" xfId="2" applyNumberFormat="1" applyFont="1" applyBorder="1" applyAlignment="1">
      <alignment vertical="center"/>
    </xf>
    <xf numFmtId="0" fontId="0" fillId="0" borderId="54" xfId="0" applyBorder="1" applyAlignment="1">
      <alignment horizontal="right" vertical="center" wrapText="1"/>
    </xf>
    <xf numFmtId="10" fontId="0" fillId="0" borderId="10" xfId="2" applyNumberFormat="1" applyFont="1" applyFill="1" applyBorder="1">
      <alignment vertical="center"/>
    </xf>
    <xf numFmtId="0" fontId="0" fillId="0" borderId="56" xfId="0" applyBorder="1" applyAlignment="1">
      <alignment horizontal="right" vertical="center" wrapText="1"/>
    </xf>
    <xf numFmtId="10" fontId="0" fillId="0" borderId="2" xfId="2" applyNumberFormat="1" applyFont="1" applyFill="1" applyBorder="1">
      <alignment vertical="center"/>
    </xf>
    <xf numFmtId="0" fontId="0" fillId="0" borderId="57" xfId="0" applyBorder="1">
      <alignment vertical="center"/>
    </xf>
    <xf numFmtId="0" fontId="0" fillId="0" borderId="39" xfId="0" applyBorder="1" applyAlignment="1">
      <alignment horizontal="right" vertical="center" wrapText="1"/>
    </xf>
    <xf numFmtId="10" fontId="0" fillId="0" borderId="5" xfId="2" applyNumberFormat="1" applyFont="1" applyFill="1" applyBorder="1">
      <alignment vertical="center"/>
    </xf>
    <xf numFmtId="0" fontId="0" fillId="0" borderId="58" xfId="0" applyBorder="1" applyAlignment="1">
      <alignment horizontal="right" vertical="center"/>
    </xf>
    <xf numFmtId="0" fontId="0" fillId="0" borderId="53" xfId="0" applyBorder="1" applyAlignment="1">
      <alignment horizontal="right" vertical="center" wrapText="1"/>
    </xf>
    <xf numFmtId="10" fontId="0" fillId="0" borderId="59" xfId="2" applyNumberFormat="1" applyFont="1" applyBorder="1">
      <alignment vertical="center"/>
    </xf>
    <xf numFmtId="0" fontId="16" fillId="65" borderId="51" xfId="0" applyFont="1" applyFill="1" applyBorder="1" applyAlignment="1">
      <alignment horizontal="center" vertical="center"/>
    </xf>
    <xf numFmtId="0" fontId="0" fillId="0" borderId="13" xfId="0" applyBorder="1">
      <alignment vertical="center"/>
    </xf>
    <xf numFmtId="0" fontId="6" fillId="0" borderId="0" xfId="0" applyFont="1">
      <alignment vertical="center"/>
    </xf>
    <xf numFmtId="0" fontId="6" fillId="0" borderId="3" xfId="0" applyFont="1" applyBorder="1">
      <alignment vertical="center"/>
    </xf>
    <xf numFmtId="0" fontId="5" fillId="0" borderId="0" xfId="0" applyFont="1">
      <alignment vertical="center"/>
    </xf>
    <xf numFmtId="0" fontId="4" fillId="0" borderId="2" xfId="0" applyFont="1" applyBorder="1" applyAlignment="1">
      <alignment horizontal="left" vertical="center"/>
    </xf>
    <xf numFmtId="0" fontId="0" fillId="0" borderId="0" xfId="0" applyAlignment="1">
      <alignment horizontal="left" vertical="center" wrapText="1"/>
    </xf>
    <xf numFmtId="0" fontId="16" fillId="4" borderId="0" xfId="0" applyFont="1" applyFill="1" applyAlignment="1">
      <alignment horizontal="left" vertical="center" wrapText="1"/>
    </xf>
    <xf numFmtId="0" fontId="0" fillId="0" borderId="0" xfId="0" applyAlignment="1">
      <alignment horizontal="left" vertical="center"/>
    </xf>
    <xf numFmtId="0" fontId="53" fillId="0" borderId="0" xfId="0" applyFont="1">
      <alignment vertical="center"/>
    </xf>
    <xf numFmtId="0" fontId="6" fillId="0" borderId="5" xfId="0" applyFont="1" applyBorder="1" applyAlignment="1">
      <alignment horizontal="left" vertical="center"/>
    </xf>
    <xf numFmtId="0" fontId="4" fillId="0" borderId="13" xfId="0" applyFont="1" applyBorder="1" applyAlignment="1">
      <alignment horizontal="left" vertical="center"/>
    </xf>
    <xf numFmtId="0" fontId="4" fillId="4" borderId="5" xfId="0" applyFont="1" applyFill="1" applyBorder="1">
      <alignment vertical="center"/>
    </xf>
    <xf numFmtId="38" fontId="0" fillId="6" borderId="3" xfId="1" applyFont="1" applyFill="1" applyBorder="1">
      <alignment vertical="center"/>
    </xf>
    <xf numFmtId="10" fontId="0" fillId="66" borderId="3" xfId="2" applyNumberFormat="1" applyFont="1" applyFill="1" applyBorder="1">
      <alignment vertical="center"/>
    </xf>
    <xf numFmtId="0" fontId="4" fillId="0" borderId="5" xfId="0" applyFont="1" applyBorder="1" applyAlignment="1">
      <alignment horizontal="right" vertical="center"/>
    </xf>
    <xf numFmtId="0" fontId="4" fillId="0" borderId="13" xfId="0" applyFont="1" applyBorder="1">
      <alignment vertical="center"/>
    </xf>
    <xf numFmtId="38" fontId="4" fillId="4" borderId="5" xfId="1" applyFont="1" applyFill="1" applyBorder="1" applyAlignment="1">
      <alignment horizontal="right" vertical="center"/>
    </xf>
    <xf numFmtId="0" fontId="0" fillId="67" borderId="0" xfId="0" applyFill="1" applyAlignment="1">
      <alignment horizontal="left" vertical="center"/>
    </xf>
    <xf numFmtId="0" fontId="6" fillId="67" borderId="0" xfId="0" applyFont="1" applyFill="1" applyAlignment="1">
      <alignment horizontal="left" vertical="center"/>
    </xf>
    <xf numFmtId="0" fontId="4" fillId="67" borderId="0" xfId="0" applyFont="1" applyFill="1" applyAlignment="1">
      <alignment horizontal="left" vertical="center"/>
    </xf>
    <xf numFmtId="0" fontId="0" fillId="67" borderId="0" xfId="0" applyFill="1">
      <alignment vertical="center"/>
    </xf>
    <xf numFmtId="38" fontId="0" fillId="67" borderId="3" xfId="1" applyFont="1" applyFill="1" applyBorder="1">
      <alignment vertical="center"/>
    </xf>
    <xf numFmtId="38" fontId="8" fillId="0" borderId="15" xfId="0" applyNumberFormat="1" applyFont="1" applyBorder="1">
      <alignment vertical="center"/>
    </xf>
    <xf numFmtId="38" fontId="8" fillId="0" borderId="1" xfId="0" applyNumberFormat="1" applyFont="1" applyBorder="1">
      <alignment vertical="center"/>
    </xf>
    <xf numFmtId="0" fontId="55" fillId="0" borderId="0" xfId="0" applyFont="1" applyAlignment="1">
      <alignment vertical="center" wrapText="1"/>
    </xf>
    <xf numFmtId="0" fontId="55" fillId="0" borderId="0" xfId="0" applyFont="1" applyAlignment="1">
      <alignment horizontal="left" vertical="center"/>
    </xf>
    <xf numFmtId="38" fontId="55" fillId="0" borderId="0" xfId="3" applyFont="1" applyFill="1" applyBorder="1">
      <alignment vertical="center"/>
    </xf>
    <xf numFmtId="182" fontId="55" fillId="0" borderId="0" xfId="3" applyNumberFormat="1" applyFont="1" applyFill="1" applyBorder="1">
      <alignment vertical="center"/>
    </xf>
    <xf numFmtId="181" fontId="55" fillId="0" borderId="0" xfId="3" applyNumberFormat="1" applyFont="1" applyFill="1" applyBorder="1">
      <alignment vertical="center"/>
    </xf>
    <xf numFmtId="180" fontId="53" fillId="0" borderId="0" xfId="0" applyNumberFormat="1" applyFont="1" applyAlignment="1">
      <alignment horizontal="left" vertical="center"/>
    </xf>
    <xf numFmtId="0" fontId="55" fillId="0" borderId="0" xfId="0" applyFont="1">
      <alignment vertical="center"/>
    </xf>
    <xf numFmtId="180" fontId="55" fillId="0" borderId="0" xfId="0" applyNumberFormat="1" applyFont="1" applyAlignment="1">
      <alignment horizontal="left" vertical="center"/>
    </xf>
    <xf numFmtId="38" fontId="55" fillId="0" borderId="0" xfId="3" applyFont="1" applyFill="1" applyBorder="1" applyAlignment="1">
      <alignment vertical="center" wrapText="1"/>
    </xf>
    <xf numFmtId="0" fontId="55" fillId="0" borderId="0" xfId="0" applyFont="1" applyAlignment="1">
      <alignment horizontal="left" vertical="center" wrapText="1"/>
    </xf>
    <xf numFmtId="39" fontId="55" fillId="0" borderId="0" xfId="0" applyNumberFormat="1" applyFont="1" applyAlignment="1">
      <alignment vertical="center" wrapText="1"/>
    </xf>
    <xf numFmtId="14" fontId="55" fillId="0" borderId="0" xfId="0" applyNumberFormat="1" applyFont="1" applyAlignment="1">
      <alignment horizontal="left" vertical="center"/>
    </xf>
    <xf numFmtId="178" fontId="55" fillId="0" borderId="0" xfId="0" applyNumberFormat="1" applyFont="1" applyAlignment="1">
      <alignment horizontal="left" vertical="center" wrapText="1"/>
    </xf>
    <xf numFmtId="38" fontId="55" fillId="0" borderId="0" xfId="3" applyFont="1" applyFill="1" applyBorder="1" applyAlignment="1">
      <alignment horizontal="left" vertical="center"/>
    </xf>
    <xf numFmtId="38" fontId="55" fillId="0" borderId="0" xfId="3" applyFont="1" applyFill="1" applyBorder="1" applyAlignment="1">
      <alignment vertical="center"/>
    </xf>
    <xf numFmtId="179" fontId="55" fillId="0" borderId="0" xfId="0" applyNumberFormat="1" applyFont="1" applyAlignment="1">
      <alignment horizontal="center" vertical="center" wrapText="1"/>
    </xf>
    <xf numFmtId="0" fontId="56" fillId="0" borderId="0" xfId="0" applyFont="1" applyAlignment="1">
      <alignment horizontal="left" vertical="center"/>
    </xf>
    <xf numFmtId="182" fontId="55" fillId="0" borderId="0" xfId="3" applyNumberFormat="1" applyFont="1" applyFill="1" applyBorder="1" applyAlignment="1">
      <alignment vertical="center" wrapText="1"/>
    </xf>
    <xf numFmtId="181" fontId="55" fillId="0" borderId="0" xfId="3" applyNumberFormat="1" applyFont="1" applyFill="1" applyBorder="1" applyAlignment="1">
      <alignment vertical="center" wrapText="1"/>
    </xf>
    <xf numFmtId="178" fontId="53" fillId="0" borderId="0" xfId="0" applyNumberFormat="1" applyFont="1" applyAlignment="1">
      <alignment vertical="center" wrapText="1"/>
    </xf>
    <xf numFmtId="178" fontId="55" fillId="0" borderId="0" xfId="0" applyNumberFormat="1" applyFont="1" applyAlignment="1">
      <alignment horizontal="left" vertical="center"/>
    </xf>
    <xf numFmtId="14" fontId="53" fillId="0" borderId="0" xfId="0" applyNumberFormat="1" applyFont="1" applyAlignment="1">
      <alignment horizontal="left" vertical="center"/>
    </xf>
    <xf numFmtId="0" fontId="55" fillId="0" borderId="0" xfId="0" applyFont="1" applyAlignment="1">
      <alignment horizontal="right" vertical="center" wrapText="1"/>
    </xf>
    <xf numFmtId="0" fontId="53" fillId="0" borderId="0" xfId="0" applyFont="1" applyAlignment="1">
      <alignment horizontal="left" vertical="center"/>
    </xf>
    <xf numFmtId="38" fontId="57" fillId="0" borderId="0" xfId="3" applyFont="1" applyFill="1" applyBorder="1" applyAlignment="1">
      <alignment vertical="center" wrapText="1"/>
    </xf>
    <xf numFmtId="38" fontId="53" fillId="0" borderId="0" xfId="3" applyFont="1" applyFill="1" applyBorder="1" applyAlignment="1">
      <alignment vertical="center" wrapText="1"/>
    </xf>
    <xf numFmtId="182" fontId="53" fillId="0" borderId="0" xfId="3" applyNumberFormat="1" applyFont="1" applyFill="1" applyBorder="1" applyAlignment="1">
      <alignment vertical="center" wrapText="1"/>
    </xf>
    <xf numFmtId="181" fontId="55" fillId="0" borderId="0" xfId="4" applyNumberFormat="1" applyFont="1" applyFill="1" applyBorder="1" applyAlignment="1">
      <alignment horizontal="right" vertical="center"/>
    </xf>
    <xf numFmtId="0" fontId="57" fillId="0" borderId="0" xfId="5" applyFont="1" applyFill="1" applyBorder="1" applyAlignment="1">
      <alignment vertical="center" wrapText="1"/>
    </xf>
    <xf numFmtId="182" fontId="53" fillId="0" borderId="0" xfId="0" applyNumberFormat="1" applyFont="1" applyAlignment="1">
      <alignment vertical="center" wrapText="1"/>
    </xf>
    <xf numFmtId="182" fontId="56" fillId="0" borderId="0" xfId="3" applyNumberFormat="1" applyFont="1" applyFill="1" applyBorder="1" applyAlignment="1">
      <alignment vertical="center" wrapText="1"/>
    </xf>
    <xf numFmtId="0" fontId="53" fillId="0" borderId="0" xfId="0" applyFont="1" applyAlignment="1">
      <alignment horizontal="right" vertical="center" wrapText="1"/>
    </xf>
    <xf numFmtId="0" fontId="57" fillId="0" borderId="0" xfId="0" applyFont="1" applyAlignment="1">
      <alignment horizontal="left" vertical="center"/>
    </xf>
    <xf numFmtId="0" fontId="55" fillId="0" borderId="0" xfId="0" applyFont="1" applyAlignment="1">
      <alignment horizontal="right" vertical="center"/>
    </xf>
    <xf numFmtId="180" fontId="55" fillId="0" borderId="0" xfId="5" applyNumberFormat="1" applyFont="1" applyFill="1" applyBorder="1" applyAlignment="1">
      <alignment horizontal="left" vertical="center"/>
    </xf>
    <xf numFmtId="184" fontId="53" fillId="0" borderId="0" xfId="0" applyNumberFormat="1" applyFont="1" applyAlignment="1">
      <alignment vertical="center" wrapText="1"/>
    </xf>
    <xf numFmtId="0" fontId="53" fillId="0" borderId="0" xfId="5" applyFont="1" applyFill="1" applyBorder="1" applyAlignment="1">
      <alignment horizontal="left" vertical="center"/>
    </xf>
    <xf numFmtId="185" fontId="55" fillId="0" borderId="0" xfId="3" applyNumberFormat="1" applyFont="1" applyFill="1" applyBorder="1" applyAlignment="1">
      <alignment vertical="center" wrapText="1"/>
    </xf>
    <xf numFmtId="0" fontId="56" fillId="0" borderId="0" xfId="0" applyFont="1">
      <alignment vertical="center"/>
    </xf>
    <xf numFmtId="0" fontId="58" fillId="0" borderId="0" xfId="0" applyFont="1" applyAlignment="1">
      <alignment vertical="top" wrapText="1"/>
    </xf>
    <xf numFmtId="0" fontId="59" fillId="0" borderId="0" xfId="0" applyFont="1" applyAlignment="1">
      <alignment horizontal="left" vertical="center" wrapText="1"/>
    </xf>
    <xf numFmtId="183" fontId="55" fillId="0" borderId="0" xfId="3" applyNumberFormat="1" applyFont="1" applyFill="1" applyBorder="1" applyAlignment="1">
      <alignment vertical="center" wrapText="1"/>
    </xf>
    <xf numFmtId="0" fontId="55" fillId="0" borderId="0" xfId="0" applyFont="1" applyAlignment="1">
      <alignment horizontal="left" vertical="top"/>
    </xf>
    <xf numFmtId="0" fontId="60" fillId="2" borderId="0" xfId="0" applyFont="1" applyFill="1" applyAlignment="1">
      <alignment horizontal="center" vertical="center" wrapText="1"/>
    </xf>
    <xf numFmtId="38" fontId="19" fillId="0" borderId="3" xfId="0" applyNumberFormat="1" applyFont="1" applyBorder="1">
      <alignment vertical="center"/>
    </xf>
    <xf numFmtId="6" fontId="0" fillId="0" borderId="0" xfId="0" applyNumberFormat="1">
      <alignment vertical="center"/>
    </xf>
    <xf numFmtId="38" fontId="4" fillId="0" borderId="3" xfId="0" applyNumberFormat="1" applyFont="1" applyBorder="1">
      <alignment vertical="center"/>
    </xf>
    <xf numFmtId="0" fontId="0" fillId="0" borderId="0" xfId="0" applyAlignment="1">
      <alignment horizontal="center" vertical="center" wrapText="1"/>
    </xf>
    <xf numFmtId="38" fontId="4" fillId="5" borderId="3" xfId="1" applyFont="1" applyFill="1" applyBorder="1" applyAlignment="1">
      <alignment horizontal="right" vertical="center"/>
    </xf>
    <xf numFmtId="38" fontId="4" fillId="5" borderId="1" xfId="1" applyFont="1" applyFill="1" applyBorder="1" applyAlignment="1">
      <alignment horizontal="right" vertical="center"/>
    </xf>
    <xf numFmtId="6" fontId="0" fillId="0" borderId="3" xfId="0" applyNumberFormat="1" applyBorder="1">
      <alignment vertical="center"/>
    </xf>
    <xf numFmtId="10" fontId="0" fillId="0" borderId="3" xfId="0" applyNumberFormat="1" applyBorder="1">
      <alignment vertical="center"/>
    </xf>
    <xf numFmtId="6" fontId="0" fillId="0" borderId="3" xfId="2" applyNumberFormat="1" applyFont="1" applyFill="1" applyBorder="1">
      <alignment vertical="center"/>
    </xf>
    <xf numFmtId="6" fontId="0" fillId="0" borderId="3" xfId="7" applyFont="1" applyFill="1" applyBorder="1">
      <alignment vertical="center"/>
    </xf>
    <xf numFmtId="49" fontId="0" fillId="0" borderId="0" xfId="1" applyNumberFormat="1" applyFont="1" applyAlignment="1">
      <alignment horizontal="right" vertical="center"/>
    </xf>
    <xf numFmtId="38" fontId="4" fillId="4" borderId="10" xfId="1" applyFont="1" applyFill="1" applyBorder="1">
      <alignment vertical="center"/>
    </xf>
    <xf numFmtId="176" fontId="0" fillId="0" borderId="13" xfId="0" applyNumberFormat="1" applyBorder="1" applyAlignment="1">
      <alignment horizontal="center" vertical="center"/>
    </xf>
    <xf numFmtId="38" fontId="0" fillId="0" borderId="34" xfId="1" applyFont="1" applyFill="1" applyBorder="1">
      <alignment vertical="center"/>
    </xf>
    <xf numFmtId="0" fontId="0" fillId="0" borderId="1" xfId="0" applyBorder="1">
      <alignment vertical="center"/>
    </xf>
    <xf numFmtId="38" fontId="0" fillId="0" borderId="1" xfId="1" applyFont="1" applyFill="1" applyBorder="1">
      <alignment vertical="center"/>
    </xf>
    <xf numFmtId="176" fontId="0" fillId="0" borderId="13" xfId="0" applyNumberFormat="1" applyBorder="1">
      <alignment vertical="center"/>
    </xf>
    <xf numFmtId="38" fontId="0" fillId="0" borderId="10" xfId="1" applyFont="1" applyBorder="1">
      <alignment vertical="center"/>
    </xf>
    <xf numFmtId="0" fontId="0" fillId="0" borderId="15" xfId="0" applyBorder="1">
      <alignment vertical="center"/>
    </xf>
    <xf numFmtId="49" fontId="9" fillId="0" borderId="0" xfId="0" applyNumberFormat="1" applyFont="1" applyAlignment="1">
      <alignment horizontal="left" vertical="center"/>
    </xf>
    <xf numFmtId="38" fontId="0" fillId="0" borderId="15" xfId="1" applyFont="1" applyFill="1" applyBorder="1">
      <alignment vertical="center"/>
    </xf>
    <xf numFmtId="38" fontId="0" fillId="0" borderId="40" xfId="1" applyFont="1" applyBorder="1">
      <alignment vertical="center"/>
    </xf>
    <xf numFmtId="38" fontId="0" fillId="0" borderId="1" xfId="1" applyFont="1" applyBorder="1">
      <alignment vertical="center"/>
    </xf>
    <xf numFmtId="38" fontId="0" fillId="0" borderId="0" xfId="1" applyFont="1">
      <alignment vertical="center"/>
    </xf>
    <xf numFmtId="0" fontId="0" fillId="0" borderId="34" xfId="0" applyBorder="1">
      <alignment vertical="center"/>
    </xf>
    <xf numFmtId="38" fontId="0" fillId="0" borderId="15" xfId="1" applyFont="1" applyBorder="1">
      <alignment vertical="center"/>
    </xf>
    <xf numFmtId="0" fontId="6" fillId="0" borderId="14" xfId="0" applyFont="1" applyBorder="1" applyAlignment="1">
      <alignment horizontal="left" vertical="center"/>
    </xf>
    <xf numFmtId="0" fontId="4" fillId="0" borderId="35" xfId="0" applyFont="1" applyBorder="1">
      <alignment vertical="center"/>
    </xf>
    <xf numFmtId="0" fontId="0" fillId="9" borderId="3" xfId="0" applyFill="1" applyBorder="1">
      <alignment vertical="center"/>
    </xf>
    <xf numFmtId="49" fontId="0" fillId="0" borderId="0" xfId="0" applyNumberFormat="1">
      <alignment vertical="center"/>
    </xf>
    <xf numFmtId="0" fontId="4" fillId="0" borderId="7" xfId="0" applyFont="1" applyBorder="1">
      <alignment vertical="center"/>
    </xf>
    <xf numFmtId="0" fontId="4" fillId="0" borderId="8" xfId="0" applyFont="1" applyBorder="1">
      <alignment vertical="center"/>
    </xf>
    <xf numFmtId="0" fontId="4" fillId="0" borderId="4" xfId="0" applyFont="1" applyBorder="1">
      <alignment vertical="center"/>
    </xf>
    <xf numFmtId="0" fontId="4" fillId="64" borderId="7" xfId="0" applyFont="1" applyFill="1" applyBorder="1">
      <alignment vertical="center"/>
    </xf>
    <xf numFmtId="0" fontId="19" fillId="0" borderId="0" xfId="0" applyFont="1">
      <alignment vertical="center"/>
    </xf>
    <xf numFmtId="0" fontId="6" fillId="0" borderId="7" xfId="0" applyFont="1" applyBorder="1">
      <alignment vertical="center"/>
    </xf>
    <xf numFmtId="6" fontId="6" fillId="0" borderId="0" xfId="0" applyNumberFormat="1" applyFont="1">
      <alignment vertical="center"/>
    </xf>
    <xf numFmtId="6" fontId="18" fillId="10" borderId="0" xfId="0" applyNumberFormat="1" applyFont="1" applyFill="1">
      <alignment vertical="center"/>
    </xf>
    <xf numFmtId="6" fontId="4" fillId="0" borderId="0" xfId="0" applyNumberFormat="1" applyFont="1">
      <alignment vertical="center"/>
    </xf>
    <xf numFmtId="3" fontId="18" fillId="10" borderId="0" xfId="0" applyNumberFormat="1" applyFont="1" applyFill="1">
      <alignment vertical="center"/>
    </xf>
    <xf numFmtId="6" fontId="0" fillId="0" borderId="0" xfId="51367" applyFont="1">
      <alignment vertical="center"/>
    </xf>
    <xf numFmtId="49" fontId="0" fillId="0" borderId="0" xfId="1" applyNumberFormat="1" applyFont="1" applyFill="1" applyAlignment="1">
      <alignment horizontal="left" vertical="center"/>
    </xf>
    <xf numFmtId="6" fontId="0" fillId="0" borderId="0" xfId="51367" applyFont="1" applyFill="1">
      <alignment vertical="center"/>
    </xf>
    <xf numFmtId="49" fontId="18" fillId="10" borderId="0" xfId="1" applyNumberFormat="1" applyFont="1" applyFill="1" applyAlignment="1">
      <alignment vertical="center"/>
    </xf>
    <xf numFmtId="49" fontId="0" fillId="2" borderId="0" xfId="1" applyNumberFormat="1" applyFont="1" applyFill="1" applyAlignment="1">
      <alignment horizontal="left" vertical="center" wrapText="1"/>
    </xf>
    <xf numFmtId="49" fontId="0" fillId="2" borderId="0" xfId="1" applyNumberFormat="1" applyFont="1" applyFill="1" applyAlignment="1">
      <alignment horizontal="center" vertical="center" wrapText="1"/>
    </xf>
    <xf numFmtId="0" fontId="0" fillId="2" borderId="0" xfId="0" applyFill="1" applyAlignment="1">
      <alignment horizontal="center" vertical="center" wrapText="1"/>
    </xf>
    <xf numFmtId="0" fontId="19" fillId="2" borderId="0" xfId="0" applyFont="1" applyFill="1" applyAlignment="1">
      <alignment horizontal="center" vertical="center" wrapText="1"/>
    </xf>
    <xf numFmtId="0" fontId="0" fillId="0" borderId="0" xfId="1" applyNumberFormat="1" applyFont="1" applyFill="1" applyAlignment="1">
      <alignment horizontal="left" vertical="center"/>
    </xf>
    <xf numFmtId="0" fontId="6" fillId="0" borderId="0" xfId="0" applyFont="1" applyAlignment="1">
      <alignment horizontal="right" vertical="center"/>
    </xf>
    <xf numFmtId="49" fontId="4" fillId="0" borderId="0" xfId="1" applyNumberFormat="1" applyFont="1" applyAlignment="1">
      <alignment horizontal="left" vertical="center"/>
    </xf>
    <xf numFmtId="6" fontId="18" fillId="10" borderId="0" xfId="51367" applyFont="1" applyFill="1">
      <alignment vertical="center"/>
    </xf>
    <xf numFmtId="38" fontId="18" fillId="10" borderId="0" xfId="1" applyFont="1" applyFill="1">
      <alignment vertical="center"/>
    </xf>
    <xf numFmtId="49" fontId="18" fillId="10" borderId="0" xfId="1" applyNumberFormat="1" applyFont="1" applyFill="1" applyAlignment="1">
      <alignment horizontal="right" vertical="center"/>
    </xf>
    <xf numFmtId="49" fontId="0" fillId="7" borderId="0" xfId="1" applyNumberFormat="1" applyFont="1" applyFill="1" applyAlignment="1">
      <alignment horizontal="left" vertical="center" wrapText="1"/>
    </xf>
    <xf numFmtId="0" fontId="0" fillId="7" borderId="0" xfId="0" applyFill="1" applyAlignment="1">
      <alignment horizontal="center" vertical="center" wrapText="1"/>
    </xf>
    <xf numFmtId="0" fontId="0" fillId="7" borderId="0" xfId="0" applyFill="1" applyAlignment="1">
      <alignment horizontal="center" vertical="center"/>
    </xf>
    <xf numFmtId="0" fontId="4" fillId="7" borderId="0" xfId="0" applyFont="1" applyFill="1" applyAlignment="1">
      <alignment horizontal="center" vertical="center" wrapText="1"/>
    </xf>
    <xf numFmtId="6" fontId="0" fillId="7" borderId="0" xfId="51367" applyFont="1" applyFill="1" applyAlignment="1">
      <alignment horizontal="center" vertical="center" wrapText="1"/>
    </xf>
    <xf numFmtId="6" fontId="0" fillId="7" borderId="0" xfId="51367" applyFont="1" applyFill="1" applyAlignment="1">
      <alignment horizontal="center" vertical="center"/>
    </xf>
    <xf numFmtId="0" fontId="0" fillId="0" borderId="0" xfId="0" applyAlignment="1">
      <alignment vertical="top"/>
    </xf>
    <xf numFmtId="49" fontId="6" fillId="0" borderId="0" xfId="1" applyNumberFormat="1" applyFont="1" applyAlignment="1">
      <alignment horizontal="left" vertical="center"/>
    </xf>
    <xf numFmtId="49" fontId="6" fillId="0" borderId="0" xfId="1" applyNumberFormat="1" applyFont="1" applyFill="1" applyAlignment="1">
      <alignment vertical="center"/>
    </xf>
    <xf numFmtId="0" fontId="0" fillId="2" borderId="0" xfId="1" applyNumberFormat="1" applyFont="1" applyFill="1" applyAlignment="1">
      <alignment horizontal="left" vertical="center"/>
    </xf>
    <xf numFmtId="0" fontId="18" fillId="10" borderId="0" xfId="1" applyNumberFormat="1" applyFont="1" applyFill="1" applyAlignment="1">
      <alignment vertical="center"/>
    </xf>
    <xf numFmtId="0" fontId="18" fillId="10" borderId="0" xfId="0" applyFont="1" applyFill="1" applyAlignment="1">
      <alignment horizontal="center" vertical="center"/>
    </xf>
    <xf numFmtId="49" fontId="18" fillId="10" borderId="0" xfId="1" applyNumberFormat="1" applyFont="1" applyFill="1" applyAlignment="1">
      <alignment horizontal="center" vertical="center"/>
    </xf>
    <xf numFmtId="0" fontId="18" fillId="10" borderId="0" xfId="0" applyFont="1" applyFill="1" applyAlignment="1">
      <alignment horizontal="right" vertical="center"/>
    </xf>
    <xf numFmtId="0" fontId="0" fillId="0" borderId="0" xfId="1" applyNumberFormat="1" applyFont="1" applyFill="1" applyAlignment="1">
      <alignment horizontal="right" vertical="center"/>
    </xf>
    <xf numFmtId="49" fontId="0" fillId="0" borderId="0" xfId="1" applyNumberFormat="1" applyFont="1" applyFill="1" applyAlignment="1">
      <alignment horizontal="right" vertical="center"/>
    </xf>
    <xf numFmtId="0" fontId="0" fillId="0" borderId="0" xfId="0" applyAlignment="1">
      <alignment horizontal="right" vertical="top"/>
    </xf>
    <xf numFmtId="0" fontId="0" fillId="0" borderId="0" xfId="1" applyNumberFormat="1" applyFont="1" applyAlignment="1">
      <alignment horizontal="right" vertical="center"/>
    </xf>
    <xf numFmtId="0" fontId="0" fillId="2" borderId="0" xfId="0" applyFill="1" applyAlignment="1">
      <alignment horizontal="right" vertical="center"/>
    </xf>
    <xf numFmtId="0" fontId="10" fillId="0" borderId="0" xfId="0" applyFont="1">
      <alignment vertical="center"/>
    </xf>
    <xf numFmtId="49" fontId="4" fillId="0" borderId="0" xfId="1" applyNumberFormat="1" applyFont="1" applyFill="1" applyAlignment="1">
      <alignment vertical="center"/>
    </xf>
    <xf numFmtId="0" fontId="4" fillId="0" borderId="0" xfId="1" applyNumberFormat="1" applyFont="1" applyFill="1" applyAlignment="1">
      <alignment horizontal="left" vertical="center"/>
    </xf>
    <xf numFmtId="0" fontId="4" fillId="0" borderId="0" xfId="0" applyFont="1" applyAlignment="1">
      <alignment vertical="top"/>
    </xf>
    <xf numFmtId="6" fontId="4" fillId="0" borderId="0" xfId="51367" applyFont="1" applyFill="1">
      <alignment vertical="center"/>
    </xf>
    <xf numFmtId="6" fontId="4" fillId="0" borderId="0" xfId="51367" applyFont="1">
      <alignment vertical="center"/>
    </xf>
    <xf numFmtId="0" fontId="0" fillId="4" borderId="0" xfId="0" applyFill="1">
      <alignment vertical="center"/>
    </xf>
    <xf numFmtId="0" fontId="0" fillId="69" borderId="0" xfId="0" applyFill="1">
      <alignment vertical="center"/>
    </xf>
    <xf numFmtId="0" fontId="0" fillId="68" borderId="0" xfId="0" applyFill="1">
      <alignment vertical="center"/>
    </xf>
    <xf numFmtId="0" fontId="0" fillId="2" borderId="0" xfId="0" applyFill="1">
      <alignment vertical="center"/>
    </xf>
    <xf numFmtId="0" fontId="0" fillId="0" borderId="14" xfId="0" applyBorder="1">
      <alignment vertical="center"/>
    </xf>
    <xf numFmtId="0" fontId="0" fillId="0" borderId="7" xfId="0" applyBorder="1">
      <alignment vertical="center"/>
    </xf>
    <xf numFmtId="6" fontId="0" fillId="0" borderId="7" xfId="2" applyNumberFormat="1" applyFont="1" applyFill="1" applyBorder="1">
      <alignment vertical="center"/>
    </xf>
    <xf numFmtId="6" fontId="0" fillId="0" borderId="7" xfId="7" applyFont="1" applyFill="1" applyBorder="1">
      <alignment vertical="center"/>
    </xf>
    <xf numFmtId="38" fontId="0" fillId="0" borderId="7" xfId="1" applyFont="1" applyFill="1" applyBorder="1">
      <alignment vertical="center"/>
    </xf>
    <xf numFmtId="6" fontId="0" fillId="0" borderId="0" xfId="51367" applyFont="1" applyFill="1" applyBorder="1">
      <alignment vertical="center"/>
    </xf>
    <xf numFmtId="0" fontId="4" fillId="0" borderId="36" xfId="0" applyFont="1" applyBorder="1" applyAlignment="1">
      <alignment horizontal="right" vertical="center"/>
    </xf>
    <xf numFmtId="186" fontId="4" fillId="0" borderId="0" xfId="2" applyNumberFormat="1" applyFont="1" applyFill="1" applyAlignment="1">
      <alignment horizontal="right" vertical="center"/>
    </xf>
    <xf numFmtId="38" fontId="4" fillId="4" borderId="1" xfId="1" applyFont="1" applyFill="1" applyBorder="1">
      <alignment vertical="center"/>
    </xf>
    <xf numFmtId="38" fontId="4" fillId="4" borderId="1" xfId="1" applyFont="1" applyFill="1" applyBorder="1" applyAlignment="1">
      <alignment horizontal="right" vertical="center"/>
    </xf>
    <xf numFmtId="1" fontId="4" fillId="0" borderId="3" xfId="0" applyNumberFormat="1" applyFont="1" applyBorder="1" applyAlignment="1">
      <alignment horizontal="right" vertical="center"/>
    </xf>
    <xf numFmtId="14" fontId="4" fillId="0" borderId="0" xfId="0" applyNumberFormat="1" applyFont="1">
      <alignment vertical="center"/>
    </xf>
    <xf numFmtId="187" fontId="4" fillId="0" borderId="0" xfId="0" applyNumberFormat="1" applyFont="1">
      <alignment vertical="center"/>
    </xf>
    <xf numFmtId="182" fontId="4" fillId="0" borderId="0" xfId="0" applyNumberFormat="1" applyFont="1">
      <alignment vertical="center"/>
    </xf>
    <xf numFmtId="56" fontId="5" fillId="0" borderId="0" xfId="0" applyNumberFormat="1" applyFont="1">
      <alignment vertical="center"/>
    </xf>
    <xf numFmtId="10" fontId="4" fillId="0" borderId="0" xfId="2" applyNumberFormat="1" applyFont="1" applyFill="1" applyAlignment="1">
      <alignment horizontal="right" vertical="center"/>
    </xf>
    <xf numFmtId="38" fontId="4" fillId="0" borderId="11" xfId="1" applyFont="1" applyBorder="1">
      <alignment vertical="center"/>
    </xf>
    <xf numFmtId="49" fontId="4" fillId="0" borderId="0" xfId="0" applyNumberFormat="1" applyFont="1">
      <alignment vertical="center"/>
    </xf>
    <xf numFmtId="38" fontId="5" fillId="4" borderId="3" xfId="1" applyFont="1" applyFill="1" applyBorder="1">
      <alignment vertical="center"/>
    </xf>
    <xf numFmtId="0" fontId="5" fillId="4" borderId="3" xfId="0" applyFont="1" applyFill="1" applyBorder="1">
      <alignment vertical="center"/>
    </xf>
    <xf numFmtId="0" fontId="5" fillId="4" borderId="5" xfId="0" applyFont="1" applyFill="1" applyBorder="1">
      <alignment vertical="center"/>
    </xf>
    <xf numFmtId="0" fontId="10" fillId="0" borderId="0" xfId="0" applyFont="1" applyAlignment="1">
      <alignment horizontal="left" vertical="center"/>
    </xf>
    <xf numFmtId="177" fontId="0" fillId="0" borderId="3" xfId="2" applyNumberFormat="1" applyFont="1" applyFill="1" applyBorder="1">
      <alignment vertical="center"/>
    </xf>
    <xf numFmtId="38" fontId="4" fillId="0" borderId="3" xfId="1" applyFont="1" applyFill="1" applyBorder="1" applyAlignment="1">
      <alignment horizontal="center" vertical="center"/>
    </xf>
    <xf numFmtId="38" fontId="4" fillId="4" borderId="3" xfId="1" applyFont="1" applyFill="1" applyBorder="1" applyAlignment="1">
      <alignment horizontal="center" vertical="center"/>
    </xf>
    <xf numFmtId="0" fontId="65" fillId="0" borderId="0" xfId="55274" applyAlignment="1">
      <alignment horizontal="left" vertical="center"/>
    </xf>
    <xf numFmtId="0" fontId="4" fillId="70" borderId="0" xfId="0" applyFont="1" applyFill="1" applyAlignment="1">
      <alignment horizontal="center" vertical="center"/>
    </xf>
    <xf numFmtId="0" fontId="4" fillId="71" borderId="0" xfId="0" applyFont="1" applyFill="1" applyAlignment="1">
      <alignment horizontal="left" vertical="center" wrapText="1"/>
    </xf>
    <xf numFmtId="0" fontId="0" fillId="71" borderId="0" xfId="0" applyFill="1" applyAlignment="1">
      <alignment horizontal="left" vertical="center" wrapText="1"/>
    </xf>
    <xf numFmtId="14" fontId="0" fillId="2" borderId="0" xfId="0" applyNumberFormat="1" applyFill="1" applyAlignment="1">
      <alignment horizontal="center" vertical="center"/>
    </xf>
    <xf numFmtId="0" fontId="0" fillId="2" borderId="0" xfId="0" applyFill="1" applyAlignment="1">
      <alignment horizontal="center" vertical="center"/>
    </xf>
    <xf numFmtId="3" fontId="0" fillId="2" borderId="0" xfId="0" applyNumberFormat="1" applyFill="1">
      <alignment vertical="center"/>
    </xf>
    <xf numFmtId="0" fontId="4" fillId="72" borderId="7" xfId="0" applyFont="1" applyFill="1" applyBorder="1" applyAlignment="1">
      <alignment horizontal="left" vertical="center"/>
    </xf>
    <xf numFmtId="0" fontId="4" fillId="74" borderId="14" xfId="0" applyFont="1" applyFill="1" applyBorder="1" applyAlignment="1">
      <alignment horizontal="left" vertical="center"/>
    </xf>
    <xf numFmtId="0" fontId="4" fillId="74" borderId="7" xfId="0" applyFont="1" applyFill="1" applyBorder="1" applyAlignment="1">
      <alignment horizontal="left" vertical="center"/>
    </xf>
    <xf numFmtId="0" fontId="6" fillId="74" borderId="7" xfId="0" applyFont="1" applyFill="1" applyBorder="1" applyAlignment="1">
      <alignment horizontal="left" vertical="center"/>
    </xf>
    <xf numFmtId="0" fontId="4" fillId="72" borderId="14" xfId="0" applyFont="1" applyFill="1" applyBorder="1" applyAlignment="1">
      <alignment horizontal="left" vertical="center"/>
    </xf>
    <xf numFmtId="0" fontId="5" fillId="72" borderId="14" xfId="0" applyFont="1" applyFill="1" applyBorder="1" applyAlignment="1">
      <alignment horizontal="left" vertical="center"/>
    </xf>
    <xf numFmtId="0" fontId="4" fillId="72" borderId="4" xfId="0" applyFont="1" applyFill="1" applyBorder="1" applyAlignment="1">
      <alignment horizontal="left" vertical="center"/>
    </xf>
    <xf numFmtId="0" fontId="4" fillId="0" borderId="62" xfId="0" applyFont="1" applyBorder="1">
      <alignment vertical="center"/>
    </xf>
    <xf numFmtId="0" fontId="4" fillId="0" borderId="63" xfId="0" applyFont="1" applyBorder="1" applyAlignment="1">
      <alignment horizontal="left" vertical="center"/>
    </xf>
    <xf numFmtId="0" fontId="4" fillId="0" borderId="64" xfId="0" applyFont="1" applyBorder="1" applyAlignment="1">
      <alignment horizontal="left" vertical="center"/>
    </xf>
    <xf numFmtId="0" fontId="4" fillId="0" borderId="65" xfId="0" applyFont="1" applyBorder="1" applyAlignment="1">
      <alignment horizontal="left" vertical="center"/>
    </xf>
    <xf numFmtId="0" fontId="4" fillId="0" borderId="66" xfId="0" applyFont="1" applyBorder="1" applyAlignment="1">
      <alignment horizontal="left" vertical="center"/>
    </xf>
    <xf numFmtId="0" fontId="4" fillId="0" borderId="67" xfId="0" applyFont="1" applyBorder="1" applyAlignment="1">
      <alignment horizontal="left" vertical="center"/>
    </xf>
    <xf numFmtId="0" fontId="5" fillId="0" borderId="65" xfId="0" applyFont="1" applyBorder="1" applyAlignment="1">
      <alignment horizontal="left" vertical="center"/>
    </xf>
    <xf numFmtId="0" fontId="4" fillId="0" borderId="68" xfId="0" applyFont="1" applyBorder="1">
      <alignment vertical="center"/>
    </xf>
    <xf numFmtId="0" fontId="4" fillId="0" borderId="69" xfId="0" applyFont="1" applyBorder="1" applyAlignment="1">
      <alignment horizontal="left" vertical="center"/>
    </xf>
    <xf numFmtId="0" fontId="6" fillId="0" borderId="63" xfId="0" applyFont="1" applyBorder="1" applyAlignment="1">
      <alignment horizontal="left" vertical="center"/>
    </xf>
    <xf numFmtId="0" fontId="6" fillId="0" borderId="64" xfId="0" applyFont="1" applyBorder="1" applyAlignment="1">
      <alignment horizontal="left" vertical="center"/>
    </xf>
    <xf numFmtId="0" fontId="6" fillId="0" borderId="66" xfId="0" applyFont="1" applyBorder="1" applyAlignment="1">
      <alignment horizontal="left" vertical="center"/>
    </xf>
    <xf numFmtId="0" fontId="4" fillId="0" borderId="70" xfId="0" applyFont="1" applyBorder="1">
      <alignment vertical="center"/>
    </xf>
    <xf numFmtId="0" fontId="4" fillId="0" borderId="36" xfId="0" applyFont="1" applyBorder="1" applyAlignment="1">
      <alignment horizontal="left" vertical="center"/>
    </xf>
    <xf numFmtId="0" fontId="4" fillId="0" borderId="71" xfId="0" applyFont="1" applyBorder="1">
      <alignment vertical="center"/>
    </xf>
    <xf numFmtId="0" fontId="5" fillId="0" borderId="64" xfId="0" applyFont="1" applyBorder="1" applyAlignment="1">
      <alignment horizontal="left" vertical="center"/>
    </xf>
    <xf numFmtId="0" fontId="4" fillId="0" borderId="72" xfId="0" applyFont="1" applyBorder="1" applyAlignment="1">
      <alignment horizontal="left" vertical="center"/>
    </xf>
    <xf numFmtId="176" fontId="0" fillId="0" borderId="3" xfId="0" applyNumberFormat="1" applyBorder="1" applyAlignment="1">
      <alignment horizontal="center" vertical="center"/>
    </xf>
    <xf numFmtId="10" fontId="0" fillId="0" borderId="0" xfId="2" applyNumberFormat="1" applyFont="1" applyAlignment="1">
      <alignment horizontal="center" vertical="center"/>
    </xf>
    <xf numFmtId="38" fontId="0" fillId="0" borderId="0" xfId="1" applyFont="1" applyAlignment="1">
      <alignment horizontal="center" vertical="center"/>
    </xf>
    <xf numFmtId="0" fontId="0" fillId="5" borderId="0" xfId="0" applyFill="1" applyAlignment="1">
      <alignment horizontal="center" vertical="center"/>
    </xf>
    <xf numFmtId="0" fontId="6" fillId="0" borderId="69" xfId="0" applyFont="1" applyBorder="1" applyAlignment="1">
      <alignment horizontal="left" vertical="center"/>
    </xf>
    <xf numFmtId="0" fontId="0" fillId="0" borderId="64" xfId="0" applyBorder="1" applyAlignment="1">
      <alignment horizontal="left" vertical="center"/>
    </xf>
    <xf numFmtId="38" fontId="0" fillId="0" borderId="44" xfId="1" applyFont="1" applyBorder="1">
      <alignment vertical="center"/>
    </xf>
    <xf numFmtId="0" fontId="0" fillId="0" borderId="43" xfId="0" applyBorder="1">
      <alignment vertical="center"/>
    </xf>
    <xf numFmtId="38" fontId="0" fillId="0" borderId="45" xfId="1" applyFont="1" applyBorder="1">
      <alignment vertical="center"/>
    </xf>
    <xf numFmtId="38" fontId="0" fillId="0" borderId="46" xfId="1" applyFont="1" applyBorder="1">
      <alignment vertical="center"/>
    </xf>
    <xf numFmtId="0" fontId="0" fillId="0" borderId="38" xfId="0" applyBorder="1">
      <alignment vertical="center"/>
    </xf>
    <xf numFmtId="188" fontId="0" fillId="7" borderId="41" xfId="0" applyNumberFormat="1" applyFill="1" applyBorder="1">
      <alignment vertical="center"/>
    </xf>
    <xf numFmtId="188" fontId="0" fillId="7" borderId="42" xfId="0" applyNumberFormat="1" applyFill="1" applyBorder="1">
      <alignment vertical="center"/>
    </xf>
    <xf numFmtId="0" fontId="0" fillId="0" borderId="37" xfId="0" applyBorder="1">
      <alignment vertical="center"/>
    </xf>
    <xf numFmtId="176" fontId="4" fillId="0" borderId="0" xfId="2" applyNumberFormat="1" applyFont="1">
      <alignment vertical="center"/>
    </xf>
    <xf numFmtId="0" fontId="4" fillId="0" borderId="43" xfId="0" applyFont="1" applyBorder="1" applyAlignment="1">
      <alignment horizontal="left" vertical="center"/>
    </xf>
    <xf numFmtId="0" fontId="0" fillId="0" borderId="73" xfId="0" applyBorder="1">
      <alignment vertical="center"/>
    </xf>
    <xf numFmtId="0" fontId="16" fillId="10" borderId="0" xfId="0" applyFont="1" applyFill="1">
      <alignment vertical="center"/>
    </xf>
    <xf numFmtId="0" fontId="15" fillId="10" borderId="0" xfId="0" applyFont="1" applyFill="1">
      <alignment vertical="center"/>
    </xf>
    <xf numFmtId="188" fontId="0" fillId="0" borderId="0" xfId="0" applyNumberFormat="1">
      <alignment vertical="center"/>
    </xf>
    <xf numFmtId="0" fontId="0" fillId="0" borderId="3" xfId="0" applyBorder="1" applyAlignment="1">
      <alignment horizontal="left" vertical="center"/>
    </xf>
    <xf numFmtId="38" fontId="4" fillId="0" borderId="7" xfId="1" applyFont="1" applyFill="1" applyBorder="1" applyAlignment="1">
      <alignment horizontal="right" vertical="center"/>
    </xf>
    <xf numFmtId="49" fontId="4" fillId="0" borderId="7" xfId="0" applyNumberFormat="1" applyFont="1" applyBorder="1">
      <alignment vertical="center"/>
    </xf>
    <xf numFmtId="0" fontId="4" fillId="73" borderId="7" xfId="0" applyFont="1" applyFill="1" applyBorder="1" applyAlignment="1">
      <alignment horizontal="left" vertical="center"/>
    </xf>
    <xf numFmtId="0" fontId="76" fillId="0" borderId="7" xfId="0" applyFont="1" applyBorder="1" applyAlignment="1">
      <alignment horizontal="left" vertical="center"/>
    </xf>
    <xf numFmtId="38" fontId="4" fillId="75" borderId="3" xfId="1" applyFont="1" applyFill="1" applyBorder="1">
      <alignment vertical="center"/>
    </xf>
    <xf numFmtId="0" fontId="6" fillId="0" borderId="65" xfId="0" applyFont="1" applyBorder="1" applyAlignment="1">
      <alignment horizontal="left" vertical="center"/>
    </xf>
    <xf numFmtId="0" fontId="4" fillId="0" borderId="74" xfId="0" applyFont="1" applyBorder="1">
      <alignment vertical="center"/>
    </xf>
    <xf numFmtId="38" fontId="4" fillId="4" borderId="13" xfId="1" applyFont="1" applyFill="1" applyBorder="1" applyAlignment="1">
      <alignment horizontal="right" vertical="center"/>
    </xf>
    <xf numFmtId="38" fontId="4" fillId="0" borderId="13" xfId="1" applyFont="1" applyBorder="1" applyAlignment="1">
      <alignment horizontal="right" vertical="center"/>
    </xf>
    <xf numFmtId="176" fontId="6" fillId="0" borderId="62" xfId="0" applyNumberFormat="1" applyFont="1" applyBorder="1">
      <alignment vertical="center"/>
    </xf>
    <xf numFmtId="0" fontId="6" fillId="9" borderId="3" xfId="0" applyFont="1" applyFill="1" applyBorder="1">
      <alignment vertical="center"/>
    </xf>
    <xf numFmtId="38" fontId="6" fillId="0" borderId="3" xfId="1" applyFont="1" applyBorder="1">
      <alignment vertical="center"/>
    </xf>
    <xf numFmtId="38" fontId="6" fillId="0" borderId="3" xfId="1" applyFont="1" applyFill="1" applyBorder="1">
      <alignment vertical="center"/>
    </xf>
    <xf numFmtId="38" fontId="6" fillId="5" borderId="3" xfId="1" applyFont="1" applyFill="1" applyBorder="1">
      <alignment vertical="center"/>
    </xf>
    <xf numFmtId="0" fontId="6" fillId="76" borderId="3" xfId="0" applyFont="1" applyFill="1" applyBorder="1">
      <alignment vertical="center"/>
    </xf>
    <xf numFmtId="0" fontId="77" fillId="0" borderId="3" xfId="0" applyFont="1" applyBorder="1">
      <alignment vertical="center"/>
    </xf>
    <xf numFmtId="56" fontId="0" fillId="0" borderId="0" xfId="0" applyNumberFormat="1">
      <alignment vertical="center"/>
    </xf>
    <xf numFmtId="0" fontId="4" fillId="0" borderId="75" xfId="0" applyFont="1" applyBorder="1" applyAlignment="1">
      <alignment horizontal="left" vertical="center"/>
    </xf>
    <xf numFmtId="0" fontId="4" fillId="77" borderId="0" xfId="0" applyFont="1" applyFill="1">
      <alignment vertical="center"/>
    </xf>
    <xf numFmtId="38" fontId="6" fillId="75" borderId="3" xfId="1" applyFont="1" applyFill="1" applyBorder="1">
      <alignment vertical="center"/>
    </xf>
    <xf numFmtId="38" fontId="4" fillId="0" borderId="13" xfId="1" applyFont="1" applyBorder="1">
      <alignment vertical="center"/>
    </xf>
    <xf numFmtId="0" fontId="33" fillId="2" borderId="0" xfId="0" applyFont="1" applyFill="1">
      <alignment vertical="center"/>
    </xf>
    <xf numFmtId="0" fontId="0" fillId="66" borderId="0" xfId="0" applyFill="1">
      <alignment vertical="center"/>
    </xf>
    <xf numFmtId="0" fontId="4" fillId="0" borderId="43" xfId="0" applyFont="1" applyBorder="1">
      <alignment vertical="center"/>
    </xf>
    <xf numFmtId="0" fontId="4" fillId="0" borderId="39" xfId="0" applyFont="1" applyBorder="1">
      <alignment vertical="center"/>
    </xf>
    <xf numFmtId="10" fontId="4" fillId="0" borderId="3" xfId="2" applyNumberFormat="1" applyFont="1" applyFill="1" applyBorder="1" applyAlignment="1"/>
    <xf numFmtId="189" fontId="4" fillId="0" borderId="0" xfId="0" applyNumberFormat="1" applyFont="1" applyAlignment="1">
      <alignment horizontal="center" vertical="center"/>
    </xf>
    <xf numFmtId="0" fontId="4" fillId="0" borderId="0" xfId="51368" applyFont="1" applyAlignment="1">
      <alignment horizontal="center"/>
    </xf>
    <xf numFmtId="190" fontId="4" fillId="0" borderId="62" xfId="55275" applyNumberFormat="1" applyFont="1" applyFill="1" applyBorder="1" applyAlignment="1"/>
    <xf numFmtId="38" fontId="4" fillId="0" borderId="62" xfId="55275" applyFont="1" applyFill="1" applyBorder="1">
      <alignment vertical="center"/>
    </xf>
    <xf numFmtId="10" fontId="4" fillId="0" borderId="62" xfId="2" applyNumberFormat="1" applyFont="1" applyFill="1" applyBorder="1" applyAlignment="1"/>
    <xf numFmtId="38" fontId="4" fillId="0" borderId="13" xfId="1" applyFont="1" applyFill="1" applyBorder="1" applyAlignment="1"/>
    <xf numFmtId="38" fontId="4" fillId="0" borderId="74" xfId="1" applyFont="1" applyFill="1" applyBorder="1" applyAlignment="1"/>
    <xf numFmtId="38" fontId="0" fillId="3" borderId="0" xfId="1" applyFont="1" applyFill="1">
      <alignment vertical="center"/>
    </xf>
    <xf numFmtId="0" fontId="0" fillId="78" borderId="3" xfId="0" applyFill="1" applyBorder="1">
      <alignment vertical="center"/>
    </xf>
    <xf numFmtId="0" fontId="6" fillId="78" borderId="3" xfId="0" applyFont="1" applyFill="1" applyBorder="1">
      <alignment vertical="center"/>
    </xf>
    <xf numFmtId="0" fontId="6" fillId="78" borderId="62" xfId="0" applyFont="1" applyFill="1" applyBorder="1">
      <alignment vertical="center"/>
    </xf>
    <xf numFmtId="0" fontId="6" fillId="70" borderId="3" xfId="0" applyFont="1" applyFill="1" applyBorder="1">
      <alignment vertical="center"/>
    </xf>
    <xf numFmtId="0" fontId="6" fillId="0" borderId="44" xfId="0" applyFont="1" applyBorder="1">
      <alignment vertical="center"/>
    </xf>
    <xf numFmtId="38" fontId="6" fillId="0" borderId="44" xfId="1" applyFont="1" applyBorder="1">
      <alignment vertical="center"/>
    </xf>
    <xf numFmtId="0" fontId="6" fillId="0" borderId="62" xfId="0" applyFont="1" applyBorder="1">
      <alignment vertical="center"/>
    </xf>
    <xf numFmtId="38" fontId="6" fillId="0" borderId="1" xfId="1" applyFont="1" applyBorder="1">
      <alignment vertical="center"/>
    </xf>
    <xf numFmtId="0" fontId="9" fillId="0" borderId="0" xfId="0" applyFont="1">
      <alignment vertical="center"/>
    </xf>
    <xf numFmtId="38" fontId="6" fillId="0" borderId="0" xfId="0" applyNumberFormat="1" applyFont="1">
      <alignment vertical="center"/>
    </xf>
    <xf numFmtId="9" fontId="6" fillId="0" borderId="0" xfId="2" applyFont="1">
      <alignment vertical="center"/>
    </xf>
    <xf numFmtId="9" fontId="6" fillId="0" borderId="0" xfId="0" applyNumberFormat="1" applyFont="1">
      <alignment vertical="center"/>
    </xf>
    <xf numFmtId="0" fontId="31" fillId="0" borderId="0" xfId="0" applyFont="1">
      <alignment vertical="center"/>
    </xf>
    <xf numFmtId="38" fontId="31" fillId="0" borderId="3" xfId="1" applyFont="1" applyBorder="1">
      <alignment vertical="center"/>
    </xf>
    <xf numFmtId="38" fontId="0" fillId="2" borderId="7" xfId="1" applyFont="1" applyFill="1" applyBorder="1">
      <alignment vertical="center"/>
    </xf>
    <xf numFmtId="38" fontId="0" fillId="0" borderId="7" xfId="1" applyFont="1" applyBorder="1">
      <alignment vertical="center"/>
    </xf>
    <xf numFmtId="38" fontId="0" fillId="72" borderId="3" xfId="1" applyFont="1" applyFill="1" applyBorder="1">
      <alignment vertical="center"/>
    </xf>
    <xf numFmtId="38" fontId="4" fillId="0" borderId="38" xfId="1" applyFont="1" applyBorder="1">
      <alignment vertical="center"/>
    </xf>
    <xf numFmtId="38" fontId="4" fillId="0" borderId="41" xfId="1" applyFont="1" applyBorder="1">
      <alignment vertical="center"/>
    </xf>
    <xf numFmtId="38" fontId="4" fillId="2" borderId="43" xfId="1" applyFont="1" applyFill="1" applyBorder="1">
      <alignment vertical="center"/>
    </xf>
    <xf numFmtId="38" fontId="4" fillId="0" borderId="43" xfId="1" applyFont="1" applyBorder="1">
      <alignment vertical="center"/>
    </xf>
    <xf numFmtId="38" fontId="4" fillId="2" borderId="37" xfId="1" applyFont="1" applyFill="1" applyBorder="1">
      <alignment vertical="center"/>
    </xf>
    <xf numFmtId="38" fontId="4" fillId="2" borderId="45" xfId="1" applyFont="1" applyFill="1" applyBorder="1">
      <alignment vertical="center"/>
    </xf>
    <xf numFmtId="38" fontId="4" fillId="0" borderId="45" xfId="1" applyFont="1" applyBorder="1">
      <alignment vertical="center"/>
    </xf>
    <xf numFmtId="38" fontId="4" fillId="2" borderId="38" xfId="1" applyFont="1" applyFill="1" applyBorder="1">
      <alignment vertical="center"/>
    </xf>
    <xf numFmtId="38" fontId="4" fillId="2" borderId="41" xfId="1" applyFont="1" applyFill="1" applyBorder="1">
      <alignment vertical="center"/>
    </xf>
    <xf numFmtId="38" fontId="4" fillId="0" borderId="37" xfId="1" applyFont="1" applyBorder="1">
      <alignment vertical="center"/>
    </xf>
    <xf numFmtId="38" fontId="4" fillId="0" borderId="4" xfId="1" applyFont="1" applyFill="1" applyBorder="1" applyAlignment="1">
      <alignment horizontal="right" vertical="center"/>
    </xf>
    <xf numFmtId="38" fontId="4" fillId="2" borderId="39" xfId="1" applyFont="1" applyFill="1" applyBorder="1">
      <alignment vertical="center"/>
    </xf>
    <xf numFmtId="0" fontId="4" fillId="0" borderId="36" xfId="0" applyFont="1" applyBorder="1">
      <alignment vertical="center"/>
    </xf>
    <xf numFmtId="38" fontId="4" fillId="0" borderId="38" xfId="1" applyFont="1" applyFill="1" applyBorder="1">
      <alignment vertical="center"/>
    </xf>
    <xf numFmtId="38" fontId="4" fillId="0" borderId="43" xfId="1" applyFont="1" applyFill="1" applyBorder="1">
      <alignment vertical="center"/>
    </xf>
    <xf numFmtId="38" fontId="4" fillId="4" borderId="37" xfId="1" applyFont="1" applyFill="1" applyBorder="1">
      <alignment vertical="center"/>
    </xf>
    <xf numFmtId="38" fontId="4" fillId="4" borderId="45" xfId="1" applyFont="1" applyFill="1" applyBorder="1">
      <alignment vertical="center"/>
    </xf>
    <xf numFmtId="55" fontId="0" fillId="0" borderId="0" xfId="0" applyNumberFormat="1">
      <alignment vertical="center"/>
    </xf>
    <xf numFmtId="3" fontId="6" fillId="0" borderId="3" xfId="0" applyNumberFormat="1" applyFont="1" applyBorder="1">
      <alignment vertical="center"/>
    </xf>
    <xf numFmtId="3" fontId="6" fillId="0" borderId="0" xfId="0" applyNumberFormat="1" applyFont="1">
      <alignment vertical="center"/>
    </xf>
    <xf numFmtId="9" fontId="0" fillId="0" borderId="0" xfId="0" applyNumberFormat="1">
      <alignment vertical="center"/>
    </xf>
    <xf numFmtId="38" fontId="4" fillId="0" borderId="3" xfId="1" applyFont="1" applyFill="1" applyBorder="1" applyAlignment="1">
      <alignment vertical="center"/>
    </xf>
    <xf numFmtId="38" fontId="4" fillId="2" borderId="0" xfId="1" applyFont="1" applyFill="1">
      <alignment vertical="center"/>
    </xf>
    <xf numFmtId="38" fontId="4" fillId="2" borderId="3" xfId="1" applyFont="1" applyFill="1" applyBorder="1" applyAlignment="1">
      <alignment horizontal="right" vertical="center"/>
    </xf>
    <xf numFmtId="0" fontId="0" fillId="65" borderId="43" xfId="0" applyFill="1" applyBorder="1">
      <alignment vertical="center"/>
    </xf>
    <xf numFmtId="38" fontId="0" fillId="0" borderId="44" xfId="1" applyFont="1" applyFill="1" applyBorder="1">
      <alignment vertical="center"/>
    </xf>
    <xf numFmtId="0" fontId="0" fillId="2" borderId="64" xfId="0" applyFill="1" applyBorder="1" applyAlignment="1">
      <alignment horizontal="left" vertical="center"/>
    </xf>
    <xf numFmtId="0" fontId="6" fillId="2" borderId="64" xfId="0" applyFont="1" applyFill="1" applyBorder="1" applyAlignment="1">
      <alignment horizontal="left" vertical="center"/>
    </xf>
    <xf numFmtId="0" fontId="6" fillId="0" borderId="75" xfId="0" applyFont="1" applyBorder="1" applyAlignment="1">
      <alignment horizontal="left" vertical="center"/>
    </xf>
    <xf numFmtId="38" fontId="4" fillId="0" borderId="76" xfId="1" applyFont="1" applyBorder="1">
      <alignment vertical="center"/>
    </xf>
    <xf numFmtId="38" fontId="4" fillId="0" borderId="42" xfId="1" applyFont="1" applyBorder="1">
      <alignment vertical="center"/>
    </xf>
    <xf numFmtId="38" fontId="4" fillId="0" borderId="44" xfId="1" applyFont="1" applyFill="1" applyBorder="1">
      <alignment vertical="center"/>
    </xf>
    <xf numFmtId="38" fontId="4" fillId="0" borderId="44" xfId="1" applyFont="1" applyBorder="1">
      <alignment vertical="center"/>
    </xf>
    <xf numFmtId="38" fontId="4" fillId="4" borderId="46" xfId="1" applyFont="1" applyFill="1" applyBorder="1">
      <alignment vertical="center"/>
    </xf>
    <xf numFmtId="38" fontId="4" fillId="0" borderId="46" xfId="1" applyFont="1" applyBorder="1">
      <alignment vertical="center"/>
    </xf>
    <xf numFmtId="38" fontId="6" fillId="2" borderId="3" xfId="1" applyFont="1" applyFill="1" applyBorder="1">
      <alignment vertical="center"/>
    </xf>
    <xf numFmtId="0" fontId="6" fillId="2" borderId="3" xfId="0" applyFont="1" applyFill="1" applyBorder="1">
      <alignment vertical="center"/>
    </xf>
    <xf numFmtId="0" fontId="10" fillId="0" borderId="0" xfId="0" applyFont="1" applyAlignment="1">
      <alignment horizontal="right" vertical="center"/>
    </xf>
    <xf numFmtId="0" fontId="9" fillId="2" borderId="6" xfId="0" applyFont="1" applyFill="1" applyBorder="1" applyAlignment="1">
      <alignment horizontal="center" vertical="center"/>
    </xf>
    <xf numFmtId="49" fontId="5" fillId="0" borderId="3" xfId="0" applyNumberFormat="1" applyFont="1" applyBorder="1" applyAlignment="1">
      <alignment horizontal="left" vertical="center"/>
    </xf>
    <xf numFmtId="49" fontId="6" fillId="0" borderId="13" xfId="0" applyNumberFormat="1" applyFont="1" applyBorder="1" applyAlignment="1">
      <alignment horizontal="left" vertical="center"/>
    </xf>
    <xf numFmtId="49" fontId="6" fillId="0" borderId="1" xfId="0" applyNumberFormat="1" applyFont="1" applyBorder="1" applyAlignment="1">
      <alignment horizontal="left" vertical="center"/>
    </xf>
    <xf numFmtId="49" fontId="6" fillId="0" borderId="3" xfId="0" applyNumberFormat="1" applyFont="1" applyBorder="1" applyAlignment="1">
      <alignment horizontal="left" vertical="center"/>
    </xf>
    <xf numFmtId="0" fontId="6" fillId="0" borderId="13" xfId="0" applyFont="1" applyBorder="1" applyAlignment="1">
      <alignment horizontal="left" vertical="center"/>
    </xf>
    <xf numFmtId="0" fontId="6" fillId="0" borderId="1" xfId="0" applyFont="1" applyBorder="1" applyAlignment="1">
      <alignment horizontal="left" vertical="center"/>
    </xf>
    <xf numFmtId="0" fontId="5" fillId="0" borderId="13" xfId="0" applyFont="1" applyBorder="1" applyAlignment="1">
      <alignment horizontal="left" vertical="center"/>
    </xf>
    <xf numFmtId="0" fontId="5" fillId="0" borderId="1" xfId="0" applyFont="1" applyBorder="1" applyAlignment="1">
      <alignment horizontal="left" vertical="center"/>
    </xf>
    <xf numFmtId="0" fontId="6" fillId="0" borderId="10" xfId="0" applyFont="1" applyBorder="1" applyAlignment="1">
      <alignment horizontal="left" vertical="center"/>
    </xf>
    <xf numFmtId="0" fontId="8" fillId="0" borderId="13" xfId="0" applyFont="1" applyBorder="1" applyAlignment="1">
      <alignment horizontal="left" vertical="center"/>
    </xf>
    <xf numFmtId="0" fontId="8" fillId="0" borderId="1" xfId="0" applyFont="1" applyBorder="1" applyAlignment="1">
      <alignment horizontal="left" vertical="center"/>
    </xf>
    <xf numFmtId="0" fontId="5" fillId="0" borderId="10" xfId="0" applyFont="1" applyBorder="1" applyAlignment="1">
      <alignment horizontal="left" vertical="center"/>
    </xf>
    <xf numFmtId="0" fontId="16" fillId="4" borderId="47" xfId="0" applyFont="1" applyFill="1" applyBorder="1" applyAlignment="1">
      <alignment horizontal="center" vertical="center"/>
    </xf>
    <xf numFmtId="0" fontId="15" fillId="4" borderId="48" xfId="0" applyFont="1" applyFill="1" applyBorder="1" applyAlignment="1">
      <alignment horizontal="center" vertical="center"/>
    </xf>
    <xf numFmtId="0" fontId="15" fillId="4" borderId="49" xfId="0" applyFont="1" applyFill="1" applyBorder="1" applyAlignment="1">
      <alignment horizontal="center" vertical="center"/>
    </xf>
    <xf numFmtId="0" fontId="15" fillId="4" borderId="60" xfId="0" applyFont="1" applyFill="1" applyBorder="1" applyAlignment="1">
      <alignment horizontal="center" vertical="center"/>
    </xf>
    <xf numFmtId="0" fontId="15" fillId="4" borderId="61" xfId="0" applyFont="1" applyFill="1" applyBorder="1" applyAlignment="1">
      <alignment horizontal="center" vertical="center"/>
    </xf>
  </cellXfs>
  <cellStyles count="55290">
    <cellStyle name="20% - アクセント 1" xfId="28" builtinId="30" customBuiltin="1"/>
    <cellStyle name="20% - アクセント 1 2" xfId="1115" xr:uid="{68E5D0FE-DD28-4740-B3CD-EBEBB6849353}"/>
    <cellStyle name="20% - アクセント 1 2 2" xfId="1165" xr:uid="{3B63129E-5730-4854-9EB1-E4DD4A50A0A3}"/>
    <cellStyle name="20% - アクセント 1 2 2 2" xfId="1243" xr:uid="{938EDFA3-F524-4767-AEC6-1AC3A35D4424}"/>
    <cellStyle name="20% - アクセント 1 2 2 2 2" xfId="1399" xr:uid="{835B4D47-02E0-4BBB-B218-A519030F033D}"/>
    <cellStyle name="20% - アクセント 1 2 2 2 2 2" xfId="1711" xr:uid="{5588B089-EE4B-4F1F-85CB-26AF91A88949}"/>
    <cellStyle name="20% - アクセント 1 2 2 2 3" xfId="1555" xr:uid="{0964FE0A-CDAE-40C8-BE09-0F079BD61A03}"/>
    <cellStyle name="20% - アクセント 1 2 2 3" xfId="1321" xr:uid="{83F0BC89-72AA-4EE8-9D92-278407D58B8E}"/>
    <cellStyle name="20% - アクセント 1 2 2 3 2" xfId="1633" xr:uid="{CA87BF3E-5098-46F6-B06F-47568A470D21}"/>
    <cellStyle name="20% - アクセント 1 2 2 4" xfId="1477" xr:uid="{D4F6F38E-C312-40DE-9C9D-DFEC726C9A90}"/>
    <cellStyle name="20% - アクセント 1 2 3" xfId="1204" xr:uid="{64334872-5BFC-476E-9F07-AE16DDC2CDEC}"/>
    <cellStyle name="20% - アクセント 1 2 3 2" xfId="1360" xr:uid="{52999386-4C6A-4837-9A2C-919C4D37C6DB}"/>
    <cellStyle name="20% - アクセント 1 2 3 2 2" xfId="1672" xr:uid="{E39C8458-06C6-4D0B-A85F-C28DFCAE9A0C}"/>
    <cellStyle name="20% - アクセント 1 2 3 3" xfId="1516" xr:uid="{8810C5A3-09BA-4533-8B0C-F6BCA3EE1BCE}"/>
    <cellStyle name="20% - アクセント 1 2 4" xfId="1282" xr:uid="{6A8455B4-53D9-45D4-BA4C-3BB3D7AA98A6}"/>
    <cellStyle name="20% - アクセント 1 2 4 2" xfId="1594" xr:uid="{84978EB7-B0FE-435D-B61D-744B0ADB3639}"/>
    <cellStyle name="20% - アクセント 1 2 5" xfId="1438" xr:uid="{32783407-0804-46EC-A9E9-87EBBD059C08}"/>
    <cellStyle name="20% - アクセント 1 2 6" xfId="51437" xr:uid="{A0C3DBF9-FA38-4A40-BC68-C69AD8AC989C}"/>
    <cellStyle name="20% - アクセント 1 2 7" xfId="2259" xr:uid="{F16C646D-0D1C-4CD5-BD2F-012EF27CBB6D}"/>
    <cellStyle name="20% - アクセント 1 2 8" xfId="55287" xr:uid="{DED29EA0-E80B-4C65-928A-35AF3682FB10}"/>
    <cellStyle name="20% - アクセント 1 3" xfId="1139" xr:uid="{89BC35C9-C7BA-49DA-A362-F2F876C717BA}"/>
    <cellStyle name="20% - アクセント 1 3 2" xfId="1178" xr:uid="{B8429065-37CF-4709-9E1B-780E77703A5D}"/>
    <cellStyle name="20% - アクセント 1 3 2 2" xfId="1256" xr:uid="{C0A69F85-7EAF-4FE4-999A-2C7A226AE824}"/>
    <cellStyle name="20% - アクセント 1 3 2 2 2" xfId="1412" xr:uid="{319B2DF3-C140-4D32-9387-413DC9550965}"/>
    <cellStyle name="20% - アクセント 1 3 2 2 2 2" xfId="1724" xr:uid="{11D689C2-C092-490A-A5D5-83CF4E79019C}"/>
    <cellStyle name="20% - アクセント 1 3 2 2 3" xfId="1568" xr:uid="{7B4868DF-6843-4049-8A86-52F835B834D5}"/>
    <cellStyle name="20% - アクセント 1 3 2 3" xfId="1334" xr:uid="{77E7AE49-2990-4D42-B671-1D5E93526B55}"/>
    <cellStyle name="20% - アクセント 1 3 2 3 2" xfId="1646" xr:uid="{1CCE57C7-DEEC-44A1-A478-CBB72D58A485}"/>
    <cellStyle name="20% - アクセント 1 3 2 4" xfId="1490" xr:uid="{B384CE52-6D00-43D6-BB2E-F95CBCDE29AA}"/>
    <cellStyle name="20% - アクセント 1 3 3" xfId="1217" xr:uid="{B533FABE-9D0D-435C-8C2D-ADE8032BBE75}"/>
    <cellStyle name="20% - アクセント 1 3 3 2" xfId="1373" xr:uid="{E9E0DE9F-BD0F-4F3E-8AFB-DC0AE9096DD7}"/>
    <cellStyle name="20% - アクセント 1 3 3 2 2" xfId="1685" xr:uid="{18A65D4B-F501-4CCA-A6C3-6AA9F486FC9D}"/>
    <cellStyle name="20% - アクセント 1 3 3 3" xfId="1529" xr:uid="{452BB8B0-9982-4C45-B742-7325E0550179}"/>
    <cellStyle name="20% - アクセント 1 3 4" xfId="1295" xr:uid="{48E4ED2A-EB78-43CF-8F9E-8CEB340957E0}"/>
    <cellStyle name="20% - アクセント 1 3 4 2" xfId="1607" xr:uid="{924E5130-59FD-46FE-A9CF-91CFAF9D2958}"/>
    <cellStyle name="20% - アクセント 1 3 5" xfId="1451" xr:uid="{A0C8F3F9-BBD2-4221-856F-8996EA1A8E57}"/>
    <cellStyle name="20% - アクセント 1 3 6" xfId="51460" xr:uid="{B88030B9-B5E9-49CC-AC32-D30262C05038}"/>
    <cellStyle name="20% - アクセント 1 3 7" xfId="2260" xr:uid="{FA9A886A-1AD1-4740-927F-063C384B092D}"/>
    <cellStyle name="20% - アクセント 1 4" xfId="1152" xr:uid="{80A59B75-FCDC-4F7A-BDFD-FCF2044692B3}"/>
    <cellStyle name="20% - アクセント 1 4 2" xfId="1191" xr:uid="{6BD54A38-B49B-4F18-91EE-3C7683537645}"/>
    <cellStyle name="20% - アクセント 1 4 2 2" xfId="1269" xr:uid="{8F2A2F03-284D-450A-B913-DBE7A0E233AE}"/>
    <cellStyle name="20% - アクセント 1 4 2 2 2" xfId="1425" xr:uid="{4A8237AA-6505-414C-AF4B-4BD31CBBDD71}"/>
    <cellStyle name="20% - アクセント 1 4 2 2 2 2" xfId="1737" xr:uid="{BB21BD1B-1FEA-48A4-AB60-E634E016562F}"/>
    <cellStyle name="20% - アクセント 1 4 2 2 3" xfId="1581" xr:uid="{020C1EB7-85A4-45E7-A5AB-4D153DCD46DB}"/>
    <cellStyle name="20% - アクセント 1 4 2 3" xfId="1347" xr:uid="{742E49EC-461C-4CF4-95E1-776CEA4BF3C1}"/>
    <cellStyle name="20% - アクセント 1 4 2 3 2" xfId="1659" xr:uid="{F5140390-3EA2-4E3A-9D03-0CE5A937E947}"/>
    <cellStyle name="20% - アクセント 1 4 2 4" xfId="1503" xr:uid="{5060CCF6-E30F-4A54-B375-BD2988183130}"/>
    <cellStyle name="20% - アクセント 1 4 3" xfId="1230" xr:uid="{C749B71D-3924-4531-BEBC-B924CBCEC690}"/>
    <cellStyle name="20% - アクセント 1 4 3 2" xfId="1386" xr:uid="{276BE0E8-2414-40C3-B6F0-AB92AA986343}"/>
    <cellStyle name="20% - アクセント 1 4 3 2 2" xfId="1698" xr:uid="{A076747F-FF43-4399-8AB0-6D9517986BBA}"/>
    <cellStyle name="20% - アクセント 1 4 3 3" xfId="1542" xr:uid="{D27971D9-E7AA-48B4-AA4D-1D21AD6A6B26}"/>
    <cellStyle name="20% - アクセント 1 4 4" xfId="1308" xr:uid="{5BDA0F02-0D86-4D03-8F6F-10B95AFF0CFD}"/>
    <cellStyle name="20% - アクセント 1 4 4 2" xfId="1620" xr:uid="{1A273259-118C-4164-9A2F-309F82B30D26}"/>
    <cellStyle name="20% - アクセント 1 4 5" xfId="1464" xr:uid="{1750B2DA-B056-49DD-8147-4A9065C9C9DD}"/>
    <cellStyle name="20% - アクセント 1 4 6" xfId="51473" xr:uid="{1959818D-24A9-4593-B453-279A2D3DC61F}"/>
    <cellStyle name="20% - アクセント 1 4 7" xfId="2261" xr:uid="{D0BF7344-592B-4517-BB11-84E9C6498E0C}"/>
    <cellStyle name="20% - アクセント 1 5" xfId="55" xr:uid="{ADC8AED8-C893-41D0-957C-FBC581D59590}"/>
    <cellStyle name="20% - アクセント 1 5 2" xfId="24025" xr:uid="{00D98FF6-2ACA-49BC-9648-383E6DA7309A}"/>
    <cellStyle name="20% - アクセント 1 5 2 2" xfId="45716" xr:uid="{EB9DAF1E-6DD6-4FC7-BC26-F88257430A35}"/>
    <cellStyle name="20% - アクセント 1 5 3" xfId="35547" xr:uid="{A96AC058-4DF2-4C07-9C48-707715FB7C92}"/>
    <cellStyle name="20% - アクセント 1 5 4" xfId="51372" xr:uid="{6EB55FF9-DF3F-4BCB-86BF-4B2B0FC87F08}"/>
    <cellStyle name="20% - アクセント 1 5 5" xfId="13857" xr:uid="{96B1FBFD-55CD-4F37-BFA1-18AECB162EA4}"/>
    <cellStyle name="20% - アクセント 1 6" xfId="23962" xr:uid="{F7F64E2C-6F4F-470B-88EF-4292C09DA5BC}"/>
    <cellStyle name="20% - アクセント 1 6 2" xfId="45653" xr:uid="{BB421C5D-6DC1-4E1E-91AF-E26AAC343D90}"/>
    <cellStyle name="20% - アクセント 1 7" xfId="24788" xr:uid="{A3FF3971-A202-49B9-8A8E-F148BBE84578}"/>
    <cellStyle name="20% - アクセント 2" xfId="32" builtinId="34" customBuiltin="1"/>
    <cellStyle name="20% - アクセント 2 2" xfId="1119" xr:uid="{DA32E9CA-986F-49D6-A11C-53046498DD98}"/>
    <cellStyle name="20% - アクセント 2 2 2" xfId="1167" xr:uid="{EB16B2ED-6E4F-4914-B25F-4998CB5C4F71}"/>
    <cellStyle name="20% - アクセント 2 2 2 2" xfId="1245" xr:uid="{9F63E360-80FC-4B37-AE43-6569D4D46A7F}"/>
    <cellStyle name="20% - アクセント 2 2 2 2 2" xfId="1401" xr:uid="{E14E47E0-5F8D-45AA-A340-07172BAC32BB}"/>
    <cellStyle name="20% - アクセント 2 2 2 2 2 2" xfId="1713" xr:uid="{089AE3D8-5F9A-4171-BE48-BBC9331EAFD0}"/>
    <cellStyle name="20% - アクセント 2 2 2 2 3" xfId="1557" xr:uid="{6359FB98-07A4-42B4-BCA1-DDCF9F510537}"/>
    <cellStyle name="20% - アクセント 2 2 2 3" xfId="1323" xr:uid="{06A92449-0958-4A85-BD8E-FC738CA757AF}"/>
    <cellStyle name="20% - アクセント 2 2 2 3 2" xfId="1635" xr:uid="{059A1A2C-3FEA-4611-AEBC-C4AAE63ED2E8}"/>
    <cellStyle name="20% - アクセント 2 2 2 4" xfId="1479" xr:uid="{7817BE14-8374-4477-A02A-D2CED0F38A68}"/>
    <cellStyle name="20% - アクセント 2 2 3" xfId="1206" xr:uid="{99DCD8A6-8620-4661-9796-858067DAF939}"/>
    <cellStyle name="20% - アクセント 2 2 3 2" xfId="1362" xr:uid="{AD756F38-48BC-407F-B983-7BA252A8B7E3}"/>
    <cellStyle name="20% - アクセント 2 2 3 2 2" xfId="1674" xr:uid="{FC900336-0D66-4D9D-975D-445819E74580}"/>
    <cellStyle name="20% - アクセント 2 2 3 3" xfId="1518" xr:uid="{006AB59A-B689-4B34-96EE-F8E193BAD504}"/>
    <cellStyle name="20% - アクセント 2 2 4" xfId="1284" xr:uid="{C8DB3A28-0A5D-483B-9435-AAB453FB788A}"/>
    <cellStyle name="20% - アクセント 2 2 4 2" xfId="1596" xr:uid="{79F3C479-4E31-402E-8F72-1CD51F22C1F3}"/>
    <cellStyle name="20% - アクセント 2 2 5" xfId="1440" xr:uid="{467192F3-92C8-4A77-B6C0-6A97EF33BAB6}"/>
    <cellStyle name="20% - アクセント 2 2 6" xfId="51441" xr:uid="{39DBD96D-9BD6-47C5-BA62-9807A94082A8}"/>
    <cellStyle name="20% - アクセント 2 2 7" xfId="2262" xr:uid="{CB7CB73B-C4C5-4755-884F-51BE9DC3AD13}"/>
    <cellStyle name="20% - アクセント 2 3" xfId="1141" xr:uid="{08C2200D-08B8-458B-8EBA-9923FAC75898}"/>
    <cellStyle name="20% - アクセント 2 3 2" xfId="1180" xr:uid="{4EF16C22-721A-41D6-974C-B0FD8427741C}"/>
    <cellStyle name="20% - アクセント 2 3 2 2" xfId="1258" xr:uid="{FB456DE8-2227-4134-9E8A-079F936C3816}"/>
    <cellStyle name="20% - アクセント 2 3 2 2 2" xfId="1414" xr:uid="{BA4CE757-D0AC-4337-8B7D-634093E9203F}"/>
    <cellStyle name="20% - アクセント 2 3 2 2 2 2" xfId="1726" xr:uid="{9E3D086C-8BC1-485E-9D15-4CCD814887F4}"/>
    <cellStyle name="20% - アクセント 2 3 2 2 3" xfId="1570" xr:uid="{13DD56A9-F294-4F79-A431-BC27B3400C47}"/>
    <cellStyle name="20% - アクセント 2 3 2 3" xfId="1336" xr:uid="{CC005DD9-7231-48F3-ABB8-6205F93BE898}"/>
    <cellStyle name="20% - アクセント 2 3 2 3 2" xfId="1648" xr:uid="{0384F076-80ED-418E-B0AF-45D6353200C5}"/>
    <cellStyle name="20% - アクセント 2 3 2 4" xfId="1492" xr:uid="{8C4B16C6-8F83-446E-8620-84870D808B70}"/>
    <cellStyle name="20% - アクセント 2 3 3" xfId="1219" xr:uid="{A6423025-C48C-41D9-B2B4-BA396C59AE3A}"/>
    <cellStyle name="20% - アクセント 2 3 3 2" xfId="1375" xr:uid="{2D85A6EF-46A0-4F88-A601-A5212FF4A842}"/>
    <cellStyle name="20% - アクセント 2 3 3 2 2" xfId="1687" xr:uid="{8E28C378-91EB-4CF4-8596-D4F103053407}"/>
    <cellStyle name="20% - アクセント 2 3 3 3" xfId="1531" xr:uid="{F8F9B643-9CD8-4603-AA9F-D34CD75634CE}"/>
    <cellStyle name="20% - アクセント 2 3 4" xfId="1297" xr:uid="{16522652-ADB7-43B1-AD3A-02F5686631CA}"/>
    <cellStyle name="20% - アクセント 2 3 4 2" xfId="1609" xr:uid="{3565C3C8-1C8D-49D5-B3C2-4D50839CD27B}"/>
    <cellStyle name="20% - アクセント 2 3 5" xfId="1453" xr:uid="{4F397DB4-A9BA-4446-A66D-CA33AA52BB3C}"/>
    <cellStyle name="20% - アクセント 2 3 6" xfId="51462" xr:uid="{4EEE5F3A-B80C-423E-86D6-EF0AD61D3905}"/>
    <cellStyle name="20% - アクセント 2 3 7" xfId="2263" xr:uid="{C4CCB6BC-9419-4793-9110-9531BFCD8204}"/>
    <cellStyle name="20% - アクセント 2 4" xfId="1154" xr:uid="{E322336F-CD21-43D1-AA48-1E30A38B8286}"/>
    <cellStyle name="20% - アクセント 2 4 2" xfId="1193" xr:uid="{C81B1BCC-A311-4617-9483-48E8AFBA9155}"/>
    <cellStyle name="20% - アクセント 2 4 2 2" xfId="1271" xr:uid="{153E316B-9508-44DA-A178-5478B3CDBDA2}"/>
    <cellStyle name="20% - アクセント 2 4 2 2 2" xfId="1427" xr:uid="{FE8FEE5B-B48E-4767-852C-F874591B3872}"/>
    <cellStyle name="20% - アクセント 2 4 2 2 2 2" xfId="1739" xr:uid="{92F0F2EC-56DF-45B9-BFB9-78DD34368833}"/>
    <cellStyle name="20% - アクセント 2 4 2 2 3" xfId="1583" xr:uid="{3EDDC88A-FC64-4D15-9712-DE1B0D35980D}"/>
    <cellStyle name="20% - アクセント 2 4 2 3" xfId="1349" xr:uid="{6DA7F03D-8158-4795-86C3-0EC5838C48DC}"/>
    <cellStyle name="20% - アクセント 2 4 2 3 2" xfId="1661" xr:uid="{B0B4B2F1-C00F-463C-81EE-D5BFD6FDE732}"/>
    <cellStyle name="20% - アクセント 2 4 2 4" xfId="1505" xr:uid="{557BD3E4-9156-4297-AAA6-FC2005984C73}"/>
    <cellStyle name="20% - アクセント 2 4 3" xfId="1232" xr:uid="{61F71237-659E-472C-93D0-558FA2927737}"/>
    <cellStyle name="20% - アクセント 2 4 3 2" xfId="1388" xr:uid="{BA9749E0-5CEF-4333-8377-79ED1FD281FC}"/>
    <cellStyle name="20% - アクセント 2 4 3 2 2" xfId="1700" xr:uid="{6D57BE3D-1865-4F0E-8FAD-4E2D994FCD8E}"/>
    <cellStyle name="20% - アクセント 2 4 3 3" xfId="1544" xr:uid="{2CA42CF1-8FCF-4B20-B0B1-F78DB12C5E82}"/>
    <cellStyle name="20% - アクセント 2 4 4" xfId="1310" xr:uid="{61C4013B-CE82-44FB-9349-1B636DD4A811}"/>
    <cellStyle name="20% - アクセント 2 4 4 2" xfId="1622" xr:uid="{876E0FE8-0A32-48CC-AA9F-76A2792E4E60}"/>
    <cellStyle name="20% - アクセント 2 4 5" xfId="1466" xr:uid="{F1A09CD8-0999-4A56-AD2A-A73C7C4AD76F}"/>
    <cellStyle name="20% - アクセント 2 4 6" xfId="51475" xr:uid="{750FD643-E1DA-46D7-A771-6226C8B09A44}"/>
    <cellStyle name="20% - アクセント 2 4 7" xfId="2264" xr:uid="{67302352-49FE-4857-B08E-1A3D1E969929}"/>
    <cellStyle name="20% - アクセント 2 5" xfId="56" xr:uid="{48E358AF-52D2-4038-93C9-6F53EE32F622}"/>
    <cellStyle name="20% - アクセント 2 5 2" xfId="24027" xr:uid="{3A74D230-EAF2-42D3-8FCE-97FF8B861005}"/>
    <cellStyle name="20% - アクセント 2 5 2 2" xfId="45718" xr:uid="{ED0E799E-6605-4B0A-B583-516924C2D4C9}"/>
    <cellStyle name="20% - アクセント 2 5 3" xfId="35549" xr:uid="{A80F5C84-35EE-449C-BA3C-14876A12B244}"/>
    <cellStyle name="20% - アクセント 2 5 4" xfId="51373" xr:uid="{6A15CBCD-3F5D-4CBD-97A3-351F3D774376}"/>
    <cellStyle name="20% - アクセント 2 5 5" xfId="13859" xr:uid="{F474AD91-98A2-4C95-904D-F205120616E9}"/>
    <cellStyle name="20% - アクセント 2 6" xfId="23964" xr:uid="{24043550-1A98-44C5-829B-D7B64F285344}"/>
    <cellStyle name="20% - アクセント 2 6 2" xfId="45655" xr:uid="{E497220C-4112-4341-B8DC-4E6DEBB080C1}"/>
    <cellStyle name="20% - アクセント 2 7" xfId="24790" xr:uid="{1E51CF2C-91EC-4B2E-9091-C18F83871A16}"/>
    <cellStyle name="20% - アクセント 3" xfId="36" builtinId="38" customBuiltin="1"/>
    <cellStyle name="20% - アクセント 3 2" xfId="1123" xr:uid="{3BE8B7CC-F68E-4FEE-9FB7-5B1BE61B2694}"/>
    <cellStyle name="20% - アクセント 3 2 2" xfId="1169" xr:uid="{0DB90C5C-CB46-4AF6-9B0E-08DCE52DDB99}"/>
    <cellStyle name="20% - アクセント 3 2 2 2" xfId="1247" xr:uid="{644495D1-7632-4F8B-99AE-3B09C6CFAC1A}"/>
    <cellStyle name="20% - アクセント 3 2 2 2 2" xfId="1403" xr:uid="{F5C50E0E-C0BA-4D58-AF0A-6D59DE253FBF}"/>
    <cellStyle name="20% - アクセント 3 2 2 2 2 2" xfId="1715" xr:uid="{7A9222F4-034D-4A59-B163-64A8E274CCD3}"/>
    <cellStyle name="20% - アクセント 3 2 2 2 3" xfId="1559" xr:uid="{112B6786-0BFE-4CAB-A466-DF823E906AB9}"/>
    <cellStyle name="20% - アクセント 3 2 2 3" xfId="1325" xr:uid="{BA600204-3FB9-40E9-AB53-C36A7B543671}"/>
    <cellStyle name="20% - アクセント 3 2 2 3 2" xfId="1637" xr:uid="{C2C6B0C6-3828-4FDE-9266-F6A0D0FFDAED}"/>
    <cellStyle name="20% - アクセント 3 2 2 4" xfId="1481" xr:uid="{75689D28-8D95-4D8D-8FCE-BBD9AEC9720F}"/>
    <cellStyle name="20% - アクセント 3 2 3" xfId="1208" xr:uid="{B430EE0E-30AD-4A8D-A67B-0B928CA3FD8C}"/>
    <cellStyle name="20% - アクセント 3 2 3 2" xfId="1364" xr:uid="{88D2AB65-AE89-4AB6-BD64-3283E6682688}"/>
    <cellStyle name="20% - アクセント 3 2 3 2 2" xfId="1676" xr:uid="{95913C2C-D9E6-4CC8-B997-62FA7AAE5735}"/>
    <cellStyle name="20% - アクセント 3 2 3 3" xfId="1520" xr:uid="{DBDF0E78-FBCB-49A1-B833-192297896D43}"/>
    <cellStyle name="20% - アクセント 3 2 4" xfId="1286" xr:uid="{4DF91275-D035-401B-85DC-56DC26F143BF}"/>
    <cellStyle name="20% - アクセント 3 2 4 2" xfId="1598" xr:uid="{30EC86B1-C1AA-4DEF-A60B-6866BA9AF7DC}"/>
    <cellStyle name="20% - アクセント 3 2 5" xfId="1442" xr:uid="{E23A6F08-F548-42F9-916C-64C8A276A334}"/>
    <cellStyle name="20% - アクセント 3 2 6" xfId="51445" xr:uid="{6FAB4EE9-E88C-4C45-B584-086D410ED84B}"/>
    <cellStyle name="20% - アクセント 3 2 7" xfId="2265" xr:uid="{0B545153-676C-481C-BCEB-11C3DEC20A02}"/>
    <cellStyle name="20% - アクセント 3 3" xfId="1143" xr:uid="{24F8CFF2-9A50-4E14-BCB5-50FE63E2A194}"/>
    <cellStyle name="20% - アクセント 3 3 2" xfId="1182" xr:uid="{14E01CD1-647D-4397-920C-5FDD46E96678}"/>
    <cellStyle name="20% - アクセント 3 3 2 2" xfId="1260" xr:uid="{FC0AADB4-00A3-4729-BF44-A9CC6A755926}"/>
    <cellStyle name="20% - アクセント 3 3 2 2 2" xfId="1416" xr:uid="{DB49FEA1-7B1A-451D-84C8-7C68F2338AB3}"/>
    <cellStyle name="20% - アクセント 3 3 2 2 2 2" xfId="1728" xr:uid="{B18227E0-FAB1-40B9-AE99-3A5C2C0CFDB6}"/>
    <cellStyle name="20% - アクセント 3 3 2 2 3" xfId="1572" xr:uid="{F976D431-857C-4E77-A658-3CDB5EAD510B}"/>
    <cellStyle name="20% - アクセント 3 3 2 3" xfId="1338" xr:uid="{3A28E78B-BC3C-4C7B-8394-3173CB1EDE6B}"/>
    <cellStyle name="20% - アクセント 3 3 2 3 2" xfId="1650" xr:uid="{D902E378-FCD8-43AD-ABCD-59C4768EC871}"/>
    <cellStyle name="20% - アクセント 3 3 2 4" xfId="1494" xr:uid="{FED6B66E-F8F0-40B9-BEBF-6B3A47EA1EBB}"/>
    <cellStyle name="20% - アクセント 3 3 3" xfId="1221" xr:uid="{1CEBC235-4DED-4CA8-9FC1-6A25D820D6F4}"/>
    <cellStyle name="20% - アクセント 3 3 3 2" xfId="1377" xr:uid="{DC553931-ABBC-4255-BF23-AB17E0E17257}"/>
    <cellStyle name="20% - アクセント 3 3 3 2 2" xfId="1689" xr:uid="{E0BEEFA8-8FC9-40AB-B16E-2F924504F302}"/>
    <cellStyle name="20% - アクセント 3 3 3 3" xfId="1533" xr:uid="{F5FE9FE3-68FA-4B0F-A1CA-670EF044E66B}"/>
    <cellStyle name="20% - アクセント 3 3 4" xfId="1299" xr:uid="{3F681BD2-E513-4988-BBD0-08E345163428}"/>
    <cellStyle name="20% - アクセント 3 3 4 2" xfId="1611" xr:uid="{F635C157-CBED-4EB9-B61A-52E6F7C0278A}"/>
    <cellStyle name="20% - アクセント 3 3 5" xfId="1455" xr:uid="{87866A46-DE5B-44F9-8F64-B2992D7B2108}"/>
    <cellStyle name="20% - アクセント 3 3 6" xfId="51464" xr:uid="{1770A28C-ABBA-466B-8CDE-229E5AFBB5E6}"/>
    <cellStyle name="20% - アクセント 3 3 7" xfId="2266" xr:uid="{F04A5C44-C11F-4134-81AA-EC7C71E1B5DC}"/>
    <cellStyle name="20% - アクセント 3 4" xfId="1156" xr:uid="{4CAD327C-B892-4F7B-B792-514D100B683E}"/>
    <cellStyle name="20% - アクセント 3 4 2" xfId="1195" xr:uid="{E340270C-28D0-49CB-A234-D4F33FD1B857}"/>
    <cellStyle name="20% - アクセント 3 4 2 2" xfId="1273" xr:uid="{0EBBC8C7-FC6D-439A-BA62-26570A7A77FE}"/>
    <cellStyle name="20% - アクセント 3 4 2 2 2" xfId="1429" xr:uid="{AB8F504C-B1F6-40BC-A54A-176985842EEB}"/>
    <cellStyle name="20% - アクセント 3 4 2 2 2 2" xfId="1741" xr:uid="{057BCF6B-1CDD-4165-8B3B-3A5F74FF91DF}"/>
    <cellStyle name="20% - アクセント 3 4 2 2 3" xfId="1585" xr:uid="{56E9F2A4-A598-43E6-B9F3-59E2309A383A}"/>
    <cellStyle name="20% - アクセント 3 4 2 3" xfId="1351" xr:uid="{D664DC5A-4504-4553-B478-20E500ACD210}"/>
    <cellStyle name="20% - アクセント 3 4 2 3 2" xfId="1663" xr:uid="{7D081EA8-FEC0-401E-90A3-FF66B472E66D}"/>
    <cellStyle name="20% - アクセント 3 4 2 4" xfId="1507" xr:uid="{A5F4DE65-CC85-43AC-AD20-4AEF59B8D0A8}"/>
    <cellStyle name="20% - アクセント 3 4 3" xfId="1234" xr:uid="{4DD395F1-B577-415E-A1F5-B91D8FFBD1F2}"/>
    <cellStyle name="20% - アクセント 3 4 3 2" xfId="1390" xr:uid="{03788288-EC24-44B4-A436-5531C55DA682}"/>
    <cellStyle name="20% - アクセント 3 4 3 2 2" xfId="1702" xr:uid="{632E36F5-889E-4E02-8005-09871DAF52F1}"/>
    <cellStyle name="20% - アクセント 3 4 3 3" xfId="1546" xr:uid="{3FBC92C2-F5D6-4CC0-91E6-2183D5737017}"/>
    <cellStyle name="20% - アクセント 3 4 4" xfId="1312" xr:uid="{AA9CBD05-DDCE-4DE7-9E4E-60E6C4DDE9AD}"/>
    <cellStyle name="20% - アクセント 3 4 4 2" xfId="1624" xr:uid="{9E9A9F25-8AB9-4085-932D-D4E50E656A1E}"/>
    <cellStyle name="20% - アクセント 3 4 5" xfId="1468" xr:uid="{C9551734-4B5E-4939-A4E8-3369F92F8EAC}"/>
    <cellStyle name="20% - アクセント 3 4 6" xfId="51477" xr:uid="{7188030C-BCBD-4F31-850D-41049A0FCFE6}"/>
    <cellStyle name="20% - アクセント 3 4 7" xfId="2267" xr:uid="{DA69F4D2-5381-49D7-A329-2FB921617EFA}"/>
    <cellStyle name="20% - アクセント 3 5" xfId="57" xr:uid="{CCB7D325-BB5A-420F-8711-2BC66805107F}"/>
    <cellStyle name="20% - アクセント 3 5 2" xfId="24029" xr:uid="{7363BFF1-969A-440F-83D5-ADBE059E571D}"/>
    <cellStyle name="20% - アクセント 3 5 2 2" xfId="45720" xr:uid="{95E7925D-E884-45AD-A45C-12B0C72BF59A}"/>
    <cellStyle name="20% - アクセント 3 5 3" xfId="35551" xr:uid="{B7C1DDAF-CA55-4B31-B689-A29583E09A03}"/>
    <cellStyle name="20% - アクセント 3 5 4" xfId="51374" xr:uid="{99DC2498-85E6-4F4F-8537-FF282CDDF289}"/>
    <cellStyle name="20% - アクセント 3 5 5" xfId="13861" xr:uid="{FC97B6A1-FB14-4C68-8E05-2BB1C64FFFDA}"/>
    <cellStyle name="20% - アクセント 3 6" xfId="23966" xr:uid="{E5A8A03A-F32F-4612-951D-FBBBB184097B}"/>
    <cellStyle name="20% - アクセント 3 6 2" xfId="45657" xr:uid="{9F7CDC2A-5EFB-4ACB-8009-75A8DF916E86}"/>
    <cellStyle name="20% - アクセント 3 7" xfId="24792" xr:uid="{F3EABBDD-23FF-40E5-8D5B-5CD079A6BBC7}"/>
    <cellStyle name="20% - アクセント 4" xfId="40" builtinId="42" customBuiltin="1"/>
    <cellStyle name="20% - アクセント 4 2" xfId="1127" xr:uid="{DD521F66-2231-410E-9C1A-162AD3589C27}"/>
    <cellStyle name="20% - アクセント 4 2 2" xfId="1171" xr:uid="{F4F9EAD2-9AF7-4D0A-B980-2C983F57DE42}"/>
    <cellStyle name="20% - アクセント 4 2 2 2" xfId="1249" xr:uid="{7D15FB27-A94D-43A0-9B33-509A08E6237B}"/>
    <cellStyle name="20% - アクセント 4 2 2 2 2" xfId="1405" xr:uid="{2988C567-CB7B-4D66-A390-85C5756FF594}"/>
    <cellStyle name="20% - アクセント 4 2 2 2 2 2" xfId="1717" xr:uid="{E03DBB0C-0C30-42D1-A00D-024C6280ED09}"/>
    <cellStyle name="20% - アクセント 4 2 2 2 3" xfId="1561" xr:uid="{10A69D05-32B6-47FA-B81C-FBBC9F1EF4DC}"/>
    <cellStyle name="20% - アクセント 4 2 2 3" xfId="1327" xr:uid="{6718D16E-E011-4EBE-9B12-5C04B4DC710E}"/>
    <cellStyle name="20% - アクセント 4 2 2 3 2" xfId="1639" xr:uid="{3C4894FD-267C-4CA1-8983-0748E4E923F1}"/>
    <cellStyle name="20% - アクセント 4 2 2 4" xfId="1483" xr:uid="{87A776E0-E0D9-4C33-975B-D0F61FA0394C}"/>
    <cellStyle name="20% - アクセント 4 2 3" xfId="1210" xr:uid="{0BDC277E-D897-4B0A-B445-7CFD19DF25B8}"/>
    <cellStyle name="20% - アクセント 4 2 3 2" xfId="1366" xr:uid="{5EDD4435-ACA8-4A95-825C-D85B525B8ABC}"/>
    <cellStyle name="20% - アクセント 4 2 3 2 2" xfId="1678" xr:uid="{7E867441-5143-4B65-8B19-FCF711914CDD}"/>
    <cellStyle name="20% - アクセント 4 2 3 3" xfId="1522" xr:uid="{40DD3B56-87DE-41F4-B8E2-3BD6162CC3FE}"/>
    <cellStyle name="20% - アクセント 4 2 4" xfId="1288" xr:uid="{C3FD490E-ACBE-4D29-B8C4-63C7C7FB0320}"/>
    <cellStyle name="20% - アクセント 4 2 4 2" xfId="1600" xr:uid="{0180BD17-8353-4C35-88BB-843C64BE3A5B}"/>
    <cellStyle name="20% - アクセント 4 2 5" xfId="1444" xr:uid="{9910CC21-04C5-40D4-A94A-82E3ADECB07E}"/>
    <cellStyle name="20% - アクセント 4 3" xfId="1145" xr:uid="{2D0C7268-EBB9-49E2-8807-F368D3E9542F}"/>
    <cellStyle name="20% - アクセント 4 3 2" xfId="1184" xr:uid="{5677263D-99D3-4BB3-8128-16B9572AAE39}"/>
    <cellStyle name="20% - アクセント 4 3 2 2" xfId="1262" xr:uid="{BC28E10D-1771-400F-B4A7-2897AF2464CD}"/>
    <cellStyle name="20% - アクセント 4 3 2 2 2" xfId="1418" xr:uid="{60E2A199-B060-485A-A1A5-204CB61CFC39}"/>
    <cellStyle name="20% - アクセント 4 3 2 2 2 2" xfId="1730" xr:uid="{A52BAF41-A45C-4118-9051-59058FC1D90D}"/>
    <cellStyle name="20% - アクセント 4 3 2 2 3" xfId="1574" xr:uid="{E3D65B9F-F9D9-4762-BE1A-315FCCFFCB25}"/>
    <cellStyle name="20% - アクセント 4 3 2 3" xfId="1340" xr:uid="{5E6216E8-63E7-4302-BCD9-EA81E83BA54B}"/>
    <cellStyle name="20% - アクセント 4 3 2 3 2" xfId="1652" xr:uid="{90FEEA41-F064-4086-B5E3-7A684EAACE65}"/>
    <cellStyle name="20% - アクセント 4 3 2 4" xfId="1496" xr:uid="{EAADD1AD-65B3-49B9-8268-158BA110BCDC}"/>
    <cellStyle name="20% - アクセント 4 3 3" xfId="1223" xr:uid="{B6B006FF-75B2-4CBE-BE8A-00C78EDDE380}"/>
    <cellStyle name="20% - アクセント 4 3 3 2" xfId="1379" xr:uid="{73BD215C-DAB8-4C1E-B699-3EC433711262}"/>
    <cellStyle name="20% - アクセント 4 3 3 2 2" xfId="1691" xr:uid="{43B6A57F-D57D-4BA5-B339-1FDCCC2C41AA}"/>
    <cellStyle name="20% - アクセント 4 3 3 3" xfId="1535" xr:uid="{B5E02778-A30F-4161-A753-DBAE9BE3D775}"/>
    <cellStyle name="20% - アクセント 4 3 4" xfId="1301" xr:uid="{EF2D4F1C-85CC-4534-9B14-DC1855F22EE9}"/>
    <cellStyle name="20% - アクセント 4 3 4 2" xfId="1613" xr:uid="{0EFFEF12-2DCE-4BFA-845E-B262BD34B9F2}"/>
    <cellStyle name="20% - アクセント 4 3 5" xfId="1457" xr:uid="{EB9F009B-E658-4C87-98C1-A0FC8DD43D99}"/>
    <cellStyle name="20% - アクセント 4 3 6" xfId="51466" xr:uid="{B33E11AB-A561-49F2-884C-F3E7496FCDCD}"/>
    <cellStyle name="20% - アクセント 4 3 7" xfId="2268" xr:uid="{106C5402-D022-4A7C-915F-D3988C066318}"/>
    <cellStyle name="20% - アクセント 4 4" xfId="1158" xr:uid="{F64F9B07-AF1B-44AB-A141-5A0F076810CA}"/>
    <cellStyle name="20% - アクセント 4 4 2" xfId="1197" xr:uid="{FDA06DDA-1351-4EB5-86B0-3F1C965F9512}"/>
    <cellStyle name="20% - アクセント 4 4 2 2" xfId="1275" xr:uid="{EFDA9358-F9FF-4B8C-87C4-22FF6A95D6D2}"/>
    <cellStyle name="20% - アクセント 4 4 2 2 2" xfId="1431" xr:uid="{1AFB1F9E-0A8D-4C8B-8BBB-46022E7EBCFD}"/>
    <cellStyle name="20% - アクセント 4 4 2 2 2 2" xfId="1743" xr:uid="{8D6168D6-35F0-45C8-AE9D-23486B084D57}"/>
    <cellStyle name="20% - アクセント 4 4 2 2 3" xfId="1587" xr:uid="{59226615-69A3-4793-AD83-C92AC742153C}"/>
    <cellStyle name="20% - アクセント 4 4 2 3" xfId="1353" xr:uid="{C13749D9-BA1F-4134-9026-552B2EC8A07D}"/>
    <cellStyle name="20% - アクセント 4 4 2 3 2" xfId="1665" xr:uid="{E2FEB2CC-7BFF-4226-B517-28795A1D9800}"/>
    <cellStyle name="20% - アクセント 4 4 2 4" xfId="1509" xr:uid="{D03F05E6-57B5-485D-8656-03C23E03CD7B}"/>
    <cellStyle name="20% - アクセント 4 4 3" xfId="1236" xr:uid="{F193472C-ADE2-4EE4-B579-08DCE8F25F45}"/>
    <cellStyle name="20% - アクセント 4 4 3 2" xfId="1392" xr:uid="{C9A04770-7CCF-4933-ACB4-BB046768C580}"/>
    <cellStyle name="20% - アクセント 4 4 3 2 2" xfId="1704" xr:uid="{9D582252-E137-4A51-8D1A-160D890C28F7}"/>
    <cellStyle name="20% - アクセント 4 4 3 3" xfId="1548" xr:uid="{E8E26982-B081-40F2-9014-418DB22F3933}"/>
    <cellStyle name="20% - アクセント 4 4 4" xfId="1314" xr:uid="{0D48DE41-8F01-4E35-BE10-7F18EAD68BA8}"/>
    <cellStyle name="20% - アクセント 4 4 4 2" xfId="1626" xr:uid="{B41E0322-A087-482D-93BE-9FFAAF8B307A}"/>
    <cellStyle name="20% - アクセント 4 4 5" xfId="1470" xr:uid="{8CDFE9CD-C347-435B-853D-EB3588387F5C}"/>
    <cellStyle name="20% - アクセント 4 4 6" xfId="51479" xr:uid="{A83C1F63-E3C2-4EF4-AF86-089434309603}"/>
    <cellStyle name="20% - アクセント 4 4 7" xfId="2269" xr:uid="{400607FE-67B1-42D6-BEAE-81244EAA9E53}"/>
    <cellStyle name="20% - アクセント 4 5" xfId="58" xr:uid="{D53D38C3-4BCB-4CDE-8DE6-632CE5F8DEA4}"/>
    <cellStyle name="20% - アクセント 4 5 2" xfId="24031" xr:uid="{1B406BFC-BF34-4952-98C3-0F7FBA2D25D8}"/>
    <cellStyle name="20% - アクセント 4 5 2 2" xfId="45722" xr:uid="{8CCB96C2-25EF-4BEB-87D5-764188686FE7}"/>
    <cellStyle name="20% - アクセント 4 5 3" xfId="35553" xr:uid="{7E7F8F9F-7E5B-4887-B705-EA86F284C62E}"/>
    <cellStyle name="20% - アクセント 4 5 4" xfId="51375" xr:uid="{0CFE5A8B-594B-40B4-A879-84C8095D00BD}"/>
    <cellStyle name="20% - アクセント 4 5 5" xfId="13863" xr:uid="{BDB2A00C-D6A6-4764-9EB9-FB66329AD3D1}"/>
    <cellStyle name="20% - アクセント 4 6" xfId="23968" xr:uid="{70C4B79A-291C-44F0-A93E-FE8AFE5BB8A0}"/>
    <cellStyle name="20% - アクセント 4 6 2" xfId="45659" xr:uid="{ACBD9CE5-5877-48B4-A5FA-B87362EE190D}"/>
    <cellStyle name="20% - アクセント 4 7" xfId="24794" xr:uid="{80523FBB-0D17-40AE-9264-2438722929F8}"/>
    <cellStyle name="20% - アクセント 5" xfId="44" builtinId="46" customBuiltin="1"/>
    <cellStyle name="20% - アクセント 5 2" xfId="1131" xr:uid="{FC5FFD04-570D-4199-B603-D070707DB282}"/>
    <cellStyle name="20% - アクセント 5 2 2" xfId="1173" xr:uid="{19B63D91-70BC-492C-B425-AD43BBB907F3}"/>
    <cellStyle name="20% - アクセント 5 2 2 2" xfId="1251" xr:uid="{9E374B9A-D34D-42A5-B578-3A242B7A8C36}"/>
    <cellStyle name="20% - アクセント 5 2 2 2 2" xfId="1407" xr:uid="{7DF01A9B-943B-4630-A817-B59802649B0F}"/>
    <cellStyle name="20% - アクセント 5 2 2 2 2 2" xfId="1719" xr:uid="{E1C44684-2442-49FE-9CCB-39D310D1B239}"/>
    <cellStyle name="20% - アクセント 5 2 2 2 3" xfId="1563" xr:uid="{B19EEA04-788B-4C0B-B733-786128F95F1F}"/>
    <cellStyle name="20% - アクセント 5 2 2 3" xfId="1329" xr:uid="{48D16EB3-C6B0-4E77-8EF6-DD28D3D9D071}"/>
    <cellStyle name="20% - アクセント 5 2 2 3 2" xfId="1641" xr:uid="{FF6AE9E4-E0CB-4BEF-AF95-3D1C2B9712AF}"/>
    <cellStyle name="20% - アクセント 5 2 2 4" xfId="1485" xr:uid="{1BE4BE5A-FF7F-4010-AD6E-9D217BF4A68A}"/>
    <cellStyle name="20% - アクセント 5 2 3" xfId="1212" xr:uid="{AE868C6A-25B7-4772-8B69-14D4970640FB}"/>
    <cellStyle name="20% - アクセント 5 2 3 2" xfId="1368" xr:uid="{5E1748AC-2080-4D26-8D21-DA10CB453441}"/>
    <cellStyle name="20% - アクセント 5 2 3 2 2" xfId="1680" xr:uid="{7CCFF9EA-C422-4003-876C-CA9A2CFC0B22}"/>
    <cellStyle name="20% - アクセント 5 2 3 3" xfId="1524" xr:uid="{F79A67E5-6AB8-42F3-9EBE-394842EF9AA2}"/>
    <cellStyle name="20% - アクセント 5 2 4" xfId="1290" xr:uid="{8A04FAB0-1B87-4FDD-AB58-29A5E170F464}"/>
    <cellStyle name="20% - アクセント 5 2 4 2" xfId="1602" xr:uid="{8142F2A6-AB9F-4C78-90C1-6ED8350D328A}"/>
    <cellStyle name="20% - アクセント 5 2 5" xfId="1446" xr:uid="{82EF8358-3967-4B89-9F67-CFC1F00AEDD0}"/>
    <cellStyle name="20% - アクセント 5 2 6" xfId="51452" xr:uid="{806A7E14-B605-4237-8934-6C4FEE357CBA}"/>
    <cellStyle name="20% - アクセント 5 2 7" xfId="2270" xr:uid="{84C9FF4E-CAA0-44BD-A401-70B7F91409D1}"/>
    <cellStyle name="20% - アクセント 5 3" xfId="1147" xr:uid="{9548259F-1418-47C3-8A96-F1309E2702C1}"/>
    <cellStyle name="20% - アクセント 5 3 2" xfId="1186" xr:uid="{88967DE5-F2C3-4113-A301-6F61B45A8A5E}"/>
    <cellStyle name="20% - アクセント 5 3 2 2" xfId="1264" xr:uid="{123AB21E-4B72-4BE5-82DC-A2361F10BE3E}"/>
    <cellStyle name="20% - アクセント 5 3 2 2 2" xfId="1420" xr:uid="{96D1CD67-7530-4F59-9C7A-F6BA6E7B87CE}"/>
    <cellStyle name="20% - アクセント 5 3 2 2 2 2" xfId="1732" xr:uid="{8D5A2144-2D6B-4C5E-8128-92328B36C0CA}"/>
    <cellStyle name="20% - アクセント 5 3 2 2 3" xfId="1576" xr:uid="{0715FED4-7C4B-4903-8CFC-25AE2E0B49A1}"/>
    <cellStyle name="20% - アクセント 5 3 2 3" xfId="1342" xr:uid="{380422F8-4546-4A9B-95DC-F18298E82EFD}"/>
    <cellStyle name="20% - アクセント 5 3 2 3 2" xfId="1654" xr:uid="{4325367D-9A45-41D7-8806-A612B0752369}"/>
    <cellStyle name="20% - アクセント 5 3 2 4" xfId="1498" xr:uid="{9B15173A-C17F-4D5F-8B41-991CD472E4C7}"/>
    <cellStyle name="20% - アクセント 5 3 3" xfId="1225" xr:uid="{41B9542C-DF99-423F-991A-E0724EDE985E}"/>
    <cellStyle name="20% - アクセント 5 3 3 2" xfId="1381" xr:uid="{8CE79694-E592-4948-B163-A21FA7DD1649}"/>
    <cellStyle name="20% - アクセント 5 3 3 2 2" xfId="1693" xr:uid="{3ECFE543-8017-4905-BFE1-3B1CBA7B80FA}"/>
    <cellStyle name="20% - アクセント 5 3 3 3" xfId="1537" xr:uid="{7EE53AD1-12AC-4588-8DF1-8FE091AFFA4A}"/>
    <cellStyle name="20% - アクセント 5 3 4" xfId="1303" xr:uid="{51AA5209-2330-421B-B69E-756F2CE59EE5}"/>
    <cellStyle name="20% - アクセント 5 3 4 2" xfId="1615" xr:uid="{A973480F-1094-49E3-8379-849D3C263B02}"/>
    <cellStyle name="20% - アクセント 5 3 5" xfId="1459" xr:uid="{C4EA4AB9-1FCF-45AB-B83A-418800D6411C}"/>
    <cellStyle name="20% - アクセント 5 3 6" xfId="51468" xr:uid="{764299A5-0562-4EAA-898E-E86202303AE1}"/>
    <cellStyle name="20% - アクセント 5 3 7" xfId="2271" xr:uid="{E9F57582-7250-4C75-8781-BD5C95FAF0D1}"/>
    <cellStyle name="20% - アクセント 5 4" xfId="1160" xr:uid="{37624DF3-7CF9-4E8D-A0A5-ED8A9FA57193}"/>
    <cellStyle name="20% - アクセント 5 4 2" xfId="1199" xr:uid="{C63971D0-0093-42A0-B880-F68D851460B1}"/>
    <cellStyle name="20% - アクセント 5 4 2 2" xfId="1277" xr:uid="{5DEE6823-F591-44EF-8216-985AC990D175}"/>
    <cellStyle name="20% - アクセント 5 4 2 2 2" xfId="1433" xr:uid="{4D41C9F1-18E3-4311-8459-4191CC9A73BA}"/>
    <cellStyle name="20% - アクセント 5 4 2 2 2 2" xfId="1745" xr:uid="{858FA47C-541E-4EAC-9AED-E87CFBD68942}"/>
    <cellStyle name="20% - アクセント 5 4 2 2 3" xfId="1589" xr:uid="{C4F56B44-A295-44B6-8502-56631B07B555}"/>
    <cellStyle name="20% - アクセント 5 4 2 3" xfId="1355" xr:uid="{CFF5FD2D-4218-4C3E-AC4B-13073A781021}"/>
    <cellStyle name="20% - アクセント 5 4 2 3 2" xfId="1667" xr:uid="{279CF8A8-32F7-42EB-BC36-4F5853B29023}"/>
    <cellStyle name="20% - アクセント 5 4 2 4" xfId="1511" xr:uid="{E2501BDB-C30B-4A1F-894E-FA3FDB9140E0}"/>
    <cellStyle name="20% - アクセント 5 4 3" xfId="1238" xr:uid="{C2795D3D-217A-427A-A2E8-5B2514B5EB02}"/>
    <cellStyle name="20% - アクセント 5 4 3 2" xfId="1394" xr:uid="{2C3B125E-963E-4AF6-A7A6-81A42D9E2174}"/>
    <cellStyle name="20% - アクセント 5 4 3 2 2" xfId="1706" xr:uid="{EC228517-DB7E-4D8B-8A1B-D9F6E322FA07}"/>
    <cellStyle name="20% - アクセント 5 4 3 3" xfId="1550" xr:uid="{67602348-440A-4609-AF11-90441E639457}"/>
    <cellStyle name="20% - アクセント 5 4 4" xfId="1316" xr:uid="{77FC33E9-84A2-4B39-B2AF-6E7E1072B6D6}"/>
    <cellStyle name="20% - アクセント 5 4 4 2" xfId="1628" xr:uid="{F3E76F03-98DD-4A15-B4CA-B0C5AB16416A}"/>
    <cellStyle name="20% - アクセント 5 4 5" xfId="1472" xr:uid="{89DEDBE7-EBBA-4E61-9347-8AC69A8FE48D}"/>
    <cellStyle name="20% - アクセント 5 4 6" xfId="51481" xr:uid="{2DADE327-6EC9-4B7E-BDEC-1C1C17EC89D5}"/>
    <cellStyle name="20% - アクセント 5 4 7" xfId="2272" xr:uid="{3DCE61B3-8529-4023-8CD7-ED9B8F33ED03}"/>
    <cellStyle name="20% - アクセント 5 5" xfId="59" xr:uid="{2EF8E100-9269-4904-BA19-CDACADE6F4CB}"/>
    <cellStyle name="20% - アクセント 5 5 2" xfId="24033" xr:uid="{7FAE889E-6F5E-437F-872A-898AC662B622}"/>
    <cellStyle name="20% - アクセント 5 5 2 2" xfId="45724" xr:uid="{3AECF31B-A88F-4534-97A3-AC546076909D}"/>
    <cellStyle name="20% - アクセント 5 5 3" xfId="35555" xr:uid="{C927370B-5D0D-4941-8693-85895095667C}"/>
    <cellStyle name="20% - アクセント 5 5 4" xfId="51376" xr:uid="{261DF62A-E7F4-45A3-BDAA-CAB4F5A5AAF2}"/>
    <cellStyle name="20% - アクセント 5 5 5" xfId="13865" xr:uid="{AE96B9DC-2FE3-4DD3-BBAA-0B977CF57FD3}"/>
    <cellStyle name="20% - アクセント 5 6" xfId="23970" xr:uid="{E7D682F2-05F6-4F9D-B84B-9AA385D3A3D9}"/>
    <cellStyle name="20% - アクセント 5 6 2" xfId="45661" xr:uid="{19198883-1992-4D61-A8DC-787730A590AC}"/>
    <cellStyle name="20% - アクセント 5 7" xfId="24796" xr:uid="{203B8CFB-BBD6-4386-9FF3-755A26C407E0}"/>
    <cellStyle name="20% - アクセント 6" xfId="48" builtinId="50" customBuiltin="1"/>
    <cellStyle name="20% - アクセント 6 2" xfId="1135" xr:uid="{40C905A6-EC64-4C7A-84A6-EF4A039AF25C}"/>
    <cellStyle name="20% - アクセント 6 2 2" xfId="1175" xr:uid="{F9C20CF1-FE93-4374-B835-F028933A0287}"/>
    <cellStyle name="20% - アクセント 6 2 2 2" xfId="1253" xr:uid="{16D29928-226A-4FD0-AA22-9F13C3035B61}"/>
    <cellStyle name="20% - アクセント 6 2 2 2 2" xfId="1409" xr:uid="{61D19C3C-7186-43E2-B3E8-BD7EFCCE7F71}"/>
    <cellStyle name="20% - アクセント 6 2 2 2 2 2" xfId="1721" xr:uid="{75DB45BD-DF20-4E3F-A024-46EE44111BAD}"/>
    <cellStyle name="20% - アクセント 6 2 2 2 3" xfId="1565" xr:uid="{4C091897-41E9-46AE-B4F8-9EC6DE1C48F6}"/>
    <cellStyle name="20% - アクセント 6 2 2 3" xfId="1331" xr:uid="{604B0102-2B74-4601-9C6B-CCA503DD3918}"/>
    <cellStyle name="20% - アクセント 6 2 2 3 2" xfId="1643" xr:uid="{024D23CE-C578-4AAA-AC24-CDA6D7295038}"/>
    <cellStyle name="20% - アクセント 6 2 2 4" xfId="1487" xr:uid="{40D417F7-CE03-47A7-9335-719EB2727087}"/>
    <cellStyle name="20% - アクセント 6 2 3" xfId="1214" xr:uid="{3C3F6197-46D2-4623-826A-A2233C7347D4}"/>
    <cellStyle name="20% - アクセント 6 2 3 2" xfId="1370" xr:uid="{6A47C20F-732B-4A4E-B260-7DAEA39A1E9B}"/>
    <cellStyle name="20% - アクセント 6 2 3 2 2" xfId="1682" xr:uid="{5F5DF099-C1AD-40F0-A32E-2E1D13A8013F}"/>
    <cellStyle name="20% - アクセント 6 2 3 3" xfId="1526" xr:uid="{B9A3C9E0-D0E6-404E-8180-0D1F8517681F}"/>
    <cellStyle name="20% - アクセント 6 2 4" xfId="1292" xr:uid="{22D432EC-9E8B-47BA-8F6A-0BB30EAFC41E}"/>
    <cellStyle name="20% - アクセント 6 2 4 2" xfId="1604" xr:uid="{A06C837F-3C8A-4090-94B6-1A89B6EE0128}"/>
    <cellStyle name="20% - アクセント 6 2 5" xfId="1448" xr:uid="{B81A0D94-EDDB-45A7-9B03-0E352D5904C0}"/>
    <cellStyle name="20% - アクセント 6 2 6" xfId="51456" xr:uid="{497BC15B-BC77-49FB-9C6C-4EAFAE85BA52}"/>
    <cellStyle name="20% - アクセント 6 2 7" xfId="2273" xr:uid="{EAB25CC8-D51B-43E6-8281-657EEFA16A53}"/>
    <cellStyle name="20% - アクセント 6 3" xfId="1149" xr:uid="{07C97704-33C7-441C-BE90-C8337F113DAA}"/>
    <cellStyle name="20% - アクセント 6 3 2" xfId="1188" xr:uid="{20097012-1C97-473E-95CD-FEF8BDD8969B}"/>
    <cellStyle name="20% - アクセント 6 3 2 2" xfId="1266" xr:uid="{74E47841-159A-4F89-9A58-A89C9ABD57CB}"/>
    <cellStyle name="20% - アクセント 6 3 2 2 2" xfId="1422" xr:uid="{25EBF20D-8C94-4D7F-8C69-8AB6ACE95150}"/>
    <cellStyle name="20% - アクセント 6 3 2 2 2 2" xfId="1734" xr:uid="{B7B3959D-E0B7-43F0-A9BC-F92062648854}"/>
    <cellStyle name="20% - アクセント 6 3 2 2 3" xfId="1578" xr:uid="{B9A0A6E2-3240-4EB0-A40D-FAFAF99D9342}"/>
    <cellStyle name="20% - アクセント 6 3 2 3" xfId="1344" xr:uid="{36536F8E-971C-4DBC-BF03-9F63F14711B7}"/>
    <cellStyle name="20% - アクセント 6 3 2 3 2" xfId="1656" xr:uid="{EA356085-5A2E-4160-92A7-0D0D40EDC75E}"/>
    <cellStyle name="20% - アクセント 6 3 2 4" xfId="1500" xr:uid="{C788D5F3-274B-4EC6-9C4F-F9E8D2C659EE}"/>
    <cellStyle name="20% - アクセント 6 3 3" xfId="1227" xr:uid="{F259613C-1E8B-41E9-AEEC-848F5B09AC19}"/>
    <cellStyle name="20% - アクセント 6 3 3 2" xfId="1383" xr:uid="{2AF84CC0-A8A6-48BE-B522-9FA8F7FE1FCD}"/>
    <cellStyle name="20% - アクセント 6 3 3 2 2" xfId="1695" xr:uid="{81C72FAE-4DFC-4DAA-8DFF-CD1714CE1573}"/>
    <cellStyle name="20% - アクセント 6 3 3 3" xfId="1539" xr:uid="{A7FEEED5-3EF6-4049-A52F-BFA8487B9C50}"/>
    <cellStyle name="20% - アクセント 6 3 4" xfId="1305" xr:uid="{EA7F8F42-CA7D-4142-B713-D14B89CC4B53}"/>
    <cellStyle name="20% - アクセント 6 3 4 2" xfId="1617" xr:uid="{85FA7C46-9EEB-48A8-9A6D-15433B3F27C1}"/>
    <cellStyle name="20% - アクセント 6 3 5" xfId="1461" xr:uid="{ACE87CD5-7C7D-4F5E-B141-EC7449F4AE3C}"/>
    <cellStyle name="20% - アクセント 6 3 6" xfId="51470" xr:uid="{DE7F7EBC-E87F-44DE-84DF-7CFB81001AB9}"/>
    <cellStyle name="20% - アクセント 6 3 7" xfId="2274" xr:uid="{1135C5C2-6595-44A1-BCF0-B768A41E68B5}"/>
    <cellStyle name="20% - アクセント 6 4" xfId="1162" xr:uid="{39697D10-4B4F-4A3A-9BF5-26C3835034BC}"/>
    <cellStyle name="20% - アクセント 6 4 2" xfId="1201" xr:uid="{7583A9BB-A917-4A1E-A183-9D9D3F74A9CB}"/>
    <cellStyle name="20% - アクセント 6 4 2 2" xfId="1279" xr:uid="{5C3CFC9A-6580-4A24-A94C-784A05569391}"/>
    <cellStyle name="20% - アクセント 6 4 2 2 2" xfId="1435" xr:uid="{4FC4876F-74AA-4652-8CD2-4A535183A6C5}"/>
    <cellStyle name="20% - アクセント 6 4 2 2 2 2" xfId="1747" xr:uid="{6C0C15C7-43C3-4917-8C68-8B25974E5EA0}"/>
    <cellStyle name="20% - アクセント 6 4 2 2 3" xfId="1591" xr:uid="{895D5389-7227-46F6-9A24-B87F34A0E347}"/>
    <cellStyle name="20% - アクセント 6 4 2 3" xfId="1357" xr:uid="{C524DD12-3C6B-4EB2-88C3-C3833F4409C3}"/>
    <cellStyle name="20% - アクセント 6 4 2 3 2" xfId="1669" xr:uid="{24DEBB23-2025-4ADE-BE39-0D3C459F8E9C}"/>
    <cellStyle name="20% - アクセント 6 4 2 4" xfId="1513" xr:uid="{9288E18D-C525-40A3-A529-87304D5385A7}"/>
    <cellStyle name="20% - アクセント 6 4 3" xfId="1240" xr:uid="{31A7DD8E-6F63-4AE6-AC50-B734FDEFEAA2}"/>
    <cellStyle name="20% - アクセント 6 4 3 2" xfId="1396" xr:uid="{E4639B65-0C3F-4606-A326-AFEE50C62119}"/>
    <cellStyle name="20% - アクセント 6 4 3 2 2" xfId="1708" xr:uid="{40ACD909-696A-41BA-9A50-EA6389B5B83E}"/>
    <cellStyle name="20% - アクセント 6 4 3 3" xfId="1552" xr:uid="{EE117631-7A3B-4C72-A235-C685731760A5}"/>
    <cellStyle name="20% - アクセント 6 4 4" xfId="1318" xr:uid="{16116969-128A-46F5-90FE-93A3ABC8A302}"/>
    <cellStyle name="20% - アクセント 6 4 4 2" xfId="1630" xr:uid="{26B8E480-2AAD-46B8-BCE8-2B10BCE7725C}"/>
    <cellStyle name="20% - アクセント 6 4 5" xfId="1474" xr:uid="{4495F737-AF54-4E1B-BFAF-85DA3F674654}"/>
    <cellStyle name="20% - アクセント 6 4 6" xfId="51483" xr:uid="{F47A98A3-5192-4CB8-A714-E36FBA5F0699}"/>
    <cellStyle name="20% - アクセント 6 4 7" xfId="2275" xr:uid="{F0496BDE-AFBA-4DD9-8ABB-7B7DE99890FF}"/>
    <cellStyle name="20% - アクセント 6 5" xfId="60" xr:uid="{89D97497-E694-443A-BA57-15042ECF4DF7}"/>
    <cellStyle name="20% - アクセント 6 5 2" xfId="24035" xr:uid="{55E92282-FF61-4872-B4BF-67637C808CA8}"/>
    <cellStyle name="20% - アクセント 6 5 2 2" xfId="45726" xr:uid="{F62139F7-C661-4B15-BC9F-29343D3390B0}"/>
    <cellStyle name="20% - アクセント 6 5 3" xfId="35557" xr:uid="{9A80388A-225A-4903-B7B9-2FADDD5BC3C2}"/>
    <cellStyle name="20% - アクセント 6 5 4" xfId="51377" xr:uid="{9BBF495A-4F33-4BB8-B26C-F71BC7DA4498}"/>
    <cellStyle name="20% - アクセント 6 5 5" xfId="13867" xr:uid="{B773A535-1007-4DF2-85B4-2FC81D23ACA5}"/>
    <cellStyle name="20% - アクセント 6 6" xfId="23972" xr:uid="{C0B70EF5-A947-49C5-89CA-6ADD62EA7308}"/>
    <cellStyle name="20% - アクセント 6 6 2" xfId="45663" xr:uid="{451795F1-35C8-469C-8740-57C3A2A29DC9}"/>
    <cellStyle name="20% - アクセント 6 7" xfId="24798" xr:uid="{131A75B7-FA3F-478D-BFA6-A0EEEB286E49}"/>
    <cellStyle name="40% - アクセント 1" xfId="29" builtinId="31" customBuiltin="1"/>
    <cellStyle name="40% - アクセント 1 2" xfId="1116" xr:uid="{79AF08A2-CB43-4A9C-AE9D-E9A43EA335C8}"/>
    <cellStyle name="40% - アクセント 1 2 2" xfId="1166" xr:uid="{33AFE6A5-E274-43D8-8FB7-7B10FA031399}"/>
    <cellStyle name="40% - アクセント 1 2 2 2" xfId="1244" xr:uid="{FE9274DF-8A9C-44E3-AFBB-37BB946C40EC}"/>
    <cellStyle name="40% - アクセント 1 2 2 2 2" xfId="1400" xr:uid="{96EB5E02-958A-46CB-9138-9EB834E6AAAD}"/>
    <cellStyle name="40% - アクセント 1 2 2 2 2 2" xfId="1712" xr:uid="{48B8C595-D452-4EE9-82F1-076193A88E4B}"/>
    <cellStyle name="40% - アクセント 1 2 2 2 3" xfId="1556" xr:uid="{55552053-C4A6-471E-A523-D5ED6198ED86}"/>
    <cellStyle name="40% - アクセント 1 2 2 3" xfId="1322" xr:uid="{5EB674A8-6410-4C19-A749-679B7A5CDD05}"/>
    <cellStyle name="40% - アクセント 1 2 2 3 2" xfId="1634" xr:uid="{8DA4D0A8-9C29-4479-AC6F-2E3CABF825BB}"/>
    <cellStyle name="40% - アクセント 1 2 2 4" xfId="1478" xr:uid="{41F360B6-71B0-495B-A72E-7DDCA7A3ACD3}"/>
    <cellStyle name="40% - アクセント 1 2 3" xfId="1205" xr:uid="{3B204781-25D4-4B4C-B950-34CD120FD7DE}"/>
    <cellStyle name="40% - アクセント 1 2 3 2" xfId="1361" xr:uid="{321592BD-2F73-4B1A-8F04-13781BF39BAC}"/>
    <cellStyle name="40% - アクセント 1 2 3 2 2" xfId="1673" xr:uid="{70FD7B53-BC24-463C-B117-4FA07C931161}"/>
    <cellStyle name="40% - アクセント 1 2 3 3" xfId="1517" xr:uid="{0DFBA899-BBAD-44DB-80A8-DDA7B2BBEBCB}"/>
    <cellStyle name="40% - アクセント 1 2 4" xfId="1283" xr:uid="{C40A5BB7-0FEB-4703-99C9-E9D875759EDB}"/>
    <cellStyle name="40% - アクセント 1 2 4 2" xfId="1595" xr:uid="{15DB33DC-A420-4D48-934A-017326D7FC03}"/>
    <cellStyle name="40% - アクセント 1 2 5" xfId="1439" xr:uid="{3AD4B738-E591-478F-8987-061BDA3408F9}"/>
    <cellStyle name="40% - アクセント 1 2 6" xfId="51438" xr:uid="{79025EAE-B060-443B-B584-5FBC1294140B}"/>
    <cellStyle name="40% - アクセント 1 2 7" xfId="2276" xr:uid="{65A1BCA8-5572-46ED-A002-923FC181D832}"/>
    <cellStyle name="40% - アクセント 1 3" xfId="1140" xr:uid="{539AE0F2-394C-489B-A00C-6D02981B811B}"/>
    <cellStyle name="40% - アクセント 1 3 2" xfId="1179" xr:uid="{C7E95752-F395-4D55-B7EF-8C8243BA0489}"/>
    <cellStyle name="40% - アクセント 1 3 2 2" xfId="1257" xr:uid="{3B9B3EEA-6F80-48DA-AC48-6E92ABB013D8}"/>
    <cellStyle name="40% - アクセント 1 3 2 2 2" xfId="1413" xr:uid="{80DD4A06-5DFA-4009-B4FF-BCCB3FBA75FB}"/>
    <cellStyle name="40% - アクセント 1 3 2 2 2 2" xfId="1725" xr:uid="{ED0E8039-9E27-4DCE-B5E0-F61779B0C9A2}"/>
    <cellStyle name="40% - アクセント 1 3 2 2 3" xfId="1569" xr:uid="{DD08903E-A26C-4E24-84A1-14F4FE6897D2}"/>
    <cellStyle name="40% - アクセント 1 3 2 3" xfId="1335" xr:uid="{C201CB1A-6926-45A8-A54E-828D0F095CDD}"/>
    <cellStyle name="40% - アクセント 1 3 2 3 2" xfId="1647" xr:uid="{4E7CE18C-0FDC-4F49-AA43-627B339AAAB9}"/>
    <cellStyle name="40% - アクセント 1 3 2 4" xfId="1491" xr:uid="{AC065A6A-1B89-4BB0-BEC4-62A199A7E430}"/>
    <cellStyle name="40% - アクセント 1 3 3" xfId="1218" xr:uid="{CAAE5ABA-227D-4A3F-B1DE-25721CD53D52}"/>
    <cellStyle name="40% - アクセント 1 3 3 2" xfId="1374" xr:uid="{D61E53A7-DD4E-435C-8308-AAD761204E2D}"/>
    <cellStyle name="40% - アクセント 1 3 3 2 2" xfId="1686" xr:uid="{278FEEF2-FE26-4CA7-96A1-3293787DCABA}"/>
    <cellStyle name="40% - アクセント 1 3 3 3" xfId="1530" xr:uid="{BD2E4349-4673-4D35-A7E8-FF24DCD4CEEB}"/>
    <cellStyle name="40% - アクセント 1 3 4" xfId="1296" xr:uid="{8E495333-A55E-46BE-A112-2320EC2EAAB9}"/>
    <cellStyle name="40% - アクセント 1 3 4 2" xfId="1608" xr:uid="{226487EF-1BA9-4B5E-97F9-BAB30A070C35}"/>
    <cellStyle name="40% - アクセント 1 3 5" xfId="1452" xr:uid="{9BFE3589-9212-4D42-808B-8215A49F3BCE}"/>
    <cellStyle name="40% - アクセント 1 3 6" xfId="51461" xr:uid="{1E831EC7-C0F2-4D4F-8F1A-8106301D384C}"/>
    <cellStyle name="40% - アクセント 1 3 7" xfId="2277" xr:uid="{BAFD90BC-AD5E-4384-B1A2-5F13F4236057}"/>
    <cellStyle name="40% - アクセント 1 4" xfId="1153" xr:uid="{C922D67D-5B82-4EC7-937A-9882B86D5B08}"/>
    <cellStyle name="40% - アクセント 1 4 2" xfId="1192" xr:uid="{A21A29B1-ABA7-4704-9586-3060AA22C413}"/>
    <cellStyle name="40% - アクセント 1 4 2 2" xfId="1270" xr:uid="{A0825E0E-CE13-4C21-93E0-14C77F9E60DD}"/>
    <cellStyle name="40% - アクセント 1 4 2 2 2" xfId="1426" xr:uid="{C1E352A3-0EC2-49CA-B1D1-3D47FDBA9ECF}"/>
    <cellStyle name="40% - アクセント 1 4 2 2 2 2" xfId="1738" xr:uid="{6CC1BC57-085A-4219-9E4F-394A33015882}"/>
    <cellStyle name="40% - アクセント 1 4 2 2 3" xfId="1582" xr:uid="{D617105A-97CE-42BE-9AE5-F2A8FBFA954F}"/>
    <cellStyle name="40% - アクセント 1 4 2 3" xfId="1348" xr:uid="{65EB1A57-FEF8-48DD-A5E3-662F4197137F}"/>
    <cellStyle name="40% - アクセント 1 4 2 3 2" xfId="1660" xr:uid="{F4A5EE74-5583-4936-9864-9C367A31C911}"/>
    <cellStyle name="40% - アクセント 1 4 2 4" xfId="1504" xr:uid="{2C40B0A9-A624-4BEE-B851-838FF08F9A60}"/>
    <cellStyle name="40% - アクセント 1 4 3" xfId="1231" xr:uid="{4401D19D-3D20-4526-9531-2EDD0A1DE3A4}"/>
    <cellStyle name="40% - アクセント 1 4 3 2" xfId="1387" xr:uid="{291547BD-07F7-4B66-90ED-E7DAE52A9E6D}"/>
    <cellStyle name="40% - アクセント 1 4 3 2 2" xfId="1699" xr:uid="{BB6974E0-C433-4C61-9F7B-0BBFB75E826B}"/>
    <cellStyle name="40% - アクセント 1 4 3 3" xfId="1543" xr:uid="{75802292-9520-4347-A1DE-F7C2BE05A0F5}"/>
    <cellStyle name="40% - アクセント 1 4 4" xfId="1309" xr:uid="{85205E0E-85B1-4FBB-BBC0-761C61758993}"/>
    <cellStyle name="40% - アクセント 1 4 4 2" xfId="1621" xr:uid="{A8FD5FD6-AC41-405A-B968-CEB8580FA1EE}"/>
    <cellStyle name="40% - アクセント 1 4 5" xfId="1465" xr:uid="{B62BBCAF-3F08-43A6-8701-C7F070D6EB98}"/>
    <cellStyle name="40% - アクセント 1 4 6" xfId="51474" xr:uid="{0420460D-7456-4E8F-B9D0-2C2AF6705D91}"/>
    <cellStyle name="40% - アクセント 1 4 7" xfId="2278" xr:uid="{8FE5C3A8-F110-477D-839B-9DD9A3228550}"/>
    <cellStyle name="40% - アクセント 1 5" xfId="61" xr:uid="{67220E77-95EB-499C-8A57-515EB63A6516}"/>
    <cellStyle name="40% - アクセント 1 5 2" xfId="24026" xr:uid="{661F7D1E-8516-4F5F-9CB3-D1F6AC83CBA3}"/>
    <cellStyle name="40% - アクセント 1 5 2 2" xfId="45717" xr:uid="{0D75139D-0635-43EA-BCDB-8BF958426603}"/>
    <cellStyle name="40% - アクセント 1 5 3" xfId="35548" xr:uid="{009EF2CD-86E6-4A81-A9DD-9E223D02F9DA}"/>
    <cellStyle name="40% - アクセント 1 5 4" xfId="51378" xr:uid="{62A60DE7-375F-4A06-88D6-57FF48357651}"/>
    <cellStyle name="40% - アクセント 1 5 5" xfId="13858" xr:uid="{86E6E732-671F-43E1-B536-56410B788A05}"/>
    <cellStyle name="40% - アクセント 1 6" xfId="23963" xr:uid="{71C10CA9-2A34-47A8-B581-F350D54F6696}"/>
    <cellStyle name="40% - アクセント 1 6 2" xfId="45654" xr:uid="{BF96CD15-67C9-4F2B-B5EE-71F98764F592}"/>
    <cellStyle name="40% - アクセント 1 7" xfId="24789" xr:uid="{1DFEF63C-1647-4D37-A1F8-56E8DC42A54C}"/>
    <cellStyle name="40% - アクセント 2" xfId="33" builtinId="35" customBuiltin="1"/>
    <cellStyle name="40% - アクセント 2 2" xfId="1120" xr:uid="{5DF6C63E-D938-4EA4-AA40-E193ED229C09}"/>
    <cellStyle name="40% - アクセント 2 2 2" xfId="1168" xr:uid="{8D897CF8-DB51-40FE-A3E2-6D85EEAA4D47}"/>
    <cellStyle name="40% - アクセント 2 2 2 2" xfId="1246" xr:uid="{75EA584D-9111-4A4F-B99B-278DEDF8E982}"/>
    <cellStyle name="40% - アクセント 2 2 2 2 2" xfId="1402" xr:uid="{1BAF2575-4518-44E9-B489-6028258C20D0}"/>
    <cellStyle name="40% - アクセント 2 2 2 2 2 2" xfId="1714" xr:uid="{6C5FC90D-07B7-43D3-A87C-63B7FE13CA1E}"/>
    <cellStyle name="40% - アクセント 2 2 2 2 3" xfId="1558" xr:uid="{61776929-4394-4BF9-94B7-392F93234367}"/>
    <cellStyle name="40% - アクセント 2 2 2 3" xfId="1324" xr:uid="{286005E1-B246-40F3-8F86-A23435406643}"/>
    <cellStyle name="40% - アクセント 2 2 2 3 2" xfId="1636" xr:uid="{6969C353-17EC-43CD-9109-7407EDCA17B2}"/>
    <cellStyle name="40% - アクセント 2 2 2 4" xfId="1480" xr:uid="{CD9A995A-109C-419F-8597-E7C62D6C45A9}"/>
    <cellStyle name="40% - アクセント 2 2 3" xfId="1207" xr:uid="{4C7273C6-02BF-4807-A43F-91D58DAB540D}"/>
    <cellStyle name="40% - アクセント 2 2 3 2" xfId="1363" xr:uid="{2D1B54E3-6120-43CB-AF9C-3E358E21EF4E}"/>
    <cellStyle name="40% - アクセント 2 2 3 2 2" xfId="1675" xr:uid="{051FB67F-097C-49E0-8EEF-0029E9CA724F}"/>
    <cellStyle name="40% - アクセント 2 2 3 3" xfId="1519" xr:uid="{C589BFED-F334-4204-A88B-E9F9D2FE28D0}"/>
    <cellStyle name="40% - アクセント 2 2 4" xfId="1285" xr:uid="{E06976B7-CAD3-423F-8802-B6117BC52D66}"/>
    <cellStyle name="40% - アクセント 2 2 4 2" xfId="1597" xr:uid="{ACB49F5F-3710-4BE2-9A08-4C54AD57AC6B}"/>
    <cellStyle name="40% - アクセント 2 2 5" xfId="1441" xr:uid="{03099B34-9C07-4980-B574-70C85BCDF6F5}"/>
    <cellStyle name="40% - アクセント 2 2 6" xfId="51442" xr:uid="{8B95E7AF-C63D-4F95-8DAA-FCB5A57AD4F2}"/>
    <cellStyle name="40% - アクセント 2 2 7" xfId="2279" xr:uid="{A8FBB678-3AC6-4160-B874-69EE0C2E0845}"/>
    <cellStyle name="40% - アクセント 2 3" xfId="1142" xr:uid="{E3F00617-788C-42ED-B270-AD8F8B410C64}"/>
    <cellStyle name="40% - アクセント 2 3 2" xfId="1181" xr:uid="{FF106059-A6F4-44CF-B439-BEA32E06B895}"/>
    <cellStyle name="40% - アクセント 2 3 2 2" xfId="1259" xr:uid="{26A44AEA-11AD-4A98-9A3C-1993361CFF86}"/>
    <cellStyle name="40% - アクセント 2 3 2 2 2" xfId="1415" xr:uid="{9BB433CE-F397-47E8-B1A3-02A7CC86D581}"/>
    <cellStyle name="40% - アクセント 2 3 2 2 2 2" xfId="1727" xr:uid="{592974BE-C419-4554-B8C3-0E1DB2229DFA}"/>
    <cellStyle name="40% - アクセント 2 3 2 2 3" xfId="1571" xr:uid="{8F5A5332-EA34-4942-BBD9-E60B3DBD4B83}"/>
    <cellStyle name="40% - アクセント 2 3 2 3" xfId="1337" xr:uid="{A3133998-A00A-4924-923A-DFD5893B54F3}"/>
    <cellStyle name="40% - アクセント 2 3 2 3 2" xfId="1649" xr:uid="{0490B62A-E4CC-437E-9D07-7D01C4FE4FB9}"/>
    <cellStyle name="40% - アクセント 2 3 2 4" xfId="1493" xr:uid="{03B9E346-DBA0-493D-B08E-CD34FDEC9145}"/>
    <cellStyle name="40% - アクセント 2 3 3" xfId="1220" xr:uid="{1DF367FA-FAA0-4362-A9C8-D85C0B09B007}"/>
    <cellStyle name="40% - アクセント 2 3 3 2" xfId="1376" xr:uid="{41523652-3409-4224-8681-49C3DD8CA346}"/>
    <cellStyle name="40% - アクセント 2 3 3 2 2" xfId="1688" xr:uid="{6229BF6E-E723-4E95-B811-C707AD6293B3}"/>
    <cellStyle name="40% - アクセント 2 3 3 3" xfId="1532" xr:uid="{F5012BCD-8186-4D75-98CB-F0CF585CA1B8}"/>
    <cellStyle name="40% - アクセント 2 3 4" xfId="1298" xr:uid="{94A5177C-3990-465E-ADD8-A5B229331D48}"/>
    <cellStyle name="40% - アクセント 2 3 4 2" xfId="1610" xr:uid="{EFF7C1A4-CD5C-4C9D-B0A0-003B11B912CA}"/>
    <cellStyle name="40% - アクセント 2 3 5" xfId="1454" xr:uid="{B30897D5-27D7-40E4-BCAE-A983365076A7}"/>
    <cellStyle name="40% - アクセント 2 3 6" xfId="51463" xr:uid="{FB10D256-2E93-4B02-867C-8498480E4393}"/>
    <cellStyle name="40% - アクセント 2 3 7" xfId="2280" xr:uid="{F4F67D12-3E0C-4896-AE45-00C7ED7EFC9B}"/>
    <cellStyle name="40% - アクセント 2 4" xfId="1155" xr:uid="{CB644AEE-1CE7-4FD6-B30A-E79F2C7D370E}"/>
    <cellStyle name="40% - アクセント 2 4 2" xfId="1194" xr:uid="{E877F03F-6543-45EF-A8EB-FBADDBD72831}"/>
    <cellStyle name="40% - アクセント 2 4 2 2" xfId="1272" xr:uid="{751BAFBF-DFBF-47D8-8591-0F2326DA0181}"/>
    <cellStyle name="40% - アクセント 2 4 2 2 2" xfId="1428" xr:uid="{D64E7B47-FE62-41F8-81E5-20CF2B906258}"/>
    <cellStyle name="40% - アクセント 2 4 2 2 2 2" xfId="1740" xr:uid="{1519B31A-A478-4229-A975-81085C6854AC}"/>
    <cellStyle name="40% - アクセント 2 4 2 2 3" xfId="1584" xr:uid="{B1C35350-9D58-408C-84EA-7D88471A10A9}"/>
    <cellStyle name="40% - アクセント 2 4 2 3" xfId="1350" xr:uid="{569CFA95-B670-4859-BCE6-8DDF5FDEFE46}"/>
    <cellStyle name="40% - アクセント 2 4 2 3 2" xfId="1662" xr:uid="{6D8364BF-9AF5-47B7-9A2C-1219D43E09B5}"/>
    <cellStyle name="40% - アクセント 2 4 2 4" xfId="1506" xr:uid="{946DAA75-0260-42D7-B842-FC0A3804C8E4}"/>
    <cellStyle name="40% - アクセント 2 4 3" xfId="1233" xr:uid="{B9B46428-1C32-4E7E-9C20-B09A5F286D43}"/>
    <cellStyle name="40% - アクセント 2 4 3 2" xfId="1389" xr:uid="{D6864359-3BAE-423F-BB1C-C55791BC6873}"/>
    <cellStyle name="40% - アクセント 2 4 3 2 2" xfId="1701" xr:uid="{3FAFD038-ED6D-4D19-89E6-3092B657DD29}"/>
    <cellStyle name="40% - アクセント 2 4 3 3" xfId="1545" xr:uid="{DC973243-BB08-4645-8672-874B07EBAB14}"/>
    <cellStyle name="40% - アクセント 2 4 4" xfId="1311" xr:uid="{7D3879A0-E1B0-49EF-BB36-D290B00FD863}"/>
    <cellStyle name="40% - アクセント 2 4 4 2" xfId="1623" xr:uid="{1531AEF8-FC32-42CC-BED5-72753B827A55}"/>
    <cellStyle name="40% - アクセント 2 4 5" xfId="1467" xr:uid="{F380B77F-E0CE-45F7-9833-3A0053237F72}"/>
    <cellStyle name="40% - アクセント 2 4 6" xfId="51476" xr:uid="{76D046E9-83C8-4D55-906D-4AAD1BE47AD0}"/>
    <cellStyle name="40% - アクセント 2 4 7" xfId="2281" xr:uid="{0EA2BF6C-CDB6-4039-A050-532E1E6763FC}"/>
    <cellStyle name="40% - アクセント 2 5" xfId="62" xr:uid="{0D15A498-E7B9-4E8D-AA80-3C6F58260A7B}"/>
    <cellStyle name="40% - アクセント 2 5 2" xfId="24028" xr:uid="{60C4F344-47B0-4FC5-9007-2C249ABF7FD0}"/>
    <cellStyle name="40% - アクセント 2 5 2 2" xfId="45719" xr:uid="{B351FC2D-A6F3-4A2D-A5D5-216D8DFEEA3D}"/>
    <cellStyle name="40% - アクセント 2 5 3" xfId="35550" xr:uid="{05888AC2-3103-4DC8-9224-86F9A9010734}"/>
    <cellStyle name="40% - アクセント 2 5 4" xfId="51379" xr:uid="{94E18467-8F89-425E-9BB0-713406BC06A6}"/>
    <cellStyle name="40% - アクセント 2 5 5" xfId="13860" xr:uid="{2BF5CC65-2DCB-4A54-A086-5E5B0C19BFFC}"/>
    <cellStyle name="40% - アクセント 2 6" xfId="23965" xr:uid="{E356229E-2E6F-4FC1-B3C7-0320FC29C28D}"/>
    <cellStyle name="40% - アクセント 2 6 2" xfId="45656" xr:uid="{3946843F-4301-462A-A2A0-1A835C28F1C8}"/>
    <cellStyle name="40% - アクセント 2 7" xfId="24791" xr:uid="{84578F8E-70DD-4E2A-9B95-3C47920457C9}"/>
    <cellStyle name="40% - アクセント 3" xfId="37" builtinId="39" customBuiltin="1"/>
    <cellStyle name="40% - アクセント 3 2" xfId="1124" xr:uid="{040C901E-A421-4FFB-9394-14EA533E1159}"/>
    <cellStyle name="40% - アクセント 3 2 2" xfId="1170" xr:uid="{18CECB08-FFD5-453A-B2B4-31B33266F7F9}"/>
    <cellStyle name="40% - アクセント 3 2 2 2" xfId="1248" xr:uid="{CBAB9CB2-71E6-4B96-B055-DE58926F2799}"/>
    <cellStyle name="40% - アクセント 3 2 2 2 2" xfId="1404" xr:uid="{0F43B54F-7F3E-48CA-80FB-E8F84CD5B945}"/>
    <cellStyle name="40% - アクセント 3 2 2 2 2 2" xfId="1716" xr:uid="{ED473181-F39D-46F0-BCD4-9EDA02BCF7B5}"/>
    <cellStyle name="40% - アクセント 3 2 2 2 3" xfId="1560" xr:uid="{8450280F-C7E6-4EEF-AE68-67535F40F2ED}"/>
    <cellStyle name="40% - アクセント 3 2 2 3" xfId="1326" xr:uid="{8EA8A1FE-76D1-4944-B4A2-D8A2B2DD0242}"/>
    <cellStyle name="40% - アクセント 3 2 2 3 2" xfId="1638" xr:uid="{9FAF4B35-E951-4C14-8F01-E83AC0929AE3}"/>
    <cellStyle name="40% - アクセント 3 2 2 4" xfId="1482" xr:uid="{648EB150-3F5A-4362-A7D8-F72805251A91}"/>
    <cellStyle name="40% - アクセント 3 2 3" xfId="1209" xr:uid="{A4E86744-2102-4245-BB76-E5A87B351656}"/>
    <cellStyle name="40% - アクセント 3 2 3 2" xfId="1365" xr:uid="{5504881D-E3FF-4A5B-AFA6-930E0DDBC398}"/>
    <cellStyle name="40% - アクセント 3 2 3 2 2" xfId="1677" xr:uid="{E2DE5A74-C4AA-485D-89BE-7EF3A8E34515}"/>
    <cellStyle name="40% - アクセント 3 2 3 3" xfId="1521" xr:uid="{D3841C3E-B190-4E28-B8E8-16B17A09C327}"/>
    <cellStyle name="40% - アクセント 3 2 4" xfId="1287" xr:uid="{1EEDFD03-C2E1-4F6F-BF76-257C6F6B8745}"/>
    <cellStyle name="40% - アクセント 3 2 4 2" xfId="1599" xr:uid="{504C8DFE-269A-4759-85E2-A4416BB7699C}"/>
    <cellStyle name="40% - アクセント 3 2 5" xfId="1443" xr:uid="{4EA9E426-10F5-4102-BC76-32E4EA117283}"/>
    <cellStyle name="40% - アクセント 3 2 6" xfId="51446" xr:uid="{0AAB29B9-5C5B-49AF-B934-7FFD3768003E}"/>
    <cellStyle name="40% - アクセント 3 2 7" xfId="2282" xr:uid="{117486E3-15DF-497E-BDBA-CFF607C2D702}"/>
    <cellStyle name="40% - アクセント 3 3" xfId="1144" xr:uid="{03227D38-6434-43F9-9795-28C1AA1EBA3E}"/>
    <cellStyle name="40% - アクセント 3 3 2" xfId="1183" xr:uid="{D5B0ECD3-42C6-491B-ADEF-8D36690244F5}"/>
    <cellStyle name="40% - アクセント 3 3 2 2" xfId="1261" xr:uid="{784A0EB4-4AEC-4057-B0BC-D581AFB38BA2}"/>
    <cellStyle name="40% - アクセント 3 3 2 2 2" xfId="1417" xr:uid="{8B9C2D4C-4E07-4E77-BFDE-1301F3D1A68E}"/>
    <cellStyle name="40% - アクセント 3 3 2 2 2 2" xfId="1729" xr:uid="{55B0F8E2-1267-44B7-BA02-FB77A92E2183}"/>
    <cellStyle name="40% - アクセント 3 3 2 2 3" xfId="1573" xr:uid="{1BD72F95-8F41-42B0-9E4A-B7F825324877}"/>
    <cellStyle name="40% - アクセント 3 3 2 3" xfId="1339" xr:uid="{DC6A7A77-0618-4B26-B1F7-D39F637FD606}"/>
    <cellStyle name="40% - アクセント 3 3 2 3 2" xfId="1651" xr:uid="{678CE004-F381-4B8B-B5BD-C10940E6D4E7}"/>
    <cellStyle name="40% - アクセント 3 3 2 4" xfId="1495" xr:uid="{E70BDDA4-7B65-4534-8A4B-9DDB5784E17F}"/>
    <cellStyle name="40% - アクセント 3 3 3" xfId="1222" xr:uid="{F2C45F1B-019D-475E-8E19-9FC1608B9C8F}"/>
    <cellStyle name="40% - アクセント 3 3 3 2" xfId="1378" xr:uid="{C030A723-E4A9-4196-B4D8-1C82F044461E}"/>
    <cellStyle name="40% - アクセント 3 3 3 2 2" xfId="1690" xr:uid="{30AA3183-8B83-472A-B531-A0DE1598A754}"/>
    <cellStyle name="40% - アクセント 3 3 3 3" xfId="1534" xr:uid="{483D8FC9-99C8-4140-8208-1323F267713E}"/>
    <cellStyle name="40% - アクセント 3 3 4" xfId="1300" xr:uid="{5319450E-9105-4AA6-A175-5FC4F772C720}"/>
    <cellStyle name="40% - アクセント 3 3 4 2" xfId="1612" xr:uid="{FC7ADD34-1B01-4FD5-9133-7A4984979449}"/>
    <cellStyle name="40% - アクセント 3 3 5" xfId="1456" xr:uid="{280A04CE-009B-4D60-A4B0-3A69A46BBD05}"/>
    <cellStyle name="40% - アクセント 3 3 6" xfId="51465" xr:uid="{002198C4-6F44-46D7-9E66-2B1C36C25AA2}"/>
    <cellStyle name="40% - アクセント 3 3 7" xfId="2283" xr:uid="{F3060E7D-A43D-4FE1-A32F-5145190CFE5B}"/>
    <cellStyle name="40% - アクセント 3 4" xfId="1157" xr:uid="{21329475-233C-4E8C-9202-26FBACF4847E}"/>
    <cellStyle name="40% - アクセント 3 4 2" xfId="1196" xr:uid="{7270F748-784F-4517-9813-934DFF447F77}"/>
    <cellStyle name="40% - アクセント 3 4 2 2" xfId="1274" xr:uid="{322DAC01-4535-47DF-BB46-DE602142CD59}"/>
    <cellStyle name="40% - アクセント 3 4 2 2 2" xfId="1430" xr:uid="{407A489E-7C31-45DE-AB38-EE59B7FA11EE}"/>
    <cellStyle name="40% - アクセント 3 4 2 2 2 2" xfId="1742" xr:uid="{42AAF2EA-3496-42A6-8F52-216F32FCD155}"/>
    <cellStyle name="40% - アクセント 3 4 2 2 3" xfId="1586" xr:uid="{EC152E71-AABC-4D01-AA38-45E97770988B}"/>
    <cellStyle name="40% - アクセント 3 4 2 3" xfId="1352" xr:uid="{6941AA8B-67A4-4DAD-9B22-7192D97872C4}"/>
    <cellStyle name="40% - アクセント 3 4 2 3 2" xfId="1664" xr:uid="{A93ACD2C-3D27-4EC7-82D7-0F294C804FD6}"/>
    <cellStyle name="40% - アクセント 3 4 2 4" xfId="1508" xr:uid="{A6223FDB-B046-4D57-A16C-7C9D1B140001}"/>
    <cellStyle name="40% - アクセント 3 4 3" xfId="1235" xr:uid="{CF9545E0-DA02-4AF6-B409-DB0304AB43FF}"/>
    <cellStyle name="40% - アクセント 3 4 3 2" xfId="1391" xr:uid="{9D504B89-FDFC-4993-8FD5-F8B69D9280F1}"/>
    <cellStyle name="40% - アクセント 3 4 3 2 2" xfId="1703" xr:uid="{BE441AC2-A2D1-451B-8636-D569D846F3AE}"/>
    <cellStyle name="40% - アクセント 3 4 3 3" xfId="1547" xr:uid="{A8D6FF60-19AF-4554-8CA8-782F9337DEBD}"/>
    <cellStyle name="40% - アクセント 3 4 4" xfId="1313" xr:uid="{A82F388B-592E-41CA-A512-F8866B9A5BAC}"/>
    <cellStyle name="40% - アクセント 3 4 4 2" xfId="1625" xr:uid="{067B80F9-3390-495C-A84E-CC722A7218DB}"/>
    <cellStyle name="40% - アクセント 3 4 5" xfId="1469" xr:uid="{60B67BA8-FAB2-4542-93A3-3C499C2FB5CC}"/>
    <cellStyle name="40% - アクセント 3 4 6" xfId="51478" xr:uid="{12BCCCEA-F651-4526-BEAC-E92509D3FF34}"/>
    <cellStyle name="40% - アクセント 3 4 7" xfId="2284" xr:uid="{BFB41E15-C343-4F95-8F26-966852DA333E}"/>
    <cellStyle name="40% - アクセント 3 5" xfId="63" xr:uid="{E7574430-BCB4-420C-B563-872894D72293}"/>
    <cellStyle name="40% - アクセント 3 5 2" xfId="24030" xr:uid="{EC39EE2D-7105-4898-BB62-CDDBE8278CCC}"/>
    <cellStyle name="40% - アクセント 3 5 2 2" xfId="45721" xr:uid="{BB83FD57-A489-40FD-8176-DDB1304807DC}"/>
    <cellStyle name="40% - アクセント 3 5 3" xfId="35552" xr:uid="{D0B7DE2F-EB7E-4A28-996B-4F1AE82E5F13}"/>
    <cellStyle name="40% - アクセント 3 5 4" xfId="51380" xr:uid="{19C2FD2A-8437-4E01-A41A-3B0CE4EC9EE9}"/>
    <cellStyle name="40% - アクセント 3 5 5" xfId="13862" xr:uid="{6A18E13C-8760-413C-8C3A-C0289CAEB739}"/>
    <cellStyle name="40% - アクセント 3 6" xfId="23967" xr:uid="{EC2AA963-1C48-411E-8C5E-003F10EB23A3}"/>
    <cellStyle name="40% - アクセント 3 6 2" xfId="45658" xr:uid="{34487D05-E048-4B02-9F7C-51695552EF18}"/>
    <cellStyle name="40% - アクセント 3 7" xfId="24793" xr:uid="{8FBC0347-FF6B-474B-9DAB-077E905CEC92}"/>
    <cellStyle name="40% - アクセント 4" xfId="41" builtinId="43" customBuiltin="1"/>
    <cellStyle name="40% - アクセント 4 2" xfId="1128" xr:uid="{EE67D50C-9781-4B34-B25F-9D0BE223F3A8}"/>
    <cellStyle name="40% - アクセント 4 2 2" xfId="1172" xr:uid="{9C01FB45-D534-4E62-BBAF-48B887648093}"/>
    <cellStyle name="40% - アクセント 4 2 2 2" xfId="1250" xr:uid="{E19AB560-32FE-4B58-A149-9794222813E0}"/>
    <cellStyle name="40% - アクセント 4 2 2 2 2" xfId="1406" xr:uid="{8F3A1C5F-F8F0-4FEA-95EA-D3FD520DA566}"/>
    <cellStyle name="40% - アクセント 4 2 2 2 2 2" xfId="1718" xr:uid="{131BC73E-66AB-465D-94F3-C8DCC10A9A97}"/>
    <cellStyle name="40% - アクセント 4 2 2 2 3" xfId="1562" xr:uid="{D6803D88-38C3-4DCB-A8F5-EEC6BC302013}"/>
    <cellStyle name="40% - アクセント 4 2 2 3" xfId="1328" xr:uid="{5735B03E-355A-462D-92A6-991623FA8B2F}"/>
    <cellStyle name="40% - アクセント 4 2 2 3 2" xfId="1640" xr:uid="{58F80ADD-1171-457E-8108-7C57FA05CA57}"/>
    <cellStyle name="40% - アクセント 4 2 2 4" xfId="1484" xr:uid="{5F569E5D-4438-46AC-82D4-10390547B6A0}"/>
    <cellStyle name="40% - アクセント 4 2 3" xfId="1211" xr:uid="{1F1714ED-6D05-4F45-B03B-DCFD59D6FB04}"/>
    <cellStyle name="40% - アクセント 4 2 3 2" xfId="1367" xr:uid="{510E3375-689B-4B76-BB01-626F8351546F}"/>
    <cellStyle name="40% - アクセント 4 2 3 2 2" xfId="1679" xr:uid="{B6F86A03-25AF-476D-95AC-702C2FFC6768}"/>
    <cellStyle name="40% - アクセント 4 2 3 3" xfId="1523" xr:uid="{B2C47D39-7F13-47EF-BB61-27AF860F5CFB}"/>
    <cellStyle name="40% - アクセント 4 2 4" xfId="1289" xr:uid="{D122FE3E-2715-4EFB-A65A-5355E10F3F54}"/>
    <cellStyle name="40% - アクセント 4 2 4 2" xfId="1601" xr:uid="{A531A4D3-F59D-4E0C-B1C5-1390F252B73A}"/>
    <cellStyle name="40% - アクセント 4 2 5" xfId="1445" xr:uid="{9752A58A-1C88-4A94-8D0A-6DC21769B309}"/>
    <cellStyle name="40% - アクセント 4 2 6" xfId="51449" xr:uid="{376CDFBD-6192-4CE1-8DD5-EAC2A6F2AFB1}"/>
    <cellStyle name="40% - アクセント 4 2 7" xfId="2285" xr:uid="{1A3073C5-BC11-4B61-997E-CBC6DA2812FA}"/>
    <cellStyle name="40% - アクセント 4 3" xfId="1146" xr:uid="{600B1991-996E-48B7-84EE-D9F163C146A8}"/>
    <cellStyle name="40% - アクセント 4 3 2" xfId="1185" xr:uid="{8C72778F-DF9C-411C-B75D-98D67B6DD4E7}"/>
    <cellStyle name="40% - アクセント 4 3 2 2" xfId="1263" xr:uid="{D75DD935-356C-4341-AF08-07BC74288C43}"/>
    <cellStyle name="40% - アクセント 4 3 2 2 2" xfId="1419" xr:uid="{FBFA98D9-4557-4D53-8C86-F639E299A54C}"/>
    <cellStyle name="40% - アクセント 4 3 2 2 2 2" xfId="1731" xr:uid="{896FA2D7-10C2-4BA4-A8C7-5A5BB0DA5DEF}"/>
    <cellStyle name="40% - アクセント 4 3 2 2 3" xfId="1575" xr:uid="{7D86080E-64B6-4070-8C5E-9244B32C5DD5}"/>
    <cellStyle name="40% - アクセント 4 3 2 3" xfId="1341" xr:uid="{D9E04E85-712F-44E0-96E4-2A57E0822331}"/>
    <cellStyle name="40% - アクセント 4 3 2 3 2" xfId="1653" xr:uid="{90E50F3E-EA96-4A19-A777-D03B5B1D1338}"/>
    <cellStyle name="40% - アクセント 4 3 2 4" xfId="1497" xr:uid="{F40B527A-BED4-4B27-8113-85FFDD00BCF7}"/>
    <cellStyle name="40% - アクセント 4 3 3" xfId="1224" xr:uid="{D1C99286-C0E2-4D84-8504-2CF5E7274A2E}"/>
    <cellStyle name="40% - アクセント 4 3 3 2" xfId="1380" xr:uid="{52BC6825-45BB-4946-91C0-FCE6A3F9810B}"/>
    <cellStyle name="40% - アクセント 4 3 3 2 2" xfId="1692" xr:uid="{2D97BB10-1F30-4BCF-A1E2-462AFAFED8AE}"/>
    <cellStyle name="40% - アクセント 4 3 3 3" xfId="1536" xr:uid="{F7123C99-9D31-4FA3-9E36-D175E3C5D6F4}"/>
    <cellStyle name="40% - アクセント 4 3 4" xfId="1302" xr:uid="{F14E74AF-C110-4613-A6B5-5DE1E73538EF}"/>
    <cellStyle name="40% - アクセント 4 3 4 2" xfId="1614" xr:uid="{207CCE70-6530-4448-AFAA-A265FCE66A4C}"/>
    <cellStyle name="40% - アクセント 4 3 5" xfId="1458" xr:uid="{14FAFAE3-CA16-4032-928E-160DDF62BC60}"/>
    <cellStyle name="40% - アクセント 4 3 6" xfId="51467" xr:uid="{3051473D-FBF4-4099-BDC3-81705142F425}"/>
    <cellStyle name="40% - アクセント 4 3 7" xfId="2286" xr:uid="{50675BF1-869D-48FE-B1C4-494F8240F041}"/>
    <cellStyle name="40% - アクセント 4 4" xfId="1159" xr:uid="{497AC237-362E-452F-B343-5860B21202B6}"/>
    <cellStyle name="40% - アクセント 4 4 2" xfId="1198" xr:uid="{6AD0A678-36E5-425C-B297-F8F39F6868E9}"/>
    <cellStyle name="40% - アクセント 4 4 2 2" xfId="1276" xr:uid="{97EF0B7C-88DD-4954-A9AF-C5171355F9B3}"/>
    <cellStyle name="40% - アクセント 4 4 2 2 2" xfId="1432" xr:uid="{9C46D9F3-FA55-4247-A190-53B2304CF791}"/>
    <cellStyle name="40% - アクセント 4 4 2 2 2 2" xfId="1744" xr:uid="{38888AF5-E443-43CD-BC52-9B4E52837137}"/>
    <cellStyle name="40% - アクセント 4 4 2 2 3" xfId="1588" xr:uid="{B2CCDC5D-465D-4F11-9721-FCC5ED6BF4D6}"/>
    <cellStyle name="40% - アクセント 4 4 2 3" xfId="1354" xr:uid="{D1365738-489F-4158-B359-61DCE0E71F06}"/>
    <cellStyle name="40% - アクセント 4 4 2 3 2" xfId="1666" xr:uid="{6ED9D112-E65C-498A-9D19-62C5B4E0EF4A}"/>
    <cellStyle name="40% - アクセント 4 4 2 4" xfId="1510" xr:uid="{C1C34DEF-E064-467B-B878-8BE263ADDAE0}"/>
    <cellStyle name="40% - アクセント 4 4 3" xfId="1237" xr:uid="{7FA16B5E-280B-4F00-896C-7DE80B285E85}"/>
    <cellStyle name="40% - アクセント 4 4 3 2" xfId="1393" xr:uid="{DB8456E5-5CF2-4B65-A26A-2CBF6B21E982}"/>
    <cellStyle name="40% - アクセント 4 4 3 2 2" xfId="1705" xr:uid="{22FD6F42-7B97-4A96-9BA7-F35ADBDA3AB7}"/>
    <cellStyle name="40% - アクセント 4 4 3 3" xfId="1549" xr:uid="{C1329908-34B4-4DAC-A066-4EDECDDE8013}"/>
    <cellStyle name="40% - アクセント 4 4 4" xfId="1315" xr:uid="{8A5717A3-B796-464C-8C17-59ABD6614088}"/>
    <cellStyle name="40% - アクセント 4 4 4 2" xfId="1627" xr:uid="{CC086449-DDCD-4206-834D-4D47EC8C6C60}"/>
    <cellStyle name="40% - アクセント 4 4 5" xfId="1471" xr:uid="{954324E5-CE10-47F8-A821-AAB3AA11BD88}"/>
    <cellStyle name="40% - アクセント 4 4 6" xfId="51480" xr:uid="{238E6BBA-557F-48D3-82AF-B04FB575F401}"/>
    <cellStyle name="40% - アクセント 4 4 7" xfId="2287" xr:uid="{ABB3281F-B551-418F-985C-53C9769594BD}"/>
    <cellStyle name="40% - アクセント 4 5" xfId="64" xr:uid="{AF3BD13E-F5AA-40A8-BEC6-6B266C20ED31}"/>
    <cellStyle name="40% - アクセント 4 5 2" xfId="24032" xr:uid="{B3D0115D-BADE-48D4-9AC7-A81C74EDE53F}"/>
    <cellStyle name="40% - アクセント 4 5 2 2" xfId="45723" xr:uid="{A488C2CF-0813-42C4-9F40-10B1882ADDAC}"/>
    <cellStyle name="40% - アクセント 4 5 3" xfId="35554" xr:uid="{1A1C3D4C-B379-48CE-94CA-823E5A9FEC12}"/>
    <cellStyle name="40% - アクセント 4 5 4" xfId="51381" xr:uid="{1A371849-F639-4234-8880-BC5F2F474C38}"/>
    <cellStyle name="40% - アクセント 4 5 5" xfId="13864" xr:uid="{5F2F4831-EC4C-41C7-B96B-93F3062C24EE}"/>
    <cellStyle name="40% - アクセント 4 6" xfId="23969" xr:uid="{F7F11520-7926-45AC-9F2A-5CD7CCB5BF3F}"/>
    <cellStyle name="40% - アクセント 4 6 2" xfId="45660" xr:uid="{D21E5B42-DDA6-4F3A-8CEC-C563FA49F6F2}"/>
    <cellStyle name="40% - アクセント 4 7" xfId="24795" xr:uid="{96CF5810-1D55-4F1D-AB33-22878C3A5930}"/>
    <cellStyle name="40% - アクセント 5" xfId="45" builtinId="47" customBuiltin="1"/>
    <cellStyle name="40% - アクセント 5 2" xfId="1132" xr:uid="{7AC956BC-78C4-425B-A69B-C3606C0EE9BF}"/>
    <cellStyle name="40% - アクセント 5 2 2" xfId="1174" xr:uid="{E65A1170-4A88-4616-A8B2-694D193F4196}"/>
    <cellStyle name="40% - アクセント 5 2 2 2" xfId="1252" xr:uid="{0C59E8B8-D2D4-4E28-84E1-65A1D6955E8E}"/>
    <cellStyle name="40% - アクセント 5 2 2 2 2" xfId="1408" xr:uid="{495FBC25-9634-488F-9A1E-6635AE99C1C8}"/>
    <cellStyle name="40% - アクセント 5 2 2 2 2 2" xfId="1720" xr:uid="{A9501680-FF0C-4764-A111-575740F00B33}"/>
    <cellStyle name="40% - アクセント 5 2 2 2 3" xfId="1564" xr:uid="{3CF0A052-E9AD-419E-8256-4C4DF3FD0067}"/>
    <cellStyle name="40% - アクセント 5 2 2 3" xfId="1330" xr:uid="{CF083E87-BC4A-4569-A2AC-D3957AE497C7}"/>
    <cellStyle name="40% - アクセント 5 2 2 3 2" xfId="1642" xr:uid="{9321F315-087A-45DC-A636-9EA56FE5A19F}"/>
    <cellStyle name="40% - アクセント 5 2 2 4" xfId="1486" xr:uid="{CAE8A213-EFD6-4DF9-ADA9-2BC36C32545F}"/>
    <cellStyle name="40% - アクセント 5 2 3" xfId="1213" xr:uid="{A1774C4C-7B7E-441D-BA23-D5AF906F9648}"/>
    <cellStyle name="40% - アクセント 5 2 3 2" xfId="1369" xr:uid="{8FFB11E9-A4E9-4FEC-9B74-752BE5647346}"/>
    <cellStyle name="40% - アクセント 5 2 3 2 2" xfId="1681" xr:uid="{7E1EE856-9540-4BA8-8E2E-DBF426FB6790}"/>
    <cellStyle name="40% - アクセント 5 2 3 3" xfId="1525" xr:uid="{3375863F-77A0-40DE-933A-487265740DD5}"/>
    <cellStyle name="40% - アクセント 5 2 4" xfId="1291" xr:uid="{197D6153-A802-47CB-8750-6CB339117F37}"/>
    <cellStyle name="40% - アクセント 5 2 4 2" xfId="1603" xr:uid="{2EF8DE15-1BCB-4ED9-8497-6F659E9E9715}"/>
    <cellStyle name="40% - アクセント 5 2 5" xfId="1447" xr:uid="{F13588CE-BB70-4938-9590-C93421D3BAAC}"/>
    <cellStyle name="40% - アクセント 5 2 6" xfId="51453" xr:uid="{00A56A5F-D6D1-4FC5-B70B-927F02F6468A}"/>
    <cellStyle name="40% - アクセント 5 2 7" xfId="2288" xr:uid="{8523D148-DA88-44C3-AE6F-CBAAE94079D8}"/>
    <cellStyle name="40% - アクセント 5 3" xfId="1148" xr:uid="{451B0CDB-033F-4337-B2F0-2C781E4F8192}"/>
    <cellStyle name="40% - アクセント 5 3 2" xfId="1187" xr:uid="{8F3418B3-73B3-4AC0-8D35-D4016F5090FF}"/>
    <cellStyle name="40% - アクセント 5 3 2 2" xfId="1265" xr:uid="{E8B9A47B-C897-4BAF-B750-3B1451DE21AB}"/>
    <cellStyle name="40% - アクセント 5 3 2 2 2" xfId="1421" xr:uid="{8C5F43D5-48F1-4275-8AD4-3DCC2361C0B0}"/>
    <cellStyle name="40% - アクセント 5 3 2 2 2 2" xfId="1733" xr:uid="{0D7527CC-B476-4A9F-A206-7CC11E34F8D1}"/>
    <cellStyle name="40% - アクセント 5 3 2 2 3" xfId="1577" xr:uid="{B16CFE96-FF46-42EE-B686-67269BEB9A0D}"/>
    <cellStyle name="40% - アクセント 5 3 2 3" xfId="1343" xr:uid="{69445C54-287D-4930-A477-BC080F6219DB}"/>
    <cellStyle name="40% - アクセント 5 3 2 3 2" xfId="1655" xr:uid="{6A4F3101-DAC5-4B0A-A3A4-4322C4AB2A51}"/>
    <cellStyle name="40% - アクセント 5 3 2 4" xfId="1499" xr:uid="{0E86BACA-658D-42BB-98BB-1767E9B8DECF}"/>
    <cellStyle name="40% - アクセント 5 3 3" xfId="1226" xr:uid="{8DFFAA86-715B-48E8-BA9A-E2663847DBC2}"/>
    <cellStyle name="40% - アクセント 5 3 3 2" xfId="1382" xr:uid="{20ADD6F4-FAEC-4645-A383-D44A9ADA8AA0}"/>
    <cellStyle name="40% - アクセント 5 3 3 2 2" xfId="1694" xr:uid="{5A542242-8183-4C16-8AD9-65E49D646307}"/>
    <cellStyle name="40% - アクセント 5 3 3 3" xfId="1538" xr:uid="{472C7907-C516-47F5-9DF6-BFD2EBDE9222}"/>
    <cellStyle name="40% - アクセント 5 3 4" xfId="1304" xr:uid="{62DAE993-712C-4035-B9FA-026E61725322}"/>
    <cellStyle name="40% - アクセント 5 3 4 2" xfId="1616" xr:uid="{CB8A3A7A-477A-40CB-8CF7-D7110F45B727}"/>
    <cellStyle name="40% - アクセント 5 3 5" xfId="1460" xr:uid="{842F7126-BDD6-462E-A633-57D539139EA9}"/>
    <cellStyle name="40% - アクセント 5 3 6" xfId="51469" xr:uid="{129194DB-0340-4764-A86A-97850DC5CB16}"/>
    <cellStyle name="40% - アクセント 5 3 7" xfId="2289" xr:uid="{09EFDAEC-D578-4F48-AB6D-FF7B5565D180}"/>
    <cellStyle name="40% - アクセント 5 4" xfId="1161" xr:uid="{B4B87644-0DF9-4A92-93F7-D5927910E66A}"/>
    <cellStyle name="40% - アクセント 5 4 2" xfId="1200" xr:uid="{A8425024-E150-4336-8A75-9A29B8C1C266}"/>
    <cellStyle name="40% - アクセント 5 4 2 2" xfId="1278" xr:uid="{A9B76608-283C-491A-8CA3-962BCFB208DE}"/>
    <cellStyle name="40% - アクセント 5 4 2 2 2" xfId="1434" xr:uid="{B37EBC03-5EBA-44A4-895B-0A7D23F53DFF}"/>
    <cellStyle name="40% - アクセント 5 4 2 2 2 2" xfId="1746" xr:uid="{F22F0005-3439-489E-A677-F4DC4008620F}"/>
    <cellStyle name="40% - アクセント 5 4 2 2 3" xfId="1590" xr:uid="{147CCEEF-004C-4A99-8369-22B3C91A3FD6}"/>
    <cellStyle name="40% - アクセント 5 4 2 3" xfId="1356" xr:uid="{6A21E4D9-1EEF-470B-B05E-FA008994F159}"/>
    <cellStyle name="40% - アクセント 5 4 2 3 2" xfId="1668" xr:uid="{888807F8-21C4-495F-B0AF-D6FB90EA4654}"/>
    <cellStyle name="40% - アクセント 5 4 2 4" xfId="1512" xr:uid="{22DA1751-6401-4EF9-BAD4-7972E95F98E7}"/>
    <cellStyle name="40% - アクセント 5 4 3" xfId="1239" xr:uid="{54C3DFE3-D9CD-476F-9CD8-1093893BD0B9}"/>
    <cellStyle name="40% - アクセント 5 4 3 2" xfId="1395" xr:uid="{D870C69D-7EDF-445D-8345-0F1DFAC93224}"/>
    <cellStyle name="40% - アクセント 5 4 3 2 2" xfId="1707" xr:uid="{A7B27714-1E94-411E-AFCD-7BB5155A6BBD}"/>
    <cellStyle name="40% - アクセント 5 4 3 3" xfId="1551" xr:uid="{0B43CF82-7522-4C56-AD6E-AD60F23AF28C}"/>
    <cellStyle name="40% - アクセント 5 4 4" xfId="1317" xr:uid="{A7AD3BAC-B34B-4B02-9EBC-6458A6A523A2}"/>
    <cellStyle name="40% - アクセント 5 4 4 2" xfId="1629" xr:uid="{526EC4BF-7772-4CF7-B835-E7B0BCE0EA51}"/>
    <cellStyle name="40% - アクセント 5 4 5" xfId="1473" xr:uid="{A3A3D540-3A6B-466E-8261-56282E9C46D5}"/>
    <cellStyle name="40% - アクセント 5 4 6" xfId="51482" xr:uid="{A86D4E82-E8C0-406F-97B2-28FD8572AA0C}"/>
    <cellStyle name="40% - アクセント 5 4 7" xfId="2290" xr:uid="{C5DFC3A5-5520-4C5E-8F05-9283CF22B7A5}"/>
    <cellStyle name="40% - アクセント 5 5" xfId="65" xr:uid="{7DD8A6A8-CDD0-4826-B9FE-D914A421334E}"/>
    <cellStyle name="40% - アクセント 5 5 2" xfId="24034" xr:uid="{12555E3F-8163-4FEB-8649-F3A5EE55FE34}"/>
    <cellStyle name="40% - アクセント 5 5 2 2" xfId="45725" xr:uid="{CDFD4A67-7A3E-4B41-9BEC-0C3C3774E1D3}"/>
    <cellStyle name="40% - アクセント 5 5 3" xfId="35556" xr:uid="{359829F9-8B74-4A28-8229-3604DD238BB0}"/>
    <cellStyle name="40% - アクセント 5 5 4" xfId="51382" xr:uid="{FE3B3065-4D2D-4D63-9698-8D22E5683D61}"/>
    <cellStyle name="40% - アクセント 5 5 5" xfId="13866" xr:uid="{E6B0E725-24BF-47D8-9DB8-524A82DEEA6F}"/>
    <cellStyle name="40% - アクセント 5 6" xfId="23971" xr:uid="{BB77DAD1-776C-4D7C-A2AC-557C5CB2E94E}"/>
    <cellStyle name="40% - アクセント 5 6 2" xfId="45662" xr:uid="{BD3E23CF-D4D2-45F2-B76E-5F963433F06C}"/>
    <cellStyle name="40% - アクセント 5 7" xfId="24797" xr:uid="{51A44E9F-F423-4214-830A-4653C33FC8D8}"/>
    <cellStyle name="40% - アクセント 6" xfId="49" builtinId="51" customBuiltin="1"/>
    <cellStyle name="40% - アクセント 6 2" xfId="1136" xr:uid="{CADBCC63-9D3F-41E9-A2FE-A8ABBC411D30}"/>
    <cellStyle name="40% - アクセント 6 2 2" xfId="1176" xr:uid="{CFF75C27-E565-4B90-8A37-BD29C686187C}"/>
    <cellStyle name="40% - アクセント 6 2 2 2" xfId="1254" xr:uid="{62721849-2045-4BDB-85D9-635DA8945B81}"/>
    <cellStyle name="40% - アクセント 6 2 2 2 2" xfId="1410" xr:uid="{48AB8768-0A27-4BC6-A3B9-D3732A2DE1E7}"/>
    <cellStyle name="40% - アクセント 6 2 2 2 2 2" xfId="1722" xr:uid="{0D8BC137-5363-4F53-91AF-88E1772C8239}"/>
    <cellStyle name="40% - アクセント 6 2 2 2 3" xfId="1566" xr:uid="{040D9B3A-5029-4C3B-8ADA-770DD4E73E9C}"/>
    <cellStyle name="40% - アクセント 6 2 2 3" xfId="1332" xr:uid="{9CC5A8BC-8570-40B4-AC32-739550624D81}"/>
    <cellStyle name="40% - アクセント 6 2 2 3 2" xfId="1644" xr:uid="{480FCF02-7CDD-410B-810E-1402D3727B19}"/>
    <cellStyle name="40% - アクセント 6 2 2 4" xfId="1488" xr:uid="{B475E540-E4F1-4437-93C8-094FF090D14A}"/>
    <cellStyle name="40% - アクセント 6 2 3" xfId="1215" xr:uid="{7D267BCE-1DD6-4F6D-BB4D-7B9CBD6C889D}"/>
    <cellStyle name="40% - アクセント 6 2 3 2" xfId="1371" xr:uid="{ABC8C9F4-F938-4437-AB0E-99BD6D322EAD}"/>
    <cellStyle name="40% - アクセント 6 2 3 2 2" xfId="1683" xr:uid="{1423B782-E3AC-47B6-A001-35B755462AEA}"/>
    <cellStyle name="40% - アクセント 6 2 3 3" xfId="1527" xr:uid="{D340FC5B-C0A0-4953-A2EA-B9957E7D3A25}"/>
    <cellStyle name="40% - アクセント 6 2 4" xfId="1293" xr:uid="{5AFB5921-F95E-4A84-A205-E9CBBD164E2E}"/>
    <cellStyle name="40% - アクセント 6 2 4 2" xfId="1605" xr:uid="{6C099D88-3EF5-479D-8002-F0CC9D173F2C}"/>
    <cellStyle name="40% - アクセント 6 2 5" xfId="1449" xr:uid="{B5FA9CA0-760B-41C1-BAB2-4D4E215DED40}"/>
    <cellStyle name="40% - アクセント 6 2 6" xfId="51457" xr:uid="{F8CE09C3-044D-495F-B453-4436B51C65D9}"/>
    <cellStyle name="40% - アクセント 6 2 7" xfId="2291" xr:uid="{9A15023A-6B03-47EA-BF7D-D882BA18357E}"/>
    <cellStyle name="40% - アクセント 6 3" xfId="1150" xr:uid="{575B41A0-AFEB-4639-B714-196060F10AAF}"/>
    <cellStyle name="40% - アクセント 6 3 2" xfId="1189" xr:uid="{208B0E22-6581-4366-AB9E-F43B8F277F3F}"/>
    <cellStyle name="40% - アクセント 6 3 2 2" xfId="1267" xr:uid="{3283E0D6-3A52-4EFF-94FA-51F37CF3C342}"/>
    <cellStyle name="40% - アクセント 6 3 2 2 2" xfId="1423" xr:uid="{19EFF548-45E9-4626-BDA0-1108AC50BD80}"/>
    <cellStyle name="40% - アクセント 6 3 2 2 2 2" xfId="1735" xr:uid="{73125BEB-B70B-440C-B208-20484A9A7A56}"/>
    <cellStyle name="40% - アクセント 6 3 2 2 3" xfId="1579" xr:uid="{1E6031CE-594C-4B92-B8D0-E073F40937C3}"/>
    <cellStyle name="40% - アクセント 6 3 2 3" xfId="1345" xr:uid="{1732BC21-4091-4BB3-B797-B5E85E5BFA6D}"/>
    <cellStyle name="40% - アクセント 6 3 2 3 2" xfId="1657" xr:uid="{23814275-0505-4059-832C-3017D152970B}"/>
    <cellStyle name="40% - アクセント 6 3 2 4" xfId="1501" xr:uid="{F07D240B-56AB-4026-88B1-69D90F1673CF}"/>
    <cellStyle name="40% - アクセント 6 3 3" xfId="1228" xr:uid="{C6579025-B7F6-4BB2-88DA-1C2A2BC844A1}"/>
    <cellStyle name="40% - アクセント 6 3 3 2" xfId="1384" xr:uid="{C84DBD73-0031-4A1B-A08F-F8B4F8400091}"/>
    <cellStyle name="40% - アクセント 6 3 3 2 2" xfId="1696" xr:uid="{C4855E78-69FC-431F-AE35-89F98677A931}"/>
    <cellStyle name="40% - アクセント 6 3 3 3" xfId="1540" xr:uid="{976A8995-0202-4BAE-8C31-D61864A50C53}"/>
    <cellStyle name="40% - アクセント 6 3 4" xfId="1306" xr:uid="{4EC59FA1-3E2F-4486-9F42-40318A663091}"/>
    <cellStyle name="40% - アクセント 6 3 4 2" xfId="1618" xr:uid="{EAD5E1B7-8E86-4CEF-8551-006B0031C6D6}"/>
    <cellStyle name="40% - アクセント 6 3 5" xfId="1462" xr:uid="{D139A8CF-6F40-427E-8C61-1B0F1B73202E}"/>
    <cellStyle name="40% - アクセント 6 3 6" xfId="51471" xr:uid="{574FFC0F-C4AC-43E9-836A-A7C9E874E984}"/>
    <cellStyle name="40% - アクセント 6 3 7" xfId="2292" xr:uid="{B3F25E4C-3F34-41BB-B020-2282577E38B7}"/>
    <cellStyle name="40% - アクセント 6 4" xfId="1163" xr:uid="{527276D8-0217-4B23-BE78-DBE4892B63D4}"/>
    <cellStyle name="40% - アクセント 6 4 2" xfId="1202" xr:uid="{A4FEF06B-8D49-4B89-B7AA-B11A296FA4E2}"/>
    <cellStyle name="40% - アクセント 6 4 2 2" xfId="1280" xr:uid="{415A60CB-724B-45AC-8381-A5B3C491973C}"/>
    <cellStyle name="40% - アクセント 6 4 2 2 2" xfId="1436" xr:uid="{81F12420-2A3F-4ABC-8A6D-AA83FCF09F5E}"/>
    <cellStyle name="40% - アクセント 6 4 2 2 2 2" xfId="1748" xr:uid="{493D7AF4-DB6C-4EBB-B6A8-2CA61513CC3D}"/>
    <cellStyle name="40% - アクセント 6 4 2 2 3" xfId="1592" xr:uid="{AF1FE90E-68FB-4372-98D0-155321792C76}"/>
    <cellStyle name="40% - アクセント 6 4 2 3" xfId="1358" xr:uid="{EEAD09C9-E4AE-41B0-83CE-3856C931CB29}"/>
    <cellStyle name="40% - アクセント 6 4 2 3 2" xfId="1670" xr:uid="{B9387277-3736-4CE3-89E3-E3E7A27D4B5B}"/>
    <cellStyle name="40% - アクセント 6 4 2 4" xfId="1514" xr:uid="{F4E9E7BC-E30D-4E9F-B98B-CDCBE8177CBA}"/>
    <cellStyle name="40% - アクセント 6 4 3" xfId="1241" xr:uid="{4049A2DD-CEDA-4268-B917-FFB14280B911}"/>
    <cellStyle name="40% - アクセント 6 4 3 2" xfId="1397" xr:uid="{47DE316D-6722-4270-BDAC-CB1E103BD196}"/>
    <cellStyle name="40% - アクセント 6 4 3 2 2" xfId="1709" xr:uid="{C13854D3-7B38-4CFB-8DC5-0C49D8B3C01B}"/>
    <cellStyle name="40% - アクセント 6 4 3 3" xfId="1553" xr:uid="{5624E7E5-0944-4022-BE5E-FB16AC2ACC09}"/>
    <cellStyle name="40% - アクセント 6 4 4" xfId="1319" xr:uid="{56F1894C-894B-48AF-8703-039E89BCA6A4}"/>
    <cellStyle name="40% - アクセント 6 4 4 2" xfId="1631" xr:uid="{BEC352E1-C1F1-458B-9DAE-3B6195C3EB56}"/>
    <cellStyle name="40% - アクセント 6 4 5" xfId="1475" xr:uid="{DEE3FF61-A734-4C2E-9FF4-B29693D965E2}"/>
    <cellStyle name="40% - アクセント 6 4 6" xfId="51484" xr:uid="{EA686952-45DD-4D04-809F-5BA9E70BD3A7}"/>
    <cellStyle name="40% - アクセント 6 4 7" xfId="2293" xr:uid="{D04DEE02-5BB3-44EB-8336-3A8B17F0A3ED}"/>
    <cellStyle name="40% - アクセント 6 5" xfId="66" xr:uid="{988B5139-A6A0-49CC-92DD-827D8CD7BC92}"/>
    <cellStyle name="40% - アクセント 6 5 2" xfId="24036" xr:uid="{813305B8-7B26-43F9-B5AD-FCBE66132DAE}"/>
    <cellStyle name="40% - アクセント 6 5 2 2" xfId="45727" xr:uid="{A4AF5A3F-98D1-46D0-9A28-8CCDB2E7DFB2}"/>
    <cellStyle name="40% - アクセント 6 5 3" xfId="35558" xr:uid="{B2774156-9BAD-4E52-AA20-61B0D6E1D1D1}"/>
    <cellStyle name="40% - アクセント 6 5 4" xfId="51383" xr:uid="{32B56632-C7D0-4670-9136-050758FE4D94}"/>
    <cellStyle name="40% - アクセント 6 5 5" xfId="13868" xr:uid="{F7F98E66-B334-4FB8-B928-8A356C95CADE}"/>
    <cellStyle name="40% - アクセント 6 6" xfId="23973" xr:uid="{14D1C46D-56E9-475F-980D-A5925ED57A8C}"/>
    <cellStyle name="40% - アクセント 6 6 2" xfId="45664" xr:uid="{25E9C6FF-604B-46E2-81EA-0DFDF090222A}"/>
    <cellStyle name="40% - アクセント 6 7" xfId="24799" xr:uid="{722D9515-2995-4F15-886A-43DF3DAB1414}"/>
    <cellStyle name="60% - アクセント 1" xfId="30" builtinId="32" customBuiltin="1"/>
    <cellStyle name="60% - アクセント 1 2" xfId="1117" xr:uid="{40795CDE-E1BC-443C-B7A1-CED375F8585D}"/>
    <cellStyle name="60% - アクセント 1 2 2" xfId="51439" xr:uid="{1E050FB6-4BA5-4AC5-9C95-1362E7D6188C}"/>
    <cellStyle name="60% - アクセント 1 2 3" xfId="2294" xr:uid="{819EF157-1705-4233-961B-87C2F95E16C2}"/>
    <cellStyle name="60% - アクセント 1 3" xfId="67" xr:uid="{DAAAD64D-B74A-439F-A45B-FC7F73BC8D8A}"/>
    <cellStyle name="60% - アクセント 1 4" xfId="2295" xr:uid="{7EA4F476-D438-4311-B165-57A717AD637F}"/>
    <cellStyle name="60% - アクセント 1 5" xfId="2449" xr:uid="{C0222756-D44D-405F-8786-84EF9A36D98F}"/>
    <cellStyle name="60% - アクセント 2" xfId="34" builtinId="36" customBuiltin="1"/>
    <cellStyle name="60% - アクセント 2 2" xfId="1121" xr:uid="{1DB26B83-94F3-425C-8F3A-CB32E3E5EE10}"/>
    <cellStyle name="60% - アクセント 2 2 2" xfId="51443" xr:uid="{9DB5474D-48B8-440B-8E3A-F42967E7400B}"/>
    <cellStyle name="60% - アクセント 2 2 3" xfId="2296" xr:uid="{C05F008D-E6B5-46A4-893A-32B556BDC861}"/>
    <cellStyle name="60% - アクセント 2 3" xfId="68" xr:uid="{E2717BBB-E151-4B40-B5E3-EDCEAE3A8A90}"/>
    <cellStyle name="60% - アクセント 2 4" xfId="2297" xr:uid="{A7A48F07-F0C8-4840-9ED5-871F640953DE}"/>
    <cellStyle name="60% - アクセント 2 5" xfId="2450" xr:uid="{E4447164-026E-4124-922C-A295CC0FFE9D}"/>
    <cellStyle name="60% - アクセント 3" xfId="38" builtinId="40" customBuiltin="1"/>
    <cellStyle name="60% - アクセント 3 2" xfId="1125" xr:uid="{D6C2747A-596E-429A-A0FB-06639D68E0F2}"/>
    <cellStyle name="60% - アクセント 3 2 2" xfId="51447" xr:uid="{E7EBD17E-3EC7-4127-89CE-04B8BB2B06E4}"/>
    <cellStyle name="60% - アクセント 3 2 3" xfId="2298" xr:uid="{6D523356-3C74-457B-BF8E-2FC93C84B5CC}"/>
    <cellStyle name="60% - アクセント 3 3" xfId="69" xr:uid="{1E6DB301-EC71-4838-82CF-70F187A1DBE4}"/>
    <cellStyle name="60% - アクセント 3 4" xfId="2299" xr:uid="{AFA49C25-2AF6-4C3B-83FE-9049FC050920}"/>
    <cellStyle name="60% - アクセント 3 5" xfId="2451" xr:uid="{E90848A2-423D-441B-91B3-B9C8B782964B}"/>
    <cellStyle name="60% - アクセント 4" xfId="42" builtinId="44" customBuiltin="1"/>
    <cellStyle name="60% - アクセント 4 2" xfId="1129" xr:uid="{11364166-AC91-4C95-A1FA-3633E0E5C3E1}"/>
    <cellStyle name="60% - アクセント 4 2 2" xfId="51450" xr:uid="{F05E3CEC-CC18-486D-B463-A6FD17B7A050}"/>
    <cellStyle name="60% - アクセント 4 2 3" xfId="2300" xr:uid="{1C7769AD-E5F0-4AD7-B278-73B2BD2BA1FD}"/>
    <cellStyle name="60% - アクセント 4 3" xfId="70" xr:uid="{9A82E083-9A06-48F9-AEB3-A5B4DB4DABB0}"/>
    <cellStyle name="60% - アクセント 4 4" xfId="2301" xr:uid="{59CEC39A-A054-4BC4-BEE8-7C71BA02354F}"/>
    <cellStyle name="60% - アクセント 4 5" xfId="2452" xr:uid="{6A8ED792-2D0F-45A3-BE7D-CE41DC3C4B00}"/>
    <cellStyle name="60% - アクセント 5" xfId="46" builtinId="48" customBuiltin="1"/>
    <cellStyle name="60% - アクセント 5 2" xfId="1133" xr:uid="{3E58846E-373A-409E-94E6-8117CB382CCE}"/>
    <cellStyle name="60% - アクセント 5 2 2" xfId="51454" xr:uid="{313D2BF7-7ADC-4B34-B2C6-7873B0CD107E}"/>
    <cellStyle name="60% - アクセント 5 2 3" xfId="2302" xr:uid="{99E68BC0-496F-402C-AFAC-00569C6E4463}"/>
    <cellStyle name="60% - アクセント 5 3" xfId="71" xr:uid="{5B40F8EF-874A-4294-84F1-57BD1383EEE4}"/>
    <cellStyle name="60% - アクセント 5 4" xfId="2303" xr:uid="{003BA659-2377-454F-BAA2-AA1D72D7B906}"/>
    <cellStyle name="60% - アクセント 5 5" xfId="2453" xr:uid="{1B840471-8ACC-4F90-BE7A-87A120FF1820}"/>
    <cellStyle name="60% - アクセント 6" xfId="50" builtinId="52" customBuiltin="1"/>
    <cellStyle name="60% - アクセント 6 2" xfId="1137" xr:uid="{7C0E435E-A991-4362-8315-26B54A456FB0}"/>
    <cellStyle name="60% - アクセント 6 2 2" xfId="51458" xr:uid="{0BA5FBBE-54E5-45D8-9C4F-113A02D0B416}"/>
    <cellStyle name="60% - アクセント 6 2 3" xfId="2304" xr:uid="{B7C7838B-6AA6-4974-91C0-03981BD6729D}"/>
    <cellStyle name="60% - アクセント 6 3" xfId="72" xr:uid="{37CE5BAB-F38C-487C-B43E-E8496F6AA0CA}"/>
    <cellStyle name="60% - アクセント 6 4" xfId="2305" xr:uid="{694D2B82-877D-409C-AF88-029D7FBBAF48}"/>
    <cellStyle name="60% - アクセント 6 5" xfId="2454" xr:uid="{3CAEEFA7-6697-45D0-9EF6-5B278D7470F1}"/>
    <cellStyle name="アクセント 1" xfId="27" builtinId="29" customBuiltin="1"/>
    <cellStyle name="アクセント 1 2" xfId="1114" xr:uid="{3FE043DE-6873-4494-827E-735C23635A0D}"/>
    <cellStyle name="アクセント 1 2 2" xfId="51436" xr:uid="{DE112B7A-4FBB-4D1A-828D-E0D927BA5B5F}"/>
    <cellStyle name="アクセント 1 2 3" xfId="2306" xr:uid="{8DCF8E45-714C-4C9A-B640-25FD72D7BA6D}"/>
    <cellStyle name="アクセント 1 3" xfId="73" xr:uid="{F5404E62-83A4-4116-A159-108C90A80DCC}"/>
    <cellStyle name="アクセント 1 4" xfId="2307" xr:uid="{CE5C3652-55A4-40DC-BE13-BAA224E91184}"/>
    <cellStyle name="アクセント 2" xfId="31" builtinId="33" customBuiltin="1"/>
    <cellStyle name="アクセント 2 2" xfId="1118" xr:uid="{339B3BE5-7D0E-43E7-AD6F-02340E09CFD4}"/>
    <cellStyle name="アクセント 2 2 2" xfId="51440" xr:uid="{2EE17840-0545-4F23-87EC-A79E886FD385}"/>
    <cellStyle name="アクセント 2 2 3" xfId="2308" xr:uid="{CAF67BE5-F314-4543-A5A8-E1D104355209}"/>
    <cellStyle name="アクセント 2 3" xfId="74" xr:uid="{5E6BDAF6-40F8-43F3-8236-3AFFB00EE92D}"/>
    <cellStyle name="アクセント 2 4" xfId="2309" xr:uid="{F3CF9866-4B27-4CC2-AFC9-29247098758E}"/>
    <cellStyle name="アクセント 3" xfId="35" builtinId="37" customBuiltin="1"/>
    <cellStyle name="アクセント 3 2" xfId="1122" xr:uid="{6FC56777-BD5D-4BE6-91B6-2A7BF37DB9BF}"/>
    <cellStyle name="アクセント 3 2 2" xfId="51444" xr:uid="{FAFF9D1F-1C91-45FB-971F-3414F1F5F298}"/>
    <cellStyle name="アクセント 3 2 3" xfId="2310" xr:uid="{87AB8DC5-7BFB-48DD-B36C-3CD112F91F2B}"/>
    <cellStyle name="アクセント 3 3" xfId="75" xr:uid="{7AA9EBBC-7C69-4C90-8798-7366885B107B}"/>
    <cellStyle name="アクセント 3 4" xfId="2311" xr:uid="{94A24D45-3330-4E44-B7C7-37991BA39FE8}"/>
    <cellStyle name="アクセント 4" xfId="39" builtinId="41" customBuiltin="1"/>
    <cellStyle name="アクセント 4 2" xfId="1126" xr:uid="{66C0ACC2-06B0-47B3-9E34-6AA14B64C5B0}"/>
    <cellStyle name="アクセント 4 2 2" xfId="51448" xr:uid="{03DE3015-D323-4CAA-BB16-6DE84A3E1E81}"/>
    <cellStyle name="アクセント 4 2 3" xfId="2312" xr:uid="{E9F8209F-A056-45BD-9232-FDE12EF9A4D0}"/>
    <cellStyle name="アクセント 4 3" xfId="76" xr:uid="{672D994D-3770-4DF9-8D28-169A26182E8B}"/>
    <cellStyle name="アクセント 4 4" xfId="2313" xr:uid="{AAACD39A-26DF-42DD-8A99-440174374A41}"/>
    <cellStyle name="アクセント 5" xfId="43" builtinId="45" customBuiltin="1"/>
    <cellStyle name="アクセント 5 2" xfId="1130" xr:uid="{F3C02CE9-69C3-4021-B364-415A8DBEF37A}"/>
    <cellStyle name="アクセント 5 2 2" xfId="51451" xr:uid="{67CFF37B-FC4A-4D83-82E5-25ACB6ED26B0}"/>
    <cellStyle name="アクセント 5 2 3" xfId="2314" xr:uid="{0A0DC9A3-571E-4D5E-8189-D358A66F7828}"/>
    <cellStyle name="アクセント 5 3" xfId="77" xr:uid="{6C0F1350-95F2-4125-8AEC-AEE98A6C21C2}"/>
    <cellStyle name="アクセント 5 4" xfId="2315" xr:uid="{BFDFD480-211A-44D1-9A9F-A3F1357524AC}"/>
    <cellStyle name="アクセント 6" xfId="47" builtinId="49" customBuiltin="1"/>
    <cellStyle name="アクセント 6 2" xfId="1134" xr:uid="{92EB3901-904B-440C-94C7-85838D9ADC81}"/>
    <cellStyle name="アクセント 6 2 2" xfId="51455" xr:uid="{156FB8F7-9304-445B-B2D5-86BF5EEC193E}"/>
    <cellStyle name="アクセント 6 2 3" xfId="2316" xr:uid="{1A586565-AD8F-4A54-8877-C4D31377B56E}"/>
    <cellStyle name="アクセント 6 3" xfId="78" xr:uid="{BE3EA8F7-552C-4316-B2EE-2D33F71BF2B7}"/>
    <cellStyle name="アクセント 6 4" xfId="2317" xr:uid="{2EEF7B37-F9B5-482D-852E-36A1964400A2}"/>
    <cellStyle name="タイトル" xfId="10" builtinId="15" customBuiltin="1"/>
    <cellStyle name="タイトル 2" xfId="1098" xr:uid="{451E8471-66CB-4D74-AB90-9C78326FD86D}"/>
    <cellStyle name="タイトル 2 2" xfId="55289" xr:uid="{66008CC2-43D0-4518-B209-582A7F4272D3}"/>
    <cellStyle name="タイトル 3" xfId="79" xr:uid="{CDA40F96-9C00-4544-A23F-F2AA0F6873D6}"/>
    <cellStyle name="タイトル 4" xfId="2318" xr:uid="{117A09AD-722C-48AE-84E4-3B5A231F760D}"/>
    <cellStyle name="タイトル 5" xfId="2448" xr:uid="{989FFFA9-6E44-457C-BCB3-5B73151C6F10}"/>
    <cellStyle name="チェック セル" xfId="22" builtinId="23" customBuiltin="1"/>
    <cellStyle name="チェック セル 2" xfId="1109" xr:uid="{84C73AA0-7041-4BB4-94BA-B33F890DE063}"/>
    <cellStyle name="チェック セル 2 2" xfId="51431" xr:uid="{CDB4AF54-D266-4F88-8ADB-ED6CFF652039}"/>
    <cellStyle name="チェック セル 2 3" xfId="2319" xr:uid="{165E3B71-D881-47D5-8FFD-3DC2D7A6DEDE}"/>
    <cellStyle name="チェック セル 3" xfId="80" xr:uid="{D7487A8A-6305-4539-9090-666B719FA3F6}"/>
    <cellStyle name="チェック セル 4" xfId="2320" xr:uid="{7B8CFAD6-3D9D-4BD9-BD3E-90D4358EE8C0}"/>
    <cellStyle name="どちらでもない" xfId="17" builtinId="28" customBuiltin="1"/>
    <cellStyle name="どちらでもない 2" xfId="1104" xr:uid="{E79D45C4-DE9F-42BA-8FD9-8CC525C896CF}"/>
    <cellStyle name="どちらでもない 2 2" xfId="51426" xr:uid="{B81DEED4-F42B-4BFF-B73E-D683B1C3733B}"/>
    <cellStyle name="どちらでもない 2 3" xfId="2321" xr:uid="{7EC9DD23-D320-48CD-BAA8-0121E4DC5145}"/>
    <cellStyle name="どちらでもない 3" xfId="81" xr:uid="{AE6CC33A-E9BA-4654-AC3E-81098ADAE0A7}"/>
    <cellStyle name="どちらでもない 4" xfId="2322" xr:uid="{D7935ABB-563C-45B2-A836-18A1D4F63771}"/>
    <cellStyle name="パーセント" xfId="2" builtinId="5"/>
    <cellStyle name="パーセント 10" xfId="2386" xr:uid="{B40414FD-8FDB-45D4-B3FA-4656179F7A2B}"/>
    <cellStyle name="パーセント 10 2" xfId="13825" xr:uid="{58B0475E-DDD3-41DB-9AB6-132D61D4158D}"/>
    <cellStyle name="パーセント 10 2 2" xfId="24008" xr:uid="{A21F7857-FCD8-499A-8A2B-633AD7DA311E}"/>
    <cellStyle name="パーセント 10 2 2 2" xfId="45699" xr:uid="{1A3564CB-D0E3-4800-A225-D266E4D2A572}"/>
    <cellStyle name="パーセント 10 2 3" xfId="35515" xr:uid="{51333C78-AF66-4712-ACDF-0A7B1708957C}"/>
    <cellStyle name="パーセント 10 3" xfId="23945" xr:uid="{58049328-B8E4-4129-A69A-63235398ADC6}"/>
    <cellStyle name="パーセント 10 3 2" xfId="45636" xr:uid="{0836BC31-FFD9-4A0A-9B35-4F204179F11D}"/>
    <cellStyle name="パーセント 10 4" xfId="24756" xr:uid="{51CA1B15-FBCA-4D71-87A1-1E52592D0DF6}"/>
    <cellStyle name="パーセント 11" xfId="2390" xr:uid="{B63C84AA-6170-4E90-807F-63AB7AE35722}"/>
    <cellStyle name="パーセント 11 2" xfId="13829" xr:uid="{9318D1CE-9F84-485E-AD4D-D4639AC1BE1A}"/>
    <cellStyle name="パーセント 11 2 2" xfId="24012" xr:uid="{F5ECE480-FD9A-4C7E-AE4B-B6A2F135CF1E}"/>
    <cellStyle name="パーセント 11 2 2 2" xfId="45703" xr:uid="{2C8EF4D9-8DD6-4CC7-A25A-66C2BF312B55}"/>
    <cellStyle name="パーセント 11 2 3" xfId="35519" xr:uid="{C4F5DBC9-59B0-469E-9FF2-732D60F20349}"/>
    <cellStyle name="パーセント 11 3" xfId="23949" xr:uid="{22DE7651-8883-4B6D-A598-52CB17708615}"/>
    <cellStyle name="パーセント 11 3 2" xfId="45640" xr:uid="{C43B95CA-7A86-4747-97FA-A077D07FA3E3}"/>
    <cellStyle name="パーセント 11 4" xfId="24760" xr:uid="{30B0BBCF-1C90-42F2-98BD-39A3BFA614AE}"/>
    <cellStyle name="パーセント 12" xfId="2395" xr:uid="{8E1E027D-ADA5-4185-AC20-31B1BE8CE634}"/>
    <cellStyle name="パーセント 12 2" xfId="13833" xr:uid="{86A5D27C-EDAC-4361-A8F5-6C308059786D}"/>
    <cellStyle name="パーセント 12 2 2" xfId="24016" xr:uid="{B3E72B13-225B-4F85-B8E9-29BFC1D48156}"/>
    <cellStyle name="パーセント 12 2 2 2" xfId="45707" xr:uid="{D5BC9C7D-1E3A-45A8-A780-FE163B3523EE}"/>
    <cellStyle name="パーセント 12 2 3" xfId="35523" xr:uid="{5EC8A780-3458-44C5-AF80-BFC4B79C43D1}"/>
    <cellStyle name="パーセント 12 3" xfId="23953" xr:uid="{9AC979F5-CF19-494A-9A7F-CE42DBF7B216}"/>
    <cellStyle name="パーセント 12 3 2" xfId="45644" xr:uid="{E0DFF539-62DC-44DB-9A8A-7AFC7D60ED03}"/>
    <cellStyle name="パーセント 12 4" xfId="24764" xr:uid="{8FE078AB-5933-4B8E-9FC2-02989CE2141B}"/>
    <cellStyle name="パーセント 13" xfId="2399" xr:uid="{FB2A054A-1AF9-4D33-9356-0E79FCD6B066}"/>
    <cellStyle name="パーセント 13 2" xfId="13837" xr:uid="{8CA79927-ED30-4574-924A-A89AD82E695B}"/>
    <cellStyle name="パーセント 13 2 2" xfId="24020" xr:uid="{5825C359-6F0F-47EC-9ED7-188C22713CA0}"/>
    <cellStyle name="パーセント 13 2 2 2" xfId="45711" xr:uid="{71D74C69-A4DE-4F47-A573-F1F4D98D6E75}"/>
    <cellStyle name="パーセント 13 2 3" xfId="35527" xr:uid="{8C4086F2-F0D6-4E93-8074-20D177F0A510}"/>
    <cellStyle name="パーセント 13 3" xfId="23957" xr:uid="{DB794148-CE87-4C7B-AE56-C61DA8B0A955}"/>
    <cellStyle name="パーセント 13 3 2" xfId="45648" xr:uid="{40B872CC-6E53-4477-B905-CC618B06FECA}"/>
    <cellStyle name="パーセント 13 4" xfId="24768" xr:uid="{8B17DA5B-0042-4DD6-B5B1-3B3E4E173246}"/>
    <cellStyle name="パーセント 14" xfId="2403" xr:uid="{2C603B68-1F46-4969-BD94-FCCE3D0E7DBA}"/>
    <cellStyle name="パーセント 14 2" xfId="13841" xr:uid="{3D79600F-193B-4D5B-8EE0-E605C71BFF7F}"/>
    <cellStyle name="パーセント 14 2 2" xfId="24024" xr:uid="{B83147DA-02FA-4827-BC99-91F845303941}"/>
    <cellStyle name="パーセント 14 2 2 2" xfId="45715" xr:uid="{7A5EE4B4-1DD8-4A86-A309-A034DB0268C0}"/>
    <cellStyle name="パーセント 14 2 3" xfId="35531" xr:uid="{75FA4E25-AE62-4D7B-9B02-AD72613B0473}"/>
    <cellStyle name="パーセント 14 3" xfId="23961" xr:uid="{4D12B427-0B5C-4CAB-95FF-1D317763E9F1}"/>
    <cellStyle name="パーセント 14 3 2" xfId="45652" xr:uid="{2E4AB00F-4D4B-4CDB-9BFF-BB040AA3F55F}"/>
    <cellStyle name="パーセント 14 4" xfId="24772" xr:uid="{460F7061-5DEC-488B-9017-A31679CBF664}"/>
    <cellStyle name="パーセント 15" xfId="2460" xr:uid="{40ADC615-53E1-4970-8ECA-4E7520E0B724}"/>
    <cellStyle name="パーセント 15 2" xfId="13874" xr:uid="{6DB70D08-8FB1-4EE6-9A30-27F755377F76}"/>
    <cellStyle name="パーセント 15 2 2" xfId="24042" xr:uid="{DBAB8CAA-329B-4686-8875-5059B9411DEF}"/>
    <cellStyle name="パーセント 15 2 2 2" xfId="45733" xr:uid="{D58D64A0-D2E9-42DD-9221-999A7F68F71D}"/>
    <cellStyle name="パーセント 15 2 3" xfId="35564" xr:uid="{6635C57D-856E-4037-9F5A-ED34E8B5DE72}"/>
    <cellStyle name="パーセント 15 3" xfId="23979" xr:uid="{63420D4D-CCDD-46D3-BB91-906F346E681C}"/>
    <cellStyle name="パーセント 15 3 2" xfId="45670" xr:uid="{76DC2452-4406-4D49-9376-E94EE8FF93A7}"/>
    <cellStyle name="パーセント 15 4" xfId="24805" xr:uid="{EB9E3FD0-6854-493D-98A3-74F65E774FFD}"/>
    <cellStyle name="パーセント 16" xfId="2511" xr:uid="{5B845CF6-3D84-4964-92B0-8B93222EBB6F}"/>
    <cellStyle name="パーセント 16 2" xfId="13880" xr:uid="{934CA36C-5AB9-4B2A-AEE4-F6A93C2492C8}"/>
    <cellStyle name="パーセント 16 2 2" xfId="24048" xr:uid="{1948D40F-C8BD-432D-9A22-C9895F9A29EF}"/>
    <cellStyle name="パーセント 16 2 2 2" xfId="45739" xr:uid="{34197717-43C3-4E7E-9783-6C45A9A3313B}"/>
    <cellStyle name="パーセント 16 2 3" xfId="35570" xr:uid="{54932367-3FE4-460B-A63B-95BA121B4618}"/>
    <cellStyle name="パーセント 16 3" xfId="23985" xr:uid="{A128107A-C618-4F24-8780-39E52786F1A3}"/>
    <cellStyle name="パーセント 16 3 2" xfId="45676" xr:uid="{EE890B59-7414-43DD-BEF9-CC4D88C963AE}"/>
    <cellStyle name="パーセント 16 4" xfId="24811" xr:uid="{3D8C24C4-3A79-4DBC-B289-FB98A762EB11}"/>
    <cellStyle name="パーセント 17" xfId="24052" xr:uid="{BD40B818-FC46-43BE-89BB-9C7A45CA515A}"/>
    <cellStyle name="パーセント 17 2" xfId="45743" xr:uid="{C99732C1-9AD9-4B93-8062-1E37D22FED14}"/>
    <cellStyle name="パーセント 18" xfId="45748" xr:uid="{7B2FF31E-936F-4588-8B00-09CFD9CD75AE}"/>
    <cellStyle name="パーセント 19" xfId="47112" xr:uid="{F91AFB3F-2E42-4616-AA81-5AD38A49E8C8}"/>
    <cellStyle name="パーセント 2" xfId="1095" xr:uid="{4C3D1143-1F8F-4528-A573-39E4BE395711}"/>
    <cellStyle name="パーセント 2 2" xfId="51359" xr:uid="{EB4EB554-28CF-4BBE-AF41-F94923C333DE}"/>
    <cellStyle name="パーセント 2 2 2" xfId="51363" xr:uid="{C2555ED9-F58E-426F-B533-AF4E0F16BE9D}"/>
    <cellStyle name="パーセント 2 2 3" xfId="2257" xr:uid="{4541FCAB-ED97-459C-93F5-5D077F535246}"/>
    <cellStyle name="パーセント 2 3" xfId="51418" xr:uid="{0BB73464-BE77-4A6C-AAD0-0A0C54510A83}"/>
    <cellStyle name="パーセント 2 4" xfId="2323" xr:uid="{4EE8550D-D38A-459C-9C47-B695B8EE9005}"/>
    <cellStyle name="パーセント 2 5" xfId="55276" xr:uid="{F0256E1C-BCCE-451A-A7EF-7CF7A620ED43}"/>
    <cellStyle name="パーセント 20" xfId="51323" xr:uid="{0703B9EC-A9CC-4543-8272-03535085E188}"/>
    <cellStyle name="パーセント 21" xfId="51330" xr:uid="{07BC868F-5FE2-46D2-B00A-5BC97122320E}"/>
    <cellStyle name="パーセント 21 2" xfId="51336" xr:uid="{A1E0D3FC-DF93-4264-8B5A-804EE5136CD7}"/>
    <cellStyle name="パーセント 22" xfId="51334" xr:uid="{0A828CB6-EAAE-43E6-878A-7DB917D12162}"/>
    <cellStyle name="パーセント 23" xfId="51339" xr:uid="{123FC233-8C75-4B4B-A22C-D9F894F3C506}"/>
    <cellStyle name="パーセント 23 2" xfId="51344" xr:uid="{DD908F12-EFCC-4989-8556-5E72F7314DC1}"/>
    <cellStyle name="パーセント 23 3" xfId="51348" xr:uid="{4FD05E40-8047-4941-9F4B-C02A89DF4347}"/>
    <cellStyle name="パーセント 23 4" xfId="51352" xr:uid="{2232CD67-AFE9-43FB-9944-80003821DF66}"/>
    <cellStyle name="パーセント 23 5" xfId="51355" xr:uid="{9EBBC01E-8733-437D-9460-3E62067B217A}"/>
    <cellStyle name="パーセント 3" xfId="1750" xr:uid="{B89B8547-B7C6-4068-B0F7-7BD94852D875}"/>
    <cellStyle name="パーセント 3 2" xfId="51525" xr:uid="{C04B5D28-4C43-48FF-BC5A-1FECB654E95E}"/>
    <cellStyle name="パーセント 3 3" xfId="2324" xr:uid="{90F655D6-9DCB-4030-B10E-1752E628AA74}"/>
    <cellStyle name="パーセント 4" xfId="1763" xr:uid="{7F01069F-8BFB-43AD-92A6-DA095576A26E}"/>
    <cellStyle name="パーセント 4 2" xfId="1928" xr:uid="{9EF8E5BF-6759-4502-BF34-71D6A498EF9F}"/>
    <cellStyle name="パーセント 4 3" xfId="51533" xr:uid="{E6343DE2-1FB6-45AE-A41C-26702B1C44FF}"/>
    <cellStyle name="パーセント 4 4" xfId="2325" xr:uid="{4DB15EE9-00C6-4FF0-85C5-D12A5165A4C7}"/>
    <cellStyle name="パーセント 5" xfId="53" xr:uid="{899A174E-4234-45E9-B0F4-BA19E12358DB}"/>
    <cellStyle name="パーセント 5 2" xfId="51371" xr:uid="{E36872CA-5BD4-4E7B-B731-32D43AE5C8B6}"/>
    <cellStyle name="パーセント 5 3" xfId="2326" xr:uid="{C997E2DC-CBC9-4680-96F8-AE55A60DC157}"/>
    <cellStyle name="パーセント 6" xfId="2368" xr:uid="{84436666-ABA0-4F26-9EE5-CF71A2351665}"/>
    <cellStyle name="パーセント 6 2" xfId="13807" xr:uid="{9819CA1E-21D1-44D6-BC4B-2F8F30F8DABE}"/>
    <cellStyle name="パーセント 6 2 2" xfId="23989" xr:uid="{BA34C75B-D3BD-44BC-AB33-66F8B0901A91}"/>
    <cellStyle name="パーセント 6 2 2 2" xfId="45680" xr:uid="{012E158B-651E-471C-8CB4-D11E06C99748}"/>
    <cellStyle name="パーセント 6 2 3" xfId="35496" xr:uid="{F252849A-2ADF-47AA-97BB-F73CA166A7E9}"/>
    <cellStyle name="パーセント 6 3" xfId="23926" xr:uid="{04D9C080-E686-4381-BF65-C72BA3DDF520}"/>
    <cellStyle name="パーセント 6 3 2" xfId="45617" xr:uid="{9F5D3816-1953-46A1-90ED-05ECD337F221}"/>
    <cellStyle name="パーセント 6 4" xfId="24737" xr:uid="{AE39BA1F-A313-4BD2-87ED-D33417F08C3A}"/>
    <cellStyle name="パーセント 7" xfId="2376" xr:uid="{1B08AF2A-7514-4603-92A0-AF49C98DD0BC}"/>
    <cellStyle name="パーセント 7 2" xfId="13814" xr:uid="{019FAABB-1485-4617-A69C-B7B280380B52}"/>
    <cellStyle name="パーセント 7 2 2" xfId="23996" xr:uid="{ECFB4366-F95C-479D-9A34-CF868A759CF9}"/>
    <cellStyle name="パーセント 7 2 2 2" xfId="45687" xr:uid="{AD98DA48-5F21-4F82-9AFC-362DAD4BC5B2}"/>
    <cellStyle name="パーセント 7 2 3" xfId="35503" xr:uid="{05718B09-DAB1-488C-BF76-A64796081F8F}"/>
    <cellStyle name="パーセント 7 3" xfId="23933" xr:uid="{BD712366-1444-4FF5-84BE-459A0A62FF7E}"/>
    <cellStyle name="パーセント 7 3 2" xfId="45624" xr:uid="{01659FF8-E7A6-4AD3-A91F-011CFC3171BF}"/>
    <cellStyle name="パーセント 7 4" xfId="24744" xr:uid="{43C9BD2D-C2B7-4AA8-AE8B-F780EF647CB7}"/>
    <cellStyle name="パーセント 8" xfId="2380" xr:uid="{B0317C05-ECAA-4AEB-BD42-3CAF577DE172}"/>
    <cellStyle name="パーセント 8 2" xfId="13818" xr:uid="{22300D2A-82A5-4C7B-A38E-2D7A7305821E}"/>
    <cellStyle name="パーセント 8 2 2" xfId="24000" xr:uid="{E1E70C82-2967-4347-AE53-F7F65D91AED8}"/>
    <cellStyle name="パーセント 8 2 2 2" xfId="45691" xr:uid="{DBC5787C-9FA6-4BFE-BD92-B440DE67E8B3}"/>
    <cellStyle name="パーセント 8 2 3" xfId="35507" xr:uid="{A143BE61-B796-4857-8EF1-96DE9EBDD3CE}"/>
    <cellStyle name="パーセント 8 3" xfId="23937" xr:uid="{FF17AC6A-08A1-48DE-98E8-4B57129DBA3F}"/>
    <cellStyle name="パーセント 8 3 2" xfId="45628" xr:uid="{052B8571-A3EA-4E9F-A0D7-1C6A61862CF6}"/>
    <cellStyle name="パーセント 8 4" xfId="24748" xr:uid="{E0AFE631-C6F0-43BF-89FB-F08F37872DE0}"/>
    <cellStyle name="パーセント 9" xfId="2383" xr:uid="{248E6349-D06E-424C-B330-E4C5F21AB1C6}"/>
    <cellStyle name="パーセント 9 2" xfId="13822" xr:uid="{6851DB4E-E46C-4FF0-842B-9AEC9F5B5985}"/>
    <cellStyle name="パーセント 9 2 2" xfId="24004" xr:uid="{A537983F-78C3-486B-947C-D33DA91EA72C}"/>
    <cellStyle name="パーセント 9 2 2 2" xfId="45695" xr:uid="{6FB0DCAA-3E04-46CF-AFBD-AEFA91183E3F}"/>
    <cellStyle name="パーセント 9 2 3" xfId="35511" xr:uid="{315D2A84-45DB-4A5F-B6CA-F2DFC163E329}"/>
    <cellStyle name="パーセント 9 3" xfId="23941" xr:uid="{522A9EF6-19CF-4431-857F-B9A95877DC5A}"/>
    <cellStyle name="パーセント 9 3 2" xfId="45632" xr:uid="{3056D0AF-B685-42D2-B8AF-4241D771AD1F}"/>
    <cellStyle name="パーセント 9 4" xfId="24752" xr:uid="{CAEC231E-243D-42E3-9B2E-EBAB44B6EDE4}"/>
    <cellStyle name="ハイパーリンク" xfId="55274" builtinId="8"/>
    <cellStyle name="ハイパーリンク 2" xfId="2327" xr:uid="{D79F4BA2-F2B6-46B4-9AD0-BAE859BBEA5A}"/>
    <cellStyle name="ハイパーリンク 2 2" xfId="2369" xr:uid="{4C9E5F7C-B3EC-4065-A408-14D278E7B6DC}"/>
    <cellStyle name="ハイパーリンク 2 3" xfId="55277" xr:uid="{E78ED947-723C-41D2-B4E6-E928D3F4BB16}"/>
    <cellStyle name="ハイパーリンク 3" xfId="2391" xr:uid="{D997F1C1-E8C9-44CB-9640-F94599437E26}"/>
    <cellStyle name="ハイパーリンク 4" xfId="51328" xr:uid="{EF007451-6230-4D56-9A15-D4420E5859E6}"/>
    <cellStyle name="メモ" xfId="24" builtinId="10" customBuiltin="1"/>
    <cellStyle name="メモ 2" xfId="1111" xr:uid="{C5073EC9-5179-4098-A114-A93E02ED32E4}"/>
    <cellStyle name="メモ 2 2" xfId="1164" xr:uid="{45525004-4E02-4D8D-A906-2C072A6FBC75}"/>
    <cellStyle name="メモ 2 2 10 10 2" xfId="19742" xr:uid="{1A3FFA0B-2622-487B-8F03-1EFD6F3DC65D}"/>
    <cellStyle name="メモ 2 2 10 10 2 2" xfId="41433" xr:uid="{5353FE02-AAAC-49C6-8CE0-C2A7F4325680}"/>
    <cellStyle name="メモ 2 2 10 10 3" xfId="30674" xr:uid="{43C37456-CE99-4D88-AAB1-B5B24E9417C0}"/>
    <cellStyle name="メモ 2 2 10 11" xfId="9611" xr:uid="{294C1272-4332-4473-845C-AB8F131895B6}"/>
    <cellStyle name="メモ 2 2 10 11 2" xfId="20368" xr:uid="{A13614E5-2B1B-4146-BA21-47F9614E4DE5}"/>
    <cellStyle name="メモ 2 2 10 11 2 2" xfId="42059" xr:uid="{8D1C1E07-D78F-4CC2-A47E-BA27BC35460B}"/>
    <cellStyle name="メモ 2 2 10 11 3" xfId="31300" xr:uid="{E7F63B61-4D97-4D1D-9A9F-E9CC95FEA574}"/>
    <cellStyle name="メモ 2 2 10 12" xfId="10246" xr:uid="{82A60D6E-66FB-49C8-BCC0-05C5CFA73495}"/>
    <cellStyle name="メモ 2 2 10 12 2" xfId="21003" xr:uid="{BADDF9DF-2692-4CE8-A05E-AE71A0066501}"/>
    <cellStyle name="メモ 2 2 10 12 2 2" xfId="42694" xr:uid="{96BE3812-35C4-4105-921E-7F9C56D858A8}"/>
    <cellStyle name="メモ 2 2 10 12 3" xfId="31935" xr:uid="{CAC8E852-AFE5-4703-8E81-0BB6AFD67DFC}"/>
    <cellStyle name="メモ 2 2 10 13" xfId="10898" xr:uid="{FF2B00E4-55C7-4396-A32C-EE178235D30D}"/>
    <cellStyle name="メモ 2 2 10 13 2" xfId="21655" xr:uid="{2957B280-937F-43FB-9CF7-2001B8A0A0E5}"/>
    <cellStyle name="メモ 2 2 10 13 2 2" xfId="43346" xr:uid="{922DAECE-FE8A-4F54-BA58-2229F5DF0B1E}"/>
    <cellStyle name="メモ 2 2 10 13 3" xfId="32587" xr:uid="{61F26C05-DCD0-4BE1-BAE0-83EF0474EDBC}"/>
    <cellStyle name="メモ 2 2 10 14" xfId="11523" xr:uid="{E2A33EDA-8BE0-42B6-BA5A-6CBA4FF30E4B}"/>
    <cellStyle name="メモ 2 2 10 14 2" xfId="22280" xr:uid="{C3C245FC-FEAE-49B8-B68D-6CBE16D1F088}"/>
    <cellStyle name="メモ 2 2 10 14 2 2" xfId="43971" xr:uid="{12BBE07F-C4CF-42DF-BF37-25363099CE41}"/>
    <cellStyle name="メモ 2 2 10 14 3" xfId="33212" xr:uid="{E96B3B32-41F0-47B9-AE2F-DFBA1E209B4F}"/>
    <cellStyle name="メモ 2 2 10 15" xfId="12128" xr:uid="{FB3E9789-7ECA-43B2-87FC-7D2903B27E49}"/>
    <cellStyle name="メモ 2 2 10 15 2" xfId="22885" xr:uid="{F4363D7B-45EA-429F-84DC-3C3BDF3BA3F2}"/>
    <cellStyle name="メモ 2 2 10 15 2 2" xfId="44576" xr:uid="{157A0971-558C-478C-BE91-7753AD3AC87D}"/>
    <cellStyle name="メモ 2 2 10 15 3" xfId="33817" xr:uid="{6B788168-DC88-4640-A1DC-D97B94424362}"/>
    <cellStyle name="メモ 2 2 10 16" xfId="12757" xr:uid="{704F6A44-29E4-4FD1-A038-E59672E2B7B2}"/>
    <cellStyle name="メモ 2 2 10 16 2" xfId="23514" xr:uid="{A8CFBB21-80FA-435B-8D7D-0A6468834CC4}"/>
    <cellStyle name="メモ 2 2 10 16 2 2" xfId="45205" xr:uid="{6D3FF06F-9A05-49ED-BED2-208919FCE044}"/>
    <cellStyle name="メモ 2 2 10 16 3" xfId="34446" xr:uid="{7FE7C0D1-05D8-4790-BF48-845E09335F83}"/>
    <cellStyle name="メモ 2 2 10 17" xfId="13428" xr:uid="{23468DEA-2164-4C4F-8749-D1E111CB9995}"/>
    <cellStyle name="メモ 2 2 10 17 2" xfId="35117" xr:uid="{4A2D9B2B-BD90-4322-B715-7E4661A2DB6F}"/>
    <cellStyle name="メモ 2 2 10 18" xfId="24357" xr:uid="{C5F31CF2-7AB1-4447-AD64-0216445A540E}"/>
    <cellStyle name="メモ 2 2 10 19" xfId="46055" xr:uid="{4A8E9E13-DC58-4911-83EC-E3A7D2EEB87A}"/>
    <cellStyle name="メモ 2 2 10 2" xfId="3609" xr:uid="{D759DAC5-2081-4EF4-8A3D-83ED2837C3C8}"/>
    <cellStyle name="メモ 2 2 10 2 2" xfId="14365" xr:uid="{6734995D-B1F8-4C45-9B69-E55CE440149E}"/>
    <cellStyle name="メモ 2 2 10 2 2 2" xfId="36055" xr:uid="{39C1429C-B8C0-4B5C-A3E1-BE30F31F5D54}"/>
    <cellStyle name="メモ 2 2 10 2 2 3" xfId="49206" xr:uid="{51ECDB93-2073-497F-902E-4DEA5D459BAF}"/>
    <cellStyle name="メモ 2 2 10 2 3" xfId="25297" xr:uid="{C76FAB2A-46A6-4FC1-9C08-FE5CCFF54EE3}"/>
    <cellStyle name="メモ 2 2 10 2 3 2" xfId="50266" xr:uid="{1E1D7F3D-588D-44C6-86CD-CFABE7D5F259}"/>
    <cellStyle name="メモ 2 2 10 2 4" xfId="48097" xr:uid="{B39C3A28-28F7-4E0C-8364-F23C6A9C30D0}"/>
    <cellStyle name="メモ 2 2 10 20" xfId="46733" xr:uid="{75B8BE66-D818-42C6-9C83-4CB950557A0B}"/>
    <cellStyle name="メモ 2 2 10 21" xfId="47417" xr:uid="{7E971A9D-9D0B-45FC-AA6F-1C6CD9AEB8C5}"/>
    <cellStyle name="メモ 2 2 10 3" xfId="4289" xr:uid="{23D7885C-B97B-45A8-B29E-A5512174CC50}"/>
    <cellStyle name="メモ 2 2 10 3 2" xfId="15045" xr:uid="{6A600E5B-80D3-49E0-B670-B1E29789F9F5}"/>
    <cellStyle name="メモ 2 2 10 3 2 2" xfId="36735" xr:uid="{65384801-AB00-4320-B28C-401681F6E195}"/>
    <cellStyle name="メモ 2 2 10 3 2 3" xfId="50946" xr:uid="{88B2CA2C-6BD5-4FEA-987B-42F6114F9BAA}"/>
    <cellStyle name="メモ 2 2 10 3 3" xfId="25977" xr:uid="{123D76AA-5BD8-4583-B581-1C566949003E}"/>
    <cellStyle name="メモ 2 2 10 3 4" xfId="48777" xr:uid="{36388FD2-6171-4F75-83CE-2BF9732EAA12}"/>
    <cellStyle name="メモ 2 2 10 4" xfId="4965" xr:uid="{6E622288-5BA6-4D34-A198-C4991B193007}"/>
    <cellStyle name="メモ 2 2 10 4 2" xfId="15721" xr:uid="{88DEB35B-A7D7-4303-8970-9D4AF3949FAA}"/>
    <cellStyle name="メモ 2 2 10 4 2 2" xfId="37411" xr:uid="{6D1C7218-14A6-4B77-9ED7-FB5FEC3F61BF}"/>
    <cellStyle name="メモ 2 2 10 4 3" xfId="26653" xr:uid="{232B2B3A-FB61-4D01-A4AF-72459A22498A}"/>
    <cellStyle name="メモ 2 2 10 4 4" xfId="49586" xr:uid="{D447F109-E144-46A0-9819-899D0DAFAEBA}"/>
    <cellStyle name="メモ 2 2 10 5" xfId="5645" xr:uid="{9CE20614-95FB-455C-B80D-331381D644FC}"/>
    <cellStyle name="メモ 2 2 10 5 2" xfId="16401" xr:uid="{48C95E98-1620-48F9-BB1D-62568345F355}"/>
    <cellStyle name="メモ 2 2 10 5 2 2" xfId="38091" xr:uid="{07EC4CDC-A7BB-404B-B6B4-7CD59EAB6691}"/>
    <cellStyle name="メモ 2 2 10 5 3" xfId="27332" xr:uid="{2B19878F-3376-4551-98ED-926566FE9871}"/>
    <cellStyle name="メモ 2 2 10 6" xfId="6328" xr:uid="{E051E087-1FDF-47A8-B1AC-3C50A477D0D1}"/>
    <cellStyle name="メモ 2 2 10 6 2" xfId="17084" xr:uid="{9FCD8253-105F-427C-8A91-9FD567855BCC}"/>
    <cellStyle name="メモ 2 2 10 6 2 2" xfId="38774" xr:uid="{AD4C5467-2D90-4542-BC6F-552A8F2A4A3D}"/>
    <cellStyle name="メモ 2 2 10 6 3" xfId="28015" xr:uid="{C8538F98-860E-4E3E-B290-074907B00574}"/>
    <cellStyle name="メモ 2 2 10 7" xfId="7007" xr:uid="{D423922F-B10D-407C-8272-414EDCEA2219}"/>
    <cellStyle name="メモ 2 2 10 7 2" xfId="17763" xr:uid="{2380D11D-9E78-4F85-8F19-9484785925E7}"/>
    <cellStyle name="メモ 2 2 10 7 2 2" xfId="39453" xr:uid="{17278FDF-67A0-469B-9313-1B413B119169}"/>
    <cellStyle name="メモ 2 2 10 7 3" xfId="28694" xr:uid="{4912961F-5D66-471B-8696-30915A3337AA}"/>
    <cellStyle name="メモ 2 2 10 8" xfId="7670" xr:uid="{8F742488-15D3-4E6B-82A9-FF24FB8D37E8}"/>
    <cellStyle name="メモ 2 2 10 8 2" xfId="18426" xr:uid="{79125C9C-5CAC-4814-B330-9A9DE92F0AAD}"/>
    <cellStyle name="メモ 2 2 10 8 2 2" xfId="40117" xr:uid="{1E21F287-74A1-4369-9464-7F9E5563C6E9}"/>
    <cellStyle name="メモ 2 2 10 8 3" xfId="29358" xr:uid="{28A80D0E-7448-4C17-9727-4C55B8E8D538}"/>
    <cellStyle name="メモ 2 2 10 9" xfId="8306" xr:uid="{C66536F1-D0AF-42B2-A6BF-38D9F076A5F1}"/>
    <cellStyle name="メモ 2 2 10 9 2" xfId="19062" xr:uid="{94DF4CA8-414E-4580-ABB4-27E668B8840A}"/>
    <cellStyle name="メモ 2 2 10 9 2 2" xfId="40753" xr:uid="{D12C488A-1889-4DC2-9E5C-CFC918DA3559}"/>
    <cellStyle name="メモ 2 2 10 9 3" xfId="29994" xr:uid="{7DF9C66D-E02A-4E5A-9F0A-85E442D343A1}"/>
    <cellStyle name="メモ 2 2 11" xfId="2698" xr:uid="{D11E3AFE-07FD-4411-AA61-BE616E9BC6F8}"/>
    <cellStyle name="メモ 2 2 11 10" xfId="8725" xr:uid="{0FBC6888-2E85-4806-B6F0-18FA50173D47}"/>
    <cellStyle name="メモ 2 2 11 10 2" xfId="19481" xr:uid="{67E93073-7177-4462-851A-F47A7D40A52E}"/>
    <cellStyle name="メモ 2 2 11 10 2 2" xfId="41172" xr:uid="{04632ABE-286F-4DE4-8137-425BFEFC896E}"/>
    <cellStyle name="メモ 2 2 11 10 3" xfId="30413" xr:uid="{627DE08C-1AC2-4862-823B-7D5BC9639FD7}"/>
    <cellStyle name="メモ 2 2 11 11" xfId="9371" xr:uid="{E01F8B98-6A08-4A63-819E-AB49AF56DC82}"/>
    <cellStyle name="メモ 2 2 11 11 2" xfId="20128" xr:uid="{697E2C33-E80F-4783-B062-F929081A7A7C}"/>
    <cellStyle name="メモ 2 2 11 11 2 2" xfId="41819" xr:uid="{C2E20F76-68EF-40B6-8DF9-D0C9203AAE84}"/>
    <cellStyle name="メモ 2 2 11 11 3" xfId="31060" xr:uid="{DC3B7661-A0D1-4F55-9940-21958A6D458E}"/>
    <cellStyle name="メモ 2 2 11 12" xfId="9988" xr:uid="{1D63F867-73BC-4D2A-B2BA-5AFBB4E6B7F7}"/>
    <cellStyle name="メモ 2 2 11 12 2" xfId="20745" xr:uid="{897D37A5-2D74-461C-90A6-321C60B8866A}"/>
    <cellStyle name="メモ 2 2 11 12 2 2" xfId="42436" xr:uid="{4D7449E5-3476-4A26-8B39-EB196CD6749C}"/>
    <cellStyle name="メモ 2 2 11 12 3" xfId="31677" xr:uid="{F4C9F21A-DB83-4BB4-807E-CC7E1E265275}"/>
    <cellStyle name="メモ 2 2 11 13" xfId="10659" xr:uid="{B30DA940-EFB2-4606-B14F-15321D134723}"/>
    <cellStyle name="メモ 2 2 11 13 2" xfId="21416" xr:uid="{F5EA8D06-13AF-41FA-82E3-87AEBE5D219F}"/>
    <cellStyle name="メモ 2 2 11 13 2 2" xfId="43107" xr:uid="{7679022C-2309-4741-B7A7-DF644D9B49AD}"/>
    <cellStyle name="メモ 2 2 11 13 3" xfId="32348" xr:uid="{376372CA-DC59-4BBE-A44F-0B788E41EC71}"/>
    <cellStyle name="メモ 2 2 11 14" xfId="11280" xr:uid="{793D77D8-F71B-4054-8B05-BCA5679496D6}"/>
    <cellStyle name="メモ 2 2 11 14 2" xfId="22037" xr:uid="{04D5B385-EF58-4B7E-823F-C944818BE725}"/>
    <cellStyle name="メモ 2 2 11 14 2 2" xfId="43728" xr:uid="{6747F17C-B7DA-483C-B36F-D286D2BF2D6A}"/>
    <cellStyle name="メモ 2 2 11 14 3" xfId="32969" xr:uid="{65AF031B-0AB9-4527-B743-CB15BB18ADEB}"/>
    <cellStyle name="メモ 2 2 11 15" xfId="11900" xr:uid="{74FEB525-E659-4249-9779-9600F3E62B24}"/>
    <cellStyle name="メモ 2 2 11 15 2" xfId="22657" xr:uid="{EFA64659-B9C9-4CDC-8BCD-CC063F1748EA}"/>
    <cellStyle name="メモ 2 2 11 15 2 2" xfId="44348" xr:uid="{92BAEECF-8C86-4266-A6A0-5CB7BC7D418A}"/>
    <cellStyle name="メモ 2 2 11 15 3" xfId="33589" xr:uid="{E53DFF33-3EEF-48C4-9E01-3CC444EFF2B8}"/>
    <cellStyle name="メモ 2 2 11 16" xfId="12505" xr:uid="{826B201F-6E3F-446A-9F24-8F138DCFC6D5}"/>
    <cellStyle name="メモ 2 2 11 16 2" xfId="23262" xr:uid="{9F9A7CBE-E8C5-491D-8E0E-9725DC74E4C7}"/>
    <cellStyle name="メモ 2 2 11 16 2 2" xfId="44953" xr:uid="{D1045D9F-B455-4027-A2DF-7FE5684DC0F5}"/>
    <cellStyle name="メモ 2 2 11 16 3" xfId="34194" xr:uid="{851E7D33-AB0E-4FAE-AB22-7D1645DB31AE}"/>
    <cellStyle name="メモ 2 2 11 17" xfId="13176" xr:uid="{A06F78F1-1F27-494D-AD7B-C571B449CCA3}"/>
    <cellStyle name="メモ 2 2 11 17 2" xfId="34865" xr:uid="{6708A8A8-0FAF-4248-BA10-40C6EA75EE75}"/>
    <cellStyle name="メモ 2 2 11 18" xfId="24105" xr:uid="{A54126F8-C99F-44C7-972E-A2505EA6F39C}"/>
    <cellStyle name="メモ 2 2 11 19" xfId="45803" xr:uid="{FB969B3C-1102-4FD6-B9CF-0F7A03108D37}"/>
    <cellStyle name="メモ 2 2 11 2" xfId="3351" xr:uid="{E5FF0700-08A9-4251-9DB0-26115351AD1E}"/>
    <cellStyle name="メモ 2 2 11 2 2" xfId="14107" xr:uid="{84859793-0BAB-4D7B-9998-E78B14A877E0}"/>
    <cellStyle name="メモ 2 2 11 2 2 2" xfId="35797" xr:uid="{6D9596D5-B41F-42A7-8FBF-9093D037C198}"/>
    <cellStyle name="メモ 2 2 11 2 2 3" xfId="49161" xr:uid="{045C2B38-EA80-4011-B589-EC3F7A52B1BF}"/>
    <cellStyle name="メモ 2 2 11 2 3" xfId="25038" xr:uid="{E1CDF714-70C5-441C-AD54-142B84DA09A0}"/>
    <cellStyle name="メモ 2 2 11 2 3 2" xfId="50014" xr:uid="{3E6597C6-2842-410F-968D-ABF2C881489A}"/>
    <cellStyle name="メモ 2 2 11 2 4" xfId="47845" xr:uid="{EABF7699-583C-4820-A685-B8015C0EB027}"/>
    <cellStyle name="メモ 2 2 11 20" xfId="46481" xr:uid="{168041F0-1D1F-4BB0-9343-47B39B8B6695}"/>
    <cellStyle name="メモ 2 2 11 21" xfId="47165" xr:uid="{419BA93B-69D1-4BE7-BB64-3784EE4A614C}"/>
    <cellStyle name="メモ 2 2 11 3" xfId="4028" xr:uid="{EA2630B4-299F-4360-BD4F-37AD29E026F3}"/>
    <cellStyle name="メモ 2 2 11 3 2" xfId="14784" xr:uid="{95F078E2-6245-453F-8C1E-7E8C889B4229}"/>
    <cellStyle name="メモ 2 2 11 3 2 2" xfId="36474" xr:uid="{0864293E-94FF-4D2A-AFC7-3D99F7BC5C43}"/>
    <cellStyle name="メモ 2 2 11 3 2 3" xfId="50694" xr:uid="{24A5B435-CEF2-471C-BE25-734E1B5587B1}"/>
    <cellStyle name="メモ 2 2 11 3 3" xfId="25716" xr:uid="{8F5D4A13-10D5-4A06-BCE0-4E69207B2CDF}"/>
    <cellStyle name="メモ 2 2 11 3 4" xfId="48525" xr:uid="{F2F78E4C-9A82-400B-8DB0-2E6EB6690442}"/>
    <cellStyle name="メモ 2 2 11 4" xfId="4708" xr:uid="{E62B204D-F32A-402B-B9A8-6465BBA71DED}"/>
    <cellStyle name="メモ 2 2 11 4 2" xfId="15464" xr:uid="{300B06F0-2C26-4065-8E56-735857F0D3E2}"/>
    <cellStyle name="メモ 2 2 11 4 2 2" xfId="37154" xr:uid="{0BFA2346-D7CA-42AA-ABD7-07D47A236339}"/>
    <cellStyle name="メモ 2 2 11 4 3" xfId="26396" xr:uid="{2CD2FE18-7198-46F1-9558-159D95C5D32F}"/>
    <cellStyle name="メモ 2 2 11 4 4" xfId="49334" xr:uid="{9BA3584F-DA22-4F5B-8778-0497A0462091}"/>
    <cellStyle name="メモ 2 2 11 5" xfId="5384" xr:uid="{4F73E42E-6734-4204-B50E-3C31E5889BE0}"/>
    <cellStyle name="メモ 2 2 11 5 2" xfId="16140" xr:uid="{A77E7D39-5334-4EBE-B896-60DD8214C5C4}"/>
    <cellStyle name="メモ 2 2 11 5 2 2" xfId="37830" xr:uid="{EF299DAD-0D56-4FC9-8D5A-435403B8FAC9}"/>
    <cellStyle name="メモ 2 2 11 5 3" xfId="27072" xr:uid="{A67968FB-6CA4-4D7C-8BE3-724CDB0B6945}"/>
    <cellStyle name="メモ 2 2 11 6" xfId="6073" xr:uid="{8547E227-37A7-490D-B2D2-5A8166028216}"/>
    <cellStyle name="メモ 2 2 11 6 2" xfId="16829" xr:uid="{16045D51-1AF7-412B-A46D-EBBED9A37FA0}"/>
    <cellStyle name="メモ 2 2 11 6 2 2" xfId="38519" xr:uid="{64611043-028B-485F-9949-8321BB67F99C}"/>
    <cellStyle name="メモ 2 2 11 6 3" xfId="27760" xr:uid="{A22FC6C6-8B9F-442B-A7E1-B61D8535DFF3}"/>
    <cellStyle name="メモ 2 2 11 7" xfId="6747" xr:uid="{29E29FB2-1D77-4163-A61B-0A84F04609AC}"/>
    <cellStyle name="メモ 2 2 11 7 2" xfId="17503" xr:uid="{965BF7BA-589A-4531-AA97-B15E1E77C291}"/>
    <cellStyle name="メモ 2 2 11 7 2 2" xfId="39193" xr:uid="{0C4F5D89-7D4B-441A-9BAE-25BC10F36155}"/>
    <cellStyle name="メモ 2 2 11 7 3" xfId="28434" xr:uid="{35A2AA6A-9F55-4681-B42A-9A1A773B676D}"/>
    <cellStyle name="メモ 2 2 11 8" xfId="7423" xr:uid="{2A2B663F-64B3-421A-9D86-C23B07AFC3A1}"/>
    <cellStyle name="メモ 2 2 11 8 2" xfId="18179" xr:uid="{6D1BC3AA-5E5E-4EA9-AC13-00401E2E1E5E}"/>
    <cellStyle name="メモ 2 2 11 8 2 2" xfId="39869" xr:uid="{A607DEDD-EB46-41BC-8AC8-64F1A501DC6F}"/>
    <cellStyle name="メモ 2 2 11 8 3" xfId="29110" xr:uid="{88694899-0063-4BFB-8CA9-EAE4DC379139}"/>
    <cellStyle name="メモ 2 2 11 9" xfId="8047" xr:uid="{DF957048-8FD3-46EE-9D40-5F239AB30DD7}"/>
    <cellStyle name="メモ 2 2 11 9 2" xfId="18803" xr:uid="{840DC8A0-F4D4-48B1-AC76-8B94A70E2FCE}"/>
    <cellStyle name="メモ 2 2 11 9 2 2" xfId="40494" xr:uid="{D862A403-505A-41F5-9D48-51B618DE2276}"/>
    <cellStyle name="メモ 2 2 11 9 3" xfId="29735" xr:uid="{B39607C9-CF28-4688-94B8-59BE325944F1}"/>
    <cellStyle name="メモ 2 2 12" xfId="3107" xr:uid="{DD4D74FC-88E5-40E5-A5F5-5FFE1395F754}"/>
    <cellStyle name="メモ 2 2 12 10" xfId="9135" xr:uid="{91FF37B8-F1A3-4D29-9FF0-AC9BC28A8203}"/>
    <cellStyle name="メモ 2 2 12 10 2" xfId="19892" xr:uid="{0C51F8C0-3246-4FBE-B6A6-86EF9AAC2B32}"/>
    <cellStyle name="メモ 2 2 12 10 2 2" xfId="41583" xr:uid="{B50D1896-3826-47E4-BFA1-8718064B4804}"/>
    <cellStyle name="メモ 2 2 12 10 3" xfId="30824" xr:uid="{BA3997DE-6922-4874-8FFA-D7D8BC6153BF}"/>
    <cellStyle name="メモ 2 2 12 11" xfId="9761" xr:uid="{14FD3FD4-446D-4423-B307-10E18693B64F}"/>
    <cellStyle name="メモ 2 2 12 11 2" xfId="20518" xr:uid="{A5588288-4388-4AC2-935B-E3E530F5C7F2}"/>
    <cellStyle name="メモ 2 2 12 11 2 2" xfId="42209" xr:uid="{D0974571-A7E8-40E2-ABC5-22CD377A3AD5}"/>
    <cellStyle name="メモ 2 2 12 11 3" xfId="31450" xr:uid="{86A607E0-AD78-46DF-BBBE-2570AF9EF4F6}"/>
    <cellStyle name="メモ 2 2 12 12" xfId="10396" xr:uid="{D33C8E82-ADE3-4B47-9E38-2EC72328C793}"/>
    <cellStyle name="メモ 2 2 12 12 2" xfId="21153" xr:uid="{0D88B51C-38B2-4C75-AA20-2FEE3D1B5D91}"/>
    <cellStyle name="メモ 2 2 12 12 2 2" xfId="42844" xr:uid="{549B276E-F111-4A55-B204-ACC032DB72E1}"/>
    <cellStyle name="メモ 2 2 12 12 3" xfId="32085" xr:uid="{D103A066-D3D7-46EE-B422-BD9EEA88B483}"/>
    <cellStyle name="メモ 2 2 12 13" xfId="11048" xr:uid="{DBD91FCF-8330-4240-9542-CDD1E1B42D2E}"/>
    <cellStyle name="メモ 2 2 12 13 2" xfId="21805" xr:uid="{B66FF5BC-2DC1-4581-9BF4-D1AE36B6BFC1}"/>
    <cellStyle name="メモ 2 2 12 13 2 2" xfId="43496" xr:uid="{D7274923-AF28-4291-A7D0-C9E11858C17B}"/>
    <cellStyle name="メモ 2 2 12 13 3" xfId="32737" xr:uid="{51B562EC-72D7-4891-B7DA-5EE4029AA235}"/>
    <cellStyle name="メモ 2 2 12 14" xfId="11673" xr:uid="{62CFB6C8-F744-4916-B5A0-FCC91499BB82}"/>
    <cellStyle name="メモ 2 2 12 14 2" xfId="22430" xr:uid="{374DA51F-C4B4-48E3-A0C3-8E923C381666}"/>
    <cellStyle name="メモ 2 2 12 14 2 2" xfId="44121" xr:uid="{101304D7-2EDD-4F90-B9F4-671FEFFEDF09}"/>
    <cellStyle name="メモ 2 2 12 14 3" xfId="33362" xr:uid="{8699AE06-2018-4EE7-861D-1B7FCBC52C86}"/>
    <cellStyle name="メモ 2 2 12 15" xfId="12278" xr:uid="{FBB6CE86-E06A-45D6-A5D4-B6B664733632}"/>
    <cellStyle name="メモ 2 2 12 15 2" xfId="23035" xr:uid="{BA870AB6-A306-4C3B-8B42-984869EB6F8F}"/>
    <cellStyle name="メモ 2 2 12 15 2 2" xfId="44726" xr:uid="{1C2AF7BB-2430-45FE-9837-4983314F966A}"/>
    <cellStyle name="メモ 2 2 12 15 3" xfId="33967" xr:uid="{EA42E07B-2190-4E8E-8157-4115B27DBA97}"/>
    <cellStyle name="メモ 2 2 12 16" xfId="12907" xr:uid="{4573B2E6-F96B-45E7-8D1A-7A85EA22DAE5}"/>
    <cellStyle name="メモ 2 2 12 16 2" xfId="23664" xr:uid="{A1B0D93F-72C5-46F6-834C-A2B45CB947E3}"/>
    <cellStyle name="メモ 2 2 12 16 2 2" xfId="45355" xr:uid="{DA5F5841-9A47-4118-9952-801640C6693A}"/>
    <cellStyle name="メモ 2 2 12 16 3" xfId="34596" xr:uid="{77860740-B451-4F0C-ABF7-235C8CF0AE95}"/>
    <cellStyle name="メモ 2 2 12 17" xfId="13578" xr:uid="{3ECFBB74-EBB9-4FFA-875B-F14B624C072E}"/>
    <cellStyle name="メモ 2 2 12 17 2" xfId="35267" xr:uid="{DB1EFB8F-DE5C-4F7E-9B51-BED674DE9928}"/>
    <cellStyle name="メモ 2 2 12 18" xfId="24507" xr:uid="{A24641C6-7F9C-4F43-A859-018EC54D393A}"/>
    <cellStyle name="メモ 2 2 12 19" xfId="46205" xr:uid="{44126348-DF20-4FAE-A828-BA8E93AE59A2}"/>
    <cellStyle name="メモ 2 2 12 2" xfId="3759" xr:uid="{D3D72DF7-2ABC-4EAF-8824-D44C79CDF2DF}"/>
    <cellStyle name="メモ 2 2 12 2 2" xfId="14515" xr:uid="{5370146D-40DD-4BBA-8DBC-A6933874811D}"/>
    <cellStyle name="メモ 2 2 12 2 2 2" xfId="36205" xr:uid="{BE9F8FD1-3B46-4AED-83F4-DDEE54F055CB}"/>
    <cellStyle name="メモ 2 2 12 2 2 3" xfId="49236" xr:uid="{654A999F-140F-46AF-8B62-650A8C9D5ADE}"/>
    <cellStyle name="メモ 2 2 12 2 3" xfId="25447" xr:uid="{92DA7017-EEE2-4066-9BEF-993F412E8319}"/>
    <cellStyle name="メモ 2 2 12 2 3 2" xfId="50416" xr:uid="{6A3DCBF3-2231-4A45-8355-BEBC3E7B3EC8}"/>
    <cellStyle name="メモ 2 2 12 2 4" xfId="48247" xr:uid="{79945E35-418E-49FA-A556-2C27FBAD3FEE}"/>
    <cellStyle name="メモ 2 2 12 20" xfId="46883" xr:uid="{E56A1AB1-B8AB-4D85-A546-D1918A6652FF}"/>
    <cellStyle name="メモ 2 2 12 21" xfId="47567" xr:uid="{E6AC42B2-1477-475C-A03F-91CF1F6467C6}"/>
    <cellStyle name="メモ 2 2 12 3" xfId="4439" xr:uid="{69BB73D6-829E-4CB0-B0A8-0BA4E59DE255}"/>
    <cellStyle name="メモ 2 2 12 3 2" xfId="15195" xr:uid="{AEAD664E-45C9-476D-BE43-6B14B3D82E1D}"/>
    <cellStyle name="メモ 2 2 12 3 2 2" xfId="36885" xr:uid="{69B16AD0-0EBE-4BF8-80B4-0CFD6FBCA937}"/>
    <cellStyle name="メモ 2 2 12 3 2 3" xfId="51096" xr:uid="{3E7D4926-B92A-40BF-8D36-9122214714EB}"/>
    <cellStyle name="メモ 2 2 12 3 3" xfId="26127" xr:uid="{9CFEC8DD-4B64-4A48-848D-1085A5B9E866}"/>
    <cellStyle name="メモ 2 2 12 3 4" xfId="48927" xr:uid="{51A4BA54-9E92-4E8C-9FF5-0C504B4EF932}"/>
    <cellStyle name="メモ 2 2 12 4" xfId="5115" xr:uid="{C25CD610-D486-4B6D-8B70-1DD5F41DD187}"/>
    <cellStyle name="メモ 2 2 12 4 2" xfId="15871" xr:uid="{EFF3ED4B-24BC-455D-B017-FA3F398B8014}"/>
    <cellStyle name="メモ 2 2 12 4 2 2" xfId="37561" xr:uid="{B8D7B92A-D3E1-4229-8D93-CCB896677B7F}"/>
    <cellStyle name="メモ 2 2 12 4 3" xfId="26803" xr:uid="{DFED5B61-B905-4ECC-B33B-5ABC0498D926}"/>
    <cellStyle name="メモ 2 2 12 4 4" xfId="49736" xr:uid="{261E1AAE-F974-412C-B11F-AE4D04C83198}"/>
    <cellStyle name="メモ 2 2 12 5" xfId="5795" xr:uid="{3124D89B-6B21-4CF6-BF03-D9AE36F70DF6}"/>
    <cellStyle name="メモ 2 2 12 5 2" xfId="16551" xr:uid="{10E511DB-A85A-473F-8913-546136792111}"/>
    <cellStyle name="メモ 2 2 12 5 2 2" xfId="38241" xr:uid="{B9E01F07-B84B-4FA9-85D6-9378D3F110EC}"/>
    <cellStyle name="メモ 2 2 12 5 3" xfId="27482" xr:uid="{7E7A9F9A-1662-4205-817D-E38818042733}"/>
    <cellStyle name="メモ 2 2 12 6" xfId="6478" xr:uid="{F9D0EB68-B5F7-41C6-BFD8-1DFD30C85215}"/>
    <cellStyle name="メモ 2 2 12 6 2" xfId="17234" xr:uid="{95B976B9-D3B9-49D4-833D-6250D5FE9E18}"/>
    <cellStyle name="メモ 2 2 12 6 2 2" xfId="38924" xr:uid="{FF868B0C-7E76-4584-9973-3EB8E397CC58}"/>
    <cellStyle name="メモ 2 2 12 6 3" xfId="28165" xr:uid="{44B67E75-A464-42C3-8118-343E740C830E}"/>
    <cellStyle name="メモ 2 2 12 7" xfId="7157" xr:uid="{809141BA-53EB-4590-8E9B-355DF2D65D4F}"/>
    <cellStyle name="メモ 2 2 12 7 2" xfId="17913" xr:uid="{7A25F92C-F706-494A-A661-CA21EE86D479}"/>
    <cellStyle name="メモ 2 2 12 7 2 2" xfId="39603" xr:uid="{6E8C35D7-F5D7-420A-ADBD-1BADF27DA172}"/>
    <cellStyle name="メモ 2 2 12 7 3" xfId="28844" xr:uid="{7A0D074F-BD65-41C1-9427-913B405D44FA}"/>
    <cellStyle name="メモ 2 2 12 8" xfId="7820" xr:uid="{9E23E5F8-AF8A-4969-AF77-60560368910E}"/>
    <cellStyle name="メモ 2 2 12 8 2" xfId="18576" xr:uid="{58CDE5D0-53C6-4D33-AC16-837CE8214F1E}"/>
    <cellStyle name="メモ 2 2 12 8 2 2" xfId="40267" xr:uid="{BAF66548-C23E-4B97-A35C-9594D44274B7}"/>
    <cellStyle name="メモ 2 2 12 8 3" xfId="29508" xr:uid="{A43735D8-C50E-436A-A6FF-7FC77DCFA9B3}"/>
    <cellStyle name="メモ 2 2 12 9" xfId="8456" xr:uid="{164F6378-FC9F-47E5-B66F-88F6A2C11A66}"/>
    <cellStyle name="メモ 2 2 12 9 2" xfId="19212" xr:uid="{C506C8CC-5220-423E-BB8E-983ADC3E0789}"/>
    <cellStyle name="メモ 2 2 12 9 2 2" xfId="40903" xr:uid="{2A121C54-EBD2-4C4A-808B-A98A35F14C61}"/>
    <cellStyle name="メモ 2 2 12 9 3" xfId="30144" xr:uid="{1D8BAEA1-ADD8-4B61-8B8B-2F986B801889}"/>
    <cellStyle name="メモ 2 2 13" xfId="3167" xr:uid="{B44A4903-504D-43CA-AF40-05C869890F23}"/>
    <cellStyle name="メモ 2 2 13 10" xfId="9195" xr:uid="{AAC8C4E8-AEDA-4D4A-BC93-024414D02CC5}"/>
    <cellStyle name="メモ 2 2 13 10 2" xfId="19952" xr:uid="{5AE5D096-56A1-4C9E-977A-AD3B8F108DCD}"/>
    <cellStyle name="メモ 2 2 13 10 2 2" xfId="41643" xr:uid="{AB41E375-FC35-4626-9D37-59F9C4CAA225}"/>
    <cellStyle name="メモ 2 2 13 10 3" xfId="30884" xr:uid="{83BD8CE4-2925-4198-904F-8A0FBFA31E08}"/>
    <cellStyle name="メモ 2 2 13 11" xfId="9821" xr:uid="{0C599E59-8543-4333-A8D7-2FB57428C0A7}"/>
    <cellStyle name="メモ 2 2 13 11 2" xfId="20578" xr:uid="{1B7277B4-15A2-4764-BBEC-2F5F8F784FA1}"/>
    <cellStyle name="メモ 2 2 13 11 2 2" xfId="42269" xr:uid="{D39EAC0B-7296-442D-AECB-6EB4F92F9272}"/>
    <cellStyle name="メモ 2 2 13 11 3" xfId="31510" xr:uid="{C68197FE-F28F-4095-B540-41E5FF7D831F}"/>
    <cellStyle name="メモ 2 2 13 12" xfId="10456" xr:uid="{9D53BD9D-708F-4B7B-B912-D72BFC14F5DD}"/>
    <cellStyle name="メモ 2 2 13 12 2" xfId="21213" xr:uid="{41F9B448-581C-4A5E-81EF-00E7A91580A3}"/>
    <cellStyle name="メモ 2 2 13 12 2 2" xfId="42904" xr:uid="{551ACBC4-2C9B-4064-AF39-AF8D5AD813FF}"/>
    <cellStyle name="メモ 2 2 13 12 3" xfId="32145" xr:uid="{47D38E7A-01F5-427E-83FE-CF76C1160043}"/>
    <cellStyle name="メモ 2 2 13 13" xfId="11108" xr:uid="{8D6538C8-0657-4A93-80C8-DEBCEBBE177B}"/>
    <cellStyle name="メモ 2 2 13 13 2" xfId="21865" xr:uid="{4882A0E6-1F34-4932-82D7-67D856525873}"/>
    <cellStyle name="メモ 2 2 13 13 2 2" xfId="43556" xr:uid="{B6040D81-91A5-4788-8E53-97F1B2B265C2}"/>
    <cellStyle name="メモ 2 2 13 13 3" xfId="32797" xr:uid="{939AE87F-BEBD-44C7-9FB2-5469BC513EAB}"/>
    <cellStyle name="メモ 2 2 13 14" xfId="11733" xr:uid="{8AE4B602-B9DF-452C-9ECE-43E062609DAC}"/>
    <cellStyle name="メモ 2 2 13 14 2" xfId="22490" xr:uid="{ED2597AE-6C8A-4AAB-BC53-686C7D36DCDF}"/>
    <cellStyle name="メモ 2 2 13 14 2 2" xfId="44181" xr:uid="{FEF44C82-0E4B-4945-96E4-15DDCF6A336F}"/>
    <cellStyle name="メモ 2 2 13 14 3" xfId="33422" xr:uid="{CA7B288C-97E5-4AB6-87CC-BA412FC6BED5}"/>
    <cellStyle name="メモ 2 2 13 15" xfId="12338" xr:uid="{29469691-D662-4518-AC14-1C41D79F2E98}"/>
    <cellStyle name="メモ 2 2 13 15 2" xfId="23095" xr:uid="{41292BF6-00B4-4E96-9B48-602AD3232468}"/>
    <cellStyle name="メモ 2 2 13 15 2 2" xfId="44786" xr:uid="{EDBF10AF-AA9F-4753-993F-2E3DB0ED2A21}"/>
    <cellStyle name="メモ 2 2 13 15 3" xfId="34027" xr:uid="{E6676257-AF50-4AC4-A1A9-E227820F8822}"/>
    <cellStyle name="メモ 2 2 13 16" xfId="12967" xr:uid="{67DA6343-51B5-4C82-8E39-D59A8C24A2FE}"/>
    <cellStyle name="メモ 2 2 13 16 2" xfId="23724" xr:uid="{653E5669-1767-40F7-AE78-9A1F556CA570}"/>
    <cellStyle name="メモ 2 2 13 16 2 2" xfId="45415" xr:uid="{9A681752-6AEE-4703-A45E-46933B51E7D6}"/>
    <cellStyle name="メモ 2 2 13 16 3" xfId="34656" xr:uid="{09AB7BE6-A383-4404-947A-8121716B71CB}"/>
    <cellStyle name="メモ 2 2 13 17" xfId="13638" xr:uid="{0AA1500B-4C95-47B5-99C4-803FDA7251B2}"/>
    <cellStyle name="メモ 2 2 13 17 2" xfId="35327" xr:uid="{61C099AE-72E0-4D18-A320-66092C539FA2}"/>
    <cellStyle name="メモ 2 2 13 18" xfId="24567" xr:uid="{22FA64D5-886A-4D21-8790-36E6745C1924}"/>
    <cellStyle name="メモ 2 2 13 19" xfId="46265" xr:uid="{2D073264-285E-4D85-8CD6-BF820A2F9941}"/>
    <cellStyle name="メモ 2 2 13 2" xfId="3819" xr:uid="{52F7191D-3674-487C-8D8F-53E73888DF51}"/>
    <cellStyle name="メモ 2 2 13 2 2" xfId="14575" xr:uid="{3548A830-4964-4CA2-B1B3-8594F952ECF6}"/>
    <cellStyle name="メモ 2 2 13 2 2 2" xfId="36265" xr:uid="{6F944A16-C9F9-4CE9-9B9D-F9A5D6DFB94E}"/>
    <cellStyle name="メモ 2 2 13 2 2 3" xfId="49248" xr:uid="{BB1F52C2-7D6B-4DEB-B57D-D6CB916A3197}"/>
    <cellStyle name="メモ 2 2 13 2 3" xfId="25507" xr:uid="{DACDB8AA-0378-482D-8A05-22D5F1EA1438}"/>
    <cellStyle name="メモ 2 2 13 2 3 2" xfId="50476" xr:uid="{4C587AE8-F426-4563-9B85-E46E2DA89F1C}"/>
    <cellStyle name="メモ 2 2 13 2 4" xfId="48307" xr:uid="{B660C9BD-1A30-47C9-9D75-FF9995195DD8}"/>
    <cellStyle name="メモ 2 2 13 20" xfId="46943" xr:uid="{3A534041-8969-4A60-8614-D870996E067E}"/>
    <cellStyle name="メモ 2 2 13 21" xfId="47627" xr:uid="{B831D500-E6E9-4E64-99A8-7F9811880E89}"/>
    <cellStyle name="メモ 2 2 13 3" xfId="4499" xr:uid="{982CB21E-4884-4EC9-BB3C-40636B8D4B90}"/>
    <cellStyle name="メモ 2 2 13 3 2" xfId="15255" xr:uid="{295AA4BE-B527-4B57-B267-E02D0FAD430E}"/>
    <cellStyle name="メモ 2 2 13 3 2 2" xfId="36945" xr:uid="{26D9B463-83B2-4A4A-879D-C96895CC48B2}"/>
    <cellStyle name="メモ 2 2 13 3 2 3" xfId="51156" xr:uid="{59197842-F6C9-40AA-806B-0016DD825BF5}"/>
    <cellStyle name="メモ 2 2 13 3 3" xfId="26187" xr:uid="{1BB9FBA7-213B-4A8D-BB61-8A2EE4BE09DC}"/>
    <cellStyle name="メモ 2 2 13 3 4" xfId="48987" xr:uid="{869AF2A8-4211-49E9-89BE-8446CA0B6226}"/>
    <cellStyle name="メモ 2 2 13 4" xfId="5175" xr:uid="{6B120006-E9DC-4073-B45E-8A229F983C50}"/>
    <cellStyle name="メモ 2 2 13 4 2" xfId="15931" xr:uid="{710DA856-BF8E-4D27-8B93-C32F1753867D}"/>
    <cellStyle name="メモ 2 2 13 4 2 2" xfId="37621" xr:uid="{47ACDE5A-3376-4BD6-B000-1EAB220DBDF1}"/>
    <cellStyle name="メモ 2 2 13 4 3" xfId="26863" xr:uid="{7BA569E3-8133-49D3-9195-B1BCA7C9CA00}"/>
    <cellStyle name="メモ 2 2 13 4 4" xfId="49796" xr:uid="{FB79BB18-C502-4110-81CE-F715AB95B589}"/>
    <cellStyle name="メモ 2 2 13 5" xfId="5855" xr:uid="{0950F0FC-84DC-48BD-B42B-1D0560F0BA16}"/>
    <cellStyle name="メモ 2 2 13 5 2" xfId="16611" xr:uid="{517011D5-6A6D-4DD3-8B34-5278719988E0}"/>
    <cellStyle name="メモ 2 2 13 5 2 2" xfId="38301" xr:uid="{75DCB037-9256-45DB-B914-C469423FFCF3}"/>
    <cellStyle name="メモ 2 2 13 5 3" xfId="27542" xr:uid="{670B3DE5-769F-49E4-B472-FE95FCD39DF7}"/>
    <cellStyle name="メモ 2 2 13 6" xfId="6538" xr:uid="{C47CED6A-090D-4E7A-898D-84AB517A5F33}"/>
    <cellStyle name="メモ 2 2 13 6 2" xfId="17294" xr:uid="{7F9D7DBE-6753-46DF-B02E-40B72CB779D6}"/>
    <cellStyle name="メモ 2 2 13 6 2 2" xfId="38984" xr:uid="{DB71D021-700B-44B7-815F-307D3D8A6A1D}"/>
    <cellStyle name="メモ 2 2 13 6 3" xfId="28225" xr:uid="{9812350D-4A13-4C84-ADF5-C36AE6515133}"/>
    <cellStyle name="メモ 2 2 13 7" xfId="7217" xr:uid="{519FFDD0-46A4-437A-8E85-0394FABC7985}"/>
    <cellStyle name="メモ 2 2 13 7 2" xfId="17973" xr:uid="{83282D7A-7D3F-4999-AF0E-F2FA2A7AB6F5}"/>
    <cellStyle name="メモ 2 2 13 7 2 2" xfId="39663" xr:uid="{CE98437A-D208-486C-98B9-DBFF643D30BC}"/>
    <cellStyle name="メモ 2 2 13 7 3" xfId="28904" xr:uid="{C968558B-377E-4D21-8D99-FA5A09F34EFB}"/>
    <cellStyle name="メモ 2 2 13 8" xfId="7880" xr:uid="{89FF9F20-B81A-4C76-9A9B-B09011677F7D}"/>
    <cellStyle name="メモ 2 2 13 8 2" xfId="18636" xr:uid="{3677CD33-54C6-4C93-B711-281A0E46AE10}"/>
    <cellStyle name="メモ 2 2 13 8 2 2" xfId="40327" xr:uid="{CE211378-6312-4FC4-A873-C93EC39B75BB}"/>
    <cellStyle name="メモ 2 2 13 8 3" xfId="29568" xr:uid="{4DBAEECC-531B-40AE-9E22-A8F59DA14591}"/>
    <cellStyle name="メモ 2 2 13 9" xfId="8516" xr:uid="{35D17395-CC54-4F6F-831D-4A57873456F2}"/>
    <cellStyle name="メモ 2 2 13 9 2" xfId="19272" xr:uid="{7A2CF970-EEB2-4875-97A7-2D1B69D267B2}"/>
    <cellStyle name="メモ 2 2 13 9 2 2" xfId="40963" xr:uid="{91987D65-C59C-42E2-940B-BD3B901C78CC}"/>
    <cellStyle name="メモ 2 2 13 9 3" xfId="30204" xr:uid="{D5CA65F3-1B87-4C07-98A4-BE1A921E59E2}"/>
    <cellStyle name="メモ 2 2 14" xfId="3227" xr:uid="{1986B935-B2D5-494F-8C85-004DA4555E81}"/>
    <cellStyle name="メモ 2 2 14 10" xfId="9255" xr:uid="{BF4D64C4-1DC6-41DD-AE0E-C071135BD1A2}"/>
    <cellStyle name="メモ 2 2 14 10 2" xfId="20012" xr:uid="{FEDBD2CF-FC46-4BD5-A15E-E477238372C0}"/>
    <cellStyle name="メモ 2 2 14 10 2 2" xfId="41703" xr:uid="{CDBCCBEB-AA47-4D60-9B57-283DE2684737}"/>
    <cellStyle name="メモ 2 2 14 10 3" xfId="30944" xr:uid="{53EB8AD7-99F4-48C7-86FC-F7C2C72E7ADE}"/>
    <cellStyle name="メモ 2 2 14 11" xfId="9881" xr:uid="{3FACCC95-35AB-4AD0-8476-E9C49FEFDDF3}"/>
    <cellStyle name="メモ 2 2 14 11 2" xfId="20638" xr:uid="{AA435BE3-7C34-42B6-88EA-4D235ED7A439}"/>
    <cellStyle name="メモ 2 2 14 11 2 2" xfId="42329" xr:uid="{7BA30552-D7A1-45D7-9CD2-EB4F26C6735E}"/>
    <cellStyle name="メモ 2 2 14 11 3" xfId="31570" xr:uid="{EA81072E-46B9-4707-8F84-37745A97B3A0}"/>
    <cellStyle name="メモ 2 2 14 12" xfId="10516" xr:uid="{9D8C7026-3C5E-467C-8692-BF6CA932CBB3}"/>
    <cellStyle name="メモ 2 2 14 12 2" xfId="21273" xr:uid="{A17D9DEC-03FF-4419-B4F5-512DFADC4606}"/>
    <cellStyle name="メモ 2 2 14 12 2 2" xfId="42964" xr:uid="{D4B9E80D-3DA3-4F0F-B362-8956AC25D92E}"/>
    <cellStyle name="メモ 2 2 14 12 3" xfId="32205" xr:uid="{A06E9120-98E3-4D2B-8FC6-1EEB6416700F}"/>
    <cellStyle name="メモ 2 2 14 13" xfId="11168" xr:uid="{9350B64A-A663-4530-8170-45F44EA7F094}"/>
    <cellStyle name="メモ 2 2 14 13 2" xfId="21925" xr:uid="{6199EAEA-2EA8-419F-A93F-F6AAD2B89188}"/>
    <cellStyle name="メモ 2 2 14 13 2 2" xfId="43616" xr:uid="{81094013-741E-44A0-AD2B-F5E09B9BBFDF}"/>
    <cellStyle name="メモ 2 2 14 13 3" xfId="32857" xr:uid="{D7AFA039-A006-43DB-9D07-5640C5698151}"/>
    <cellStyle name="メモ 2 2 14 14" xfId="11793" xr:uid="{D6D9D3A5-3AF9-4F75-A68B-7F292FC18EBF}"/>
    <cellStyle name="メモ 2 2 14 14 2" xfId="22550" xr:uid="{0AB72AA5-C308-4F1B-BFE8-5DDB56BD2F25}"/>
    <cellStyle name="メモ 2 2 14 14 2 2" xfId="44241" xr:uid="{77ADCCBA-7C68-4B65-BEEF-765B20120374}"/>
    <cellStyle name="メモ 2 2 14 14 3" xfId="33482" xr:uid="{8A32501D-2665-49FB-B430-561982B2E780}"/>
    <cellStyle name="メモ 2 2 14 15" xfId="12398" xr:uid="{3CF01528-A18F-4E0F-A451-058A3FD6F892}"/>
    <cellStyle name="メモ 2 2 14 15 2" xfId="23155" xr:uid="{7584FF47-6CA2-46BF-95A9-1C2C4A859FA0}"/>
    <cellStyle name="メモ 2 2 14 15 2 2" xfId="44846" xr:uid="{2EDE1792-8385-4B77-BD7F-3BEAA8D6D7A5}"/>
    <cellStyle name="メモ 2 2 14 15 3" xfId="34087" xr:uid="{6F71F647-EF03-4E35-A593-5D264DBF1103}"/>
    <cellStyle name="メモ 2 2 14 16" xfId="13027" xr:uid="{666BCFAF-682F-4445-AFB5-361DA272978E}"/>
    <cellStyle name="メモ 2 2 14 16 2" xfId="23784" xr:uid="{76AC1A4D-5B89-4C8C-92E4-AD01FB567554}"/>
    <cellStyle name="メモ 2 2 14 16 2 2" xfId="45475" xr:uid="{D557E6AD-B259-41A6-99B1-196453F6339D}"/>
    <cellStyle name="メモ 2 2 14 16 3" xfId="34716" xr:uid="{EDD9CD5F-9A7E-46F2-8333-E8C3704A037E}"/>
    <cellStyle name="メモ 2 2 14 17" xfId="13698" xr:uid="{3E342E07-141C-4D4E-B1E2-C01A19C22AE3}"/>
    <cellStyle name="メモ 2 2 14 17 2" xfId="35387" xr:uid="{9EA547F4-1311-416D-85D9-85AC9F1E4EF1}"/>
    <cellStyle name="メモ 2 2 14 18" xfId="24627" xr:uid="{AB94B50D-0FAE-4CCC-86B8-81E9D0B1B40F}"/>
    <cellStyle name="メモ 2 2 14 19" xfId="46325" xr:uid="{2DA5AFE9-EBE0-412C-9ECD-7F3EBF5CA695}"/>
    <cellStyle name="メモ 2 2 14 2" xfId="3879" xr:uid="{0B91007F-8B8D-4892-A5CB-4082ED929961}"/>
    <cellStyle name="メモ 2 2 14 2 2" xfId="14635" xr:uid="{4625F4EE-5723-4F88-B25F-660867C3943D}"/>
    <cellStyle name="メモ 2 2 14 2 2 2" xfId="36325" xr:uid="{07800E7A-E079-4E60-9B46-206691AF3272}"/>
    <cellStyle name="メモ 2 2 14 2 2 3" xfId="49260" xr:uid="{32180B95-DC61-4B85-BAB5-1EA0CA5BC08D}"/>
    <cellStyle name="メモ 2 2 14 2 3" xfId="25567" xr:uid="{EF4B5FF8-FD4A-4A8F-BE1C-6124D24FE9A6}"/>
    <cellStyle name="メモ 2 2 14 2 3 2" xfId="50536" xr:uid="{276E7917-7F03-4645-877A-863562B9F886}"/>
    <cellStyle name="メモ 2 2 14 2 4" xfId="48367" xr:uid="{5FE7DDAF-54F3-46DE-B853-DE77A7C94F95}"/>
    <cellStyle name="メモ 2 2 14 20" xfId="47003" xr:uid="{7CF72C39-68D7-43A0-B9D4-B3F39AF8E8D2}"/>
    <cellStyle name="メモ 2 2 14 21" xfId="47687" xr:uid="{AA7A3ACE-1799-493D-A115-D8175BC3CAFE}"/>
    <cellStyle name="メモ 2 2 14 3" xfId="4559" xr:uid="{679680E4-3C7A-4DBD-A50F-EB8AA0AB5A75}"/>
    <cellStyle name="メモ 2 2 14 3 2" xfId="15315" xr:uid="{CA2807CF-937F-432C-8E44-DDCA901E2EDD}"/>
    <cellStyle name="メモ 2 2 14 3 2 2" xfId="37005" xr:uid="{B7C834B6-4B8E-4B3A-9EE7-26C597D1CCB2}"/>
    <cellStyle name="メモ 2 2 14 3 2 3" xfId="51216" xr:uid="{D4B7B6A2-5970-4CD5-84D4-0CF19672A44B}"/>
    <cellStyle name="メモ 2 2 14 3 3" xfId="26247" xr:uid="{03B88983-9E8E-4F36-A636-8864FA76C6CF}"/>
    <cellStyle name="メモ 2 2 14 3 4" xfId="49047" xr:uid="{025BB4CC-FB99-40E9-A334-71CF3A1DF59C}"/>
    <cellStyle name="メモ 2 2 14 4" xfId="5235" xr:uid="{5ACF9E9A-C498-4D67-8C4B-15E8D681ECDF}"/>
    <cellStyle name="メモ 2 2 14 4 2" xfId="15991" xr:uid="{CF438C15-9FEE-4AE2-BA7D-A73F7901C209}"/>
    <cellStyle name="メモ 2 2 14 4 2 2" xfId="37681" xr:uid="{457FAB02-784E-48E3-9BC9-1E12AEE1B1CD}"/>
    <cellStyle name="メモ 2 2 14 4 3" xfId="26923" xr:uid="{19807EAF-ADA6-43C6-A007-6D7E38BE1DAB}"/>
    <cellStyle name="メモ 2 2 14 4 4" xfId="49856" xr:uid="{23BD61A9-31F2-4247-AF5E-227303465B1C}"/>
    <cellStyle name="メモ 2 2 14 5" xfId="5915" xr:uid="{E336D397-73D4-42EC-86F6-0FF81F98AC80}"/>
    <cellStyle name="メモ 2 2 14 5 2" xfId="16671" xr:uid="{217E3C31-93B8-44FE-8073-096BE74B86F1}"/>
    <cellStyle name="メモ 2 2 14 5 2 2" xfId="38361" xr:uid="{89BFA91A-E30E-432C-AF1F-C69C3EDE9DAD}"/>
    <cellStyle name="メモ 2 2 14 5 3" xfId="27602" xr:uid="{AB6BFCE7-9CB8-45B6-BB00-9B31A66697B4}"/>
    <cellStyle name="メモ 2 2 14 6" xfId="6598" xr:uid="{0DF65A78-2678-4655-8809-37E29604237A}"/>
    <cellStyle name="メモ 2 2 14 6 2" xfId="17354" xr:uid="{F0004D0C-F634-434F-BA8C-18514B5BFB3A}"/>
    <cellStyle name="メモ 2 2 14 6 2 2" xfId="39044" xr:uid="{B0C4C653-09A4-4AF5-92DC-5BA09D7342C6}"/>
    <cellStyle name="メモ 2 2 14 6 3" xfId="28285" xr:uid="{29D41D47-6333-42CC-AF32-3B6B05CC4764}"/>
    <cellStyle name="メモ 2 2 14 7" xfId="7277" xr:uid="{2B55F6DF-0D67-4976-8CA5-7C4B7E8BAC94}"/>
    <cellStyle name="メモ 2 2 14 7 2" xfId="18033" xr:uid="{DBB5A111-8EF4-49A2-930B-8AF708D854D7}"/>
    <cellStyle name="メモ 2 2 14 7 2 2" xfId="39723" xr:uid="{83A7BDC5-27D0-4228-B888-7CEF9E7C3974}"/>
    <cellStyle name="メモ 2 2 14 7 3" xfId="28964" xr:uid="{64F99C5E-6433-4405-91D8-5762119AD4D2}"/>
    <cellStyle name="メモ 2 2 14 8" xfId="7940" xr:uid="{3479EAB4-BDDC-4DF1-AB6D-4995B0824E34}"/>
    <cellStyle name="メモ 2 2 14 8 2" xfId="18696" xr:uid="{9EA37467-B886-4DF8-9732-FBB36C670114}"/>
    <cellStyle name="メモ 2 2 14 8 2 2" xfId="40387" xr:uid="{167D9F82-626F-4431-82C7-299E3399EF11}"/>
    <cellStyle name="メモ 2 2 14 8 3" xfId="29628" xr:uid="{07813464-2F96-41E9-B79E-224E3038F92A}"/>
    <cellStyle name="メモ 2 2 14 9" xfId="8576" xr:uid="{14BE343C-686B-4E3C-AC0B-BA6FDC4B7BB1}"/>
    <cellStyle name="メモ 2 2 14 9 2" xfId="19332" xr:uid="{58D4869C-2F69-4A39-8F61-E3AAB939A39A}"/>
    <cellStyle name="メモ 2 2 14 9 2 2" xfId="41023" xr:uid="{678D12DA-5C73-4AE4-8438-EC6E4D0F4E3D}"/>
    <cellStyle name="メモ 2 2 14 9 3" xfId="30264" xr:uid="{CEAF86BE-09C9-4F6E-8898-1F4AAB31A962}"/>
    <cellStyle name="メモ 2 2 15" xfId="3287" xr:uid="{D20AD90B-48DD-4A3A-BF8E-E2EE05F86E2A}"/>
    <cellStyle name="メモ 2 2 15 10" xfId="9315" xr:uid="{3396F889-C6EE-47E4-8079-36CB77A9D79E}"/>
    <cellStyle name="メモ 2 2 15 10 2" xfId="20072" xr:uid="{A08B2A3D-E3DF-476F-AA68-CBDAA1B34870}"/>
    <cellStyle name="メモ 2 2 15 10 2 2" xfId="41763" xr:uid="{C964F863-BD9D-479D-8497-186A01614012}"/>
    <cellStyle name="メモ 2 2 15 10 3" xfId="31004" xr:uid="{04760B72-8CA9-47B7-96F9-45995490A3B8}"/>
    <cellStyle name="メモ 2 2 15 11" xfId="9941" xr:uid="{C36A99FC-9207-49E9-B6FC-ADECF5B3BD05}"/>
    <cellStyle name="メモ 2 2 15 11 2" xfId="20698" xr:uid="{B4A35EA2-814A-4670-A468-B2F940EF57AB}"/>
    <cellStyle name="メモ 2 2 15 11 2 2" xfId="42389" xr:uid="{1383C472-EB9A-4169-A9B3-F855FDE8CEF0}"/>
    <cellStyle name="メモ 2 2 15 11 3" xfId="31630" xr:uid="{6657D951-F5D9-49F4-96D5-FB69520CF3CB}"/>
    <cellStyle name="メモ 2 2 15 12" xfId="10576" xr:uid="{4CF0C9C9-7F93-4E2A-AF5D-7BC3311F331A}"/>
    <cellStyle name="メモ 2 2 15 12 2" xfId="21333" xr:uid="{FC4A68C5-EC04-4755-AF87-828265666688}"/>
    <cellStyle name="メモ 2 2 15 12 2 2" xfId="43024" xr:uid="{D88E4206-2889-420F-857D-752C7C2D21DC}"/>
    <cellStyle name="メモ 2 2 15 12 3" xfId="32265" xr:uid="{AFF0689E-35EC-4813-B1D4-87DFA784BF44}"/>
    <cellStyle name="メモ 2 2 15 13" xfId="11228" xr:uid="{51C1F3DB-A8B8-4725-AA1F-08834C42F69D}"/>
    <cellStyle name="メモ 2 2 15 13 2" xfId="21985" xr:uid="{CCDB495C-5AA5-4DAD-96DF-39FA826459B9}"/>
    <cellStyle name="メモ 2 2 15 13 2 2" xfId="43676" xr:uid="{44F91886-B02C-4B94-ADE4-CA87D9D48DB2}"/>
    <cellStyle name="メモ 2 2 15 13 3" xfId="32917" xr:uid="{4570A8C9-D155-4645-BF12-27631538D9EA}"/>
    <cellStyle name="メモ 2 2 15 14" xfId="11853" xr:uid="{F4299867-688D-4365-B476-E7D475E4417B}"/>
    <cellStyle name="メモ 2 2 15 14 2" xfId="22610" xr:uid="{7D418ABB-70D6-4C7C-B00D-3D8EBBBC8E72}"/>
    <cellStyle name="メモ 2 2 15 14 2 2" xfId="44301" xr:uid="{D21C44F4-570D-4263-874F-F2A736F730B5}"/>
    <cellStyle name="メモ 2 2 15 14 3" xfId="33542" xr:uid="{59DF91C4-B47C-4138-A0C8-AC47DEBD411F}"/>
    <cellStyle name="メモ 2 2 15 15" xfId="12458" xr:uid="{AC6302CC-B9D2-482E-80D7-AE10C7682593}"/>
    <cellStyle name="メモ 2 2 15 15 2" xfId="23215" xr:uid="{63F98F31-DE9B-464E-83AA-C4C0BFDD9CE2}"/>
    <cellStyle name="メモ 2 2 15 15 2 2" xfId="44906" xr:uid="{53FD4075-9919-4FEB-A9C3-13D28A545A71}"/>
    <cellStyle name="メモ 2 2 15 15 3" xfId="34147" xr:uid="{9094460F-E8F1-4331-BC9F-A6945AD379EC}"/>
    <cellStyle name="メモ 2 2 15 16" xfId="13087" xr:uid="{F76170A8-F564-4145-BA0C-22A8AAEE85F0}"/>
    <cellStyle name="メモ 2 2 15 16 2" xfId="23844" xr:uid="{A7BEC781-4BF4-4C56-BDCF-649C9131A4F0}"/>
    <cellStyle name="メモ 2 2 15 16 2 2" xfId="45535" xr:uid="{5AE15452-3784-46CF-8B67-3A0E65F2A139}"/>
    <cellStyle name="メモ 2 2 15 16 3" xfId="34776" xr:uid="{058A8A7C-33B7-4E5B-84E6-4C47938AB036}"/>
    <cellStyle name="メモ 2 2 15 17" xfId="13758" xr:uid="{ED2F7868-EB7F-4881-A271-95059EFCCA10}"/>
    <cellStyle name="メモ 2 2 15 17 2" xfId="35447" xr:uid="{89C54EF6-40B3-4D25-B25D-D9584906CA51}"/>
    <cellStyle name="メモ 2 2 15 18" xfId="24687" xr:uid="{FD9E6E5C-BB09-4F35-8D99-BDF111FB4CA9}"/>
    <cellStyle name="メモ 2 2 15 19" xfId="46385" xr:uid="{E7D2DA05-1BFF-43C1-BC94-AFDE43595B2A}"/>
    <cellStyle name="メモ 2 2 15 2" xfId="3939" xr:uid="{0C8708D0-33A9-41FD-AB7C-610D9E9DD802}"/>
    <cellStyle name="メモ 2 2 15 2 2" xfId="14695" xr:uid="{C0F94FFE-DD69-4D14-A2D0-879487744604}"/>
    <cellStyle name="メモ 2 2 15 2 2 2" xfId="36385" xr:uid="{F92C72FC-C388-4B95-A029-87F39DD27623}"/>
    <cellStyle name="メモ 2 2 15 2 2 3" xfId="49272" xr:uid="{B7D6A6E1-EC94-4B90-99B6-CDF949C47471}"/>
    <cellStyle name="メモ 2 2 15 2 3" xfId="25627" xr:uid="{2E7B9016-C101-4453-B6F9-01B60DDA19C4}"/>
    <cellStyle name="メモ 2 2 15 2 3 2" xfId="50596" xr:uid="{764AAA54-8D9C-4754-AF9F-04F76296E092}"/>
    <cellStyle name="メモ 2 2 15 2 4" xfId="48427" xr:uid="{84718731-CB9B-4869-98D1-A435F5421DD1}"/>
    <cellStyle name="メモ 2 2 15 20" xfId="47063" xr:uid="{A40B8CE5-6FBA-4634-9458-A21092731C74}"/>
    <cellStyle name="メモ 2 2 15 21" xfId="47747" xr:uid="{6DD32ACE-F685-4D4D-815A-465F60CBBA62}"/>
    <cellStyle name="メモ 2 2 15 3" xfId="4619" xr:uid="{6C48CA26-CACB-43C6-B9CE-9E85C55AB932}"/>
    <cellStyle name="メモ 2 2 15 3 2" xfId="15375" xr:uid="{D58A00A1-EE21-4A46-B167-030CF967F913}"/>
    <cellStyle name="メモ 2 2 15 3 2 2" xfId="37065" xr:uid="{7E644E72-6F95-4A50-9B3C-42C9E29C0EDF}"/>
    <cellStyle name="メモ 2 2 15 3 2 3" xfId="51276" xr:uid="{159B092F-BCD3-4F9E-AF1D-ED4A52B4F44B}"/>
    <cellStyle name="メモ 2 2 15 3 3" xfId="26307" xr:uid="{D0CBBEBF-BAAA-4615-BD87-F593ECE0ABC8}"/>
    <cellStyle name="メモ 2 2 15 3 4" xfId="49107" xr:uid="{D74926D5-31A7-40B6-9624-F41095E0458A}"/>
    <cellStyle name="メモ 2 2 15 4" xfId="5295" xr:uid="{D740BE28-3086-4B7E-931C-8C885220204E}"/>
    <cellStyle name="メモ 2 2 15 4 2" xfId="16051" xr:uid="{F3181D5C-6DFE-48E3-A119-60CABA9F1085}"/>
    <cellStyle name="メモ 2 2 15 4 2 2" xfId="37741" xr:uid="{FB194357-BB3A-4F4C-945C-55830C6EAA48}"/>
    <cellStyle name="メモ 2 2 15 4 3" xfId="26983" xr:uid="{7A80C19A-F256-4863-B817-4D927139D88E}"/>
    <cellStyle name="メモ 2 2 15 4 4" xfId="49916" xr:uid="{AD05E26F-D8F6-43C7-AFC4-EE01D05064D5}"/>
    <cellStyle name="メモ 2 2 15 5" xfId="5975" xr:uid="{BCD0B513-3D7A-44D5-A615-004981D0AC37}"/>
    <cellStyle name="メモ 2 2 15 5 2" xfId="16731" xr:uid="{867589AD-C68E-4D6C-A407-EF7E7BF0C476}"/>
    <cellStyle name="メモ 2 2 15 5 2 2" xfId="38421" xr:uid="{0325DF9A-227D-4008-AAE7-DEE6860E96E4}"/>
    <cellStyle name="メモ 2 2 15 5 3" xfId="27662" xr:uid="{0D7147CD-40FF-4CCF-BA6D-99D4C2B28158}"/>
    <cellStyle name="メモ 2 2 15 6" xfId="6658" xr:uid="{417987D9-B02C-47D3-B0D4-87136E1F26D9}"/>
    <cellStyle name="メモ 2 2 15 6 2" xfId="17414" xr:uid="{798F3706-B781-4048-98C9-ACDA21D389A4}"/>
    <cellStyle name="メモ 2 2 15 6 2 2" xfId="39104" xr:uid="{1843A8A1-D5C8-4844-89A7-CCB2718278F4}"/>
    <cellStyle name="メモ 2 2 15 6 3" xfId="28345" xr:uid="{E40A54E9-9A97-44FB-94DB-2522F8DEEDBD}"/>
    <cellStyle name="メモ 2 2 15 7" xfId="7337" xr:uid="{A9367821-E3DF-44D4-BA1C-9B836F3F62EF}"/>
    <cellStyle name="メモ 2 2 15 7 2" xfId="18093" xr:uid="{F6FE4DE1-5F3C-4989-B5AF-FB8521CA6BFF}"/>
    <cellStyle name="メモ 2 2 15 7 2 2" xfId="39783" xr:uid="{E361880A-17DA-45BE-B037-D2B4341D47F0}"/>
    <cellStyle name="メモ 2 2 15 7 3" xfId="29024" xr:uid="{DED0A401-472E-452A-9334-AB12656C3FBA}"/>
    <cellStyle name="メモ 2 2 15 8" xfId="8000" xr:uid="{1F51EFC3-C079-4FEC-86D3-D770954B89CF}"/>
    <cellStyle name="メモ 2 2 15 8 2" xfId="18756" xr:uid="{4A2F4281-6769-4837-A8A5-FA91D179AF23}"/>
    <cellStyle name="メモ 2 2 15 8 2 2" xfId="40447" xr:uid="{E5443EE9-5F7B-4293-A801-401A9E5B08D1}"/>
    <cellStyle name="メモ 2 2 15 8 3" xfId="29688" xr:uid="{19886EB2-A1E0-4FC2-AB2C-9AD4265E1BDA}"/>
    <cellStyle name="メモ 2 2 15 9" xfId="8636" xr:uid="{A8F89A22-2FF4-44D0-845F-63B4A0BB22B1}"/>
    <cellStyle name="メモ 2 2 15 9 2" xfId="19392" xr:uid="{1957FB11-9460-4191-AB5F-882775903D08}"/>
    <cellStyle name="メモ 2 2 15 9 2 2" xfId="41083" xr:uid="{88B260D1-F3EB-4015-9D8F-BCF3D6A30944}"/>
    <cellStyle name="メモ 2 2 15 9 3" xfId="30324" xr:uid="{A852DA69-1312-445D-A0A2-B2AA473C8C0E}"/>
    <cellStyle name="メモ 2 2 16" xfId="2533" xr:uid="{68345AFF-306C-4CAF-A912-05B091C268A4}"/>
    <cellStyle name="メモ 2 2 16 2" xfId="13902" xr:uid="{4D495B52-F663-4215-AE10-F9375A35613E}"/>
    <cellStyle name="メモ 2 2 16 2 2" xfId="35592" xr:uid="{D136779C-0209-4528-9B25-6EBF99FB2A68}"/>
    <cellStyle name="メモ 2 2 16 2 3" xfId="49155" xr:uid="{AB72A20B-2AC1-4BA4-8084-8C4CF7C41CF8}"/>
    <cellStyle name="メモ 2 2 16 3" xfId="24833" xr:uid="{8ED3EB9E-A18F-42CD-B8E3-3D5711A6F7C1}"/>
    <cellStyle name="メモ 2 2 16 3 2" xfId="49976" xr:uid="{41E14EDA-38DF-4027-8859-1FDF1A63E78B}"/>
    <cellStyle name="メモ 2 2 16 4" xfId="47807" xr:uid="{26A87202-A779-47CB-8DDA-42E080E27979}"/>
    <cellStyle name="メモ 2 2 17" xfId="3990" xr:uid="{D325E8EA-30DE-4191-87D3-6BA72F81988B}"/>
    <cellStyle name="メモ 2 2 17 2" xfId="14746" xr:uid="{B6D38094-1A7B-4B37-BFEB-27371A3BE300}"/>
    <cellStyle name="メモ 2 2 17 2 2" xfId="36436" xr:uid="{1BB87769-ED43-4B73-9266-0E9363B1F10A}"/>
    <cellStyle name="メモ 2 2 17 2 3" xfId="50656" xr:uid="{3BFABA73-7171-4E68-AFBC-175A9FF3CEB8}"/>
    <cellStyle name="メモ 2 2 17 3" xfId="25678" xr:uid="{7F70876F-E805-430F-872C-DD63FA3BAF76}"/>
    <cellStyle name="メモ 2 2 17 4" xfId="48487" xr:uid="{AE2F0759-BE4C-4353-9059-986389C887CF}"/>
    <cellStyle name="メモ 2 2 18" xfId="4670" xr:uid="{1999EBA3-C339-4854-87F2-5451371D6D88}"/>
    <cellStyle name="メモ 2 2 18 2" xfId="15426" xr:uid="{1956F830-51A5-471C-AC12-CF2D25C7B5A6}"/>
    <cellStyle name="メモ 2 2 18 2 2" xfId="37116" xr:uid="{7270AE49-09DB-4850-8A07-484ACC3D0F45}"/>
    <cellStyle name="メモ 2 2 18 3" xfId="26358" xr:uid="{03712733-2AAF-4005-99C0-16ED3D196ABF}"/>
    <cellStyle name="メモ 2 2 18 4" xfId="49296" xr:uid="{BC0CB28F-1402-4931-877E-68CF1C48E26D}"/>
    <cellStyle name="メモ 2 2 19" xfId="5346" xr:uid="{9F69FF69-D175-4F66-92FF-75F7A8EB3972}"/>
    <cellStyle name="メモ 2 2 19 2" xfId="16102" xr:uid="{2321A71F-42D7-4177-9E52-113C8B05666D}"/>
    <cellStyle name="メモ 2 2 19 2 2" xfId="37792" xr:uid="{B35BF3AA-3FB3-4ACB-B19A-5BD716E181B6}"/>
    <cellStyle name="メモ 2 2 19 3" xfId="27034" xr:uid="{4B46774C-93C8-467A-8FA1-5957117AF27E}"/>
    <cellStyle name="メモ 2 2 2" xfId="1242" xr:uid="{F74CB9A6-05E9-4B90-A0D7-565AD8A5158E}"/>
    <cellStyle name="メモ 2 2 2 10" xfId="3257" xr:uid="{9F673956-BC64-4853-B675-4CD21BD2FE8D}"/>
    <cellStyle name="メモ 2 2 2 10 10" xfId="9285" xr:uid="{E06B6330-505D-4243-9A0E-74EBAD715C75}"/>
    <cellStyle name="メモ 2 2 2 10 10 2" xfId="20042" xr:uid="{8B60592F-63B8-4030-AC19-0BDFA70EE036}"/>
    <cellStyle name="メモ 2 2 2 10 10 2 2" xfId="41733" xr:uid="{022BC384-549F-4410-B3E3-3B0E8A38DD00}"/>
    <cellStyle name="メモ 2 2 2 10 10 3" xfId="30974" xr:uid="{D8E8097E-27F7-4669-BFC7-9CD2F31D6AD6}"/>
    <cellStyle name="メモ 2 2 2 10 11" xfId="9911" xr:uid="{B4441A02-14B9-47E6-ACC7-91A49EFAE3F3}"/>
    <cellStyle name="メモ 2 2 2 10 11 2" xfId="20668" xr:uid="{2FA49534-EE5B-420A-8EB9-26C14B9A94A9}"/>
    <cellStyle name="メモ 2 2 2 10 11 2 2" xfId="42359" xr:uid="{C4CFF6A8-BBCC-41E8-B19F-C8CFA9B0ED08}"/>
    <cellStyle name="メモ 2 2 2 10 11 3" xfId="31600" xr:uid="{6332038F-4DF5-481F-AF6A-79086199BB19}"/>
    <cellStyle name="メモ 2 2 2 10 12" xfId="10546" xr:uid="{04432618-7881-4E21-AF15-482EC2BC400C}"/>
    <cellStyle name="メモ 2 2 2 10 12 2" xfId="21303" xr:uid="{31B8DB48-BADD-4DCC-98EC-8E1A58B619DA}"/>
    <cellStyle name="メモ 2 2 2 10 12 2 2" xfId="42994" xr:uid="{D5B80F39-DE05-4EA2-BD0A-F08CDE40AB22}"/>
    <cellStyle name="メモ 2 2 2 10 12 3" xfId="32235" xr:uid="{3E554F62-6467-4A7F-B38F-DC41BDA684CA}"/>
    <cellStyle name="メモ 2 2 2 10 13" xfId="11198" xr:uid="{7232DB5F-4DA1-4094-B579-C5CCE3E7C08B}"/>
    <cellStyle name="メモ 2 2 2 10 13 2" xfId="21955" xr:uid="{386586BD-7AA4-489C-A9C8-235C99089CF9}"/>
    <cellStyle name="メモ 2 2 2 10 13 2 2" xfId="43646" xr:uid="{4D5978CB-ECAD-484E-9B4C-17826C6EE7B2}"/>
    <cellStyle name="メモ 2 2 2 10 13 3" xfId="32887" xr:uid="{D51B4276-3123-42FB-844E-A830ACE337CC}"/>
    <cellStyle name="メモ 2 2 2 10 14" xfId="11823" xr:uid="{BC214C27-37ED-41FE-B906-E4E69731C279}"/>
    <cellStyle name="メモ 2 2 2 10 14 2" xfId="22580" xr:uid="{B6F6ABAC-712E-4E04-BBA5-9E1088E1C9D6}"/>
    <cellStyle name="メモ 2 2 2 10 14 2 2" xfId="44271" xr:uid="{A2BD9B53-A03D-4F6A-9E9D-AC2AD9DAD80E}"/>
    <cellStyle name="メモ 2 2 2 10 14 3" xfId="33512" xr:uid="{F434A314-EF11-4D7D-81BB-D205F59A49CC}"/>
    <cellStyle name="メモ 2 2 2 10 15" xfId="12428" xr:uid="{2AA0C824-2431-42E6-8E0B-AA6EE49FBDA7}"/>
    <cellStyle name="メモ 2 2 2 10 15 2" xfId="23185" xr:uid="{1FA4686C-7C2D-468E-88CA-79D2EB35817C}"/>
    <cellStyle name="メモ 2 2 2 10 15 2 2" xfId="44876" xr:uid="{A125476D-9184-41AA-96E7-81A47E65A63F}"/>
    <cellStyle name="メモ 2 2 2 10 15 3" xfId="34117" xr:uid="{275D8946-A693-4633-9E73-9C7A48DDFC9B}"/>
    <cellStyle name="メモ 2 2 2 10 16" xfId="13057" xr:uid="{3D0CA3C8-539D-4E60-85E3-4EDEE4691EA0}"/>
    <cellStyle name="メモ 2 2 2 10 16 2" xfId="23814" xr:uid="{3A47800D-7E76-47B5-8FBD-739491F98ABF}"/>
    <cellStyle name="メモ 2 2 2 10 16 2 2" xfId="45505" xr:uid="{96D43A83-2CF4-485C-B5FA-9976E0E9597E}"/>
    <cellStyle name="メモ 2 2 2 10 16 3" xfId="34746" xr:uid="{A140C30B-6E94-4F26-B2AF-64F155E59190}"/>
    <cellStyle name="メモ 2 2 2 10 17" xfId="13728" xr:uid="{4961599F-35D5-4D2D-AEDF-0CEBFFF322B7}"/>
    <cellStyle name="メモ 2 2 2 10 17 2" xfId="35417" xr:uid="{AFDF58BC-E042-4C98-8B68-2966E722792B}"/>
    <cellStyle name="メモ 2 2 2 10 18" xfId="24657" xr:uid="{185FAF3A-2ED5-492F-9994-5C4A7EDE3E74}"/>
    <cellStyle name="メモ 2 2 2 10 19" xfId="46355" xr:uid="{301BA556-F1A1-43B3-B626-C79C777946FA}"/>
    <cellStyle name="メモ 2 2 2 10 2" xfId="3909" xr:uid="{EB8A6355-99EA-4111-B2BE-5A789B90C063}"/>
    <cellStyle name="メモ 2 2 2 10 2 2" xfId="14665" xr:uid="{D1A49FCF-4D61-4E5A-B8B3-093556C5FDBC}"/>
    <cellStyle name="メモ 2 2 2 10 2 2 2" xfId="36355" xr:uid="{711984BF-B136-4688-8779-CCB20AE0B2E4}"/>
    <cellStyle name="メモ 2 2 2 10 2 2 3" xfId="49266" xr:uid="{D04641BB-63D1-4AEC-8586-BA5BD1C409CF}"/>
    <cellStyle name="メモ 2 2 2 10 2 3" xfId="25597" xr:uid="{0E56DC63-F30F-45B2-A8CF-9F5DD174C828}"/>
    <cellStyle name="メモ 2 2 2 10 2 3 2" xfId="50566" xr:uid="{9097209D-06BD-4ACE-9694-34D977150E2C}"/>
    <cellStyle name="メモ 2 2 2 10 2 4" xfId="48397" xr:uid="{6A00D83D-27A7-4A5C-B6F6-95BD5E0E1505}"/>
    <cellStyle name="メモ 2 2 2 10 20" xfId="47033" xr:uid="{8282C4AB-548E-4186-815E-4B6CAF8BBCB6}"/>
    <cellStyle name="メモ 2 2 2 10 21" xfId="47717" xr:uid="{8CB3F0C3-C814-4CE7-9A54-D026D47CB9E4}"/>
    <cellStyle name="メモ 2 2 2 10 3" xfId="4589" xr:uid="{EDC600E0-BF93-42D8-AB09-50B95BC85810}"/>
    <cellStyle name="メモ 2 2 2 10 3 2" xfId="15345" xr:uid="{CDBE4340-3C2E-4F3F-A84A-7DD636978C1A}"/>
    <cellStyle name="メモ 2 2 2 10 3 2 2" xfId="37035" xr:uid="{959A9DF3-29A7-4F0E-8817-5BE82CD28633}"/>
    <cellStyle name="メモ 2 2 2 10 3 2 3" xfId="51246" xr:uid="{6EED992E-401A-42DF-9CE2-99DF9F7AE2D4}"/>
    <cellStyle name="メモ 2 2 2 10 3 3" xfId="26277" xr:uid="{D6C11AE2-1077-41E2-85EB-5E043046F3FB}"/>
    <cellStyle name="メモ 2 2 2 10 3 4" xfId="49077" xr:uid="{9F81D3C5-9958-4E25-9F37-FA0748548669}"/>
    <cellStyle name="メモ 2 2 2 10 4" xfId="5265" xr:uid="{9478AC78-39A7-4CF8-AE52-EFAE26230239}"/>
    <cellStyle name="メモ 2 2 2 10 4 2" xfId="16021" xr:uid="{F48B0ED0-79A9-4708-82B6-B5302FC59D6F}"/>
    <cellStyle name="メモ 2 2 2 10 4 2 2" xfId="37711" xr:uid="{5F2226BB-0845-4BF5-BE8D-343C6312145F}"/>
    <cellStyle name="メモ 2 2 2 10 4 3" xfId="26953" xr:uid="{CBB7E36B-89F2-4621-BC96-F4DFC23085B3}"/>
    <cellStyle name="メモ 2 2 2 10 4 4" xfId="49886" xr:uid="{881C3EA9-D43B-40B1-AFC9-8FCEEFE0A287}"/>
    <cellStyle name="メモ 2 2 2 10 5" xfId="5945" xr:uid="{8991C981-AE60-4501-BFF7-920EA9FD88FC}"/>
    <cellStyle name="メモ 2 2 2 10 5 2" xfId="16701" xr:uid="{C9C67731-EB81-4FF5-98DE-940B2CCDC147}"/>
    <cellStyle name="メモ 2 2 2 10 5 2 2" xfId="38391" xr:uid="{65B4B701-664A-4744-B804-3333C480E610}"/>
    <cellStyle name="メモ 2 2 2 10 5 3" xfId="27632" xr:uid="{BFDEE544-11D6-430D-9BEB-0E664B8BAE1E}"/>
    <cellStyle name="メモ 2 2 2 10 6" xfId="6628" xr:uid="{C6322014-E04F-49FF-97C6-205225CB829B}"/>
    <cellStyle name="メモ 2 2 2 10 6 2" xfId="17384" xr:uid="{B7036161-0964-41FB-A720-E5826CA99028}"/>
    <cellStyle name="メモ 2 2 2 10 6 2 2" xfId="39074" xr:uid="{675C4ADA-0F7C-4A81-896C-FE881996C0AF}"/>
    <cellStyle name="メモ 2 2 2 10 6 3" xfId="28315" xr:uid="{F948C79C-DC9F-4CDE-807D-86BDC29DF9B3}"/>
    <cellStyle name="メモ 2 2 2 10 7" xfId="7307" xr:uid="{23479BB4-79E1-47D5-85AF-4AA51A7BFCA2}"/>
    <cellStyle name="メモ 2 2 2 10 7 2" xfId="18063" xr:uid="{E1929EE1-2A35-40D9-9D33-D45431586BB1}"/>
    <cellStyle name="メモ 2 2 2 10 7 2 2" xfId="39753" xr:uid="{E70CD427-7D2D-4C4A-9C37-43805640F1EC}"/>
    <cellStyle name="メモ 2 2 2 10 7 3" xfId="28994" xr:uid="{EBEF0923-1373-4F4F-A0F5-25BD1F333B85}"/>
    <cellStyle name="メモ 2 2 2 10 8" xfId="7970" xr:uid="{FF36ACEF-A145-4014-9878-555F89954174}"/>
    <cellStyle name="メモ 2 2 2 10 8 2" xfId="18726" xr:uid="{6AAB0094-C9FC-4E4A-8366-9FDBF783721B}"/>
    <cellStyle name="メモ 2 2 2 10 8 2 2" xfId="40417" xr:uid="{C1358807-9E74-4F3E-87B5-997A1E63B46D}"/>
    <cellStyle name="メモ 2 2 2 10 8 3" xfId="29658" xr:uid="{659B7303-795B-46EC-ACA3-3728FBED42C6}"/>
    <cellStyle name="メモ 2 2 2 10 9" xfId="8606" xr:uid="{BE175271-159C-4F84-BF86-56694B8E09AB}"/>
    <cellStyle name="メモ 2 2 2 10 9 2" xfId="19362" xr:uid="{36064948-F74E-4D21-B976-C35EAD2BD4B5}"/>
    <cellStyle name="メモ 2 2 2 10 9 2 2" xfId="41053" xr:uid="{B93CF48F-99A7-4563-8E94-EF1B8EF17D73}"/>
    <cellStyle name="メモ 2 2 2 10 9 3" xfId="30294" xr:uid="{09E3CDB4-EFA8-4D3F-9367-9DEC0403FBA9}"/>
    <cellStyle name="メモ 2 2 2 11" xfId="3317" xr:uid="{E7D00685-A6D2-42F8-B270-0EF11C8A5267}"/>
    <cellStyle name="メモ 2 2 2 11 10" xfId="9345" xr:uid="{226C7920-D949-462D-A3EA-00E842789A79}"/>
    <cellStyle name="メモ 2 2 2 11 10 2" xfId="20102" xr:uid="{3CA3DC00-2FD0-4FDB-B325-4CF92DAEB499}"/>
    <cellStyle name="メモ 2 2 2 11 10 2 2" xfId="41793" xr:uid="{0DD4AC84-7E68-48B5-B67E-EAF9E9F749E2}"/>
    <cellStyle name="メモ 2 2 2 11 10 3" xfId="31034" xr:uid="{F1DFE472-467D-4B34-9B01-A9837B5C5B2B}"/>
    <cellStyle name="メモ 2 2 2 11 11" xfId="9971" xr:uid="{D85B39AA-9153-4062-916B-15EB44F18DFF}"/>
    <cellStyle name="メモ 2 2 2 11 11 2" xfId="20728" xr:uid="{9EE60A46-29E3-4046-B9E8-B99873D19DE5}"/>
    <cellStyle name="メモ 2 2 2 11 11 2 2" xfId="42419" xr:uid="{4F26631B-0E07-4773-A887-D035128BCF07}"/>
    <cellStyle name="メモ 2 2 2 11 11 3" xfId="31660" xr:uid="{A88A82D5-D3EC-43F7-B97E-F2C692EE6BFD}"/>
    <cellStyle name="メモ 2 2 2 11 12" xfId="10606" xr:uid="{AB952B9E-76DE-4399-9096-B25AF08939A0}"/>
    <cellStyle name="メモ 2 2 2 11 12 2" xfId="21363" xr:uid="{6A6EF28E-653B-4D06-9204-3039F7E3765A}"/>
    <cellStyle name="メモ 2 2 2 11 12 2 2" xfId="43054" xr:uid="{F3B9063A-69F4-4325-BD88-446FBA0E3B18}"/>
    <cellStyle name="メモ 2 2 2 11 12 3" xfId="32295" xr:uid="{7356639E-270E-479E-A451-920CB9B6E5EA}"/>
    <cellStyle name="メモ 2 2 2 11 13" xfId="11258" xr:uid="{3999FE0D-4EBF-4CDB-BED0-F19EAFF0337B}"/>
    <cellStyle name="メモ 2 2 2 11 13 2" xfId="22015" xr:uid="{1FD29616-0580-4253-8115-7E0B83DA1DA8}"/>
    <cellStyle name="メモ 2 2 2 11 13 2 2" xfId="43706" xr:uid="{8945D585-4453-47B5-A9EF-D597292E3A8D}"/>
    <cellStyle name="メモ 2 2 2 11 13 3" xfId="32947" xr:uid="{08E083E3-6CCE-43CA-B0C7-34D4DA801BF4}"/>
    <cellStyle name="メモ 2 2 2 11 14" xfId="11883" xr:uid="{A3B0DC1A-7E86-4F89-9D1A-227CEB207837}"/>
    <cellStyle name="メモ 2 2 2 11 14 2" xfId="22640" xr:uid="{5A344FD2-182E-4DAF-B033-D05A6BD8EC8D}"/>
    <cellStyle name="メモ 2 2 2 11 14 2 2" xfId="44331" xr:uid="{23FBDA4C-3C72-4850-958D-14A8CC431450}"/>
    <cellStyle name="メモ 2 2 2 11 14 3" xfId="33572" xr:uid="{39688212-6922-4F87-B5F6-FC8299EDBA1A}"/>
    <cellStyle name="メモ 2 2 2 11 15" xfId="12488" xr:uid="{9B6544A8-1D5B-4B1A-8370-D18679A1A422}"/>
    <cellStyle name="メモ 2 2 2 11 15 2" xfId="23245" xr:uid="{7BA89C65-6DD0-4A5B-B29F-B7A61D543431}"/>
    <cellStyle name="メモ 2 2 2 11 15 2 2" xfId="44936" xr:uid="{52EE6E38-9E10-437D-A6DC-9587DAF5A785}"/>
    <cellStyle name="メモ 2 2 2 11 15 3" xfId="34177" xr:uid="{8447EDFB-40E3-485D-B38D-6523215B3F49}"/>
    <cellStyle name="メモ 2 2 2 11 16" xfId="13117" xr:uid="{35AAB5A0-2EC0-4FA9-8D0F-DD92614E85BF}"/>
    <cellStyle name="メモ 2 2 2 11 16 2" xfId="23874" xr:uid="{14D26E7C-D55F-44A9-B20E-7C9062C5D1AD}"/>
    <cellStyle name="メモ 2 2 2 11 16 2 2" xfId="45565" xr:uid="{8917A384-C69E-4482-96D5-A5615C28380F}"/>
    <cellStyle name="メモ 2 2 2 11 16 3" xfId="34806" xr:uid="{2E607A5A-5F8B-40CD-BC76-7A42EBACAEFA}"/>
    <cellStyle name="メモ 2 2 2 11 17" xfId="13788" xr:uid="{0454F3B0-39F9-4430-9385-D8CA7BA69800}"/>
    <cellStyle name="メモ 2 2 2 11 17 2" xfId="35477" xr:uid="{A85D1AF1-70D2-431E-AF78-7500FE77F521}"/>
    <cellStyle name="メモ 2 2 2 11 18" xfId="24717" xr:uid="{DB85A24C-98DB-4384-8961-7969A996717C}"/>
    <cellStyle name="メモ 2 2 2 11 19" xfId="46415" xr:uid="{6A952AA4-EFEB-433F-AD96-689A77F85DDA}"/>
    <cellStyle name="メモ 2 2 2 11 2" xfId="3969" xr:uid="{E41E088A-1976-414A-BA4C-64A7CEC47F0C}"/>
    <cellStyle name="メモ 2 2 2 11 2 2" xfId="14725" xr:uid="{A907D7E9-0585-4D59-BD10-BDE2DCFDE86E}"/>
    <cellStyle name="メモ 2 2 2 11 2 2 2" xfId="36415" xr:uid="{5F1F4F93-5AC7-4F49-8FDC-414083440F5E}"/>
    <cellStyle name="メモ 2 2 2 11 2 2 3" xfId="49278" xr:uid="{0A6A840C-0494-411D-9E74-B48EF6D93F91}"/>
    <cellStyle name="メモ 2 2 2 11 2 3" xfId="25657" xr:uid="{F5494D41-A8BF-4E3F-970D-E573F59A5D6F}"/>
    <cellStyle name="メモ 2 2 2 11 2 3 2" xfId="50626" xr:uid="{348E5E4B-DE95-4F37-899B-D1BF35108457}"/>
    <cellStyle name="メモ 2 2 2 11 2 4" xfId="48457" xr:uid="{3858CA61-BEF6-458F-B072-4702D11B1AAF}"/>
    <cellStyle name="メモ 2 2 2 11 20" xfId="47093" xr:uid="{5FB96023-6E4E-4D12-B2C2-6B4926532E13}"/>
    <cellStyle name="メモ 2 2 2 11 21" xfId="47777" xr:uid="{0C36CBB5-213F-4B1D-8590-E9E8F92D2934}"/>
    <cellStyle name="メモ 2 2 2 11 3" xfId="4649" xr:uid="{E13C715A-187E-404F-B207-A8FF0DDBAC78}"/>
    <cellStyle name="メモ 2 2 2 11 3 2" xfId="15405" xr:uid="{D0372EB3-C06D-4374-B673-20F23DAA294F}"/>
    <cellStyle name="メモ 2 2 2 11 3 2 2" xfId="37095" xr:uid="{31140AD4-FCDE-4031-BF8C-9D26BDEDFF57}"/>
    <cellStyle name="メモ 2 2 2 11 3 2 3" xfId="51306" xr:uid="{3EAF5D93-54F9-4C4B-B2D7-353FBAC4E2F9}"/>
    <cellStyle name="メモ 2 2 2 11 3 3" xfId="26337" xr:uid="{C1188D45-433C-4514-BC10-CF54C2516B0C}"/>
    <cellStyle name="メモ 2 2 2 11 3 4" xfId="49137" xr:uid="{694694B3-7D9A-4511-A240-9B0EB4FFEF4A}"/>
    <cellStyle name="メモ 2 2 2 11 4" xfId="5325" xr:uid="{4F364F15-2E41-463E-A65C-ED60EAFD56FB}"/>
    <cellStyle name="メモ 2 2 2 11 4 2" xfId="16081" xr:uid="{CF925064-8DC4-4B56-8A78-C797DD60CDEB}"/>
    <cellStyle name="メモ 2 2 2 11 4 2 2" xfId="37771" xr:uid="{3A670E94-187E-493D-9CFF-4167661D97AA}"/>
    <cellStyle name="メモ 2 2 2 11 4 3" xfId="27013" xr:uid="{CFAC4F88-9A37-410C-A98F-A9CF93B68BBE}"/>
    <cellStyle name="メモ 2 2 2 11 4 4" xfId="49946" xr:uid="{197CCFE3-226C-441A-847A-1CE8F49DCCCD}"/>
    <cellStyle name="メモ 2 2 2 11 5" xfId="6005" xr:uid="{812F608E-29FA-4907-9A80-00184AEB64C9}"/>
    <cellStyle name="メモ 2 2 2 11 5 2" xfId="16761" xr:uid="{510A60D6-3AE9-4F12-ACA6-2917F6EC7E8C}"/>
    <cellStyle name="メモ 2 2 2 11 5 2 2" xfId="38451" xr:uid="{8132D97C-956F-45E2-A976-4AE094398902}"/>
    <cellStyle name="メモ 2 2 2 11 5 3" xfId="27692" xr:uid="{BC5D2A87-076B-421A-B22C-521D7FC41BFB}"/>
    <cellStyle name="メモ 2 2 2 11 6" xfId="6688" xr:uid="{F0AFB879-060E-4112-9488-E0548B00A076}"/>
    <cellStyle name="メモ 2 2 2 11 6 2" xfId="17444" xr:uid="{ACE439F9-D315-436E-B5EF-8BB4DCD5E919}"/>
    <cellStyle name="メモ 2 2 2 11 6 2 2" xfId="39134" xr:uid="{9E5C3259-6D5B-447F-8363-6E07C3E39E6F}"/>
    <cellStyle name="メモ 2 2 2 11 6 3" xfId="28375" xr:uid="{FA828BF6-5E14-4D27-A694-AA6B4BEC4237}"/>
    <cellStyle name="メモ 2 2 2 11 7" xfId="7367" xr:uid="{6B1FA03F-CF7B-492C-A9FA-FFF68E9FD8B1}"/>
    <cellStyle name="メモ 2 2 2 11 7 2" xfId="18123" xr:uid="{7FE6F3CE-EF8E-4FF7-926F-820B2C6BD0D4}"/>
    <cellStyle name="メモ 2 2 2 11 7 2 2" xfId="39813" xr:uid="{4E4875F9-A706-429A-AF9A-239E02A68354}"/>
    <cellStyle name="メモ 2 2 2 11 7 3" xfId="29054" xr:uid="{C9FA92B5-3C39-4BEF-8D4C-162568CF7EEC}"/>
    <cellStyle name="メモ 2 2 2 11 8" xfId="8030" xr:uid="{4C6966D0-53E1-4F21-A3EA-3BE3D58978CE}"/>
    <cellStyle name="メモ 2 2 2 11 8 2" xfId="18786" xr:uid="{3DEBB9C4-1F8C-48EC-B347-97E05A72F9E1}"/>
    <cellStyle name="メモ 2 2 2 11 8 2 2" xfId="40477" xr:uid="{708C5476-3185-4060-ABC5-F884CDFC2368}"/>
    <cellStyle name="メモ 2 2 2 11 8 3" xfId="29718" xr:uid="{5F609BFD-0D41-4BE7-8CDB-42C9663D6326}"/>
    <cellStyle name="メモ 2 2 2 11 9" xfId="8666" xr:uid="{0C8F8550-9776-4EC0-837A-FF30A62BE336}"/>
    <cellStyle name="メモ 2 2 2 11 9 2" xfId="19422" xr:uid="{D9D7A2AA-8DB6-4BAC-99E5-D6DD2426B9A4}"/>
    <cellStyle name="メモ 2 2 2 11 9 2 2" xfId="41113" xr:uid="{4ACA4421-8666-44D2-B62C-30CC0FD7BC17}"/>
    <cellStyle name="メモ 2 2 2 11 9 3" xfId="30354" xr:uid="{087A3457-EB4A-4247-A971-E0D2863512B3}"/>
    <cellStyle name="メモ 2 2 2 12" xfId="5439" xr:uid="{E2CF1F88-AE5E-4C74-AD07-152169D461DF}"/>
    <cellStyle name="メモ 2 2 2 12 2" xfId="16195" xr:uid="{7AAB7BCB-CA07-4CF2-8CE6-2C1CA296C350}"/>
    <cellStyle name="メモ 2 2 2 12 2 2" xfId="37885" xr:uid="{DF4E58C0-8F2A-4908-954A-9A5900334041}"/>
    <cellStyle name="メモ 2 2 2 12 3" xfId="27127" xr:uid="{66D852B1-CFC4-49B3-A92A-7DAD4B1AAE6B}"/>
    <cellStyle name="メモ 2 2 2 13" xfId="8780" xr:uid="{49CC9A5B-BDA4-4663-B22A-C1112CF049D7}"/>
    <cellStyle name="メモ 2 2 2 13 2" xfId="19536" xr:uid="{D9E8C445-656D-4D13-900F-FD5DB73789A4}"/>
    <cellStyle name="メモ 2 2 2 13 2 2" xfId="41227" xr:uid="{8A900D5F-2A70-48CD-8CB9-C80EFE5E13D1}"/>
    <cellStyle name="メモ 2 2 2 13 3" xfId="30468" xr:uid="{A089BFFD-00C1-41BF-8A64-271FF78D7A72}"/>
    <cellStyle name="メモ 2 2 2 14" xfId="51490" xr:uid="{F9B66802-E19B-4883-A523-6133C67606E9}"/>
    <cellStyle name="メモ 2 2 2 15" xfId="2475" xr:uid="{72C98209-1DEA-48BD-B72E-47D68960C2EC}"/>
    <cellStyle name="メモ 2 2 2 2" xfId="1398" xr:uid="{41AD5FE4-DA7F-4877-BD3F-7FB8E6B1C342}"/>
    <cellStyle name="メモ 2 2 2 2 10" xfId="8159" xr:uid="{4A531C3D-58A7-45CE-A759-FD57796781A7}"/>
    <cellStyle name="メモ 2 2 2 2 10 2" xfId="18915" xr:uid="{7BC8B55F-A0C1-4DF5-84B6-6CEF4B5E0288}"/>
    <cellStyle name="メモ 2 2 2 2 10 2 2" xfId="40606" xr:uid="{BB08C5A7-490F-4819-9C7E-C2FB358666E8}"/>
    <cellStyle name="メモ 2 2 2 2 10 3" xfId="29847" xr:uid="{D1BD6BE9-4128-400D-991B-901BEB210914}"/>
    <cellStyle name="メモ 2 2 2 2 11" xfId="8840" xr:uid="{11EFBD0B-2C45-4028-9AB1-65A7CD349C99}"/>
    <cellStyle name="メモ 2 2 2 2 11 2" xfId="19596" xr:uid="{3D1B9C23-65FD-4D11-9E76-1B24A7B442C1}"/>
    <cellStyle name="メモ 2 2 2 2 11 2 2" xfId="41287" xr:uid="{82EA34A9-6049-465F-A46B-CCBF1670A6DC}"/>
    <cellStyle name="メモ 2 2 2 2 11 3" xfId="30528" xr:uid="{9525381C-56F8-4DCE-B67A-7F15E88D0E31}"/>
    <cellStyle name="メモ 2 2 2 2 12" xfId="9465" xr:uid="{25D85A74-47E1-40A2-A92C-DCF8329A7169}"/>
    <cellStyle name="メモ 2 2 2 2 12 2" xfId="20222" xr:uid="{ED2892FB-B173-48CB-B050-E3F69DDBD916}"/>
    <cellStyle name="メモ 2 2 2 2 12 2 2" xfId="41913" xr:uid="{121AFB9F-050D-4C7D-80CD-FDD636D3D9B3}"/>
    <cellStyle name="メモ 2 2 2 2 12 3" xfId="31154" xr:uid="{00049284-9761-419C-980D-11D936833682}"/>
    <cellStyle name="メモ 2 2 2 2 13" xfId="10100" xr:uid="{F5D37833-57FB-4657-B6F3-C2BE4B765336}"/>
    <cellStyle name="メモ 2 2 2 2 13 2" xfId="20857" xr:uid="{6DB42171-917B-4905-A97B-D6524D7B8E21}"/>
    <cellStyle name="メモ 2 2 2 2 13 2 2" xfId="42548" xr:uid="{FD6EC88F-9CAE-4084-8E35-4871584668ED}"/>
    <cellStyle name="メモ 2 2 2 2 13 3" xfId="31789" xr:uid="{BAC8DCD9-A6B6-4EB2-A26E-DA79FE4C0486}"/>
    <cellStyle name="メモ 2 2 2 2 14" xfId="10752" xr:uid="{58584EB1-1314-473E-89FA-2A6824F722B7}"/>
    <cellStyle name="メモ 2 2 2 2 14 2" xfId="21509" xr:uid="{323CAF65-C147-46B0-8DD6-1B2B02F51A8B}"/>
    <cellStyle name="メモ 2 2 2 2 14 2 2" xfId="43200" xr:uid="{5928B4A1-8FF6-49F8-B8D8-3AE9692B8C91}"/>
    <cellStyle name="メモ 2 2 2 2 14 3" xfId="32441" xr:uid="{8277448C-FED3-4168-8800-E9FBDED39319}"/>
    <cellStyle name="メモ 2 2 2 2 15" xfId="11377" xr:uid="{B8A59615-587E-43DB-A9D1-3905E09C918C}"/>
    <cellStyle name="メモ 2 2 2 2 15 2" xfId="22134" xr:uid="{DB4FF775-252E-4EEF-A619-C8E2535EB96A}"/>
    <cellStyle name="メモ 2 2 2 2 15 2 2" xfId="43825" xr:uid="{A8066981-E614-4219-A99E-1D24C5E1CA8D}"/>
    <cellStyle name="メモ 2 2 2 2 15 3" xfId="33066" xr:uid="{A14EBC9D-0C13-44BA-ACDA-2B97F170711C}"/>
    <cellStyle name="メモ 2 2 2 2 16" xfId="11982" xr:uid="{AB77D7D1-D3A1-4A7D-9DBF-F7882F3E9B53}"/>
    <cellStyle name="メモ 2 2 2 2 16 2" xfId="22739" xr:uid="{FF61097C-6A7B-4694-A2DD-E0645479C1D3}"/>
    <cellStyle name="メモ 2 2 2 2 16 2 2" xfId="44430" xr:uid="{2B9A55D4-22B1-4E52-95FC-0FCDB8719D29}"/>
    <cellStyle name="メモ 2 2 2 2 16 3" xfId="33671" xr:uid="{84A06ED5-7634-441F-92DD-CD3AD688EA97}"/>
    <cellStyle name="メモ 2 2 2 2 17" xfId="12611" xr:uid="{182E2447-F914-42E6-93F7-0FAFAC714C9C}"/>
    <cellStyle name="メモ 2 2 2 2 17 2" xfId="23368" xr:uid="{3772F478-D32C-474E-BA52-936C17CA3D2E}"/>
    <cellStyle name="メモ 2 2 2 2 17 2 2" xfId="45059" xr:uid="{2DC7A8F6-C2C3-45D3-BC3F-2940670C7AA4}"/>
    <cellStyle name="メモ 2 2 2 2 17 3" xfId="34300" xr:uid="{8844F71C-FCF8-4609-A278-DAF6BE048872}"/>
    <cellStyle name="メモ 2 2 2 2 18" xfId="13282" xr:uid="{A09A7C47-747A-4A05-9297-30370B0ADF9F}"/>
    <cellStyle name="メモ 2 2 2 2 18 2" xfId="34971" xr:uid="{5DBDBBB4-5E97-4870-9D78-52A340EA60C9}"/>
    <cellStyle name="メモ 2 2 2 2 19" xfId="24211" xr:uid="{C4C4EDC4-0F28-4CCF-AA54-90AF672C444A}"/>
    <cellStyle name="メモ 2 2 2 2 2" xfId="1710" xr:uid="{B5FB5F76-C461-4959-9A6F-873BCCAAB29A}"/>
    <cellStyle name="メモ 2 2 2 2 2 2" xfId="14088" xr:uid="{2FD3C6CC-CB61-46B6-8715-A289346E2177}"/>
    <cellStyle name="メモ 2 2 2 2 2 2 2" xfId="35778" xr:uid="{B4318A44-8273-4702-BF6B-F17010816043}"/>
    <cellStyle name="メモ 2 2 2 2 2 2 3" xfId="49177" xr:uid="{3531F0BC-FF1E-4E8C-9C3F-58AF2D39B2E5}"/>
    <cellStyle name="メモ 2 2 2 2 2 3" xfId="25019" xr:uid="{887A45C2-DF70-45A7-BC42-82CC0B0A3EC6}"/>
    <cellStyle name="メモ 2 2 2 2 2 3 2" xfId="50120" xr:uid="{924B6279-CED7-447F-B6C3-0A36C5ECD804}"/>
    <cellStyle name="メモ 2 2 2 2 2 4" xfId="47951" xr:uid="{52D1D3F8-ED1A-4889-9AC2-D75B4E9ED440}"/>
    <cellStyle name="メモ 2 2 2 2 2 5" xfId="51522" xr:uid="{A40908C3-7450-4CF7-B557-E754CD0AAF25}"/>
    <cellStyle name="メモ 2 2 2 2 2 6" xfId="2812" xr:uid="{FFDEC9EE-E02A-4C38-8129-3BAC5FED6B2C}"/>
    <cellStyle name="メモ 2 2 2 2 20" xfId="45909" xr:uid="{3E9EB17B-0BD2-4239-BAD9-7A0A66F5F694}"/>
    <cellStyle name="メモ 2 2 2 2 21" xfId="46587" xr:uid="{E3D143F4-2B02-4820-B9E8-8982338AC2AD}"/>
    <cellStyle name="メモ 2 2 2 2 22" xfId="47271" xr:uid="{C3347249-372A-4DFC-94E6-E9A01E0EC1AF}"/>
    <cellStyle name="メモ 2 2 2 2 3" xfId="3463" xr:uid="{A6B546AC-31FE-49AD-94D2-41813EBAC5BD}"/>
    <cellStyle name="メモ 2 2 2 2 3 2" xfId="14219" xr:uid="{A2921C30-EA29-4AF9-B8DD-2036770FD225}"/>
    <cellStyle name="メモ 2 2 2 2 3 2 2" xfId="35909" xr:uid="{EE0596DB-47CD-4171-B38A-A22C7FE6F6F4}"/>
    <cellStyle name="メモ 2 2 2 2 3 2 3" xfId="50800" xr:uid="{5966FCEB-0610-4F08-8D29-C6D6DB3D3F11}"/>
    <cellStyle name="メモ 2 2 2 2 3 3" xfId="25150" xr:uid="{CC8EB480-8A4B-4248-AD6F-35C89225C121}"/>
    <cellStyle name="メモ 2 2 2 2 3 4" xfId="48631" xr:uid="{7D7CE9DB-3B91-491C-BD49-C7D8D145ADDE}"/>
    <cellStyle name="メモ 2 2 2 2 4" xfId="4143" xr:uid="{F0233F2D-0306-4258-AB56-7242E98A8DF5}"/>
    <cellStyle name="メモ 2 2 2 2 4 2" xfId="14899" xr:uid="{7BC2D23F-C325-4861-9B5C-751E3DF18441}"/>
    <cellStyle name="メモ 2 2 2 2 4 2 2" xfId="36589" xr:uid="{E057856F-5593-488D-964E-35C082094F9F}"/>
    <cellStyle name="メモ 2 2 2 2 4 3" xfId="25831" xr:uid="{8476E2A7-321D-4D6E-8FBB-DAC20589CE0D}"/>
    <cellStyle name="メモ 2 2 2 2 4 4" xfId="49440" xr:uid="{679329CC-403E-403C-B7D3-52D432007FFE}"/>
    <cellStyle name="メモ 2 2 2 2 5" xfId="4819" xr:uid="{21ABF910-1E13-4DE7-A237-5260CA35E29C}"/>
    <cellStyle name="メモ 2 2 2 2 5 2" xfId="15575" xr:uid="{051E23FA-C840-4DF4-B71A-82E2E6FBBF9F}"/>
    <cellStyle name="メモ 2 2 2 2 5 2 2" xfId="37265" xr:uid="{4EC52C10-472E-40B4-B06A-D832311C80F0}"/>
    <cellStyle name="メモ 2 2 2 2 5 3" xfId="26507" xr:uid="{1521E468-8672-4D6C-9815-D6170A4A80C6}"/>
    <cellStyle name="メモ 2 2 2 2 6" xfId="5499" xr:uid="{DB7592B0-C945-4817-9CB1-4CEC00B04C2D}"/>
    <cellStyle name="メモ 2 2 2 2 6 2" xfId="16255" xr:uid="{914A0DD6-8C7A-43DC-AE7B-3F948E4CA48A}"/>
    <cellStyle name="メモ 2 2 2 2 6 2 2" xfId="37945" xr:uid="{229B5DD3-8928-478A-9321-EED7068E9A1E}"/>
    <cellStyle name="メモ 2 2 2 2 7" xfId="51502" xr:uid="{398CE3D7-875B-413C-961E-256589E15970}"/>
    <cellStyle name="メモ 2 2 2 2 8" xfId="2507" xr:uid="{B82F8EB4-36F0-48DB-8D16-679C00D95961}"/>
    <cellStyle name="メモ 2 2 2 3" xfId="1554" xr:uid="{EE42D277-D925-4E33-B408-6042D7EE5886}"/>
    <cellStyle name="メモ 2 2 2 3 2 2 3" xfId="49189" xr:uid="{50BB4B54-E123-4449-8E55-0C72B408341A}"/>
    <cellStyle name="メモ 2 2 2 3 2 3" xfId="25210" xr:uid="{FBA9D675-D53C-48CF-8A74-0509E64EB4C6}"/>
    <cellStyle name="メモ 2 2 2 3 8 2 2" xfId="40030" xr:uid="{1FC8D9E5-D044-4EF8-AA34-D3594CCCDDAC}"/>
    <cellStyle name="メモ 2 2 2 3 8 3" xfId="29271" xr:uid="{59097D28-E09C-4FF8-88C0-AB89009ED237}"/>
    <cellStyle name="メモ 2 2 2 3 9" xfId="8219" xr:uid="{CA824310-A77B-43F3-BBE6-457DFD209587}"/>
    <cellStyle name="メモ 2 2 2 3 9 2" xfId="18975" xr:uid="{7456E055-F7ED-47E5-8DAF-9C105223A6E6}"/>
    <cellStyle name="メモ 2 2 2 3 9 2 2" xfId="40666" xr:uid="{6776970D-D1AD-4B17-9E52-A9F061854CB0}"/>
    <cellStyle name="メモ 2 2 2 3 9 3" xfId="29907" xr:uid="{F6DCCDBF-F413-4C48-855A-0D07C16707E9}"/>
    <cellStyle name="メモ 2 2 2 4" xfId="2668" xr:uid="{4E1F17DC-DA8B-44D8-BDFD-AF37DB38CED9}"/>
    <cellStyle name="メモ 2 2 2 4 10" xfId="8695" xr:uid="{D6EDEB1D-7DFA-451B-8C1B-32FE99EFB0F8}"/>
    <cellStyle name="メモ 2 2 2 4 10 2" xfId="19451" xr:uid="{955A71F7-63EF-4168-9854-837ADEDC2664}"/>
    <cellStyle name="メモ 2 2 2 4 10 2 2" xfId="41142" xr:uid="{8FC42EC8-1D4B-4DC8-9EB0-A6E5FC7B7B06}"/>
    <cellStyle name="メモ 2 2 2 4 10 3" xfId="30383" xr:uid="{04A917F9-EE0E-4058-9A0E-EADCBF9513BA}"/>
    <cellStyle name="メモ 2 2 2 4 11" xfId="2596" xr:uid="{4D424A5D-2D5F-4B5D-83F5-907224D885FD}"/>
    <cellStyle name="メモ 2 2 2 4 11 2" xfId="13965" xr:uid="{4843DDBB-7DAE-4E68-87B1-CD62C4502D9E}"/>
    <cellStyle name="メモ 2 2 2 4 11 2 2" xfId="35655" xr:uid="{B5F9731E-F063-40F7-8106-3CE8C00267C0}"/>
    <cellStyle name="メモ 2 2 2 4 11 3" xfId="24896" xr:uid="{66D9EAEA-C6E9-43FB-AC02-CAFB06C63AAB}"/>
    <cellStyle name="メモ 2 2 2 4 12" xfId="2578" xr:uid="{1F6CDE79-8452-46E0-9C9E-12FA6620CD45}"/>
    <cellStyle name="メモ 2 2 2 4 12 2" xfId="13947" xr:uid="{74BDB280-8AFF-4196-9939-0EB440AE2FC6}"/>
    <cellStyle name="メモ 2 2 2 4 12 2 2" xfId="35637" xr:uid="{F3DD2F20-FCB9-4F90-9841-BB1D96CEE270}"/>
    <cellStyle name="メモ 2 2 2 4 12 3" xfId="24878" xr:uid="{731BF64D-4CC2-454D-A932-31F1A3376073}"/>
    <cellStyle name="メモ 2 2 2 4 13" xfId="10629" xr:uid="{B309FAF0-04CC-4BD4-A95D-277F9A7D765F}"/>
    <cellStyle name="メモ 2 2 2 4 13 2" xfId="21386" xr:uid="{0FC3C81F-4ACE-4CF3-A3A7-8BFF60FD2A78}"/>
    <cellStyle name="メモ 2 2 2 4 13 2 2" xfId="43077" xr:uid="{EC61614F-FFC6-4712-B454-63CF4E78C1B1}"/>
    <cellStyle name="メモ 2 2 2 4 13 3" xfId="32318" xr:uid="{DDB8C164-7758-4D95-9CC6-B40B3FF491E5}"/>
    <cellStyle name="メモ 2 2 2 4 14" xfId="3403" xr:uid="{DE39DA21-8B0E-49D9-8784-2209C49237F8}"/>
    <cellStyle name="メモ 2 2 2 4 14 2" xfId="14159" xr:uid="{68708CA8-CDC0-4723-852E-1AB33A6E5C56}"/>
    <cellStyle name="メモ 2 2 2 4 14 2 2" xfId="35849" xr:uid="{D91A8600-0162-45F3-8D5F-EFF45C85DB81}"/>
    <cellStyle name="メモ 2 2 2 4 14 3" xfId="25090" xr:uid="{9ABC1834-C312-42C0-9187-97E49DC37D61}"/>
    <cellStyle name="メモ 2 2 2 4 15" xfId="2593" xr:uid="{36075E4B-7182-454E-B321-D1479361E6E5}"/>
    <cellStyle name="メモ 2 2 2 4 15 2" xfId="13962" xr:uid="{9B147AAB-DA23-4A8D-9942-70CC649C4E97}"/>
    <cellStyle name="メモ 2 2 2 4 15 2 2" xfId="35652" xr:uid="{51EB6EB8-AB07-4503-A279-32B3316D2C67}"/>
    <cellStyle name="メモ 2 2 2 4 15 3" xfId="24893" xr:uid="{462CB228-9115-4C53-AD22-0322E957F5F9}"/>
    <cellStyle name="メモ 2 2 2 4 16" xfId="3390" xr:uid="{E8A85D7D-A27D-4EBE-ACEF-60CC9118662B}"/>
    <cellStyle name="メモ 2 2 2 4 16 2" xfId="14146" xr:uid="{2520003B-97AC-43D9-A4BC-7EA5017A5DC6}"/>
    <cellStyle name="メモ 2 2 2 4 16 2 2" xfId="35836" xr:uid="{59BCE99F-EE84-40E0-ACF6-7CF9F64E9AEE}"/>
    <cellStyle name="メモ 2 2 2 4 16 3" xfId="25077" xr:uid="{C8DCEC1C-80A9-4CCF-BC6C-45F3DE5FE8EF}"/>
    <cellStyle name="メモ 2 2 2 4 17" xfId="13146" xr:uid="{4C5E8B9A-1AA6-4251-B6AA-1768AEA396C9}"/>
    <cellStyle name="メモ 2 2 2 4 17 2" xfId="34835" xr:uid="{F1E1D652-D673-40C5-B461-398C03E451FC}"/>
    <cellStyle name="メモ 2 2 2 4 18" xfId="24075" xr:uid="{244B139A-AE16-421D-9716-9AA2B9EDC8EB}"/>
    <cellStyle name="メモ 2 2 2 4 19" xfId="45773" xr:uid="{5D440307-D356-4494-9A70-AA912664DB6C}"/>
    <cellStyle name="メモ 2 2 2 4 2" xfId="2522" xr:uid="{047E7DF9-8659-4EDC-BD14-B5A2713B5D45}"/>
    <cellStyle name="メモ 2 2 2 4 2 2" xfId="13891" xr:uid="{9781AE6A-8B92-4955-BD70-1C9B41D78093}"/>
    <cellStyle name="メモ 2 2 2 4 2 2 2" xfId="35581" xr:uid="{EEC1C1BC-F95D-40FC-BFCD-56E7291266F9}"/>
    <cellStyle name="メモ 2 2 2 4 2 2 3" xfId="49160" xr:uid="{3F2A8445-B3D4-4659-95EB-B958943C6CDB}"/>
    <cellStyle name="メモ 2 2 2 4 2 3" xfId="24822" xr:uid="{A965D8F3-E4EE-452D-8B34-4BB357E24E17}"/>
    <cellStyle name="メモ 2 2 2 4 2 3 2" xfId="49984" xr:uid="{9ED50940-C85F-43B0-800C-2742786A4D4E}"/>
    <cellStyle name="メモ 2 2 2 4 2 4" xfId="47815" xr:uid="{4732D954-A8BC-4946-8D91-BA1C41EEB67B}"/>
    <cellStyle name="メモ 2 2 2 4 20" xfId="46451" xr:uid="{B3BFBB00-ED68-497C-AF59-17AC687B6684}"/>
    <cellStyle name="メモ 2 2 2 4 21" xfId="47135" xr:uid="{4A22B515-64AE-44DC-B6B3-E290DC48F21A}"/>
    <cellStyle name="メモ 2 2 2 4 3" xfId="3998" xr:uid="{4A9FEECE-71B0-4AD6-A4C4-ACA9B670D9AE}"/>
    <cellStyle name="メモ 2 2 2 4 3 2" xfId="14754" xr:uid="{F4CFEE9C-78B8-4731-81C8-9D5B7C062E08}"/>
    <cellStyle name="メモ 2 2 2 4 3 2 2" xfId="36444" xr:uid="{50E54866-88C2-476B-8644-DAFAA5F1C135}"/>
    <cellStyle name="メモ 2 2 2 4 3 2 3" xfId="50664" xr:uid="{EF70DE72-7104-44A9-B1BF-D83282DCAF4A}"/>
    <cellStyle name="メモ 2 2 2 4 3 3" xfId="25686" xr:uid="{61AB74A2-1329-43C1-B4C2-B55BB507A33E}"/>
    <cellStyle name="メモ 2 2 2 4 3 4" xfId="48495" xr:uid="{6D8E7B3E-FA2B-4416-A796-7ED055795B69}"/>
    <cellStyle name="メモ 2 2 2 4 4" xfId="4678" xr:uid="{A5BA171A-925E-4B75-A572-A4099D592602}"/>
    <cellStyle name="メモ 2 2 2 4 4 2" xfId="15434" xr:uid="{339161EC-EFE6-4EB0-98A7-84B563357EF2}"/>
    <cellStyle name="メモ 2 2 2 4 4 2 2" xfId="37124" xr:uid="{CA6FC5C1-A0D0-4D76-A873-4F302E8C8606}"/>
    <cellStyle name="メモ 2 2 2 4 4 3" xfId="26366" xr:uid="{31B5A2F7-1748-4040-99C4-6B8FD08717FD}"/>
    <cellStyle name="メモ 2 2 2 4 4 4" xfId="49304" xr:uid="{4C3631C8-7A9E-4404-9933-7C1000BF318F}"/>
    <cellStyle name="メモ 2 2 2 4 5" xfId="5354" xr:uid="{49D5C87C-DA3D-4BEF-AE2B-76BCA249AA0C}"/>
    <cellStyle name="メモ 2 2 2 4 5 2" xfId="16110" xr:uid="{985F9F10-3E85-4DF1-8D4A-F72CD9693353}"/>
    <cellStyle name="メモ 2 2 2 4 5 2 2" xfId="37800" xr:uid="{CA2BF769-17F6-4F3C-ADDC-8393081989DD}"/>
    <cellStyle name="メモ 2 2 2 4 5 3" xfId="27042" xr:uid="{F8097208-C7BE-4F17-AFAB-54E39554544C}"/>
    <cellStyle name="メモ 2 2 2 4 6" xfId="6043" xr:uid="{7EA892E7-4F7E-4243-B59A-628C5560A64C}"/>
    <cellStyle name="メモ 2 2 2 4 6 2" xfId="16799" xr:uid="{F5AD93E6-752C-41E0-AE70-D2D088FA17D0}"/>
    <cellStyle name="メモ 2 2 2 4 6 2 2" xfId="38489" xr:uid="{70C0CF11-3AE8-4CC1-800D-5E5C9A6E1F28}"/>
    <cellStyle name="メモ 2 2 2 4 6 3" xfId="27730" xr:uid="{F9236BE5-7C50-456E-BCAD-4F4220B338CE}"/>
    <cellStyle name="メモ 2 2 2 4 7" xfId="6717" xr:uid="{C70A99E5-0F8D-4E8A-9BE9-CDC96A973908}"/>
    <cellStyle name="メモ 2 2 2 4 7 2" xfId="17473" xr:uid="{56F19EEC-6783-4877-B733-F06789B009AF}"/>
    <cellStyle name="メモ 2 2 2 4 7 2 2" xfId="39163" xr:uid="{1C6ED704-A5BC-49F4-BBCD-6EAD4022EA0C}"/>
    <cellStyle name="メモ 2 2 2 4 7 3" xfId="28404" xr:uid="{B48BF6A8-28B2-435B-ACD7-B6B14ABBB2AD}"/>
    <cellStyle name="メモ 2 2 2 4 8" xfId="7393" xr:uid="{B381AC26-CD9B-4E1B-833D-D7DFD9A7FAD2}"/>
    <cellStyle name="メモ 2 2 2 4 8 2" xfId="18149" xr:uid="{A49F8E80-97E7-428C-A793-C9A6D2357375}"/>
    <cellStyle name="メモ 2 2 2 4 8 2 2" xfId="39839" xr:uid="{BBB97B65-4E8B-43AE-86A7-BD057EDD2C52}"/>
    <cellStyle name="メモ 2 2 2 4 8 3" xfId="29080" xr:uid="{C312A6BD-E7D3-41FF-9F60-E61C254CF554}"/>
    <cellStyle name="メモ 2 2 2 4 9" xfId="4067" xr:uid="{0F5479FB-B555-4F8E-B5B9-6936BA996E8D}"/>
    <cellStyle name="メモ 2 2 2 4 9 2" xfId="14823" xr:uid="{5CE59855-D454-4A22-B056-0F0B9549CB9D}"/>
    <cellStyle name="メモ 2 2 2 4 9 2 2" xfId="36513" xr:uid="{82118336-E200-41EC-ADFF-F1D43FBB275D}"/>
    <cellStyle name="メモ 2 2 2 4 9 3" xfId="25755" xr:uid="{7D25B1B9-728B-4973-8B49-12C496B3E7DF}"/>
    <cellStyle name="メモ 2 2 2 5" xfId="2987" xr:uid="{479A08BE-1902-4245-9211-717B5D611162}"/>
    <cellStyle name="メモ 2 2 2 5 10" xfId="9015" xr:uid="{496D2091-7895-4B74-9B2E-C7924EFB5744}"/>
    <cellStyle name="メモ 2 2 2 5 10 2" xfId="19772" xr:uid="{45EC1504-E8F1-481F-9536-0C128E26A70A}"/>
    <cellStyle name="メモ 2 2 2 5 10 2 2" xfId="41463" xr:uid="{C5CE63F0-0A65-415D-80BE-AE68AE34286A}"/>
    <cellStyle name="メモ 2 2 2 5 10 3" xfId="30704" xr:uid="{50E4C82F-1908-47C4-BB0F-AA20C255973D}"/>
    <cellStyle name="メモ 2 2 2 5 11" xfId="9641" xr:uid="{4B929279-8576-4822-88F9-5635CFE80C6A}"/>
    <cellStyle name="メモ 2 2 2 5 11 2" xfId="20398" xr:uid="{926FB64B-9528-4EB7-893C-92E36CB69A66}"/>
    <cellStyle name="メモ 2 2 2 5 11 2 2" xfId="42089" xr:uid="{1B2F57D7-2304-4D98-AAED-976B3DB6EB8C}"/>
    <cellStyle name="メモ 2 2 2 5 11 3" xfId="31330" xr:uid="{9784A939-FAF3-4A8D-8D24-6CD2684F822C}"/>
    <cellStyle name="メモ 2 2 2 5 12" xfId="10276" xr:uid="{BE77A2E0-3583-471B-8DC4-1CC98EF3CD67}"/>
    <cellStyle name="メモ 2 2 2 5 12 2" xfId="21033" xr:uid="{0480896E-8907-4071-A622-94480EA91110}"/>
    <cellStyle name="メモ 2 2 2 5 12 2 2" xfId="42724" xr:uid="{152C2F96-46DE-44CC-BB5E-E131963E71C2}"/>
    <cellStyle name="メモ 2 2 2 5 12 3" xfId="31965" xr:uid="{D62FAFF4-451C-4AEA-9D61-1582CCBA9155}"/>
    <cellStyle name="メモ 2 2 2 5 13" xfId="10928" xr:uid="{D25977E4-D572-4085-BC24-874C6ED5B052}"/>
    <cellStyle name="メモ 2 2 2 5 13 2" xfId="21685" xr:uid="{4A000AE7-1946-40BE-8BD1-DB3B2C87E133}"/>
    <cellStyle name="メモ 2 2 2 5 13 2 2" xfId="43376" xr:uid="{127FB1DE-1D3E-427F-924D-0ACD29718C61}"/>
    <cellStyle name="メモ 2 2 2 5 13 3" xfId="32617" xr:uid="{5B9BC5E1-1068-4E07-84ED-3927C7E84089}"/>
    <cellStyle name="メモ 2 2 2 5 14" xfId="11553" xr:uid="{9CEE851A-6458-4C46-9029-EE13F06E92B0}"/>
    <cellStyle name="メモ 2 2 2 5 14 2" xfId="22310" xr:uid="{F356ECB8-AD22-42A7-8517-13AC1AC81820}"/>
    <cellStyle name="メモ 2 2 2 5 14 2 2" xfId="44001" xr:uid="{CA7A4DD8-E377-464F-B20B-5C910F48FB53}"/>
    <cellStyle name="メモ 2 2 2 5 14 3" xfId="33242" xr:uid="{2ADD1A34-5482-4FBA-8CD5-EF06E185EE16}"/>
    <cellStyle name="メモ 2 2 2 5 15" xfId="12158" xr:uid="{4E2497A9-7669-43EA-9BCF-1493A9D22AA1}"/>
    <cellStyle name="メモ 2 2 2 5 15 2" xfId="22915" xr:uid="{388CECA5-CAA4-4D9A-A819-70BEBA617C10}"/>
    <cellStyle name="メモ 2 2 2 5 15 2 2" xfId="44606" xr:uid="{708755C1-B871-4A3C-A8CC-633FE164070E}"/>
    <cellStyle name="メモ 2 2 2 5 15 3" xfId="33847" xr:uid="{84E83784-3D88-435A-B033-4EB291E955BE}"/>
    <cellStyle name="メモ 2 2 2 5 16" xfId="12787" xr:uid="{30095997-A040-4453-9439-A0F4B35E1245}"/>
    <cellStyle name="メモ 2 2 2 5 16 2" xfId="23544" xr:uid="{76745331-8376-41D7-8CAA-93B83A751ECC}"/>
    <cellStyle name="メモ 2 2 2 5 16 2 2" xfId="45235" xr:uid="{47FC8BE5-7BA3-4A7F-89A7-D7E67A6F3E4D}"/>
    <cellStyle name="メモ 2 2 2 5 16 3" xfId="34476" xr:uid="{A7FC6130-0A6D-49C6-9C99-9E384BFA691F}"/>
    <cellStyle name="メモ 2 2 2 5 17" xfId="13458" xr:uid="{36ED1E43-C15E-48DA-9464-0D3491A4F928}"/>
    <cellStyle name="メモ 2 2 2 5 17 2" xfId="35147" xr:uid="{BF0C800A-73D6-4A39-8045-768C3BEEC326}"/>
    <cellStyle name="メモ 2 2 2 5 18" xfId="24387" xr:uid="{DB217C49-B1AA-463E-A840-0493C6642D7A}"/>
    <cellStyle name="メモ 2 2 2 5 19" xfId="46085" xr:uid="{72B30611-9480-40A3-8C5E-9237C464C4D6}"/>
    <cellStyle name="メモ 2 2 2 5 2" xfId="3639" xr:uid="{20B218B3-F184-43C1-9010-CCE4418BE8FB}"/>
    <cellStyle name="メモ 2 2 2 5 2 2" xfId="14395" xr:uid="{B9E7A018-92CF-47E8-B1ED-3215B65917D0}"/>
    <cellStyle name="メモ 2 2 2 5 2 2 2" xfId="36085" xr:uid="{7696FDFB-8A8F-4FE3-8D7F-54E11D7BE058}"/>
    <cellStyle name="メモ 2 2 2 5 2 2 3" xfId="49212" xr:uid="{C546197D-4C52-4065-B51C-B1F88D50B707}"/>
    <cellStyle name="メモ 2 2 2 5 2 3" xfId="25327" xr:uid="{AA651C67-537F-48DB-B62D-6E144DA066FE}"/>
    <cellStyle name="メモ 2 2 2 5 2 3 2" xfId="50296" xr:uid="{23A22BC1-B401-4EA4-B814-DD4A683C2675}"/>
    <cellStyle name="メモ 2 2 2 5 2 4" xfId="48127" xr:uid="{D15F70CE-62D4-4F25-9082-FB3DFC711CE9}"/>
    <cellStyle name="メモ 2 2 2 5 20" xfId="46763" xr:uid="{81883DFA-E826-4834-A46E-3DF1BBB5FE1C}"/>
    <cellStyle name="メモ 2 2 2 5 21" xfId="47447" xr:uid="{6A76B012-D5C2-4FAC-B7DF-F739962F9E97}"/>
    <cellStyle name="メモ 2 2 2 5 3" xfId="4319" xr:uid="{213402DA-564C-4239-AACF-1B478265EB08}"/>
    <cellStyle name="メモ 2 2 2 5 3 2" xfId="15075" xr:uid="{B9CF8FA2-771E-4FBD-A381-CF2118DA0BF0}"/>
    <cellStyle name="メモ 2 2 2 5 3 2 2" xfId="36765" xr:uid="{9A767E22-8EF4-44D7-B38B-FF31BE9C5150}"/>
    <cellStyle name="メモ 2 2 2 5 3 2 3" xfId="50976" xr:uid="{23EDEBB1-DBEF-45EB-9A5D-E8AB00FE95BC}"/>
    <cellStyle name="メモ 2 2 2 5 3 3" xfId="26007" xr:uid="{F26EA147-003D-49CC-92D4-9B6F0A10175D}"/>
    <cellStyle name="メモ 2 2 2 5 3 4" xfId="48807" xr:uid="{AB211203-1339-4B1F-87B8-E2B35699C3F7}"/>
    <cellStyle name="メモ 2 2 2 5 4" xfId="4995" xr:uid="{0E9EA7E9-1217-4BFF-8268-D04809B6B097}"/>
    <cellStyle name="メモ 2 2 2 5 4 2" xfId="15751" xr:uid="{1F0CA8C2-BBD0-4B12-94E8-BE489816B66D}"/>
    <cellStyle name="メモ 2 2 2 5 4 2 2" xfId="37441" xr:uid="{074AB23F-BFDA-41E7-9C71-474E334AEC4F}"/>
    <cellStyle name="メモ 2 2 2 5 4 3" xfId="26683" xr:uid="{6A5DF494-70A9-4087-9C95-14D4EBB40B85}"/>
    <cellStyle name="メモ 2 2 2 5 4 4" xfId="49616" xr:uid="{FBA2ACEC-5AB1-4529-BD9B-F355E51EA9E5}"/>
    <cellStyle name="メモ 2 2 2 5 5" xfId="5675" xr:uid="{E35BEA09-A3A6-4DCA-B398-1DDE0ED1345B}"/>
    <cellStyle name="メモ 2 2 2 5 5 2" xfId="16431" xr:uid="{5C526503-8D5B-4299-B110-4FBC0C25DC8F}"/>
    <cellStyle name="メモ 2 2 2 5 5 2 2" xfId="38121" xr:uid="{52187DDE-6E23-48AB-8F8C-62879F3E092A}"/>
    <cellStyle name="メモ 2 2 2 5 5 3" xfId="27362" xr:uid="{2C07498D-40E3-4310-8965-B0F0A29F9595}"/>
    <cellStyle name="メモ 2 2 2 5 6" xfId="6358" xr:uid="{CCE98674-408F-4758-A182-AD4E73774AA8}"/>
    <cellStyle name="メモ 2 2 2 5 6 2" xfId="17114" xr:uid="{6A37BC6B-F5BC-4DE1-8879-3A444F557B6C}"/>
    <cellStyle name="メモ 2 2 2 5 6 2 2" xfId="38804" xr:uid="{7243CF4F-FC66-4D1F-A244-A3C817C6E096}"/>
    <cellStyle name="メモ 2 2 2 5 6 3" xfId="28045" xr:uid="{9A82E903-3500-48F6-A192-99036B60C99B}"/>
    <cellStyle name="メモ 2 2 2 5 7" xfId="7037" xr:uid="{22786FE1-FADE-4037-B960-A3E33900FD3D}"/>
    <cellStyle name="メモ 2 2 2 5 7 2" xfId="17793" xr:uid="{51E9BECA-CA39-4D8D-931A-0E57242F5720}"/>
    <cellStyle name="メモ 2 2 2 5 7 2 2" xfId="39483" xr:uid="{FCF3A9A4-EB46-4BBB-A22E-AF1EB84B137B}"/>
    <cellStyle name="メモ 2 2 2 5 7 3" xfId="28724" xr:uid="{B431419F-B747-4D19-80BA-5AACCD7E3AE6}"/>
    <cellStyle name="メモ 2 2 2 5 8" xfId="7700" xr:uid="{62CCAC58-6189-4FA9-8891-D96A4AEA41F1}"/>
    <cellStyle name="メモ 2 2 2 5 8 2" xfId="18456" xr:uid="{DC706C25-BE63-45CB-B773-2F48807168D0}"/>
    <cellStyle name="メモ 2 2 2 5 8 2 2" xfId="40147" xr:uid="{3BF84F09-391A-4C98-B3EC-6DCE96277430}"/>
    <cellStyle name="メモ 2 2 2 5 8 3" xfId="29388" xr:uid="{9315FCF8-4598-4F8E-93F2-3632FDC755A2}"/>
    <cellStyle name="メモ 2 2 2 5 9" xfId="8336" xr:uid="{E0EC9193-9722-48A5-B4C5-F75DD3180F3A}"/>
    <cellStyle name="メモ 2 2 2 5 9 2" xfId="19092" xr:uid="{2477DC1E-D385-4251-BE9F-F78EDA299E7E}"/>
    <cellStyle name="メモ 2 2 2 5 9 2 2" xfId="40783" xr:uid="{9877ABEC-A04B-4F4E-A1BC-1B2EBC38B197}"/>
    <cellStyle name="メモ 2 2 2 5 9 3" xfId="30024" xr:uid="{663F89B3-F171-4C16-A1C0-A48630AE0B3D}"/>
    <cellStyle name="メモ 2 2 2 6" xfId="3032" xr:uid="{82B2FC34-CBAC-4D96-9B6E-A25A618828EA}"/>
    <cellStyle name="メモ 2 2 2 6 10" xfId="9060" xr:uid="{3E0C4B09-FBF3-4FC9-8212-68928EF2A46B}"/>
    <cellStyle name="メモ 2 2 2 6 10 2" xfId="19817" xr:uid="{600BDB62-2F57-4035-80E6-766434D0160F}"/>
    <cellStyle name="メモ 2 2 2 6 10 2 2" xfId="41508" xr:uid="{DD9763FC-9651-4B40-9CD0-7F605FA08EC3}"/>
    <cellStyle name="メモ 2 2 2 6 10 3" xfId="30749" xr:uid="{186DECD7-914A-4127-B807-AF7ACD8D4CEF}"/>
    <cellStyle name="メモ 2 2 2 6 11" xfId="9686" xr:uid="{8078E779-E038-4D25-B34D-7704015BABCF}"/>
    <cellStyle name="メモ 2 2 2 6 11 2" xfId="20443" xr:uid="{A1360EE7-B195-43D7-B059-BED6CCB2F2DF}"/>
    <cellStyle name="メモ 2 2 2 6 11 2 2" xfId="42134" xr:uid="{51FBF0C0-A3A9-48A6-A769-F0DF7C4C404B}"/>
    <cellStyle name="メモ 2 2 2 6 11 3" xfId="31375" xr:uid="{EB98BD90-56D3-4037-8177-438ED262A9D1}"/>
    <cellStyle name="メモ 2 2 2 6 12" xfId="10321" xr:uid="{84CC5BF0-5B62-4764-9F29-21A49FBCD028}"/>
    <cellStyle name="メモ 2 2 2 6 12 2" xfId="21078" xr:uid="{80E1B8CE-E14C-40F5-84B0-ED5A8EA51D8C}"/>
    <cellStyle name="メモ 2 2 2 6 12 2 2" xfId="42769" xr:uid="{04286C0B-D4EC-43D0-9CB6-39E628EE7805}"/>
    <cellStyle name="メモ 2 2 2 6 12 3" xfId="32010" xr:uid="{0E7D16C6-7F59-4AFE-B8F3-9558AE012B18}"/>
    <cellStyle name="メモ 2 2 2 6 13" xfId="10973" xr:uid="{B1E96713-AB4E-4BCE-9B67-8A7D62BF3F57}"/>
    <cellStyle name="メモ 2 2 2 6 13 2" xfId="21730" xr:uid="{3B53D156-0462-4C75-BC33-72D4A5B2DE0B}"/>
    <cellStyle name="メモ 2 2 2 6 13 2 2" xfId="43421" xr:uid="{792DA712-9902-49AF-8724-E59D5DBD1F3F}"/>
    <cellStyle name="メモ 2 2 2 6 13 3" xfId="32662" xr:uid="{67839A5D-3363-4457-B768-A4A4789E3A4C}"/>
    <cellStyle name="メモ 2 2 2 6 14" xfId="11598" xr:uid="{5D5F50F9-EDAA-4A3A-AB5C-7855B2557E46}"/>
    <cellStyle name="メモ 2 2 2 6 14 2" xfId="22355" xr:uid="{C4136616-1B02-4496-991E-EDD2314C8F43}"/>
    <cellStyle name="メモ 2 2 2 6 14 2 2" xfId="44046" xr:uid="{D5FF86D3-E656-4C05-9BDD-3C4A78B107E4}"/>
    <cellStyle name="メモ 2 2 2 6 14 3" xfId="33287" xr:uid="{CC7F4B9E-74E2-4FC3-A36C-98844B342612}"/>
    <cellStyle name="メモ 2 2 2 6 15" xfId="12203" xr:uid="{C8468D65-047C-407D-A7BE-6DDFA44695DC}"/>
    <cellStyle name="メモ 2 2 2 6 15 2" xfId="22960" xr:uid="{085F4914-6F19-4681-86EC-07477A2321AE}"/>
    <cellStyle name="メモ 2 2 2 6 15 2 2" xfId="44651" xr:uid="{67CB7D62-AA52-4992-9220-A4170C960909}"/>
    <cellStyle name="メモ 2 2 2 6 15 3" xfId="33892" xr:uid="{EA382467-FC4D-4EE2-81E7-4DFFC13A540A}"/>
    <cellStyle name="メモ 2 2 2 6 16" xfId="12832" xr:uid="{28B46506-DBBD-4D52-B048-96B76B780D76}"/>
    <cellStyle name="メモ 2 2 2 6 16 2" xfId="23589" xr:uid="{A0DC9A08-1646-44F4-9F09-2C8F04EA5304}"/>
    <cellStyle name="メモ 2 2 2 6 16 2 2" xfId="45280" xr:uid="{1E9D905E-39C0-432F-B0DD-1B7EA2F7E2D1}"/>
    <cellStyle name="メモ 2 2 2 6 16 3" xfId="34521" xr:uid="{AF316842-695E-4895-9B1C-AB8E7B8EF228}"/>
    <cellStyle name="メモ 2 2 2 6 17" xfId="13503" xr:uid="{07FCA404-B3DA-4001-A2F6-2C37D19468D3}"/>
    <cellStyle name="メモ 2 2 2 6 17 2" xfId="35192" xr:uid="{835AD119-6B93-4D1E-B5E4-8D206012F888}"/>
    <cellStyle name="メモ 2 2 2 6 18" xfId="24432" xr:uid="{77464BBA-65DD-4661-B75F-24DF8001C4A3}"/>
    <cellStyle name="メモ 2 2 2 6 19" xfId="46130" xr:uid="{0BF5BE3A-06DE-465B-AA1D-BDD4DAAA2B2A}"/>
    <cellStyle name="メモ 2 2 2 6 2" xfId="3684" xr:uid="{58EC1BD2-65FD-4559-8A32-B5A24AD6EECE}"/>
    <cellStyle name="メモ 2 2 2 6 2 2" xfId="14440" xr:uid="{15E8D41A-7126-46B8-A58C-26FCE6A74886}"/>
    <cellStyle name="メモ 2 2 2 6 2 2 2" xfId="36130" xr:uid="{DE552507-579C-44CC-B856-ED84A138E929}"/>
    <cellStyle name="メモ 2 2 2 6 2 2 3" xfId="49221" xr:uid="{898271BA-9251-4F29-97E1-40DFCACC9303}"/>
    <cellStyle name="メモ 2 2 2 6 2 3" xfId="25372" xr:uid="{42822787-B08D-4D30-AAA7-6208A7C6664B}"/>
    <cellStyle name="メモ 2 2 2 6 2 3 2" xfId="50341" xr:uid="{7C82F860-0365-44B3-BC98-CB40D83876D1}"/>
    <cellStyle name="メモ 2 2 2 6 2 4" xfId="48172" xr:uid="{57F04720-C029-425F-8D1D-DE7484DDF0E5}"/>
    <cellStyle name="メモ 2 2 2 6 20" xfId="46808" xr:uid="{B7F70336-7F44-416F-B297-85E77A17DE70}"/>
    <cellStyle name="メモ 2 2 2 6 21" xfId="47492" xr:uid="{359DFBA4-1052-46EC-81CB-5319E235CA5A}"/>
    <cellStyle name="メモ 2 2 2 6 3" xfId="4364" xr:uid="{4AE4170D-12F8-4788-A324-D7B415946DDA}"/>
    <cellStyle name="メモ 2 2 2 6 3 2" xfId="15120" xr:uid="{6DCC19EA-7239-4FC2-ACEF-413E44FE0384}"/>
    <cellStyle name="メモ 2 2 2 6 3 2 2" xfId="36810" xr:uid="{7CB628CD-7F60-4DA0-9840-2D463C8192E2}"/>
    <cellStyle name="メモ 2 2 2 6 3 2 3" xfId="51021" xr:uid="{F4DB5BA7-F245-4CA4-9045-9FB9AF6918E3}"/>
    <cellStyle name="メモ 2 2 2 6 3 3" xfId="26052" xr:uid="{75A6BC09-1E9C-460C-8389-6623F44C8DB8}"/>
    <cellStyle name="メモ 2 2 2 6 3 4" xfId="48852" xr:uid="{6FF03C40-EAD3-434D-88CF-907F1D092F70}"/>
    <cellStyle name="メモ 2 2 2 6 4" xfId="5040" xr:uid="{A494A4E4-E2D8-43EC-8BDB-6883AA1994C6}"/>
    <cellStyle name="メモ 2 2 2 6 4 2" xfId="15796" xr:uid="{5A648EF5-EB2A-4F5A-A302-99F5848460B5}"/>
    <cellStyle name="メモ 2 2 2 6 4 2 2" xfId="37486" xr:uid="{4E1D04A0-6AE8-49EF-8B24-6724290BB149}"/>
    <cellStyle name="メモ 2 2 2 6 4 3" xfId="26728" xr:uid="{6D96B41C-D85B-4397-A77C-2DA4932EA283}"/>
    <cellStyle name="メモ 2 2 2 6 4 4" xfId="49661" xr:uid="{24FE339F-3494-45CF-B48E-673D25C08C6B}"/>
    <cellStyle name="メモ 2 2 2 6 5" xfId="5720" xr:uid="{04DDD7EF-B394-457C-B2A2-B6A8B6A8F103}"/>
    <cellStyle name="メモ 2 2 2 6 5 2" xfId="16476" xr:uid="{788F9BD3-494D-41F6-A6B4-EAF2B9B8EB45}"/>
    <cellStyle name="メモ 2 2 2 6 5 2 2" xfId="38166" xr:uid="{E445A130-4A3A-428C-974C-95667B8B6E74}"/>
    <cellStyle name="メモ 2 2 2 6 5 3" xfId="27407" xr:uid="{C33ECAE5-5508-46A3-BDAE-1E1A3C71BD1D}"/>
    <cellStyle name="メモ 2 2 2 6 6" xfId="6403" xr:uid="{909DDE40-2FD7-4CEC-9BAF-08826876528C}"/>
    <cellStyle name="メモ 2 2 2 6 6 2" xfId="17159" xr:uid="{C4EDBB31-E1E4-49ED-87B8-8368D01488C9}"/>
    <cellStyle name="メモ 2 2 2 6 6 2 2" xfId="38849" xr:uid="{A2195BD8-38E6-4677-9F50-C32A71A10997}"/>
    <cellStyle name="メモ 2 2 2 6 6 3" xfId="28090" xr:uid="{E1B778F9-4C49-4A21-82F8-0957AABE3A39}"/>
    <cellStyle name="メモ 2 2 2 6 7" xfId="7082" xr:uid="{6999E29A-6677-4BA5-900C-850E3A6777FD}"/>
    <cellStyle name="メモ 2 2 2 6 7 2" xfId="17838" xr:uid="{2299E55F-AABF-4520-B9D1-9C38DFD2D726}"/>
    <cellStyle name="メモ 2 2 2 6 7 2 2" xfId="39528" xr:uid="{8349BB3F-181F-4004-97A6-FC2CE33D806D}"/>
    <cellStyle name="メモ 2 2 2 6 7 3" xfId="28769" xr:uid="{CE7AF3EF-26CC-4906-97C7-E39C04E33555}"/>
    <cellStyle name="メモ 2 2 2 6 8" xfId="7745" xr:uid="{7377D102-236A-4F4A-A891-264B76410FD4}"/>
    <cellStyle name="メモ 2 2 2 6 8 2" xfId="18501" xr:uid="{A4774518-1A4E-4794-8D92-31B43E10F72C}"/>
    <cellStyle name="メモ 2 2 2 6 8 2 2" xfId="40192" xr:uid="{42D19589-2BB1-4739-8003-5D0391BED5FD}"/>
    <cellStyle name="メモ 2 2 2 6 8 3" xfId="29433" xr:uid="{A647E284-10DC-4604-B223-58A538D699A7}"/>
    <cellStyle name="メモ 2 2 2 6 9" xfId="8381" xr:uid="{22158EDC-BE7E-4163-B941-AC090E508A04}"/>
    <cellStyle name="メモ 2 2 2 6 9 2" xfId="19137" xr:uid="{BB51552D-F98A-4332-9DEE-E8F8A7C6B842}"/>
    <cellStyle name="メモ 2 2 2 6 9 2 2" xfId="40828" xr:uid="{26BB91F2-F3F8-4AE2-8BEB-0417EE1F7BCE}"/>
    <cellStyle name="メモ 2 2 2 6 9 3" xfId="30069" xr:uid="{A4861B8A-E74B-4DFC-BF88-70DBBAEFC5B4}"/>
    <cellStyle name="メモ 2 2 2 7" xfId="3077" xr:uid="{663A0BE2-5CE1-439C-88F3-DBD17D34DD3A}"/>
    <cellStyle name="メモ 2 2 2 7 10" xfId="9105" xr:uid="{8239250C-23A7-4107-8034-1CFD0F227393}"/>
    <cellStyle name="メモ 2 2 2 7 10 2" xfId="19862" xr:uid="{E600F7E5-5E33-48D7-9AE7-AE5898CF0EF1}"/>
    <cellStyle name="メモ 2 2 2 7 10 2 2" xfId="41553" xr:uid="{7C72E0D3-E4CF-4647-9EC3-6AC592A72446}"/>
    <cellStyle name="メモ 2 2 2 7 10 3" xfId="30794" xr:uid="{65CD81B9-FC1D-418C-8680-2A2ED7E2D756}"/>
    <cellStyle name="メモ 2 2 2 7 11" xfId="9731" xr:uid="{E67B1B37-4D29-4F57-AB4B-D40B983B53BC}"/>
    <cellStyle name="メモ 2 2 2 7 11 2" xfId="20488" xr:uid="{0910BC97-D62D-4D2C-A802-6A153F3ECA4E}"/>
    <cellStyle name="メモ 2 2 2 7 11 2 2" xfId="42179" xr:uid="{CAFA2654-0D08-4D82-82BC-F5F8D5656710}"/>
    <cellStyle name="メモ 2 2 2 7 11 3" xfId="31420" xr:uid="{C1BA2F71-EC9B-4FED-BDB4-FA427A609EA0}"/>
    <cellStyle name="メモ 2 2 2 7 12" xfId="10366" xr:uid="{3673096B-D662-4753-BE07-C35F22859346}"/>
    <cellStyle name="メモ 2 2 2 7 12 2" xfId="21123" xr:uid="{EB661E67-C98F-46F3-805C-E4048378AB06}"/>
    <cellStyle name="メモ 2 2 2 7 12 2 2" xfId="42814" xr:uid="{FC4D8905-39DB-45BD-9E4E-2AC427FA1ABA}"/>
    <cellStyle name="メモ 2 2 2 7 12 3" xfId="32055" xr:uid="{A10876FB-D9EA-4CA9-910D-DBD515524D6B}"/>
    <cellStyle name="メモ 2 2 2 7 13" xfId="11018" xr:uid="{60AB3AB5-2F8C-4CA1-AF9A-2C44309E49C7}"/>
    <cellStyle name="メモ 2 2 2 7 13 2" xfId="21775" xr:uid="{3C59A277-BB2B-48D5-A116-945EB5ABF685}"/>
    <cellStyle name="メモ 2 2 2 7 13 2 2" xfId="43466" xr:uid="{B786AB52-5592-4757-8ECC-FF039E427C53}"/>
    <cellStyle name="メモ 2 2 2 7 13 3" xfId="32707" xr:uid="{5D026701-06D9-454D-B98D-6EC60B0D90AF}"/>
    <cellStyle name="メモ 2 2 2 7 14" xfId="11643" xr:uid="{5A812D2D-EE03-4BF0-A1E5-A6107E65C034}"/>
    <cellStyle name="メモ 2 2 2 7 14 2" xfId="22400" xr:uid="{D119883D-F85F-4D93-B037-2C6A2A65FAE7}"/>
    <cellStyle name="メモ 2 2 2 7 14 2 2" xfId="44091" xr:uid="{F6756300-633C-4CEE-B9AE-459DA03317DF}"/>
    <cellStyle name="メモ 2 2 2 7 14 3" xfId="33332" xr:uid="{8242092C-719B-4B3D-A1BF-8EBA3310B6EB}"/>
    <cellStyle name="メモ 2 2 2 7 15" xfId="12248" xr:uid="{C2875BCE-44A5-472F-B55C-4A8527FB73E3}"/>
    <cellStyle name="メモ 2 2 2 7 15 2" xfId="23005" xr:uid="{68109B0F-EE0A-4FFD-A407-FDA4C6CF17EB}"/>
    <cellStyle name="メモ 2 2 2 7 15 2 2" xfId="44696" xr:uid="{5FCA0A2A-10F3-4FB6-B2B9-97920564EAF3}"/>
    <cellStyle name="メモ 2 2 2 7 15 3" xfId="33937" xr:uid="{50DA07E3-CE99-498C-897E-65ABEFFCC59D}"/>
    <cellStyle name="メモ 2 2 2 7 16" xfId="12877" xr:uid="{3830CCF5-026E-4A5E-A987-EEA2DA17A28D}"/>
    <cellStyle name="メモ 2 2 2 7 16 2" xfId="23634" xr:uid="{8A86E0D2-E31A-4CA3-AB5E-4FD83EEE258A}"/>
    <cellStyle name="メモ 2 2 2 7 16 2 2" xfId="45325" xr:uid="{C4E27BC1-6934-4948-841B-9213D7650BD6}"/>
    <cellStyle name="メモ 2 2 2 7 16 3" xfId="34566" xr:uid="{CC0F183A-9B3D-43D6-9326-11F9CED36F42}"/>
    <cellStyle name="メモ 2 2 2 7 17" xfId="13548" xr:uid="{286FE96E-BFAD-49BE-98F9-2C1C350CA5A5}"/>
    <cellStyle name="メモ 2 2 2 7 17 2" xfId="35237" xr:uid="{4F85FD42-A607-4461-858B-2CC1769844FE}"/>
    <cellStyle name="メモ 2 2 2 7 18" xfId="24477" xr:uid="{FAFD0B3B-E3F9-4DBA-A8BD-656C50E0AE65}"/>
    <cellStyle name="メモ 2 2 2 7 19" xfId="46175" xr:uid="{B1B1CFAE-B0B7-4C3A-BE3F-4D8FA1924DBC}"/>
    <cellStyle name="メモ 2 2 2 7 2" xfId="3729" xr:uid="{B777EC4E-A16B-488A-8834-D453F17612B0}"/>
    <cellStyle name="メモ 2 2 2 7 2 2" xfId="14485" xr:uid="{A8C430BD-9D57-4297-8EAF-E4901F7680D0}"/>
    <cellStyle name="メモ 2 2 2 7 2 2 2" xfId="36175" xr:uid="{596F9C2E-D335-4768-9EE4-DB1587EB8EA8}"/>
    <cellStyle name="メモ 2 2 2 7 2 2 3" xfId="49230" xr:uid="{25C803DF-C28A-4816-9A02-DDE04F098EB0}"/>
    <cellStyle name="メモ 2 2 2 7 2 3" xfId="25417" xr:uid="{6E8734FC-0FF2-4CE3-9302-7F73B0DA86FF}"/>
    <cellStyle name="メモ 2 2 2 7 2 3 2" xfId="50386" xr:uid="{341C3E48-E48D-42EA-96D8-244EB0BADD3D}"/>
    <cellStyle name="メモ 2 2 2 7 2 4" xfId="48217" xr:uid="{BCB27BA6-7EAA-4A05-8E19-834BC5111091}"/>
    <cellStyle name="メモ 2 2 2 7 20" xfId="46853" xr:uid="{D202E204-8178-433A-8F19-0D9ED8E8C341}"/>
    <cellStyle name="メモ 2 2 2 7 21" xfId="47537" xr:uid="{ACE70962-9442-41E2-B439-DC3D82BCB7C2}"/>
    <cellStyle name="メモ 2 2 2 7 3" xfId="4409" xr:uid="{E0671976-47CE-465D-A9FC-AD14B08E2BF4}"/>
    <cellStyle name="メモ 2 2 2 7 3 2" xfId="15165" xr:uid="{13AEA284-B32E-4EFE-924E-590A4F97BDAD}"/>
    <cellStyle name="メモ 2 2 2 7 3 2 2" xfId="36855" xr:uid="{4B371E50-473E-45CE-A1D6-7475FFFF2195}"/>
    <cellStyle name="メモ 2 2 2 7 3 2 3" xfId="51066" xr:uid="{2CD3526D-71B3-47DB-A634-661D4BC7FC00}"/>
    <cellStyle name="メモ 2 2 2 7 3 3" xfId="26097" xr:uid="{DF7032DC-8555-44EA-A221-1831ED7A2117}"/>
    <cellStyle name="メモ 2 2 2 7 3 4" xfId="48897" xr:uid="{433A94F6-EEA1-49B0-B0E0-F12C84087738}"/>
    <cellStyle name="メモ 2 2 2 7 4" xfId="5085" xr:uid="{BFB803DD-0950-454F-A130-9EA2D459CF7D}"/>
    <cellStyle name="メモ 2 2 2 7 4 2" xfId="15841" xr:uid="{56FF4534-BCD8-420C-9553-63452B32D476}"/>
    <cellStyle name="メモ 2 2 2 7 4 2 2" xfId="37531" xr:uid="{5255023F-0579-434C-A5EE-854D77E093E2}"/>
    <cellStyle name="メモ 2 2 2 7 4 3" xfId="26773" xr:uid="{11025674-F246-4F05-BD69-C6C65EE0C316}"/>
    <cellStyle name="メモ 2 2 2 7 4 4" xfId="49706" xr:uid="{634B5DC0-1E5C-4A12-928B-560E8451DDA5}"/>
    <cellStyle name="メモ 2 2 2 7 5" xfId="5765" xr:uid="{421E8E2A-89EB-49C4-84E3-012CC529492F}"/>
    <cellStyle name="メモ 2 2 2 7 5 2" xfId="16521" xr:uid="{09F59D87-5843-425B-B341-95AC4C4816AD}"/>
    <cellStyle name="メモ 2 2 2 7 5 2 2" xfId="38211" xr:uid="{580F7F3A-6077-4B66-A3EE-B6E5925D06C2}"/>
    <cellStyle name="メモ 2 2 2 7 5 3" xfId="27452" xr:uid="{42673479-2718-4637-9999-5A84A3ACF592}"/>
    <cellStyle name="メモ 2 2 2 7 6" xfId="6448" xr:uid="{882D847C-1FDF-432C-9C9E-0E1F5E9156FB}"/>
    <cellStyle name="メモ 2 2 2 7 6 2" xfId="17204" xr:uid="{E493697E-09CB-48C8-B626-533DC8DC4C9B}"/>
    <cellStyle name="メモ 2 2 2 7 6 2 2" xfId="38894" xr:uid="{5AF351A2-FEC5-4F30-81A7-24984C8C7CA6}"/>
    <cellStyle name="メモ 2 2 2 7 6 3" xfId="28135" xr:uid="{00D59C75-6EBF-4574-B4D2-28F5F3315DCC}"/>
    <cellStyle name="メモ 2 2 2 7 7" xfId="7127" xr:uid="{257B72D3-05EC-41D7-9CA8-9DA5B4785138}"/>
    <cellStyle name="メモ 2 2 2 7 7 2" xfId="17883" xr:uid="{957D577D-5D7D-48C5-B15C-87AEA8EFFC68}"/>
    <cellStyle name="メモ 2 2 2 7 7 2 2" xfId="39573" xr:uid="{131C469F-EED8-4568-8180-D11EFD5093D6}"/>
    <cellStyle name="メモ 2 2 2 7 7 3" xfId="28814" xr:uid="{F724927B-AC8B-411B-A367-712BF85A5E6C}"/>
    <cellStyle name="メモ 2 2 2 7 8" xfId="7790" xr:uid="{3ADEFCB7-1CAA-4FB2-8370-ECC9CDF3BAF1}"/>
    <cellStyle name="メモ 2 2 2 7 8 2" xfId="18546" xr:uid="{51123166-0F76-4C36-8FF2-04895FB003D0}"/>
    <cellStyle name="メモ 2 2 2 7 8 2 2" xfId="40237" xr:uid="{0D7F60FA-A35C-4CBF-AF60-1C64B921727C}"/>
    <cellStyle name="メモ 2 2 2 7 8 3" xfId="29478" xr:uid="{2C2E0AFB-1E98-4B41-8201-1CD3C25EBAFF}"/>
    <cellStyle name="メモ 2 2 2 7 9" xfId="8426" xr:uid="{A9966915-076A-41F9-84CF-D74FD4581DB9}"/>
    <cellStyle name="メモ 2 2 2 7 9 2" xfId="19182" xr:uid="{56BF8070-1109-462F-BD9F-A95B7992DDA1}"/>
    <cellStyle name="メモ 2 2 2 7 9 2 2" xfId="40873" xr:uid="{649394AF-AEF0-47BD-80EE-03BD576A6783}"/>
    <cellStyle name="メモ 2 2 2 7 9 3" xfId="30114" xr:uid="{142EFD91-B8B7-4150-B33B-49655599BF40}"/>
    <cellStyle name="メモ 2 2 2 8" xfId="3137" xr:uid="{81C656D0-F62E-4E79-802B-52721C0AABAF}"/>
    <cellStyle name="メモ 2 2 2 8 10" xfId="9165" xr:uid="{2DBEAA3D-C578-4A9E-AE8C-1D4958A96F3D}"/>
    <cellStyle name="メモ 2 2 2 8 10 2" xfId="19922" xr:uid="{158307B2-97FC-4BA8-826C-F5F5E08FC9BB}"/>
    <cellStyle name="メモ 2 2 2 8 10 2 2" xfId="41613" xr:uid="{BD0D0B1C-D232-4EAA-831E-9CDEF923F034}"/>
    <cellStyle name="メモ 2 2 2 8 10 3" xfId="30854" xr:uid="{B9E9D53E-78FB-4FB9-B5FE-0F2676CE571D}"/>
    <cellStyle name="メモ 2 2 2 8 11" xfId="9791" xr:uid="{060E6E5A-BF14-4420-A9CB-E30C700B6553}"/>
    <cellStyle name="メモ 2 2 2 8 11 2" xfId="20548" xr:uid="{B149ED80-C521-46F6-A83B-8D289C82AE22}"/>
    <cellStyle name="メモ 2 2 2 8 11 2 2" xfId="42239" xr:uid="{27777C35-290F-4D3A-8728-D13ACDAA0414}"/>
    <cellStyle name="メモ 2 2 2 8 11 3" xfId="31480" xr:uid="{6507E2AE-9238-4272-B797-F3B7BD1D9873}"/>
    <cellStyle name="メモ 2 2 2 8 12" xfId="10426" xr:uid="{2CDB9792-366B-4AB3-9A15-957DF2CBF539}"/>
    <cellStyle name="メモ 2 2 2 8 12 2" xfId="21183" xr:uid="{B547974A-9C04-44B6-9AD9-87DC59B52C91}"/>
    <cellStyle name="メモ 2 2 2 8 12 2 2" xfId="42874" xr:uid="{9F01C07B-97FB-4DCF-8F1E-688B0DF8D464}"/>
    <cellStyle name="メモ 2 2 2 8 12 3" xfId="32115" xr:uid="{D2B4CA8A-5F22-49C2-BB02-788EDB7554CA}"/>
    <cellStyle name="メモ 2 2 2 8 13" xfId="11078" xr:uid="{152F14A6-AB1F-479F-B41F-07EB08B1F15A}"/>
    <cellStyle name="メモ 2 2 2 8 13 2" xfId="21835" xr:uid="{AD665E78-CE79-4230-BF9B-E95B3BCF3F96}"/>
    <cellStyle name="メモ 2 2 2 8 13 2 2" xfId="43526" xr:uid="{B700FED0-5428-4CB9-80D4-056C3C0146B6}"/>
    <cellStyle name="メモ 2 2 2 8 13 3" xfId="32767" xr:uid="{26F1D299-0922-4296-B67C-949CC1AE0459}"/>
    <cellStyle name="メモ 2 2 2 8 14" xfId="11703" xr:uid="{099B2A41-49E4-4DE0-8FB8-913E1484B11E}"/>
    <cellStyle name="メモ 2 2 2 8 14 2" xfId="22460" xr:uid="{D1B8CC9D-F1D8-4248-B1C8-EDFBF8518B43}"/>
    <cellStyle name="メモ 2 2 2 8 14 2 2" xfId="44151" xr:uid="{5DEC614C-38E3-413A-BA39-0DA02797942B}"/>
    <cellStyle name="メモ 2 2 2 8 14 3" xfId="33392" xr:uid="{F0545D19-00C3-4F0D-BB93-84AEAEE1DBF8}"/>
    <cellStyle name="メモ 2 2 2 8 15" xfId="12308" xr:uid="{A3B7B420-99AA-494D-8D95-A2E25576AD50}"/>
    <cellStyle name="メモ 2 2 2 8 15 2" xfId="23065" xr:uid="{3B2BE35E-3555-4A1F-B64F-CC824B925D3F}"/>
    <cellStyle name="メモ 2 2 2 8 15 2 2" xfId="44756" xr:uid="{193CD042-6B28-4898-A960-CB3BD3415C4A}"/>
    <cellStyle name="メモ 2 2 2 8 15 3" xfId="33997" xr:uid="{D00873E8-47DD-4A05-9F79-A5D1E6A5B06A}"/>
    <cellStyle name="メモ 2 2 2 8 16" xfId="12937" xr:uid="{56B5A3E9-1BE1-4B40-891B-C7C2D807A78A}"/>
    <cellStyle name="メモ 2 2 2 8 16 2" xfId="23694" xr:uid="{5C150CFF-55BC-4277-A452-0AB5CD2A1B41}"/>
    <cellStyle name="メモ 2 2 2 8 16 2 2" xfId="45385" xr:uid="{0CDC7DE0-1AD0-45D1-86F2-F50FAFB402B0}"/>
    <cellStyle name="メモ 2 2 2 8 16 3" xfId="34626" xr:uid="{F8E85FAC-9523-4C95-9842-DFB35BCCA474}"/>
    <cellStyle name="メモ 2 2 2 8 17" xfId="13608" xr:uid="{85E0106A-6CE8-4EBE-B5F9-7D3F13361905}"/>
    <cellStyle name="メモ 2 2 2 8 17 2" xfId="35297" xr:uid="{A11B2463-3067-4C04-AD85-EFA6328EAA73}"/>
    <cellStyle name="メモ 2 2 2 8 18" xfId="24537" xr:uid="{8B09031E-D1A5-4AF7-9923-755C050029A5}"/>
    <cellStyle name="メモ 2 2 2 8 19" xfId="46235" xr:uid="{8D5319FB-A7BF-4DE3-9D12-F09ABE38287A}"/>
    <cellStyle name="メモ 2 2 2 8 2" xfId="3789" xr:uid="{FAE85795-1B29-4306-BAA4-40F182612FC8}"/>
    <cellStyle name="メモ 2 2 2 8 2 2" xfId="14545" xr:uid="{8194F23D-1C7C-475C-8447-04E3611A32B7}"/>
    <cellStyle name="メモ 2 2 2 8 2 2 2" xfId="36235" xr:uid="{84179463-A285-4970-8672-801A28FE0D71}"/>
    <cellStyle name="メモ 2 2 2 8 2 2 3" xfId="49242" xr:uid="{AE5FF941-9D02-4E8F-B94E-E32F55FF114E}"/>
    <cellStyle name="メモ 2 2 2 8 2 3" xfId="25477" xr:uid="{CEFA7EDD-3C20-4CE4-B08A-481020BC51C5}"/>
    <cellStyle name="メモ 2 2 2 8 2 3 2" xfId="50446" xr:uid="{CCC4EC11-5FFA-4C7B-BD7B-DC4A229B185D}"/>
    <cellStyle name="メモ 2 2 2 8 2 4" xfId="48277" xr:uid="{06B7BE48-D078-4CE7-AE59-FBF73D6E75EA}"/>
    <cellStyle name="メモ 2 2 2 8 20" xfId="46913" xr:uid="{9B8F34C0-8221-4A0F-B7C0-261E91A29B1A}"/>
    <cellStyle name="メモ 2 2 2 8 21" xfId="47597" xr:uid="{C09834FA-1DFD-47D2-A2A7-2CAECAA0A7CC}"/>
    <cellStyle name="メモ 2 2 2 8 3" xfId="4469" xr:uid="{0B76407F-CA9A-4E86-8D11-8B112BFE6205}"/>
    <cellStyle name="メモ 2 2 2 8 3 2" xfId="15225" xr:uid="{3D07AFD3-9176-4625-B497-8B51F6575C28}"/>
    <cellStyle name="メモ 2 2 2 8 3 2 2" xfId="36915" xr:uid="{3D47A718-C4F7-47C6-8FA1-0C9076BA7290}"/>
    <cellStyle name="メモ 2 2 2 8 3 2 3" xfId="51126" xr:uid="{2E3DF0AD-A933-4373-80EE-9C763DF5047C}"/>
    <cellStyle name="メモ 2 2 2 8 3 3" xfId="26157" xr:uid="{135B5519-AACA-4DEE-9838-CD1224D86434}"/>
    <cellStyle name="メモ 2 2 2 8 3 4" xfId="48957" xr:uid="{F8B13C2F-AF6F-442D-A474-BA739D440C78}"/>
    <cellStyle name="メモ 2 2 2 8 4" xfId="5145" xr:uid="{86B988E9-1DE8-4CC2-8084-3E8594B9D1A1}"/>
    <cellStyle name="メモ 2 2 2 8 4 2" xfId="15901" xr:uid="{819E6817-FED7-4C51-AE70-D8A8853B46B8}"/>
    <cellStyle name="メモ 2 2 2 8 4 2 2" xfId="37591" xr:uid="{1F467017-1152-4AD7-A7A4-B69BFF6F3F94}"/>
    <cellStyle name="メモ 2 2 2 8 4 3" xfId="26833" xr:uid="{E1D38DD5-E57D-4D71-8AD8-0ECFAB174301}"/>
    <cellStyle name="メモ 2 2 2 8 4 4" xfId="49766" xr:uid="{D33A4F49-6052-41F0-B24B-993E90CDD0E3}"/>
    <cellStyle name="メモ 2 2 2 8 5" xfId="5825" xr:uid="{D8470D6F-06CE-4444-A92F-4E3B78C251FE}"/>
    <cellStyle name="メモ 2 2 2 8 5 2" xfId="16581" xr:uid="{A11C1C51-0EB0-45EC-B213-5FC70F49B48A}"/>
    <cellStyle name="メモ 2 2 2 8 5 2 2" xfId="38271" xr:uid="{122E2B1C-CA75-4443-BCE8-610B0D2DDBF0}"/>
    <cellStyle name="メモ 2 2 2 8 5 3" xfId="27512" xr:uid="{241E68C3-6944-440E-94E8-266CD0BF8449}"/>
    <cellStyle name="メモ 2 2 2 8 6" xfId="6508" xr:uid="{F936D050-653B-4983-AA44-5EA181FAE8A8}"/>
    <cellStyle name="メモ 2 2 2 8 6 2" xfId="17264" xr:uid="{B661EE8F-5A55-456A-A56A-DA089A3FDB99}"/>
    <cellStyle name="メモ 2 2 2 8 6 2 2" xfId="38954" xr:uid="{4343D71F-3404-4A93-9A74-9484C7069868}"/>
    <cellStyle name="メモ 2 2 2 8 6 3" xfId="28195" xr:uid="{5D933FBE-53BA-4D5D-BAC5-8D2755C2ACBB}"/>
    <cellStyle name="メモ 2 2 2 8 7" xfId="7187" xr:uid="{36046A5E-3A0E-4026-AFA7-807B922201DE}"/>
    <cellStyle name="メモ 2 2 2 8 7 2" xfId="17943" xr:uid="{A46A851B-959D-46E2-970E-D545DAF66032}"/>
    <cellStyle name="メモ 2 2 2 8 7 2 2" xfId="39633" xr:uid="{D3EDF603-8956-4D82-8FC6-70F30DB0BB9F}"/>
    <cellStyle name="メモ 2 2 2 8 7 3" xfId="28874" xr:uid="{285F4A3D-C301-4C75-BED1-04704D7C4C43}"/>
    <cellStyle name="メモ 2 2 2 8 8" xfId="7850" xr:uid="{C0635065-D053-4841-B2DF-21000AEEF43E}"/>
    <cellStyle name="メモ 2 2 2 8 8 2" xfId="18606" xr:uid="{2B758658-70B8-46B1-9A29-068AEA5AE24F}"/>
    <cellStyle name="メモ 2 2 2 8 8 2 2" xfId="40297" xr:uid="{8B5E46C3-4FC3-4E5A-B718-616461AD62F3}"/>
    <cellStyle name="メモ 2 2 2 8 8 3" xfId="29538" xr:uid="{B973E2C2-3801-4726-B78E-A4D6542C0533}"/>
    <cellStyle name="メモ 2 2 2 8 9" xfId="8486" xr:uid="{839455AD-DD53-42A0-AB78-D9B9B2DB0BBE}"/>
    <cellStyle name="メモ 2 2 2 8 9 2" xfId="19242" xr:uid="{7A16D420-2DFF-451D-A896-A70C1F8D9D76}"/>
    <cellStyle name="メモ 2 2 2 8 9 2 2" xfId="40933" xr:uid="{A821912B-CB82-4B63-9F21-55187FC57AE1}"/>
    <cellStyle name="メモ 2 2 2 8 9 3" xfId="30174" xr:uid="{A2CA279F-99B7-4034-9D21-2D18EEA1B14E}"/>
    <cellStyle name="メモ 2 2 2 9" xfId="3197" xr:uid="{48129580-77BD-46DD-8B6C-E2E3C91C0048}"/>
    <cellStyle name="メモ 2 2 2 9 10" xfId="9225" xr:uid="{DC7C7F3F-31C7-482B-8869-58314735D9F6}"/>
    <cellStyle name="メモ 2 2 2 9 10 2" xfId="19982" xr:uid="{0A1E7816-46FF-4C5F-B6B4-DA691956D252}"/>
    <cellStyle name="メモ 2 2 2 9 10 2 2" xfId="41673" xr:uid="{0413B13B-7909-4798-9C87-E9A6AB96861C}"/>
    <cellStyle name="メモ 2 2 2 9 10 3" xfId="30914" xr:uid="{E8F7BCF8-7576-4C0E-B974-D38E3058934F}"/>
    <cellStyle name="メモ 2 2 2 9 11" xfId="9851" xr:uid="{3E81913E-6ED8-4E60-922B-D4E0F02B653F}"/>
    <cellStyle name="メモ 2 2 2 9 11 2" xfId="20608" xr:uid="{7345D851-E2A0-410C-B8D6-7782DDA16C23}"/>
    <cellStyle name="メモ 2 2 2 9 11 2 2" xfId="42299" xr:uid="{7A98284B-C3A7-4C31-9F2C-19235D8A603C}"/>
    <cellStyle name="メモ 2 2 2 9 11 3" xfId="31540" xr:uid="{7E7B41C1-5B21-4C14-A4C6-097C64BB869F}"/>
    <cellStyle name="メモ 2 2 2 9 12" xfId="10486" xr:uid="{4D377769-D43A-4023-892C-D99B99A356C6}"/>
    <cellStyle name="メモ 2 2 2 9 12 2" xfId="21243" xr:uid="{7D0D3772-22CB-48DA-9F2A-FB8D475CF019}"/>
    <cellStyle name="メモ 2 2 2 9 12 2 2" xfId="42934" xr:uid="{539BDE45-C80F-45AE-8D14-3FEA190C1476}"/>
    <cellStyle name="メモ 2 2 2 9 12 3" xfId="32175" xr:uid="{675E6970-32E5-465B-AE68-A9EFEB69F56D}"/>
    <cellStyle name="メモ 2 2 2 9 13" xfId="11138" xr:uid="{2D771D4C-9329-4E3C-B488-BE9A997BF9A7}"/>
    <cellStyle name="メモ 2 2 2 9 13 2" xfId="21895" xr:uid="{56A03F2D-24FB-4C22-9037-FDCB21228F20}"/>
    <cellStyle name="メモ 2 2 2 9 13 2 2" xfId="43586" xr:uid="{09BBB482-8139-468C-A713-24A3A3CADEE4}"/>
    <cellStyle name="メモ 2 2 2 9 13 3" xfId="32827" xr:uid="{0EBB52BA-7F03-4227-BD25-BFF73404E5E0}"/>
    <cellStyle name="メモ 2 2 2 9 14" xfId="11763" xr:uid="{82B73924-49D7-41C4-9E2E-7F393D8270E2}"/>
    <cellStyle name="メモ 2 2 2 9 14 2" xfId="22520" xr:uid="{F5C4C2E4-A6A3-4627-AE9D-39F1B5B63ECF}"/>
    <cellStyle name="メモ 2 2 2 9 14 2 2" xfId="44211" xr:uid="{E406B73E-E197-41FD-8605-A29D50203A3C}"/>
    <cellStyle name="メモ 2 2 2 9 14 3" xfId="33452" xr:uid="{F05550C8-8701-4D8C-A436-11A6221F3063}"/>
    <cellStyle name="メモ 2 2 2 9 15" xfId="12368" xr:uid="{C0DC99A4-2842-4499-9871-728DC478B415}"/>
    <cellStyle name="メモ 2 2 2 9 15 2" xfId="23125" xr:uid="{110D5BFC-6D44-40D6-B401-55A1B862454F}"/>
    <cellStyle name="メモ 2 2 2 9 15 2 2" xfId="44816" xr:uid="{CA38C43C-4367-4D57-9822-709DDC0B34C1}"/>
    <cellStyle name="メモ 2 2 2 9 15 3" xfId="34057" xr:uid="{65DE8533-779A-43B7-9841-E9AC1812BE15}"/>
    <cellStyle name="メモ 2 2 2 9 16" xfId="12997" xr:uid="{DA4E2F83-0E76-4D43-B5C8-C3074F2A0488}"/>
    <cellStyle name="メモ 2 2 2 9 16 2" xfId="23754" xr:uid="{5D9DD597-84B5-4015-837F-E9A68CE3F232}"/>
    <cellStyle name="メモ 2 2 2 9 16 2 2" xfId="45445" xr:uid="{B253C11A-C4A4-4DBB-80B7-31815D1E568E}"/>
    <cellStyle name="メモ 2 2 2 9 16 3" xfId="34686" xr:uid="{C2F03DCF-B070-4034-AC7A-299D297356CD}"/>
    <cellStyle name="メモ 2 2 2 9 17" xfId="13668" xr:uid="{D9C2FCDC-8081-4272-A27A-8D5142880879}"/>
    <cellStyle name="メモ 2 2 2 9 17 2" xfId="35357" xr:uid="{7FC890CB-BAD1-484B-9653-0C9CD56E92A8}"/>
    <cellStyle name="メモ 2 2 2 9 18" xfId="24597" xr:uid="{F5D9127F-B506-40B1-8E5A-C9AA4E52334A}"/>
    <cellStyle name="メモ 2 2 2 9 19" xfId="46295" xr:uid="{E5153B4F-E5AE-40B4-807E-766EEB6E0AF1}"/>
    <cellStyle name="メモ 2 2 2 9 2" xfId="3849" xr:uid="{3B085E75-FAB4-47EE-B365-977268608791}"/>
    <cellStyle name="メモ 2 2 2 9 2 2" xfId="14605" xr:uid="{022B14F7-DD05-4181-8B20-23FDC22C1F7D}"/>
    <cellStyle name="メモ 2 2 2 9 2 2 2" xfId="36295" xr:uid="{5BCC5DCE-87FA-4A67-9079-8A9E62A307D9}"/>
    <cellStyle name="メモ 2 2 2 9 2 2 3" xfId="49254" xr:uid="{61A35647-E9EF-43E6-B579-75A8BE3C2616}"/>
    <cellStyle name="メモ 2 2 2 9 2 3" xfId="25537" xr:uid="{A4B5ECA3-F6D0-4240-AAB6-3C3613442A07}"/>
    <cellStyle name="メモ 2 2 2 9 2 3 2" xfId="50506" xr:uid="{78318BF5-0A40-43C4-8257-B46283E869AC}"/>
    <cellStyle name="メモ 2 2 2 9 2 4" xfId="48337" xr:uid="{8C48106E-3F54-4FAF-871C-50826240E7C8}"/>
    <cellStyle name="メモ 2 2 2 9 20" xfId="46973" xr:uid="{26D878E3-E9EA-43B0-912C-EA580C13CE59}"/>
    <cellStyle name="メモ 2 2 2 9 21" xfId="47657" xr:uid="{031B11BE-C67E-48DB-AAE0-D7AFA686CD23}"/>
    <cellStyle name="メモ 2 2 2 9 3" xfId="4529" xr:uid="{5065CB69-FCAE-4A60-A7CD-A459A432A795}"/>
    <cellStyle name="メモ 2 2 2 9 3 2" xfId="15285" xr:uid="{E6685C09-A120-4545-B106-3983A8A35664}"/>
    <cellStyle name="メモ 2 2 2 9 3 2 2" xfId="36975" xr:uid="{0F1D4AA2-8E25-428A-AAF3-AB9C98BBFD26}"/>
    <cellStyle name="メモ 2 2 2 9 3 2 3" xfId="51186" xr:uid="{C2BC0C69-1488-4F42-8D22-3FE07008F36F}"/>
    <cellStyle name="メモ 2 2 2 9 3 3" xfId="26217" xr:uid="{88101CC4-2E12-4C9E-84BB-05376C711DC2}"/>
    <cellStyle name="メモ 2 2 2 9 3 4" xfId="49017" xr:uid="{FBE2CE5E-8DCC-427F-B887-C8D669EDB21D}"/>
    <cellStyle name="メモ 2 2 2 9 4" xfId="5205" xr:uid="{DFE80F9F-F62F-4D5D-91E1-3AE6CB9907C3}"/>
    <cellStyle name="メモ 2 2 2 9 4 2" xfId="15961" xr:uid="{635CFBA7-C7ED-45E9-AA63-3ABBE737B5C2}"/>
    <cellStyle name="メモ 2 2 2 9 4 2 2" xfId="37651" xr:uid="{670532B9-081B-4CC2-8797-21F3513E6886}"/>
    <cellStyle name="メモ 2 2 2 9 4 3" xfId="26893" xr:uid="{788E3925-4318-4B2F-981F-AC35CA044F6B}"/>
    <cellStyle name="メモ 2 2 2 9 4 4" xfId="49826" xr:uid="{F620B3DC-0904-487E-8854-C6E1B7ABD000}"/>
    <cellStyle name="メモ 2 2 2 9 5" xfId="5885" xr:uid="{3065B348-DB7D-4793-BD4B-3DDF6674A4FD}"/>
    <cellStyle name="メモ 2 2 2 9 5 2" xfId="16641" xr:uid="{9733A9C2-1FAB-4659-8269-701187A98FA1}"/>
    <cellStyle name="メモ 2 2 2 9 5 2 2" xfId="38331" xr:uid="{9989F9E0-611D-4184-A6A2-189FB6F3A484}"/>
    <cellStyle name="メモ 2 2 2 9 5 3" xfId="27572" xr:uid="{C4AD7B6D-BB50-4D55-934F-B7B4EA8030DE}"/>
    <cellStyle name="メモ 2 2 2 9 6" xfId="6568" xr:uid="{DCEBBD43-42BF-462E-8544-EF1F73B92A4F}"/>
    <cellStyle name="メモ 2 2 2 9 6 2" xfId="17324" xr:uid="{A8F464DA-A32B-4C21-8B56-6E225B93346B}"/>
    <cellStyle name="メモ 2 2 2 9 6 2 2" xfId="39014" xr:uid="{E7249BC4-4715-45AB-BFD4-E1BC9CD70711}"/>
    <cellStyle name="メモ 2 2 2 9 6 3" xfId="28255" xr:uid="{A698496D-27E0-45B0-99FC-F1AD227B5A4A}"/>
    <cellStyle name="メモ 2 2 2 9 7" xfId="7247" xr:uid="{B266C54C-20A2-4805-BCDD-EA38C418E68C}"/>
    <cellStyle name="メモ 2 2 2 9 7 2" xfId="18003" xr:uid="{2D1F88EF-31B8-4E9B-8AAE-C7AA46532D53}"/>
    <cellStyle name="メモ 2 2 2 9 7 2 2" xfId="39693" xr:uid="{DC95F41D-3248-4CC5-9AB8-857AADAABCF5}"/>
    <cellStyle name="メモ 2 2 2 9 7 3" xfId="28934" xr:uid="{7BED000D-0DE3-426F-BF24-DFAD1C7E61C2}"/>
    <cellStyle name="メモ 2 2 2 9 8" xfId="7910" xr:uid="{75F148A0-8991-47D7-8A88-B0C04E69391C}"/>
    <cellStyle name="メモ 2 2 2 9 8 2" xfId="18666" xr:uid="{9778E7ED-CEEC-49E3-B8E0-30A9BE5F9156}"/>
    <cellStyle name="メモ 2 2 2 9 8 2 2" xfId="40357" xr:uid="{0F53ECD6-FB3E-478C-99EB-815C6EAAC98C}"/>
    <cellStyle name="メモ 2 2 2 9 8 3" xfId="29598" xr:uid="{2DAB80CC-6FF0-445B-97E0-9B283A8BC4DD}"/>
    <cellStyle name="メモ 2 2 2 9 9" xfId="8546" xr:uid="{936359E6-B815-41C5-BD28-6EA222FF4355}"/>
    <cellStyle name="メモ 2 2 2 9 9 2" xfId="19302" xr:uid="{E65CCCF7-B062-4B63-9C70-935B09A779FE}"/>
    <cellStyle name="メモ 2 2 2 9 9 2 2" xfId="40993" xr:uid="{7DBCF0DD-47AD-4101-8699-E9C01E4FAC4A}"/>
    <cellStyle name="メモ 2 2 2 9 9 3" xfId="30234" xr:uid="{396233B5-6D48-4893-99B1-63027FE83E8A}"/>
    <cellStyle name="メモ 2 2 20" xfId="6035" xr:uid="{8C7B4C3D-716B-4CF2-A69A-86296B39C94E}"/>
    <cellStyle name="メモ 2 2 20 2" xfId="16791" xr:uid="{BA90C255-5ADF-4CED-B134-66EFD1F553EB}"/>
    <cellStyle name="メモ 2 2 20 2 2" xfId="38481" xr:uid="{ABADBA83-21F5-4898-B3E4-AC7331697638}"/>
    <cellStyle name="メモ 2 2 20 3" xfId="27722" xr:uid="{7E131335-882A-466A-85F1-E91E510CBE82}"/>
    <cellStyle name="メモ 2 2 21" xfId="6709" xr:uid="{A02F5637-AA8E-4C22-9FDC-29308490E967}"/>
    <cellStyle name="メモ 2 2 21 2" xfId="17465" xr:uid="{6B13823E-3B6D-438F-AD21-AC0EC7D340F5}"/>
    <cellStyle name="メモ 2 2 21 2 2" xfId="39155" xr:uid="{7C20C83C-37B2-44CC-A290-DCDDD89AD027}"/>
    <cellStyle name="メモ 2 2 21 3" xfId="28396" xr:uid="{AB9806BC-B23C-4152-A390-2DD2E2742C12}"/>
    <cellStyle name="メモ 2 2 22" xfId="4083" xr:uid="{F24E3FA7-E41F-438A-9C18-0406736A588C}"/>
    <cellStyle name="メモ 2 2 22 2" xfId="14839" xr:uid="{A0673C09-6D5D-450A-A716-3FACDDBC9ADE}"/>
    <cellStyle name="メモ 2 2 22 2 2" xfId="36529" xr:uid="{9755A09F-1DB3-4477-AC1F-DCBF4AD925DD}"/>
    <cellStyle name="メモ 2 2 22 3" xfId="25771" xr:uid="{A935B5E7-0DB6-40D5-A177-098DFDC07586}"/>
    <cellStyle name="メモ 2 2 23" xfId="8772" xr:uid="{39C1FCF2-6B16-48C6-8B9D-657C209374A8}"/>
    <cellStyle name="メモ 2 2 23 2" xfId="19528" xr:uid="{958F8C10-B79B-453A-BF08-87810FF0BA67}"/>
    <cellStyle name="メモ 2 2 23 2 2" xfId="41219" xr:uid="{A449177B-9549-49B1-900C-F9787BDF2007}"/>
    <cellStyle name="メモ 2 2 23 3" xfId="30460" xr:uid="{B15E5D67-A6F7-494A-8693-1DCC7FEC9D1E}"/>
    <cellStyle name="メモ 2 2 24" xfId="11321" xr:uid="{8ED61534-80F4-4989-B09B-02B43588F94A}"/>
    <cellStyle name="メモ 2 2 24 2" xfId="22078" xr:uid="{F4E85788-064C-491B-A32E-B312A7CBB25A}"/>
    <cellStyle name="メモ 2 2 24 2 2" xfId="43769" xr:uid="{DD3F738F-8A20-4555-9997-DBBDAC2044FB}"/>
    <cellStyle name="メモ 2 2 24 3" xfId="33010" xr:uid="{80E2B9EC-2BF9-4B3E-9416-AF0DB6EFC929}"/>
    <cellStyle name="メモ 2 2 25" xfId="13138" xr:uid="{DD2F7C01-C86E-4007-AD69-B23BFD7C618F}"/>
    <cellStyle name="メモ 2 2 25 2" xfId="23895" xr:uid="{3473ECFD-FC49-40AB-94F0-42AE17F7C933}"/>
    <cellStyle name="メモ 2 2 25 2 2" xfId="45586" xr:uid="{CE04F338-3A25-4C26-8C7A-DC3E8981E073}"/>
    <cellStyle name="メモ 2 2 25 3" xfId="34827" xr:uid="{5CCA1CE8-714B-4F24-8031-DC791EFB1BD2}"/>
    <cellStyle name="メモ 2 2 26" xfId="24067" xr:uid="{E4151C35-1B2A-4694-A2EC-A25F7432AC04}"/>
    <cellStyle name="メモ 2 2 27" xfId="45765" xr:uid="{28E81185-1D6D-4BCE-802E-16B25C48CC18}"/>
    <cellStyle name="メモ 2 2 28" xfId="46443" xr:uid="{987FA28E-D4B1-42EA-95C8-D846D1895A54}"/>
    <cellStyle name="メモ 2 2 29" xfId="47127" xr:uid="{B1970634-1522-4A4C-93AC-0EEBA51A662B}"/>
    <cellStyle name="メモ 2 2 3" xfId="1320" xr:uid="{6C6B1E53-601E-4701-A24A-58382899627A}"/>
    <cellStyle name="メモ 2 2 3 10" xfId="3272" xr:uid="{139A7824-28FC-4067-AFCA-43FBC16E2A1C}"/>
    <cellStyle name="メモ 2 2 3 10 10" xfId="9300" xr:uid="{DFB882EA-38B8-4F2C-BD92-832964158EED}"/>
    <cellStyle name="メモ 2 2 3 10 10 2" xfId="20057" xr:uid="{BC756CEE-7F94-4781-A114-9FA079A41A04}"/>
    <cellStyle name="メモ 2 2 3 10 10 2 2" xfId="41748" xr:uid="{62184168-440E-437A-8A4C-2112B174875E}"/>
    <cellStyle name="メモ 2 2 3 10 10 3" xfId="30989" xr:uid="{BDAF7200-CAAB-4C05-9C1C-59115B5BF5D1}"/>
    <cellStyle name="メモ 2 2 3 10 11" xfId="9926" xr:uid="{CA417A7C-A19D-4164-AADE-705FA16D82E3}"/>
    <cellStyle name="メモ 2 2 3 10 11 2" xfId="20683" xr:uid="{11FF0791-434F-4F71-B2C8-386C50BD096F}"/>
    <cellStyle name="メモ 2 2 3 10 11 2 2" xfId="42374" xr:uid="{22504821-D210-4243-8997-4D72B8947774}"/>
    <cellStyle name="メモ 2 2 3 10 11 3" xfId="31615" xr:uid="{CA23317E-6065-477E-B0BF-957601FB7D79}"/>
    <cellStyle name="メモ 2 2 3 10 12" xfId="10561" xr:uid="{9CF22C08-7C8D-4E87-B079-5B284A859021}"/>
    <cellStyle name="メモ 2 2 3 10 12 2" xfId="21318" xr:uid="{3E8F16C5-95EE-4222-A0B0-4CA5DD3D0C6D}"/>
    <cellStyle name="メモ 2 2 3 10 12 2 2" xfId="43009" xr:uid="{2CE75AC9-1802-47FE-90D8-B9FF18AF4F9F}"/>
    <cellStyle name="メモ 2 2 3 10 12 3" xfId="32250" xr:uid="{5C556F4C-16CD-4A84-ADB2-F82C8B8BDE0E}"/>
    <cellStyle name="メモ 2 2 3 10 13" xfId="11213" xr:uid="{844418B5-7BC2-405C-9E0E-30ED7DDAA987}"/>
    <cellStyle name="メモ 2 2 3 10 13 2" xfId="21970" xr:uid="{1DAAE389-D8ED-4AAC-9472-0D6886CE3A9A}"/>
    <cellStyle name="メモ 2 2 3 10 13 2 2" xfId="43661" xr:uid="{F0CE63C4-DFD1-4877-96A7-321547666E2F}"/>
    <cellStyle name="メモ 2 2 3 10 13 3" xfId="32902" xr:uid="{0751A17F-9CB2-42A8-BE6C-107C215664FB}"/>
    <cellStyle name="メモ 2 2 3 10 14" xfId="11838" xr:uid="{8F5C8A08-E504-4CEE-B161-39B1CE894616}"/>
    <cellStyle name="メモ 2 2 3 10 14 2" xfId="22595" xr:uid="{2E237A1A-BE2C-4A8F-A8FF-39977E462293}"/>
    <cellStyle name="メモ 2 2 3 10 14 2 2" xfId="44286" xr:uid="{38B6453C-8F59-4B38-8681-8A59BD3D799D}"/>
    <cellStyle name="メモ 2 2 3 10 14 3" xfId="33527" xr:uid="{E08AB3EF-DB1A-4CD2-9837-C524CDDDAA51}"/>
    <cellStyle name="メモ 2 2 3 10 15" xfId="12443" xr:uid="{CF57FD18-2980-41B4-BA8A-9371A80596DB}"/>
    <cellStyle name="メモ 2 2 3 10 15 2" xfId="23200" xr:uid="{9661B9B1-6A07-4BCB-A28C-6EC7A6B46F31}"/>
    <cellStyle name="メモ 2 2 3 10 15 2 2" xfId="44891" xr:uid="{2D66BAFB-4D3B-465F-9594-ED4D28EF4766}"/>
    <cellStyle name="メモ 2 2 3 10 15 3" xfId="34132" xr:uid="{E0CC19CE-8F25-45F2-8074-3F1DDBAC5FBC}"/>
    <cellStyle name="メモ 2 2 3 10 16" xfId="13072" xr:uid="{BDA60BDD-058A-410F-B543-2EB0AC386B37}"/>
    <cellStyle name="メモ 2 2 3 10 16 2" xfId="23829" xr:uid="{16A15F57-AEA8-4858-8EAC-C3A2CED10854}"/>
    <cellStyle name="メモ 2 2 3 10 16 2 2" xfId="45520" xr:uid="{68E07DBC-4792-416D-8E83-357A447A69E9}"/>
    <cellStyle name="メモ 2 2 3 10 16 3" xfId="34761" xr:uid="{00B574A8-FFC4-4C94-BC11-BDEB8A4398D7}"/>
    <cellStyle name="メモ 2 2 3 10 17" xfId="13743" xr:uid="{A4FF9343-44A0-4EF6-BDE1-A7E78757B021}"/>
    <cellStyle name="メモ 2 2 3 10 17 2" xfId="35432" xr:uid="{D23E76FD-2D83-4E4B-A9FA-7EB66E92E7BD}"/>
    <cellStyle name="メモ 2 2 3 10 18" xfId="24672" xr:uid="{F425AAF5-EE9E-47D4-8DED-EC6236623616}"/>
    <cellStyle name="メモ 2 2 3 10 19" xfId="46370" xr:uid="{07A3DE77-6E92-4B2E-ABA9-82F059D7B37E}"/>
    <cellStyle name="メモ 2 2 3 10 2" xfId="3924" xr:uid="{D7F4DC18-8FF5-43D8-853C-29CE4A76553E}"/>
    <cellStyle name="メモ 2 2 3 10 2 2" xfId="14680" xr:uid="{7D86E073-6EFD-4689-8469-0074FBC31EB9}"/>
    <cellStyle name="メモ 2 2 3 10 2 2 2" xfId="36370" xr:uid="{B8DD47C6-C3F2-4550-8555-3A8ABB019014}"/>
    <cellStyle name="メモ 2 2 3 10 2 2 3" xfId="49269" xr:uid="{D3DE7FCA-6773-4145-87B8-2BC00A56D935}"/>
    <cellStyle name="メモ 2 2 3 10 2 3" xfId="25612" xr:uid="{3EE04C39-AF6C-412E-AEED-EC9882154A53}"/>
    <cellStyle name="メモ 2 2 3 10 2 3 2" xfId="50581" xr:uid="{D26DDB1E-EAAA-4CFC-B603-C656EAE43350}"/>
    <cellStyle name="メモ 2 2 3 10 2 4" xfId="48412" xr:uid="{47FD2EAD-CD84-4E7C-83B6-B5042120079A}"/>
    <cellStyle name="メモ 2 2 3 10 20" xfId="47048" xr:uid="{961BC6D7-22A7-4F35-950D-91890C118737}"/>
    <cellStyle name="メモ 2 2 3 10 21" xfId="47732" xr:uid="{A3873FD5-7289-4622-9215-583C234DE9D7}"/>
    <cellStyle name="メモ 2 2 3 10 3" xfId="4604" xr:uid="{AB2D8ABA-ABD9-4658-A028-AC17EA6C03BF}"/>
    <cellStyle name="メモ 2 2 3 10 3 2" xfId="15360" xr:uid="{92F2EBB8-9263-4B57-A36D-3B716DAFB43B}"/>
    <cellStyle name="メモ 2 2 3 10 3 2 2" xfId="37050" xr:uid="{EC467019-57C2-4A5F-B26F-8081447AAB3E}"/>
    <cellStyle name="メモ 2 2 3 10 3 2 3" xfId="51261" xr:uid="{3371133A-B66C-4FE5-A536-C2072812F63F}"/>
    <cellStyle name="メモ 2 2 3 10 3 3" xfId="26292" xr:uid="{EBA1905D-F6F4-4C1E-8EAE-440C9DE534EB}"/>
    <cellStyle name="メモ 2 2 3 10 3 4" xfId="49092" xr:uid="{75D8E344-CE4C-4E1B-A1C1-7B55C9B89004}"/>
    <cellStyle name="メモ 2 2 3 10 4" xfId="5280" xr:uid="{E7E2EB73-E198-41DA-84EE-611BD635DEB7}"/>
    <cellStyle name="メモ 2 2 3 10 4 2" xfId="16036" xr:uid="{1FB7E42C-833A-42AC-B835-BD2CE9EFD681}"/>
    <cellStyle name="メモ 2 2 3 10 4 2 2" xfId="37726" xr:uid="{B6D43C20-213E-4322-B62A-4E7EFDAB50D6}"/>
    <cellStyle name="メモ 2 2 3 10 4 3" xfId="26968" xr:uid="{49A6D8DC-E173-41CB-9F91-A37CDBEC37DF}"/>
    <cellStyle name="メモ 2 2 3 10 4 4" xfId="49901" xr:uid="{3B48449A-55D5-4151-8C03-7B4AF2A4523E}"/>
    <cellStyle name="メモ 2 2 3 10 5" xfId="5960" xr:uid="{A3FB0D8D-5A3B-4F97-A9F3-43181440D600}"/>
    <cellStyle name="メモ 2 2 3 10 5 2" xfId="16716" xr:uid="{CAED7B54-9CFE-41D3-9891-13EC855C660D}"/>
    <cellStyle name="メモ 2 2 3 10 5 2 2" xfId="38406" xr:uid="{4C2E3E8E-D48C-450C-BC0D-912C9D3B15D2}"/>
    <cellStyle name="メモ 2 2 3 10 5 3" xfId="27647" xr:uid="{FC0B7083-00C1-4E1A-858B-91F4D3514705}"/>
    <cellStyle name="メモ 2 2 3 10 6" xfId="6643" xr:uid="{74FD04DB-EAD6-4480-81B9-DBC236EDD3E1}"/>
    <cellStyle name="メモ 2 2 3 10 6 2" xfId="17399" xr:uid="{56F77569-BA84-483D-B1F9-E46736529718}"/>
    <cellStyle name="メモ 2 2 3 10 6 2 2" xfId="39089" xr:uid="{E8A56B2E-0360-4BB3-8962-96CD454CCC02}"/>
    <cellStyle name="メモ 2 2 3 10 6 3" xfId="28330" xr:uid="{01D38FC8-4980-4665-B23D-CAFF69D64916}"/>
    <cellStyle name="メモ 2 2 3 10 7" xfId="7322" xr:uid="{D75405A5-9B9B-4E87-A4DA-5F5406F5215A}"/>
    <cellStyle name="メモ 2 2 3 10 7 2" xfId="18078" xr:uid="{4EEBA0B3-9778-4D20-B60C-AAD53F852749}"/>
    <cellStyle name="メモ 2 2 3 10 7 2 2" xfId="39768" xr:uid="{BC5E47CB-796E-46C2-9214-5DDF2880FB1D}"/>
    <cellStyle name="メモ 2 2 3 10 7 3" xfId="29009" xr:uid="{ABC9581D-F0D0-4999-B9A4-EFD1DA61A280}"/>
    <cellStyle name="メモ 2 2 3 10 8" xfId="7985" xr:uid="{A915C499-5487-40D3-9788-A46B983ACB46}"/>
    <cellStyle name="メモ 2 2 3 10 8 2" xfId="18741" xr:uid="{B0538E59-431C-4A03-81E9-689AD2807E4A}"/>
    <cellStyle name="メモ 2 2 3 10 8 2 2" xfId="40432" xr:uid="{FBB41C94-1E53-4085-BD03-960A17D944EF}"/>
    <cellStyle name="メモ 2 2 3 10 8 3" xfId="29673" xr:uid="{0170F086-195D-49B1-AA33-A6FC387755C5}"/>
    <cellStyle name="メモ 2 2 3 10 9" xfId="8621" xr:uid="{A7A2A50E-D180-48D3-AED0-884AFB637C1A}"/>
    <cellStyle name="メモ 2 2 3 10 9 2" xfId="19377" xr:uid="{67DB610A-6A92-41EC-B88F-9F7E705F35C7}"/>
    <cellStyle name="メモ 2 2 3 10 9 2 2" xfId="41068" xr:uid="{6CF4A869-49EE-423B-BAFE-D15F719467EF}"/>
    <cellStyle name="メモ 2 2 3 10 9 3" xfId="30309" xr:uid="{AFBCB3CD-BD1A-4344-A8BD-F98F79AB404F}"/>
    <cellStyle name="メモ 2 2 3 11" xfId="3332" xr:uid="{F1271F29-AAA5-462F-82CA-28EB5B65606E}"/>
    <cellStyle name="メモ 2 2 3 11 10" xfId="9360" xr:uid="{CC61D499-CC89-413D-B832-B036ABE55251}"/>
    <cellStyle name="メモ 2 2 3 11 10 2" xfId="20117" xr:uid="{97121254-C70B-4346-9EE9-F3E4123C28FC}"/>
    <cellStyle name="メモ 2 2 3 11 10 2 2" xfId="41808" xr:uid="{D418E1B4-38E0-470E-AA64-ABADA3863EFC}"/>
    <cellStyle name="メモ 2 2 3 11 10 3" xfId="31049" xr:uid="{109D45E0-EAA3-4752-8C95-CAABDD5A7371}"/>
    <cellStyle name="メモ 2 2 3 11 11" xfId="9986" xr:uid="{564626DB-480F-499C-9A3B-88A72579CA91}"/>
    <cellStyle name="メモ 2 2 3 11 11 2" xfId="20743" xr:uid="{C4204775-4D7B-4F66-868D-C8772E96A3DB}"/>
    <cellStyle name="メモ 2 2 3 11 11 2 2" xfId="42434" xr:uid="{77615F3E-8802-4236-9A5F-5DE397548E72}"/>
    <cellStyle name="メモ 2 2 3 11 11 3" xfId="31675" xr:uid="{601856D1-E1DE-4712-9B19-5328366EB8E2}"/>
    <cellStyle name="メモ 2 2 3 11 12" xfId="10621" xr:uid="{88C32966-E653-452B-AA8E-BA850178FF6E}"/>
    <cellStyle name="メモ 2 2 3 11 12 2" xfId="21378" xr:uid="{7BF92EBB-454D-4414-8C39-51DF5A24812D}"/>
    <cellStyle name="メモ 2 2 3 11 12 2 2" xfId="43069" xr:uid="{D8DD2772-9105-46F3-9C4A-AE8F9F7E1A4B}"/>
    <cellStyle name="メモ 2 2 3 11 12 3" xfId="32310" xr:uid="{1B54CF84-8A76-45FE-855E-623997FDAB3C}"/>
    <cellStyle name="メモ 2 2 3 11 13" xfId="11273" xr:uid="{A3489D0A-0147-4124-AB0B-0A484D3A9688}"/>
    <cellStyle name="メモ 2 2 3 11 13 2" xfId="22030" xr:uid="{92BF26CA-3287-4431-9DD8-1BC396BAC3F4}"/>
    <cellStyle name="メモ 2 2 3 11 13 2 2" xfId="43721" xr:uid="{8231205A-B76E-48E0-AD8C-9719A4AB967A}"/>
    <cellStyle name="メモ 2 2 3 11 13 3" xfId="32962" xr:uid="{0ECF6CF4-A115-441B-BF2A-495ED10D8499}"/>
    <cellStyle name="メモ 2 2 3 11 14" xfId="11898" xr:uid="{0A6AFCB8-4049-4B70-BA25-69A9B5F9242D}"/>
    <cellStyle name="メモ 2 2 3 11 14 2" xfId="22655" xr:uid="{C7196057-4079-41A5-A784-C66AF835EC5E}"/>
    <cellStyle name="メモ 2 2 3 11 14 2 2" xfId="44346" xr:uid="{8C8DAE29-1986-46CF-B2A3-286290F6F4CB}"/>
    <cellStyle name="メモ 2 2 3 11 14 3" xfId="33587" xr:uid="{9DFF01F1-EE16-4A82-8BDA-2FFA0E313D96}"/>
    <cellStyle name="メモ 2 2 3 11 15" xfId="12503" xr:uid="{F67F52DA-11AD-4A97-A601-21B5DED466E8}"/>
    <cellStyle name="メモ 2 2 3 11 15 2" xfId="23260" xr:uid="{66A35DB4-CDEA-4BC5-A5EF-2950BD005FEF}"/>
    <cellStyle name="メモ 2 2 3 11 15 2 2" xfId="44951" xr:uid="{74A2A03D-7C0F-430E-AE4F-29EA401A99E0}"/>
    <cellStyle name="メモ 2 2 3 11 15 3" xfId="34192" xr:uid="{51D4CBC3-F15B-428E-AA27-B8579C332BDE}"/>
    <cellStyle name="メモ 2 2 3 11 16" xfId="13132" xr:uid="{4CEA3A3F-69F7-4A9F-8A93-9BA49E226139}"/>
    <cellStyle name="メモ 2 2 3 11 16 2" xfId="23889" xr:uid="{92362FE9-246E-4A2D-92D9-1A0920CE89DE}"/>
    <cellStyle name="メモ 2 2 3 11 16 2 2" xfId="45580" xr:uid="{FEAB4716-1B55-43F0-BC8D-5AB1A7C31419}"/>
    <cellStyle name="メモ 2 2 3 11 16 3" xfId="34821" xr:uid="{7BFEA50C-791C-4497-B8ED-0932E8873A1C}"/>
    <cellStyle name="メモ 2 2 3 11 17" xfId="13803" xr:uid="{C7C8D855-6E0C-41AB-82D5-3C8EB5A0AB7F}"/>
    <cellStyle name="メモ 2 2 3 11 17 2" xfId="35492" xr:uid="{736AB4F4-26A4-44DD-AF6C-735E97B45D9D}"/>
    <cellStyle name="メモ 2 2 3 11 18" xfId="24732" xr:uid="{73439806-DD7E-4702-8AC6-93031018DEA2}"/>
    <cellStyle name="メモ 2 2 3 11 19" xfId="46430" xr:uid="{206B9D7A-8EFA-4CD0-8C0E-2D8CA1184210}"/>
    <cellStyle name="メモ 2 2 3 11 2" xfId="3984" xr:uid="{F3E74ED0-B96F-4A3B-839F-135291EB25A1}"/>
    <cellStyle name="メモ 2 2 3 11 2 2" xfId="14740" xr:uid="{1FE7F414-77F0-4B28-BDD3-14456783C917}"/>
    <cellStyle name="メモ 2 2 3 11 2 2 2" xfId="36430" xr:uid="{01683405-7456-463E-9FE5-8108FE5F7A2F}"/>
    <cellStyle name="メモ 2 2 3 11 2 2 3" xfId="49281" xr:uid="{B06362A6-0DA4-4E54-8B2D-37FA7359EAD1}"/>
    <cellStyle name="メモ 2 2 3 11 2 3" xfId="25672" xr:uid="{66EEB611-D9E8-43C9-809C-6F78E51446AF}"/>
    <cellStyle name="メモ 2 2 3 11 2 3 2" xfId="50641" xr:uid="{FBE9BF06-D03B-4BAA-86D6-6D15EE4CB923}"/>
    <cellStyle name="メモ 2 2 3 11 2 4" xfId="48472" xr:uid="{A152CC58-D16B-417F-9365-589707CFE76C}"/>
    <cellStyle name="メモ 2 2 3 11 20" xfId="47108" xr:uid="{E5BED5D0-54B0-4722-B4AC-11162A1DA491}"/>
    <cellStyle name="メモ 2 2 3 11 21" xfId="47792" xr:uid="{5DFBB160-28AD-441C-8DA9-A3B99D2F83AF}"/>
    <cellStyle name="メモ 2 2 3 11 3" xfId="4664" xr:uid="{D3A0CC42-9300-47D4-BEE7-F10182E48222}"/>
    <cellStyle name="メモ 2 2 3 11 3 2" xfId="15420" xr:uid="{A7F98A76-9E83-4C87-A24D-6482CDE8D23B}"/>
    <cellStyle name="メモ 2 2 3 11 3 2 2" xfId="37110" xr:uid="{9DBB89FE-5084-49EB-8B3E-8BC5D77956EB}"/>
    <cellStyle name="メモ 2 2 3 11 3 2 3" xfId="51321" xr:uid="{AF99ADFC-4DC1-4261-B9A2-3639F1C2F397}"/>
    <cellStyle name="メモ 2 2 3 11 3 3" xfId="26352" xr:uid="{BDBF73B1-0A70-4EE9-BDFF-703AC6A70F6C}"/>
    <cellStyle name="メモ 2 2 3 11 3 4" xfId="49152" xr:uid="{A1B3DCEC-4628-4A14-B7CF-C8BCFE991A58}"/>
    <cellStyle name="メモ 2 2 3 11 4" xfId="5340" xr:uid="{CF1A1A79-7BE0-4DF0-925C-742297FEBD97}"/>
    <cellStyle name="メモ 2 2 3 11 4 2" xfId="16096" xr:uid="{C3337927-02F5-4D1C-8BB8-9AA18587030E}"/>
    <cellStyle name="メモ 2 2 3 11 4 2 2" xfId="37786" xr:uid="{742EAEF3-D058-4A4F-AA60-66270B7F6FA3}"/>
    <cellStyle name="メモ 2 2 3 11 4 3" xfId="27028" xr:uid="{C221E2D0-34F1-45F2-A7CA-2F847BCEA843}"/>
    <cellStyle name="メモ 2 2 3 11 4 4" xfId="49961" xr:uid="{736A75F0-C755-4FDC-B0C6-EF1C81C812A3}"/>
    <cellStyle name="メモ 2 2 3 11 5" xfId="6020" xr:uid="{24535790-368D-47C0-AFCA-2730711355F2}"/>
    <cellStyle name="メモ 2 2 3 11 5 2" xfId="16776" xr:uid="{15DA28F9-0C1F-4CFB-B00C-0079A2AC7265}"/>
    <cellStyle name="メモ 2 2 3 11 5 2 2" xfId="38466" xr:uid="{67EEA810-0CFD-4902-9F60-08AC18A90F18}"/>
    <cellStyle name="メモ 2 2 3 11 5 3" xfId="27707" xr:uid="{B13FAD50-A807-4760-86A8-F1B9E2ACFDF4}"/>
    <cellStyle name="メモ 2 2 3 11 6" xfId="6703" xr:uid="{25493EE5-D14B-424B-8468-101466B4C1BC}"/>
    <cellStyle name="メモ 2 2 3 11 6 2" xfId="17459" xr:uid="{CC7A38F5-0C4F-407F-BB0E-351679EA7CF8}"/>
    <cellStyle name="メモ 2 2 3 11 6 2 2" xfId="39149" xr:uid="{7721A29C-B367-43DE-9687-1741AF761B87}"/>
    <cellStyle name="メモ 2 2 3 11 6 3" xfId="28390" xr:uid="{168F2163-9DEB-42A8-82D6-1B16AA306A67}"/>
    <cellStyle name="メモ 2 2 3 11 7" xfId="7382" xr:uid="{6B258A5B-037D-4AC8-9604-1A7E8EBD8801}"/>
    <cellStyle name="メモ 2 2 3 11 7 2" xfId="18138" xr:uid="{E98EDC55-620D-46B0-929D-9D14FB0BEDE7}"/>
    <cellStyle name="メモ 2 2 3 11 7 2 2" xfId="39828" xr:uid="{0A6758CF-BC7E-4717-9EC7-45F9251B45D1}"/>
    <cellStyle name="メモ 2 2 3 11 7 3" xfId="29069" xr:uid="{710B3ACE-4BA1-46CA-93CB-C82DC402F05D}"/>
    <cellStyle name="メモ 2 2 3 11 8" xfId="8045" xr:uid="{350C685E-B5A0-4668-8221-29C12D018DD6}"/>
    <cellStyle name="メモ 2 2 3 11 8 2" xfId="18801" xr:uid="{E3CBF9B9-5AEB-4C42-8219-7BB57B74F615}"/>
    <cellStyle name="メモ 2 2 3 11 8 2 2" xfId="40492" xr:uid="{DA5EFB7A-C083-41FF-911D-527EEFD7CA8E}"/>
    <cellStyle name="メモ 2 2 3 11 8 3" xfId="29733" xr:uid="{33CE7AAB-78AC-4455-9FB5-6C18964DC6C9}"/>
    <cellStyle name="メモ 2 2 3 11 9" xfId="8681" xr:uid="{A612DFAF-E713-4A35-A387-8D88D9F18559}"/>
    <cellStyle name="メモ 2 2 3 11 9 2" xfId="19437" xr:uid="{7DDC0A23-C956-4774-850E-6296AD443C0D}"/>
    <cellStyle name="メモ 2 2 3 11 9 2 2" xfId="41128" xr:uid="{788D6D53-CBA9-4B6A-B30A-3B9A38BC1391}"/>
    <cellStyle name="メモ 2 2 3 11 9 3" xfId="30369" xr:uid="{E92D99A8-59D3-421A-AB33-F5C0AB6824C2}"/>
    <cellStyle name="メモ 2 2 3 12" xfId="5454" xr:uid="{66358B96-C065-4B95-A89B-36DC4C515C8C}"/>
    <cellStyle name="メモ 2 2 3 12 2" xfId="16210" xr:uid="{18B8EBB6-B8BD-45DE-8283-E6F252AD87A2}"/>
    <cellStyle name="メモ 2 2 3 12 2 2" xfId="37900" xr:uid="{C5E1A7F0-6F53-4694-9E27-1CD9E7EA1367}"/>
    <cellStyle name="メモ 2 2 3 12 3" xfId="27142" xr:uid="{E03DBEB1-9731-46CA-B4D1-CF991BCC7E4C}"/>
    <cellStyle name="メモ 2 2 3 13" xfId="8795" xr:uid="{4EEA9A2A-F197-4492-9557-D81C24FD1D60}"/>
    <cellStyle name="メモ 2 2 3 13 2" xfId="19551" xr:uid="{45EA453D-DFE0-4106-8E69-C893EFBE96C9}"/>
    <cellStyle name="メモ 2 2 3 13 2 2" xfId="41242" xr:uid="{CD44E965-9F65-44D6-878B-FCD497622B5F}"/>
    <cellStyle name="メモ 2 2 3 13 3" xfId="30483" xr:uid="{5D802E2D-A837-4944-8896-6EDC90394467}"/>
    <cellStyle name="メモ 2 2 3 14" xfId="51496" xr:uid="{289106A7-831F-4E68-8A1F-D42E7C35E2D4}"/>
    <cellStyle name="メモ 2 2 3 15" xfId="2490" xr:uid="{7F542698-69BE-4282-A074-F4611D70B61F}"/>
    <cellStyle name="メモ 2 2 3 2" xfId="1632" xr:uid="{DDE0F400-C504-4759-9FAF-0BF51F962FF2}"/>
    <cellStyle name="メモ 2 2 3 2 10" xfId="8855" xr:uid="{1B4616E0-5EBD-4BAA-BA61-D5107A6ABECE}"/>
    <cellStyle name="メモ 2 2 3 2 10 2" xfId="19611" xr:uid="{B72D1DAC-A023-41BB-A982-C33E52098DF9}"/>
    <cellStyle name="メモ 2 2 3 2 10 2 2" xfId="41302" xr:uid="{A69C9FF4-822B-4A00-AD23-BC014688B2D6}"/>
    <cellStyle name="メモ 2 2 3 2 10 3" xfId="30543" xr:uid="{1867F3A5-3B2E-432C-A14E-CCC14C3AFCD2}"/>
    <cellStyle name="メモ 2 2 3 2 11" xfId="9480" xr:uid="{9D2379B3-FE76-4A47-B574-FC63F266D2ED}"/>
    <cellStyle name="メモ 2 2 3 2 11 2" xfId="20237" xr:uid="{F347AA2C-AED4-47CA-A911-420F5CD3B01C}"/>
    <cellStyle name="メモ 2 2 3 2 11 2 2" xfId="41928" xr:uid="{CCFC8CD2-05EA-4EBC-BF1A-7B3BA6EB303B}"/>
    <cellStyle name="メモ 2 2 3 2 11 3" xfId="31169" xr:uid="{8FBB8CE4-8B0A-459A-9F08-800409CE25A4}"/>
    <cellStyle name="メモ 2 2 3 2 12" xfId="10115" xr:uid="{DED575DE-A113-4749-B24F-E99500C89CEA}"/>
    <cellStyle name="メモ 2 2 3 2 12 2" xfId="20872" xr:uid="{E0457F5C-2D65-40CB-BA8A-9BDAAAAE64D4}"/>
    <cellStyle name="メモ 2 2 3 2 12 2 2" xfId="42563" xr:uid="{EA5F1C02-6DAF-4DCD-85AB-478614E5896E}"/>
    <cellStyle name="メモ 2 2 3 2 12 3" xfId="31804" xr:uid="{95B45F1E-2A0C-4503-B74B-9B1ABE3B04AE}"/>
    <cellStyle name="メモ 2 2 3 2 13" xfId="10767" xr:uid="{47D0928B-F282-42A5-9CFB-B2BF217ADF3E}"/>
    <cellStyle name="メモ 2 2 3 2 13 2" xfId="21524" xr:uid="{87C51759-2638-481D-A78D-88EC772A40BF}"/>
    <cellStyle name="メモ 2 2 3 2 13 2 2" xfId="43215" xr:uid="{8CDC5365-67C9-41C7-BCA0-8F76ACC6E912}"/>
    <cellStyle name="メモ 2 2 3 2 13 3" xfId="32456" xr:uid="{F505EA42-0A92-4A21-9595-9E8EEA61E835}"/>
    <cellStyle name="メモ 2 2 3 2 14" xfId="11392" xr:uid="{D5352DBD-733D-4C93-A5BA-BD01795FC894}"/>
    <cellStyle name="メモ 2 2 3 2 14 2" xfId="22149" xr:uid="{EE3D124C-EB6A-4F9C-8837-ED68364C7185}"/>
    <cellStyle name="メモ 2 2 3 2 14 2 2" xfId="43840" xr:uid="{0219EBA0-19DC-4026-BB57-03C00E4735E2}"/>
    <cellStyle name="メモ 2 2 3 2 14 3" xfId="33081" xr:uid="{A452C0EE-A74B-4A70-9C72-8B4AB815E4C1}"/>
    <cellStyle name="メモ 2 2 3 2 15" xfId="11997" xr:uid="{86777CC2-EAF2-4592-B244-DCB39D590492}"/>
    <cellStyle name="メモ 2 2 3 2 15 2" xfId="22754" xr:uid="{72A86B31-8B79-43A4-B504-D8EF0824CE9A}"/>
    <cellStyle name="メモ 2 2 3 2 15 2 2" xfId="44445" xr:uid="{3E276EE0-3DEC-43E2-9280-50F1AA7E11C7}"/>
    <cellStyle name="メモ 2 2 3 2 15 3" xfId="33686" xr:uid="{B85FB32A-1FF3-464B-91D3-961D6F0A5BA9}"/>
    <cellStyle name="メモ 2 2 3 2 16" xfId="12626" xr:uid="{AA362134-6068-400C-8C45-719894465434}"/>
    <cellStyle name="メモ 2 2 3 2 16 2" xfId="23383" xr:uid="{22674CDB-0CEB-47EC-B95F-3500B2CBC7E9}"/>
    <cellStyle name="メモ 2 2 3 2 16 2 2" xfId="45074" xr:uid="{267F0F34-52B8-489D-912F-0EDCC0372E60}"/>
    <cellStyle name="メモ 2 2 3 2 16 3" xfId="34315" xr:uid="{57C85223-AF7B-4BA1-8C7E-6E9BF75BE9C2}"/>
    <cellStyle name="メモ 2 2 3 2 17" xfId="13297" xr:uid="{9B8053E5-2C66-4E13-AE7E-D8E58697AD16}"/>
    <cellStyle name="メモ 2 2 3 2 17 2" xfId="34986" xr:uid="{D5853A94-6C0E-4ED3-AC2A-7FF4FC659BFE}"/>
    <cellStyle name="メモ 2 2 3 2 18" xfId="24226" xr:uid="{0E66AFEC-DD5B-42BD-9BAC-7A428426CB32}"/>
    <cellStyle name="メモ 2 2 3 2 19" xfId="45924" xr:uid="{57043E8A-6119-4CF0-896D-951E892A58FB}"/>
    <cellStyle name="メモ 2 2 3 2 2" xfId="3478" xr:uid="{7EB33BF1-B9BC-4441-8D80-C972EB601143}"/>
    <cellStyle name="メモ 2 2 3 2 2 2" xfId="14234" xr:uid="{0E3DCC58-ECDA-417D-9BB6-4D498DCBEBE1}"/>
    <cellStyle name="メモ 2 2 3 2 2 2 2" xfId="35924" xr:uid="{21D80E8B-402E-4DAE-9703-9F9135844581}"/>
    <cellStyle name="メモ 2 2 3 2 2 2 3" xfId="49180" xr:uid="{3370CE65-4932-48D0-9413-79BEF9764B74}"/>
    <cellStyle name="メモ 2 2 3 2 2 3" xfId="25165" xr:uid="{E75EAB61-A922-44F3-A1FA-A9FE61B3AA1C}"/>
    <cellStyle name="メモ 2 2 3 2 2 3 2" xfId="50135" xr:uid="{5B0552D2-7EFC-4656-A7CA-D29659EFAB1A}"/>
    <cellStyle name="メモ 2 2 3 2 2 4" xfId="47966" xr:uid="{384563B7-4224-4104-87A8-4370DB9A3E88}"/>
    <cellStyle name="メモ 2 2 3 2 20" xfId="46602" xr:uid="{B1A743D7-B52A-4E7D-B7D3-A94D8808AD65}"/>
    <cellStyle name="メモ 2 2 3 2 21" xfId="47286" xr:uid="{2194BD15-B339-4A03-9083-5DF71AB5BB4D}"/>
    <cellStyle name="メモ 2 2 3 2 22" xfId="51516" xr:uid="{0797C99E-AC33-4342-B6D0-13A3AF041358}"/>
    <cellStyle name="メモ 2 2 3 2 23" xfId="2827" xr:uid="{C245572B-644C-472C-B1F3-0725861975EB}"/>
    <cellStyle name="メモ 2 2 3 2 3" xfId="4158" xr:uid="{30FF1EB8-BB44-4120-A6B1-5ED050C14742}"/>
    <cellStyle name="メモ 2 2 3 2 3 2" xfId="14914" xr:uid="{8C2DBB54-6C29-450E-8F2E-A99BB78B058F}"/>
    <cellStyle name="メモ 2 2 3 2 3 2 2" xfId="36604" xr:uid="{37BCAEEC-A6E6-4D01-A205-A6F0D6DE2582}"/>
    <cellStyle name="メモ 2 2 3 2 3 2 3" xfId="50815" xr:uid="{BE98AF5B-B3E8-4BAA-BB42-B2775E8CC0A4}"/>
    <cellStyle name="メモ 2 2 3 2 3 3" xfId="25846" xr:uid="{93E272BA-1210-41D7-A94E-EE0F4E50B211}"/>
    <cellStyle name="メモ 2 2 3 2 3 4" xfId="48646" xr:uid="{B12D673B-FF17-4313-8A7E-0BC4398DC05A}"/>
    <cellStyle name="メモ 2 2 3 2 4" xfId="4834" xr:uid="{017C6A44-5F04-4ED9-86CA-758423D9EA8A}"/>
    <cellStyle name="メモ 2 2 3 2 4 2" xfId="15590" xr:uid="{6BA3D06B-0D20-48FE-98AA-0AD705BA1280}"/>
    <cellStyle name="メモ 2 2 3 2 4 2 2" xfId="37280" xr:uid="{D14591E1-E241-41A9-A36F-9DE58F9566B7}"/>
    <cellStyle name="メモ 2 2 3 2 4 3" xfId="26522" xr:uid="{6AFFEE7C-E57E-467F-BC4B-89D683D01813}"/>
    <cellStyle name="メモ 2 2 3 2 4 4" xfId="49455" xr:uid="{E59BC401-84E4-4A9A-92D2-E3997B6BE8B3}"/>
    <cellStyle name="メモ 2 2 3 2 5" xfId="5514" xr:uid="{B6052578-4645-4A1D-BDFC-A5C19C38A8FC}"/>
    <cellStyle name="メモ 2 2 3 2 5 2" xfId="16270" xr:uid="{DB5565B5-3CE2-42DF-A8C5-D7020A5CF7B6}"/>
    <cellStyle name="メモ 2 2 3 2 5 2 2" xfId="37960" xr:uid="{6E75C5EE-46DC-486C-8886-BE15EDBFC256}"/>
    <cellStyle name="メモ 2 2 3 2 5 3" xfId="27201" xr:uid="{E094CABF-8755-4F82-B99E-E810A01616A8}"/>
    <cellStyle name="メモ 2 2 3 2 6" xfId="6197" xr:uid="{01C0DFD3-1E27-4F06-9B0C-550B02FCD412}"/>
    <cellStyle name="メモ 2 2 3 2 6 2" xfId="16953" xr:uid="{21A12198-3D7C-443E-8192-A85B79199890}"/>
    <cellStyle name="メモ 2 2 3 2 6 2 2" xfId="38643" xr:uid="{6360BED6-B273-41EF-836C-497CDF6019A2}"/>
    <cellStyle name="メモ 2 2 3 2 6 3" xfId="27884" xr:uid="{AD45F5D6-AB26-4299-974D-A96AACD7B1C7}"/>
    <cellStyle name="メモ 2 2 3 2 7" xfId="6876" xr:uid="{0BDAE48A-0500-4693-B9AF-DF8CF97DBEA3}"/>
    <cellStyle name="メモ 2 2 3 2 7 2" xfId="17632" xr:uid="{BF4E0BA0-F0DF-461D-9A36-FFE391027FDC}"/>
    <cellStyle name="メモ 2 2 3 2 7 2 2" xfId="39322" xr:uid="{CA2FD647-17E5-420F-AC6C-75AAEB7BDBB0}"/>
    <cellStyle name="メモ 2 2 3 2 7 3" xfId="28563" xr:uid="{768B2A93-063B-483C-9902-309A07890A5B}"/>
    <cellStyle name="メモ 2 2 3 2 8" xfId="7539" xr:uid="{36648878-9408-42F3-AA59-DFB96A361F11}"/>
    <cellStyle name="メモ 2 2 3 2 8 2" xfId="18295" xr:uid="{41AB32E0-CD1A-4C4D-9F3D-FE883DAEF4A1}"/>
    <cellStyle name="メモ 2 2 3 2 8 2 2" xfId="39985" xr:uid="{F7089951-0EBE-4300-90A3-E1B1FFFAD326}"/>
    <cellStyle name="メモ 2 2 3 2 8 3" xfId="29226" xr:uid="{0CC32844-58DF-45BB-B458-EF90EC718B2D}"/>
    <cellStyle name="メモ 2 2 3 2 9" xfId="8174" xr:uid="{28B18058-5681-4F79-A793-DBBD6566AB22}"/>
    <cellStyle name="メモ 2 2 3 2 9 2" xfId="18930" xr:uid="{E8843303-561F-4470-AF4B-C216D1D0549E}"/>
    <cellStyle name="メモ 2 2 3 2 9 2 2" xfId="40621" xr:uid="{CA27EA18-EC6B-4926-8F5B-D0C6F36A2689}"/>
    <cellStyle name="メモ 2 2 3 2 9 3" xfId="29862" xr:uid="{AFBEC6DB-13BE-4929-B077-5FDA67AF5CEA}"/>
    <cellStyle name="メモ 2 2 3 3" xfId="2886" xr:uid="{23500341-218F-4BEE-8263-EAA188EAB89A}"/>
    <cellStyle name="メモ 2 2 3 3 10" xfId="8914" xr:uid="{35F26EFE-66DD-413C-BB69-C71EE01D98B7}"/>
    <cellStyle name="メモ 2 2 3 3 10 2" xfId="19670" xr:uid="{A1844B23-5A88-453C-8A20-5DD02FF73499}"/>
    <cellStyle name="メモ 2 2 3 3 10 2 2" xfId="41361" xr:uid="{252BFD89-23A2-41EC-9AA7-92ECB1901012}"/>
    <cellStyle name="メモ 2 2 3 3 10 3" xfId="30602" xr:uid="{3CE40642-44C5-4A8B-9C50-C460D1190670}"/>
    <cellStyle name="メモ 2 2 3 3 11" xfId="9539" xr:uid="{336CB0C9-0EC4-4577-B97A-13436CB1BBD9}"/>
    <cellStyle name="メモ 2 2 3 3 11 2" xfId="20296" xr:uid="{6A26C6A2-D256-44B8-89E0-C1D1CE6DCC5F}"/>
    <cellStyle name="メモ 2 2 3 3 11 2 2" xfId="41987" xr:uid="{C5FE1072-A78C-4C01-AC5B-C4D515ECE373}"/>
    <cellStyle name="メモ 2 2 3 3 11 3" xfId="31228" xr:uid="{36D90548-ECFB-445D-94E8-76ED5371CD61}"/>
    <cellStyle name="メモ 2 2 3 3 12" xfId="10174" xr:uid="{359BEBCF-A9DA-465C-9E78-A32E21164FAA}"/>
    <cellStyle name="メモ 2 2 3 3 12 2" xfId="20931" xr:uid="{FFB3A17F-D533-4B2D-A93C-E457F71ADD23}"/>
    <cellStyle name="メモ 2 2 3 3 12 2 2" xfId="42622" xr:uid="{F30BF87C-908C-4586-A9C3-6E643B75AA53}"/>
    <cellStyle name="メモ 2 2 3 3 12 3" xfId="31863" xr:uid="{2763797A-5FC1-4B10-938B-9F03C4EA51B7}"/>
    <cellStyle name="メモ 2 2 3 3 13" xfId="10826" xr:uid="{3887586A-9AB8-473D-9B7F-37448739674C}"/>
    <cellStyle name="メモ 2 2 3 3 13 2" xfId="21583" xr:uid="{C8694648-375C-4950-B98F-D5903C1955BD}"/>
    <cellStyle name="メモ 2 2 3 3 13 2 2" xfId="43274" xr:uid="{080D808A-6A2C-4E1F-9E70-AF3490A1451E}"/>
    <cellStyle name="メモ 2 2 3 3 13 3" xfId="32515" xr:uid="{D0912DCA-015A-4CE0-B93A-2BCCF9EA8D38}"/>
    <cellStyle name="メモ 2 2 3 3 14" xfId="11451" xr:uid="{9171EF5E-96BD-40AA-92A1-2D2A91835ADC}"/>
    <cellStyle name="メモ 2 2 3 3 14 2" xfId="22208" xr:uid="{374A5456-A678-4A70-9153-8E9986F8301D}"/>
    <cellStyle name="メモ 2 2 3 3 14 2 2" xfId="43899" xr:uid="{68A41CBF-9A7E-4051-B75C-F1050271C68E}"/>
    <cellStyle name="メモ 2 2 3 3 14 3" xfId="33140" xr:uid="{DBB0DD29-A553-4D8F-ACF9-D2B5B191A9BB}"/>
    <cellStyle name="メモ 2 2 3 3 15" xfId="12056" xr:uid="{294E61D8-7ACC-4AAB-828C-FAE9B88D38B4}"/>
    <cellStyle name="メモ 2 2 3 3 15 2" xfId="22813" xr:uid="{1A64C04A-CA6D-4E20-BFC9-97A13E18E465}"/>
    <cellStyle name="メモ 2 2 3 3 15 2 2" xfId="44504" xr:uid="{317094A8-F1CD-469B-B893-BC9F4C3542D7}"/>
    <cellStyle name="メモ 2 2 3 3 15 3" xfId="33745" xr:uid="{8B57ED6F-DBCC-4244-A0A2-05B8897E2D9E}"/>
    <cellStyle name="メモ 2 2 3 3 16" xfId="12685" xr:uid="{AA62AAF5-7EB4-4EDA-8739-13F21F357DE3}"/>
    <cellStyle name="メモ 2 2 3 3 16 2" xfId="23442" xr:uid="{760E62F0-B9CE-4872-A606-73B70A4E5265}"/>
    <cellStyle name="メモ 2 2 3 3 16 2 2" xfId="45133" xr:uid="{3B9FBB86-E5CB-4E09-B346-01754CDC8E94}"/>
    <cellStyle name="メモ 2 2 3 3 16 3" xfId="34374" xr:uid="{326DA586-6A27-468F-92B4-E9B3886F2410}"/>
    <cellStyle name="メモ 2 2 3 3 17" xfId="13356" xr:uid="{50096BD4-8D74-4EBE-A091-1AFB851A84CD}"/>
    <cellStyle name="メモ 2 2 3 3 17 2" xfId="35045" xr:uid="{3A24D43B-940D-45E7-B675-E407B70F352D}"/>
    <cellStyle name="メモ 2 2 3 3 18" xfId="24285" xr:uid="{CC5363F8-CC20-4326-9A27-2278F2B9844E}"/>
    <cellStyle name="メモ 2 2 3 3 19" xfId="45983" xr:uid="{D7A93FCA-86E2-489B-9B0A-DA48CBEE5B3A}"/>
    <cellStyle name="メモ 2 2 3 3 2" xfId="3537" xr:uid="{0AD1D4CF-01CC-41CC-A054-5FA1EC221CD3}"/>
    <cellStyle name="メモ 2 2 3 3 2 2" xfId="14293" xr:uid="{44910F03-B5A5-4B08-A0FC-DD4C553DA9EA}"/>
    <cellStyle name="メモ 2 2 3 3 2 2 2" xfId="35983" xr:uid="{F6318AEF-4328-4248-A093-F645E45ADC97}"/>
    <cellStyle name="メモ 2 2 3 3 2 2 3" xfId="49192" xr:uid="{FB7C9F50-E86B-46D4-9895-EBC63572D42A}"/>
    <cellStyle name="メモ 2 2 3 3 2 3" xfId="25225" xr:uid="{DFE86109-86C9-4567-BD0B-F6D95F3775B4}"/>
    <cellStyle name="メモ 2 2 3 3 2 3 2" xfId="50194" xr:uid="{13F1FB8B-955D-49EF-A4EC-63081A690369}"/>
    <cellStyle name="メモ 2 2 3 3 2 4" xfId="48025" xr:uid="{F0866B30-74B9-4A6C-806F-1A83E1BBF197}"/>
    <cellStyle name="メモ 2 2 3 3 20" xfId="46661" xr:uid="{A528AA95-CE57-4375-9EDA-8EEFB337FAC1}"/>
    <cellStyle name="メモ 2 2 3 3 21" xfId="47345" xr:uid="{66EA9E82-C555-4C85-B08B-62E51AE790E7}"/>
    <cellStyle name="メモ 2 2 3 3 3" xfId="4217" xr:uid="{98B38D20-021A-4936-87AC-FA5911AD8582}"/>
    <cellStyle name="メモ 2 2 3 3 3 2" xfId="14973" xr:uid="{2890A6A2-FA16-435D-8971-34330FFD3EDA}"/>
    <cellStyle name="メモ 2 2 3 3 3 2 2" xfId="36663" xr:uid="{AFD607A9-9319-4087-9920-EF9E0559C5FC}"/>
    <cellStyle name="メモ 2 2 3 3 3 2 3" xfId="50874" xr:uid="{1C862EDF-DD3B-4A52-A5BC-AF92E4051BE2}"/>
    <cellStyle name="メモ 2 2 3 3 3 3" xfId="25905" xr:uid="{8D225CDF-2C8D-40EB-BFEC-F76B1C55EC79}"/>
    <cellStyle name="メモ 2 2 3 3 3 4" xfId="48705" xr:uid="{34B5122C-6951-4C9A-85BF-C8FF9579D75C}"/>
    <cellStyle name="メモ 2 2 3 3 4" xfId="4893" xr:uid="{0B4FDDAB-2FFA-4BC6-8372-5395BD20565C}"/>
    <cellStyle name="メモ 2 2 3 3 4 2" xfId="15649" xr:uid="{79ED2EDD-6D02-468B-8C3E-05748F82AD58}"/>
    <cellStyle name="メモ 2 2 3 3 4 2 2" xfId="37339" xr:uid="{2885CF5F-4872-4D2D-BFAE-B1E7D16FA8AB}"/>
    <cellStyle name="メモ 2 2 3 3 4 3" xfId="26581" xr:uid="{141639A1-D15B-4450-B48C-919817EDFB4B}"/>
    <cellStyle name="メモ 2 2 3 3 4 4" xfId="49514" xr:uid="{1D6A75A1-97B1-47F6-8678-12307356CADA}"/>
    <cellStyle name="メモ 2 2 3 3 5" xfId="5573" xr:uid="{19DA7141-959E-4862-B971-F8F4E885B155}"/>
    <cellStyle name="メモ 2 2 3 3 5 2" xfId="16329" xr:uid="{71E68C68-B5A8-4B6F-9F78-E095E853D1CA}"/>
    <cellStyle name="メモ 2 2 3 3 5 2 2" xfId="38019" xr:uid="{244E9346-1B1D-4F52-B884-722BA5D1F6D6}"/>
    <cellStyle name="メモ 2 2 3 3 5 3" xfId="27260" xr:uid="{191CA80D-5747-4B86-814A-D2619615241C}"/>
    <cellStyle name="メモ 2 2 3 3 6" xfId="6256" xr:uid="{8C4C8A8C-EED4-48AC-8949-51C3D9A2BC3F}"/>
    <cellStyle name="メモ 2 2 3 3 6 2" xfId="17012" xr:uid="{0299A645-7419-4ABF-BE4B-7CDA979A6CE5}"/>
    <cellStyle name="メモ 2 2 3 3 6 2 2" xfId="38702" xr:uid="{8C20C533-F782-41A7-8554-09727678825C}"/>
    <cellStyle name="メモ 2 2 3 3 6 3" xfId="27943" xr:uid="{453E9A33-F4F7-4C9E-AB28-DB6E7AA34494}"/>
    <cellStyle name="メモ 2 2 3 3 7" xfId="6935" xr:uid="{6EC2AC01-B4C5-4271-935C-8A9832E386BF}"/>
    <cellStyle name="メモ 2 2 3 3 7 2" xfId="17691" xr:uid="{409028CC-E7ED-4274-A386-72376B092322}"/>
    <cellStyle name="メモ 2 2 3 3 7 2 2" xfId="39381" xr:uid="{1590D354-9069-449D-B231-DF19082CAB77}"/>
    <cellStyle name="メモ 2 2 3 3 7 3" xfId="28622" xr:uid="{449902D3-F7E6-4AE0-A5BD-4E239975FB68}"/>
    <cellStyle name="メモ 2 2 3 3 8" xfId="7598" xr:uid="{7B0164EB-5AF7-4E90-BEBA-5AE721537393}"/>
    <cellStyle name="メモ 2 2 3 3 8 2" xfId="18354" xr:uid="{C82F4300-77C9-4642-9F3F-F8F3A4565589}"/>
    <cellStyle name="メモ 2 2 3 3 8 2 2" xfId="40045" xr:uid="{F382F7E2-77A7-4A61-84BD-820550DC145B}"/>
    <cellStyle name="メモ 2 2 3 3 8 3" xfId="29286" xr:uid="{3D504F0E-1C79-4D12-B62F-890A021F3F9D}"/>
    <cellStyle name="メモ 2 2 3 3 9" xfId="8234" xr:uid="{D0889AC2-C162-473B-938C-20DA89FBA618}"/>
    <cellStyle name="メモ 2 2 3 3 9 2" xfId="18990" xr:uid="{88BC06FD-A020-453C-A324-008AD5317344}"/>
    <cellStyle name="メモ 2 2 3 3 9 2 2" xfId="40681" xr:uid="{B7E0671C-F6FD-42D6-AC5B-4D7A5AE62240}"/>
    <cellStyle name="メモ 2 2 3 3 9 3" xfId="29922" xr:uid="{E258FDA1-008A-4581-A3F7-AD24930AED15}"/>
    <cellStyle name="メモ 2 2 3 4" xfId="2943" xr:uid="{A7A3BE13-37D9-44CA-9C90-BEB98BE2E819}"/>
    <cellStyle name="メモ 2 2 3 4 10" xfId="8971" xr:uid="{5566C1F4-EE13-43F8-9838-978F6AB8E50D}"/>
    <cellStyle name="メモ 2 2 3 4 10 2" xfId="19727" xr:uid="{97267904-834D-4BBC-B455-EC1B137BD739}"/>
    <cellStyle name="メモ 2 2 3 4 10 2 2" xfId="41418" xr:uid="{88819566-D96C-48F3-A284-74FBB1E5718C}"/>
    <cellStyle name="メモ 2 2 3 4 10 3" xfId="30659" xr:uid="{5E83B64E-F0CE-47FF-8982-55512FD1E8DB}"/>
    <cellStyle name="メモ 2 2 3 4 11" xfId="9596" xr:uid="{10573F1A-DB3F-4FCB-9BB3-5E6431D737B8}"/>
    <cellStyle name="メモ 2 2 3 4 11 2" xfId="20353" xr:uid="{A7C565C4-DD71-4AF0-ACDC-E954AD57B8B5}"/>
    <cellStyle name="メモ 2 2 3 4 11 2 2" xfId="42044" xr:uid="{149D6B39-A2A1-4DCB-925C-6E2B742826A1}"/>
    <cellStyle name="メモ 2 2 3 4 11 3" xfId="31285" xr:uid="{CFDB7311-3BB6-4E47-83AE-299E50923BAF}"/>
    <cellStyle name="メモ 2 2 3 4 12" xfId="10231" xr:uid="{D0D44B20-A517-4FA5-91D3-2055B26A991F}"/>
    <cellStyle name="メモ 2 2 3 4 12 2" xfId="20988" xr:uid="{75597E63-ABFF-4112-9F62-CA56177D00DC}"/>
    <cellStyle name="メモ 2 2 3 4 12 2 2" xfId="42679" xr:uid="{54E3AD46-5863-4CC4-B1E4-A51E95AFF57D}"/>
    <cellStyle name="メモ 2 2 3 4 12 3" xfId="31920" xr:uid="{6CB92957-1E96-463B-A178-2FBB4FCCADF5}"/>
    <cellStyle name="メモ 2 2 3 4 13" xfId="10883" xr:uid="{216A2152-5059-4D68-B8CF-C04FA2DDF345}"/>
    <cellStyle name="メモ 2 2 3 4 13 2" xfId="21640" xr:uid="{E0965DF9-9C16-4DF4-8209-7776957C4B3A}"/>
    <cellStyle name="メモ 2 2 3 4 13 2 2" xfId="43331" xr:uid="{CFF10B6F-CCCE-4AAA-82DA-A5DCB74DDB1A}"/>
    <cellStyle name="メモ 2 2 3 4 13 3" xfId="32572" xr:uid="{57323C7F-732A-45FC-A224-8F8DFD581F31}"/>
    <cellStyle name="メモ 2 2 3 4 14" xfId="11508" xr:uid="{35246F0E-C10E-40A2-9C23-CBEC690DE752}"/>
    <cellStyle name="メモ 2 2 3 4 14 2" xfId="22265" xr:uid="{57F799AB-79EF-4F0A-B2B2-EB6B89324768}"/>
    <cellStyle name="メモ 2 2 3 4 14 2 2" xfId="43956" xr:uid="{E08D1F81-E965-4009-8346-2FD2D8520C59}"/>
    <cellStyle name="メモ 2 2 3 4 14 3" xfId="33197" xr:uid="{5A32DC96-3384-4385-9117-8F9BA43D1BF7}"/>
    <cellStyle name="メモ 2 2 3 4 15" xfId="12113" xr:uid="{07F0B297-6100-4356-B030-06F654232D99}"/>
    <cellStyle name="メモ 2 2 3 4 15 2" xfId="22870" xr:uid="{C49CC2CF-B7B9-4F21-8831-D584C7A88206}"/>
    <cellStyle name="メモ 2 2 3 4 15 2 2" xfId="44561" xr:uid="{A0DA19AC-00D4-4A71-97A6-F07E86C5F799}"/>
    <cellStyle name="メモ 2 2 3 4 15 3" xfId="33802" xr:uid="{D27C410F-AF9E-4FE4-86E0-04A9F6E7465C}"/>
    <cellStyle name="メモ 2 2 3 4 16" xfId="12742" xr:uid="{62FF7927-E02B-477E-A284-A056419908A2}"/>
    <cellStyle name="メモ 2 2 3 4 16 2" xfId="23499" xr:uid="{6569CE22-9C34-4976-8183-C295EFFC6B22}"/>
    <cellStyle name="メモ 2 2 3 4 16 2 2" xfId="45190" xr:uid="{2A03A453-C8D2-4124-AB8D-CC7CD8483843}"/>
    <cellStyle name="メモ 2 2 3 4 16 3" xfId="34431" xr:uid="{6AB463BD-C92C-41F4-8F84-FA043D209464}"/>
    <cellStyle name="メモ 2 2 3 4 17" xfId="13413" xr:uid="{0734F170-285D-4799-ADAF-6F777D16FCE5}"/>
    <cellStyle name="メモ 2 2 3 4 17 2" xfId="35102" xr:uid="{0452E154-7715-4B32-AB64-AD1CF512FAA6}"/>
    <cellStyle name="メモ 2 2 3 4 18" xfId="24342" xr:uid="{FE327693-7FA4-4A37-A4AF-822C14C9C1BA}"/>
    <cellStyle name="メモ 2 2 3 4 19" xfId="46040" xr:uid="{7A943086-8B36-430C-A95A-BCC492D670E1}"/>
    <cellStyle name="メモ 2 2 3 4 2" xfId="3594" xr:uid="{8A920C41-9C19-4ABA-A94F-AC033940DD50}"/>
    <cellStyle name="メモ 2 2 3 4 2 2" xfId="14350" xr:uid="{07A5AF53-88ED-4BB0-AECB-3F7E3140E8A6}"/>
    <cellStyle name="メモ 2 2 3 4 2 2 2" xfId="36040" xr:uid="{4998A294-1CA0-4694-AA26-A58757E8547C}"/>
    <cellStyle name="メモ 2 2 3 4 2 2 3" xfId="49203" xr:uid="{DEAC9029-B839-4352-9D02-6C6A39D3B2CF}"/>
    <cellStyle name="メモ 2 2 3 4 2 3" xfId="25282" xr:uid="{B9BFBEA6-8FA5-4987-A2A5-B9BB1BFBC379}"/>
    <cellStyle name="メモ 2 2 3 4 2 3 2" xfId="50251" xr:uid="{73FF480B-C2FF-46E7-A5CD-14798E71CA9B}"/>
    <cellStyle name="メモ 2 2 3 4 2 4" xfId="48082" xr:uid="{01910410-8A04-41B7-BA6B-3E66E03A75DA}"/>
    <cellStyle name="メモ 2 2 3 4 20" xfId="46718" xr:uid="{8A71B7BA-5D44-4DCE-81FA-F9403BDB8728}"/>
    <cellStyle name="メモ 2 2 3 4 21" xfId="47402" xr:uid="{77847C1F-3119-4006-B8CC-90870826E748}"/>
    <cellStyle name="メモ 2 2 3 4 3" xfId="4274" xr:uid="{C55D24CB-DA16-46D6-9EB6-AE30A7445C70}"/>
    <cellStyle name="メモ 2 2 3 4 3 2" xfId="15030" xr:uid="{91D714D4-B23D-40D4-8766-9E1037F83917}"/>
    <cellStyle name="メモ 2 2 3 4 3 2 2" xfId="36720" xr:uid="{047E80C3-BD55-43D6-912E-7D5CBDA37EC2}"/>
    <cellStyle name="メモ 2 2 3 4 3 2 3" xfId="50931" xr:uid="{8C46069F-2C35-4870-A266-8B51D77985E4}"/>
    <cellStyle name="メモ 2 2 3 4 3 3" xfId="25962" xr:uid="{8406DA72-D81A-4B21-A084-2D7FFEB472D2}"/>
    <cellStyle name="メモ 2 2 3 4 3 4" xfId="48762" xr:uid="{4188C28A-977C-4AF1-B51B-84B0FB1E04C0}"/>
    <cellStyle name="メモ 2 2 3 4 4" xfId="4950" xr:uid="{6ED741EE-A0C5-4EFA-A073-BE6A5E027218}"/>
    <cellStyle name="メモ 2 2 3 4 4 2" xfId="15706" xr:uid="{616046BF-B0C4-426F-B5E8-6897508F90B8}"/>
    <cellStyle name="メモ 2 2 3 4 4 2 2" xfId="37396" xr:uid="{640DD895-DC17-4C72-A392-4D63816A5C81}"/>
    <cellStyle name="メモ 2 2 3 4 4 3" xfId="26638" xr:uid="{E11D1E12-671D-4D54-BAEF-501F67CE797B}"/>
    <cellStyle name="メモ 2 2 3 4 4 4" xfId="49571" xr:uid="{06316931-9A54-452A-B69B-CC8075F967EB}"/>
    <cellStyle name="メモ 2 2 3 4 5" xfId="5630" xr:uid="{AB3FCE4D-0252-4DF5-841E-63B504A4656F}"/>
    <cellStyle name="メモ 2 2 3 4 5 2" xfId="16386" xr:uid="{2CD5B435-98DF-4813-BA90-353E77C2B61B}"/>
    <cellStyle name="メモ 2 2 3 4 5 2 2" xfId="38076" xr:uid="{4DF757F7-6D0C-4B02-92C0-97A3F0573D92}"/>
    <cellStyle name="メモ 2 2 3 4 5 3" xfId="27317" xr:uid="{8F75523A-92BE-4412-90DB-600E4A342021}"/>
    <cellStyle name="メモ 2 2 3 4 6" xfId="6313" xr:uid="{AEA3C940-E424-491E-BADD-D1C39CC79028}"/>
    <cellStyle name="メモ 2 2 3 4 6 2" xfId="17069" xr:uid="{36427CFD-FBDB-4374-8AC3-7DE3DFEE281E}"/>
    <cellStyle name="メモ 2 2 3 4 6 2 2" xfId="38759" xr:uid="{BA04A5B6-A5DF-4F18-9994-CA361D9BE152}"/>
    <cellStyle name="メモ 2 2 3 4 6 3" xfId="28000" xr:uid="{09772808-0D37-42BB-A3AD-15C0B7973C74}"/>
    <cellStyle name="メモ 2 2 3 4 7" xfId="6992" xr:uid="{C5EDFA3D-733B-464A-B4F7-592D6792D4AF}"/>
    <cellStyle name="メモ 2 2 3 4 7 2" xfId="17748" xr:uid="{A8F0488B-A958-4ADE-BA9E-65ADC79781F4}"/>
    <cellStyle name="メモ 2 2 3 4 7 2 2" xfId="39438" xr:uid="{91092655-9E75-4313-899A-08B0062A7E73}"/>
    <cellStyle name="メモ 2 2 3 4 7 3" xfId="28679" xr:uid="{DC78E5D3-BC34-4891-9480-2C10D3DDE19C}"/>
    <cellStyle name="メモ 2 2 3 4 8" xfId="7655" xr:uid="{75BD5904-A82B-44EF-B6C1-8FCB69B69197}"/>
    <cellStyle name="メモ 2 2 3 4 8 2" xfId="18411" xr:uid="{04026321-D729-41A2-810D-57F03C8CFABB}"/>
    <cellStyle name="メモ 2 2 3 4 8 2 2" xfId="40102" xr:uid="{E99303E7-9854-400D-8D55-91EB46148D9A}"/>
    <cellStyle name="メモ 2 2 3 4 8 3" xfId="29343" xr:uid="{9529EBFD-F1D0-4A47-989D-EECB9AC408A3}"/>
    <cellStyle name="メモ 2 2 3 4 9" xfId="8291" xr:uid="{7BF31B87-9C73-420D-99E9-EC9ECB820607}"/>
    <cellStyle name="メモ 2 2 3 4 9 2" xfId="19047" xr:uid="{60845E62-DAA2-42E4-B872-257E0F7608B2}"/>
    <cellStyle name="メモ 2 2 3 4 9 2 2" xfId="40738" xr:uid="{BFAE7C0F-E7D7-4F4A-BD1A-5D01437C29A0}"/>
    <cellStyle name="メモ 2 2 3 4 9 3" xfId="29979" xr:uid="{771B4B68-AEE5-450E-8C17-FD590EE2A65A}"/>
    <cellStyle name="メモ 2 2 3 5" xfId="3002" xr:uid="{F8E9E227-D31A-438F-B07F-9A961A4E6466}"/>
    <cellStyle name="メモ 2 2 3 5 10" xfId="9030" xr:uid="{DE19B60B-DC9E-410B-9F9A-42E2BF98F0ED}"/>
    <cellStyle name="メモ 2 2 3 5 10 2" xfId="19787" xr:uid="{CE87C08B-A1E4-4EE8-80E3-9E27F3645F40}"/>
    <cellStyle name="メモ 2 2 3 5 10 2 2" xfId="41478" xr:uid="{B3D960D2-97B5-4781-8E1F-848E64E573F9}"/>
    <cellStyle name="メモ 2 2 3 5 10 3" xfId="30719" xr:uid="{0DFEF7AC-714F-4B45-9781-DE4D43168F16}"/>
    <cellStyle name="メモ 2 2 3 5 11" xfId="9656" xr:uid="{0708D598-66F2-4093-BDB1-14921A4ECDD5}"/>
    <cellStyle name="メモ 2 2 3 5 11 2" xfId="20413" xr:uid="{B5B63652-CB30-449B-82AD-2FB768412D6D}"/>
    <cellStyle name="メモ 2 2 3 5 11 2 2" xfId="42104" xr:uid="{C219A801-DE72-465D-9B40-F865740A1D82}"/>
    <cellStyle name="メモ 2 2 3 5 11 3" xfId="31345" xr:uid="{F4539637-FDB0-40B9-8B1E-76169DCF4602}"/>
    <cellStyle name="メモ 2 2 3 5 12" xfId="10291" xr:uid="{EEA9CCB8-FC90-4CC1-ABA4-BAABE5EFC78F}"/>
    <cellStyle name="メモ 2 2 3 5 12 2" xfId="21048" xr:uid="{CB99ECD9-659A-44A1-B835-ACF20F072C36}"/>
    <cellStyle name="メモ 2 2 3 5 12 2 2" xfId="42739" xr:uid="{261A2CE7-FA70-4315-B38B-7D82F37BBA5B}"/>
    <cellStyle name="メモ 2 2 3 5 12 3" xfId="31980" xr:uid="{480A179B-879E-454B-A18A-280F2E6B5B78}"/>
    <cellStyle name="メモ 2 2 3 5 13" xfId="10943" xr:uid="{AABFE84D-A0B9-4A76-8F1F-65EC710B950F}"/>
    <cellStyle name="メモ 2 2 3 5 13 2" xfId="21700" xr:uid="{2BF6BEE0-BAD7-4DFC-9CAE-9EB19CBBBF72}"/>
    <cellStyle name="メモ 2 2 3 5 13 2 2" xfId="43391" xr:uid="{AFDFA305-A9BD-4780-B809-B9B1C5A72216}"/>
    <cellStyle name="メモ 2 2 3 5 13 3" xfId="32632" xr:uid="{0216786C-3067-415F-96AC-EEA11EE160FE}"/>
    <cellStyle name="メモ 2 2 3 5 14" xfId="11568" xr:uid="{B009ED22-2940-46DF-BB95-C38DF48323C2}"/>
    <cellStyle name="メモ 2 2 3 5 14 2" xfId="22325" xr:uid="{A5A650A8-1585-4EF0-9618-903A5A13F77C}"/>
    <cellStyle name="メモ 2 2 3 5 14 2 2" xfId="44016" xr:uid="{419482D6-EB7A-497A-A6D6-405267A79993}"/>
    <cellStyle name="メモ 2 2 3 5 14 3" xfId="33257" xr:uid="{EE8126F7-3C00-43CA-AB68-7F2F9BC7929A}"/>
    <cellStyle name="メモ 2 2 3 5 15" xfId="12173" xr:uid="{3D257321-59DF-43C4-89E6-C6625FEABFF1}"/>
    <cellStyle name="メモ 2 2 3 5 15 2" xfId="22930" xr:uid="{952C57F9-6C2C-4B86-BA7D-5BEB7EE301C7}"/>
    <cellStyle name="メモ 2 2 3 5 15 2 2" xfId="44621" xr:uid="{F9910294-4253-4C41-B65F-F957DA3B5BAE}"/>
    <cellStyle name="メモ 2 2 3 5 15 3" xfId="33862" xr:uid="{D6203F22-0001-48F0-9B20-FD3B8A0BBC38}"/>
    <cellStyle name="メモ 2 2 3 5 16" xfId="12802" xr:uid="{095914AC-0899-4D16-BA87-87096A2211C1}"/>
    <cellStyle name="メモ 2 2 3 5 16 2" xfId="23559" xr:uid="{4E45B7E5-B994-4EBC-A875-7673633CB50A}"/>
    <cellStyle name="メモ 2 2 3 5 16 2 2" xfId="45250" xr:uid="{290DD3C3-9E7D-43D2-B2E7-CC068A75E593}"/>
    <cellStyle name="メモ 2 2 3 5 16 3" xfId="34491" xr:uid="{6838E7D4-1E21-46AC-A4FF-51F6237871F8}"/>
    <cellStyle name="メモ 2 2 3 5 17" xfId="13473" xr:uid="{3DF792F1-A235-451E-80F4-266C36AA0466}"/>
    <cellStyle name="メモ 2 2 3 5 17 2" xfId="35162" xr:uid="{C1F865DD-390A-4354-BAFC-1D5DA17743B8}"/>
    <cellStyle name="メモ 2 2 3 5 18" xfId="24402" xr:uid="{0F7B31C9-3819-45AD-B890-04DA3EE0007C}"/>
    <cellStyle name="メモ 2 2 3 5 19" xfId="46100" xr:uid="{AFD6A5FF-CDA2-4EA2-A9DD-56ED97F84CF7}"/>
    <cellStyle name="メモ 2 2 3 5 2" xfId="3654" xr:uid="{B7293F6C-0866-403C-B0C9-5C45A313FA67}"/>
    <cellStyle name="メモ 2 2 3 5 2 2" xfId="14410" xr:uid="{78182C1B-C17A-4E9D-B40E-E2075DE8DDEB}"/>
    <cellStyle name="メモ 2 2 3 5 2 2 2" xfId="36100" xr:uid="{5F285ED4-AF46-4439-B823-0253338EBA5D}"/>
    <cellStyle name="メモ 2 2 3 5 2 2 3" xfId="49215" xr:uid="{7DB54A69-E199-47B4-9D95-FEE8536E7755}"/>
    <cellStyle name="メモ 2 2 3 5 2 3" xfId="25342" xr:uid="{BF52886C-2239-4015-A49D-B24692345B72}"/>
    <cellStyle name="メモ 2 2 3 5 2 3 2" xfId="50311" xr:uid="{918F609E-2AD8-45FC-9AE4-EF4B1E9CC36F}"/>
    <cellStyle name="メモ 2 2 3 5 2 4" xfId="48142" xr:uid="{598C193D-14D6-4965-8C16-025E0EAC611C}"/>
    <cellStyle name="メモ 2 2 3 5 20" xfId="46778" xr:uid="{378AC826-5F0F-41D9-A6DE-C9A091D976CB}"/>
    <cellStyle name="メモ 2 2 3 5 21" xfId="47462" xr:uid="{31CFE366-1DEB-476E-B98F-03D7A4D95980}"/>
    <cellStyle name="メモ 2 2 3 5 3" xfId="4334" xr:uid="{17C22DF1-24EB-44D2-87D1-E929932FA457}"/>
    <cellStyle name="メモ 2 2 3 5 3 2" xfId="15090" xr:uid="{BE12E4EC-1EE5-43A3-9602-2239E22DA282}"/>
    <cellStyle name="メモ 2 2 3 5 3 2 2" xfId="36780" xr:uid="{C30D2AEE-3974-4449-AE86-C4DDAA75F3D1}"/>
    <cellStyle name="メモ 2 2 3 5 3 2 3" xfId="50991" xr:uid="{74B07591-DBC5-4826-8652-3063EFB26113}"/>
    <cellStyle name="メモ 2 2 3 5 3 3" xfId="26022" xr:uid="{A28A5837-E22E-4246-B3EB-72253BEC2181}"/>
    <cellStyle name="メモ 2 2 3 5 3 4" xfId="48822" xr:uid="{EC4AE5D3-DDE0-4666-BA5D-8E3FD19E788F}"/>
    <cellStyle name="メモ 2 2 3 5 4" xfId="5010" xr:uid="{D9D5A5EB-C1DA-4438-B982-F00A1E10DA98}"/>
    <cellStyle name="メモ 2 2 3 5 4 2" xfId="15766" xr:uid="{D914DB0F-8874-4697-B474-2CF27613E519}"/>
    <cellStyle name="メモ 2 2 3 5 4 2 2" xfId="37456" xr:uid="{8DF98B3B-4582-4E22-A67D-CF9927BD64BD}"/>
    <cellStyle name="メモ 2 2 3 5 4 3" xfId="26698" xr:uid="{05E7370E-FA53-48F1-BA58-8F707B5BD079}"/>
    <cellStyle name="メモ 2 2 3 5 4 4" xfId="49631" xr:uid="{6F3A1578-8341-4993-890D-89565EDD1741}"/>
    <cellStyle name="メモ 2 2 3 5 5" xfId="5690" xr:uid="{E2215D8B-07C6-4C5A-9262-A3CD2ED67BCE}"/>
    <cellStyle name="メモ 2 2 3 5 5 2" xfId="16446" xr:uid="{2D159798-2E41-48EF-9324-77CB2E8E87F7}"/>
    <cellStyle name="メモ 2 2 3 5 5 2 2" xfId="38136" xr:uid="{D8EA1D3A-ECD3-4EBF-9420-06A90F380417}"/>
    <cellStyle name="メモ 2 2 3 5 5 3" xfId="27377" xr:uid="{2EC72ABD-B52F-4708-9579-53E2469FB642}"/>
    <cellStyle name="メモ 2 2 3 5 6" xfId="6373" xr:uid="{A6AD64A0-6C29-4119-B084-33EF2479810D}"/>
    <cellStyle name="メモ 2 2 3 5 6 2" xfId="17129" xr:uid="{52DDF5C7-D999-471B-969F-0C97F60382A5}"/>
    <cellStyle name="メモ 2 2 3 5 6 2 2" xfId="38819" xr:uid="{1F19A1A5-F3E9-48E0-A4BC-B0F9F206351F}"/>
    <cellStyle name="メモ 2 2 3 5 6 3" xfId="28060" xr:uid="{83C4B660-EB69-4448-84A3-D99A754FE87E}"/>
    <cellStyle name="メモ 2 2 3 5 7" xfId="7052" xr:uid="{89468114-EA2B-4840-ACE4-9CA7986B81B5}"/>
    <cellStyle name="メモ 2 2 3 5 7 2" xfId="17808" xr:uid="{D5C6E371-37FD-43D4-B0CB-5BC160D527BE}"/>
    <cellStyle name="メモ 2 2 3 5 7 2 2" xfId="39498" xr:uid="{EF15A7AC-A6AD-4D41-AEC3-19C21746FED5}"/>
    <cellStyle name="メモ 2 2 3 5 7 3" xfId="28739" xr:uid="{1723C280-9793-4E35-9BBA-002AD5EAC764}"/>
    <cellStyle name="メモ 2 2 3 5 8" xfId="7715" xr:uid="{0FB66089-9F9A-4C1B-8F5A-40EF9696FAEA}"/>
    <cellStyle name="メモ 2 2 3 5 8 2" xfId="18471" xr:uid="{F24590AD-269B-431C-AC8B-5E5F1A31C20B}"/>
    <cellStyle name="メモ 2 2 3 5 8 2 2" xfId="40162" xr:uid="{230A851E-1F3B-4B67-9E0E-C20F8961F9AE}"/>
    <cellStyle name="メモ 2 2 3 5 8 3" xfId="29403" xr:uid="{47F10F22-6CF1-490F-BB02-18EE53FC3FA4}"/>
    <cellStyle name="メモ 2 2 3 5 9" xfId="8351" xr:uid="{248C5AFF-FD2C-4860-8AF9-F864E0C465CA}"/>
    <cellStyle name="メモ 2 2 3 5 9 2" xfId="19107" xr:uid="{FC7ED96D-CD43-4B1B-BB0F-CB00045A373C}"/>
    <cellStyle name="メモ 2 2 3 5 9 2 2" xfId="40798" xr:uid="{F64EE03E-7293-49B4-A8F0-E72B8066E998}"/>
    <cellStyle name="メモ 2 2 3 5 9 3" xfId="30039" xr:uid="{AC4EE638-8958-4212-8F92-3D5CF795BF03}"/>
    <cellStyle name="メモ 2 2 3 6" xfId="3047" xr:uid="{0C303E2F-5B1C-4BBE-8B5A-5B8524F53AD7}"/>
    <cellStyle name="メモ 2 2 3 6 10" xfId="9075" xr:uid="{99814C73-01CA-43F0-9778-234A5E926C7B}"/>
    <cellStyle name="メモ 2 2 3 6 10 2" xfId="19832" xr:uid="{AB1E405D-548F-4D25-B194-97BC390A90DF}"/>
    <cellStyle name="メモ 2 2 3 6 10 2 2" xfId="41523" xr:uid="{BE1295E5-38BE-4698-B1E0-739A82EAA7E5}"/>
    <cellStyle name="メモ 2 2 3 6 10 3" xfId="30764" xr:uid="{F973A036-D406-4363-946B-104064BF0E5D}"/>
    <cellStyle name="メモ 2 2 3 6 11" xfId="9701" xr:uid="{A931CA9A-DC88-463E-AE36-06C86486EACE}"/>
    <cellStyle name="メモ 2 2 3 6 11 2" xfId="20458" xr:uid="{DB032BF1-52EC-499E-AB36-305C6C39CDDA}"/>
    <cellStyle name="メモ 2 2 3 6 11 2 2" xfId="42149" xr:uid="{E8FFB1A8-1D09-4C06-B79D-264F1D2851B1}"/>
    <cellStyle name="メモ 2 2 3 6 11 3" xfId="31390" xr:uid="{00BA762A-156B-4833-B2F8-29BE6AD62093}"/>
    <cellStyle name="メモ 2 2 3 6 12" xfId="10336" xr:uid="{0AC19F87-C15B-4029-BBAF-BE74973251B8}"/>
    <cellStyle name="メモ 2 2 3 6 12 2" xfId="21093" xr:uid="{C5D6B8F8-4FAB-477D-93DC-A72C95AC22ED}"/>
    <cellStyle name="メモ 2 2 3 6 12 2 2" xfId="42784" xr:uid="{B0B2E124-294B-4B99-8221-8B6D6E0633FA}"/>
    <cellStyle name="メモ 2 2 3 6 12 3" xfId="32025" xr:uid="{F246BFC2-65BF-4DAC-ACF9-46C0CC1392C0}"/>
    <cellStyle name="メモ 2 2 3 6 13" xfId="10988" xr:uid="{089BF2DD-CED4-4C22-B628-E317774A4B02}"/>
    <cellStyle name="メモ 2 2 3 6 13 2" xfId="21745" xr:uid="{B1F8FC06-AB68-4F80-B055-FEC38E573806}"/>
    <cellStyle name="メモ 2 2 3 6 13 2 2" xfId="43436" xr:uid="{F96AED5D-9CD5-4AA2-8F72-931AFAE0EA85}"/>
    <cellStyle name="メモ 2 2 3 6 13 3" xfId="32677" xr:uid="{360944C8-6653-4D06-BAD3-7C5C48A107F5}"/>
    <cellStyle name="メモ 2 2 3 6 14" xfId="11613" xr:uid="{C8FCE3BC-8B7E-4118-A255-434F8E387552}"/>
    <cellStyle name="メモ 2 2 3 6 14 2" xfId="22370" xr:uid="{390B8DDC-9527-4B0F-8475-4689D6B5A681}"/>
    <cellStyle name="メモ 2 2 3 6 14 2 2" xfId="44061" xr:uid="{6BE8600B-9495-4AE5-B84D-887C83151B8A}"/>
    <cellStyle name="メモ 2 2 3 6 14 3" xfId="33302" xr:uid="{8FC7B0FD-F949-47EF-97DC-F7EDFCBCB7FA}"/>
    <cellStyle name="メモ 2 2 3 6 15" xfId="12218" xr:uid="{E7B58635-5E63-4479-BFCA-0DC533FE739B}"/>
    <cellStyle name="メモ 2 2 3 6 15 2" xfId="22975" xr:uid="{4DD4A71D-73F8-4F06-9A74-154892529EB4}"/>
    <cellStyle name="メモ 2 2 3 6 15 2 2" xfId="44666" xr:uid="{CF0DE4E6-D1F1-4EAF-BB0E-D1DA866782D4}"/>
    <cellStyle name="メモ 2 2 3 6 15 3" xfId="33907" xr:uid="{9B21DA72-1D0F-49A3-B1AD-6E724C6A7CB7}"/>
    <cellStyle name="メモ 2 2 3 6 16" xfId="12847" xr:uid="{063B8AA4-783D-4A93-958B-66E3D6A97829}"/>
    <cellStyle name="メモ 2 2 3 6 16 2" xfId="23604" xr:uid="{B023AF3E-5581-4CEE-A7B4-C56554AFE6CE}"/>
    <cellStyle name="メモ 2 2 3 6 16 2 2" xfId="45295" xr:uid="{1897A093-A65D-42E3-BA77-891F865A4541}"/>
    <cellStyle name="メモ 2 2 3 6 16 3" xfId="34536" xr:uid="{48CF34BA-F0F2-4B00-AC67-DD76B2B32CB5}"/>
    <cellStyle name="メモ 2 2 3 6 17" xfId="13518" xr:uid="{FDD9FC6B-48BA-4D66-9A2C-B29F78A184CC}"/>
    <cellStyle name="メモ 2 2 3 6 17 2" xfId="35207" xr:uid="{1771FF68-DBD7-408E-B1C1-8C502AC85A44}"/>
    <cellStyle name="メモ 2 2 3 6 18" xfId="24447" xr:uid="{FA013D50-AE6F-491C-B25D-FB86DEEED43A}"/>
    <cellStyle name="メモ 2 2 3 6 19" xfId="46145" xr:uid="{92000BDF-99F9-4D87-8620-45A6261015F8}"/>
    <cellStyle name="メモ 2 2 3 6 2" xfId="3699" xr:uid="{A31EF9FD-1F9A-4913-A7A1-DDE31358B5F7}"/>
    <cellStyle name="メモ 2 2 3 6 2 2" xfId="14455" xr:uid="{B92F1EA0-811B-448C-9277-2FC2DAFDAE3F}"/>
    <cellStyle name="メモ 2 2 3 6 2 2 2" xfId="36145" xr:uid="{F3C93FD5-99B7-46C7-A873-CE293BDCB995}"/>
    <cellStyle name="メモ 2 2 3 6 2 2 3" xfId="49224" xr:uid="{2F22E230-52DA-469E-BB27-A2F4CE240EFF}"/>
    <cellStyle name="メモ 2 2 3 6 2 3" xfId="25387" xr:uid="{4B576D06-7C59-4A0D-82C8-6A586D424A75}"/>
    <cellStyle name="メモ 2 2 3 6 2 3 2" xfId="50356" xr:uid="{FB4FCD31-EB53-4ACF-8A99-16E133F3E442}"/>
    <cellStyle name="メモ 2 2 3 6 2 4" xfId="48187" xr:uid="{ADD7DDD9-5B77-4FFB-B3D1-28DF7CCA0C9F}"/>
    <cellStyle name="メモ 2 2 3 6 20" xfId="46823" xr:uid="{B7D9772F-5D06-4FD2-AE37-E8C3D99F2241}"/>
    <cellStyle name="メモ 2 2 3 6 21" xfId="47507" xr:uid="{8AAB51A1-9093-41E8-AC48-3D24E87105FD}"/>
    <cellStyle name="メモ 2 2 3 6 3" xfId="4379" xr:uid="{8099435D-61FA-4846-A9BA-6E70CC70EEA5}"/>
    <cellStyle name="メモ 2 2 3 6 3 2" xfId="15135" xr:uid="{EE40F5A6-2B78-4167-8AC4-BA25F6F9BA49}"/>
    <cellStyle name="メモ 2 2 3 6 3 2 2" xfId="36825" xr:uid="{A55D8DE8-4F3F-48DE-8F98-43EC7DAAE407}"/>
    <cellStyle name="メモ 2 2 3 6 3 2 3" xfId="51036" xr:uid="{EC0032F2-CD2D-4E08-AAA0-FB1ED92D5C41}"/>
    <cellStyle name="メモ 2 2 3 6 3 3" xfId="26067" xr:uid="{D04D0A90-243D-46F5-90A8-029316A1088B}"/>
    <cellStyle name="メモ 2 2 3 6 3 4" xfId="48867" xr:uid="{E9AD0CBD-E595-4B4A-85D3-86A4C141C31D}"/>
    <cellStyle name="メモ 2 2 3 6 4" xfId="5055" xr:uid="{C8FB0718-E14A-4B05-A570-E9E99DA604E9}"/>
    <cellStyle name="メモ 2 2 3 6 4 2" xfId="15811" xr:uid="{5D71C8B9-EA98-49C0-B8FB-A91F93856965}"/>
    <cellStyle name="メモ 2 2 3 6 4 2 2" xfId="37501" xr:uid="{B36DB060-BF59-4343-8284-C55C785D53EE}"/>
    <cellStyle name="メモ 2 2 3 6 4 3" xfId="26743" xr:uid="{4F31246E-C206-403B-9B70-FFD750209487}"/>
    <cellStyle name="メモ 2 2 3 6 4 4" xfId="49676" xr:uid="{E1A740AE-10EA-4465-BA9E-F26D972BC876}"/>
    <cellStyle name="メモ 2 2 3 6 5" xfId="5735" xr:uid="{FC7BB937-D015-4066-BDE9-79D2C95524F9}"/>
    <cellStyle name="メモ 2 2 3 6 5 2" xfId="16491" xr:uid="{F8C88D85-C119-4E57-A8B8-A56D80DFBB87}"/>
    <cellStyle name="メモ 2 2 3 6 5 2 2" xfId="38181" xr:uid="{9DFBDF53-497A-42DE-8C06-82695312B59A}"/>
    <cellStyle name="メモ 2 2 3 6 5 3" xfId="27422" xr:uid="{31B48FBB-8A69-45DD-8139-A932EEBFF0FE}"/>
    <cellStyle name="メモ 2 2 3 6 6" xfId="6418" xr:uid="{EB3B45B3-0BC8-43E2-9135-2BB447B45FFF}"/>
    <cellStyle name="メモ 2 2 3 6 6 2" xfId="17174" xr:uid="{3246E3E3-947E-4977-97A2-E742B4E29EA1}"/>
    <cellStyle name="メモ 2 2 3 6 6 2 2" xfId="38864" xr:uid="{BDC44AE3-6A37-4B49-95A4-53DB0DAD3F70}"/>
    <cellStyle name="メモ 2 2 3 6 6 3" xfId="28105" xr:uid="{E700A794-1F26-47AD-90F7-E6C9CBC6C98E}"/>
    <cellStyle name="メモ 2 2 3 6 7" xfId="7097" xr:uid="{1CDB12F1-5910-4802-B277-14609E3D5A1C}"/>
    <cellStyle name="メモ 2 2 3 6 7 2" xfId="17853" xr:uid="{781D18D8-54F6-4D4A-8990-D32FD342BF15}"/>
    <cellStyle name="メモ 2 2 3 6 7 2 2" xfId="39543" xr:uid="{9CA94C81-E650-44C3-9632-877E4C0DAFC1}"/>
    <cellStyle name="メモ 2 2 3 6 7 3" xfId="28784" xr:uid="{02F2D230-E8B2-4A84-968C-FBA8F5EF9456}"/>
    <cellStyle name="メモ 2 2 3 6 8" xfId="7760" xr:uid="{E35483CA-6EEC-42F2-8594-8072785630E5}"/>
    <cellStyle name="メモ 2 2 3 6 8 2" xfId="18516" xr:uid="{8DBAB36A-4859-4FF7-BDFD-E46709ABB83A}"/>
    <cellStyle name="メモ 2 2 3 6 8 2 2" xfId="40207" xr:uid="{3CF069A1-8DC8-46F8-A7C8-3DA55F816BCE}"/>
    <cellStyle name="メモ 2 2 3 6 8 3" xfId="29448" xr:uid="{BCFBAA81-78F9-4402-AF16-B927175BB597}"/>
    <cellStyle name="メモ 2 2 3 6 9" xfId="8396" xr:uid="{FF30A687-B8E5-47A2-A626-0B1D2C47A158}"/>
    <cellStyle name="メモ 2 2 3 6 9 2" xfId="19152" xr:uid="{7E6C6330-765F-4F55-8DB9-DAE4582E03FB}"/>
    <cellStyle name="メモ 2 2 3 6 9 2 2" xfId="40843" xr:uid="{0552F637-9694-4517-88CA-7E22FF480A4C}"/>
    <cellStyle name="メモ 2 2 3 6 9 3" xfId="30084" xr:uid="{226DFFDD-FD5B-437A-8B56-64468C1F9F2E}"/>
    <cellStyle name="メモ 2 2 3 7" xfId="3092" xr:uid="{887BA7B8-5DE8-4810-B6FB-757F3EA117E4}"/>
    <cellStyle name="メモ 2 2 3 7 10" xfId="9120" xr:uid="{945FE322-B5A1-411D-B46B-E51879D5355C}"/>
    <cellStyle name="メモ 2 2 3 7 10 2" xfId="19877" xr:uid="{457878EA-D8CA-49D7-8E5E-75E09C2165F3}"/>
    <cellStyle name="メモ 2 2 3 7 10 2 2" xfId="41568" xr:uid="{DB548020-C412-4B56-A655-09D5E0B6D8A0}"/>
    <cellStyle name="メモ 2 2 3 7 10 3" xfId="30809" xr:uid="{D888E07B-833E-4A89-9AC3-B6E399911CF4}"/>
    <cellStyle name="メモ 2 2 3 7 11" xfId="9746" xr:uid="{F80ABD57-9B28-47A4-9540-BC9F19E6D259}"/>
    <cellStyle name="メモ 2 2 3 7 11 2" xfId="20503" xr:uid="{B1041361-9637-4F5B-A2D1-7F9D6E1FD087}"/>
    <cellStyle name="メモ 2 2 3 7 11 2 2" xfId="42194" xr:uid="{A274F5AD-2DDE-4885-9FA3-AFEEBD006000}"/>
    <cellStyle name="メモ 2 2 3 7 11 3" xfId="31435" xr:uid="{6F476902-F056-4BD2-81E2-993AA1AE1B4A}"/>
    <cellStyle name="メモ 2 2 3 7 12" xfId="10381" xr:uid="{995AEA1C-1EB8-4569-BC58-16427CC145EF}"/>
    <cellStyle name="メモ 2 2 3 7 12 2" xfId="21138" xr:uid="{BAB19855-2F18-4811-901B-F3F898FDCA59}"/>
    <cellStyle name="メモ 2 2 3 7 12 2 2" xfId="42829" xr:uid="{E7F39E22-92CC-4EE4-A781-4EFE3996DBE4}"/>
    <cellStyle name="メモ 2 2 3 7 12 3" xfId="32070" xr:uid="{2220012F-2E36-4769-90F5-0BC90800F835}"/>
    <cellStyle name="メモ 2 2 3 7 13" xfId="11033" xr:uid="{34DFE187-07EC-4F56-9D06-5C58979540FB}"/>
    <cellStyle name="メモ 2 2 3 7 13 2" xfId="21790" xr:uid="{A9498BFF-001E-4051-9F58-56BF58C94C8F}"/>
    <cellStyle name="メモ 2 2 3 7 13 2 2" xfId="43481" xr:uid="{27E30A63-E22F-4D71-AB40-AFF1DFA37AE5}"/>
    <cellStyle name="メモ 2 2 3 7 13 3" xfId="32722" xr:uid="{6965C58A-4DA1-461B-986C-D9494BB641F7}"/>
    <cellStyle name="メモ 2 2 3 7 14" xfId="11658" xr:uid="{7D62481E-8C23-4CD6-9204-D0A9DBFD0549}"/>
    <cellStyle name="メモ 2 2 3 7 14 2" xfId="22415" xr:uid="{F7F23381-413D-407A-B668-E6D4DFEDA55B}"/>
    <cellStyle name="メモ 2 2 3 7 14 2 2" xfId="44106" xr:uid="{89555EDA-1F78-4DE1-B3AF-1096BE5519EE}"/>
    <cellStyle name="メモ 2 2 3 7 14 3" xfId="33347" xr:uid="{0409858C-770E-4219-B435-E0231730287B}"/>
    <cellStyle name="メモ 2 2 3 7 15" xfId="12263" xr:uid="{E698B490-A422-4EF8-B7FE-E73C737717C9}"/>
    <cellStyle name="メモ 2 2 3 7 15 2" xfId="23020" xr:uid="{601EF8FA-B4EC-4F05-8297-F419286C35E6}"/>
    <cellStyle name="メモ 2 2 3 7 15 2 2" xfId="44711" xr:uid="{52F8E917-431A-4D2D-A9E7-295CE1321955}"/>
    <cellStyle name="メモ 2 2 3 7 15 3" xfId="33952" xr:uid="{3AB01A07-0061-4D64-B9C3-F5EC0ACF417C}"/>
    <cellStyle name="メモ 2 2 3 7 16" xfId="12892" xr:uid="{7726A8F6-A18F-4537-8FC5-B8A18F86F760}"/>
    <cellStyle name="メモ 2 2 3 7 16 2" xfId="23649" xr:uid="{5E125FFA-231D-4746-B6B2-2A7334B17FB7}"/>
    <cellStyle name="メモ 2 2 3 7 16 2 2" xfId="45340" xr:uid="{B50F55BE-73A5-4EC0-B38C-C8B7C6C547F9}"/>
    <cellStyle name="メモ 2 2 3 7 16 3" xfId="34581" xr:uid="{ABF0154A-A72E-4649-B03B-C7CC13F60F33}"/>
    <cellStyle name="メモ 2 2 3 7 17" xfId="13563" xr:uid="{F8E72DF2-0F9C-4C2F-9840-9476EC58BA44}"/>
    <cellStyle name="メモ 2 2 3 7 17 2" xfId="35252" xr:uid="{BE2492AB-6803-4487-9668-308D3D73AD6D}"/>
    <cellStyle name="メモ 2 2 3 7 18" xfId="24492" xr:uid="{DC6D5F4E-3C7A-44EC-B576-082F4FCF6F1A}"/>
    <cellStyle name="メモ 2 2 3 7 19" xfId="46190" xr:uid="{F871026B-BA80-42FD-BB50-27288018B533}"/>
    <cellStyle name="メモ 2 2 3 7 2" xfId="3744" xr:uid="{C2D8966C-71A8-4A0C-B324-B41074FDFB70}"/>
    <cellStyle name="メモ 2 2 3 7 2 2" xfId="14500" xr:uid="{4EF9247E-3D62-448C-932D-7BF836F318CE}"/>
    <cellStyle name="メモ 2 2 3 7 2 2 2" xfId="36190" xr:uid="{79947AFD-BB0F-4A50-890A-ECBEEF5B8DFF}"/>
    <cellStyle name="メモ 2 2 3 7 2 2 3" xfId="49233" xr:uid="{8C301774-DC65-4708-8103-2EB3BABD538D}"/>
    <cellStyle name="メモ 2 2 3 7 2 3" xfId="25432" xr:uid="{2240A81F-0E00-4727-A28E-380988F40817}"/>
    <cellStyle name="メモ 2 2 3 7 2 3 2" xfId="50401" xr:uid="{467A7C50-FB7C-4814-BC3A-6D21CDFBB8B5}"/>
    <cellStyle name="メモ 2 2 3 7 2 4" xfId="48232" xr:uid="{D718A2D5-C6B7-498D-9B04-69EC9F5535A9}"/>
    <cellStyle name="メモ 2 2 3 7 20" xfId="46868" xr:uid="{73730305-F937-4DA0-B83B-66E34A2FDD14}"/>
    <cellStyle name="メモ 2 2 3 7 21" xfId="47552" xr:uid="{3DC80A69-765D-464B-86EC-D82CAB62C4C8}"/>
    <cellStyle name="メモ 2 2 3 7 3" xfId="4424" xr:uid="{419DC8F8-2169-441B-88AF-770FF4EAB405}"/>
    <cellStyle name="メモ 2 2 3 7 3 2" xfId="15180" xr:uid="{A38B88B8-6B5E-44AB-8C58-702539D44941}"/>
    <cellStyle name="メモ 2 2 3 7 3 2 2" xfId="36870" xr:uid="{A5E43BC0-C039-41C5-984D-58AFE27C49FF}"/>
    <cellStyle name="メモ 2 2 3 7 3 2 3" xfId="51081" xr:uid="{4D0A99B3-76DE-455F-9E92-4913A612D83A}"/>
    <cellStyle name="メモ 2 2 3 7 3 3" xfId="26112" xr:uid="{5FA649BC-2993-4475-BC94-E38D741EBFCB}"/>
    <cellStyle name="メモ 2 2 3 7 3 4" xfId="48912" xr:uid="{2B47393F-C157-4B75-B085-8BDC2648F421}"/>
    <cellStyle name="メモ 2 2 3 7 4" xfId="5100" xr:uid="{7ADAB588-F945-4A38-910A-4C1B89327D91}"/>
    <cellStyle name="メモ 2 2 3 7 4 2" xfId="15856" xr:uid="{68312A2F-FC0B-411D-B457-27A7236F08D4}"/>
    <cellStyle name="メモ 2 2 3 7 4 2 2" xfId="37546" xr:uid="{4AF3B644-D865-4468-95A9-45E6599304A2}"/>
    <cellStyle name="メモ 2 2 3 7 4 3" xfId="26788" xr:uid="{94033815-6770-4FAE-8B0E-C247C333BDE6}"/>
    <cellStyle name="メモ 2 2 3 7 4 4" xfId="49721" xr:uid="{64BE94DC-C216-43BB-BA2E-6F6942499978}"/>
    <cellStyle name="メモ 2 2 3 7 5" xfId="5780" xr:uid="{4B359081-4E03-40C5-8B36-76D9423A6C81}"/>
    <cellStyle name="メモ 2 2 3 7 5 2" xfId="16536" xr:uid="{097CBE63-B62B-4D10-9E85-5BCE5354472D}"/>
    <cellStyle name="メモ 2 2 3 7 5 2 2" xfId="38226" xr:uid="{180C0AE1-FC0B-4144-A56C-218B00A09423}"/>
    <cellStyle name="メモ 2 2 3 7 5 3" xfId="27467" xr:uid="{2EDAF5A4-DE5F-4687-B81E-8E9822FF2226}"/>
    <cellStyle name="メモ 2 2 3 7 6" xfId="6463" xr:uid="{942E6EFF-7294-4466-9DB4-51AEF5D6D4AE}"/>
    <cellStyle name="メモ 2 2 3 7 6 2" xfId="17219" xr:uid="{615B7CEF-3749-461C-82E6-E0F59EE62CDA}"/>
    <cellStyle name="メモ 2 2 3 7 6 2 2" xfId="38909" xr:uid="{DED63913-CF98-4CC3-9DDC-61E726CE45EB}"/>
    <cellStyle name="メモ 2 2 3 7 6 3" xfId="28150" xr:uid="{EA8C1A31-BDC9-4341-B8A0-FFDC306189C8}"/>
    <cellStyle name="メモ 2 2 3 7 7" xfId="7142" xr:uid="{AA1E9E37-EA4B-41E4-879B-BC2E0AA20583}"/>
    <cellStyle name="メモ 2 2 3 7 7 2" xfId="17898" xr:uid="{902D4259-9133-4621-B8C9-B771EF82C3F5}"/>
    <cellStyle name="メモ 2 2 3 7 7 2 2" xfId="39588" xr:uid="{2AA37BBB-C5F3-4881-BE75-2173D097076A}"/>
    <cellStyle name="メモ 2 2 3 7 7 3" xfId="28829" xr:uid="{B252D46B-195B-4C05-B6EA-445F37149C37}"/>
    <cellStyle name="メモ 2 2 3 7 8" xfId="7805" xr:uid="{5FCB0B49-26FB-465A-A89C-E6287CB5F5E2}"/>
    <cellStyle name="メモ 2 2 3 7 8 2" xfId="18561" xr:uid="{A4BD4CCE-3A2D-4269-B8C4-16BDA8462320}"/>
    <cellStyle name="メモ 2 2 3 7 8 2 2" xfId="40252" xr:uid="{2C86BBC8-D565-479C-8107-6E6F394D94E2}"/>
    <cellStyle name="メモ 2 2 3 7 8 3" xfId="29493" xr:uid="{A80EB214-057B-49F7-B7C0-BCCC9CC8147C}"/>
    <cellStyle name="メモ 2 2 3 7 9" xfId="8441" xr:uid="{59A36A40-77AA-48C4-BB0B-1F7D5045D142}"/>
    <cellStyle name="メモ 2 2 3 7 9 2" xfId="19197" xr:uid="{04947F6C-425E-49C9-887F-BBA42D57913D}"/>
    <cellStyle name="メモ 2 2 3 7 9 2 2" xfId="40888" xr:uid="{0B053F80-F811-401C-9C27-578A3AC629C7}"/>
    <cellStyle name="メモ 2 2 3 7 9 3" xfId="30129" xr:uid="{7F2D9F9C-3145-4B9A-B78C-10F23840E7A5}"/>
    <cellStyle name="メモ 2 2 3 8" xfId="3152" xr:uid="{971AB71B-213B-4DF3-8F28-2700C342CEF0}"/>
    <cellStyle name="メモ 2 2 3 8 10" xfId="9180" xr:uid="{054A996E-CB3E-44B3-8A78-08F3332E1768}"/>
    <cellStyle name="メモ 2 2 3 8 10 2" xfId="19937" xr:uid="{46A32E48-6AF5-46EA-ADE0-309F20F0535A}"/>
    <cellStyle name="メモ 2 2 3 8 10 2 2" xfId="41628" xr:uid="{B777ECE3-D53A-4F1E-8058-C851A5C31BF4}"/>
    <cellStyle name="メモ 2 2 3 8 10 3" xfId="30869" xr:uid="{81A90DDF-750B-4A54-9C7E-69F8E061476C}"/>
    <cellStyle name="メモ 2 2 3 8 11" xfId="9806" xr:uid="{9719757F-8606-488E-875E-D4C3FE326E80}"/>
    <cellStyle name="メモ 2 2 3 8 11 2" xfId="20563" xr:uid="{89F78AC7-E1B9-4234-A405-A3CEC9A8347D}"/>
    <cellStyle name="メモ 2 2 3 8 11 2 2" xfId="42254" xr:uid="{BE117BA6-21EB-4A83-B933-75E2AB8DF980}"/>
    <cellStyle name="メモ 2 2 3 8 11 3" xfId="31495" xr:uid="{D6630268-FE51-464B-897D-5736BC77522A}"/>
    <cellStyle name="メモ 2 2 3 8 12" xfId="10441" xr:uid="{407A000B-419A-4169-87C0-5BDC7EB1C5CD}"/>
    <cellStyle name="メモ 2 2 3 8 12 2" xfId="21198" xr:uid="{17E2CA66-6673-4BFF-AF2B-F8C4E0D6B6D7}"/>
    <cellStyle name="メモ 2 2 3 8 12 2 2" xfId="42889" xr:uid="{E732E15C-1DFD-472E-B3FC-512C6000D51F}"/>
    <cellStyle name="メモ 2 2 3 8 12 3" xfId="32130" xr:uid="{B4348894-D81B-4E1B-990F-3F85D7CFC264}"/>
    <cellStyle name="メモ 2 2 3 8 13" xfId="11093" xr:uid="{16ABC026-F03A-40C8-A6BC-3B6BC72BDD8C}"/>
    <cellStyle name="メモ 2 2 3 8 13 2" xfId="21850" xr:uid="{6BC915A3-0A65-4C69-AFE4-879BEF9E1C5A}"/>
    <cellStyle name="メモ 2 2 3 8 13 2 2" xfId="43541" xr:uid="{C301396A-DCAD-41C7-9A5B-5B3287BFF07E}"/>
    <cellStyle name="メモ 2 2 3 8 13 3" xfId="32782" xr:uid="{EECF1888-2340-4641-BCD4-13E8607075D1}"/>
    <cellStyle name="メモ 2 2 3 8 14" xfId="11718" xr:uid="{D20E8DDE-8777-4CDF-97C4-B4245F5F7784}"/>
    <cellStyle name="メモ 2 2 3 8 14 2" xfId="22475" xr:uid="{E83031BC-9CE7-49B0-B491-E20A94DD8D45}"/>
    <cellStyle name="メモ 2 2 3 8 14 2 2" xfId="44166" xr:uid="{D1178B5D-5CBB-4170-9712-F5BA8A1A53BF}"/>
    <cellStyle name="メモ 2 2 3 8 14 3" xfId="33407" xr:uid="{757FB8D6-4E07-4DDD-BE55-580664287ABC}"/>
    <cellStyle name="メモ 2 2 3 8 15" xfId="12323" xr:uid="{AC3CAB15-2B15-4D64-874C-E8030E6661E1}"/>
    <cellStyle name="メモ 2 2 3 8 15 2" xfId="23080" xr:uid="{24D24E88-2650-41AC-948C-F43FA390ECDE}"/>
    <cellStyle name="メモ 2 2 3 8 15 2 2" xfId="44771" xr:uid="{EFFB3E71-D2F7-4B87-BFF2-D6DFEF182DB3}"/>
    <cellStyle name="メモ 2 2 3 8 15 3" xfId="34012" xr:uid="{30A4D1DE-7F48-4CC3-8814-4CEF24793391}"/>
    <cellStyle name="メモ 2 2 3 8 16" xfId="12952" xr:uid="{29EB0BCD-6755-46EB-9E4A-860DEAD3C4F7}"/>
    <cellStyle name="メモ 2 2 3 8 16 2" xfId="23709" xr:uid="{1A52D9B0-2514-4237-9A2B-0CBE84073FF5}"/>
    <cellStyle name="メモ 2 2 3 8 16 2 2" xfId="45400" xr:uid="{A7F84A47-2267-423C-B963-6E8C7A256505}"/>
    <cellStyle name="メモ 2 2 3 8 16 3" xfId="34641" xr:uid="{2A041789-848F-4266-9014-9715FD4C9765}"/>
    <cellStyle name="メモ 2 2 3 8 17" xfId="13623" xr:uid="{F2A2FEC9-D91F-4F2E-934C-6E32E662514D}"/>
    <cellStyle name="メモ 2 2 3 8 17 2" xfId="35312" xr:uid="{DEF5D90A-19AA-42A5-8F95-927B8C737474}"/>
    <cellStyle name="メモ 2 2 3 8 18" xfId="24552" xr:uid="{DF791897-8B77-4C7F-82C2-45CB8DB19B97}"/>
    <cellStyle name="メモ 2 2 3 8 19" xfId="46250" xr:uid="{57F6EF5E-3EF7-43F7-92FC-23F7F96FBE5F}"/>
    <cellStyle name="メモ 2 2 3 8 2" xfId="3804" xr:uid="{CA339BFD-1C59-4654-BD9E-93C07FB3748E}"/>
    <cellStyle name="メモ 2 2 3 8 2 2" xfId="14560" xr:uid="{D40A881B-2B54-48B3-861F-EEC1E72FABD3}"/>
    <cellStyle name="メモ 2 2 3 8 2 2 2" xfId="36250" xr:uid="{D1D8FFE4-9CC9-48D0-B6F8-8508ED1CBB22}"/>
    <cellStyle name="メモ 2 2 3 8 2 2 3" xfId="49245" xr:uid="{4F5BCA14-A018-4BDB-AAC8-2C07525603F6}"/>
    <cellStyle name="メモ 2 2 3 8 2 3" xfId="25492" xr:uid="{2A5E5AEE-D941-4456-B738-A445132648F7}"/>
    <cellStyle name="メモ 2 2 3 8 2 3 2" xfId="50461" xr:uid="{8E07BA41-B902-478E-9D55-0DA4AC433F5B}"/>
    <cellStyle name="メモ 2 2 3 8 2 4" xfId="48292" xr:uid="{FC6DAD1E-8450-4B03-83A3-56F936274A34}"/>
    <cellStyle name="メモ 2 2 3 8 20" xfId="46928" xr:uid="{D52B046F-5FF5-4AF3-9AD9-D3547938AFEA}"/>
    <cellStyle name="メモ 2 2 3 8 21" xfId="47612" xr:uid="{38601437-5CA8-4DFC-B8AA-E72408103BB1}"/>
    <cellStyle name="メモ 2 2 3 8 3" xfId="4484" xr:uid="{4CBD2C38-4AB4-46BA-BBC7-971F3351C27D}"/>
    <cellStyle name="メモ 2 2 3 8 3 2" xfId="15240" xr:uid="{88309CDE-DBDE-431A-9300-7D749867D32C}"/>
    <cellStyle name="メモ 2 2 3 8 3 2 2" xfId="36930" xr:uid="{EB54D761-2ABF-4AD3-B2AD-0F9559B9084D}"/>
    <cellStyle name="メモ 2 2 3 8 3 2 3" xfId="51141" xr:uid="{27DB4F2F-DDC9-4133-991E-F43213A8C70A}"/>
    <cellStyle name="メモ 2 2 3 8 3 3" xfId="26172" xr:uid="{8CB8EA99-4281-47B6-8B5B-C74754E24E6D}"/>
    <cellStyle name="メモ 2 2 3 8 3 4" xfId="48972" xr:uid="{80C120D5-26FE-445A-A8CB-8BE7FF1E4B84}"/>
    <cellStyle name="メモ 2 2 3 8 4" xfId="5160" xr:uid="{CB6DB979-BA51-4776-9690-32C8B12D7BF6}"/>
    <cellStyle name="メモ 2 2 3 8 4 2" xfId="15916" xr:uid="{E1A209B8-CEF4-4DE3-BE5E-209D367057F2}"/>
    <cellStyle name="メモ 2 2 3 8 4 2 2" xfId="37606" xr:uid="{725073B7-73F0-42F9-82F6-C45F451D96F6}"/>
    <cellStyle name="メモ 2 2 3 8 4 3" xfId="26848" xr:uid="{7A4E77BF-AC92-4A47-B9B7-C967CF050586}"/>
    <cellStyle name="メモ 2 2 3 8 4 4" xfId="49781" xr:uid="{A8BBF26C-1C24-472A-876A-BF640CD00CE4}"/>
    <cellStyle name="メモ 2 2 3 8 5" xfId="5840" xr:uid="{91949A86-9746-43BF-ABAA-F3A778CFFBF9}"/>
    <cellStyle name="メモ 2 2 3 8 5 2" xfId="16596" xr:uid="{23A4C778-C8A2-4AB5-8CB8-EA3B5B5803D7}"/>
    <cellStyle name="メモ 2 2 3 8 5 2 2" xfId="38286" xr:uid="{E17D5D2F-EE46-494B-9944-4CABAE161D1C}"/>
    <cellStyle name="メモ 2 2 3 8 5 3" xfId="27527" xr:uid="{92714049-ED85-44A7-8DF6-3C2F27F8C609}"/>
    <cellStyle name="メモ 2 2 3 8 6" xfId="6523" xr:uid="{AB341700-0E63-4C49-851D-BF1A79397D58}"/>
    <cellStyle name="メモ 2 2 3 8 6 2" xfId="17279" xr:uid="{6BD28DD4-0779-4CE9-87FE-08B042A55F93}"/>
    <cellStyle name="メモ 2 2 3 8 6 2 2" xfId="38969" xr:uid="{B741FBDC-EE7D-4D51-8173-F6E4F397CF23}"/>
    <cellStyle name="メモ 2 2 3 8 6 3" xfId="28210" xr:uid="{0B3B9C78-9207-4A93-BF3F-014A0AE96670}"/>
    <cellStyle name="メモ 2 2 3 8 7" xfId="7202" xr:uid="{A586DFA4-B442-47CB-95FB-44E344081AF8}"/>
    <cellStyle name="メモ 2 2 3 8 7 2" xfId="17958" xr:uid="{E30AEF2A-B8C5-4CAE-B9AB-289E1DB845AE}"/>
    <cellStyle name="メモ 2 2 3 8 7 2 2" xfId="39648" xr:uid="{33A4824F-9EE4-4D9A-8BDB-3AAEF468D7A8}"/>
    <cellStyle name="メモ 2 2 3 8 7 3" xfId="28889" xr:uid="{7CF2AECB-B285-4AF2-8D42-039D46EC3F36}"/>
    <cellStyle name="メモ 2 2 3 8 8" xfId="7865" xr:uid="{8F84C8B4-FC5F-4A5B-8AA3-51822D8BA400}"/>
    <cellStyle name="メモ 2 2 3 8 8 2" xfId="18621" xr:uid="{C7607F8B-D7C1-4349-9700-22F42ACA86BB}"/>
    <cellStyle name="メモ 2 2 3 8 8 2 2" xfId="40312" xr:uid="{ED1C7E7B-F879-4597-B790-E66B45453CC2}"/>
    <cellStyle name="メモ 2 2 3 8 8 3" xfId="29553" xr:uid="{C757286C-10DB-4123-ABA4-E18DF1CDB8B3}"/>
    <cellStyle name="メモ 2 2 3 8 9" xfId="8501" xr:uid="{E1161957-D9FD-4DC2-BD7D-0122126D3B03}"/>
    <cellStyle name="メモ 2 2 3 8 9 2" xfId="19257" xr:uid="{62DB08C2-149F-4D51-BCF8-E691E0B6CEF2}"/>
    <cellStyle name="メモ 2 2 3 8 9 2 2" xfId="40948" xr:uid="{7783C122-DFB1-4F3E-819C-77E0EA3D4C00}"/>
    <cellStyle name="メモ 2 2 3 8 9 3" xfId="30189" xr:uid="{D7175EF8-94E5-4BDE-9D36-0CD939AD4B93}"/>
    <cellStyle name="メモ 2 2 3 9" xfId="3212" xr:uid="{EC4194D3-D39A-4C19-A94B-F0EFF8D226D2}"/>
    <cellStyle name="メモ 2 2 3 9 10" xfId="9240" xr:uid="{254C6D03-CC80-4E21-B168-2A6C9429237B}"/>
    <cellStyle name="メモ 2 2 3 9 10 2" xfId="19997" xr:uid="{A48D6B6C-9C4B-4096-B996-B8B30CD98E84}"/>
    <cellStyle name="メモ 2 2 3 9 10 2 2" xfId="41688" xr:uid="{30E77EDE-977F-4FDB-BC69-9D1E962B3588}"/>
    <cellStyle name="メモ 2 2 3 9 10 3" xfId="30929" xr:uid="{C417374D-ABC0-4535-860D-3FD97B34703F}"/>
    <cellStyle name="メモ 2 2 3 9 11" xfId="9866" xr:uid="{619B2446-498C-4805-86A6-F6009CAED277}"/>
    <cellStyle name="メモ 2 2 3 9 11 2" xfId="20623" xr:uid="{8B6CFD8B-29F6-42DD-82D2-9BD908CEFB08}"/>
    <cellStyle name="メモ 2 2 3 9 11 2 2" xfId="42314" xr:uid="{170F66DA-CFFC-453A-B098-46D447E3BC49}"/>
    <cellStyle name="メモ 2 2 3 9 11 3" xfId="31555" xr:uid="{8D4F2684-D305-4401-9E42-166C0AD99D57}"/>
    <cellStyle name="メモ 2 2 3 9 12" xfId="10501" xr:uid="{01D7689B-3760-4444-9E56-3F00AADA1238}"/>
    <cellStyle name="メモ 2 2 3 9 12 2" xfId="21258" xr:uid="{678A01B4-EDE2-4F94-ADB8-6B01D0DF7EB2}"/>
    <cellStyle name="メモ 2 2 3 9 12 2 2" xfId="42949" xr:uid="{11EA139B-2B38-438C-A9AB-C55D50ED1D0D}"/>
    <cellStyle name="メモ 2 2 3 9 12 3" xfId="32190" xr:uid="{E62683E2-0808-4F1B-A147-14D562C743DA}"/>
    <cellStyle name="メモ 2 2 3 9 13" xfId="11153" xr:uid="{8664DE28-BEE2-4D4D-978B-EC58C4724C65}"/>
    <cellStyle name="メモ 2 2 3 9 13 2" xfId="21910" xr:uid="{08C05DFE-C93C-4F07-B449-31F2C0BF232D}"/>
    <cellStyle name="メモ 2 2 3 9 13 2 2" xfId="43601" xr:uid="{0D31F0EA-96D9-4C56-8EE0-A647B672E3FB}"/>
    <cellStyle name="メモ 2 2 3 9 13 3" xfId="32842" xr:uid="{E8AEBB2E-D43E-46CC-BF94-5D799295B0C5}"/>
    <cellStyle name="メモ 2 2 3 9 14" xfId="11778" xr:uid="{B8559E13-CA37-49DE-A0BC-615107EA6C88}"/>
    <cellStyle name="メモ 2 2 3 9 14 2" xfId="22535" xr:uid="{7BF8453E-FF22-4221-BD13-90C2F2F6ABF3}"/>
    <cellStyle name="メモ 2 2 3 9 14 2 2" xfId="44226" xr:uid="{B05D4A62-281B-41B7-8136-91FB959B1D16}"/>
    <cellStyle name="メモ 2 2 3 9 14 3" xfId="33467" xr:uid="{7C41B9B7-4F8A-409E-ACFC-434F6D11FCE0}"/>
    <cellStyle name="メモ 2 2 3 9 15" xfId="12383" xr:uid="{097AE66C-F113-4F5C-9CAF-43488CA24EA7}"/>
    <cellStyle name="メモ 2 2 3 9 15 2" xfId="23140" xr:uid="{186DAACE-13FC-47CF-866B-26AFCA468B4E}"/>
    <cellStyle name="メモ 2 2 3 9 15 2 2" xfId="44831" xr:uid="{E18FD4F9-D618-49EA-A4F8-09682E8065FD}"/>
    <cellStyle name="メモ 2 2 3 9 15 3" xfId="34072" xr:uid="{E3A65A70-BD62-4CD8-BC95-3870B1707733}"/>
    <cellStyle name="メモ 2 2 3 9 16" xfId="13012" xr:uid="{2B2148BD-D8D6-42DD-82B2-675EA10FD2C4}"/>
    <cellStyle name="メモ 2 2 3 9 16 2" xfId="23769" xr:uid="{353FDBAA-72BB-4A55-8C4D-583C796912B2}"/>
    <cellStyle name="メモ 2 2 3 9 16 2 2" xfId="45460" xr:uid="{833E0657-E196-496B-AFB0-920EDAB70BF9}"/>
    <cellStyle name="メモ 2 2 3 9 16 3" xfId="34701" xr:uid="{D73B050F-3D83-4B3C-A7D4-A1F347B9B9DF}"/>
    <cellStyle name="メモ 2 2 3 9 17" xfId="13683" xr:uid="{8D08B9C8-6C61-4EA1-9076-0B61F5C4F316}"/>
    <cellStyle name="メモ 2 2 3 9 17 2" xfId="35372" xr:uid="{17DB940D-42BE-496C-939F-BE2FBC3B7C23}"/>
    <cellStyle name="メモ 2 2 3 9 18" xfId="24612" xr:uid="{7A4AAA97-849D-444A-914D-11CB0DEADB62}"/>
    <cellStyle name="メモ 2 2 3 9 19" xfId="46310" xr:uid="{D10D563A-8471-4522-9660-8A66C98FFE9F}"/>
    <cellStyle name="メモ 2 2 3 9 2" xfId="3864" xr:uid="{C5A1C7CF-E501-44E7-B21B-D0B8A7B24AEB}"/>
    <cellStyle name="メモ 2 2 3 9 2 2" xfId="14620" xr:uid="{2F7DBA9C-AE15-457F-ABC5-D3844BA8DA99}"/>
    <cellStyle name="メモ 2 2 3 9 2 2 2" xfId="36310" xr:uid="{57A5FA7B-5BFF-4CBE-AD70-9C84E0C9D8DF}"/>
    <cellStyle name="メモ 2 2 3 9 2 2 3" xfId="49257" xr:uid="{2462C464-D243-493E-8D3F-8897B9A0AAA7}"/>
    <cellStyle name="メモ 2 2 3 9 2 3" xfId="25552" xr:uid="{98BE9810-BA3F-4AF6-9BFE-C70F4AB565BC}"/>
    <cellStyle name="メモ 2 2 3 9 2 3 2" xfId="50521" xr:uid="{BC5A02F2-8D38-41BC-801F-92F8C5298FF4}"/>
    <cellStyle name="メモ 2 2 3 9 2 4" xfId="48352" xr:uid="{98FF6DE1-CC7B-47AA-B291-F418E173CB3D}"/>
    <cellStyle name="メモ 2 2 3 9 20" xfId="46988" xr:uid="{BC104702-2821-4A54-9336-2C0EC9E27E13}"/>
    <cellStyle name="メモ 2 2 3 9 21" xfId="47672" xr:uid="{CF002BF3-6E03-443E-BA11-21E25683EFEF}"/>
    <cellStyle name="メモ 2 2 3 9 3" xfId="4544" xr:uid="{1437E0DE-9C08-45C9-9E57-2578F30FB8FF}"/>
    <cellStyle name="メモ 2 2 3 9 3 2" xfId="15300" xr:uid="{139C0740-65EB-4ADA-BFAC-678DC9F0A25D}"/>
    <cellStyle name="メモ 2 2 3 9 3 2 2" xfId="36990" xr:uid="{9EA07884-EF40-43AC-8365-BD2283C2985B}"/>
    <cellStyle name="メモ 2 2 3 9 3 2 3" xfId="51201" xr:uid="{F59908B4-CB7C-4819-872C-0716A2CA933C}"/>
    <cellStyle name="メモ 2 2 3 9 3 3" xfId="26232" xr:uid="{7580ABA7-7F78-4EBB-AB55-902AC242EF06}"/>
    <cellStyle name="メモ 2 2 3 9 3 4" xfId="49032" xr:uid="{9BBE4888-B45B-4AA4-B661-BD79CB6A0365}"/>
    <cellStyle name="メモ 2 2 3 9 4" xfId="5220" xr:uid="{8F601918-8130-4FAB-A0D3-8E65E0C1219D}"/>
    <cellStyle name="メモ 2 2 3 9 4 2" xfId="15976" xr:uid="{092B338B-3563-47A3-B1F7-C95D23A4201C}"/>
    <cellStyle name="メモ 2 2 3 9 4 2 2" xfId="37666" xr:uid="{80A55069-28E7-4F04-AC83-C2114DF5FB08}"/>
    <cellStyle name="メモ 2 2 3 9 4 3" xfId="26908" xr:uid="{5ACA5DE9-3231-4489-B4AF-0C6EA5D092CB}"/>
    <cellStyle name="メモ 2 2 3 9 4 4" xfId="49841" xr:uid="{4D431D7F-5B47-4E9F-A8CA-7DCFA49D2711}"/>
    <cellStyle name="メモ 2 2 3 9 5" xfId="5900" xr:uid="{FC51C8BD-9B87-4207-BDAC-9D51B7875F52}"/>
    <cellStyle name="メモ 2 2 3 9 5 2" xfId="16656" xr:uid="{87735654-C1C0-438D-9D1D-B3BB64A455D3}"/>
    <cellStyle name="メモ 2 2 3 9 5 2 2" xfId="38346" xr:uid="{0F7ED638-4364-40F7-911A-F0CA3E3C301E}"/>
    <cellStyle name="メモ 2 2 3 9 5 3" xfId="27587" xr:uid="{3A6A731C-9FA9-4F29-A6A1-38C06147C95F}"/>
    <cellStyle name="メモ 2 2 3 9 6" xfId="6583" xr:uid="{32C4ED3B-F2FC-445E-95E5-10DAAC41A2B7}"/>
    <cellStyle name="メモ 2 2 3 9 6 2" xfId="17339" xr:uid="{46AC3294-C2D9-4050-BF9E-EB612AD27936}"/>
    <cellStyle name="メモ 2 2 3 9 6 2 2" xfId="39029" xr:uid="{F1E4468B-AB88-4A54-A5EB-F9D69E526B5A}"/>
    <cellStyle name="メモ 2 2 3 9 6 3" xfId="28270" xr:uid="{1278E7CE-6404-4E72-AC15-CCE36DD2F9CF}"/>
    <cellStyle name="メモ 2 2 3 9 7" xfId="7262" xr:uid="{B3D24ECE-4C8F-483D-A0F7-201CC50ADB11}"/>
    <cellStyle name="メモ 2 2 3 9 7 2" xfId="18018" xr:uid="{0AF1D35A-4CE2-492E-AB01-8D4384ACD6BE}"/>
    <cellStyle name="メモ 2 2 3 9 7 2 2" xfId="39708" xr:uid="{135F3912-1DD1-4E0B-907A-344C66F429AD}"/>
    <cellStyle name="メモ 2 2 3 9 7 3" xfId="28949" xr:uid="{B98B22A3-053E-4754-8134-B0FDC12B4745}"/>
    <cellStyle name="メモ 2 2 3 9 8" xfId="7925" xr:uid="{B2A1AA22-58A0-4387-BBA8-2B3E9EBD7B97}"/>
    <cellStyle name="メモ 2 2 3 9 8 2" xfId="18681" xr:uid="{E409CFAC-F966-4BAE-9396-8407B388CB65}"/>
    <cellStyle name="メモ 2 2 3 9 8 2 2" xfId="40372" xr:uid="{E06B0551-BF06-4F05-86F5-0AFC13C8A27A}"/>
    <cellStyle name="メモ 2 2 3 9 8 3" xfId="29613" xr:uid="{0DE9A005-9B87-42E2-A08E-4960A385E65C}"/>
    <cellStyle name="メモ 2 2 3 9 9" xfId="8561" xr:uid="{273A5854-FF06-4DCA-A7BA-1D760CF30F6B}"/>
    <cellStyle name="メモ 2 2 3 9 9 2" xfId="19317" xr:uid="{78206B8B-83FD-48C3-A4CD-D89CD9842E53}"/>
    <cellStyle name="メモ 2 2 3 9 9 2 2" xfId="41008" xr:uid="{955DEBC9-A6E1-4986-8806-568EE7B853E1}"/>
    <cellStyle name="メモ 2 2 3 9 9 3" xfId="30249" xr:uid="{E6B4EA2E-C211-46F2-9DD4-4FBE6FB8FB79}"/>
    <cellStyle name="メモ 2 2 4" xfId="1476" xr:uid="{D2C92947-B80B-4B35-947A-13C46107D7F0}"/>
    <cellStyle name="メモ 2 2 4 10" xfId="8750" xr:uid="{F4C1B485-4B3C-4B8B-A6C7-10B34F71DEE9}"/>
    <cellStyle name="メモ 2 2 4 10 2" xfId="19506" xr:uid="{B92B25AB-AFC0-4654-A6EB-E99BB2990BFE}"/>
    <cellStyle name="メモ 2 2 4 10 2 2" xfId="41197" xr:uid="{33E4BF06-DED3-4DC1-95FC-C81095C4E15D}"/>
    <cellStyle name="メモ 2 2 4 10 3" xfId="30438" xr:uid="{616311F0-0E1F-4344-AAFA-DAA7357FD998}"/>
    <cellStyle name="メモ 2 2 4 11" xfId="9396" xr:uid="{2E3786BA-012A-43ED-A42D-F7903ADB769B}"/>
    <cellStyle name="メモ 2 2 4 11 2" xfId="20153" xr:uid="{06072E8A-87BB-4113-9F9D-CAA773819F53}"/>
    <cellStyle name="メモ 2 2 4 11 2 2" xfId="41844" xr:uid="{148E7C14-A509-4F93-BF20-DCC590D58AE0}"/>
    <cellStyle name="メモ 2 2 4 11 3" xfId="31085" xr:uid="{BCA79518-CE93-4FD2-B8D7-3EF634DC649D}"/>
    <cellStyle name="メモ 2 2 4 12" xfId="10013" xr:uid="{F42936B9-E7EC-4F0C-AA0F-F5A63D3FA55B}"/>
    <cellStyle name="メモ 2 2 4 12 2" xfId="20770" xr:uid="{68016788-E27C-485A-A2DD-A3CB9A0E53A9}"/>
    <cellStyle name="メモ 2 2 4 12 2 2" xfId="42461" xr:uid="{C16008B6-EA7D-4279-929E-19257157D2A8}"/>
    <cellStyle name="メモ 2 2 4 12 3" xfId="31702" xr:uid="{8068D95B-4AB8-46DE-BB04-FF2491C429AA}"/>
    <cellStyle name="メモ 2 2 4 13" xfId="10684" xr:uid="{16D1B004-29BC-442A-8148-1574DAD8CBBB}"/>
    <cellStyle name="メモ 2 2 4 13 2" xfId="21441" xr:uid="{34141F35-173C-41C5-86D0-E15CB4DB8EE6}"/>
    <cellStyle name="メモ 2 2 4 13 2 2" xfId="43132" xr:uid="{8CA34EB0-F160-4E12-813F-BDF8B7FABDA8}"/>
    <cellStyle name="メモ 2 2 4 13 3" xfId="32373" xr:uid="{4D587D07-CC01-4D16-B16D-28732BBB4B1E}"/>
    <cellStyle name="メモ 2 2 4 14" xfId="11305" xr:uid="{0548DA3F-BD10-43FB-9B39-3FD6DB81D7D5}"/>
    <cellStyle name="メモ 2 2 4 14 2" xfId="22062" xr:uid="{12729DD3-3766-43EF-B2A3-A8A0CBE80704}"/>
    <cellStyle name="メモ 2 2 4 14 2 2" xfId="43753" xr:uid="{7232E86A-7AC7-4281-A1FF-A3EE91C4536C}"/>
    <cellStyle name="メモ 2 2 4 14 3" xfId="32994" xr:uid="{82537B19-341C-40EF-864D-340276C676E2}"/>
    <cellStyle name="メモ 2 2 4 15" xfId="11925" xr:uid="{2228F8F9-2576-4A41-A8EB-4616F30A4F58}"/>
    <cellStyle name="メモ 2 2 4 15 2" xfId="22682" xr:uid="{AA07DF36-2946-4465-9B10-06B6BB1FF939}"/>
    <cellStyle name="メモ 2 2 4 15 2 2" xfId="44373" xr:uid="{5FBF34A7-62AF-48F2-954D-EB8262B76A8E}"/>
    <cellStyle name="メモ 2 2 4 15 3" xfId="33614" xr:uid="{5F3BDF9C-3705-42BC-B985-B841B5FE849A}"/>
    <cellStyle name="メモ 2 2 4 16" xfId="12530" xr:uid="{52545D0C-83EB-4EF8-B25B-DE2375ECDA1B}"/>
    <cellStyle name="メモ 2 2 4 16 2" xfId="23287" xr:uid="{4D0C63B1-ADF2-4B9E-90A0-F8C2DB550D41}"/>
    <cellStyle name="メモ 2 2 4 16 2 2" xfId="44978" xr:uid="{BB1A500F-557A-4A9B-9AED-EC24587EB4D0}"/>
    <cellStyle name="メモ 2 2 4 16 3" xfId="34219" xr:uid="{6106A1B3-739A-400B-88F9-DE1838A3BC46}"/>
    <cellStyle name="メモ 2 2 4 17" xfId="13201" xr:uid="{73EEB7AA-1CCA-467A-A96C-B65D087D4F9B}"/>
    <cellStyle name="メモ 2 2 4 17 2" xfId="34890" xr:uid="{9C7DDAE4-334D-4F9B-B28A-5A374457D521}"/>
    <cellStyle name="メモ 2 2 4 18" xfId="24130" xr:uid="{40B462F6-4D01-4477-BF12-3719D426D8F5}"/>
    <cellStyle name="メモ 2 2 4 19" xfId="45828" xr:uid="{9DEEA7F7-9121-4903-90FF-CA7556FC94FD}"/>
    <cellStyle name="メモ 2 2 4 2" xfId="3376" xr:uid="{45553E96-20C0-4CFF-BAA8-509ED2B5019D}"/>
    <cellStyle name="メモ 2 2 4 2 2" xfId="14132" xr:uid="{A2E8E14D-1E3F-4DE8-B8E3-228673D0A239}"/>
    <cellStyle name="メモ 2 2 4 2 2 2" xfId="35822" xr:uid="{7FE8F55C-38B4-4C71-A11B-CDA26C0B85C7}"/>
    <cellStyle name="メモ 2 2 4 2 2 3" xfId="49168" xr:uid="{70E38C20-E7DB-4B6D-AD71-906FB6BF4F01}"/>
    <cellStyle name="メモ 2 2 4 2 3" xfId="25063" xr:uid="{4948F43B-2288-40C8-9AA7-F8D1B9E98960}"/>
    <cellStyle name="メモ 2 2 4 2 3 2" xfId="50039" xr:uid="{1515EE23-8EB4-4850-93F4-4D6E5E16A26A}"/>
    <cellStyle name="メモ 2 2 4 2 4" xfId="47870" xr:uid="{34F86E43-2AEA-4896-A81C-B0DCC0D3ACEE}"/>
    <cellStyle name="メモ 2 2 4 20" xfId="46506" xr:uid="{F3C4EE41-4CB1-4C43-9B28-812E6417FA90}"/>
    <cellStyle name="メモ 2 2 4 21" xfId="47190" xr:uid="{2C347111-B91E-4A87-BB02-59650E7DF3CF}"/>
    <cellStyle name="メモ 2 2 4 22" xfId="51505" xr:uid="{B0F361EF-33B4-4519-AF2E-79EE03539AC2}"/>
    <cellStyle name="メモ 2 2 4 23" xfId="2723" xr:uid="{DCB2DCE1-4620-47C2-A0C4-16AFD055C7D1}"/>
    <cellStyle name="メモ 2 2 4 3" xfId="4053" xr:uid="{C8DF3C89-1E08-432D-B9AE-2DB27F89AFBB}"/>
    <cellStyle name="メモ 2 2 4 3 2" xfId="14809" xr:uid="{F0FDF3AB-CA94-4AEF-83D8-3A233D9526B2}"/>
    <cellStyle name="メモ 2 2 4 3 2 2" xfId="36499" xr:uid="{2285102F-25B2-4DD7-A32A-756A199CA66E}"/>
    <cellStyle name="メモ 2 2 4 3 2 3" xfId="50719" xr:uid="{E1E0D20A-7EE5-4F28-921D-7331D8A9029B}"/>
    <cellStyle name="メモ 2 2 4 3 3" xfId="25741" xr:uid="{9C26316B-D3EE-4BB7-8C3E-BD07C3580839}"/>
    <cellStyle name="メモ 2 2 4 3 4" xfId="48550" xr:uid="{33A4B3F2-86CF-4C21-9640-40619D9DE9AE}"/>
    <cellStyle name="メモ 2 2 4 4" xfId="4733" xr:uid="{BAB19262-1117-44E8-A27E-3BF03D0E672D}"/>
    <cellStyle name="メモ 2 2 4 4 2" xfId="15489" xr:uid="{584E1DF9-5ABA-4F46-BA60-4F5DE5DB6749}"/>
    <cellStyle name="メモ 2 2 4 4 2 2" xfId="37179" xr:uid="{28282062-F910-40DF-B842-81446EF00998}"/>
    <cellStyle name="メモ 2 2 4 4 3" xfId="26421" xr:uid="{9CC9BED3-97FF-4A24-906F-DE209BD72F41}"/>
    <cellStyle name="メモ 2 2 4 4 4" xfId="49359" xr:uid="{7807E656-5078-4644-AE9A-797D7B5294A6}"/>
    <cellStyle name="メモ 2 2 4 5" xfId="5409" xr:uid="{77A4A755-20AA-4B06-960B-03AD18D16737}"/>
    <cellStyle name="メモ 2 2 4 5 2" xfId="16165" xr:uid="{E5A09C9B-886F-4FF9-ABC2-6713923DECE0}"/>
    <cellStyle name="メモ 2 2 4 5 2 2" xfId="37855" xr:uid="{5F4202AE-AEE8-4E16-B70D-CFAA18A0D3CF}"/>
    <cellStyle name="メモ 2 2 4 5 3" xfId="27097" xr:uid="{CFB17351-01DB-494B-A1B6-638DF1BBCE37}"/>
    <cellStyle name="メモ 2 2 4 6" xfId="6098" xr:uid="{E084BD58-B583-4019-96AA-6252199E8890}"/>
    <cellStyle name="メモ 2 2 4 6 2" xfId="16854" xr:uid="{2B32BC48-4B8D-4F64-A9CA-CCE4C08A1EB8}"/>
    <cellStyle name="メモ 2 2 4 6 2 2" xfId="38544" xr:uid="{7C9AABAE-4E82-4F6B-B73F-F7D6657F191D}"/>
    <cellStyle name="メモ 2 2 4 6 3" xfId="27785" xr:uid="{32AE3CF3-E9A8-48B2-9C71-2CAB86471872}"/>
    <cellStyle name="メモ 2 2 4 7" xfId="6772" xr:uid="{B3E2FD03-D707-48E6-8F74-792E59AC48D4}"/>
    <cellStyle name="メモ 2 2 4 7 2" xfId="17528" xr:uid="{4101F142-3C4E-43B8-83ED-56DD277059CE}"/>
    <cellStyle name="メモ 2 2 4 7 2 2" xfId="39218" xr:uid="{79634E44-61A8-4574-8261-BBA316B6F580}"/>
    <cellStyle name="メモ 2 2 4 7 3" xfId="28459" xr:uid="{337E0B67-F0D3-4F0D-B6E7-27B325157396}"/>
    <cellStyle name="メモ 2 2 4 8" xfId="7448" xr:uid="{AD807889-6902-4D5A-BD85-443016C21B2E}"/>
    <cellStyle name="メモ 2 2 4 8 2" xfId="18204" xr:uid="{B5B212BE-D446-46C6-AE64-4F044DDF4241}"/>
    <cellStyle name="メモ 2 2 4 8 2 2" xfId="39894" xr:uid="{65F32F6A-97C9-413F-8DEA-C3A69723A186}"/>
    <cellStyle name="メモ 2 2 4 8 3" xfId="29135" xr:uid="{DF132886-1DFF-4853-84A6-E05793340F34}"/>
    <cellStyle name="メモ 2 2 4 9" xfId="8072" xr:uid="{A63D6972-91A4-4D62-8415-40F59E4BD193}"/>
    <cellStyle name="メモ 2 2 4 9 2" xfId="18828" xr:uid="{53AB37F6-7144-426E-970A-B44588AB895B}"/>
    <cellStyle name="メモ 2 2 4 9 2 2" xfId="40519" xr:uid="{C84EFF29-C9E1-4712-AD61-50B10D4613F0}"/>
    <cellStyle name="メモ 2 2 4 9 3" xfId="29760" xr:uid="{F1BA6A2A-73D1-42E7-B089-3B82B7E8693F}"/>
    <cellStyle name="メモ 2 2 5" xfId="2782" xr:uid="{90E6C9C6-4F24-486E-AA7D-9A447FC319BA}"/>
    <cellStyle name="メモ 2 2 5 10" xfId="8810" xr:uid="{E2B47FDF-E1D0-4584-9E9F-36992389BCCE}"/>
    <cellStyle name="メモ 2 2 5 10 2" xfId="19566" xr:uid="{D7DD9427-4B08-4C1C-8CC0-E3CEA3EA95A9}"/>
    <cellStyle name="メモ 2 2 5 10 2 2" xfId="41257" xr:uid="{6B2D17A5-C29B-4424-91C3-543542EB8C52}"/>
    <cellStyle name="メモ 2 2 5 10 3" xfId="30498" xr:uid="{07BFD449-C3BE-46CB-8B05-FFCB677481E8}"/>
    <cellStyle name="メモ 2 2 5 11" xfId="9435" xr:uid="{4E6385A2-7A86-4053-BDC5-C0F25A1B3100}"/>
    <cellStyle name="メモ 2 2 5 11 2" xfId="20192" xr:uid="{32869D68-4169-4BBB-9AC5-C37D88941A18}"/>
    <cellStyle name="メモ 2 2 5 11 2 2" xfId="41883" xr:uid="{DCC4357C-3BA3-45A1-80C8-5E12A030ED27}"/>
    <cellStyle name="メモ 2 2 5 11 3" xfId="31124" xr:uid="{A9591580-63FB-431B-B353-DE4DCAC30B0A}"/>
    <cellStyle name="メモ 2 2 5 12" xfId="10070" xr:uid="{1D0C5EDB-979A-4257-A5E9-398C92B4C10C}"/>
    <cellStyle name="メモ 2 2 5 12 2" xfId="20827" xr:uid="{7F5F2B1D-AF0E-43AE-B7FA-54BE0C9F09D1}"/>
    <cellStyle name="メモ 2 2 5 12 2 2" xfId="42518" xr:uid="{AA0DF6DB-8F7E-4757-9D61-1A3A66C30210}"/>
    <cellStyle name="メモ 2 2 5 12 3" xfId="31759" xr:uid="{0F17EBD0-F1F8-4131-8728-7BED87DB7F85}"/>
    <cellStyle name="メモ 2 2 5 13" xfId="10722" xr:uid="{BEC06F6D-CE0E-461F-A98E-3FA861D440BE}"/>
    <cellStyle name="メモ 2 2 5 13 2" xfId="21479" xr:uid="{B9A86839-82BD-458A-8153-53252AC58C54}"/>
    <cellStyle name="メモ 2 2 5 13 2 2" xfId="43170" xr:uid="{AD2CD73E-656F-4015-8A98-8C1840D6E5DF}"/>
    <cellStyle name="メモ 2 2 5 13 3" xfId="32411" xr:uid="{239021B0-6FC4-4144-8F81-9EF24A09EC3E}"/>
    <cellStyle name="メモ 2 2 5 14" xfId="11347" xr:uid="{BD5CC34A-CE16-4718-B4BB-96E53AB1CCCE}"/>
    <cellStyle name="メモ 2 2 5 14 2" xfId="22104" xr:uid="{306F6AE1-6742-468F-97E7-107FDD8E606D}"/>
    <cellStyle name="メモ 2 2 5 14 2 2" xfId="43795" xr:uid="{1148CECF-D92A-4C98-99E5-608E54B44EE1}"/>
    <cellStyle name="メモ 2 2 5 14 3" xfId="33036" xr:uid="{95A66659-DD60-4A7A-A3A4-F0314A7A166A}"/>
    <cellStyle name="メモ 2 2 5 15" xfId="11952" xr:uid="{55E39005-603F-47AE-892E-C7FD9088F751}"/>
    <cellStyle name="メモ 2 2 5 15 2" xfId="22709" xr:uid="{E57D76C4-242E-4872-AE79-779554068FA0}"/>
    <cellStyle name="メモ 2 2 5 15 2 2" xfId="44400" xr:uid="{41D50E23-F5DA-448C-895C-E14285A47EA3}"/>
    <cellStyle name="メモ 2 2 5 15 3" xfId="33641" xr:uid="{CC232017-D8E0-4BE9-8CF5-EB3A4FE58BB2}"/>
    <cellStyle name="メモ 2 2 5 16" xfId="12581" xr:uid="{D50F0097-4264-4345-9219-E7F406896DFA}"/>
    <cellStyle name="メモ 2 2 5 16 2" xfId="23338" xr:uid="{31FF0681-8788-4652-80E8-FFC0E6E4C75D}"/>
    <cellStyle name="メモ 2 2 5 16 2 2" xfId="45029" xr:uid="{4D68FDC4-5A2A-42BD-A0F0-2FF7DCAC9886}"/>
    <cellStyle name="メモ 2 2 5 16 3" xfId="34270" xr:uid="{D6C8E1B9-2AA2-44D2-970B-2FEDCAE90A88}"/>
    <cellStyle name="メモ 2 2 5 17" xfId="13252" xr:uid="{214FC049-5193-491C-9E05-0BD6CFBAD501}"/>
    <cellStyle name="メモ 2 2 5 17 2" xfId="34941" xr:uid="{52E3CD24-B00E-4FD6-8F79-ED0423196715}"/>
    <cellStyle name="メモ 2 2 5 18" xfId="24181" xr:uid="{3E935C87-C77B-4649-A7C0-FA976EE95EE0}"/>
    <cellStyle name="メモ 2 2 5 19" xfId="45879" xr:uid="{35761170-C9FC-40B3-AB14-23B668881412}"/>
    <cellStyle name="メモ 2 2 5 2" xfId="3433" xr:uid="{A71FACD4-2B4D-408C-855F-7F827ABCF53B}"/>
    <cellStyle name="メモ 2 2 5 2 2" xfId="14189" xr:uid="{7496DE78-963F-47DC-A17A-496734627945}"/>
    <cellStyle name="メモ 2 2 5 2 2 2" xfId="35879" xr:uid="{C48B45D9-E44D-44AB-B945-C330D7ED269D}"/>
    <cellStyle name="メモ 2 2 5 2 2 3" xfId="49171" xr:uid="{64937ACE-66B7-4792-967A-AAC2741CD947}"/>
    <cellStyle name="メモ 2 2 5 2 3" xfId="25120" xr:uid="{77DCCDBA-73AF-4A6F-9757-74EF6D871683}"/>
    <cellStyle name="メモ 2 2 5 2 3 2" xfId="50090" xr:uid="{4CC51A00-E720-4C12-93EB-8A8C4C78FB0E}"/>
    <cellStyle name="メモ 2 2 5 2 4" xfId="47921" xr:uid="{21E18273-7066-449A-A4A4-359746B9FB16}"/>
    <cellStyle name="メモ 2 2 5 20" xfId="46557" xr:uid="{D5042DE6-6BF2-485A-B999-02BAF2742252}"/>
    <cellStyle name="メモ 2 2 5 21" xfId="47241" xr:uid="{FE9F942E-24EA-4F99-A155-19BADE5E0E20}"/>
    <cellStyle name="メモ 2 2 5 3" xfId="4113" xr:uid="{B5512666-244A-425B-8CF3-FC3BA564FA22}"/>
    <cellStyle name="メモ 2 2 5 3 2" xfId="14869" xr:uid="{D662C306-0AF3-4B26-8420-60ACD8563799}"/>
    <cellStyle name="メモ 2 2 5 3 2 2" xfId="36559" xr:uid="{70B50F38-7703-4841-B015-4CA043E2E1E7}"/>
    <cellStyle name="メモ 2 2 5 3 2 3" xfId="50770" xr:uid="{797C31F7-9973-434E-BB6D-AD6668715326}"/>
    <cellStyle name="メモ 2 2 5 3 3" xfId="25801" xr:uid="{3D79AF25-EEE4-48B8-87B0-387912E03BEB}"/>
    <cellStyle name="メモ 2 2 5 3 4" xfId="48601" xr:uid="{8E31325F-8EDF-49EC-91B7-E8A44262F789}"/>
    <cellStyle name="メモ 2 2 5 4" xfId="4789" xr:uid="{68937913-42C2-48BE-81BF-CE230670694B}"/>
    <cellStyle name="メモ 2 2 5 4 2" xfId="15545" xr:uid="{DE85A2AE-B6AC-414C-BD1C-6DC51B48B2BB}"/>
    <cellStyle name="メモ 2 2 5 4 2 2" xfId="37235" xr:uid="{1971F964-50D8-4272-A0E4-AD11B9FE424F}"/>
    <cellStyle name="メモ 2 2 5 4 3" xfId="26477" xr:uid="{540C5C0E-42B4-4575-A222-97F98766CE66}"/>
    <cellStyle name="メモ 2 2 5 4 4" xfId="49410" xr:uid="{DCFD2C4B-E396-4212-978D-5E1A67B5E033}"/>
    <cellStyle name="メモ 2 2 5 5" xfId="5469" xr:uid="{DE14F36E-59F2-4407-A6D8-EC384526CC23}"/>
    <cellStyle name="メモ 2 2 5 5 2" xfId="16225" xr:uid="{B0F925B6-629E-4874-9F84-96589DDEDBD1}"/>
    <cellStyle name="メモ 2 2 5 5 2 2" xfId="37915" xr:uid="{65067ABB-6FE4-44EB-AC91-730740D0A7B9}"/>
    <cellStyle name="メモ 2 2 5 5 3" xfId="27157" xr:uid="{ECB405F1-2163-4DCD-AA03-A50B0D880D1D}"/>
    <cellStyle name="メモ 2 2 5 6" xfId="6153" xr:uid="{E1ED12AB-4476-47C7-8E3A-3C0E6DEF20CB}"/>
    <cellStyle name="メモ 2 2 5 6 2" xfId="16909" xr:uid="{9A4ECFA0-AF5B-40AC-A760-BEC3D6031DFB}"/>
    <cellStyle name="メモ 2 2 5 6 2 2" xfId="38599" xr:uid="{8F92EDDC-6ACD-4E61-B461-A1F1BF9FFBCF}"/>
    <cellStyle name="メモ 2 2 5 6 3" xfId="27840" xr:uid="{667C7256-79F3-4B87-9F5A-9E4F79CE4F33}"/>
    <cellStyle name="メモ 2 2 5 7" xfId="6832" xr:uid="{D7F84417-6489-4711-AF10-E9B473C8B74C}"/>
    <cellStyle name="メモ 2 2 5 7 2" xfId="17588" xr:uid="{BF3C6496-42CC-4FD8-BF00-0D12C542573A}"/>
    <cellStyle name="メモ 2 2 5 7 2 2" xfId="39278" xr:uid="{6862F427-7896-48DB-ABAE-B84C90704DCC}"/>
    <cellStyle name="メモ 2 2 5 7 3" xfId="28519" xr:uid="{E9EBB50E-0C96-465A-BAFC-DAE21F836715}"/>
    <cellStyle name="メモ 2 2 5 8" xfId="7495" xr:uid="{20DE493E-C60B-4CE3-B843-1971C27A49B7}"/>
    <cellStyle name="メモ 2 2 5 8 2" xfId="18251" xr:uid="{4A229715-769F-405A-B116-8153EB4056AE}"/>
    <cellStyle name="メモ 2 2 5 8 2 2" xfId="39941" xr:uid="{F9313977-9F20-4ACC-98BC-C4932317F3C0}"/>
    <cellStyle name="メモ 2 2 5 8 3" xfId="29182" xr:uid="{33F6DE4B-E934-4FA0-8371-F69D76F1E4C6}"/>
    <cellStyle name="メモ 2 2 5 9" xfId="8129" xr:uid="{1C268AB4-049A-493B-A3B5-5793A8D342BE}"/>
    <cellStyle name="メモ 2 2 5 9 2" xfId="18885" xr:uid="{80BBC2C2-552E-4F06-8097-146184AEFE61}"/>
    <cellStyle name="メモ 2 2 5 9 2 2" xfId="40576" xr:uid="{6DB4B1A2-527B-4115-B3A3-D2CCD73BA9FC}"/>
    <cellStyle name="メモ 2 2 5 9 3" xfId="29817" xr:uid="{2C5F90CB-B019-485E-9F13-FB990BFAAF84}"/>
    <cellStyle name="メモ 2 2 6" xfId="2842" xr:uid="{915A4839-BB26-4103-90B9-B0D910813E5C}"/>
    <cellStyle name="メモ 2 2 6 10" xfId="8870" xr:uid="{E4F44603-AC31-43DA-B97F-AE0B56B50C9C}"/>
    <cellStyle name="メモ 2 2 6 10 2" xfId="19626" xr:uid="{EE3543B2-A697-4DC9-9745-BBFA6AE92713}"/>
    <cellStyle name="メモ 2 2 6 10 2 2" xfId="41317" xr:uid="{E838CC73-AC7B-44EC-80B9-8154D7AC8EB6}"/>
    <cellStyle name="メモ 2 2 6 10 3" xfId="30558" xr:uid="{E1519D29-808C-4EF6-B75D-865FB5675332}"/>
    <cellStyle name="メモ 2 2 6 11" xfId="9495" xr:uid="{F8C1FAD0-0455-47CE-8885-5072E6FF1E45}"/>
    <cellStyle name="メモ 2 2 6 11 2" xfId="20252" xr:uid="{2F4EBB55-C846-4F10-9D4A-AAACC972E023}"/>
    <cellStyle name="メモ 2 2 6 11 2 2" xfId="41943" xr:uid="{3D046F14-D97E-42DC-A378-A07A880C5D25}"/>
    <cellStyle name="メモ 2 2 6 11 3" xfId="31184" xr:uid="{6E868507-BD51-4C1F-B8BF-0E0A414A922A}"/>
    <cellStyle name="メモ 2 2 6 12" xfId="10130" xr:uid="{BAF2508F-EE6D-4F20-8DB8-22DDA07D70F6}"/>
    <cellStyle name="メモ 2 2 6 12 2" xfId="20887" xr:uid="{6ECDF1F6-8E36-4A74-8E94-81A3475D2156}"/>
    <cellStyle name="メモ 2 2 6 12 2 2" xfId="42578" xr:uid="{C55503F0-188A-478D-8D0C-75466733BF52}"/>
    <cellStyle name="メモ 2 2 6 12 3" xfId="31819" xr:uid="{4BF58A1F-8402-49A7-AD2A-B0498007F59C}"/>
    <cellStyle name="メモ 2 2 6 13" xfId="10782" xr:uid="{9D325BE9-020C-4F5F-99D1-7BAF57D3E5BB}"/>
    <cellStyle name="メモ 2 2 6 13 2" xfId="21539" xr:uid="{C041F9CA-C10F-4180-A2D7-F558208C5923}"/>
    <cellStyle name="メモ 2 2 6 13 2 2" xfId="43230" xr:uid="{546ED538-E7E9-4A1B-95DC-55E9324610E5}"/>
    <cellStyle name="メモ 2 2 6 13 3" xfId="32471" xr:uid="{D2D61105-F0ED-4D00-AB69-CC8D38891448}"/>
    <cellStyle name="メモ 2 2 6 14" xfId="11407" xr:uid="{08C7C303-074D-49B5-B87D-48A1F4A9B895}"/>
    <cellStyle name="メモ 2 2 6 14 2" xfId="22164" xr:uid="{F06B8F94-2A8B-4D79-A86D-90B0041674A6}"/>
    <cellStyle name="メモ 2 2 6 14 2 2" xfId="43855" xr:uid="{7931C5E7-DB89-4B84-908E-0D0841E89694}"/>
    <cellStyle name="メモ 2 2 6 14 3" xfId="33096" xr:uid="{045E690F-0329-40BC-8812-A52DCF2D040E}"/>
    <cellStyle name="メモ 2 2 6 15" xfId="12012" xr:uid="{8746B8EC-D9DB-49CA-AD33-01E2606D834D}"/>
    <cellStyle name="メモ 2 2 6 15 2" xfId="22769" xr:uid="{0BADBA60-9DFC-4FE5-9D97-A275A6F60AEA}"/>
    <cellStyle name="メモ 2 2 6 15 2 2" xfId="44460" xr:uid="{6FA563B2-3058-4DB7-B83F-5F21CE8499D2}"/>
    <cellStyle name="メモ 2 2 6 15 3" xfId="33701" xr:uid="{18C365CD-6680-4643-B09E-DFA448C6CA77}"/>
    <cellStyle name="メモ 2 2 6 16" xfId="12641" xr:uid="{09F04609-7030-4EEE-AEF0-B7AB11D3D3EE}"/>
    <cellStyle name="メモ 2 2 6 16 2" xfId="23398" xr:uid="{03F4A6BD-D2B3-4997-AE0E-E65E958E7C03}"/>
    <cellStyle name="メモ 2 2 6 16 2 2" xfId="45089" xr:uid="{5D0649AE-21C5-40EA-9962-591D2911F307}"/>
    <cellStyle name="メモ 2 2 6 16 3" xfId="34330" xr:uid="{A63F5D84-2B60-4E43-A24A-00306E145500}"/>
    <cellStyle name="メモ 2 2 6 17" xfId="13312" xr:uid="{E4B9D3C2-3DD2-45C5-BEA3-1404BB991AD3}"/>
    <cellStyle name="メモ 2 2 6 17 2" xfId="35001" xr:uid="{861CD1B3-B9E7-4CEC-9D47-5991982E0EB7}"/>
    <cellStyle name="メモ 2 2 6 18" xfId="24241" xr:uid="{6334E011-3D37-4517-80A5-E2318D684926}"/>
    <cellStyle name="メモ 2 2 6 19" xfId="45939" xr:uid="{83823D7B-11A8-41A4-98EE-8F82C4569245}"/>
    <cellStyle name="メモ 2 2 6 2" xfId="3493" xr:uid="{8C370ACA-883F-4947-BEB8-92E74B78694A}"/>
    <cellStyle name="メモ 2 2 6 2 2" xfId="14249" xr:uid="{6DC0706B-1768-4185-8272-DC847C08B2EE}"/>
    <cellStyle name="メモ 2 2 6 2 2 2" xfId="35939" xr:uid="{BB03C80A-2FCF-4572-BFE6-7065B211238D}"/>
    <cellStyle name="メモ 2 2 6 2 2 3" xfId="49183" xr:uid="{641020AA-5B0D-4825-A122-F06566D93389}"/>
    <cellStyle name="メモ 2 2 6 2 3" xfId="25180" xr:uid="{77895ABB-33B2-45CE-A2DF-7252F973862F}"/>
    <cellStyle name="メモ 2 2 6 2 3 2" xfId="50150" xr:uid="{0344B3D8-A484-4BFA-8C78-17C400E9A96F}"/>
    <cellStyle name="メモ 2 2 6 2 4" xfId="47981" xr:uid="{6C53A679-D961-4D71-BF2B-37BAC6E09C49}"/>
    <cellStyle name="メモ 2 2 6 20" xfId="46617" xr:uid="{CBA4CB86-1192-4FE0-8672-DCFC07E34733}"/>
    <cellStyle name="メモ 2 2 6 21" xfId="47301" xr:uid="{352DF226-376B-4441-810F-B1117D72971A}"/>
    <cellStyle name="メモ 2 2 6 3" xfId="4173" xr:uid="{87BE9348-20E6-43EA-8872-B62A03A99D37}"/>
    <cellStyle name="メモ 2 2 6 3 2" xfId="14929" xr:uid="{D74C2831-574A-495B-B256-0DD646B5F10F}"/>
    <cellStyle name="メモ 2 2 6 3 2 2" xfId="36619" xr:uid="{35CD3897-3BDF-4DF5-A223-917B9A4A0B47}"/>
    <cellStyle name="メモ 2 2 6 3 2 3" xfId="50830" xr:uid="{B7F9FF02-727D-4662-918C-706B90483F79}"/>
    <cellStyle name="メモ 2 2 6 3 3" xfId="25861" xr:uid="{8A15E10B-9340-4199-8554-2A7060C4139F}"/>
    <cellStyle name="メモ 2 2 6 3 4" xfId="48661" xr:uid="{FF6F2F33-9D5C-405B-9FDC-528B55B06FA7}"/>
    <cellStyle name="メモ 2 2 6 4" xfId="4849" xr:uid="{E25F993D-D414-49CD-8AB0-3377C493CDE6}"/>
    <cellStyle name="メモ 2 2 6 4 2" xfId="15605" xr:uid="{C33BF7EC-3AE3-4777-BB8D-D15DC54D9BEE}"/>
    <cellStyle name="メモ 2 2 6 4 2 2" xfId="37295" xr:uid="{26AE805A-86D1-4F7F-8693-A1FA119F91AB}"/>
    <cellStyle name="メモ 2 2 6 4 3" xfId="26537" xr:uid="{E5339A06-E6E9-4F22-9781-79380F52B32E}"/>
    <cellStyle name="メモ 2 2 6 4 4" xfId="49470" xr:uid="{69A82BA4-5B8A-4857-8B87-598CEA09913E}"/>
    <cellStyle name="メモ 2 2 6 5" xfId="5529" xr:uid="{D6F55A58-29D7-4A1D-B9FC-646AF637A984}"/>
    <cellStyle name="メモ 2 2 6 5 2" xfId="16285" xr:uid="{75B3559D-0093-4FF4-9C0D-51023650A4A6}"/>
    <cellStyle name="メモ 2 2 6 5 2 2" xfId="37975" xr:uid="{BDC6D301-213A-4027-893B-975F853ABB1D}"/>
    <cellStyle name="メモ 2 2 6 5 3" xfId="27216" xr:uid="{032AC88D-E698-4EE0-AEEE-1290812F1599}"/>
    <cellStyle name="メモ 2 2 6 6" xfId="6212" xr:uid="{71F8E966-E422-44AF-BEA4-C066BC0D0C46}"/>
    <cellStyle name="メモ 2 2 6 6 2" xfId="16968" xr:uid="{EDD2D207-A64A-467A-8863-B5AE81AB03AB}"/>
    <cellStyle name="メモ 2 2 6 6 2 2" xfId="38658" xr:uid="{36960729-858F-4318-9B2E-24A13DF895DC}"/>
    <cellStyle name="メモ 2 2 6 6 3" xfId="27899" xr:uid="{3C43CC04-6E8B-40CD-9904-07CBB90322CD}"/>
    <cellStyle name="メモ 2 2 6 7" xfId="6891" xr:uid="{5F467447-2F6C-49FA-B864-EF50CAF93B0C}"/>
    <cellStyle name="メモ 2 2 6 7 2" xfId="17647" xr:uid="{23AF31EC-7161-462B-9846-A8C1BD3A891C}"/>
    <cellStyle name="メモ 2 2 6 7 2 2" xfId="39337" xr:uid="{16AC201C-2C09-44EE-BBC0-0499222883EF}"/>
    <cellStyle name="メモ 2 2 6 7 3" xfId="28578" xr:uid="{16B41056-7466-4DE3-8F87-2FE3FC1DF0D8}"/>
    <cellStyle name="メモ 2 2 6 8" xfId="7554" xr:uid="{867CF591-1086-4F73-AAB4-247E46429A05}"/>
    <cellStyle name="メモ 2 2 6 8 2" xfId="18310" xr:uid="{F79A48D0-F3CB-433F-B985-570702FB5BE2}"/>
    <cellStyle name="メモ 2 2 6 8 2 2" xfId="40000" xr:uid="{9567DA1E-7857-40B8-AC64-B6A0472CD169}"/>
    <cellStyle name="メモ 2 2 6 8 3" xfId="29241" xr:uid="{4B2B1A75-E402-4B95-BE9E-0353507BBB60}"/>
    <cellStyle name="メモ 2 2 6 9" xfId="8189" xr:uid="{B0997D73-2CD3-4871-A7E0-DABD00552A68}"/>
    <cellStyle name="メモ 2 2 6 9 2" xfId="18945" xr:uid="{5D8FD2CB-4AF9-41A8-9D05-8A41111B2F4D}"/>
    <cellStyle name="メモ 2 2 6 9 2 2" xfId="40636" xr:uid="{77D2ABDD-3990-499F-97C3-2D36CF790723}"/>
    <cellStyle name="メモ 2 2 6 9 3" xfId="29877" xr:uid="{CF5DD1D6-E81A-4A69-837C-28D2446652A0}"/>
    <cellStyle name="メモ 2 2 7" xfId="2901" xr:uid="{F7110DC8-7FBB-4CA5-B409-E67144B8FF0E}"/>
    <cellStyle name="メモ 2 2 7 10" xfId="8929" xr:uid="{6A5B33D9-3628-477B-9A49-C3BD6375A69F}"/>
    <cellStyle name="メモ 2 2 7 10 2" xfId="19685" xr:uid="{6B376284-E54C-4E40-8359-A921D9F3FACE}"/>
    <cellStyle name="メモ 2 2 7 10 2 2" xfId="41376" xr:uid="{861FB46B-5B9B-4BE6-9111-C75C2178BEC4}"/>
    <cellStyle name="メモ 2 2 7 10 3" xfId="30617" xr:uid="{F504438A-5063-43A0-8252-0A4001A1E315}"/>
    <cellStyle name="メモ 2 2 7 11" xfId="9554" xr:uid="{A7D79507-F43B-4DF9-9531-02629C65013A}"/>
    <cellStyle name="メモ 2 2 7 11 2" xfId="20311" xr:uid="{E07CCF3B-AC7A-4346-AE3C-08230F3E1773}"/>
    <cellStyle name="メモ 2 2 7 11 2 2" xfId="42002" xr:uid="{8337D8A9-2388-49F9-B519-78B9E7B2B47E}"/>
    <cellStyle name="メモ 2 2 7 11 3" xfId="31243" xr:uid="{446A28E3-48E7-45A7-9EC3-800D422D9D7A}"/>
    <cellStyle name="メモ 2 2 7 12" xfId="10189" xr:uid="{B674C3B1-01F3-4081-9C75-FFE1B55B7A28}"/>
    <cellStyle name="メモ 2 2 7 12 2" xfId="20946" xr:uid="{4BF0B9A9-E18F-4596-8089-94D5E917B53E}"/>
    <cellStyle name="メモ 2 2 7 12 2 2" xfId="42637" xr:uid="{140C8C55-37B7-48C3-9462-9AE365EE90DB}"/>
    <cellStyle name="メモ 2 2 7 12 3" xfId="31878" xr:uid="{B61ED9E7-3B87-48EF-85DF-87BC810DDBBE}"/>
    <cellStyle name="メモ 2 2 7 13" xfId="10841" xr:uid="{961E9608-0317-4830-B389-6DE218242952}"/>
    <cellStyle name="メモ 2 2 7 13 2" xfId="21598" xr:uid="{E2B1474D-B222-4D42-AEFD-10EA58B0DD49}"/>
    <cellStyle name="メモ 2 2 7 13 2 2" xfId="43289" xr:uid="{55D403E7-823C-4655-959D-7C7CFF164B82}"/>
    <cellStyle name="メモ 2 2 7 13 3" xfId="32530" xr:uid="{5450040A-5CC4-47F1-80EE-1321F82C4463}"/>
    <cellStyle name="メモ 2 2 7 14" xfId="11466" xr:uid="{DD347DC0-ECB6-4B7F-BAAD-BA1BFC696F80}"/>
    <cellStyle name="メモ 2 2 7 14 2" xfId="22223" xr:uid="{671B5A9D-F782-4F12-8BD8-94CCC39F40EC}"/>
    <cellStyle name="メモ 2 2 7 14 2 2" xfId="43914" xr:uid="{A52B9FC1-D94A-40EB-B56D-DD35E267B11A}"/>
    <cellStyle name="メモ 2 2 7 14 3" xfId="33155" xr:uid="{FCD79676-6B2F-470F-B98F-5904915DEF78}"/>
    <cellStyle name="メモ 2 2 7 15" xfId="12071" xr:uid="{0C062A87-9457-437A-B6D5-4FF32067C468}"/>
    <cellStyle name="メモ 2 2 7 15 2" xfId="22828" xr:uid="{032F29AE-4B4C-4CAA-9338-D42A00377DBE}"/>
    <cellStyle name="メモ 2 2 7 15 2 2" xfId="44519" xr:uid="{4F6957CC-0BD6-4FF8-AA17-A3A8F45C36F5}"/>
    <cellStyle name="メモ 2 2 7 15 3" xfId="33760" xr:uid="{71A34289-B4DF-45B0-AE25-26B5B762629D}"/>
    <cellStyle name="メモ 2 2 7 16" xfId="12700" xr:uid="{E3D0F870-B757-4FAD-A570-E7090FCC91FE}"/>
    <cellStyle name="メモ 2 2 7 16 2" xfId="23457" xr:uid="{E57AEC16-844D-4EC7-8607-3FD32C762FC1}"/>
    <cellStyle name="メモ 2 2 7 16 2 2" xfId="45148" xr:uid="{424B674A-1C64-4AE3-B007-D62368996038}"/>
    <cellStyle name="メモ 2 2 7 16 3" xfId="34389" xr:uid="{8CE5F602-7801-4911-AA5A-DE64AB6FDF41}"/>
    <cellStyle name="メモ 2 2 7 17" xfId="13371" xr:uid="{4A0E4039-06A9-4AA3-807A-3D336E5F41EE}"/>
    <cellStyle name="メモ 2 2 7 17 2" xfId="35060" xr:uid="{8003B58C-0110-45C0-9B17-7BA0856DA305}"/>
    <cellStyle name="メモ 2 2 7 18" xfId="24300" xr:uid="{F1E4EDED-8EDF-45F1-926A-C9C7CA2A6066}"/>
    <cellStyle name="メモ 2 2 7 19" xfId="45998" xr:uid="{3EAB0D55-AD50-42BE-BAD0-685D89B52871}"/>
    <cellStyle name="メモ 2 2 7 2" xfId="3552" xr:uid="{8C080648-D0F2-4B41-89F6-AC9BD9C42F0A}"/>
    <cellStyle name="メモ 2 2 7 2 2" xfId="14308" xr:uid="{56F7960F-205C-4760-BE5B-9BF39ECF0E42}"/>
    <cellStyle name="メモ 2 2 7 2 2 2" xfId="35998" xr:uid="{D3D1C2D4-E4EE-467F-94A1-3F9626002842}"/>
    <cellStyle name="メモ 2 2 7 2 2 3" xfId="49195" xr:uid="{581F1B61-8616-4302-AB49-5C2C8DE24D40}"/>
    <cellStyle name="メモ 2 2 7 2 3" xfId="25240" xr:uid="{9F144C10-87A6-4F86-B7AD-7B3A0C1B3C1F}"/>
    <cellStyle name="メモ 2 2 7 2 3 2" xfId="50209" xr:uid="{74783A48-23F6-4308-8A0C-B367B13764AA}"/>
    <cellStyle name="メモ 2 2 7 2 4" xfId="48040" xr:uid="{6C6629FE-98B1-4B80-918E-94FBD96541CC}"/>
    <cellStyle name="メモ 2 2 7 20" xfId="46676" xr:uid="{5F012856-3299-47E7-9929-1064CC77D063}"/>
    <cellStyle name="メモ 2 2 7 21" xfId="47360" xr:uid="{A4B9C0A4-5194-4DB7-9849-F7C93CE7EF9C}"/>
    <cellStyle name="メモ 2 2 7 3" xfId="4232" xr:uid="{A3228AEB-3B7C-4917-AC14-8EE8FB5CD234}"/>
    <cellStyle name="メモ 2 2 7 3 2" xfId="14988" xr:uid="{200CE3AA-5D2D-4105-AA90-C19FE5F269F3}"/>
    <cellStyle name="メモ 2 2 7 3 2 2" xfId="36678" xr:uid="{8B63AC71-C342-43B0-8DB1-6DCF5B1072F8}"/>
    <cellStyle name="メモ 2 2 7 3 2 3" xfId="50889" xr:uid="{C0977AAC-189C-4DB3-9DC4-55BB9AAC6D6B}"/>
    <cellStyle name="メモ 2 2 7 3 3" xfId="25920" xr:uid="{7930AF7F-D728-40CF-AAA5-9CC4FC00162D}"/>
    <cellStyle name="メモ 2 2 7 3 4" xfId="48720" xr:uid="{9CE7FAC7-F1CA-415C-B863-FED7EF507853}"/>
    <cellStyle name="メモ 2 2 7 4" xfId="4908" xr:uid="{8E7AB994-3118-45CD-B02F-59281A58F6BE}"/>
    <cellStyle name="メモ 2 2 7 4 2" xfId="15664" xr:uid="{644BC867-81A0-435B-9CCB-E14E2C3D560E}"/>
    <cellStyle name="メモ 2 2 7 4 2 2" xfId="37354" xr:uid="{FCF97030-9E7F-4237-8F2A-FD14A237D532}"/>
    <cellStyle name="メモ 2 2 7 4 3" xfId="26596" xr:uid="{4AA399F3-0628-4361-9ED7-2DF03820FE69}"/>
    <cellStyle name="メモ 2 2 7 4 4" xfId="49529" xr:uid="{C2A8338C-EE18-4D40-8475-367A99B98BC7}"/>
    <cellStyle name="メモ 2 2 7 5" xfId="5588" xr:uid="{498065EF-DA8A-4E69-A2E5-624228DE4BC5}"/>
    <cellStyle name="メモ 2 2 7 5 2" xfId="16344" xr:uid="{27BE5957-B9FC-4AF5-A721-7A1057E7020A}"/>
    <cellStyle name="メモ 2 2 7 5 2 2" xfId="38034" xr:uid="{68CC22CB-7CEF-43E5-B6B2-AC72D678FF1A}"/>
    <cellStyle name="メモ 2 2 7 5 3" xfId="27275" xr:uid="{2B40842C-7D72-4BC7-B523-8006C5DAD494}"/>
    <cellStyle name="メモ 2 2 7 6" xfId="6271" xr:uid="{8E414590-AD6E-43F9-A574-08098EE96C0A}"/>
    <cellStyle name="メモ 2 2 7 6 2" xfId="17027" xr:uid="{0A7A80F1-8DD5-44A0-B812-B57BB6FB9D96}"/>
    <cellStyle name="メモ 2 2 7 6 2 2" xfId="38717" xr:uid="{3CD5E101-0B57-40F2-9A40-A01E30246A7F}"/>
    <cellStyle name="メモ 2 2 7 6 3" xfId="27958" xr:uid="{39F46DC4-1589-4FA1-AFFC-D48DEAF1B662}"/>
    <cellStyle name="メモ 2 2 7 7" xfId="6950" xr:uid="{D9EAE36B-9FEF-45D7-935B-14C5177ACD2E}"/>
    <cellStyle name="メモ 2 2 7 7 2" xfId="17706" xr:uid="{98A87FCE-0728-448D-83BE-B6CDD2D2C9CE}"/>
    <cellStyle name="メモ 2 2 7 7 2 2" xfId="39396" xr:uid="{343CBED7-44A7-41CD-8D43-042FFEA9DE14}"/>
    <cellStyle name="メモ 2 2 7 7 3" xfId="28637" xr:uid="{096C80DF-BF30-46ED-8180-13925754C9F9}"/>
    <cellStyle name="メモ 2 2 7 8" xfId="7613" xr:uid="{F7BE6C9F-761F-4E2E-AB9F-B46DFA50EE99}"/>
    <cellStyle name="メモ 2 2 7 8 2" xfId="18369" xr:uid="{6D33C08B-F0C6-431C-BEBA-03EE287B7340}"/>
    <cellStyle name="メモ 2 2 7 8 2 2" xfId="40060" xr:uid="{2B8264C3-38BC-4B63-BAF2-D9A256C84B56}"/>
    <cellStyle name="メモ 2 2 7 8 3" xfId="29301" xr:uid="{4B9A2EA1-C2D7-485C-8C8E-5EFD1893E4FF}"/>
    <cellStyle name="メモ 2 2 7 9" xfId="8249" xr:uid="{1F4645B5-5F85-4863-9235-53CED98D6C29}"/>
    <cellStyle name="メモ 2 2 7 9 2" xfId="19005" xr:uid="{EA51A2B6-E74C-454C-B592-C078180364B5}"/>
    <cellStyle name="メモ 2 2 7 9 2 2" xfId="40696" xr:uid="{A37A0DDB-9E69-4F55-B486-7D21AF15368E}"/>
    <cellStyle name="メモ 2 2 7 9 3" xfId="29937" xr:uid="{B3E10A70-5A6A-4ED9-A51E-3DC520CF161F}"/>
    <cellStyle name="メモ 2 2 8" xfId="2708" xr:uid="{FC635726-846E-4A21-8FA7-4E5BC208EECB}"/>
    <cellStyle name="メモ 2 2 8 10" xfId="8735" xr:uid="{6F66B703-AA99-43FF-8207-82708758384F}"/>
    <cellStyle name="メモ 2 2 8 10 2" xfId="19491" xr:uid="{73694AA1-C3E9-4460-9F9E-F039D79B5ACF}"/>
    <cellStyle name="メモ 2 2 8 10 2 2" xfId="41182" xr:uid="{3F18960A-6A9C-4C27-A3E7-EDA8F79AE76D}"/>
    <cellStyle name="メモ 2 2 8 10 3" xfId="30423" xr:uid="{55ADFFDA-8AA3-4824-AED8-64F8D91662A1}"/>
    <cellStyle name="メモ 2 2 8 11" xfId="9381" xr:uid="{A6BA624C-F9C3-482D-A83C-97F08B2EA18E}"/>
    <cellStyle name="メモ 2 2 8 11 2" xfId="20138" xr:uid="{B542D65F-1338-41F9-9BA3-A7FF3AB79429}"/>
    <cellStyle name="メモ 2 2 8 11 2 2" xfId="41829" xr:uid="{8281A2BA-8E56-48FE-9513-DB321E7D8593}"/>
    <cellStyle name="メモ 2 2 8 11 3" xfId="31070" xr:uid="{FD4A0135-198A-47D3-8CEA-1B3DC1C588FD}"/>
    <cellStyle name="メモ 2 2 8 12" xfId="9998" xr:uid="{36C58E33-342E-49AD-8C3B-DC30A1E12527}"/>
    <cellStyle name="メモ 2 2 8 12 2" xfId="20755" xr:uid="{0DE3FD61-D361-4A31-8032-0F705510B8C5}"/>
    <cellStyle name="メモ 2 2 8 12 2 2" xfId="42446" xr:uid="{4A63A25F-5572-4212-9E03-EA01316D8450}"/>
    <cellStyle name="メモ 2 2 8 12 3" xfId="31687" xr:uid="{AD8EE9F2-B0B9-4E77-A36E-B274A770ACA1}"/>
    <cellStyle name="メモ 2 2 8 13" xfId="10669" xr:uid="{63A2DDAD-766A-41E6-852B-CDCEAE11412F}"/>
    <cellStyle name="メモ 2 2 8 13 2" xfId="21426" xr:uid="{85B86916-5032-44F0-9048-D4714CE7DBD2}"/>
    <cellStyle name="メモ 2 2 8 13 2 2" xfId="43117" xr:uid="{CF9DBC1D-509F-453B-B02B-2A866B1C84F3}"/>
    <cellStyle name="メモ 2 2 8 13 3" xfId="32358" xr:uid="{5E4D39DB-C1B5-429E-B47C-A78735F05DCF}"/>
    <cellStyle name="メモ 2 2 8 14" xfId="11290" xr:uid="{D407E831-84C1-4933-BE77-BC884C711278}"/>
    <cellStyle name="メモ 2 2 8 14 2" xfId="22047" xr:uid="{56139C39-8742-4540-9546-09E76CFD7CE6}"/>
    <cellStyle name="メモ 2 2 8 14 2 2" xfId="43738" xr:uid="{E8062E8D-65BE-4FF3-9D8E-E741FFE5F2B4}"/>
    <cellStyle name="メモ 2 2 8 14 3" xfId="32979" xr:uid="{07935F87-5F3C-4077-A251-CA6132E674C9}"/>
    <cellStyle name="メモ 2 2 8 15" xfId="11910" xr:uid="{00AC957D-4977-4B4D-8C07-C38779A1EFBD}"/>
    <cellStyle name="メモ 2 2 8 15 2" xfId="22667" xr:uid="{E42132A0-FD99-4E5C-A3E4-E1C03FBBF255}"/>
    <cellStyle name="メモ 2 2 8 15 2 2" xfId="44358" xr:uid="{E9A4E1DB-BC42-4802-8CF4-D8C0A043D32A}"/>
    <cellStyle name="メモ 2 2 8 15 3" xfId="33599" xr:uid="{BD22B5F8-DDA1-47D8-B2E5-0BB871810F34}"/>
    <cellStyle name="メモ 2 2 8 16" xfId="12515" xr:uid="{2F8660AC-E8DF-46FE-9AB4-2F2AD5B6694D}"/>
    <cellStyle name="メモ 2 2 8 16 2" xfId="23272" xr:uid="{B78FE141-3915-4A28-AAA5-B0EEA6015465}"/>
    <cellStyle name="メモ 2 2 8 16 2 2" xfId="44963" xr:uid="{4E0DE812-98A9-44AF-84DF-25EA1558632F}"/>
    <cellStyle name="メモ 2 2 8 16 3" xfId="34204" xr:uid="{7C605DCD-160E-4AA6-ACA8-6E87840D2944}"/>
    <cellStyle name="メモ 2 2 8 17" xfId="13186" xr:uid="{CB97A9ED-7C25-4CF5-86E3-BD5DF74EC4C4}"/>
    <cellStyle name="メモ 2 2 8 17 2" xfId="34875" xr:uid="{AC7D622D-DA1B-46C0-9338-CA900FA28A9B}"/>
    <cellStyle name="メモ 2 2 8 18" xfId="24115" xr:uid="{F2AADC53-EA7F-4767-B8FB-4CBDDAF87262}"/>
    <cellStyle name="メモ 2 2 8 19" xfId="45813" xr:uid="{233E30A0-87B7-4769-9EFC-0F558EB73B35}"/>
    <cellStyle name="メモ 2 2 8 2" xfId="3361" xr:uid="{09B5901D-1F5B-4F74-8235-BD0A006E7B67}"/>
    <cellStyle name="メモ 2 2 8 2 2" xfId="14117" xr:uid="{9637A760-FAEA-4D3C-B9AD-76D3EA75C43E}"/>
    <cellStyle name="メモ 2 2 8 2 2 2" xfId="35807" xr:uid="{0B0C4D44-B272-4F25-BFA2-A61E4DFE3AB0}"/>
    <cellStyle name="メモ 2 2 8 2 2 3" xfId="49165" xr:uid="{04597C98-D1D1-404E-8106-191B7BC0B634}"/>
    <cellStyle name="メモ 2 2 8 2 3" xfId="25048" xr:uid="{EF5865E6-2D75-405F-BE7F-CD8C564FDA43}"/>
    <cellStyle name="メモ 2 2 8 2 3 2" xfId="50024" xr:uid="{486B3883-4F0D-44E9-B72F-7B13CA4FDF68}"/>
    <cellStyle name="メモ 2 2 8 2 4" xfId="47855" xr:uid="{B0C4C831-6FA6-40E4-A7F7-640B43A7C593}"/>
    <cellStyle name="メモ 2 2 8 20" xfId="46491" xr:uid="{6D596CBC-143C-4299-8E1C-A53FDD48A1F6}"/>
    <cellStyle name="メモ 2 2 8 21" xfId="47175" xr:uid="{9A5F0DBC-FE1E-46C1-AA23-9BBF4A6F9D5B}"/>
    <cellStyle name="メモ 2 2 8 3" xfId="4038" xr:uid="{64CFB4F0-FC21-472E-9ED5-2378BE7E42E8}"/>
    <cellStyle name="メモ 2 2 8 3 2" xfId="14794" xr:uid="{2CCDE191-FF5E-4A7B-B2E7-FDCA6DEAA90E}"/>
    <cellStyle name="メモ 2 2 8 3 2 2" xfId="36484" xr:uid="{F316961D-F7C3-4110-8F49-5E40134BDF1E}"/>
    <cellStyle name="メモ 2 2 8 3 2 3" xfId="50704" xr:uid="{B36EE01E-E434-4127-9588-D5CEAFF61BD3}"/>
    <cellStyle name="メモ 2 2 8 3 3" xfId="25726" xr:uid="{C517C9B2-F45A-4500-8B1E-AC5E52777D73}"/>
    <cellStyle name="メモ 2 2 8 3 4" xfId="48535" xr:uid="{BB240DE4-7BFF-4DC2-9595-E888A37A02CC}"/>
    <cellStyle name="メモ 2 2 8 4" xfId="4718" xr:uid="{86A41700-DB3C-4FE2-BD6F-C8F911B831B3}"/>
    <cellStyle name="メモ 2 2 8 4 2" xfId="15474" xr:uid="{F067B85F-4804-4CE0-9A95-A81D10A2FE4C}"/>
    <cellStyle name="メモ 2 2 8 4 2 2" xfId="37164" xr:uid="{D7C8E27B-3B7F-4879-82B5-69142A8804DA}"/>
    <cellStyle name="メモ 2 2 8 4 3" xfId="26406" xr:uid="{414293CC-1B74-477C-BFEA-CE2DF53C2DD4}"/>
    <cellStyle name="メモ 2 2 8 4 4" xfId="49344" xr:uid="{D5DCD8C2-2B1E-4AAE-B4AD-2CE8E33C6C08}"/>
    <cellStyle name="メモ 2 2 8 5" xfId="5394" xr:uid="{0A31B4F1-F0C8-416F-BC1C-5ACBB9759630}"/>
    <cellStyle name="メモ 2 2 8 5 2" xfId="16150" xr:uid="{864F182C-DDDB-4FDF-B3F9-DCA963EDC225}"/>
    <cellStyle name="メモ 2 2 8 5 2 2" xfId="37840" xr:uid="{7939EAA3-D296-4B48-84E5-6F13435AF543}"/>
    <cellStyle name="メモ 2 2 8 5 3" xfId="27082" xr:uid="{90D7CF00-7A4C-421C-98CE-BAB10FAB4D84}"/>
    <cellStyle name="メモ 2 2 8 6" xfId="6083" xr:uid="{1946C999-5A40-4312-9ECA-FB5D5BDA0F95}"/>
    <cellStyle name="メモ 2 2 8 6 2" xfId="16839" xr:uid="{0C3B9574-CE57-4139-838A-45014CD5406B}"/>
    <cellStyle name="メモ 2 2 8 6 2 2" xfId="38529" xr:uid="{0CFE0740-C33B-4628-A5FD-7268B905041A}"/>
    <cellStyle name="メモ 2 2 8 6 3" xfId="27770" xr:uid="{C6436326-073D-4D1B-8F77-8A8E197E44AF}"/>
    <cellStyle name="メモ 2 2 8 7" xfId="6757" xr:uid="{31D884DF-15D8-49C3-8CCD-47696E6EB3C8}"/>
    <cellStyle name="メモ 2 2 8 7 2" xfId="17513" xr:uid="{FC277074-FBE9-48A2-AA5A-2026E2769011}"/>
    <cellStyle name="メモ 2 2 8 7 2 2" xfId="39203" xr:uid="{3F497AC7-CB86-4338-B46F-4745AD2C2FEC}"/>
    <cellStyle name="メモ 2 2 8 7 3" xfId="28444" xr:uid="{DEBBED84-F9E3-4D6F-9961-1B63D785DB26}"/>
    <cellStyle name="メモ 2 2 8 8" xfId="7433" xr:uid="{1D769C68-DBDC-4339-8AC0-54B1BC7A0B2E}"/>
    <cellStyle name="メモ 2 2 8 8 2" xfId="18189" xr:uid="{E16B3D5D-01DD-4C1A-B176-7DF2173E0625}"/>
    <cellStyle name="メモ 2 2 8 8 2 2" xfId="39879" xr:uid="{EA48B084-3476-4394-8DAD-029E0C84A6F4}"/>
    <cellStyle name="メモ 2 2 8 8 3" xfId="29120" xr:uid="{29AB496E-C580-44A9-B6A1-BBC1A9936B94}"/>
    <cellStyle name="メモ 2 2 8 9" xfId="8057" xr:uid="{42E90223-CA59-4565-A1C6-1C8931EB9243}"/>
    <cellStyle name="メモ 2 2 8 9 2" xfId="18813" xr:uid="{6702B3BC-F745-4800-B9A8-3AE83106D9DE}"/>
    <cellStyle name="メモ 2 2 8 9 2 2" xfId="40504" xr:uid="{EBD6AF50-C85B-4AF6-BA38-F9A207CF535F}"/>
    <cellStyle name="メモ 2 2 8 9 3" xfId="29745" xr:uid="{F44A2E31-4BF5-404C-A139-7602FD2FE93F}"/>
    <cellStyle name="メモ 2 2 9" xfId="2923" xr:uid="{556BEFA8-D9BB-4586-B953-41B139123689}"/>
    <cellStyle name="メモ 2 2 9 10" xfId="8951" xr:uid="{794DB6AD-9DBF-4EA5-81B5-D1323BF61EF0}"/>
    <cellStyle name="メモ 2 2 9 10 2" xfId="19707" xr:uid="{DDDED452-D952-4268-8284-3015756E9212}"/>
    <cellStyle name="メモ 2 2 9 10 2 2" xfId="41398" xr:uid="{7586CCCC-166E-424C-8817-DCB0047F3CB2}"/>
    <cellStyle name="メモ 2 2 9 10 3" xfId="30639" xr:uid="{9648A0BD-C7EC-4B5D-8F2B-72FB9CF080D9}"/>
    <cellStyle name="メモ 2 2 9 11" xfId="9576" xr:uid="{3EC29D9A-FEEB-44CB-B730-BF889F02CB7B}"/>
    <cellStyle name="メモ 2 2 9 11 2" xfId="20333" xr:uid="{BFDA00A2-2008-4DBD-BFFD-9549368EF887}"/>
    <cellStyle name="メモ 2 2 9 11 2 2" xfId="42024" xr:uid="{F52B8B66-94BE-4D68-827B-9EC837C88A9A}"/>
    <cellStyle name="メモ 2 2 9 11 3" xfId="31265" xr:uid="{6C80C988-57C7-4884-9125-F5114EAC4D00}"/>
    <cellStyle name="メモ 2 2 9 12" xfId="10211" xr:uid="{93975E3B-E172-4BFF-8773-C5A13998BABF}"/>
    <cellStyle name="メモ 2 2 9 12 2" xfId="20968" xr:uid="{ACDE2E6A-CB08-4684-8871-BB4063E4554A}"/>
    <cellStyle name="メモ 2 2 9 12 2 2" xfId="42659" xr:uid="{0CF84F69-1E9C-46CA-B31A-0AB531EBBCA3}"/>
    <cellStyle name="メモ 2 2 9 12 3" xfId="31900" xr:uid="{1D252540-F4F0-4116-A7C4-93D8F239DD6C}"/>
    <cellStyle name="メモ 2 2 9 13" xfId="10863" xr:uid="{A37DD833-98EA-4CF7-9393-FB8E4161526F}"/>
    <cellStyle name="メモ 2 2 9 13 2" xfId="21620" xr:uid="{DD508100-04F4-4625-8351-14ADF4360709}"/>
    <cellStyle name="メモ 2 2 9 13 2 2" xfId="43311" xr:uid="{FEF7E1F7-F4E2-47D7-9FA5-CF7F41A92B6E}"/>
    <cellStyle name="メモ 2 2 9 13 3" xfId="32552" xr:uid="{A5192C11-5742-4B08-8C70-4AC317B76AAF}"/>
    <cellStyle name="メモ 2 2 9 14" xfId="11488" xr:uid="{C21A4DA6-7992-4B96-B866-836887EE9FC5}"/>
    <cellStyle name="メモ 2 2 9 14 2" xfId="22245" xr:uid="{DED5E16E-239F-4512-B517-94C339237753}"/>
    <cellStyle name="メモ 2 2 9 14 2 2" xfId="43936" xr:uid="{6E5846BC-302F-49DE-85CB-56DA209433A6}"/>
    <cellStyle name="メモ 2 2 9 14 3" xfId="33177" xr:uid="{95164B61-15D5-48C4-9E7B-857192AC1E2E}"/>
    <cellStyle name="メモ 2 2 9 15" xfId="12093" xr:uid="{1DE7DD31-E3C9-4C3D-9486-F962D4ADFDC3}"/>
    <cellStyle name="メモ 2 2 9 15 2" xfId="22850" xr:uid="{64C37985-5A49-4FB9-9CEB-141964DA8EEC}"/>
    <cellStyle name="メモ 2 2 9 15 2 2" xfId="44541" xr:uid="{C144CCA5-A2FC-4DDF-83C6-2CA9E731284C}"/>
    <cellStyle name="メモ 2 2 9 15 3" xfId="33782" xr:uid="{E6149029-3F5D-4379-AC1C-5C64BF625213}"/>
    <cellStyle name="メモ 2 2 9 16" xfId="12722" xr:uid="{5549868A-ADF5-45A4-ABAE-F56A9441655A}"/>
    <cellStyle name="メモ 2 2 9 16 2" xfId="23479" xr:uid="{455A3766-C8EF-47C9-8395-B0E2C64823C4}"/>
    <cellStyle name="メモ 2 2 9 16 2 2" xfId="45170" xr:uid="{122DDA06-5AAD-48A4-B2F3-1B51EF4E072E}"/>
    <cellStyle name="メモ 2 2 9 16 3" xfId="34411" xr:uid="{9EFE56AF-C4E8-4F60-B6FB-06BA11CA8812}"/>
    <cellStyle name="メモ 2 2 9 17" xfId="13393" xr:uid="{B2E24B4E-959A-4674-BF90-CB0CD3D5BED7}"/>
    <cellStyle name="メモ 2 2 9 17 2" xfId="35082" xr:uid="{7A683E19-4A7C-4AC2-BA1D-6987C527DFB6}"/>
    <cellStyle name="メモ 2 2 9 18" xfId="24322" xr:uid="{47367D5C-ED47-498A-A2B3-8DEE4550658B}"/>
    <cellStyle name="メモ 2 2 9 19" xfId="46020" xr:uid="{11AA7FCE-6C1E-46CB-B0E3-C9B12FFB7BFD}"/>
    <cellStyle name="メモ 2 2 9 2" xfId="3574" xr:uid="{FA450C57-BB91-4904-9F9F-7D16DA907FA2}"/>
    <cellStyle name="メモ 2 2 9 2 2" xfId="14330" xr:uid="{00334955-38A7-44E5-B4C4-524AB8F49AE5}"/>
    <cellStyle name="メモ 2 2 9 2 2 2" xfId="36020" xr:uid="{B12E5E9E-B515-462C-B810-960D62798E10}"/>
    <cellStyle name="メモ 2 2 9 2 2 3" xfId="49200" xr:uid="{BA4AEE6D-1DCF-466B-B6FF-865AA6613330}"/>
    <cellStyle name="メモ 2 2 9 2 3" xfId="25262" xr:uid="{72F340E3-AA20-4758-BF27-E14BE5CC8B33}"/>
    <cellStyle name="メモ 2 2 9 2 3 2" xfId="50231" xr:uid="{9AE61A42-FA98-48A5-862A-2A028C0EAAC9}"/>
    <cellStyle name="メモ 2 2 9 2 4" xfId="48062" xr:uid="{1BE11A37-A0C4-4B82-BD6A-4AB4603E7186}"/>
    <cellStyle name="メモ 2 2 9 20" xfId="46698" xr:uid="{3B218276-63CC-4D49-B367-A2F5C04EF3AC}"/>
    <cellStyle name="メモ 2 2 9 21" xfId="47382" xr:uid="{22D5FC0D-BD6E-4DBD-9799-65719DFE4038}"/>
    <cellStyle name="メモ 2 2 9 3" xfId="4254" xr:uid="{37FAEADF-856C-42EE-931F-66CBFF487702}"/>
    <cellStyle name="メモ 2 2 9 3 2" xfId="15010" xr:uid="{7686D4C8-78B0-425E-A50D-C53EF871B288}"/>
    <cellStyle name="メモ 2 2 9 3 2 2" xfId="36700" xr:uid="{C7F7AADA-0760-45A8-8A92-A62FA57D5D11}"/>
    <cellStyle name="メモ 2 2 9 3 2 3" xfId="50911" xr:uid="{CCDD9C0F-695A-46A4-8EBE-A2BF9331E743}"/>
    <cellStyle name="メモ 2 2 9 3 3" xfId="25942" xr:uid="{8E64C941-930D-48B8-909D-1F5E6BEDBA90}"/>
    <cellStyle name="メモ 2 2 9 3 4" xfId="48742" xr:uid="{BC072DD4-B018-48FE-9A7D-36540C8CB79C}"/>
    <cellStyle name="メモ 2 2 9 4" xfId="4930" xr:uid="{9E942A5F-C403-481B-BD98-55894D95E6ED}"/>
    <cellStyle name="メモ 2 2 9 4 2" xfId="15686" xr:uid="{174C3815-1479-43CC-B555-B1112B49903C}"/>
    <cellStyle name="メモ 2 2 9 4 2 2" xfId="37376" xr:uid="{1DDB7C32-BBB9-42F9-8E56-672CC15C8F38}"/>
    <cellStyle name="メモ 2 2 9 4 3" xfId="26618" xr:uid="{4F517F73-73A4-41A7-B0D7-7D948ACCF475}"/>
    <cellStyle name="メモ 2 2 9 4 4" xfId="49551" xr:uid="{50308CB4-0C8E-4F09-8416-C3E6AD73A6C3}"/>
    <cellStyle name="メモ 2 2 9 5" xfId="5610" xr:uid="{9D75E43E-5B7F-461E-95FC-55CCDC51B4B6}"/>
    <cellStyle name="メモ 2 2 9 5 2" xfId="16366" xr:uid="{252A9AAD-9013-4A77-BD25-15A8D18ED727}"/>
    <cellStyle name="メモ 2 2 9 5 2 2" xfId="38056" xr:uid="{118F2063-0AC2-4CDD-ABD5-1ADCBD09BCD9}"/>
    <cellStyle name="メモ 2 2 9 5 3" xfId="27297" xr:uid="{4B2CD4AA-CB60-4AF2-85B8-FF0060990115}"/>
    <cellStyle name="メモ 2 2 9 6" xfId="6293" xr:uid="{F947527F-EC0D-4D9F-A643-D99047FAFF7E}"/>
    <cellStyle name="メモ 2 2 9 6 2" xfId="17049" xr:uid="{078928AE-4AFB-4CCB-9DE0-EC0E629A84A3}"/>
    <cellStyle name="メモ 2 2 9 6 2 2" xfId="38739" xr:uid="{86B9CB3E-9C4E-44EF-87AB-EEA2C01A6017}"/>
    <cellStyle name="メモ 2 2 9 6 3" xfId="27980" xr:uid="{5E6DFBA4-D988-4D93-A596-28B1AA19179C}"/>
    <cellStyle name="メモ 2 2 9 7" xfId="6972" xr:uid="{8BDB7291-2ADC-46B8-8328-5EC401F760B8}"/>
    <cellStyle name="メモ 2 2 9 7 2" xfId="17728" xr:uid="{0DC85286-5798-4DEE-9CB4-E572F5BB8CF8}"/>
    <cellStyle name="メモ 2 2 9 7 2 2" xfId="39418" xr:uid="{3A6E461C-71AA-4B4B-88DC-A122183BFBF9}"/>
    <cellStyle name="メモ 2 2 9 7 3" xfId="28659" xr:uid="{5937EA54-C895-48E8-A969-2F067C912968}"/>
    <cellStyle name="メモ 2 2 9 8" xfId="7635" xr:uid="{698E2C58-64A3-40B5-A19E-36E7792B62E4}"/>
    <cellStyle name="メモ 2 2 9 8 2" xfId="18391" xr:uid="{C4F710E0-BFEB-4774-A5E7-00E47A5DC7D3}"/>
    <cellStyle name="メモ 2 2 9 8 2 2" xfId="40082" xr:uid="{6BA6E20E-173B-4583-BAFD-54D60AAB9155}"/>
    <cellStyle name="メモ 2 2 9 8 3" xfId="29323" xr:uid="{DD4CDD49-F8AF-4975-AF8B-4696CCDAC8DD}"/>
    <cellStyle name="メモ 2 2 9 9" xfId="8271" xr:uid="{B5A3CE47-F335-4241-A521-BB65BC71AE2A}"/>
    <cellStyle name="メモ 2 2 9 9 2" xfId="19027" xr:uid="{04F28FB1-365D-45F9-988F-2D2A821C5BA0}"/>
    <cellStyle name="メモ 2 2 9 9 2 2" xfId="40718" xr:uid="{C96D38BA-B967-4E07-8E9F-8C21C1F7F2E1}"/>
    <cellStyle name="メモ 2 2 9 9 3" xfId="29959" xr:uid="{CD515BB0-FF42-47ED-9E75-C29BBA7E9D5E}"/>
    <cellStyle name="メモ 2 3" xfId="1203" xr:uid="{76A41C6B-823A-497A-B7C5-1BFF2FC5C1F2}"/>
    <cellStyle name="メモ 2 3 10" xfId="3242" xr:uid="{8DF918DA-2C80-430D-ACC0-E4D21EB63BA8}"/>
    <cellStyle name="メモ 2 3 10 10" xfId="9270" xr:uid="{AA1636BE-A9B0-4948-BC86-1D578BA04CC7}"/>
    <cellStyle name="メモ 2 3 10 10 2" xfId="20027" xr:uid="{55C3DCBA-DE02-4BC2-BC3B-D7B4ACD41BEA}"/>
    <cellStyle name="メモ 2 3 10 10 2 2" xfId="41718" xr:uid="{48444691-C980-4E57-93E4-DF959E7F5BCB}"/>
    <cellStyle name="メモ 2 3 10 10 3" xfId="30959" xr:uid="{87FDF740-76C4-4EC7-ADF4-FD2120E18D33}"/>
    <cellStyle name="メモ 2 3 10 11" xfId="9896" xr:uid="{98511E63-32D6-4379-882A-B4AADD8DDF03}"/>
    <cellStyle name="メモ 2 3 10 11 2" xfId="20653" xr:uid="{FBF12072-5676-4FAD-BBCC-5055391C7201}"/>
    <cellStyle name="メモ 2 3 10 11 2 2" xfId="42344" xr:uid="{477933C8-5A46-4D6A-990C-67F6B1488E1A}"/>
    <cellStyle name="メモ 2 3 10 11 3" xfId="31585" xr:uid="{E1205F5B-0A01-4204-9B14-0CD4027B4F43}"/>
    <cellStyle name="メモ 2 3 10 12" xfId="10531" xr:uid="{17F423A1-CDDA-437D-B6E5-51A3CDA3A74B}"/>
    <cellStyle name="メモ 2 3 10 12 2" xfId="21288" xr:uid="{8D51D5D8-CE88-4963-AAE1-12AFAC93006F}"/>
    <cellStyle name="メモ 2 3 10 12 2 2" xfId="42979" xr:uid="{F2FF9167-F1A2-47F6-A37A-CF427CBCDAF0}"/>
    <cellStyle name="メモ 2 3 10 12 3" xfId="32220" xr:uid="{D41B7964-0EA4-441B-8205-07ECF00FC984}"/>
    <cellStyle name="メモ 2 3 10 13" xfId="11183" xr:uid="{1018539F-7809-4CD1-8380-2D2FD7251C7D}"/>
    <cellStyle name="メモ 2 3 10 13 2" xfId="21940" xr:uid="{99749341-E434-40BE-8860-6A0A5D9D3A87}"/>
    <cellStyle name="メモ 2 3 10 13 2 2" xfId="43631" xr:uid="{5328C520-37FD-469D-BA8C-B8FFAA36FEC2}"/>
    <cellStyle name="メモ 2 3 10 13 3" xfId="32872" xr:uid="{84FDAE0F-BB4A-406E-A3EA-D9C83AFAE46F}"/>
    <cellStyle name="メモ 2 3 10 14" xfId="11808" xr:uid="{5B787EF0-A271-4F18-A06F-D2C4EDDE94E6}"/>
    <cellStyle name="メモ 2 3 10 14 2" xfId="22565" xr:uid="{5D1FC219-9A8B-4568-885C-C598666BB5A5}"/>
    <cellStyle name="メモ 2 3 10 14 2 2" xfId="44256" xr:uid="{84D06229-78C6-4AEE-8FA0-9339FB920386}"/>
    <cellStyle name="メモ 2 3 10 14 3" xfId="33497" xr:uid="{3FFFE5FB-FA57-4D15-AF8E-47ED569A5EC6}"/>
    <cellStyle name="メモ 2 3 10 15" xfId="12413" xr:uid="{BCAE5A20-DBA4-4DD0-A9E3-AF0E30FC5636}"/>
    <cellStyle name="メモ 2 3 10 15 2" xfId="23170" xr:uid="{1457DB81-EC30-446B-963F-60B47DC27F41}"/>
    <cellStyle name="メモ 2 3 10 15 2 2" xfId="44861" xr:uid="{44C6AC2D-DFC7-496C-B9F7-15A45013AA5A}"/>
    <cellStyle name="メモ 2 3 10 15 3" xfId="34102" xr:uid="{E7AB04AE-5FBD-48E1-BB54-B8200E7CE135}"/>
    <cellStyle name="メモ 2 3 10 16" xfId="13042" xr:uid="{CE70D37E-FA2A-490B-A12B-CB333E20EB05}"/>
    <cellStyle name="メモ 2 3 10 16 2" xfId="23799" xr:uid="{8F939319-3F6F-4880-9962-ED382C610A0E}"/>
    <cellStyle name="メモ 2 3 10 16 2 2" xfId="45490" xr:uid="{A6598487-4450-42CD-B33A-DAEB4D3773C5}"/>
    <cellStyle name="メモ 2 3 10 16 3" xfId="34731" xr:uid="{3DDC454F-5A92-4175-AFE5-78FCAEB5B67C}"/>
    <cellStyle name="メモ 2 3 10 17" xfId="13713" xr:uid="{1178F724-A189-470F-99C7-FCADC23DD685}"/>
    <cellStyle name="メモ 2 3 10 17 2" xfId="35402" xr:uid="{BD6AFA33-73FB-459D-A0CD-E3018027D064}"/>
    <cellStyle name="メモ 2 3 10 18" xfId="24642" xr:uid="{4A93E7F2-7199-42D1-8736-3482C9CC0051}"/>
    <cellStyle name="メモ 2 3 10 19" xfId="46340" xr:uid="{0A0BE944-8C53-4A68-B623-1BF02430CD6B}"/>
    <cellStyle name="メモ 2 3 10 2" xfId="3894" xr:uid="{F3A18092-863C-43D2-97B7-F18627285029}"/>
    <cellStyle name="メモ 2 3 10 2 2" xfId="14650" xr:uid="{12026AF3-FBAA-4AC2-91CF-6FAB561AF452}"/>
    <cellStyle name="メモ 2 3 10 2 2 2" xfId="36340" xr:uid="{9554C818-A1CE-487C-A26C-4003D82038A3}"/>
    <cellStyle name="メモ 2 3 10 2 2 3" xfId="49263" xr:uid="{51671D54-8A04-4E78-B97D-2264E5905C57}"/>
    <cellStyle name="メモ 2 3 10 2 3" xfId="25582" xr:uid="{1DA41BF0-2201-42FA-B943-85634976E29A}"/>
    <cellStyle name="メモ 2 3 10 2 3 2" xfId="50551" xr:uid="{3E9D4B03-FD0D-48D6-8AFA-87F91CB120BF}"/>
    <cellStyle name="メモ 2 3 10 2 4" xfId="48382" xr:uid="{548044ED-12DF-4CE5-A879-E50F2B45DF59}"/>
    <cellStyle name="メモ 2 3 10 20" xfId="47018" xr:uid="{A7B7B54F-ABC6-438E-A8CA-9D32624AD2D6}"/>
    <cellStyle name="メモ 2 3 10 21" xfId="47702" xr:uid="{BA0FEFD7-0B51-4933-92C8-5C3F038F52BD}"/>
    <cellStyle name="メモ 2 3 10 3" xfId="4574" xr:uid="{1760D50F-935D-4E09-A8E6-989F42FDCE31}"/>
    <cellStyle name="メモ 2 3 10 3 2" xfId="15330" xr:uid="{9D767514-012E-494D-8FAA-246481E06F3B}"/>
    <cellStyle name="メモ 2 3 10 3 2 2" xfId="37020" xr:uid="{3465395C-44F1-43B7-A29F-87C32D6E5180}"/>
    <cellStyle name="メモ 2 3 10 3 2 3" xfId="51231" xr:uid="{AEA259DE-C95C-437A-8937-2147E7A791C2}"/>
    <cellStyle name="メモ 2 3 10 3 3" xfId="26262" xr:uid="{EDB71E33-AC69-4358-8D69-86941A59D09D}"/>
    <cellStyle name="メモ 2 3 10 3 4" xfId="49062" xr:uid="{84076337-253A-4994-A22C-719D714CA022}"/>
    <cellStyle name="メモ 2 3 10 4" xfId="5250" xr:uid="{B96FED26-C99B-47D2-9C92-FE364C979B35}"/>
    <cellStyle name="メモ 2 3 10 4 2" xfId="16006" xr:uid="{FE0394AA-536E-494E-8C69-F5ADA97A706E}"/>
    <cellStyle name="メモ 2 3 10 4 2 2" xfId="37696" xr:uid="{EDE5A100-59FE-47CD-B4CF-F6817E9CCA85}"/>
    <cellStyle name="メモ 2 3 10 4 3" xfId="26938" xr:uid="{736E5E4E-BCA4-4663-869D-FA2C4EC264C6}"/>
    <cellStyle name="メモ 2 3 10 4 4" xfId="49871" xr:uid="{611BDAFD-9097-4038-B1DB-D223883F09B4}"/>
    <cellStyle name="メモ 2 3 10 5" xfId="5930" xr:uid="{FCE9CF22-5956-4D08-95DA-773BE777A908}"/>
    <cellStyle name="メモ 2 3 10 5 2" xfId="16686" xr:uid="{5E9C59A5-51C3-4102-A383-10C5ACF45C3F}"/>
    <cellStyle name="メモ 2 3 10 5 2 2" xfId="38376" xr:uid="{ADBA9874-431B-4046-B14F-26149DB78709}"/>
    <cellStyle name="メモ 2 3 10 5 3" xfId="27617" xr:uid="{04D5D197-593F-4AF6-8370-8DA1E43C8F17}"/>
    <cellStyle name="メモ 2 3 10 6" xfId="6613" xr:uid="{98B8BF62-99A9-4C46-B0F8-98C514622520}"/>
    <cellStyle name="メモ 2 3 10 6 2" xfId="17369" xr:uid="{1A34D1C1-7279-4714-AD21-360DC71C417A}"/>
    <cellStyle name="メモ 2 3 10 6 2 2" xfId="39059" xr:uid="{4A99AF60-CAE3-44E6-920F-CDCCBCDB426D}"/>
    <cellStyle name="メモ 2 3 10 6 3" xfId="28300" xr:uid="{808EB91E-396E-47F8-95D1-D346DDD2CF6F}"/>
    <cellStyle name="メモ 2 3 10 7" xfId="7292" xr:uid="{713D6A69-5D49-4473-9021-1444E761221D}"/>
    <cellStyle name="メモ 2 3 10 7 2" xfId="18048" xr:uid="{23AB4F81-E33B-4137-8A37-A177619A5A4C}"/>
    <cellStyle name="メモ 2 3 10 7 2 2" xfId="39738" xr:uid="{D20CA0FF-CF28-4ECF-88D8-895CE89DA4F7}"/>
    <cellStyle name="メモ 2 3 10 7 3" xfId="28979" xr:uid="{E62883E2-568F-499D-A126-FA08474CBA1C}"/>
    <cellStyle name="メモ 2 3 10 8" xfId="7955" xr:uid="{46C93A24-0F24-4A35-B057-E9B807EC6B00}"/>
    <cellStyle name="メモ 2 3 10 8 2" xfId="18711" xr:uid="{CE84DCEA-7283-4DD2-A815-053C1CED3886}"/>
    <cellStyle name="メモ 2 3 10 8 2 2" xfId="40402" xr:uid="{14679069-B953-492C-ABAB-E0DCA40A734F}"/>
    <cellStyle name="メモ 2 3 10 8 3" xfId="29643" xr:uid="{6BCC51EE-3005-4F50-A075-B88EC5478328}"/>
    <cellStyle name="メモ 2 3 10 9" xfId="8591" xr:uid="{36696202-BB08-4979-B708-0CA6C0A7D9A1}"/>
    <cellStyle name="メモ 2 3 10 9 2" xfId="19347" xr:uid="{C4AB23F5-400C-4AA4-A761-7E90E86B582E}"/>
    <cellStyle name="メモ 2 3 10 9 2 2" xfId="41038" xr:uid="{22088B29-FAB1-41C9-9E91-B697D26663C3}"/>
    <cellStyle name="メモ 2 3 10 9 3" xfId="30279" xr:uid="{69447A69-76B3-4B8B-9F87-2B15CA00236B}"/>
    <cellStyle name="メモ 2 3 11" xfId="3302" xr:uid="{62E09A7E-F51D-42DF-83F2-EBA394CD7DF6}"/>
    <cellStyle name="メモ 2 3 11 10" xfId="9330" xr:uid="{97B5649D-5A64-401D-9F57-6FF98F3F8ADF}"/>
    <cellStyle name="メモ 2 3 11 10 2" xfId="20087" xr:uid="{3A917DF6-6AFF-4BB9-B479-8A62404673DC}"/>
    <cellStyle name="メモ 2 3 11 10 2 2" xfId="41778" xr:uid="{6D71BED1-8477-4810-B36C-4E8C9AE99399}"/>
    <cellStyle name="メモ 2 3 11 10 3" xfId="31019" xr:uid="{4FE38B81-B66E-43F5-BCFE-A2D71E0F6286}"/>
    <cellStyle name="メモ 2 3 11 11" xfId="9956" xr:uid="{C59B32C4-CC5B-4395-BD3D-E38B0F72C609}"/>
    <cellStyle name="メモ 2 3 11 11 2" xfId="20713" xr:uid="{5EB0BAFD-FB7A-4AFE-BD79-8AE555764446}"/>
    <cellStyle name="メモ 2 3 11 11 2 2" xfId="42404" xr:uid="{801335B6-CC0A-4644-AA9A-ED33C56B594E}"/>
    <cellStyle name="メモ 2 3 11 11 3" xfId="31645" xr:uid="{7C251F59-99A8-4C8C-B36F-3F541206AB86}"/>
    <cellStyle name="メモ 2 3 11 12" xfId="10591" xr:uid="{2C36D6DF-2805-4AC8-AEBB-669EBAA36E6C}"/>
    <cellStyle name="メモ 2 3 11 12 2" xfId="21348" xr:uid="{62B872EB-FCC6-46AE-B95C-EB4B96E84B69}"/>
    <cellStyle name="メモ 2 3 11 12 2 2" xfId="43039" xr:uid="{A0771AC8-85B8-4168-81EF-D18DA0F3DD72}"/>
    <cellStyle name="メモ 2 3 11 12 3" xfId="32280" xr:uid="{CEF11547-BA3B-47F8-8B5D-11F22CB6BFD7}"/>
    <cellStyle name="メモ 2 3 11 13" xfId="11243" xr:uid="{2E2580D7-CDF1-4BBB-9707-35791D8782A1}"/>
    <cellStyle name="メモ 2 3 11 13 2" xfId="22000" xr:uid="{788FA77F-2B02-4D0B-A52B-343EC522B2AE}"/>
    <cellStyle name="メモ 2 3 11 13 2 2" xfId="43691" xr:uid="{EB9A3E0C-C8E6-4988-AAFD-B1B05ED6BF22}"/>
    <cellStyle name="メモ 2 3 11 13 3" xfId="32932" xr:uid="{DD84E33A-DF18-4484-8D39-B2CE94AAAB99}"/>
    <cellStyle name="メモ 2 3 11 14" xfId="11868" xr:uid="{31BA36E4-8BAE-4043-B4DD-BB034CE825CB}"/>
    <cellStyle name="メモ 2 3 11 14 2" xfId="22625" xr:uid="{F7E4A478-80DE-42EB-84EB-19BD06A556D2}"/>
    <cellStyle name="メモ 2 3 11 14 2 2" xfId="44316" xr:uid="{77FECC7E-A910-4902-A851-7BB443E21444}"/>
    <cellStyle name="メモ 2 3 11 14 3" xfId="33557" xr:uid="{CB11D6A0-8106-481B-935E-D71DEB053F4E}"/>
    <cellStyle name="メモ 2 3 11 15" xfId="12473" xr:uid="{4DCD0D8B-9BBD-4FF0-8072-5FB2DA11C420}"/>
    <cellStyle name="メモ 2 3 11 15 2" xfId="23230" xr:uid="{DAF0EB21-925B-4704-BDB5-FCFCE452B8F5}"/>
    <cellStyle name="メモ 2 3 11 15 2 2" xfId="44921" xr:uid="{18BD79E5-CF44-48F5-A383-C9D6CEBEF69B}"/>
    <cellStyle name="メモ 2 3 11 15 3" xfId="34162" xr:uid="{0A5BADE0-78D2-4933-89FF-BCE4457D4C56}"/>
    <cellStyle name="メモ 2 3 11 16" xfId="13102" xr:uid="{411498B1-90CD-42F2-A747-BB0C366FC3BF}"/>
    <cellStyle name="メモ 2 3 11 16 2" xfId="23859" xr:uid="{87942EA6-23BF-453A-A07A-212B4AD93343}"/>
    <cellStyle name="メモ 2 3 11 16 2 2" xfId="45550" xr:uid="{EF244063-D08F-4273-A124-72D80075C47E}"/>
    <cellStyle name="メモ 2 3 11 16 3" xfId="34791" xr:uid="{05A1649B-66AF-4980-AECC-9A9BD9F6BBB6}"/>
    <cellStyle name="メモ 2 3 11 17" xfId="13773" xr:uid="{361DE2F4-09E7-44CE-9FEA-397C0F0DF2D9}"/>
    <cellStyle name="メモ 2 3 11 17 2" xfId="35462" xr:uid="{4DBA9070-EEA8-4A54-BBE8-9EC78CB38ED4}"/>
    <cellStyle name="メモ 2 3 11 18" xfId="24702" xr:uid="{22BD1EF4-0148-480C-A4B7-957D79FECC48}"/>
    <cellStyle name="メモ 2 3 11 19" xfId="46400" xr:uid="{B3EAE1B4-8281-4ED4-BAA2-03CBAFB21AAF}"/>
    <cellStyle name="メモ 2 3 11 2" xfId="3954" xr:uid="{3724B5E6-3593-449A-9040-AC15AD106813}"/>
    <cellStyle name="メモ 2 3 11 2 2" xfId="14710" xr:uid="{62ED2165-7F15-4EA5-914E-97C8AD6A8508}"/>
    <cellStyle name="メモ 2 3 11 2 2 2" xfId="36400" xr:uid="{0DCC3C28-87E1-46D4-A741-10E4C608C27E}"/>
    <cellStyle name="メモ 2 3 11 2 2 3" xfId="49275" xr:uid="{5BD46541-7685-4E0B-9A7D-85C765BF2C6F}"/>
    <cellStyle name="メモ 2 3 11 2 3" xfId="25642" xr:uid="{55E997F2-5130-4CA3-9267-416124D12D22}"/>
    <cellStyle name="メモ 2 3 11 2 3 2" xfId="50611" xr:uid="{F1C0498A-7C6C-4F64-B083-B01FA8FC6CCF}"/>
    <cellStyle name="メモ 2 3 11 2 4" xfId="48442" xr:uid="{64877C77-7E2F-4198-B3A9-33AE6E35D5BC}"/>
    <cellStyle name="メモ 2 3 11 20" xfId="47078" xr:uid="{29B4F826-A2E9-4611-8A7C-A81D332FEE07}"/>
    <cellStyle name="メモ 2 3 11 21" xfId="47762" xr:uid="{41D0DAD5-BC15-4015-A1A9-0E9D517174CC}"/>
    <cellStyle name="メモ 2 3 11 3" xfId="4634" xr:uid="{7E662DB8-91BD-49C8-B462-FDD823B082AF}"/>
    <cellStyle name="メモ 2 3 11 3 2" xfId="15390" xr:uid="{51478C5D-7470-4B0C-ABD5-33871E60FEB7}"/>
    <cellStyle name="メモ 2 3 11 3 2 2" xfId="37080" xr:uid="{508D3479-1BE0-4BBC-BDAC-2DAD91280AD8}"/>
    <cellStyle name="メモ 2 3 11 3 2 3" xfId="51291" xr:uid="{8F1540A2-0601-4365-911D-87E6509CF092}"/>
    <cellStyle name="メモ 2 3 11 3 3" xfId="26322" xr:uid="{FB354F71-8C61-476A-8EA4-23C04EF34581}"/>
    <cellStyle name="メモ 2 3 11 3 4" xfId="49122" xr:uid="{4F535339-96A1-4583-8CBA-E18D0E302D6E}"/>
    <cellStyle name="メモ 2 3 11 4" xfId="5310" xr:uid="{A2D2F9B4-858D-49CF-8107-DB859A81F336}"/>
    <cellStyle name="メモ 2 3 11 4 2" xfId="16066" xr:uid="{76D14FFC-D261-41C7-AB30-2531D752F5C9}"/>
    <cellStyle name="メモ 2 3 11 4 2 2" xfId="37756" xr:uid="{A6D0D974-A65D-48E0-83C8-6662082CE2BF}"/>
    <cellStyle name="メモ 2 3 11 4 3" xfId="26998" xr:uid="{B9D9FDCB-3595-4F22-BAB6-B3A1845E50F2}"/>
    <cellStyle name="メモ 2 3 11 4 4" xfId="49931" xr:uid="{4AA5B43C-79EB-4A5C-AD55-C892A18A6FB1}"/>
    <cellStyle name="メモ 2 3 11 5" xfId="5990" xr:uid="{24164E7C-B6F9-40FD-BB3A-F21B58D29F9F}"/>
    <cellStyle name="メモ 2 3 11 5 2" xfId="16746" xr:uid="{40DCA2E3-CE94-4639-B446-3F9775D149FC}"/>
    <cellStyle name="メモ 2 3 11 5 2 2" xfId="38436" xr:uid="{095B75D4-6F58-46C4-A1FB-169094CEC475}"/>
    <cellStyle name="メモ 2 3 11 5 3" xfId="27677" xr:uid="{8C34FAB2-6A0B-417D-9D28-2EEC365D8F7A}"/>
    <cellStyle name="メモ 2 3 11 6" xfId="6673" xr:uid="{C892D338-2843-44C6-AA6B-913EFFDE0B36}"/>
    <cellStyle name="メモ 2 3 11 6 2" xfId="17429" xr:uid="{81A97D9B-1B0B-4951-89EC-B2A19A2E20DB}"/>
    <cellStyle name="メモ 2 3 11 6 2 2" xfId="39119" xr:uid="{F5C9A855-C16E-48EC-BCB6-F531E942FDE2}"/>
    <cellStyle name="メモ 2 3 11 6 3" xfId="28360" xr:uid="{58812313-529F-45AB-84D3-6F510FA25D98}"/>
    <cellStyle name="メモ 2 3 11 7" xfId="7352" xr:uid="{0D619E41-DEFA-40AD-BA41-855614C5BED7}"/>
    <cellStyle name="メモ 2 3 11 7 2" xfId="18108" xr:uid="{9F9EE3EF-1B23-4C1B-BAA4-3D276439E8EE}"/>
    <cellStyle name="メモ 2 3 11 7 2 2" xfId="39798" xr:uid="{2705168E-C929-4489-8ACD-DC58E9C9D829}"/>
    <cellStyle name="メモ 2 3 11 7 3" xfId="29039" xr:uid="{C449B017-8D0C-4BBD-8527-5716531C7B3F}"/>
    <cellStyle name="メモ 2 3 11 8" xfId="8015" xr:uid="{2BC46436-0992-438B-8887-C55B9DE5CD11}"/>
    <cellStyle name="メモ 2 3 11 8 2" xfId="18771" xr:uid="{D7999376-F861-4844-855C-87CA4913CA1C}"/>
    <cellStyle name="メモ 2 3 11 8 2 2" xfId="40462" xr:uid="{57230D46-3EC4-42DA-8712-9CA9B84D163C}"/>
    <cellStyle name="メモ 2 3 11 8 3" xfId="29703" xr:uid="{6B6E71C6-91FF-4536-AED9-A7DD37511F61}"/>
    <cellStyle name="メモ 2 3 11 9" xfId="8651" xr:uid="{DC19CD53-767D-4A38-935A-7DFFF2181BAB}"/>
    <cellStyle name="メモ 2 3 11 9 2" xfId="19407" xr:uid="{D6CA046D-85EC-4978-9067-B4A298A4C446}"/>
    <cellStyle name="メモ 2 3 11 9 2 2" xfId="41098" xr:uid="{BDCA8E85-C904-4C0C-B057-538F6AD1E2FD}"/>
    <cellStyle name="メモ 2 3 11 9 3" xfId="30339" xr:uid="{9C8BCD56-F066-4E31-8757-C41762FC036C}"/>
    <cellStyle name="メモ 2 3 12" xfId="2738" xr:uid="{BD76CB48-0C17-45DF-91E9-09EBEA55810B}"/>
    <cellStyle name="メモ 2 3 12 2" xfId="14044" xr:uid="{CE52666F-590A-4A61-9FB0-B4EE6D7B9576}"/>
    <cellStyle name="メモ 2 3 12 2 2" xfId="35734" xr:uid="{62ACD8B5-6127-4517-95B0-D32220873B2E}"/>
    <cellStyle name="メモ 2 3 12 3" xfId="24975" xr:uid="{9A6CCB8F-6584-494C-A0E0-CB362A3783CA}"/>
    <cellStyle name="メモ 2 3 13" xfId="5424" xr:uid="{0A51AAC7-114E-421B-A463-43AEC404D39A}"/>
    <cellStyle name="メモ 2 3 13 2" xfId="16180" xr:uid="{6AC6CD04-5551-45FE-848C-BE64A3C11168}"/>
    <cellStyle name="メモ 2 3 13 2 2" xfId="37870" xr:uid="{4029A231-E4AB-468C-8BFC-EBE14096EC61}"/>
    <cellStyle name="メモ 2 3 13 3" xfId="27112" xr:uid="{F6808A35-7367-4106-9559-790988A20662}"/>
    <cellStyle name="メモ 2 3 14" xfId="8765" xr:uid="{352C9142-7A0F-48A3-9B36-ED1584A9C37B}"/>
    <cellStyle name="メモ 2 3 14 2" xfId="19521" xr:uid="{4484B5A5-D79D-4F7E-BD58-8F68D3D6E339}"/>
    <cellStyle name="メモ 2 3 14 2 2" xfId="41212" xr:uid="{A38E7EC3-8E0D-4424-A6A4-D272D45196EA}"/>
    <cellStyle name="メモ 2 3 14 3" xfId="30453" xr:uid="{45C84A71-2593-4B48-A7EB-4F61DE1C31DA}"/>
    <cellStyle name="メモ 2 3 15" xfId="51487" xr:uid="{87D01D09-3A88-48E7-AE04-6F00E7BECE33}"/>
    <cellStyle name="メモ 2 3 16" xfId="2423" xr:uid="{E4D20436-6623-407C-B3AB-F753C7C2E17E}"/>
    <cellStyle name="メモ 2 3 2" xfId="1359" xr:uid="{17DAAF6C-C5B3-4471-A4BA-BA557C7A3C8E}"/>
    <cellStyle name="メモ 2 3 2 10" xfId="8825" xr:uid="{146A2CF4-A2E0-4A1C-99EB-8709F7FBC4A9}"/>
    <cellStyle name="メモ 2 3 2 10 2" xfId="19581" xr:uid="{B4001E47-5B0C-41F0-B151-9AA25B00641A}"/>
    <cellStyle name="メモ 2 3 2 10 2 2" xfId="41272" xr:uid="{FA6F0711-89A6-4587-B67A-A18C8CC467C2}"/>
    <cellStyle name="メモ 2 3 2 10 3" xfId="30513" xr:uid="{25CFADB5-D824-4342-8BBD-5713B69A82FE}"/>
    <cellStyle name="メモ 2 3 2 11" xfId="9450" xr:uid="{CF5546CB-B69B-4113-8B2C-F4193D7E47B0}"/>
    <cellStyle name="メモ 2 3 2 11 2" xfId="20207" xr:uid="{E3CAA4AD-5B2E-41A1-82D4-7FE4FC68BD8A}"/>
    <cellStyle name="メモ 2 3 2 11 2 2" xfId="41898" xr:uid="{1EAC8511-DD42-4B60-982C-D515709B6DC0}"/>
    <cellStyle name="メモ 2 3 2 11 3" xfId="31139" xr:uid="{BDA62210-5DDF-4511-90C3-E6D038772A6A}"/>
    <cellStyle name="メモ 2 3 2 12" xfId="10085" xr:uid="{CE8A0FC7-1BAC-4827-AF49-1AA159389D06}"/>
    <cellStyle name="メモ 2 3 2 12 2" xfId="20842" xr:uid="{5BDD6207-1CA6-4E73-BC10-995E21889CA8}"/>
    <cellStyle name="メモ 2 3 2 12 2 2" xfId="42533" xr:uid="{C3549342-518F-4BD4-B745-E3D2494BB2AF}"/>
    <cellStyle name="メモ 2 3 2 12 3" xfId="31774" xr:uid="{1CC0913E-26C8-4CFE-B37F-683BF0E004CD}"/>
    <cellStyle name="メモ 2 3 2 13" xfId="10737" xr:uid="{06488F69-1F31-4531-A138-1F2319C8939D}"/>
    <cellStyle name="メモ 2 3 2 13 2" xfId="21494" xr:uid="{A003EDC6-85D8-408C-B045-1FAD26DCF059}"/>
    <cellStyle name="メモ 2 3 2 13 2 2" xfId="43185" xr:uid="{174A51AD-CBE9-4014-8371-74AD21DF23F5}"/>
    <cellStyle name="メモ 2 3 2 13 3" xfId="32426" xr:uid="{53FFCE57-16E5-454C-88E7-4FF28F4B0B48}"/>
    <cellStyle name="メモ 2 3 2 14" xfId="11362" xr:uid="{06EF40AA-EC46-4050-8578-C3B375DA287F}"/>
    <cellStyle name="メモ 2 3 2 14 2" xfId="22119" xr:uid="{AD7F1A59-B271-4F8C-9D52-43A513ED7EDE}"/>
    <cellStyle name="メモ 2 3 2 14 2 2" xfId="43810" xr:uid="{E082E34F-4E1F-41CD-A387-F33778D7932F}"/>
    <cellStyle name="メモ 2 3 2 14 3" xfId="33051" xr:uid="{0B660BFE-8171-4B2E-BA0F-1501B9264F6B}"/>
    <cellStyle name="メモ 2 3 2 15" xfId="11967" xr:uid="{0EE980C0-E055-4D23-808A-26C2F4231A8F}"/>
    <cellStyle name="メモ 2 3 2 15 2" xfId="22724" xr:uid="{FCA9D8FF-8402-4031-B120-D765B6662C69}"/>
    <cellStyle name="メモ 2 3 2 15 2 2" xfId="44415" xr:uid="{F9E1C7D8-C3CE-4AEE-AA58-D04F2450F906}"/>
    <cellStyle name="メモ 2 3 2 15 3" xfId="33656" xr:uid="{906D6A80-3C4A-4594-8509-BB7C796C7C71}"/>
    <cellStyle name="メモ 2 3 2 16" xfId="12596" xr:uid="{29112D20-3FC3-4535-909A-3DC814B69C27}"/>
    <cellStyle name="メモ 2 3 2 16 2" xfId="23353" xr:uid="{A14BFC9D-9ECD-45A3-83BE-D6FF5D4C9D98}"/>
    <cellStyle name="メモ 2 3 2 16 2 2" xfId="45044" xr:uid="{630F25E8-6DA0-426E-BDCB-ED49A0816879}"/>
    <cellStyle name="メモ 2 3 2 16 3" xfId="34285" xr:uid="{479F47D9-B405-4FE1-AD0A-CDEF9B6C1B91}"/>
    <cellStyle name="メモ 2 3 2 17" xfId="13267" xr:uid="{DCBAE4EC-D02C-4A72-BC82-A56B210DAAE0}"/>
    <cellStyle name="メモ 2 3 2 17 2" xfId="34956" xr:uid="{600AC5BA-6206-4295-A45C-A2224305CA82}"/>
    <cellStyle name="メモ 2 3 2 18" xfId="24196" xr:uid="{36652DCA-2E4B-42AD-95B9-E62422F99D9E}"/>
    <cellStyle name="メモ 2 3 2 19" xfId="45894" xr:uid="{6161E47F-8090-4B4C-B648-026F09507612}"/>
    <cellStyle name="メモ 2 3 2 2" xfId="1671" xr:uid="{86670A40-A084-4BAC-8E1C-B5162A7484D4}"/>
    <cellStyle name="メモ 2 3 2 2 2" xfId="14204" xr:uid="{ECAD530E-40C6-440E-B43D-83D96C753A0F}"/>
    <cellStyle name="メモ 2 3 2 2 2 2" xfId="35894" xr:uid="{17260FF7-D875-4184-859A-0AF19E9FEB09}"/>
    <cellStyle name="メモ 2 3 2 2 2 3" xfId="49174" xr:uid="{189F1140-2E77-4580-BB95-D03A9BC1B6CF}"/>
    <cellStyle name="メモ 2 3 2 2 3" xfId="25135" xr:uid="{EDEAFFD3-AC10-4E0A-8CBD-9698A578FE0D}"/>
    <cellStyle name="メモ 2 3 2 2 3 2" xfId="50105" xr:uid="{95F6CAEB-07CB-4A4D-B8FC-02900241FF59}"/>
    <cellStyle name="メモ 2 3 2 2 4" xfId="47936" xr:uid="{559E49BE-8EA4-4916-A9F1-074E8738CCFC}"/>
    <cellStyle name="メモ 2 3 2 2 5" xfId="51519" xr:uid="{02F617E6-F733-488F-81E7-6FAC1C408BFB}"/>
    <cellStyle name="メモ 2 3 2 2 6" xfId="3448" xr:uid="{D271323B-7DA4-46DC-B075-2D585C61F972}"/>
    <cellStyle name="メモ 2 3 2 20" xfId="46572" xr:uid="{9D62E6A9-065A-4C97-914C-8BC92A01BF48}"/>
    <cellStyle name="メモ 2 3 2 21" xfId="47256" xr:uid="{A88FCB1C-0B53-485B-93ED-F6F87642E27D}"/>
    <cellStyle name="メモ 2 3 2 22" xfId="51499" xr:uid="{BFF43835-E36F-4AA9-AD5D-B24C916AC084}"/>
    <cellStyle name="メモ 2 3 2 23" xfId="2797" xr:uid="{956BD15D-DB0C-45D0-B91D-BAB7E8FD49BB}"/>
    <cellStyle name="メモ 2 3 2 3" xfId="4128" xr:uid="{12481415-1532-4E58-8529-CC7A752EA774}"/>
    <cellStyle name="メモ 2 3 2 3 2" xfId="14884" xr:uid="{9EE592D7-ED01-4753-8E61-5A073A7FC9CB}"/>
    <cellStyle name="メモ 2 3 2 3 2 2" xfId="36574" xr:uid="{AE7185FF-269F-49AF-A937-FC35A280E455}"/>
    <cellStyle name="メモ 2 3 2 3 2 3" xfId="50785" xr:uid="{AABDC3EE-DC1E-4806-B556-BB16332079B8}"/>
    <cellStyle name="メモ 2 3 2 3 3" xfId="25816" xr:uid="{033762FA-1B05-4AA2-8BDC-5934B2221EAC}"/>
    <cellStyle name="メモ 2 3 2 3 4" xfId="48616" xr:uid="{BABA3F28-0C1E-474A-B286-DEE0448A8F2A}"/>
    <cellStyle name="メモ 2 3 2 4" xfId="4804" xr:uid="{96E60253-26DC-4ADD-8B87-F5D5C8384026}"/>
    <cellStyle name="メモ 2 3 2 4 2" xfId="15560" xr:uid="{6C117B0D-007F-47CA-A27A-742B83A3BA42}"/>
    <cellStyle name="メモ 2 3 2 4 2 2" xfId="37250" xr:uid="{99F9628F-3A7E-495B-8D4B-45C0F6FC1FCA}"/>
    <cellStyle name="メモ 2 3 2 4 3" xfId="26492" xr:uid="{3232889B-7679-405B-9BBF-8DDFD32EADA5}"/>
    <cellStyle name="メモ 2 3 2 4 4" xfId="49425" xr:uid="{BAE17B27-2F7B-4799-8930-3E998ACB07A2}"/>
    <cellStyle name="メモ 2 3 2 5" xfId="5484" xr:uid="{A631A0BA-8906-4133-8B14-151853D4AA0B}"/>
    <cellStyle name="メモ 2 3 2 5 2" xfId="16240" xr:uid="{514FB3EB-5A63-444F-8080-22710BEA6F2A}"/>
    <cellStyle name="メモ 2 3 2 5 2 2" xfId="37930" xr:uid="{2FA54D51-F545-4DC4-AD97-2B4E9458699A}"/>
    <cellStyle name="メモ 2 3 2 5 3" xfId="27172" xr:uid="{0AF84F60-6998-41AE-9590-A7BF571BFC20}"/>
    <cellStyle name="メモ 2 3 2 6" xfId="6168" xr:uid="{BE617CF3-A43E-4C2A-AFD8-0347857A9448}"/>
    <cellStyle name="メモ 2 3 2 6 2" xfId="16924" xr:uid="{CDA5154E-BDF4-42DF-9AF5-354BFDDD18FF}"/>
    <cellStyle name="メモ 2 3 2 6 2 2" xfId="38614" xr:uid="{5E98E2A1-BEC6-4156-9E70-54F100E646E8}"/>
    <cellStyle name="メモ 2 3 2 6 3" xfId="27855" xr:uid="{7957434E-F421-4004-BED2-B7B29C14B3F0}"/>
    <cellStyle name="メモ 2 3 2 7" xfId="6847" xr:uid="{90FDC6DF-76EB-4D18-9E8B-DBD6918CB0D4}"/>
    <cellStyle name="メモ 2 3 2 7 2" xfId="17603" xr:uid="{23285BA4-6621-4C53-8A79-5BAFC8010B31}"/>
    <cellStyle name="メモ 2 3 2 7 2 2" xfId="39293" xr:uid="{0009AC31-BB62-4DD1-9BA2-C66D1E771191}"/>
    <cellStyle name="メモ 2 3 2 7 3" xfId="28534" xr:uid="{9F9BC6AF-A9B1-472A-92DB-5AAD301654A6}"/>
    <cellStyle name="メモ 2 3 2 8" xfId="7510" xr:uid="{C05D4256-DE70-4100-80A7-89D01E1B971C}"/>
    <cellStyle name="メモ 2 3 2 8 2" xfId="18266" xr:uid="{3DF164DF-6640-408F-8FD8-57F0538939D3}"/>
    <cellStyle name="メモ 2 3 2 8 2 2" xfId="39956" xr:uid="{7258FC96-D8FA-465D-AF05-86C7688EB16C}"/>
    <cellStyle name="メモ 2 3 2 8 3" xfId="29197" xr:uid="{D41833B0-F093-4247-AE25-CCF5F3DE628F}"/>
    <cellStyle name="メモ 2 3 2 9" xfId="8144" xr:uid="{15AC6F97-C2BD-4DB2-B861-043EE7EFE6A3}"/>
    <cellStyle name="メモ 2 3 2 9 2" xfId="18900" xr:uid="{DF60CF94-FC32-4E2F-9938-C92FF97E52A8}"/>
    <cellStyle name="メモ 2 3 2 9 2 2" xfId="40591" xr:uid="{925421BD-FC0F-4A7F-ABD5-91DDC93CC30C}"/>
    <cellStyle name="メモ 2 3 2 9 3" xfId="29832" xr:uid="{A11C32A1-CA8C-4709-8B7E-B6497AB574DF}"/>
    <cellStyle name="メモ 2 3 3" xfId="1515" xr:uid="{CDEF588E-715A-408D-AD0B-DE45C4724962}"/>
    <cellStyle name="メモ 2 3 3 10" xfId="8885" xr:uid="{52CEA095-18B3-4550-92FB-2AEB9C63153A}"/>
    <cellStyle name="メモ 2 3 3 10 2" xfId="19641" xr:uid="{11FAC1A4-3223-4715-8F20-60DBB4518F32}"/>
    <cellStyle name="メモ 2 3 3 10 2 2" xfId="41332" xr:uid="{D6693388-F08A-467F-8031-14DCA6A73E4B}"/>
    <cellStyle name="メモ 2 3 3 10 3" xfId="30573" xr:uid="{2562A7EF-7D33-4DB8-8777-AACB9D5F17B5}"/>
    <cellStyle name="メモ 2 3 3 11" xfId="9510" xr:uid="{3640271A-49A0-408B-B3F6-9016FBA9A397}"/>
    <cellStyle name="メモ 2 3 3 11 2" xfId="20267" xr:uid="{BAB54FDA-4587-401C-94AA-0C000211DB4F}"/>
    <cellStyle name="メモ 2 3 3 11 2 2" xfId="41958" xr:uid="{0A6C1C61-C2A0-47EF-84A2-B1E72FABA25C}"/>
    <cellStyle name="メモ 2 3 3 11 3" xfId="31199" xr:uid="{E2F90D9A-85C3-4A51-A83C-02AE3317A21F}"/>
    <cellStyle name="メモ 2 3 3 12" xfId="10145" xr:uid="{CB42E068-B740-4EFB-B5E8-2937ED4A5164}"/>
    <cellStyle name="メモ 2 3 3 12 2" xfId="20902" xr:uid="{FB3FA04B-39F1-4FE0-9718-D58BD2CB927B}"/>
    <cellStyle name="メモ 2 3 3 12 2 2" xfId="42593" xr:uid="{501BEA15-E563-48E2-932D-2BE90AE47897}"/>
    <cellStyle name="メモ 2 3 3 12 3" xfId="31834" xr:uid="{032D6DB1-3966-4CB1-A21A-7D8AFD954625}"/>
    <cellStyle name="メモ 2 3 3 13" xfId="10797" xr:uid="{B7395A6C-0397-4F2B-A5D3-FF0CAF75715A}"/>
    <cellStyle name="メモ 2 3 3 13 2" xfId="21554" xr:uid="{525F9575-702A-4BBC-A95A-F77D8748C7AD}"/>
    <cellStyle name="メモ 2 3 3 13 2 2" xfId="43245" xr:uid="{F9628F36-A8F0-4DB8-9E38-AE4E3EB81B2B}"/>
    <cellStyle name="メモ 2 3 3 13 3" xfId="32486" xr:uid="{C3994E91-346B-47C8-96C7-80F50074BCA3}"/>
    <cellStyle name="メモ 2 3 3 14" xfId="11422" xr:uid="{3DD6621B-EE14-4BCD-A05D-A98B7FEDE92C}"/>
    <cellStyle name="メモ 2 3 3 14 2" xfId="22179" xr:uid="{5840FE3B-4553-4B49-A557-DB0112C2C65B}"/>
    <cellStyle name="メモ 2 3 3 14 2 2" xfId="43870" xr:uid="{6182BD5A-164A-40BC-919A-0CE77EC1C311}"/>
    <cellStyle name="メモ 2 3 3 14 3" xfId="33111" xr:uid="{2EB6D404-89DA-4C64-BF40-017E03CC2EF0}"/>
    <cellStyle name="メモ 2 3 3 15" xfId="12027" xr:uid="{8ABC37F0-EDEF-4878-BE07-A1DF71303602}"/>
    <cellStyle name="メモ 2 3 3 15 2" xfId="22784" xr:uid="{BC7014DC-2B04-4F92-A18C-953B9CA15B32}"/>
    <cellStyle name="メモ 2 3 3 15 2 2" xfId="44475" xr:uid="{BB7ED92C-8EBD-41E4-B1A3-121B5BD410DE}"/>
    <cellStyle name="メモ 2 3 3 15 3" xfId="33716" xr:uid="{A1EC12BF-507F-4703-ACDA-052D8A451D54}"/>
    <cellStyle name="メモ 2 3 3 16" xfId="12656" xr:uid="{629B3442-E887-4A7F-9FF8-EAB47458A294}"/>
    <cellStyle name="メモ 2 3 3 16 2" xfId="23413" xr:uid="{6A341347-816D-4E3A-A59C-B85A55645899}"/>
    <cellStyle name="メモ 2 3 3 16 2 2" xfId="45104" xr:uid="{4CD38493-D3F5-4927-9BBE-24382C2BB723}"/>
    <cellStyle name="メモ 2 3 3 16 3" xfId="34345" xr:uid="{FAD3F51A-3B1C-4675-9F67-FDDCC91E29C8}"/>
    <cellStyle name="メモ 2 3 3 17" xfId="13327" xr:uid="{717302D2-B140-4682-BE57-358D12049E9C}"/>
    <cellStyle name="メモ 2 3 3 17 2" xfId="35016" xr:uid="{12797AAF-B49F-4037-92E7-43101819029F}"/>
    <cellStyle name="メモ 2 3 3 18" xfId="24256" xr:uid="{008C8DA5-0091-4E3E-812F-0C6D472224FA}"/>
    <cellStyle name="メモ 2 3 3 19" xfId="45954" xr:uid="{92006635-1F50-4C79-A229-D371421DF8DA}"/>
    <cellStyle name="メモ 2 3 3 2" xfId="3508" xr:uid="{42CD9284-C957-43D4-819B-12969E202245}"/>
    <cellStyle name="メモ 2 3 3 2 2" xfId="14264" xr:uid="{DF0F8492-4FFC-46E4-8B03-85561D91BA6B}"/>
    <cellStyle name="メモ 2 3 3 2 2 2" xfId="35954" xr:uid="{449BD2FF-C352-4E37-9E8F-F9BCF9BAB367}"/>
    <cellStyle name="メモ 2 3 3 2 2 3" xfId="49186" xr:uid="{6E307A57-08D6-4ABE-A3B9-876CE29D2C16}"/>
    <cellStyle name="メモ 2 3 3 2 3" xfId="25195" xr:uid="{F2E17059-9A01-4226-B8D6-C9112268BB34}"/>
    <cellStyle name="メモ 2 3 3 2 3 2" xfId="50165" xr:uid="{391C41D7-CB33-45FC-B3D1-674C1F3F1E78}"/>
    <cellStyle name="メモ 2 3 3 2 4" xfId="47996" xr:uid="{416E48BD-1EBC-4E84-B53C-5561904EDEC7}"/>
    <cellStyle name="メモ 2 3 3 20" xfId="46632" xr:uid="{9B9B3B24-27F2-4CD9-9B82-793C88CA3E29}"/>
    <cellStyle name="メモ 2 3 3 21" xfId="47316" xr:uid="{5FD56B31-8279-43C5-BB37-92A0A7E3A887}"/>
    <cellStyle name="メモ 2 3 3 22" xfId="51508" xr:uid="{58A19C9A-8FB1-4842-8D9D-09FBB5A1628B}"/>
    <cellStyle name="メモ 2 3 3 23" xfId="2857" xr:uid="{92F3952C-97B2-4059-8B86-7768F55719E5}"/>
    <cellStyle name="メモ 2 3 3 3" xfId="4188" xr:uid="{DF31ABFE-9B48-4A54-9ADC-9DE1417CBE37}"/>
    <cellStyle name="メモ 2 3 3 3 2" xfId="14944" xr:uid="{D58B538A-36FE-4CED-B272-F86530D75307}"/>
    <cellStyle name="メモ 2 3 3 3 2 2" xfId="36634" xr:uid="{7AE4DAB7-FFBE-495C-8B86-8EF32FC5A5CD}"/>
    <cellStyle name="メモ 2 3 3 3 2 3" xfId="50845" xr:uid="{62649C8D-4EF4-4340-B1DA-378918E1D90C}"/>
    <cellStyle name="メモ 2 3 3 3 3" xfId="25876" xr:uid="{543E0714-FB89-43A3-A8F3-5D2FE78715FF}"/>
    <cellStyle name="メモ 2 3 3 3 4" xfId="48676" xr:uid="{F0EBAC66-0455-462C-A64A-E5DDBF14ACE7}"/>
    <cellStyle name="メモ 2 3 3 4" xfId="4864" xr:uid="{45171D89-A32E-4BD7-AA5D-D17E22AB9B70}"/>
    <cellStyle name="メモ 2 3 3 4 2" xfId="15620" xr:uid="{D4F8A206-4D05-4533-8FD1-B8D329078501}"/>
    <cellStyle name="メモ 2 3 3 4 2 2" xfId="37310" xr:uid="{D529F31B-B91A-4FD2-8F2D-8807BC4E26C7}"/>
    <cellStyle name="メモ 2 3 3 4 3" xfId="26552" xr:uid="{CF0AD9A7-53F5-4B3B-9F49-C3ED84031690}"/>
    <cellStyle name="メモ 2 3 3 4 4" xfId="49485" xr:uid="{06B22F2B-DA54-4DB5-8285-6695216E6ADE}"/>
    <cellStyle name="メモ 2 3 3 5" xfId="5544" xr:uid="{6DAAB01F-B710-4A9F-A470-99C0DAAA5EDE}"/>
    <cellStyle name="メモ 2 3 3 5 2" xfId="16300" xr:uid="{4E9CF417-3AEF-42C6-919E-D6620FE509CA}"/>
    <cellStyle name="メモ 2 3 3 5 2 2" xfId="37990" xr:uid="{A83F73CC-59FD-4045-B554-FEFFF611DC3D}"/>
    <cellStyle name="メモ 2 3 3 5 3" xfId="27231" xr:uid="{275F0066-BE0D-49E2-8407-F71B1EB837D0}"/>
    <cellStyle name="メモ 2 3 3 6" xfId="6227" xr:uid="{A0EC881D-CFB6-455B-BFFB-9286546E1667}"/>
    <cellStyle name="メモ 2 3 3 6 2" xfId="16983" xr:uid="{D8D754DA-DD0E-4724-97C9-2806DDA5D28B}"/>
    <cellStyle name="メモ 2 3 3 6 2 2" xfId="38673" xr:uid="{6F2D371C-760A-41F4-8CFF-5FB1FD4E46AC}"/>
    <cellStyle name="メモ 2 3 3 6 3" xfId="27914" xr:uid="{8A50BCA5-0D44-458B-87DB-6FC97843C198}"/>
    <cellStyle name="メモ 2 3 3 7" xfId="6906" xr:uid="{9792CD9E-DB59-42A2-8544-00E1E41BEE76}"/>
    <cellStyle name="メモ 2 3 3 7 2" xfId="17662" xr:uid="{08C52434-D351-4329-A78B-FAECF7C264E5}"/>
    <cellStyle name="メモ 2 3 3 7 2 2" xfId="39352" xr:uid="{0256EB5C-80FC-46D1-982F-AA9180A647E0}"/>
    <cellStyle name="メモ 2 3 3 7 3" xfId="28593" xr:uid="{9FEDB6FF-AC62-4501-8F84-93839D41E762}"/>
    <cellStyle name="メモ 2 3 3 8" xfId="7569" xr:uid="{7996FAEC-9795-4171-B8CB-FC0F4851B8EC}"/>
    <cellStyle name="メモ 2 3 3 8 2" xfId="18325" xr:uid="{655DC337-E7D2-4ADA-869A-E97BA03144D2}"/>
    <cellStyle name="メモ 2 3 3 8 2 2" xfId="40015" xr:uid="{C4C51094-492B-477D-9DF7-3D13D734B77F}"/>
    <cellStyle name="メモ 2 3 3 8 3" xfId="29256" xr:uid="{F84C252A-FEDA-4646-8DEB-23785DE29C42}"/>
    <cellStyle name="メモ 2 3 3 9" xfId="8204" xr:uid="{CED67B1C-3661-4284-A044-5B1690A24B0D}"/>
    <cellStyle name="メモ 2 3 3 9 2" xfId="18960" xr:uid="{0AE9F43D-C0D8-4E7C-8F83-81A307C81410}"/>
    <cellStyle name="メモ 2 3 3 9 2 2" xfId="40651" xr:uid="{1E7E70BC-DF0E-4378-8E3A-31032CF9C1AB}"/>
    <cellStyle name="メモ 2 3 3 9 3" xfId="29892" xr:uid="{59096C55-3811-4AEB-A617-9BA9C14593D7}"/>
    <cellStyle name="メモ 2 3 4" xfId="2911" xr:uid="{C501A2F3-720F-4D2F-90C3-03986A301688}"/>
    <cellStyle name="メモ 2 3 4 10" xfId="8939" xr:uid="{DF0BCFB0-645D-4141-A127-5F85ACCEA0CF}"/>
    <cellStyle name="メモ 2 3 4 10 2" xfId="19695" xr:uid="{A3C32A19-71D1-45FE-AF21-03C04CC100FE}"/>
    <cellStyle name="メモ 2 3 4 10 2 2" xfId="41386" xr:uid="{71A61CC0-BA77-4FBF-902B-A9038EEF76D0}"/>
    <cellStyle name="メモ 2 3 4 10 3" xfId="30627" xr:uid="{2A443193-5161-4493-9A2F-B7D06D47882B}"/>
    <cellStyle name="メモ 2 3 4 11" xfId="9564" xr:uid="{E3A3D433-05BD-4170-B945-EBADE770EFDE}"/>
    <cellStyle name="メモ 2 3 4 11 2" xfId="20321" xr:uid="{1ACBB228-AC7C-4DF7-A356-218037BC48E6}"/>
    <cellStyle name="メモ 2 3 4 11 2 2" xfId="42012" xr:uid="{63457516-C9EA-4D6F-880F-E59262F4766D}"/>
    <cellStyle name="メモ 2 3 4 11 3" xfId="31253" xr:uid="{0077FB5F-FD98-4EF6-B2C0-E973C0CFDF47}"/>
    <cellStyle name="メモ 2 3 4 12" xfId="10199" xr:uid="{F7A614CF-5D4C-4F7E-811E-6B34BD39A718}"/>
    <cellStyle name="メモ 2 3 4 12 2" xfId="20956" xr:uid="{4E740F79-29E9-4D1F-B2DB-A1F2091BD43D}"/>
    <cellStyle name="メモ 2 3 4 12 2 2" xfId="42647" xr:uid="{FBDA24EA-4256-4893-B3F4-B5768E90E2D7}"/>
    <cellStyle name="メモ 2 3 4 12 3" xfId="31888" xr:uid="{F4FFC2E7-4C00-4A02-BC9F-36A47BEE8755}"/>
    <cellStyle name="メモ 2 3 4 13" xfId="10851" xr:uid="{65EE264D-5268-4C6B-92C2-3C7ED117C7AA}"/>
    <cellStyle name="メモ 2 3 4 13 2" xfId="21608" xr:uid="{4BA5B803-C3F9-411A-ABFD-163BAC2A27DC}"/>
    <cellStyle name="メモ 2 3 4 13 2 2" xfId="43299" xr:uid="{72B4F979-D94C-425D-B050-61434D500AFD}"/>
    <cellStyle name="メモ 2 3 4 13 3" xfId="32540" xr:uid="{2A7CA074-8B87-44C9-96F3-03C7AEB6F778}"/>
    <cellStyle name="メモ 2 3 4 14" xfId="11476" xr:uid="{47BA63FE-168F-4153-A1FA-90A482293884}"/>
    <cellStyle name="メモ 2 3 4 14 2" xfId="22233" xr:uid="{4D02B785-05B7-4614-A7DE-5416B60557AD}"/>
    <cellStyle name="メモ 2 3 4 14 2 2" xfId="43924" xr:uid="{204222C4-761A-4F5E-94DE-1287696B59D4}"/>
    <cellStyle name="メモ 2 3 4 14 3" xfId="33165" xr:uid="{3B005854-B30F-4484-A4F7-D7031BFA72AB}"/>
    <cellStyle name="メモ 2 3 4 15" xfId="12081" xr:uid="{172FBF61-8307-4C8E-9036-2E41A84AEF18}"/>
    <cellStyle name="メモ 2 3 4 15 2" xfId="22838" xr:uid="{40B21FB1-5E9C-4E66-864B-6E05D3821CC4}"/>
    <cellStyle name="メモ 2 3 4 15 2 2" xfId="44529" xr:uid="{A5A16AFF-BBB3-4E42-A558-2B495ABD5E36}"/>
    <cellStyle name="メモ 2 3 4 15 3" xfId="33770" xr:uid="{736F086E-13B2-4DA0-9B1D-DA32DF3171DE}"/>
    <cellStyle name="メモ 2 3 4 16" xfId="12710" xr:uid="{83257CD6-8AFB-4FD9-9A7D-58F3AA9F6691}"/>
    <cellStyle name="メモ 2 3 4 16 2" xfId="23467" xr:uid="{8534EA56-4469-42DA-AD46-49EAF8A63EF5}"/>
    <cellStyle name="メモ 2 3 4 16 2 2" xfId="45158" xr:uid="{9EB46719-5FEE-4E79-99BA-031FFCFD5998}"/>
    <cellStyle name="メモ 2 3 4 16 3" xfId="34399" xr:uid="{78DC51BD-BC14-4F56-8EDB-473F7142583E}"/>
    <cellStyle name="メモ 2 3 4 17" xfId="13381" xr:uid="{B232B620-0E81-4ED0-A658-F3861FA643C4}"/>
    <cellStyle name="メモ 2 3 4 17 2" xfId="35070" xr:uid="{F2FB39CC-FA74-44D1-876C-F13DEE18DEA8}"/>
    <cellStyle name="メモ 2 3 4 18" xfId="24310" xr:uid="{17C565AB-0CD4-492B-A394-725F4051B515}"/>
    <cellStyle name="メモ 2 3 4 19" xfId="46008" xr:uid="{C25D9A2C-8326-471D-A9F2-7FCBC3EE9A82}"/>
    <cellStyle name="メモ 2 3 4 2" xfId="3562" xr:uid="{F32779CD-4280-4494-A60A-4DE9012BF2C5}"/>
    <cellStyle name="メモ 2 3 4 2 2" xfId="14318" xr:uid="{0BD1DC04-8E97-4C95-B4C5-1A8272D4D528}"/>
    <cellStyle name="メモ 2 3 4 2 2 2" xfId="36008" xr:uid="{8392A355-DCF9-403C-961B-44D2B0A333D3}"/>
    <cellStyle name="メモ 2 3 4 2 2 3" xfId="49197" xr:uid="{375EFE0D-0CD7-43F7-A734-BCD8CB34ED29}"/>
    <cellStyle name="メモ 2 3 4 2 3" xfId="25250" xr:uid="{AACAEB14-6BC8-4CF4-A9AF-AC791F3B6B03}"/>
    <cellStyle name="メモ 2 3 4 2 3 2" xfId="50219" xr:uid="{E6B37105-14B6-4C5E-8B48-EF1839231CAA}"/>
    <cellStyle name="メモ 2 3 4 2 4" xfId="48050" xr:uid="{31574FEC-E106-4A26-973E-91FB6F32D3D4}"/>
    <cellStyle name="メモ 2 3 4 20" xfId="46686" xr:uid="{9AAFA44F-D63D-4697-83E9-6BE1FB989713}"/>
    <cellStyle name="メモ 2 3 4 21" xfId="47370" xr:uid="{79B32BD5-0B48-4114-A5B3-21D058CE0B37}"/>
    <cellStyle name="メモ 2 3 4 3" xfId="4242" xr:uid="{1965494E-8B63-4796-BCAB-D794328A7CC4}"/>
    <cellStyle name="メモ 2 3 4 3 2" xfId="14998" xr:uid="{EB5C1AE0-01DE-4A62-A423-9A5EA3DA4B4D}"/>
    <cellStyle name="メモ 2 3 4 3 2 2" xfId="36688" xr:uid="{B6686A06-E843-4FB0-AE2D-99F06EC67F28}"/>
    <cellStyle name="メモ 2 3 4 3 2 3" xfId="50899" xr:uid="{B2E0A2A1-C915-443E-92BA-C958169D6347}"/>
    <cellStyle name="メモ 2 3 4 3 3" xfId="25930" xr:uid="{A7A316D2-90F6-4EA1-B3E0-995D04026435}"/>
    <cellStyle name="メモ 2 3 4 3 4" xfId="48730" xr:uid="{BBF084C3-36CD-4510-80B6-0DCEB9F32CA8}"/>
    <cellStyle name="メモ 2 3 4 4" xfId="4918" xr:uid="{06593DA7-0609-4C65-920D-B20A32D4ECEE}"/>
    <cellStyle name="メモ 2 3 4 4 2" xfId="15674" xr:uid="{B57D17FA-6CD0-4252-8E8B-159E98F5CE39}"/>
    <cellStyle name="メモ 2 3 4 4 2 2" xfId="37364" xr:uid="{DEA2F4C3-3A21-4A75-9213-A3BB134B4CFB}"/>
    <cellStyle name="メモ 2 3 4 4 3" xfId="26606" xr:uid="{980509EC-C7E0-4A7F-A9CB-B14E92EBFA37}"/>
    <cellStyle name="メモ 2 3 4 4 4" xfId="49539" xr:uid="{45F1FC47-9140-42A0-8339-AA140D3B70E2}"/>
    <cellStyle name="メモ 2 3 4 5" xfId="5598" xr:uid="{7449AF19-608D-4A1D-8FFC-8F902A465A7C}"/>
    <cellStyle name="メモ 2 3 4 5 2" xfId="16354" xr:uid="{1E6D3356-7812-464A-9528-484FBE6DC72B}"/>
    <cellStyle name="メモ 2 3 4 5 2 2" xfId="38044" xr:uid="{0D89906A-0761-4CA3-B399-E77F458AD0B2}"/>
    <cellStyle name="メモ 2 3 4 5 3" xfId="27285" xr:uid="{BB8577D1-27AD-4529-B94E-37DB5633A09B}"/>
    <cellStyle name="メモ 2 3 4 6" xfId="6281" xr:uid="{68C87E2A-15CB-4933-A51E-0CC5BAC8FC88}"/>
    <cellStyle name="メモ 2 3 4 6 2" xfId="17037" xr:uid="{8722BF05-314E-4A4C-BDC0-FCC50DFE4DDC}"/>
    <cellStyle name="メモ 2 3 4 6 2 2" xfId="38727" xr:uid="{C759B3F3-0B4D-4160-AA81-02777DE3D962}"/>
    <cellStyle name="メモ 2 3 4 6 3" xfId="27968" xr:uid="{5FF4999F-7721-4E4A-9864-51009697CC8D}"/>
    <cellStyle name="メモ 2 3 4 7" xfId="6960" xr:uid="{0A2C35E0-3A69-4141-9A17-41DD819B75AD}"/>
    <cellStyle name="メモ 2 3 4 7 2" xfId="17716" xr:uid="{863704C8-A133-4FBE-9021-8A1BFD30B353}"/>
    <cellStyle name="メモ 2 3 4 7 2 2" xfId="39406" xr:uid="{DC5E4910-7D62-490A-816C-FEDA19B66B39}"/>
    <cellStyle name="メモ 2 3 4 7 3" xfId="28647" xr:uid="{E91B3DE7-A8EB-4092-9CF2-32D0898C3323}"/>
    <cellStyle name="メモ 2 3 4 8" xfId="7623" xr:uid="{49B60C59-344A-44FD-8F7D-52FEDB7FF639}"/>
    <cellStyle name="メモ 2 3 4 8 2" xfId="18379" xr:uid="{C5D8D567-7E13-4056-980C-DF6A5C9BFEB4}"/>
    <cellStyle name="メモ 2 3 4 8 2 2" xfId="40070" xr:uid="{5DF2397F-8062-4485-8D59-40EE92108608}"/>
    <cellStyle name="メモ 2 3 4 8 3" xfId="29311" xr:uid="{6839C700-78BC-46DF-9094-1AC3086CA0E2}"/>
    <cellStyle name="メモ 2 3 4 9" xfId="8259" xr:uid="{4312158C-AE12-47D9-BD60-EC5BE2EDF754}"/>
    <cellStyle name="メモ 2 3 4 9 2" xfId="19015" xr:uid="{1EFD9358-D9F0-4F08-AA96-7D61CFFA2E24}"/>
    <cellStyle name="メモ 2 3 4 9 2 2" xfId="40706" xr:uid="{A91C6A81-0BE7-45AE-9CC8-600573EF5C23}"/>
    <cellStyle name="メモ 2 3 4 9 3" xfId="29947" xr:uid="{B6196947-F9E4-424B-AD6A-5A4462C2339D}"/>
    <cellStyle name="メモ 2 3 5" xfId="2972" xr:uid="{32BD5705-D1F9-4CC0-87B5-E781AA7075B7}"/>
    <cellStyle name="メモ 2 3 5 10" xfId="9000" xr:uid="{09664B48-1E06-4F64-8B00-BC6C48AC3E3E}"/>
    <cellStyle name="メモ 2 3 5 10 2" xfId="19757" xr:uid="{9C796BA8-7FA4-4F1C-A638-7E21484B876A}"/>
    <cellStyle name="メモ 2 3 5 10 2 2" xfId="41448" xr:uid="{F4F98185-9CFD-4CA6-A7E6-72D80337C41F}"/>
    <cellStyle name="メモ 2 3 5 10 3" xfId="30689" xr:uid="{EC59F17C-74E9-423E-8AED-962BD3A5C6EC}"/>
    <cellStyle name="メモ 2 3 5 11" xfId="9626" xr:uid="{28D18BEA-A8F5-42BA-92D4-AB78367C3EF5}"/>
    <cellStyle name="メモ 2 3 5 11 2" xfId="20383" xr:uid="{17D5B415-BD69-45E9-9FFA-29A1CA7969AA}"/>
    <cellStyle name="メモ 2 3 5 11 2 2" xfId="42074" xr:uid="{A950DA3A-FF18-4C4C-B3E2-B09C014B85D9}"/>
    <cellStyle name="メモ 2 3 5 11 3" xfId="31315" xr:uid="{408855CA-BD85-4F09-8741-D16F5D424031}"/>
    <cellStyle name="メモ 2 3 5 12" xfId="10261" xr:uid="{92D48EEE-B77C-4735-A234-D958181D7CA2}"/>
    <cellStyle name="メモ 2 3 5 12 2" xfId="21018" xr:uid="{8DCF9E88-EE0A-4B6B-8CBA-5C856315F6AF}"/>
    <cellStyle name="メモ 2 3 5 12 2 2" xfId="42709" xr:uid="{AA65121E-3950-4FA8-B3D0-A261F48B1D88}"/>
    <cellStyle name="メモ 2 3 5 12 3" xfId="31950" xr:uid="{B09F2319-D1FF-4803-9CAE-CBD129DEF459}"/>
    <cellStyle name="メモ 2 3 5 13" xfId="10913" xr:uid="{E6D220CD-39FB-4183-A152-FE84B1A2EF3E}"/>
    <cellStyle name="メモ 2 3 5 13 2" xfId="21670" xr:uid="{9ED1D69A-9E25-49EB-A3FA-A1995D809440}"/>
    <cellStyle name="メモ 2 3 5 13 2 2" xfId="43361" xr:uid="{BDED7188-DCEC-4452-9F94-37B448D5242F}"/>
    <cellStyle name="メモ 2 3 5 13 3" xfId="32602" xr:uid="{47429A57-546B-4C28-97AD-5E185F9CA929}"/>
    <cellStyle name="メモ 2 3 5 14" xfId="11538" xr:uid="{98129B06-1D31-41FE-80CC-855611318C4E}"/>
    <cellStyle name="メモ 2 3 5 14 2" xfId="22295" xr:uid="{14C4BD24-6381-46C0-9DB8-807F443EC565}"/>
    <cellStyle name="メモ 2 3 5 14 2 2" xfId="43986" xr:uid="{D78C0AE6-38A5-48D1-816E-7B7C4F788CE9}"/>
    <cellStyle name="メモ 2 3 5 14 3" xfId="33227" xr:uid="{782E308D-7E64-44A9-950C-E4863D01A594}"/>
    <cellStyle name="メモ 2 3 5 15" xfId="12143" xr:uid="{3C378078-EEAF-4030-8831-95B769C5F7F8}"/>
    <cellStyle name="メモ 2 3 5 15 2" xfId="22900" xr:uid="{3A85EA40-4940-42E6-8F9B-79661D2D1161}"/>
    <cellStyle name="メモ 2 3 5 15 2 2" xfId="44591" xr:uid="{9352751E-1D06-41C8-8C84-84EC2295ADAD}"/>
    <cellStyle name="メモ 2 3 5 15 3" xfId="33832" xr:uid="{66EB55FC-4CC0-4334-B59E-F2C7B6CAE481}"/>
    <cellStyle name="メモ 2 3 5 16" xfId="12772" xr:uid="{E03FF1B8-0750-4F82-8FD2-83BCD403FBE1}"/>
    <cellStyle name="メモ 2 3 5 16 2" xfId="23529" xr:uid="{EB08649E-6673-488F-A7F4-2E316FC9C489}"/>
    <cellStyle name="メモ 2 3 5 16 2 2" xfId="45220" xr:uid="{74BB846A-335B-4EF5-939A-9D98778B196D}"/>
    <cellStyle name="メモ 2 3 5 16 3" xfId="34461" xr:uid="{F24CC60F-6268-47D8-97D2-C9B0D87FD81D}"/>
    <cellStyle name="メモ 2 3 5 17" xfId="13443" xr:uid="{DB0C9D70-6F54-4E42-8B37-49A70DC0F055}"/>
    <cellStyle name="メモ 2 3 5 17 2" xfId="35132" xr:uid="{FE943E39-1C63-4F1E-B135-9CAC9E12EAC4}"/>
    <cellStyle name="メモ 2 3 5 18" xfId="24372" xr:uid="{0932EF6A-972A-4650-8605-2C9C7B511D9E}"/>
    <cellStyle name="メモ 2 3 5 19" xfId="46070" xr:uid="{6A0A0CC0-EA87-4275-BFA8-7AF05BA76F43}"/>
    <cellStyle name="メモ 2 3 5 2" xfId="3624" xr:uid="{7F2E1618-655D-49D3-8252-C170E2CA9A11}"/>
    <cellStyle name="メモ 2 3 5 2 2" xfId="14380" xr:uid="{4E4873A7-AB99-4D02-A453-769BBED75655}"/>
    <cellStyle name="メモ 2 3 5 2 2 2" xfId="36070" xr:uid="{B027EA9A-B5FD-48C7-8B39-DB03A0D8A05C}"/>
    <cellStyle name="メモ 2 3 5 2 2 3" xfId="49209" xr:uid="{776C7E67-FC5A-4C0B-9CE1-F9B78938F0A7}"/>
    <cellStyle name="メモ 2 3 5 2 3" xfId="25312" xr:uid="{C253D469-7364-47B4-8127-BFEC09EC0C8D}"/>
    <cellStyle name="メモ 2 3 5 2 3 2" xfId="50281" xr:uid="{FB877C0D-9430-4A43-8846-DD19E567AC0A}"/>
    <cellStyle name="メモ 2 3 5 2 4" xfId="48112" xr:uid="{49E77562-0677-4B45-91B1-A53D841D9974}"/>
    <cellStyle name="メモ 2 3 5 20" xfId="46748" xr:uid="{D7388A6B-9C3C-4CAD-956B-E6485629D114}"/>
    <cellStyle name="メモ 2 3 5 21" xfId="47432" xr:uid="{7731A1E4-9D69-4485-8C34-A819AF858A75}"/>
    <cellStyle name="メモ 2 3 5 3" xfId="4304" xr:uid="{FD47A395-01E1-47BF-A06D-FA72BC406CD5}"/>
    <cellStyle name="メモ 2 3 5 3 2" xfId="15060" xr:uid="{A6AB9B94-AD16-49B7-8E41-FB14D6F755E1}"/>
    <cellStyle name="メモ 2 3 5 3 2 2" xfId="36750" xr:uid="{94E17894-582D-433F-AE8A-4BD4FD61B5CB}"/>
    <cellStyle name="メモ 2 3 5 3 2 3" xfId="50961" xr:uid="{769B5D9F-3022-4A76-921D-9C5330EF61BC}"/>
    <cellStyle name="メモ 2 3 5 3 3" xfId="25992" xr:uid="{4E428149-B960-4E89-A5E3-F49A8B50E327}"/>
    <cellStyle name="メモ 2 3 5 3 4" xfId="48792" xr:uid="{C40AA721-D5AB-4BAA-9E29-313C0419172A}"/>
    <cellStyle name="メモ 2 3 5 4" xfId="4980" xr:uid="{7A87DE72-4601-4A7C-95A6-46CDBB09698F}"/>
    <cellStyle name="メモ 2 3 5 4 2" xfId="15736" xr:uid="{4A31BC26-6A96-45FD-B8AD-C67F71779F45}"/>
    <cellStyle name="メモ 2 3 5 4 2 2" xfId="37426" xr:uid="{B91F3269-4253-49FB-86F2-663204833359}"/>
    <cellStyle name="メモ 2 3 5 4 3" xfId="26668" xr:uid="{73A3C9F3-8B4A-4DEB-BF18-2C8C3CE5AE95}"/>
    <cellStyle name="メモ 2 3 5 4 4" xfId="49601" xr:uid="{F84DB6AA-0E73-4581-A3DF-703F96E2ACFC}"/>
    <cellStyle name="メモ 2 3 5 5" xfId="5660" xr:uid="{5D1EBB8D-3ECE-4902-9A07-B431D1C01A8F}"/>
    <cellStyle name="メモ 2 3 5 5 2" xfId="16416" xr:uid="{920CF8DF-6E05-4CCE-9AC3-7030CEC81DA8}"/>
    <cellStyle name="メモ 2 3 5 5 2 2" xfId="38106" xr:uid="{05C8B102-25D4-4467-AD18-3E9E219F0988}"/>
    <cellStyle name="メモ 2 3 5 5 3" xfId="27347" xr:uid="{77F99FDF-2CD4-42E9-9CE7-4F812085D39F}"/>
    <cellStyle name="メモ 2 3 5 6" xfId="6343" xr:uid="{B98EFD55-198A-42A1-90AC-51BD38161347}"/>
    <cellStyle name="メモ 2 3 5 6 2" xfId="17099" xr:uid="{613AC119-7937-4673-84BF-BDCBF6C4059B}"/>
    <cellStyle name="メモ 2 3 5 6 2 2" xfId="38789" xr:uid="{90F7CAF3-024D-4F0E-8D84-E3DA35AC3E69}"/>
    <cellStyle name="メモ 2 3 5 6 3" xfId="28030" xr:uid="{81FC37C8-5102-4AED-87FC-0DDC6805DD27}"/>
    <cellStyle name="メモ 2 3 5 7" xfId="7022" xr:uid="{F349DF18-BF81-4953-BB47-1C71A4A06D97}"/>
    <cellStyle name="メモ 2 3 5 7 2" xfId="17778" xr:uid="{9303D8A2-5A62-4D9E-B89B-91063C0C8C70}"/>
    <cellStyle name="メモ 2 3 5 7 2 2" xfId="39468" xr:uid="{2E479D45-0385-45DD-8C8D-461F4F9DAEAA}"/>
    <cellStyle name="メモ 2 3 5 7 3" xfId="28709" xr:uid="{22D3D246-74E0-4E89-9D86-95C41A20CAB3}"/>
    <cellStyle name="メモ 2 3 5 8" xfId="7685" xr:uid="{41029C88-C132-4655-9BF2-F6C218ACECBD}"/>
    <cellStyle name="メモ 2 3 5 8 2" xfId="18441" xr:uid="{CD812BD0-00D5-400D-9C2B-44CCEAF4136C}"/>
    <cellStyle name="メモ 2 3 5 8 2 2" xfId="40132" xr:uid="{A0120527-BE9B-4A5C-83B9-42E15F698017}"/>
    <cellStyle name="メモ 2 3 5 8 3" xfId="29373" xr:uid="{65DA73EF-52E2-4EEF-BF1B-4EC821279EEE}"/>
    <cellStyle name="メモ 2 3 5 9" xfId="8321" xr:uid="{188A67C9-D976-4185-97E8-2AE090E1AB1A}"/>
    <cellStyle name="メモ 2 3 5 9 2" xfId="19077" xr:uid="{75281069-5498-403F-8AC8-18CED6DA9506}"/>
    <cellStyle name="メモ 2 3 5 9 2 2" xfId="40768" xr:uid="{60B2E279-C43D-4F88-A3B4-F0E9D106F6BB}"/>
    <cellStyle name="メモ 2 3 5 9 3" xfId="30009" xr:uid="{DCA38415-8589-41C5-9A7F-A53B9470F688}"/>
    <cellStyle name="メモ 2 3 6" xfId="3017" xr:uid="{2F87BA80-9348-40D2-8B92-D6102F5A786C}"/>
    <cellStyle name="メモ 2 3 6 10" xfId="9045" xr:uid="{8A2624FE-C246-453A-BAE9-1F45ADA80455}"/>
    <cellStyle name="メモ 2 3 6 10 2" xfId="19802" xr:uid="{8CBE7D6D-863A-4674-98BF-677B3B69D433}"/>
    <cellStyle name="メモ 2 3 6 10 2 2" xfId="41493" xr:uid="{7DE42B2B-B1A0-4883-852A-EA68FF4963F7}"/>
    <cellStyle name="メモ 2 3 6 10 3" xfId="30734" xr:uid="{3967A419-9D9E-4C6C-8CB0-C799EC12A3E8}"/>
    <cellStyle name="メモ 2 3 6 11" xfId="9671" xr:uid="{DE30CDF9-B47F-4662-8EDD-E27E4594AA2A}"/>
    <cellStyle name="メモ 2 3 6 11 2" xfId="20428" xr:uid="{3AC3B19B-338A-4FE4-81BE-F06AA9819FD4}"/>
    <cellStyle name="メモ 2 3 6 11 2 2" xfId="42119" xr:uid="{BCFB68F5-1DF2-48D0-8A1C-95BF0F03284E}"/>
    <cellStyle name="メモ 2 3 6 11 3" xfId="31360" xr:uid="{635337DE-A8D8-43C6-B7B8-8A66D91F55F3}"/>
    <cellStyle name="メモ 2 3 6 12" xfId="10306" xr:uid="{D0E0BF4B-8A1D-428F-8169-F1CB47ECDE14}"/>
    <cellStyle name="メモ 2 3 6 12 2" xfId="21063" xr:uid="{C1268CF4-80A8-4D4B-94C3-0612B3F5B86F}"/>
    <cellStyle name="メモ 2 3 6 12 2 2" xfId="42754" xr:uid="{FA4013F0-C21F-4E7D-B048-5A1F120752E4}"/>
    <cellStyle name="メモ 2 3 6 12 3" xfId="31995" xr:uid="{D88E25D2-D965-4BCD-9B22-E75A1A18BA4E}"/>
    <cellStyle name="メモ 2 3 6 13" xfId="10958" xr:uid="{9E1EAADC-9EC3-444D-B06E-991F5AA6ED3B}"/>
    <cellStyle name="メモ 2 3 6 13 2" xfId="21715" xr:uid="{4452088A-9376-4BAC-98AA-09E45866C1A3}"/>
    <cellStyle name="メモ 2 3 6 13 2 2" xfId="43406" xr:uid="{7D4042F1-5425-4E61-8AF2-8F7ED28AC74B}"/>
    <cellStyle name="メモ 2 3 6 13 3" xfId="32647" xr:uid="{33789780-7D19-4590-A377-B064B92E99ED}"/>
    <cellStyle name="メモ 2 3 6 14" xfId="11583" xr:uid="{758A9340-DA68-4508-ADCC-5ADA58346241}"/>
    <cellStyle name="メモ 2 3 6 14 2" xfId="22340" xr:uid="{8E5AA2B6-47C9-4848-BB07-3FA600B849A5}"/>
    <cellStyle name="メモ 2 3 6 14 2 2" xfId="44031" xr:uid="{21D34EC6-D426-466A-8734-FE2F4F36DEA4}"/>
    <cellStyle name="メモ 2 3 6 14 3" xfId="33272" xr:uid="{371997C3-5CBF-4F00-912C-ED8505D67ED8}"/>
    <cellStyle name="メモ 2 3 6 15" xfId="12188" xr:uid="{A6F05922-708A-4565-AA51-DC0F4D676AC4}"/>
    <cellStyle name="メモ 2 3 6 15 2" xfId="22945" xr:uid="{E0A67177-ED9E-431F-A8AF-3CB918961917}"/>
    <cellStyle name="メモ 2 3 6 15 2 2" xfId="44636" xr:uid="{62FE1025-87A0-49FA-96DA-A984B929C5A8}"/>
    <cellStyle name="メモ 2 3 6 15 3" xfId="33877" xr:uid="{C878C6FA-F2B8-45BA-A1E0-6BFC9A05720C}"/>
    <cellStyle name="メモ 2 3 6 16" xfId="12817" xr:uid="{0137BA65-4943-462B-99D4-C2338E39CEB1}"/>
    <cellStyle name="メモ 2 3 6 16 2" xfId="23574" xr:uid="{95173408-900C-49AF-B39D-B730BE437E41}"/>
    <cellStyle name="メモ 2 3 6 16 2 2" xfId="45265" xr:uid="{C2EF1AAD-07EC-4A20-8663-0AFB34A84A0D}"/>
    <cellStyle name="メモ 2 3 6 16 3" xfId="34506" xr:uid="{CEEFBC99-16E0-4FCD-A087-3A093E50024C}"/>
    <cellStyle name="メモ 2 3 6 17" xfId="13488" xr:uid="{353ABBBA-7270-46AF-AE0C-BB2B55D46400}"/>
    <cellStyle name="メモ 2 3 6 17 2" xfId="35177" xr:uid="{B24D722C-3FD5-4BD1-87F7-5611729A41BE}"/>
    <cellStyle name="メモ 2 3 6 18" xfId="24417" xr:uid="{96EEFC4C-8740-496A-8275-AC19CE3ECC13}"/>
    <cellStyle name="メモ 2 3 6 19" xfId="46115" xr:uid="{5AEBFAF0-99CC-426D-A51C-A5DD9CDE263F}"/>
    <cellStyle name="メモ 2 3 6 2" xfId="3669" xr:uid="{8B9A0C59-87C0-4199-8FAB-2414821E222D}"/>
    <cellStyle name="メモ 2 3 6 2 2" xfId="14425" xr:uid="{D626A17B-CB85-48D5-B620-EDC7AA7190C5}"/>
    <cellStyle name="メモ 2 3 6 2 2 2" xfId="36115" xr:uid="{7496F856-D09E-476D-A08E-6295ABA26176}"/>
    <cellStyle name="メモ 2 3 6 2 2 3" xfId="49218" xr:uid="{A83696A1-6E3A-4C2F-B315-93A85F54813B}"/>
    <cellStyle name="メモ 2 3 6 2 3" xfId="25357" xr:uid="{A5E1A414-6A7E-4BF0-A6B2-CA5B8883E431}"/>
    <cellStyle name="メモ 2 3 6 2 3 2" xfId="50326" xr:uid="{5A2061F2-B401-4336-BEDF-71B4A2261A64}"/>
    <cellStyle name="メモ 2 3 6 2 4" xfId="48157" xr:uid="{5682F0DB-506C-4FFF-9B97-DAB8E7C9E92A}"/>
    <cellStyle name="メモ 2 3 6 20" xfId="46793" xr:uid="{C855AC08-BF8B-4DF9-8685-BFB7E5190DEB}"/>
    <cellStyle name="メモ 2 3 6 21" xfId="47477" xr:uid="{35C13E14-B423-4CBC-8706-1A5A6E8FD08F}"/>
    <cellStyle name="メモ 2 3 6 3" xfId="4349" xr:uid="{CA381DA8-4E9D-4E78-B125-9A3CD2AC6B04}"/>
    <cellStyle name="メモ 2 3 6 3 2" xfId="15105" xr:uid="{56BC9CC9-F41D-4C06-968B-2B9B8C7AABA9}"/>
    <cellStyle name="メモ 2 3 6 3 2 2" xfId="36795" xr:uid="{9D40B736-1307-4789-978C-1AF30C0FE18B}"/>
    <cellStyle name="メモ 2 3 6 3 2 3" xfId="51006" xr:uid="{0A044D8B-99E5-47DD-B282-A8EB6B5C6414}"/>
    <cellStyle name="メモ 2 3 6 3 3" xfId="26037" xr:uid="{685FE70F-59F6-4152-89FD-C184068DED17}"/>
    <cellStyle name="メモ 2 3 6 3 4" xfId="48837" xr:uid="{9F4DC5BA-9F5C-4B74-BEF2-05C726D56C58}"/>
    <cellStyle name="メモ 2 3 6 4" xfId="5025" xr:uid="{5F3C20DE-DDC8-427F-AFAC-9B71240B3787}"/>
    <cellStyle name="メモ 2 3 6 4 2" xfId="15781" xr:uid="{A24263C7-5642-4679-88AE-0635925B729A}"/>
    <cellStyle name="メモ 2 3 6 4 2 2" xfId="37471" xr:uid="{3BBD52BC-73DE-45ED-93D1-FA4259EF073A}"/>
    <cellStyle name="メモ 2 3 6 4 3" xfId="26713" xr:uid="{3C60C04D-BAB0-4834-9B13-E195311CB83C}"/>
    <cellStyle name="メモ 2 3 6 4 4" xfId="49646" xr:uid="{E51E9008-9719-4A99-AD29-AB262F8ADD20}"/>
    <cellStyle name="メモ 2 3 6 5" xfId="5705" xr:uid="{D7E5129C-5546-46F2-B7C8-FDB61CCB59B2}"/>
    <cellStyle name="メモ 2 3 6 5 2" xfId="16461" xr:uid="{BC73E71B-C73E-4958-8985-A10EA46D21D2}"/>
    <cellStyle name="メモ 2 3 6 5 2 2" xfId="38151" xr:uid="{4C4DE2B1-875B-4A52-9446-5FA781A70D2C}"/>
    <cellStyle name="メモ 2 3 6 5 3" xfId="27392" xr:uid="{3AAEFFB7-FF19-4534-A236-6D96524CA251}"/>
    <cellStyle name="メモ 2 3 6 6" xfId="6388" xr:uid="{965F53B8-1BB1-42E6-A0B5-449D3F958077}"/>
    <cellStyle name="メモ 2 3 6 6 2" xfId="17144" xr:uid="{625DD37C-B362-4B3B-A1FF-74FCB267B758}"/>
    <cellStyle name="メモ 2 3 6 6 2 2" xfId="38834" xr:uid="{948DAF3B-D7A8-4106-A14D-D97191104458}"/>
    <cellStyle name="メモ 2 3 6 6 3" xfId="28075" xr:uid="{06192D75-E5AA-485D-9813-0AE5C8A5AB58}"/>
    <cellStyle name="メモ 2 3 6 7" xfId="7067" xr:uid="{A81143D6-D8E1-496D-B1EA-A9B83CAA59F6}"/>
    <cellStyle name="メモ 2 3 6 7 2" xfId="17823" xr:uid="{1E25F4BF-A33C-4AB7-BEB6-89AB33B28138}"/>
    <cellStyle name="メモ 2 3 6 7 2 2" xfId="39513" xr:uid="{10642D66-1A21-4AB4-A4B0-AB69CAC41DBD}"/>
    <cellStyle name="メモ 2 3 6 7 3" xfId="28754" xr:uid="{03BDA37B-F958-410A-A0A4-6E053C5530A4}"/>
    <cellStyle name="メモ 2 3 6 8" xfId="7730" xr:uid="{7F021292-9624-4BE5-A5E6-F25411D4EB49}"/>
    <cellStyle name="メモ 2 3 6 8 2" xfId="18486" xr:uid="{8DEF9CA1-580F-4600-9C4B-7479847C0C1D}"/>
    <cellStyle name="メモ 2 3 6 8 2 2" xfId="40177" xr:uid="{3054D3A3-CFF2-4E36-BDAA-A709D3B600D4}"/>
    <cellStyle name="メモ 2 3 6 8 3" xfId="29418" xr:uid="{E431A50E-7B4D-4622-8A16-B6E561DD540E}"/>
    <cellStyle name="メモ 2 3 6 9" xfId="8366" xr:uid="{55C84C45-8BEB-4090-BFD0-1BF28D98242B}"/>
    <cellStyle name="メモ 2 3 6 9 2" xfId="19122" xr:uid="{8BF9B3A2-722C-4348-A96A-BC6A42CAF3B7}"/>
    <cellStyle name="メモ 2 3 6 9 2 2" xfId="40813" xr:uid="{0A24EB45-A25E-4BF4-8900-17120C17C454}"/>
    <cellStyle name="メモ 2 3 6 9 3" xfId="30054" xr:uid="{45533A5F-EDAB-4EF9-A65F-6BC498C38BC3}"/>
    <cellStyle name="メモ 2 3 7" xfId="3062" xr:uid="{73F8F99C-3332-4C01-9B37-25C207994241}"/>
    <cellStyle name="メモ 2 3 7 10" xfId="9090" xr:uid="{ED82E4DC-C65C-4882-9C26-4A7F2307F611}"/>
    <cellStyle name="メモ 2 3 7 10 2" xfId="19847" xr:uid="{4F57EECB-6172-46C4-83A2-C63E17B426DB}"/>
    <cellStyle name="メモ 2 3 7 10 2 2" xfId="41538" xr:uid="{68FFDAD2-2A51-4FED-8319-017B5C6140BA}"/>
    <cellStyle name="メモ 2 3 7 10 3" xfId="30779" xr:uid="{5518130A-F0E5-4AD0-97ED-2BDF3AC83B0B}"/>
    <cellStyle name="メモ 2 3 7 11" xfId="9716" xr:uid="{F27C43D4-2E25-40E1-BD7D-D57979058E4F}"/>
    <cellStyle name="メモ 2 3 7 11 2" xfId="20473" xr:uid="{A12AC109-3584-4F06-9610-FF415CBC8880}"/>
    <cellStyle name="メモ 2 3 7 11 2 2" xfId="42164" xr:uid="{8F49127A-544C-4386-993A-EBB4DE0C0E2D}"/>
    <cellStyle name="メモ 2 3 7 11 3" xfId="31405" xr:uid="{8E7D545C-CFE3-48B3-91C8-F5998BE15FCB}"/>
    <cellStyle name="メモ 2 3 7 12" xfId="10351" xr:uid="{38618962-737B-46F5-8E33-5FF51B2D153D}"/>
    <cellStyle name="メモ 2 3 7 12 2" xfId="21108" xr:uid="{028C7C21-551C-4F96-A4E7-F2C81F967325}"/>
    <cellStyle name="メモ 2 3 7 12 2 2" xfId="42799" xr:uid="{C4925B16-C620-4578-B19E-EF8C844FEA0F}"/>
    <cellStyle name="メモ 2 3 7 12 3" xfId="32040" xr:uid="{47B9CAE3-9A74-452E-8B44-2F70FCE34A7B}"/>
    <cellStyle name="メモ 2 3 7 13" xfId="11003" xr:uid="{50BA0B55-D826-4D37-A837-65EB3FD99C99}"/>
    <cellStyle name="メモ 2 3 7 13 2" xfId="21760" xr:uid="{3402FC9D-82DC-4A6C-AF7C-C4FBEE0EA9BB}"/>
    <cellStyle name="メモ 2 3 7 13 2 2" xfId="43451" xr:uid="{FDC86C90-1976-4C1B-8EE5-6E436B5E03B5}"/>
    <cellStyle name="メモ 2 3 7 13 3" xfId="32692" xr:uid="{44BB0E29-EC10-46EC-96A5-66C6F374716B}"/>
    <cellStyle name="メモ 2 3 7 14" xfId="11628" xr:uid="{2DC7F3AD-D9F4-401C-AC74-8F70C75FDD18}"/>
    <cellStyle name="メモ 2 3 7 14 2" xfId="22385" xr:uid="{022D320A-4EA7-41DE-AABF-DF5FF5B95CC7}"/>
    <cellStyle name="メモ 2 3 7 14 2 2" xfId="44076" xr:uid="{85F9F4B3-9707-4B8F-BB52-A9932946EB69}"/>
    <cellStyle name="メモ 2 3 7 14 3" xfId="33317" xr:uid="{D999424F-01A9-4CF1-A026-7E38B5278734}"/>
    <cellStyle name="メモ 2 3 7 15" xfId="12233" xr:uid="{49C67B34-05D8-4BD9-91C7-E0E15206676A}"/>
    <cellStyle name="メモ 2 3 7 15 2" xfId="22990" xr:uid="{C78ED8DE-A163-4B32-917C-D075C0F4FE6A}"/>
    <cellStyle name="メモ 2 3 7 15 2 2" xfId="44681" xr:uid="{4FF70638-A88A-4240-8D90-56FAF9C4232F}"/>
    <cellStyle name="メモ 2 3 7 15 3" xfId="33922" xr:uid="{4757BAB9-E78D-409A-A89F-07BB3E05D810}"/>
    <cellStyle name="メモ 2 3 7 16" xfId="12862" xr:uid="{9D7245A1-261F-4FE0-8B8A-242CC826A098}"/>
    <cellStyle name="メモ 2 3 7 16 2" xfId="23619" xr:uid="{FCF5D8CA-9F37-4CB3-B57A-6ABB049EEF7C}"/>
    <cellStyle name="メモ 2 3 7 16 2 2" xfId="45310" xr:uid="{DD8D44B2-D3EE-4948-A071-B397894EA153}"/>
    <cellStyle name="メモ 2 3 7 16 3" xfId="34551" xr:uid="{37C88CF6-CC21-49AB-8D77-E8B62DBC538A}"/>
    <cellStyle name="メモ 2 3 7 17" xfId="13533" xr:uid="{4D652450-04F3-421E-A56A-9C1B1EDEDF77}"/>
    <cellStyle name="メモ 2 3 7 17 2" xfId="35222" xr:uid="{D30E0D2B-CC43-4312-9393-D179EC197CE3}"/>
    <cellStyle name="メモ 2 3 7 18" xfId="24462" xr:uid="{B6DE9CD6-57B9-43A0-8D51-B1D76210D09F}"/>
    <cellStyle name="メモ 2 3 7 19" xfId="46160" xr:uid="{7231DAC0-FD6A-4003-8888-278F39BCE281}"/>
    <cellStyle name="メモ 2 3 7 2" xfId="3714" xr:uid="{F09155D5-3C61-4A39-B6D5-A3D46D412106}"/>
    <cellStyle name="メモ 2 3 7 2 2" xfId="14470" xr:uid="{84E6EA87-3D1B-45DD-A7D1-B74D59262F05}"/>
    <cellStyle name="メモ 2 3 7 2 2 2" xfId="36160" xr:uid="{C00B86B5-6BAF-4A11-B48C-8C70E38C21E7}"/>
    <cellStyle name="メモ 2 3 7 2 2 3" xfId="49227" xr:uid="{680B4CF2-59D2-42FC-AA56-CA1C9880432C}"/>
    <cellStyle name="メモ 2 3 7 2 3" xfId="25402" xr:uid="{FAA93130-6210-426C-91FB-F61E89CE5631}"/>
    <cellStyle name="メモ 2 3 7 2 3 2" xfId="50371" xr:uid="{9A1E8422-696E-4585-8BF0-9609A44E533E}"/>
    <cellStyle name="メモ 2 3 7 2 4" xfId="48202" xr:uid="{F109D134-AC6D-4422-9AC8-E48BECC34CE2}"/>
    <cellStyle name="メモ 2 3 7 20" xfId="46838" xr:uid="{BB18B378-019E-4EA4-A169-AEA9B3FAB929}"/>
    <cellStyle name="メモ 2 3 7 21" xfId="47522" xr:uid="{2F42E863-0807-42FC-A1D0-29CCA81A83A0}"/>
    <cellStyle name="メモ 2 3 7 3" xfId="4394" xr:uid="{67391B21-18A5-4F13-A9E3-4688DA0D365F}"/>
    <cellStyle name="メモ 2 3 7 3 2" xfId="15150" xr:uid="{A7904B6A-E110-4721-B71F-1DA20AE49CB5}"/>
    <cellStyle name="メモ 2 3 7 3 2 2" xfId="36840" xr:uid="{03E83B49-82D9-4B2F-9380-7F4C8AC0C098}"/>
    <cellStyle name="メモ 2 3 7 3 2 3" xfId="51051" xr:uid="{BF955FB8-FA0A-451D-BD37-D7BF319B7C61}"/>
    <cellStyle name="メモ 2 3 7 3 3" xfId="26082" xr:uid="{83FA000B-EDAA-4755-997E-BDDE2C62A52A}"/>
    <cellStyle name="メモ 2 3 7 3 4" xfId="48882" xr:uid="{8877F978-D191-43BA-AC26-3EEA27B9A572}"/>
    <cellStyle name="メモ 2 3 7 4" xfId="5070" xr:uid="{7701A261-8634-4A8D-9CA3-3E5C14C75D08}"/>
    <cellStyle name="メモ 2 3 7 4 2" xfId="15826" xr:uid="{16199CF0-13A4-47D1-B32D-71FB1473C743}"/>
    <cellStyle name="メモ 2 3 7 4 2 2" xfId="37516" xr:uid="{D5B57112-9B0D-4CA6-9C33-8BCF32B14339}"/>
    <cellStyle name="メモ 2 3 7 4 3" xfId="26758" xr:uid="{6E6761F2-F8CA-45F2-8B82-18E8C17CC8D5}"/>
    <cellStyle name="メモ 2 3 7 4 4" xfId="49691" xr:uid="{48576CA5-701C-4403-AF98-A93AA8E1F564}"/>
    <cellStyle name="メモ 2 3 7 5" xfId="5750" xr:uid="{A5AD1487-10CE-47BA-BD4F-49C343BA5EFD}"/>
    <cellStyle name="メモ 2 3 7 5 2" xfId="16506" xr:uid="{65C4E942-C846-4256-8EDB-D58834EF075A}"/>
    <cellStyle name="メモ 2 3 7 5 2 2" xfId="38196" xr:uid="{B69E1FC2-7306-40C5-B244-123095C83D49}"/>
    <cellStyle name="メモ 2 3 7 5 3" xfId="27437" xr:uid="{8437ADFF-850F-4DB6-921C-E31CA4FD6D49}"/>
    <cellStyle name="メモ 2 3 7 6" xfId="6433" xr:uid="{902A2239-A5F9-47F5-AC85-B59D7B20D1F4}"/>
    <cellStyle name="メモ 2 3 7 6 2" xfId="17189" xr:uid="{8E6E8FB6-96A9-4122-A1AF-241136A5C03B}"/>
    <cellStyle name="メモ 2 3 7 6 2 2" xfId="38879" xr:uid="{CF780EF4-922F-4B55-893D-643BE5DDE030}"/>
    <cellStyle name="メモ 2 3 7 6 3" xfId="28120" xr:uid="{517DAB9A-1813-44B1-A1B1-CDB86CB85236}"/>
    <cellStyle name="メモ 2 3 7 7" xfId="7112" xr:uid="{0737C315-C4F8-4502-AD7E-A72F9096379B}"/>
    <cellStyle name="メモ 2 3 7 7 2" xfId="17868" xr:uid="{1059829F-4021-4DFA-B05E-60AC6A04DDCB}"/>
    <cellStyle name="メモ 2 3 7 7 2 2" xfId="39558" xr:uid="{920DD28D-FC6A-4A0E-9CFE-2AF6765627A5}"/>
    <cellStyle name="メモ 2 3 7 7 3" xfId="28799" xr:uid="{BCBA5B8C-7A2F-4179-AAFC-F8E186CD1734}"/>
    <cellStyle name="メモ 2 3 7 8" xfId="7775" xr:uid="{8CB76448-6F68-40D1-82DE-095AD3787FA5}"/>
    <cellStyle name="メモ 2 3 7 8 2" xfId="18531" xr:uid="{D5EDB1E0-E038-4384-83ED-A383A0B96DA1}"/>
    <cellStyle name="メモ 2 3 7 8 2 2" xfId="40222" xr:uid="{B61FE28A-64C3-4770-9BD9-762C33F8BF3A}"/>
    <cellStyle name="メモ 2 3 7 8 3" xfId="29463" xr:uid="{87EB32F0-89B1-41A2-AF77-23C6E3A55C06}"/>
    <cellStyle name="メモ 2 3 7 9" xfId="8411" xr:uid="{0819B537-34FE-44C9-945C-A624154BE1EF}"/>
    <cellStyle name="メモ 2 3 7 9 2" xfId="19167" xr:uid="{11692B2E-5BF0-403B-A88B-C42527553DB6}"/>
    <cellStyle name="メモ 2 3 7 9 2 2" xfId="40858" xr:uid="{B3EDD09F-9206-4E14-95D5-292D1BC868C6}"/>
    <cellStyle name="メモ 2 3 7 9 3" xfId="30099" xr:uid="{33C5F388-104B-4B65-A57B-8B20A5D46C76}"/>
    <cellStyle name="メモ 2 3 8" xfId="3122" xr:uid="{92C6EDC6-4B71-4396-AFB2-AAD3E04062E4}"/>
    <cellStyle name="メモ 2 3 8 10" xfId="9150" xr:uid="{72270AAD-FF68-4971-B65E-5668EE717A4A}"/>
    <cellStyle name="メモ 2 3 8 10 2" xfId="19907" xr:uid="{14327CF7-27F2-4E26-92F0-0CDAC4EA6CEF}"/>
    <cellStyle name="メモ 2 3 8 10 2 2" xfId="41598" xr:uid="{93988CF1-664E-4E2D-8447-81E8BE4D7FAE}"/>
    <cellStyle name="メモ 2 3 8 10 3" xfId="30839" xr:uid="{AB0B61FD-A4FE-4D18-A31D-64AA70C852C0}"/>
    <cellStyle name="メモ 2 3 8 11" xfId="9776" xr:uid="{98E399E2-9E02-4301-B556-51A92B373B60}"/>
    <cellStyle name="メモ 2 3 8 11 2" xfId="20533" xr:uid="{3074814C-3329-404A-9220-D92888FC65EB}"/>
    <cellStyle name="メモ 2 3 8 11 2 2" xfId="42224" xr:uid="{93EF47FD-394B-4780-9640-3510FD52C46E}"/>
    <cellStyle name="メモ 2 3 8 11 3" xfId="31465" xr:uid="{D298DAC5-CA17-463C-8E3F-B98C065567BE}"/>
    <cellStyle name="メモ 2 3 8 12" xfId="10411" xr:uid="{84246B2F-D5E0-41D7-AFA2-583A7661A9B1}"/>
    <cellStyle name="メモ 2 3 8 12 2" xfId="21168" xr:uid="{3C9882E4-C60D-493E-B3B9-1E1905C8625D}"/>
    <cellStyle name="メモ 2 3 8 12 2 2" xfId="42859" xr:uid="{2E50C6F5-333F-4298-9A5E-E9304DEEC3C4}"/>
    <cellStyle name="メモ 2 3 8 12 3" xfId="32100" xr:uid="{9CEEF92B-43BF-4A9B-AEF8-B590CABBFF18}"/>
    <cellStyle name="メモ 2 3 8 13" xfId="11063" xr:uid="{14CF2A44-D0EF-4402-991A-DA91EB40DA3E}"/>
    <cellStyle name="メモ 2 3 8 13 2" xfId="21820" xr:uid="{C52AF4AB-2D32-4853-A7B9-C3E8F6A6B26A}"/>
    <cellStyle name="メモ 2 3 8 13 2 2" xfId="43511" xr:uid="{84D62F36-7989-4CBA-A668-2C8D6A275C35}"/>
    <cellStyle name="メモ 2 3 8 13 3" xfId="32752" xr:uid="{2087F8CB-E15F-44C1-B3DD-B6B0F4555F4F}"/>
    <cellStyle name="メモ 2 3 8 14" xfId="11688" xr:uid="{C90FC951-D3B0-4DB0-BBD0-1DDA36E3D816}"/>
    <cellStyle name="メモ 2 3 8 14 2" xfId="22445" xr:uid="{C0FDFC65-A533-4549-BD7F-171929CED91F}"/>
    <cellStyle name="メモ 2 3 8 14 2 2" xfId="44136" xr:uid="{8A68D26B-30D9-4D59-A32C-430C591D3BF8}"/>
    <cellStyle name="メモ 2 3 8 14 3" xfId="33377" xr:uid="{20FF19C5-200E-474F-892E-8028F96DB170}"/>
    <cellStyle name="メモ 2 3 8 15" xfId="12293" xr:uid="{FE2F6A53-2617-48FC-A41D-B19C39A4DAAC}"/>
    <cellStyle name="メモ 2 3 8 15 2" xfId="23050" xr:uid="{D250F6AB-0F6D-4106-87F1-1F3BC4D1DC75}"/>
    <cellStyle name="メモ 2 3 8 15 2 2" xfId="44741" xr:uid="{D24CCEE2-91F8-47BA-A62A-41EECA014D4D}"/>
    <cellStyle name="メモ 2 3 8 15 3" xfId="33982" xr:uid="{A1F944CE-EBB3-4C4F-A902-58B3E73A1C10}"/>
    <cellStyle name="メモ 2 3 8 16" xfId="12922" xr:uid="{B062F52F-BFDA-40CD-8709-7E9C6A71E05E}"/>
    <cellStyle name="メモ 2 3 8 16 2" xfId="23679" xr:uid="{C644B748-DBAF-4586-9932-51583DF37884}"/>
    <cellStyle name="メモ 2 3 8 16 2 2" xfId="45370" xr:uid="{DED3C54D-DEEB-46FA-89B1-D925FD1F0C00}"/>
    <cellStyle name="メモ 2 3 8 16 3" xfId="34611" xr:uid="{1EE436CC-AA2B-4FEC-8D16-E30A40863052}"/>
    <cellStyle name="メモ 2 3 8 17" xfId="13593" xr:uid="{67B975D8-AB71-442A-A6C8-1804A63F0547}"/>
    <cellStyle name="メモ 2 3 8 17 2" xfId="35282" xr:uid="{A6C5E8B2-A48E-4F96-9997-388AC5E2F972}"/>
    <cellStyle name="メモ 2 3 8 18" xfId="24522" xr:uid="{A905CC9A-4B19-4959-8D0B-80B38491262E}"/>
    <cellStyle name="メモ 2 3 8 19" xfId="46220" xr:uid="{0A2F63B0-BF07-4BC7-9B82-7623624BF39A}"/>
    <cellStyle name="メモ 2 3 8 2" xfId="3774" xr:uid="{B1D03B29-5784-45F7-882A-B77040414EC7}"/>
    <cellStyle name="メモ 2 3 8 2 2" xfId="14530" xr:uid="{82C5CF8C-C90B-46FE-A69E-3D1F24330417}"/>
    <cellStyle name="メモ 2 3 8 2 2 2" xfId="36220" xr:uid="{FDBAB9AD-B578-49F0-AA18-0F0153C28EFE}"/>
    <cellStyle name="メモ 2 3 8 2 2 3" xfId="49239" xr:uid="{880161E0-6CC9-42BB-89DF-829DA7574AEC}"/>
    <cellStyle name="メモ 2 3 8 2 3" xfId="25462" xr:uid="{C196F357-F8BB-49B6-B131-B8E593A7BB74}"/>
    <cellStyle name="メモ 2 3 8 2 3 2" xfId="50431" xr:uid="{82CA98D9-EBF3-48EF-8AE1-64CBF2AFB158}"/>
    <cellStyle name="メモ 2 3 8 2 4" xfId="48262" xr:uid="{F3DF94FE-FDE9-4495-9674-11FFCE7D9EDB}"/>
    <cellStyle name="メモ 2 3 8 20" xfId="46898" xr:uid="{D015D9AB-092D-4E4D-8086-7CD9BD5646E1}"/>
    <cellStyle name="メモ 2 3 8 21" xfId="47582" xr:uid="{776AC59E-223F-4D1A-9AD6-EC2FA8C4D10A}"/>
    <cellStyle name="メモ 2 3 8 3" xfId="4454" xr:uid="{C5562ED6-285D-4DE6-8421-AB971923A76E}"/>
    <cellStyle name="メモ 2 3 8 3 2" xfId="15210" xr:uid="{1D1BEDE7-135B-408C-9173-473AB54F4781}"/>
    <cellStyle name="メモ 2 3 8 3 2 2" xfId="36900" xr:uid="{F153A4BD-345D-404B-A3F3-B3B34C5F7804}"/>
    <cellStyle name="メモ 2 3 8 3 2 3" xfId="51111" xr:uid="{F06A7BFF-5552-4E6B-B3EC-67263A72A0FE}"/>
    <cellStyle name="メモ 2 3 8 3 3" xfId="26142" xr:uid="{E18E8E15-7C68-4D06-BCD7-AFB3434CF57F}"/>
    <cellStyle name="メモ 2 3 8 3 4" xfId="48942" xr:uid="{100FF731-D087-4AAF-A36B-58C83CAE188C}"/>
    <cellStyle name="メモ 2 3 8 4" xfId="5130" xr:uid="{2C2B01D0-6CD2-4D0C-A292-F12AD806C729}"/>
    <cellStyle name="メモ 2 3 8 4 2" xfId="15886" xr:uid="{D9D8044D-26E7-4B90-8985-848B3D1943A4}"/>
    <cellStyle name="メモ 2 3 8 4 2 2" xfId="37576" xr:uid="{1EF5DAF8-BD83-4EBB-AFF2-ADE10666BCA9}"/>
    <cellStyle name="メモ 2 3 8 4 3" xfId="26818" xr:uid="{EF02EECA-DF07-4C6B-B495-7CAC0C64BA38}"/>
    <cellStyle name="メモ 2 3 8 4 4" xfId="49751" xr:uid="{979FDAC8-B07C-4B81-895E-3672A23689E6}"/>
    <cellStyle name="メモ 2 3 8 5" xfId="5810" xr:uid="{FCF48DB6-9EDB-4C84-B23E-665F50F3A8D3}"/>
    <cellStyle name="メモ 2 3 8 5 2" xfId="16566" xr:uid="{4688CA4A-98E3-4457-B851-4ABD8C1F0432}"/>
    <cellStyle name="メモ 2 3 8 5 2 2" xfId="38256" xr:uid="{3B5FA2C0-775C-4738-A266-42E79FD0E677}"/>
    <cellStyle name="メモ 2 3 8 5 3" xfId="27497" xr:uid="{07E49956-AA03-4691-998B-BE8359D91DA4}"/>
    <cellStyle name="メモ 2 3 8 6" xfId="6493" xr:uid="{471186AD-3354-4F80-9AAD-674925B02979}"/>
    <cellStyle name="メモ 2 3 8 6 2" xfId="17249" xr:uid="{DC67D37A-C376-49CF-82C4-B084BB1C3478}"/>
    <cellStyle name="メモ 2 3 8 6 2 2" xfId="38939" xr:uid="{E43FCEE5-A031-4889-ACEF-0279943C5C2B}"/>
    <cellStyle name="メモ 2 3 8 6 3" xfId="28180" xr:uid="{BBE8699F-CDDD-4C9D-BF04-77E93ED3FCBE}"/>
    <cellStyle name="メモ 2 3 8 7" xfId="7172" xr:uid="{29F0AE13-773A-413D-8F46-077F32126D81}"/>
    <cellStyle name="メモ 2 3 8 7 2" xfId="17928" xr:uid="{86699510-8878-454E-9919-08C3E6B93B66}"/>
    <cellStyle name="メモ 2 3 8 7 2 2" xfId="39618" xr:uid="{A012DA83-7ACF-47D5-92E1-8675ADDB5F70}"/>
    <cellStyle name="メモ 2 3 8 7 3" xfId="28859" xr:uid="{184A30C7-CD16-4DA2-8485-14CAA41BE589}"/>
    <cellStyle name="メモ 2 3 8 8" xfId="7835" xr:uid="{5DCBBB40-E335-4A4B-B739-769376EE85F0}"/>
    <cellStyle name="メモ 2 3 8 8 2" xfId="18591" xr:uid="{EC3091D4-001E-46FC-BE28-28609B7B496F}"/>
    <cellStyle name="メモ 2 3 8 8 2 2" xfId="40282" xr:uid="{E6A2912D-09E7-4E52-A4F8-DE832DC66121}"/>
    <cellStyle name="メモ 2 3 8 8 3" xfId="29523" xr:uid="{BC3327A4-7352-4A1D-AD57-186E12F46262}"/>
    <cellStyle name="メモ 2 3 8 9" xfId="8471" xr:uid="{1ECD48C8-67C9-4845-9D4F-949E68447CC9}"/>
    <cellStyle name="メモ 2 3 8 9 2" xfId="19227" xr:uid="{E3AE2024-22DA-4981-BC87-82E81DDF67D4}"/>
    <cellStyle name="メモ 2 3 8 9 2 2" xfId="40918" xr:uid="{55AFF9D9-2C2D-4CFB-A75C-4B8C6BF07EAC}"/>
    <cellStyle name="メモ 2 3 8 9 3" xfId="30159" xr:uid="{078BAA8F-86F0-4225-A206-9C6D6F4EA661}"/>
    <cellStyle name="メモ 2 3 9" xfId="3182" xr:uid="{3B0FEA8B-C06D-4FE0-B0A7-7215446561D9}"/>
    <cellStyle name="メモ 2 3 9 10" xfId="9210" xr:uid="{69C521F5-D0EA-4F68-AC6C-A5DF44DA2123}"/>
    <cellStyle name="メモ 2 3 9 10 2" xfId="19967" xr:uid="{437A7A19-D232-47B0-B3E4-5AF3E6F5EDA1}"/>
    <cellStyle name="メモ 2 3 9 10 2 2" xfId="41658" xr:uid="{17675B4F-CA57-4974-B859-7315DC730502}"/>
    <cellStyle name="メモ 2 3 9 10 3" xfId="30899" xr:uid="{833AC691-45B5-4896-AB59-98D30AE17B7F}"/>
    <cellStyle name="メモ 2 3 9 11" xfId="9836" xr:uid="{958BB25C-BC58-4378-AED3-F8D622E63790}"/>
    <cellStyle name="メモ 2 3 9 11 2" xfId="20593" xr:uid="{0019C7B5-A70E-4FAC-8320-B0611590877A}"/>
    <cellStyle name="メモ 2 3 9 11 2 2" xfId="42284" xr:uid="{1430C1EE-766A-4069-8C7A-C305D2E443CC}"/>
    <cellStyle name="メモ 2 3 9 11 3" xfId="31525" xr:uid="{E4746E44-5749-4EEE-AD0D-96ADBF252BB1}"/>
    <cellStyle name="メモ 2 3 9 12" xfId="10471" xr:uid="{A6AF8F15-6346-4C17-A69C-120A8AB3C05F}"/>
    <cellStyle name="メモ 2 3 9 12 2" xfId="21228" xr:uid="{1BCFA3E5-3C0B-42E5-A933-699F7E945C47}"/>
    <cellStyle name="メモ 2 3 9 12 2 2" xfId="42919" xr:uid="{F4EEF89A-07A7-4674-BF68-D5334B8B4224}"/>
    <cellStyle name="メモ 2 3 9 12 3" xfId="32160" xr:uid="{0F3DC210-DEB9-48FF-80CB-AA95516208BF}"/>
    <cellStyle name="メモ 2 3 9 13" xfId="11123" xr:uid="{5AE98657-C247-408E-A17F-B2392D801C0C}"/>
    <cellStyle name="メモ 2 3 9 13 2" xfId="21880" xr:uid="{28E18383-DC1B-49D7-BAA4-51DE62BAEF61}"/>
    <cellStyle name="メモ 2 3 9 13 2 2" xfId="43571" xr:uid="{4B1E2703-110C-4F7B-B351-57EDF7F32F2F}"/>
    <cellStyle name="メモ 2 3 9 13 3" xfId="32812" xr:uid="{F62A0186-96CC-4696-8133-34CA1D6DB0B4}"/>
    <cellStyle name="メモ 2 3 9 14" xfId="11748" xr:uid="{56FEA266-1D1E-4347-8B40-11CDF4B74220}"/>
    <cellStyle name="メモ 2 3 9 14 2" xfId="22505" xr:uid="{0D38D455-9396-4D6B-A47F-267445F8A3B2}"/>
    <cellStyle name="メモ 2 3 9 14 2 2" xfId="44196" xr:uid="{E5458CF8-285C-4EB3-80DF-E06E636FDA1D}"/>
    <cellStyle name="メモ 2 3 9 14 3" xfId="33437" xr:uid="{F85447B1-1AE9-4285-A7F8-ED605216F9E0}"/>
    <cellStyle name="メモ 2 3 9 15" xfId="12353" xr:uid="{A51610AD-B85E-4856-A55A-D6530026C5F5}"/>
    <cellStyle name="メモ 2 3 9 15 2" xfId="23110" xr:uid="{6F16AB17-0761-4066-82B6-17E7CBFBD74F}"/>
    <cellStyle name="メモ 2 3 9 15 2 2" xfId="44801" xr:uid="{2A1E1A6F-7290-40CD-A1B5-D639DA74780B}"/>
    <cellStyle name="メモ 2 3 9 15 3" xfId="34042" xr:uid="{2DA98E6E-8204-4853-ADE9-EA727D4205B3}"/>
    <cellStyle name="メモ 2 3 9 16" xfId="12982" xr:uid="{722CCC82-BA03-4503-96A0-730D43DCAE7E}"/>
    <cellStyle name="メモ 2 3 9 16 2" xfId="23739" xr:uid="{C673C441-D1FF-47C7-94F4-82D888D9F87C}"/>
    <cellStyle name="メモ 2 3 9 16 2 2" xfId="45430" xr:uid="{FB51D473-36E0-4E28-8CFA-F9F802AEE690}"/>
    <cellStyle name="メモ 2 3 9 16 3" xfId="34671" xr:uid="{82E65C2A-8440-4BA1-9C15-3CB83DAA1762}"/>
    <cellStyle name="メモ 2 3 9 17" xfId="13653" xr:uid="{655C8E5C-E09E-45C5-92F2-30B4C3C04ED5}"/>
    <cellStyle name="メモ 2 3 9 17 2" xfId="35342" xr:uid="{4B0D1341-3324-491E-A784-C5CD7373657D}"/>
    <cellStyle name="メモ 2 3 9 18" xfId="24582" xr:uid="{9DA8086A-F5C8-43CE-9E12-13CFFEC616A8}"/>
    <cellStyle name="メモ 2 3 9 19" xfId="46280" xr:uid="{0B8730DB-37DA-4F1D-9AC0-7A14384B87DA}"/>
    <cellStyle name="メモ 2 3 9 2" xfId="3834" xr:uid="{DFD7DCED-3486-4B36-B987-E15421C7170C}"/>
    <cellStyle name="メモ 2 3 9 2 2" xfId="14590" xr:uid="{0B7A3C71-C028-4421-8F45-E1A942651B3D}"/>
    <cellStyle name="メモ 2 3 9 2 2 2" xfId="36280" xr:uid="{F8493343-6E14-436D-BE45-D4809EC276C4}"/>
    <cellStyle name="メモ 2 3 9 2 2 3" xfId="49251" xr:uid="{F5642D76-47A8-4ADA-B062-1B2249F32814}"/>
    <cellStyle name="メモ 2 3 9 2 3" xfId="25522" xr:uid="{D27FB9F8-6BAD-4369-88B3-41FF77A12DAB}"/>
    <cellStyle name="メモ 2 3 9 2 3 2" xfId="50491" xr:uid="{19FBA9A0-B353-4C97-80CB-894DB2B11721}"/>
    <cellStyle name="メモ 2 3 9 2 4" xfId="48322" xr:uid="{7F12758C-7D4B-4F9B-9F77-79DAB95B103E}"/>
    <cellStyle name="メモ 2 3 9 20" xfId="46958" xr:uid="{9E96E8F9-92E8-49A8-94E1-20752229841A}"/>
    <cellStyle name="メモ 2 3 9 21" xfId="47642" xr:uid="{F1AD0CD5-C45D-4BD7-BBBC-C53DFC2AA191}"/>
    <cellStyle name="メモ 2 3 9 3" xfId="4514" xr:uid="{066490F9-F5B0-4931-A6C6-D2287E840AB9}"/>
    <cellStyle name="メモ 2 3 9 3 2" xfId="15270" xr:uid="{14A9433E-FEC5-46BA-AE77-6F5DC7606BAE}"/>
    <cellStyle name="メモ 2 3 9 3 2 2" xfId="36960" xr:uid="{FD6DC328-0686-4A55-A047-5714887A4D12}"/>
    <cellStyle name="メモ 2 3 9 3 2 3" xfId="51171" xr:uid="{A9BD1A37-EC5C-439A-A946-CCC2AD35F6DC}"/>
    <cellStyle name="メモ 2 3 9 3 3" xfId="26202" xr:uid="{1AFB9A35-D1AC-4FE1-AAC6-7AC4318C7611}"/>
    <cellStyle name="メモ 2 3 9 3 4" xfId="49002" xr:uid="{B67A79CE-B4B6-49A2-98E0-54399C0AB59E}"/>
    <cellStyle name="メモ 2 3 9 4" xfId="5190" xr:uid="{A00E529D-D7B2-4D3A-A4E0-2314E2FD3603}"/>
    <cellStyle name="メモ 2 3 9 4 2" xfId="15946" xr:uid="{6BDF069B-5D3F-41F0-9A55-B5E215B566E6}"/>
    <cellStyle name="メモ 2 3 9 4 2 2" xfId="37636" xr:uid="{975ECDA7-CD30-496C-B7CC-5FC88D6C493D}"/>
    <cellStyle name="メモ 2 3 9 4 3" xfId="26878" xr:uid="{51EED608-4CB1-4E4A-999E-A53BA7ADDFAD}"/>
    <cellStyle name="メモ 2 3 9 4 4" xfId="49811" xr:uid="{00B09151-7648-4D3F-B700-EAAFC0F6BCDB}"/>
    <cellStyle name="メモ 2 3 9 5" xfId="5870" xr:uid="{58C0F561-19B6-415E-9B3D-97191C12412A}"/>
    <cellStyle name="メモ 2 3 9 5 2" xfId="16626" xr:uid="{E996DB8A-89A9-40F4-A73B-1980AA02DF08}"/>
    <cellStyle name="メモ 2 3 9 5 2 2" xfId="38316" xr:uid="{9C734214-A350-4806-B743-BFB193FF009F}"/>
    <cellStyle name="メモ 2 3 9 5 3" xfId="27557" xr:uid="{A6981FA2-9B1C-4979-98BA-4D716A5D6F5F}"/>
    <cellStyle name="メモ 2 3 9 6" xfId="6553" xr:uid="{720903DF-33BA-4F95-8BE2-4ABF3A21FE90}"/>
    <cellStyle name="メモ 2 3 9 6 2" xfId="17309" xr:uid="{383CBE31-CCB8-4312-8F32-DDD4B3903EE7}"/>
    <cellStyle name="メモ 2 3 9 6 2 2" xfId="38999" xr:uid="{7EF56A9A-6615-45DE-BA18-19F8A19BDE16}"/>
    <cellStyle name="メモ 2 3 9 6 3" xfId="28240" xr:uid="{ABCEBAE9-053F-49B3-8094-E876A8CB19A1}"/>
    <cellStyle name="メモ 2 3 9 7" xfId="7232" xr:uid="{99C7C616-6877-48BA-AA2D-8540CC6E488A}"/>
    <cellStyle name="メモ 2 3 9 7 2" xfId="17988" xr:uid="{52BE990D-4C84-40F9-B8EE-CF7E11C6F579}"/>
    <cellStyle name="メモ 2 3 9 7 2 2" xfId="39678" xr:uid="{CC65F6A4-0D66-4BA4-B30D-27FB4C511A35}"/>
    <cellStyle name="メモ 2 3 9 7 3" xfId="28919" xr:uid="{251B837E-57D1-4D5B-8BE5-8E58FBE5ECAC}"/>
    <cellStyle name="メモ 2 3 9 8" xfId="7895" xr:uid="{75F1D4B1-CCF2-4E0C-AEF4-ABFB09766C43}"/>
    <cellStyle name="メモ 2 3 9 8 2" xfId="18651" xr:uid="{7A227C12-F456-4B4D-8F77-CBBC086B4401}"/>
    <cellStyle name="メモ 2 3 9 8 2 2" xfId="40342" xr:uid="{3661F69C-2C06-443D-B4D9-1ADD3275CFC6}"/>
    <cellStyle name="メモ 2 3 9 8 3" xfId="29583" xr:uid="{0F03B7E4-0B44-44CF-8141-172480C2AF85}"/>
    <cellStyle name="メモ 2 3 9 9" xfId="8531" xr:uid="{6D416D9A-88EF-4230-BC34-D87D9CA0B5B5}"/>
    <cellStyle name="メモ 2 3 9 9 2" xfId="19287" xr:uid="{B37B3679-47EB-456D-94CF-A4ACE8744DCA}"/>
    <cellStyle name="メモ 2 3 9 9 2 2" xfId="40978" xr:uid="{E752F143-5C85-4B88-BCFE-50525E9E9B07}"/>
    <cellStyle name="メモ 2 3 9 9 3" xfId="30219" xr:uid="{27F8896C-9C31-48F1-B2AD-7EFE187DC920}"/>
    <cellStyle name="メモ 2 4" xfId="1281" xr:uid="{7D8AA1B6-585A-470E-B9C6-F71EE1C4EB64}"/>
    <cellStyle name="メモ 2 4 2" xfId="1593" xr:uid="{A95D2A5E-3F34-4224-BCDB-FFF726AAF61F}"/>
    <cellStyle name="メモ 2 4 2 2" xfId="35532" xr:uid="{CF3CF880-06A9-4E10-8CAF-471A00C549D8}"/>
    <cellStyle name="メモ 2 4 2 3" xfId="51513" xr:uid="{754CEE06-4B38-4C07-8FFA-0F8FE1B26510}"/>
    <cellStyle name="メモ 2 4 2 4" xfId="13842" xr:uid="{9B87A8E0-8093-447C-8088-3C4FD54956B7}"/>
    <cellStyle name="メモ 2 4 3" xfId="24773" xr:uid="{64D54AB6-9E7A-465E-9810-C303047CDE11}"/>
    <cellStyle name="メモ 2 4 4" xfId="51493" xr:uid="{590E11AD-3A63-497A-A93D-F45EA4269ACE}"/>
    <cellStyle name="メモ 2 4 5" xfId="2404" xr:uid="{F4957196-C5C7-482E-9313-D410279AEAA0}"/>
    <cellStyle name="メモ 2 5" xfId="1437" xr:uid="{C94695D6-E0E0-4FC8-BCA7-DE327BC678D1}"/>
    <cellStyle name="メモ 2 6" xfId="51433" xr:uid="{686839BD-011D-4CC9-BACD-4F566B4C7D2F}"/>
    <cellStyle name="メモ 2 7" xfId="2328" xr:uid="{BA73D960-DE92-4EBA-856E-6A971911E5EA}"/>
    <cellStyle name="メモ 3" xfId="1138" xr:uid="{021690C3-C169-46A4-B526-C8A35398847B}"/>
    <cellStyle name="メモ 3 2" xfId="1177" xr:uid="{1083740F-FEDA-41B0-9F42-300B4BFF5C70}"/>
    <cellStyle name="メモ 3 2 10" xfId="2957" xr:uid="{A1E0FFD9-25BE-4E7B-A9F1-BF5683C68037}"/>
    <cellStyle name="メモ 3 2 10 10" xfId="8985" xr:uid="{EAB194F9-7194-494E-956A-1AA78A4B6D1A}"/>
    <cellStyle name="メモ 3 2 10 10 2" xfId="19741" xr:uid="{F1B69187-4CA2-4411-B520-FC68D8A98248}"/>
    <cellStyle name="メモ 3 2 10 10 2 2" xfId="41432" xr:uid="{230AE3C0-2DD0-4628-B97E-CA09E7374F9C}"/>
    <cellStyle name="メモ 3 2 10 10 3" xfId="30673" xr:uid="{F68BCD7C-0036-47F5-A3A8-49C445D9D6E4}"/>
    <cellStyle name="メモ 3 2 10 11" xfId="9610" xr:uid="{8A36B81D-FD89-4AEE-90DF-CAF90ABCB73F}"/>
    <cellStyle name="メモ 3 2 10 11 2" xfId="20367" xr:uid="{184A2F58-7852-4BBC-AFFA-1C6A03B9B8B0}"/>
    <cellStyle name="メモ 3 2 10 11 2 2" xfId="42058" xr:uid="{BFF2B540-3A04-448C-BCDF-9195404F384D}"/>
    <cellStyle name="メモ 3 2 10 11 3" xfId="31299" xr:uid="{E0AE1B86-D053-4621-84EA-EBE22B111915}"/>
    <cellStyle name="メモ 3 2 10 12" xfId="10245" xr:uid="{A06C69A5-AF9C-4609-B2E7-012A89E37084}"/>
    <cellStyle name="メモ 3 2 10 12 2" xfId="21002" xr:uid="{38C91C80-61EA-4E3A-955F-955E0B7C22FB}"/>
    <cellStyle name="メモ 3 2 10 12 2 2" xfId="42693" xr:uid="{82A5035A-A6BA-45C9-ACF0-0DEEF538FEED}"/>
    <cellStyle name="メモ 3 2 10 12 3" xfId="31934" xr:uid="{9F1633B9-F781-4419-9A06-B7609F2F1F37}"/>
    <cellStyle name="メモ 3 2 10 13" xfId="10897" xr:uid="{DBBF2FCE-9FF8-49CC-930B-CBCA34E9EEF7}"/>
    <cellStyle name="メモ 3 2 10 13 2" xfId="21654" xr:uid="{34918BE9-C1DF-46C7-AA4F-CED55241DB81}"/>
    <cellStyle name="メモ 3 2 10 13 2 2" xfId="43345" xr:uid="{F8874AA3-0BD6-43DC-B561-7168DA470BB5}"/>
    <cellStyle name="メモ 3 2 10 13 3" xfId="32586" xr:uid="{6BCA304B-FD6D-49FA-B422-BFE941947A98}"/>
    <cellStyle name="メモ 3 2 10 14" xfId="11522" xr:uid="{9D0257F9-889C-48DA-9E99-DCD95077338B}"/>
    <cellStyle name="メモ 3 2 10 14 2" xfId="22279" xr:uid="{14CE0DD0-4A87-4B4F-83AE-31236B458378}"/>
    <cellStyle name="メモ 3 2 10 14 2 2" xfId="43970" xr:uid="{92D27FAB-3783-47F3-BAC5-B5B63678881D}"/>
    <cellStyle name="メモ 3 2 10 14 3" xfId="33211" xr:uid="{49180C8D-C4E0-4421-A624-B20FD5C73850}"/>
    <cellStyle name="メモ 3 2 10 15" xfId="12127" xr:uid="{31973128-22FA-403A-8C33-4FB46A82B9E2}"/>
    <cellStyle name="メモ 3 2 10 15 2" xfId="22884" xr:uid="{80D40D2D-B9A5-4917-AC43-B55953C03F35}"/>
    <cellStyle name="メモ 3 2 10 15 2 2" xfId="44575" xr:uid="{6B1B6B69-00F5-4DBD-B7E0-C68A98EA78EC}"/>
    <cellStyle name="メモ 3 2 10 15 3" xfId="33816" xr:uid="{EF017BE5-C7EF-450B-BF28-6E47A1F47B1B}"/>
    <cellStyle name="メモ 3 2 10 16" xfId="12756" xr:uid="{87F0277C-CCDA-4BCD-AD1D-DB7F94E16565}"/>
    <cellStyle name="メモ 3 2 10 16 2" xfId="23513" xr:uid="{B6FBA131-4E5F-4E19-8E27-6D8DB39DB2FA}"/>
    <cellStyle name="メモ 3 2 10 16 2 2" xfId="45204" xr:uid="{89F16128-2432-4941-B1A2-1D37C21EC39C}"/>
    <cellStyle name="メモ 3 2 10 16 3" xfId="34445" xr:uid="{09CD5E34-7B9C-46BB-B64D-9A3EBBD4B00F}"/>
    <cellStyle name="メモ 3 2 10 17" xfId="13427" xr:uid="{72F9D560-2313-4677-B496-21774E8859A2}"/>
    <cellStyle name="メモ 3 2 10 17 2" xfId="35116" xr:uid="{38F98A69-4595-463D-A167-34BD61F2D578}"/>
    <cellStyle name="メモ 3 2 10 18" xfId="24356" xr:uid="{8300C142-09BA-465A-BFB0-056C19485C10}"/>
    <cellStyle name="メモ 3 2 10 19" xfId="46054" xr:uid="{54EBBE0F-90C5-42D8-8A62-79469FD5786C}"/>
    <cellStyle name="メモ 3 2 10 2" xfId="3608" xr:uid="{F1138EAE-3483-48C2-BEB5-9417771795AF}"/>
    <cellStyle name="メモ 3 2 10 2 2" xfId="14364" xr:uid="{2C4562FE-B3A2-42E3-99F2-6872B29571A3}"/>
    <cellStyle name="メモ 3 2 10 2 2 2" xfId="36054" xr:uid="{543DBAEF-8BB7-4F80-9207-703EB5512794}"/>
    <cellStyle name="メモ 3 2 10 2 2 3" xfId="49205" xr:uid="{727EB203-3DCA-48D8-ABBE-88C4858E40F4}"/>
    <cellStyle name="メモ 3 2 10 2 3" xfId="25296" xr:uid="{32E08467-BB66-4F34-B82D-49DEF441587D}"/>
    <cellStyle name="メモ 3 2 10 2 3 2" xfId="50265" xr:uid="{5F93C52F-9C47-494A-83CD-E5F5CF22BB0A}"/>
    <cellStyle name="メモ 3 2 10 2 4" xfId="48096" xr:uid="{9FF16A8C-86CD-4600-824F-172627AFC1EF}"/>
    <cellStyle name="メモ 3 2 10 20" xfId="46732" xr:uid="{2838F255-0228-4948-BEF3-976B4FE57D6E}"/>
    <cellStyle name="メモ 3 2 10 21" xfId="47416" xr:uid="{9F10689D-FE7F-417C-BC65-ABB959607108}"/>
    <cellStyle name="メモ 3 2 10 3" xfId="4288" xr:uid="{B786A2ED-F98F-4AA9-BAC0-D0B5BAB5168D}"/>
    <cellStyle name="メモ 3 2 10 3 2" xfId="15044" xr:uid="{1E698A5A-7E2E-45DB-8C4F-E936E5AA9FAE}"/>
    <cellStyle name="メモ 3 2 10 3 2 2" xfId="36734" xr:uid="{283401C6-0C10-45B6-9D2B-CFB4E639E5FC}"/>
    <cellStyle name="メモ 3 2 10 3 2 3" xfId="50945" xr:uid="{1D7125A6-AB42-4186-860D-91A5404BF7B9}"/>
    <cellStyle name="メモ 3 2 10 3 3" xfId="25976" xr:uid="{3EA45CA2-7B4D-47F8-AE41-FB16EEED80C5}"/>
    <cellStyle name="メモ 3 2 10 3 4" xfId="48776" xr:uid="{AB946C3F-8A7F-43BD-A689-600398688B64}"/>
    <cellStyle name="メモ 3 2 10 4" xfId="4964" xr:uid="{1F7F169D-3BB9-49E0-B2F2-780D2F8DD18B}"/>
    <cellStyle name="メモ 3 2 10 4 2" xfId="15720" xr:uid="{1151EBE5-228A-4CAC-992C-D1E7F01826D2}"/>
    <cellStyle name="メモ 3 2 10 4 2 2" xfId="37410" xr:uid="{B63A48F2-272D-43FD-9936-4DC397D3EE4C}"/>
    <cellStyle name="メモ 3 2 10 4 3" xfId="26652" xr:uid="{E1BBF82D-B161-4633-81C3-FBA2A69E7263}"/>
    <cellStyle name="メモ 3 2 10 4 4" xfId="49585" xr:uid="{953721CC-F16E-440A-8146-994A769228B4}"/>
    <cellStyle name="メモ 3 2 10 5" xfId="5644" xr:uid="{A0F191F3-840C-4E76-AA08-74362E8416B7}"/>
    <cellStyle name="メモ 3 2 10 5 2" xfId="16400" xr:uid="{F3B01626-DE90-4456-B925-C3A4A154FAEA}"/>
    <cellStyle name="メモ 3 2 10 5 2 2" xfId="38090" xr:uid="{A5CA4332-C60B-453D-B648-3195D87C9F4B}"/>
    <cellStyle name="メモ 3 2 10 5 3" xfId="27331" xr:uid="{DAC8CE6F-0B2C-4E52-9BBF-7540252B4D90}"/>
    <cellStyle name="メモ 3 2 10 6" xfId="6327" xr:uid="{0DC19B91-19EC-44CB-AA08-AD96922AFE48}"/>
    <cellStyle name="メモ 3 2 10 6 2" xfId="17083" xr:uid="{432C3C0D-5750-43FB-ACC3-B99901C9E358}"/>
    <cellStyle name="メモ 3 2 10 6 2 2" xfId="38773" xr:uid="{5AFDD296-97F5-4F9D-9941-419B0BD8B41C}"/>
    <cellStyle name="メモ 3 2 10 6 3" xfId="28014" xr:uid="{4782F0AE-36CF-46A1-ACDD-43E159A6BE1C}"/>
    <cellStyle name="メモ 3 2 10 7" xfId="7006" xr:uid="{1C294D19-57AD-41F8-87CE-32D4FDD0BEBA}"/>
    <cellStyle name="メモ 3 2 10 7 2" xfId="17762" xr:uid="{FF2C42E8-6CE5-4EF3-8D00-69C1DB323C4C}"/>
    <cellStyle name="メモ 3 2 10 7 2 2" xfId="39452" xr:uid="{1FA1BF3B-3CD7-472D-B565-53C968A0349F}"/>
    <cellStyle name="メモ 3 2 10 7 3" xfId="28693" xr:uid="{0C1D182E-46B7-4B8D-9CFE-6B210FF2649A}"/>
    <cellStyle name="メモ 3 2 10 8" xfId="7669" xr:uid="{1F5F145C-E2F9-49E1-851E-6192CF4F83A1}"/>
    <cellStyle name="メモ 3 2 10 8 2" xfId="18425" xr:uid="{8738E4BD-5314-4D34-8D71-3BD8ACE69B5D}"/>
    <cellStyle name="メモ 3 2 10 8 2 2" xfId="40116" xr:uid="{38F18896-8F79-4065-BD1E-19B885694342}"/>
    <cellStyle name="メモ 3 2 10 8 3" xfId="29357" xr:uid="{161C811D-0530-4148-B443-BE2A5B96944A}"/>
    <cellStyle name="メモ 3 2 10 9" xfId="8305" xr:uid="{0196DE36-5675-4C2E-B2CD-A8D834213288}"/>
    <cellStyle name="メモ 3 2 10 9 2" xfId="19061" xr:uid="{71BE1CB4-55C3-4267-95C3-95077D78C84D}"/>
    <cellStyle name="メモ 3 2 10 9 2 2" xfId="40752" xr:uid="{F25A0883-3270-47BA-B472-0A0E179100E7}"/>
    <cellStyle name="メモ 3 2 10 9 3" xfId="29993" xr:uid="{8744DCD7-6819-474F-9640-B052B347DFD8}"/>
    <cellStyle name="メモ 3 2 11" xfId="2701" xr:uid="{67A68C80-784F-499D-B92A-8EF81F1C0B9B}"/>
    <cellStyle name="メモ 3 2 11 10" xfId="8728" xr:uid="{1DA12E9C-891F-4694-88AF-26730938CC85}"/>
    <cellStyle name="メモ 3 2 11 10 2" xfId="19484" xr:uid="{B4B42839-34BF-471E-9681-82896C2F5645}"/>
    <cellStyle name="メモ 3 2 11 10 2 2" xfId="41175" xr:uid="{406EC0B5-FE1F-4FD3-8FB1-BE211B92445E}"/>
    <cellStyle name="メモ 3 2 11 10 3" xfId="30416" xr:uid="{FCAAE1EB-99EB-4DD6-950E-D71CF16F45C7}"/>
    <cellStyle name="メモ 3 2 11 11" xfId="9374" xr:uid="{292954CF-6318-4A0B-BB9E-6EB1849C4148}"/>
    <cellStyle name="メモ 3 2 11 11 2" xfId="20131" xr:uid="{1AC2979B-4104-4A24-94B8-3650092F3C3F}"/>
    <cellStyle name="メモ 3 2 11 11 2 2" xfId="41822" xr:uid="{A15D6D1A-116D-42F1-95A5-6CBC925C49D6}"/>
    <cellStyle name="メモ 3 2 11 11 3" xfId="31063" xr:uid="{7DFAA2AE-6520-4055-9ED0-7A41B1A19D3E}"/>
    <cellStyle name="メモ 3 2 11 12" xfId="9991" xr:uid="{F6F5F31D-46C9-496F-A791-A1ACAE924DB1}"/>
    <cellStyle name="メモ 3 2 11 12 2" xfId="20748" xr:uid="{576D37C0-C668-4BFE-A3CD-709CC614948D}"/>
    <cellStyle name="メモ 3 2 11 12 2 2" xfId="42439" xr:uid="{46228AF8-FD38-49A5-BE6C-BE2BCD842F0A}"/>
    <cellStyle name="メモ 3 2 11 12 3" xfId="31680" xr:uid="{39A29A90-43E7-4941-ACFC-96BB1A2C0836}"/>
    <cellStyle name="メモ 3 2 11 13" xfId="10662" xr:uid="{5BD5C4D6-7C6B-4CD6-B0DE-1CED2B8A5AAD}"/>
    <cellStyle name="メモ 3 2 11 13 2" xfId="21419" xr:uid="{B2D8F2BA-DDCF-4B93-BFF2-5B5E9A14DC4F}"/>
    <cellStyle name="メモ 3 2 11 13 2 2" xfId="43110" xr:uid="{1529D39B-75B5-4BDC-B8E8-B76C169F9C64}"/>
    <cellStyle name="メモ 3 2 11 13 3" xfId="32351" xr:uid="{ED919DE8-193F-48E1-838A-8A1730DD0BD5}"/>
    <cellStyle name="メモ 3 2 11 14" xfId="11283" xr:uid="{A8E30F73-772B-42DB-B44C-957DBECFB9AE}"/>
    <cellStyle name="メモ 3 2 11 14 2" xfId="22040" xr:uid="{7B3E0253-D3D8-4B00-BD14-5E291CC32D02}"/>
    <cellStyle name="メモ 3 2 11 14 2 2" xfId="43731" xr:uid="{4A91DC78-7890-40E1-B107-BA39D072CE31}"/>
    <cellStyle name="メモ 3 2 11 14 3" xfId="32972" xr:uid="{E1E5F31A-8C7D-4987-89A5-4A227F5E3295}"/>
    <cellStyle name="メモ 3 2 11 15" xfId="11903" xr:uid="{FCA4C0F0-0A40-4038-BFA6-9EE3EC3F878C}"/>
    <cellStyle name="メモ 3 2 11 15 2" xfId="22660" xr:uid="{D58ACDB4-F33D-4505-A7D8-806C293A0689}"/>
    <cellStyle name="メモ 3 2 11 15 2 2" xfId="44351" xr:uid="{E98B688A-8CDE-4782-8A1E-AF5D8360FDCF}"/>
    <cellStyle name="メモ 3 2 11 15 3" xfId="33592" xr:uid="{69E2B8BF-03A7-425E-901C-F756D4454C94}"/>
    <cellStyle name="メモ 3 2 11 16" xfId="12508" xr:uid="{0E36501A-B48C-4729-B129-39D87F6C4597}"/>
    <cellStyle name="メモ 3 2 11 16 2" xfId="23265" xr:uid="{FB200EE8-5969-4B0E-AEAB-10C7B380D2B7}"/>
    <cellStyle name="メモ 3 2 11 16 2 2" xfId="44956" xr:uid="{86DE7C56-E74B-46BF-8AA3-F02211BFCBC9}"/>
    <cellStyle name="メモ 3 2 11 16 3" xfId="34197" xr:uid="{AA9C20AF-7D81-41CD-8A1C-5C75714E930D}"/>
    <cellStyle name="メモ 3 2 11 17" xfId="13179" xr:uid="{DC5C8587-B9DF-4C38-ADC9-8AD24899D1D4}"/>
    <cellStyle name="メモ 3 2 11 17 2" xfId="34868" xr:uid="{FBFC88D9-ACE4-4DC3-BF64-A2ADAC605A35}"/>
    <cellStyle name="メモ 3 2 11 18" xfId="24108" xr:uid="{50D1D803-96C6-49B0-A2DE-76D30585713C}"/>
    <cellStyle name="メモ 3 2 11 19" xfId="45806" xr:uid="{1C67531E-2D4A-42BC-8991-9ACA1BCBE3B4}"/>
    <cellStyle name="メモ 3 2 11 2" xfId="3354" xr:uid="{FCF558B3-FCCF-4BC7-8358-F71FF04383B5}"/>
    <cellStyle name="メモ 3 2 11 2 2" xfId="14110" xr:uid="{9824419E-5BCF-4A01-96DD-FB2430A1FAD4}"/>
    <cellStyle name="メモ 3 2 11 2 2 2" xfId="35800" xr:uid="{B69F212C-E883-49FD-83A2-481040A7A0D2}"/>
    <cellStyle name="メモ 3 2 11 2 2 3" xfId="49163" xr:uid="{540134A4-8970-43F9-8DBF-94AB48AB1653}"/>
    <cellStyle name="メモ 3 2 11 2 3" xfId="25041" xr:uid="{62AE4381-F887-454B-9E9F-503416A1F51F}"/>
    <cellStyle name="メモ 3 2 11 2 3 2" xfId="50017" xr:uid="{DF5AD686-F431-4DEA-A034-F3128595AFD0}"/>
    <cellStyle name="メモ 3 2 11 2 4" xfId="47848" xr:uid="{3737DC91-3D8B-4826-AC29-2FCF1B4B8BCB}"/>
    <cellStyle name="メモ 3 2 11 20" xfId="46484" xr:uid="{9844E0B4-29DD-4EE6-B594-238E3135B755}"/>
    <cellStyle name="メモ 3 2 11 21" xfId="47168" xr:uid="{96E29A4B-996A-4732-9334-28AA3598C30A}"/>
    <cellStyle name="メモ 3 2 11 3" xfId="4031" xr:uid="{8DBF5BCF-0DA9-4E60-80B3-54D76EC088BA}"/>
    <cellStyle name="メモ 3 2 11 3 2" xfId="14787" xr:uid="{73F59CF3-0302-47E7-8531-09469A1F5FDD}"/>
    <cellStyle name="メモ 3 2 11 3 2 2" xfId="36477" xr:uid="{20029477-F7DA-412A-8325-7D6E56BC7428}"/>
    <cellStyle name="メモ 3 2 11 3 2 3" xfId="50697" xr:uid="{9AEF54A5-BB23-417C-BE67-78A703E9B831}"/>
    <cellStyle name="メモ 3 2 11 3 3" xfId="25719" xr:uid="{8B154DAF-EB4F-4196-952C-FC93FFC48E13}"/>
    <cellStyle name="メモ 3 2 11 3 4" xfId="48528" xr:uid="{4E81F6BA-11CF-4C29-A3A4-3C75DD1174F1}"/>
    <cellStyle name="メモ 3 2 11 4" xfId="4711" xr:uid="{FDAD0EC6-FDE8-43B1-96A5-58673CBCB105}"/>
    <cellStyle name="メモ 3 2 11 4 2" xfId="15467" xr:uid="{5E8720CD-E21E-4EF7-ADD3-646FB3A0CBA4}"/>
    <cellStyle name="メモ 3 2 11 4 2 2" xfId="37157" xr:uid="{990431F5-E437-4172-9C1D-9BC0B60C7775}"/>
    <cellStyle name="メモ 3 2 11 4 3" xfId="26399" xr:uid="{8D80C889-784B-4A1D-85CE-0233C35F5E08}"/>
    <cellStyle name="メモ 3 2 11 4 4" xfId="49337" xr:uid="{4112B729-FBCF-46ED-80D9-64B7ABB03686}"/>
    <cellStyle name="メモ 3 2 11 5" xfId="5387" xr:uid="{1B1A38CF-02AA-4B9C-A9B1-EE24A009BF55}"/>
    <cellStyle name="メモ 3 2 11 5 2" xfId="16143" xr:uid="{4607885A-275D-46C2-A434-82C7AED8E1AC}"/>
    <cellStyle name="メモ 3 2 11 5 2 2" xfId="37833" xr:uid="{E53F14A1-ADE7-4595-980A-B36D453514AE}"/>
    <cellStyle name="メモ 3 2 11 5 3" xfId="27075" xr:uid="{4BF25C47-1CF4-4F65-9905-B09F863BA823}"/>
    <cellStyle name="メモ 3 2 11 6" xfId="6076" xr:uid="{DFD07F40-8D02-4C14-9115-C00AABB93E2F}"/>
    <cellStyle name="メモ 3 2 11 6 2" xfId="16832" xr:uid="{3C19060C-5AA9-42D5-8A78-01919505AB25}"/>
    <cellStyle name="メモ 3 2 11 6 2 2" xfId="38522" xr:uid="{FC695D76-E063-491A-A60A-49F68D4DD53B}"/>
    <cellStyle name="メモ 3 2 11 6 3" xfId="27763" xr:uid="{9C59A0EE-F6A2-4214-B2BB-B6FED0D4B0C3}"/>
    <cellStyle name="メモ 3 2 11 7" xfId="6750" xr:uid="{5A1289AF-D034-43D9-B580-96BDEFC11770}"/>
    <cellStyle name="メモ 3 2 11 7 2" xfId="17506" xr:uid="{925A1A3B-CF8F-45F0-84F4-BC879B654F62}"/>
    <cellStyle name="メモ 3 2 11 7 2 2" xfId="39196" xr:uid="{9AB09836-F01E-46E2-9D1E-E457C08C9BFE}"/>
    <cellStyle name="メモ 3 2 11 7 3" xfId="28437" xr:uid="{5A54E2A6-6372-4D4E-87BA-1DEB05499399}"/>
    <cellStyle name="メモ 3 2 11 8" xfId="7426" xr:uid="{7ADAFA17-0770-44FF-86D3-9B2AC1A2A2F9}"/>
    <cellStyle name="メモ 3 2 11 8 2" xfId="18182" xr:uid="{A9AF0846-F9BE-420F-AD2C-234709FBFC64}"/>
    <cellStyle name="メモ 3 2 11 8 2 2" xfId="39872" xr:uid="{8BB8CCBB-B904-4EA2-ADBF-1B80134BF144}"/>
    <cellStyle name="メモ 3 2 11 8 3" xfId="29113" xr:uid="{170283BA-11FB-4DDB-A70D-71781BC1DD13}"/>
    <cellStyle name="メモ 3 2 11 9" xfId="8050" xr:uid="{C86EB14F-A910-40AE-A764-9B304FDCE74E}"/>
    <cellStyle name="メモ 3 2 11 9 2" xfId="18806" xr:uid="{0A1B3C3E-3002-4190-BA95-2D835EC7A735}"/>
    <cellStyle name="メモ 3 2 11 9 2 2" xfId="40497" xr:uid="{DD042488-F06C-4180-A7E0-54462A771A16}"/>
    <cellStyle name="メモ 3 2 11 9 3" xfId="29738" xr:uid="{AC66BE2D-B7C7-4F47-A5C5-8920A27875A2}"/>
    <cellStyle name="メモ 3 2 12" xfId="3106" xr:uid="{8475057B-D0B9-455C-BF42-60F86023491A}"/>
    <cellStyle name="メモ 3 2 12 10" xfId="9134" xr:uid="{4377544B-94A4-4D92-82D0-140111D84073}"/>
    <cellStyle name="メモ 3 2 12 10 2" xfId="19891" xr:uid="{635BCAE7-5E41-44CD-AF66-8F67EBD935C3}"/>
    <cellStyle name="メモ 3 2 12 10 2 2" xfId="41582" xr:uid="{DCA53A7B-5589-44D4-976D-0455754A6C37}"/>
    <cellStyle name="メモ 3 2 12 10 3" xfId="30823" xr:uid="{AABF8CC9-8D08-48FF-8855-4EB8A5AF7614}"/>
    <cellStyle name="メモ 3 2 12 11" xfId="9760" xr:uid="{64B73FBF-52EC-4CD3-AD11-73B33794A71C}"/>
    <cellStyle name="メモ 3 2 12 11 2" xfId="20517" xr:uid="{BA445F79-D9F9-4211-B925-D00C5E8DF93A}"/>
    <cellStyle name="メモ 3 2 12 11 2 2" xfId="42208" xr:uid="{497531ED-716D-4957-9D16-943D3DADD0BC}"/>
    <cellStyle name="メモ 3 2 12 11 3" xfId="31449" xr:uid="{FA22D93D-549B-40CB-A2D0-D9E7D6CE2C21}"/>
    <cellStyle name="メモ 3 2 12 12" xfId="10395" xr:uid="{6897D257-FB58-4EEF-9E3C-E03E973BCD31}"/>
    <cellStyle name="メモ 3 2 12 12 2" xfId="21152" xr:uid="{7DAFFF67-CBAB-4623-B0B1-B5982D092320}"/>
    <cellStyle name="メモ 3 2 12 12 2 2" xfId="42843" xr:uid="{3B3BB8AE-25F3-4F9E-BFC6-4D27D26F065D}"/>
    <cellStyle name="メモ 3 2 12 12 3" xfId="32084" xr:uid="{F90897E5-E56B-4886-8C43-E567971140FB}"/>
    <cellStyle name="メモ 3 2 12 13" xfId="11047" xr:uid="{CC40343A-14C8-4D23-9231-3B2D8C730A76}"/>
    <cellStyle name="メモ 3 2 12 13 2" xfId="21804" xr:uid="{521275CC-ACCD-414C-8449-D1670E924594}"/>
    <cellStyle name="メモ 3 2 12 13 2 2" xfId="43495" xr:uid="{E82E66EB-1A9A-432B-8C51-3925D75225D2}"/>
    <cellStyle name="メモ 3 2 12 13 3" xfId="32736" xr:uid="{3DFEEC7D-837C-4B85-9539-5251CF4A9116}"/>
    <cellStyle name="メモ 3 2 12 14" xfId="11672" xr:uid="{A63365B1-64F6-4672-A493-A88BAECCB2F0}"/>
    <cellStyle name="メモ 3 2 12 14 2" xfId="22429" xr:uid="{9A97C6A9-D499-4F90-A7A8-DB2301538C88}"/>
    <cellStyle name="メモ 3 2 12 14 2 2" xfId="44120" xr:uid="{D03D5D4F-F3A9-4544-A8F5-5336E57288A8}"/>
    <cellStyle name="メモ 3 2 12 14 3" xfId="33361" xr:uid="{11887AC9-1934-4336-9BC6-E1D214660B49}"/>
    <cellStyle name="メモ 3 2 12 15" xfId="12277" xr:uid="{7065C787-C2C9-47B6-AB52-8ECD4A886092}"/>
    <cellStyle name="メモ 3 2 12 15 2" xfId="23034" xr:uid="{97315C40-F9B2-45C0-8914-A98594433841}"/>
    <cellStyle name="メモ 3 2 12 15 2 2" xfId="44725" xr:uid="{56804FAB-0D0F-47F4-AAB4-15F6A44147BB}"/>
    <cellStyle name="メモ 3 2 12 15 3" xfId="33966" xr:uid="{9F32876B-BDF6-4DF1-B060-C67101085924}"/>
    <cellStyle name="メモ 3 2 12 16" xfId="12906" xr:uid="{8901866E-C473-4AA1-8305-0BA389AE010C}"/>
    <cellStyle name="メモ 3 2 12 16 2" xfId="23663" xr:uid="{1F1952D7-341F-45BE-8590-4C8D1A0A9DF0}"/>
    <cellStyle name="メモ 3 2 12 16 2 2" xfId="45354" xr:uid="{0BCBE395-0D62-4175-B608-02D32EDAB8CC}"/>
    <cellStyle name="メモ 3 2 12 16 3" xfId="34595" xr:uid="{FF49C445-B37C-4C4A-912C-0867E0C00FFA}"/>
    <cellStyle name="メモ 3 2 12 17" xfId="13577" xr:uid="{0D3E6E15-5D13-4B48-B836-2DBD4E5404E8}"/>
    <cellStyle name="メモ 3 2 12 17 2" xfId="35266" xr:uid="{FBFC827D-5F59-43DC-874B-CAA011C69940}"/>
    <cellStyle name="メモ 3 2 12 18" xfId="24506" xr:uid="{1C57406A-54F9-48B9-B8A5-7B9260EC4C3F}"/>
    <cellStyle name="メモ 3 2 12 19" xfId="46204" xr:uid="{8A807CB8-6700-49C8-8DB3-4E1451FA7B51}"/>
    <cellStyle name="メモ 3 2 12 2" xfId="3758" xr:uid="{D173D19B-0A7E-41E9-9605-0A42F78F9148}"/>
    <cellStyle name="メモ 3 2 12 2 2" xfId="14514" xr:uid="{BCA193C0-65C8-4C8B-89BB-6CFB82044677}"/>
    <cellStyle name="メモ 3 2 12 2 2 2" xfId="36204" xr:uid="{B258384A-1FDE-447E-ABDF-0F94C2966FFD}"/>
    <cellStyle name="メモ 3 2 12 2 2 3" xfId="49235" xr:uid="{A79BFF6C-B446-47B4-99FF-A3A0EEB39EAD}"/>
    <cellStyle name="メモ 3 2 12 2 3" xfId="25446" xr:uid="{310F0D27-82DF-490E-8D3C-545D9E4FB4F1}"/>
    <cellStyle name="メモ 3 2 12 2 3 2" xfId="50415" xr:uid="{1ABD8BE5-1C0C-4FDB-AE83-27BE54CCADBA}"/>
    <cellStyle name="メモ 3 2 12 2 4" xfId="48246" xr:uid="{C7112202-85A2-4002-B68F-4289A408AB9A}"/>
    <cellStyle name="メモ 3 2 12 20" xfId="46882" xr:uid="{9DE79B81-38CF-4D39-950D-5FD113142591}"/>
    <cellStyle name="メモ 3 2 12 21" xfId="47566" xr:uid="{863E5B5B-E6AB-4B39-96D4-31CB1985C97B}"/>
    <cellStyle name="メモ 3 2 12 3" xfId="4438" xr:uid="{9EE5EF25-1842-4B3B-9C13-0C764922B521}"/>
    <cellStyle name="メモ 3 2 12 3 2" xfId="15194" xr:uid="{0D3C49C5-E314-4926-9D9D-B927963087B6}"/>
    <cellStyle name="メモ 3 2 12 3 2 2" xfId="36884" xr:uid="{3B3DD566-18DB-4BCE-BD7F-4AE1E33A0574}"/>
    <cellStyle name="メモ 3 2 12 3 2 3" xfId="51095" xr:uid="{98B10462-0E28-4555-A70E-44220645918D}"/>
    <cellStyle name="メモ 3 2 12 3 3" xfId="26126" xr:uid="{320E86DF-B83F-49A5-9377-2B623A0E60B5}"/>
    <cellStyle name="メモ 3 2 12 3 4" xfId="48926" xr:uid="{54DB6E30-89D0-43D7-A942-7382879BE5E1}"/>
    <cellStyle name="メモ 3 2 12 4" xfId="5114" xr:uid="{60636515-C1B1-43C7-AB3E-724201B31900}"/>
    <cellStyle name="メモ 3 2 12 4 2" xfId="15870" xr:uid="{E7D10261-B7DA-4236-90D3-644F54705EA7}"/>
    <cellStyle name="メモ 3 2 12 4 2 2" xfId="37560" xr:uid="{9985717D-C009-4515-BDDA-00BE3E249272}"/>
    <cellStyle name="メモ 3 2 12 4 3" xfId="26802" xr:uid="{FFF29299-C4FA-47FA-84CD-A16C7A1AFFDF}"/>
    <cellStyle name="メモ 3 2 12 4 4" xfId="49735" xr:uid="{5B94CB69-0401-420C-8D1A-3B2095B43728}"/>
    <cellStyle name="メモ 3 2 12 5" xfId="5794" xr:uid="{F9427DE2-78F9-494D-8571-87867CA02B6A}"/>
    <cellStyle name="メモ 3 2 12 5 2" xfId="16550" xr:uid="{5DB73C00-745E-4B0D-AB07-C4464F96AD5E}"/>
    <cellStyle name="メモ 3 2 12 5 2 2" xfId="38240" xr:uid="{D8B5B271-B5F5-4917-A1C9-2B6BD6024752}"/>
    <cellStyle name="メモ 3 2 12 5 3" xfId="27481" xr:uid="{7942D433-890D-4534-A3EC-C7C2D8F2F2CA}"/>
    <cellStyle name="メモ 3 2 12 6" xfId="6477" xr:uid="{923849FD-9A99-473A-93FC-2E61BE81733C}"/>
    <cellStyle name="メモ 3 2 12 6 2" xfId="17233" xr:uid="{6C26754B-3A78-4EF7-834B-F32371DCADE7}"/>
    <cellStyle name="メモ 3 2 12 6 2 2" xfId="38923" xr:uid="{B3EBCAD0-A736-4DD5-8653-4A2CF9985A5E}"/>
    <cellStyle name="メモ 3 2 12 6 3" xfId="28164" xr:uid="{DDEFC81F-453F-4287-B3F9-F0F38DBAD1A0}"/>
    <cellStyle name="メモ 3 2 12 7" xfId="7156" xr:uid="{A42681FF-7BE6-4BC4-AF7E-3112D2672FC3}"/>
    <cellStyle name="メモ 3 2 12 7 2" xfId="17912" xr:uid="{9D84B4B9-0D72-4D5D-ACCC-9940CAC0A2C4}"/>
    <cellStyle name="メモ 3 2 12 7 2 2" xfId="39602" xr:uid="{372EA392-5855-41BE-B80C-9357CA0F2717}"/>
    <cellStyle name="メモ 3 2 12 7 3" xfId="28843" xr:uid="{6D8BA341-3D2B-4DD7-A0EB-BC31948FE236}"/>
    <cellStyle name="メモ 3 2 12 8" xfId="7819" xr:uid="{DBF0998B-94DD-438A-9AD9-2375691B0884}"/>
    <cellStyle name="メモ 3 2 12 8 2" xfId="18575" xr:uid="{4A62E0D3-7037-4B5A-AA19-50F59D86EDE4}"/>
    <cellStyle name="メモ 3 2 12 8 2 2" xfId="40266" xr:uid="{2DA3587F-020E-45F1-ABBE-487CEDF1A491}"/>
    <cellStyle name="メモ 3 2 12 8 3" xfId="29507" xr:uid="{BB665C67-B72D-4201-834D-1CE6F887AE3B}"/>
    <cellStyle name="メモ 3 2 12 9" xfId="8455" xr:uid="{91F348DA-8305-48D8-97CA-2D996A3D1511}"/>
    <cellStyle name="メモ 3 2 12 9 2" xfId="19211" xr:uid="{F05BC57C-BA2F-4B02-9949-BE1287286DB7}"/>
    <cellStyle name="メモ 3 2 12 9 2 2" xfId="40902" xr:uid="{822F8B61-B5DD-41DC-8A91-78EFD0A4A5A4}"/>
    <cellStyle name="メモ 3 2 12 9 3" xfId="30143" xr:uid="{E8DB32C3-B04C-4CF3-8313-EC78D3E1E3C6}"/>
    <cellStyle name="メモ 3 2 13" xfId="3166" xr:uid="{E3498F64-4163-47D1-A9E3-654C2539E2F9}"/>
    <cellStyle name="メモ 3 2 13 10" xfId="9194" xr:uid="{9C571873-6C1D-41C3-93E6-CF00D33AF321}"/>
    <cellStyle name="メモ 3 2 13 10 2" xfId="19951" xr:uid="{5615E96C-9D98-4C7C-A8CA-E9ABD200B29D}"/>
    <cellStyle name="メモ 3 2 13 10 2 2" xfId="41642" xr:uid="{BF853F1F-F579-4300-AC1B-CED841BC7475}"/>
    <cellStyle name="メモ 3 2 13 10 3" xfId="30883" xr:uid="{287595DC-930E-4CFC-B15D-9543359AC161}"/>
    <cellStyle name="メモ 3 2 13 11" xfId="9820" xr:uid="{9C55FF9D-DE3C-4078-9218-31B429E603B5}"/>
    <cellStyle name="メモ 3 2 13 11 2" xfId="20577" xr:uid="{8EAF38A4-85A7-4461-9BBE-7939B6BCF52C}"/>
    <cellStyle name="メモ 3 2 13 11 2 2" xfId="42268" xr:uid="{4EFCF220-69FA-4A54-B918-83C709E44BFA}"/>
    <cellStyle name="メモ 3 2 13 11 3" xfId="31509" xr:uid="{DF09636C-C7B1-4877-B8A4-1DC3BC5A58BD}"/>
    <cellStyle name="メモ 3 2 13 12" xfId="10455" xr:uid="{FFC14EF8-0C8F-46B0-A1A0-3FFA92761A90}"/>
    <cellStyle name="メモ 3 2 13 12 2" xfId="21212" xr:uid="{3C2D9230-D024-4C3E-9735-D40CDB97F12C}"/>
    <cellStyle name="メモ 3 2 13 12 2 2" xfId="42903" xr:uid="{4E7A8679-1034-4B17-B9CA-7F08E3F6268C}"/>
    <cellStyle name="メモ 3 2 13 12 3" xfId="32144" xr:uid="{E7245D37-EDF2-46B8-B9C7-5CA2C0DA97D2}"/>
    <cellStyle name="メモ 3 2 13 13" xfId="11107" xr:uid="{3CE17A7D-B091-4CF1-B041-93E3C80B1DF5}"/>
    <cellStyle name="メモ 3 2 13 13 2" xfId="21864" xr:uid="{DABD796D-56F8-4904-A4DE-D43D60D4DA72}"/>
    <cellStyle name="メモ 3 2 13 13 2 2" xfId="43555" xr:uid="{3FD5CD25-4C6A-41CE-B36E-8249CDCE14FA}"/>
    <cellStyle name="メモ 3 2 13 13 3" xfId="32796" xr:uid="{F2320209-DE69-41FF-9DD3-ADDE92304A77}"/>
    <cellStyle name="メモ 3 2 13 14" xfId="11732" xr:uid="{AFE1CFFC-F5D6-4B95-BC90-E17D750E25B2}"/>
    <cellStyle name="メモ 3 2 13 14 2" xfId="22489" xr:uid="{401CF277-11EA-428E-86AD-00E003E416C2}"/>
    <cellStyle name="メモ 3 2 13 14 2 2" xfId="44180" xr:uid="{33D20593-6758-4A83-949A-3F266781D143}"/>
    <cellStyle name="メモ 3 2 13 14 3" xfId="33421" xr:uid="{D277BA96-8FC4-4911-821A-BD6FBBD11D3A}"/>
    <cellStyle name="メモ 3 2 13 15" xfId="12337" xr:uid="{A9C5EB08-AB25-46DB-9374-5EE10485BAB2}"/>
    <cellStyle name="メモ 3 2 13 15 2" xfId="23094" xr:uid="{4EF4CCB2-5F7A-4DF2-A37F-77E41C674812}"/>
    <cellStyle name="メモ 3 2 13 15 2 2" xfId="44785" xr:uid="{6730A4F8-47BF-4636-A632-73A3F65A0C73}"/>
    <cellStyle name="メモ 3 2 13 15 3" xfId="34026" xr:uid="{65EA0CDD-D396-4DD6-9911-7A043365AAE6}"/>
    <cellStyle name="メモ 3 2 13 16" xfId="12966" xr:uid="{67958F71-DF69-4D0D-8DAD-82AA2F897CB1}"/>
    <cellStyle name="メモ 3 2 13 16 2" xfId="23723" xr:uid="{E54C193A-0072-4895-9BEC-3DAF7178C128}"/>
    <cellStyle name="メモ 3 2 13 16 2 2" xfId="45414" xr:uid="{EA57B212-8A2E-42D8-AEE0-D7737F8AFC1F}"/>
    <cellStyle name="メモ 3 2 13 16 3" xfId="34655" xr:uid="{2E60630D-55F6-4620-B928-64786A6DACA4}"/>
    <cellStyle name="メモ 3 2 13 17" xfId="13637" xr:uid="{9902A4C5-8289-4606-A9C1-14F364D5C693}"/>
    <cellStyle name="メモ 3 2 13 17 2" xfId="35326" xr:uid="{225234B0-0B56-42B8-9585-EFA7CE960D01}"/>
    <cellStyle name="メモ 3 2 13 18" xfId="24566" xr:uid="{3EAD0CE3-1055-40B2-861B-62F185B471E1}"/>
    <cellStyle name="メモ 3 2 13 19" xfId="46264" xr:uid="{8719AA8C-8BCC-47F3-AC73-E6D752C30540}"/>
    <cellStyle name="メモ 3 2 13 2" xfId="3818" xr:uid="{783ED5FC-FA72-4C6A-92AD-39248FBD5F81}"/>
    <cellStyle name="メモ 3 2 13 2 2" xfId="14574" xr:uid="{5159893E-11F8-4FB3-8E3D-321E63CC74E4}"/>
    <cellStyle name="メモ 3 2 13 2 2 2" xfId="36264" xr:uid="{F80477B2-6B0C-4923-85B4-804560251946}"/>
    <cellStyle name="メモ 3 2 13 2 2 3" xfId="49247" xr:uid="{4A53C2CF-1AC8-45BC-8115-27FA0600FF58}"/>
    <cellStyle name="メモ 3 2 13 2 3" xfId="25506" xr:uid="{F5DFBB5B-2DFB-42D4-ABC7-2586EFC93CC8}"/>
    <cellStyle name="メモ 3 2 13 2 3 2" xfId="50475" xr:uid="{024A33C2-B19F-43A1-9C16-8D167E296377}"/>
    <cellStyle name="メモ 3 2 13 2 4" xfId="48306" xr:uid="{ECAFA78A-7D10-442A-8F67-1754C617DB36}"/>
    <cellStyle name="メモ 3 2 13 20" xfId="46942" xr:uid="{9116FE33-1E8E-4AAA-917C-FB8412FC7870}"/>
    <cellStyle name="メモ 3 2 13 21" xfId="47626" xr:uid="{8A6C7493-EFBE-4D12-8A5A-24DE727C267C}"/>
    <cellStyle name="メモ 3 2 13 3" xfId="4498" xr:uid="{E3A2BFCA-A35D-4D81-92CC-5FAFFDA63911}"/>
    <cellStyle name="メモ 3 2 13 3 2" xfId="15254" xr:uid="{177C3039-D978-491B-8D88-EF6323A825F9}"/>
    <cellStyle name="メモ 3 2 13 3 2 2" xfId="36944" xr:uid="{AC0CA555-252C-4DA2-A02E-58DFBC3E48A9}"/>
    <cellStyle name="メモ 3 2 13 3 2 3" xfId="51155" xr:uid="{7CECE878-AE2F-437C-98AF-89D730EBE68F}"/>
    <cellStyle name="メモ 3 2 13 3 3" xfId="26186" xr:uid="{4A638F77-92F8-4578-BEED-500FD38FEE0A}"/>
    <cellStyle name="メモ 3 2 13 3 4" xfId="48986" xr:uid="{E6E4E19F-90C2-476A-8F05-B0D15F6C0618}"/>
    <cellStyle name="メモ 3 2 13 4" xfId="5174" xr:uid="{DA699BDF-AF11-4F8B-8EE6-0E6D84E22057}"/>
    <cellStyle name="メモ 3 2 13 4 2" xfId="15930" xr:uid="{EBCE2C3A-1505-4FF1-B6E1-2828D5845C3B}"/>
    <cellStyle name="メモ 3 2 13 4 2 2" xfId="37620" xr:uid="{99496ED4-417D-4015-9A29-70FB310CA2F6}"/>
    <cellStyle name="メモ 3 2 13 4 3" xfId="26862" xr:uid="{5EFBF605-FB62-4DC3-ADE7-4EB7C9391022}"/>
    <cellStyle name="メモ 3 2 13 4 4" xfId="49795" xr:uid="{B0D8BA20-B646-4C53-ABAD-BF070A475223}"/>
    <cellStyle name="メモ 3 2 13 5" xfId="5854" xr:uid="{ED627FE0-3C2C-44EF-94BD-44450E96F895}"/>
    <cellStyle name="メモ 3 2 13 5 2" xfId="16610" xr:uid="{1EAADB15-B321-4C46-A84E-C8D474450689}"/>
    <cellStyle name="メモ 3 2 13 5 2 2" xfId="38300" xr:uid="{4CE3E23D-F1C2-4912-8E21-07A84C4618E4}"/>
    <cellStyle name="メモ 3 2 13 5 3" xfId="27541" xr:uid="{4911BD99-CB96-4C9B-8117-BCCB2B8FFE57}"/>
    <cellStyle name="メモ 3 2 13 6" xfId="6537" xr:uid="{C3B30019-DADE-4569-BAD9-F86957D16814}"/>
    <cellStyle name="メモ 3 2 13 6 2" xfId="17293" xr:uid="{D94C6AD8-B17F-4E6A-8E05-724306331FF1}"/>
    <cellStyle name="メモ 3 2 13 6 2 2" xfId="38983" xr:uid="{7D43392B-5821-4C30-99AD-4A80531290AF}"/>
    <cellStyle name="メモ 3 2 13 6 3" xfId="28224" xr:uid="{6E192FA1-187A-4A6E-8C91-92EA8BC19E3B}"/>
    <cellStyle name="メモ 3 2 13 7" xfId="7216" xr:uid="{6906B278-CB52-4D94-A4DC-6EA922554CEA}"/>
    <cellStyle name="メモ 3 2 13 7 2" xfId="17972" xr:uid="{C8149E8F-9422-4983-B2AB-44F3B3D7D46D}"/>
    <cellStyle name="メモ 3 2 13 7 2 2" xfId="39662" xr:uid="{190ECA0B-9995-4278-A413-FA7A37F05C9E}"/>
    <cellStyle name="メモ 3 2 13 7 3" xfId="28903" xr:uid="{B8115455-EF87-4A1C-B7BC-0DFED93B6FDF}"/>
    <cellStyle name="メモ 3 2 13 8" xfId="7879" xr:uid="{85222B7D-7E7C-4528-9B79-EC3AFB7AFC15}"/>
    <cellStyle name="メモ 3 2 13 8 2" xfId="18635" xr:uid="{ED2C2E73-9E09-426E-BA87-0A2B12187844}"/>
    <cellStyle name="メモ 3 2 13 8 2 2" xfId="40326" xr:uid="{119DE283-9DC7-49AC-8B9F-C2FBB92EA7AF}"/>
    <cellStyle name="メモ 3 2 13 8 3" xfId="29567" xr:uid="{6B75C1E3-D4B6-40FB-9546-B5BABF38F0D8}"/>
    <cellStyle name="メモ 3 2 13 9" xfId="8515" xr:uid="{CF6DD6AA-D866-4EFB-922D-04F78AD123F4}"/>
    <cellStyle name="メモ 3 2 13 9 2" xfId="19271" xr:uid="{1856C8B4-51E1-49BE-984C-D6C1014C9690}"/>
    <cellStyle name="メモ 3 2 13 9 2 2" xfId="40962" xr:uid="{FF8CC1B0-CD74-4017-9789-069505237FD6}"/>
    <cellStyle name="メモ 3 2 13 9 3" xfId="30203" xr:uid="{1A2E1CF5-FA2E-46EA-A314-5A4A909E924B}"/>
    <cellStyle name="メモ 3 2 14" xfId="3226" xr:uid="{951BE544-F316-4842-8D87-ACA75AE4D6D8}"/>
    <cellStyle name="メモ 3 2 14 10" xfId="9254" xr:uid="{C1D05960-71EB-4869-A62C-805947A7185E}"/>
    <cellStyle name="メモ 3 2 14 10 2" xfId="20011" xr:uid="{78F10E83-9D66-45B0-A23E-7C094ED1132A}"/>
    <cellStyle name="メモ 3 2 14 10 2 2" xfId="41702" xr:uid="{40C7DB20-05F2-49A5-9979-0A35A948854F}"/>
    <cellStyle name="メモ 3 2 14 10 3" xfId="30943" xr:uid="{A4C7FE26-9278-46B7-BEB7-A9433518908E}"/>
    <cellStyle name="メモ 3 2 14 11" xfId="9880" xr:uid="{D2F1F33D-3A45-44E8-9D96-1D8C54141220}"/>
    <cellStyle name="メモ 3 2 14 11 2" xfId="20637" xr:uid="{B7BDECD4-E96D-47C4-B2B5-FD0CADD72D99}"/>
    <cellStyle name="メモ 3 2 14 11 2 2" xfId="42328" xr:uid="{06D33148-3C32-4D0E-B1C8-3C30E1849782}"/>
    <cellStyle name="メモ 3 2 14 11 3" xfId="31569" xr:uid="{0488A24F-EE38-4B36-BAA7-F0D0CE0F1DD2}"/>
    <cellStyle name="メモ 3 2 14 12" xfId="10515" xr:uid="{6C909B21-71D6-45A5-A61D-DAD0809D6614}"/>
    <cellStyle name="メモ 3 2 14 12 2" xfId="21272" xr:uid="{B0619883-7D0D-41F4-8183-802ED2758438}"/>
    <cellStyle name="メモ 3 2 14 12 2 2" xfId="42963" xr:uid="{70EB546D-3446-48F3-94DB-7ABF2AB324F0}"/>
    <cellStyle name="メモ 3 2 14 12 3" xfId="32204" xr:uid="{ACEDB7A4-98A1-4850-833D-4E0D58FEBB5E}"/>
    <cellStyle name="メモ 3 2 14 13" xfId="11167" xr:uid="{6D21A9BF-BF46-495B-8834-D8DC0265D045}"/>
    <cellStyle name="メモ 3 2 14 13 2" xfId="21924" xr:uid="{DC5A4EB0-6FF6-45DF-8196-3ECE21339DAB}"/>
    <cellStyle name="メモ 3 2 14 13 2 2" xfId="43615" xr:uid="{DC8278BB-78B0-45EF-894C-A17DEF372821}"/>
    <cellStyle name="メモ 3 2 14 13 3" xfId="32856" xr:uid="{5D0B7CB3-8534-45A6-A609-F6A93C24A458}"/>
    <cellStyle name="メモ 3 2 14 14" xfId="11792" xr:uid="{B7317910-739B-4B3C-9E54-B2F4999F2CBA}"/>
    <cellStyle name="メモ 3 2 14 14 2" xfId="22549" xr:uid="{9E242B88-000B-473F-B8E1-6E988F9A721D}"/>
    <cellStyle name="メモ 3 2 14 14 2 2" xfId="44240" xr:uid="{70117629-9FEF-4AF6-9E3E-60E281EE1D60}"/>
    <cellStyle name="メモ 3 2 14 14 3" xfId="33481" xr:uid="{8F6FC151-7B9D-4D71-9927-8DD9EDE6EE30}"/>
    <cellStyle name="メモ 3 2 14 15" xfId="12397" xr:uid="{159029B8-CFC2-4EF5-B262-64C20413DB16}"/>
    <cellStyle name="メモ 3 2 14 15 2" xfId="23154" xr:uid="{B43625B3-371F-4BC3-A8D7-C3E8362B0682}"/>
    <cellStyle name="メモ 3 2 14 15 2 2" xfId="44845" xr:uid="{9A85657C-5B2B-4EDF-BF50-F2E8BFF14919}"/>
    <cellStyle name="メモ 3 2 14 15 3" xfId="34086" xr:uid="{3849C397-C9C2-48A6-8AB8-A0A554C1667F}"/>
    <cellStyle name="メモ 3 2 14 16" xfId="13026" xr:uid="{87359BCE-0FBB-4C84-B8EF-66605E7F154C}"/>
    <cellStyle name="メモ 3 2 14 16 2" xfId="23783" xr:uid="{D0D34B37-C0F3-4091-B1C6-CF321763E1A0}"/>
    <cellStyle name="メモ 3 2 14 16 2 2" xfId="45474" xr:uid="{C3F5C890-CD4E-4D46-B970-B20FB9359518}"/>
    <cellStyle name="メモ 3 2 14 16 3" xfId="34715" xr:uid="{8F6E318C-6247-4DBB-9F0C-7283DCBDE336}"/>
    <cellStyle name="メモ 3 2 14 17" xfId="13697" xr:uid="{C8D72C4A-D0D2-447F-A4F4-198EAC8F1738}"/>
    <cellStyle name="メモ 3 2 14 17 2" xfId="35386" xr:uid="{EA4265CE-428B-41FB-8A37-BC6F18AC4CE5}"/>
    <cellStyle name="メモ 3 2 14 18" xfId="24626" xr:uid="{34DD5ABD-BFB2-448D-9DB9-1CC06FB3AB4A}"/>
    <cellStyle name="メモ 3 2 14 19" xfId="46324" xr:uid="{C6125680-6B32-4800-AC2B-CF458B41F0C8}"/>
    <cellStyle name="メモ 3 2 14 2" xfId="3878" xr:uid="{6790EBAE-65C4-46CB-9AB9-7FA78088D5E3}"/>
    <cellStyle name="メモ 3 2 14 2 2" xfId="14634" xr:uid="{9A675C4E-673B-4AC3-AF17-AEC921DA6BC7}"/>
    <cellStyle name="メモ 3 2 14 2 2 2" xfId="36324" xr:uid="{D121C4B8-FB68-4F86-BC11-A6BE15A0EB9A}"/>
    <cellStyle name="メモ 3 2 14 2 2 3" xfId="49259" xr:uid="{98BADDB6-77EF-45EE-A779-F90BF97AA129}"/>
    <cellStyle name="メモ 3 2 14 2 3" xfId="25566" xr:uid="{52D10EEF-CD39-451E-84E0-767129ADC98F}"/>
    <cellStyle name="メモ 3 2 14 2 3 2" xfId="50535" xr:uid="{5F204B9F-CF13-41D8-BE2F-A355E1194C01}"/>
    <cellStyle name="メモ 3 2 14 2 4" xfId="48366" xr:uid="{FC88873D-7CE4-4DD9-A287-FAF890B668AF}"/>
    <cellStyle name="メモ 3 2 14 20" xfId="47002" xr:uid="{054FDEBA-389F-4BB5-AC07-C78D9CCA7CA6}"/>
    <cellStyle name="メモ 3 2 14 21" xfId="47686" xr:uid="{D81B6F6C-0842-4673-BB47-F7CEDE20DA0B}"/>
    <cellStyle name="メモ 3 2 14 3" xfId="4558" xr:uid="{19709D24-0F6B-4CCB-8375-0ACD926BF90F}"/>
    <cellStyle name="メモ 3 2 14 3 2" xfId="15314" xr:uid="{A7D60EA4-3894-4053-9C0B-200A3BB651EB}"/>
    <cellStyle name="メモ 3 2 14 3 2 2" xfId="37004" xr:uid="{C6FB20B1-DEFD-47BC-B7F9-5C18DF519B80}"/>
    <cellStyle name="メモ 3 2 14 3 2 3" xfId="51215" xr:uid="{EDD80727-9EC4-4B47-971D-711067053BEF}"/>
    <cellStyle name="メモ 3 2 14 3 3" xfId="26246" xr:uid="{703B9A36-E939-4472-853B-7DD54BC7ECE5}"/>
    <cellStyle name="メモ 3 2 14 3 4" xfId="49046" xr:uid="{96E4512E-809B-49EB-B979-63EAE479B88E}"/>
    <cellStyle name="メモ 3 2 14 4" xfId="5234" xr:uid="{FD1E76E9-7833-4175-81DD-AB30BD165437}"/>
    <cellStyle name="メモ 3 2 14 4 2" xfId="15990" xr:uid="{9B03C60D-08E3-4B3B-B902-4719F48C9C10}"/>
    <cellStyle name="メモ 3 2 14 4 2 2" xfId="37680" xr:uid="{3992F511-1684-440D-95AF-3E64D67AA9BE}"/>
    <cellStyle name="メモ 3 2 14 4 3" xfId="26922" xr:uid="{F2DA912D-DAB5-4D18-8392-6B3D83B0752F}"/>
    <cellStyle name="メモ 3 2 14 4 4" xfId="49855" xr:uid="{C6B0BE1E-1869-43E5-8B9C-863A4E1D9F0A}"/>
    <cellStyle name="メモ 3 2 14 5" xfId="5914" xr:uid="{1A37016B-AAD8-444F-8E95-008EC9E0589F}"/>
    <cellStyle name="メモ 3 2 14 5 2" xfId="16670" xr:uid="{222E405A-8A55-4475-BB09-0389A8E4AF6B}"/>
    <cellStyle name="メモ 3 2 14 5 2 2" xfId="38360" xr:uid="{73F67D69-92EF-44CC-9E05-972F79377AF0}"/>
    <cellStyle name="メモ 3 2 14 5 3" xfId="27601" xr:uid="{11387964-706C-4ADC-AEEE-2AD207CF8D68}"/>
    <cellStyle name="メモ 3 2 14 6" xfId="6597" xr:uid="{F09B7541-7F93-4B74-B920-9377E0C65EA0}"/>
    <cellStyle name="メモ 3 2 14 6 2" xfId="17353" xr:uid="{EFDF5DC4-E665-42E9-9797-5CAF873C6314}"/>
    <cellStyle name="メモ 3 2 14 6 2 2" xfId="39043" xr:uid="{09CB2B65-2E7C-4F13-8AD1-42BA22BD2C0D}"/>
    <cellStyle name="メモ 3 2 14 6 3" xfId="28284" xr:uid="{08877518-3879-44BA-8CB2-04E7A3A04579}"/>
    <cellStyle name="メモ 3 2 14 7" xfId="7276" xr:uid="{565E964A-8C60-42CD-AE91-28DABDCCAEB1}"/>
    <cellStyle name="メモ 3 2 14 7 2" xfId="18032" xr:uid="{D5845275-2663-444C-85B3-37021112190D}"/>
    <cellStyle name="メモ 3 2 14 7 2 2" xfId="39722" xr:uid="{D21BAAB9-94BE-4229-A1A2-BCBD382C2672}"/>
    <cellStyle name="メモ 3 2 14 7 3" xfId="28963" xr:uid="{22AC55F7-EB99-4224-A9B6-7ED12264DDDF}"/>
    <cellStyle name="メモ 3 2 14 8" xfId="7939" xr:uid="{86E42A58-433B-4C08-9913-DFC7B8244BAE}"/>
    <cellStyle name="メモ 3 2 14 8 2" xfId="18695" xr:uid="{282589B6-3897-4C30-B15A-2C0A996E39AF}"/>
    <cellStyle name="メモ 3 2 14 8 2 2" xfId="40386" xr:uid="{35433E2F-2A3F-44EF-9B24-21AFA30D52BD}"/>
    <cellStyle name="メモ 3 2 14 8 3" xfId="29627" xr:uid="{C22111AE-75F6-4C9C-A189-4DBB5A64C293}"/>
    <cellStyle name="メモ 3 2 14 9" xfId="8575" xr:uid="{CC7AF36E-9476-464F-A368-179637C85132}"/>
    <cellStyle name="メモ 3 2 14 9 2" xfId="19331" xr:uid="{5E8AFD05-3035-4EDB-B338-F4B842FB5F2D}"/>
    <cellStyle name="メモ 3 2 14 9 2 2" xfId="41022" xr:uid="{308AFACB-D988-40FD-87F7-12613C9BC96B}"/>
    <cellStyle name="メモ 3 2 14 9 3" xfId="30263" xr:uid="{2FFCD9B7-81F9-4840-A11B-6A9DAE62C23A}"/>
    <cellStyle name="メモ 3 2 15" xfId="3286" xr:uid="{01A282B5-9D7F-4B18-A084-9716B61700B8}"/>
    <cellStyle name="メモ 3 2 15 10" xfId="9314" xr:uid="{B5A5D158-3067-4C7D-91EB-5B18DA5A0FB2}"/>
    <cellStyle name="メモ 3 2 15 10 2" xfId="20071" xr:uid="{F91136A0-F79C-47B8-94CA-519C2F019AB1}"/>
    <cellStyle name="メモ 3 2 15 10 2 2" xfId="41762" xr:uid="{0890A6B1-E090-4D71-8CB6-9BC840CF6258}"/>
    <cellStyle name="メモ 3 2 15 10 3" xfId="31003" xr:uid="{569979D0-29EF-4E43-B29B-F7C8DB6DD77B}"/>
    <cellStyle name="メモ 3 2 15 11" xfId="9940" xr:uid="{0D04C78D-3C38-46EE-985F-9C7BBFB973F0}"/>
    <cellStyle name="メモ 3 2 15 11 2" xfId="20697" xr:uid="{DE37F4BA-8B34-48D9-A5A3-96FC774F2000}"/>
    <cellStyle name="メモ 3 2 15 11 2 2" xfId="42388" xr:uid="{A69E8E88-4401-41C0-8CB6-5DBD5A86E20F}"/>
    <cellStyle name="メモ 3 2 15 11 3" xfId="31629" xr:uid="{0525064A-6470-47F8-9F68-D388164CCF1B}"/>
    <cellStyle name="メモ 3 2 15 12" xfId="10575" xr:uid="{AF3E4868-F15B-4AC6-B43A-FB4DCFE46AE4}"/>
    <cellStyle name="メモ 3 2 15 12 2" xfId="21332" xr:uid="{1CE78123-58F5-4D91-BF58-0649883C42FE}"/>
    <cellStyle name="メモ 3 2 15 12 2 2" xfId="43023" xr:uid="{BAF2152C-6ABA-4A28-A2A5-52D63E4AB0AB}"/>
    <cellStyle name="メモ 3 2 15 12 3" xfId="32264" xr:uid="{67BA19A4-7690-449C-A388-418DC06F733E}"/>
    <cellStyle name="メモ 3 2 15 13" xfId="11227" xr:uid="{3976A3A7-3498-4658-8636-4984CC6527DA}"/>
    <cellStyle name="メモ 3 2 15 13 2" xfId="21984" xr:uid="{8703C49D-5DE1-44DB-9D69-954730E25CB4}"/>
    <cellStyle name="メモ 3 2 15 13 2 2" xfId="43675" xr:uid="{606DF97B-941B-4ADB-B7A8-608E232FD08E}"/>
    <cellStyle name="メモ 3 2 15 13 3" xfId="32916" xr:uid="{39F8A78D-6F1D-4DA2-AF76-9CABD931EAE5}"/>
    <cellStyle name="メモ 3 2 15 14" xfId="11852" xr:uid="{D57FF303-E184-4EA9-A7AF-74C7821EAD6C}"/>
    <cellStyle name="メモ 3 2 15 14 2" xfId="22609" xr:uid="{DE7E5AF2-FD1E-4307-81FF-B9A1ADFBFF9F}"/>
    <cellStyle name="メモ 3 2 15 14 2 2" xfId="44300" xr:uid="{228A3F87-4255-4176-AD55-CA27AC87B490}"/>
    <cellStyle name="メモ 3 2 15 14 3" xfId="33541" xr:uid="{D3B4B4AE-9654-4253-B322-7A7B54918C79}"/>
    <cellStyle name="メモ 3 2 15 15" xfId="12457" xr:uid="{CF85003F-0204-44BB-8B7B-0944AC67E351}"/>
    <cellStyle name="メモ 3 2 15 15 2" xfId="23214" xr:uid="{F061FFE0-499C-437A-A9CC-CA7A358F6906}"/>
    <cellStyle name="メモ 3 2 15 15 2 2" xfId="44905" xr:uid="{BA88AD2C-E709-4290-9C73-BDCA80C0EE6B}"/>
    <cellStyle name="メモ 3 2 15 15 3" xfId="34146" xr:uid="{FAE9B1AE-26F2-40E6-A60A-3B427904BCD8}"/>
    <cellStyle name="メモ 3 2 15 16" xfId="13086" xr:uid="{57D9E1BB-D3BD-4FF3-8302-E05260D2E156}"/>
    <cellStyle name="メモ 3 2 15 16 2" xfId="23843" xr:uid="{50300EFB-B5C9-4584-B610-8C5119A25AC7}"/>
    <cellStyle name="メモ 3 2 15 16 2 2" xfId="45534" xr:uid="{599966A9-BB4C-4B7C-A239-E7DB35D2047D}"/>
    <cellStyle name="メモ 3 2 15 16 3" xfId="34775" xr:uid="{F31F7321-2956-4553-8828-D61C3DA3511E}"/>
    <cellStyle name="メモ 3 2 15 17" xfId="13757" xr:uid="{C9A9BADB-0048-457A-8D03-09755F707442}"/>
    <cellStyle name="メモ 3 2 15 17 2" xfId="35446" xr:uid="{85942EC7-B705-4B9C-8558-1BCFB0B07C77}"/>
    <cellStyle name="メモ 3 2 15 18" xfId="24686" xr:uid="{B2566C3B-DEE0-464C-90B2-1BAB244D13F7}"/>
    <cellStyle name="メモ 3 2 15 19" xfId="46384" xr:uid="{E5D1ECB5-323C-4B05-BB18-B799761E546F}"/>
    <cellStyle name="メモ 3 2 15 2" xfId="3938" xr:uid="{CD32D302-E0CE-47FB-AC91-0E3915A37C6F}"/>
    <cellStyle name="メモ 3 2 15 2 2" xfId="14694" xr:uid="{C403062A-7D00-4AAD-8689-049AF0C34A31}"/>
    <cellStyle name="メモ 3 2 15 2 2 2" xfId="36384" xr:uid="{B1CE2B6E-66A2-4F89-B334-19A04F624936}"/>
    <cellStyle name="メモ 3 2 15 2 2 3" xfId="49271" xr:uid="{80D43F73-8F86-40E7-B023-FE889602551A}"/>
    <cellStyle name="メモ 3 2 15 2 3" xfId="25626" xr:uid="{D4DCD84C-A653-4C7A-8186-C2705DB7F3A9}"/>
    <cellStyle name="メモ 3 2 15 2 3 2" xfId="50595" xr:uid="{3EFBC61A-9F5E-4EE0-869D-69DCC4C4399F}"/>
    <cellStyle name="メモ 3 2 15 2 4" xfId="48426" xr:uid="{BB887BEA-41CF-4414-AA1B-5F8FD30C7981}"/>
    <cellStyle name="メモ 3 2 15 20" xfId="47062" xr:uid="{162176B5-223B-4439-9380-7B50A4AFD9C5}"/>
    <cellStyle name="メモ 3 2 15 21" xfId="47746" xr:uid="{448AEFF9-0880-4237-BD23-FBE8B5689C0B}"/>
    <cellStyle name="メモ 3 2 15 3" xfId="4618" xr:uid="{362FB2E5-8468-4906-9A16-8A289D503B94}"/>
    <cellStyle name="メモ 3 2 15 3 2" xfId="15374" xr:uid="{C6518C1D-4DA5-45DB-BFFF-75E279D62438}"/>
    <cellStyle name="メモ 3 2 15 3 2 2" xfId="37064" xr:uid="{D32FB23B-39FF-45A4-8BEF-476FFE1255EF}"/>
    <cellStyle name="メモ 3 2 15 3 2 3" xfId="51275" xr:uid="{A6F5D452-7F7C-4D5F-BDBE-67F8BF351E2B}"/>
    <cellStyle name="メモ 3 2 15 3 3" xfId="26306" xr:uid="{0C79ACF7-E5F7-4979-8E32-BB7105C98238}"/>
    <cellStyle name="メモ 3 2 15 3 4" xfId="49106" xr:uid="{3627EC04-E445-4BB8-B757-5163CB228368}"/>
    <cellStyle name="メモ 3 2 15 4" xfId="5294" xr:uid="{FBFCB317-8970-4076-B0A9-B43ADFCA8B16}"/>
    <cellStyle name="メモ 3 2 15 4 2" xfId="16050" xr:uid="{C4C81BE8-10B3-4A97-A052-22E3B0DA108D}"/>
    <cellStyle name="メモ 3 2 15 4 2 2" xfId="37740" xr:uid="{E70F2092-6935-43D0-B73E-1DC5BA152162}"/>
    <cellStyle name="メモ 3 2 15 4 3" xfId="26982" xr:uid="{207FE021-43C4-4B5A-9494-BA76265754C8}"/>
    <cellStyle name="メモ 3 2 15 4 4" xfId="49915" xr:uid="{D47B7FAF-4141-499C-91A2-D2AE1285D279}"/>
    <cellStyle name="メモ 3 2 15 5" xfId="5974" xr:uid="{A6AEFB45-0036-4A6C-AC1D-0C605256AC71}"/>
    <cellStyle name="メモ 3 2 15 5 2" xfId="16730" xr:uid="{1D806BA2-9535-4797-913E-AAAE980A0734}"/>
    <cellStyle name="メモ 3 2 15 5 2 2" xfId="38420" xr:uid="{AB6781FC-D108-4BDC-BE0B-47DD2BA9836E}"/>
    <cellStyle name="メモ 3 2 15 5 3" xfId="27661" xr:uid="{2276D203-7B38-4993-A4B5-497D2901D546}"/>
    <cellStyle name="メモ 3 2 15 6" xfId="6657" xr:uid="{CBDD5430-DD55-4773-ADED-5EE56C6DA118}"/>
    <cellStyle name="メモ 3 2 15 6 2" xfId="17413" xr:uid="{045087B8-AE54-4177-BB41-9AF1725F6232}"/>
    <cellStyle name="メモ 3 2 15 6 2 2" xfId="39103" xr:uid="{77D55147-E2F9-4A0E-A8AD-B9F30E62BF20}"/>
    <cellStyle name="メモ 3 2 15 6 3" xfId="28344" xr:uid="{DC76D3D0-FCDC-4376-B751-A3412C77F399}"/>
    <cellStyle name="メモ 3 2 15 7" xfId="7336" xr:uid="{D4B1FC23-7294-4D29-9157-485DC4D49529}"/>
    <cellStyle name="メモ 3 2 15 7 2" xfId="18092" xr:uid="{5718B282-D43F-48C6-A767-A61B90C26AEE}"/>
    <cellStyle name="メモ 3 2 15 7 2 2" xfId="39782" xr:uid="{29CBC73D-C5C0-47F2-806A-D23FD41F95BD}"/>
    <cellStyle name="メモ 3 2 15 7 3" xfId="29023" xr:uid="{245724A8-009F-4464-952F-C2BFFC3BD890}"/>
    <cellStyle name="メモ 3 2 15 8" xfId="7999" xr:uid="{F0F3FFD9-E4D2-4EA1-A1D3-6C786A601D0B}"/>
    <cellStyle name="メモ 3 2 15 8 2" xfId="18755" xr:uid="{221D5C41-7DCD-4160-927E-794BEE23F29C}"/>
    <cellStyle name="メモ 3 2 15 8 2 2" xfId="40446" xr:uid="{ECF724D6-728F-4732-B3CC-9F201A60FB82}"/>
    <cellStyle name="メモ 3 2 15 8 3" xfId="29687" xr:uid="{20A18DCE-2693-42ED-A9B3-B9CE18B6D2A7}"/>
    <cellStyle name="メモ 3 2 15 9" xfId="8635" xr:uid="{55BC6D6A-CAC1-4754-8018-F62559EA8375}"/>
    <cellStyle name="メモ 3 2 15 9 2" xfId="19391" xr:uid="{1E77A70C-8CBE-4C6A-B486-F1770BDE4C55}"/>
    <cellStyle name="メモ 3 2 15 9 2 2" xfId="41082" xr:uid="{0420FC36-48A4-4A59-BC17-D3C81486AB75}"/>
    <cellStyle name="メモ 3 2 15 9 3" xfId="30323" xr:uid="{8C6F8690-463F-4A2E-8074-9877913D2356}"/>
    <cellStyle name="メモ 3 2 16" xfId="2531" xr:uid="{ADCC533F-F456-433D-9360-1CAC566CEBA4}"/>
    <cellStyle name="メモ 3 2 16 2" xfId="13900" xr:uid="{2FBEDA3A-020D-4F95-9BAB-E4B18CBF6CFF}"/>
    <cellStyle name="メモ 3 2 16 2 2" xfId="35590" xr:uid="{7C1764A2-16E7-4A47-A9C8-DE705D700013}"/>
    <cellStyle name="メモ 3 2 16 2 3" xfId="49154" xr:uid="{30497BD5-DFF1-4F83-8D04-5903DDDCE091}"/>
    <cellStyle name="メモ 3 2 16 3" xfId="24831" xr:uid="{CEAABC91-2BD3-48C3-B38A-E861262C2BF4}"/>
    <cellStyle name="メモ 3 2 16 3 2" xfId="49975" xr:uid="{01E6477D-E5F3-4D0B-8621-359E9B08983A}"/>
    <cellStyle name="メモ 3 2 16 4" xfId="47806" xr:uid="{D101803F-D0A0-47B5-8C64-488EF4118C03}"/>
    <cellStyle name="メモ 3 2 17" xfId="3989" xr:uid="{64E49700-CBD4-4ABA-961A-B727AED68116}"/>
    <cellStyle name="メモ 3 2 17 2" xfId="14745" xr:uid="{4DDD7ED5-1BA3-4C14-A8D5-C0BC7ADC562A}"/>
    <cellStyle name="メモ 3 2 17 2 2" xfId="36435" xr:uid="{7C995C74-6D3F-434D-BC2F-75302F79833E}"/>
    <cellStyle name="メモ 3 2 17 2 3" xfId="50655" xr:uid="{E2F1D5F1-37C3-403F-8BE1-BB8429EC7E4C}"/>
    <cellStyle name="メモ 3 2 17 3" xfId="25677" xr:uid="{112849F8-A32A-4CF4-AB5E-562345732BA2}"/>
    <cellStyle name="メモ 3 2 17 4" xfId="48486" xr:uid="{26B8CD21-B311-418B-9C8F-A1D4C7F79969}"/>
    <cellStyle name="メモ 3 2 18" xfId="4669" xr:uid="{A4A51676-0958-403B-9B74-8D2D744CA037}"/>
    <cellStyle name="メモ 3 2 18 2" xfId="15425" xr:uid="{5EAFA847-ADE7-4A57-9AB5-3266356CF8A6}"/>
    <cellStyle name="メモ 3 2 18 2 2" xfId="37115" xr:uid="{FD7E6403-77B2-426D-9A18-702AED72A28C}"/>
    <cellStyle name="メモ 3 2 18 3" xfId="26357" xr:uid="{31982E40-E2FA-41DF-85FE-D06870A435E2}"/>
    <cellStyle name="メモ 3 2 18 4" xfId="49295" xr:uid="{1F563380-8A08-4122-9530-A23508B431DD}"/>
    <cellStyle name="メモ 3 2 19" xfId="5345" xr:uid="{6F06804F-4C4B-4CAE-BA22-744FFA86D5D7}"/>
    <cellStyle name="メモ 3 2 19 2" xfId="16101" xr:uid="{1F148B0B-CB48-4B64-8FBC-F2F3E33E89C8}"/>
    <cellStyle name="メモ 3 2 19 2 2" xfId="37791" xr:uid="{BC415218-4970-418D-A8E1-4807BB563895}"/>
    <cellStyle name="メモ 3 2 19 3" xfId="27033" xr:uid="{10972145-339E-467A-B58C-7144C37DCF41}"/>
    <cellStyle name="メモ 3 2 2" xfId="1255" xr:uid="{0B417559-8D1A-4604-995E-6A87AC94F555}"/>
    <cellStyle name="メモ 3 2 2 10" xfId="3256" xr:uid="{7642E038-A7B0-4294-9870-2925514D8682}"/>
    <cellStyle name="メモ 3 2 2 10 10" xfId="9284" xr:uid="{4E2A3F8C-F120-4491-AF45-76124A164145}"/>
    <cellStyle name="メモ 3 2 2 10 10 2" xfId="20041" xr:uid="{4DB9E66B-3CD5-4CED-96BF-D03C00EAD100}"/>
    <cellStyle name="メモ 3 2 2 10 10 2 2" xfId="41732" xr:uid="{E7F9D130-1D4A-4A5C-9B0E-0D689E1A2455}"/>
    <cellStyle name="メモ 3 2 2 10 10 3" xfId="30973" xr:uid="{9375650F-0F76-4372-98DE-D72195B1F910}"/>
    <cellStyle name="メモ 3 2 2 10 11" xfId="9910" xr:uid="{8EA9C2FD-411A-4F6B-BB11-8AD16EB13B13}"/>
    <cellStyle name="メモ 3 2 2 10 11 2" xfId="20667" xr:uid="{B7AA61DE-8D70-467D-9915-F7B04DACF609}"/>
    <cellStyle name="メモ 3 2 2 10 11 2 2" xfId="42358" xr:uid="{010CBE0C-002D-493D-83E3-D69F3909C233}"/>
    <cellStyle name="メモ 3 2 2 10 11 3" xfId="31599" xr:uid="{05DC36C7-74AA-4573-8035-A9D2C5309C0B}"/>
    <cellStyle name="メモ 3 2 2 10 12" xfId="10545" xr:uid="{B53999D2-0152-4C4A-A117-95B500CBC16D}"/>
    <cellStyle name="メモ 3 2 2 10 12 2" xfId="21302" xr:uid="{A5A1DA1E-F23A-4B62-BCA9-23182933005A}"/>
    <cellStyle name="メモ 3 2 2 10 12 2 2" xfId="42993" xr:uid="{9379A56B-DFE6-45DD-BAF6-22D51DBA2677}"/>
    <cellStyle name="メモ 3 2 2 10 12 3" xfId="32234" xr:uid="{03141AF7-C310-4C6F-9130-E45AD5482DFC}"/>
    <cellStyle name="メモ 3 2 2 10 13" xfId="11197" xr:uid="{868813F9-5C55-4B1F-9E7D-6A3F00736453}"/>
    <cellStyle name="メモ 3 2 2 10 13 2" xfId="21954" xr:uid="{57E839D6-152A-4F38-9694-B28692AF59A4}"/>
    <cellStyle name="メモ 3 2 2 10 13 2 2" xfId="43645" xr:uid="{AD2F5834-93E9-4333-8F8B-6389EA80E0B8}"/>
    <cellStyle name="メモ 3 2 2 10 13 3" xfId="32886" xr:uid="{B2910F5C-5F4F-4BAA-B130-5407FE5C6FBA}"/>
    <cellStyle name="メモ 3 2 2 10 14" xfId="11822" xr:uid="{A7FF2F73-7BCA-48B3-9203-FAB41713AA94}"/>
    <cellStyle name="メモ 3 2 2 10 14 2" xfId="22579" xr:uid="{FEBAE200-3C2F-43AF-BB43-25AA0ED64945}"/>
    <cellStyle name="メモ 3 2 2 10 14 2 2" xfId="44270" xr:uid="{EB712928-5D44-468B-B5D3-345E10B18182}"/>
    <cellStyle name="メモ 3 2 2 10 14 3" xfId="33511" xr:uid="{2EAAEF5A-A38F-4EE9-B6C3-4F776C963522}"/>
    <cellStyle name="メモ 3 2 2 10 15" xfId="12427" xr:uid="{B34A0510-0527-4BD2-9330-01F496453708}"/>
    <cellStyle name="メモ 3 2 2 10 15 2" xfId="23184" xr:uid="{F922B2EA-3122-46E1-9DC4-8763AEB7F6C7}"/>
    <cellStyle name="メモ 3 2 2 10 15 2 2" xfId="44875" xr:uid="{EFCB62BE-1A2F-4DA1-95B3-368678C78701}"/>
    <cellStyle name="メモ 3 2 2 10 15 3" xfId="34116" xr:uid="{62563798-5ACD-4EB4-A0B7-54A6E5767559}"/>
    <cellStyle name="メモ 3 2 2 10 16" xfId="13056" xr:uid="{8E696F92-74F9-4AD6-95D7-C3FE0E14D7C2}"/>
    <cellStyle name="メモ 3 2 2 10 16 2" xfId="23813" xr:uid="{F0E218D1-53A3-4344-8FF5-8F83C0E8472E}"/>
    <cellStyle name="メモ 3 2 2 10 16 2 2" xfId="45504" xr:uid="{A95FAE4F-F98C-4BE4-82A5-96AEC7BB2298}"/>
    <cellStyle name="メモ 3 2 2 10 16 3" xfId="34745" xr:uid="{CF058685-2B7A-41E7-9183-DC3840954F28}"/>
    <cellStyle name="メモ 3 2 2 10 17" xfId="13727" xr:uid="{F8AFE2BE-78C6-4BFB-9238-0C752E22CB41}"/>
    <cellStyle name="メモ 3 2 2 10 17 2" xfId="35416" xr:uid="{DB6DDB15-D943-4650-991F-EEAE640402A9}"/>
    <cellStyle name="メモ 3 2 2 10 18" xfId="24656" xr:uid="{4EB86E5C-A9CB-4CF8-86CE-51691A59177D}"/>
    <cellStyle name="メモ 3 2 2 10 19" xfId="46354" xr:uid="{E75D9267-476F-4FD4-BE59-16537DBAA876}"/>
    <cellStyle name="メモ 3 2 2 10 2" xfId="3908" xr:uid="{922D3F68-D136-4276-8359-4473F0A41E64}"/>
    <cellStyle name="メモ 3 2 2 10 2 2" xfId="14664" xr:uid="{A3CCD159-7ADF-4D80-973F-8F953BA95414}"/>
    <cellStyle name="メモ 3 2 2 10 2 2 2" xfId="36354" xr:uid="{E0F37E15-04BE-48A5-94F8-FF41E4E961F1}"/>
    <cellStyle name="メモ 3 2 2 10 2 2 3" xfId="49265" xr:uid="{56928364-0764-4A78-AE0E-6DFCEBCF4BE9}"/>
    <cellStyle name="メモ 3 2 2 10 2 3" xfId="25596" xr:uid="{B0EE3434-126F-4D0A-B2A0-B91DDB941D02}"/>
    <cellStyle name="メモ 3 2 2 10 2 3 2" xfId="50565" xr:uid="{73BB5CB4-DE25-4FEA-9967-A11770B4594F}"/>
    <cellStyle name="メモ 3 2 2 10 2 4" xfId="48396" xr:uid="{C03A1039-71ED-47F7-8943-D24C46A166FF}"/>
    <cellStyle name="メモ 3 2 2 10 20" xfId="47032" xr:uid="{2842CD9F-5A56-4073-986D-BED803770799}"/>
    <cellStyle name="メモ 3 2 2 10 21" xfId="47716" xr:uid="{A938A89F-E9A3-4E69-8BA5-B4C0A0CFC17F}"/>
    <cellStyle name="メモ 3 2 2 10 3" xfId="4588" xr:uid="{D57C38AF-B6C1-49C8-AE76-3067A3CB9387}"/>
    <cellStyle name="メモ 3 2 2 10 3 2" xfId="15344" xr:uid="{B62158FA-BEEF-4DDA-A07A-3276692AACA5}"/>
    <cellStyle name="メモ 3 2 2 10 3 2 2" xfId="37034" xr:uid="{E9324647-AF43-4D5B-AB85-FFE55301E98E}"/>
    <cellStyle name="メモ 3 2 2 10 3 2 3" xfId="51245" xr:uid="{BEA8581A-261C-4ECA-9CD9-4EB9D22756D4}"/>
    <cellStyle name="メモ 3 2 2 10 3 3" xfId="26276" xr:uid="{C8894465-F60C-4671-9D2D-C3EB1DC1B877}"/>
    <cellStyle name="メモ 3 2 2 10 3 4" xfId="49076" xr:uid="{F1159DEF-D0A1-4496-8D8F-DF05B782A9D6}"/>
    <cellStyle name="メモ 3 2 2 10 4" xfId="5264" xr:uid="{E5EFAB98-E51C-4290-803B-32C51B25CCEE}"/>
    <cellStyle name="メモ 3 2 2 10 4 2" xfId="16020" xr:uid="{4985862E-A56E-4FB4-8F12-733B54EF72E8}"/>
    <cellStyle name="メモ 3 2 2 10 4 2 2" xfId="37710" xr:uid="{F9BD8EC3-83C9-49B7-BC2E-E0E29F92FF33}"/>
    <cellStyle name="メモ 3 2 2 10 4 3" xfId="26952" xr:uid="{F89C48AB-1FF9-44F2-A887-CA46286E0474}"/>
    <cellStyle name="メモ 3 2 2 10 4 4" xfId="49885" xr:uid="{5FBC6DB4-9813-48D0-B287-636CEC1F47A7}"/>
    <cellStyle name="メモ 3 2 2 10 5" xfId="5944" xr:uid="{4F451797-25F3-48AB-B365-D1E0FC0F7581}"/>
    <cellStyle name="メモ 3 2 2 10 5 2" xfId="16700" xr:uid="{BD4E116D-B0E2-4BBB-92A2-B6287D04F428}"/>
    <cellStyle name="メモ 3 2 2 10 5 2 2" xfId="38390" xr:uid="{12D55C09-FECE-47C2-90D3-B1F81F0012B1}"/>
    <cellStyle name="メモ 3 2 2 10 5 3" xfId="27631" xr:uid="{1DD077D4-C7D9-4E58-8039-E90F668307B6}"/>
    <cellStyle name="メモ 3 2 2 10 6" xfId="6627" xr:uid="{3DE01489-F399-4935-8F4E-1AB273AA33B7}"/>
    <cellStyle name="メモ 3 2 2 10 6 2" xfId="17383" xr:uid="{63418867-8287-4682-86F8-81D2713D43A3}"/>
    <cellStyle name="メモ 3 2 2 10 6 2 2" xfId="39073" xr:uid="{7AAAC7CB-FDB4-4A8E-8789-333557628ACA}"/>
    <cellStyle name="メモ 3 2 2 10 6 3" xfId="28314" xr:uid="{794F00BC-0A1F-408D-A535-A79072470E53}"/>
    <cellStyle name="メモ 3 2 2 10 7" xfId="7306" xr:uid="{DCC74AC6-50A7-4012-BC54-04AEFE7AF345}"/>
    <cellStyle name="メモ 3 2 2 10 7 2" xfId="18062" xr:uid="{21C5DA3A-A67E-4671-964B-42958C3383A9}"/>
    <cellStyle name="メモ 3 2 2 10 7 2 2" xfId="39752" xr:uid="{3BAECA5D-6697-4BAB-9A3C-5CE8F596897C}"/>
    <cellStyle name="メモ 3 2 2 10 7 3" xfId="28993" xr:uid="{E9EFF388-156F-4AB9-89C3-52EF6EE09257}"/>
    <cellStyle name="メモ 3 2 2 10 8" xfId="7969" xr:uid="{BD253A46-ABA6-4FA2-9CF2-4AEA99164CD0}"/>
    <cellStyle name="メモ 3 2 2 10 8 2" xfId="18725" xr:uid="{13CB4F9C-DB22-4255-ADE4-045D25A21F95}"/>
    <cellStyle name="メモ 3 2 2 10 8 2 2" xfId="40416" xr:uid="{E9276ECC-A4B7-4A20-8C6C-C8AA2BBAD9F8}"/>
    <cellStyle name="メモ 3 2 2 10 8 3" xfId="29657" xr:uid="{937EF474-7725-497C-9DCE-A50E00D5F138}"/>
    <cellStyle name="メモ 3 2 2 10 9" xfId="8605" xr:uid="{43E642B6-B726-4DAC-BF3B-232474B40859}"/>
    <cellStyle name="メモ 3 2 2 10 9 2" xfId="19361" xr:uid="{16E80899-7FD0-4180-8A43-224BD1EFD2F5}"/>
    <cellStyle name="メモ 3 2 2 10 9 2 2" xfId="41052" xr:uid="{500C6941-6131-4B0D-A99B-632569474F3C}"/>
    <cellStyle name="メモ 3 2 2 10 9 3" xfId="30293" xr:uid="{E1CF89BA-BFC7-40B8-8DCA-AD15D9CABA53}"/>
    <cellStyle name="メモ 3 2 2 11" xfId="3316" xr:uid="{71448B09-93EE-4B30-AD39-F973423FB8FB}"/>
    <cellStyle name="メモ 3 2 2 11 10" xfId="9344" xr:uid="{83A28D3C-8088-4999-92EA-AEA9ED88D291}"/>
    <cellStyle name="メモ 3 2 2 11 10 2" xfId="20101" xr:uid="{EB8D0E06-1CB3-4569-8CD4-BDC0879B7917}"/>
    <cellStyle name="メモ 3 2 2 11 10 2 2" xfId="41792" xr:uid="{42C2ABD1-8AEB-436C-B85F-DD00AB3E709B}"/>
    <cellStyle name="メモ 3 2 2 11 10 3" xfId="31033" xr:uid="{3F7DFDBE-590A-4D4D-8423-A59695B2BB26}"/>
    <cellStyle name="メモ 3 2 2 11 11" xfId="9970" xr:uid="{D2E19D2D-7397-4646-9714-41BD7C6B8040}"/>
    <cellStyle name="メモ 3 2 2 11 11 2" xfId="20727" xr:uid="{B5012C6C-FE6F-4D51-B064-70FAFD98A7BC}"/>
    <cellStyle name="メモ 3 2 2 11 11 2 2" xfId="42418" xr:uid="{E149889C-3D42-410B-93D8-D9CFA86CD672}"/>
    <cellStyle name="メモ 3 2 2 11 11 3" xfId="31659" xr:uid="{83898336-925E-4A3B-A201-BED4318E1248}"/>
    <cellStyle name="メモ 3 2 2 11 12" xfId="10605" xr:uid="{FCDE7F89-A55A-47B3-AAC7-5FD34518DA2C}"/>
    <cellStyle name="メモ 3 2 2 11 12 2" xfId="21362" xr:uid="{7136CB05-6AAF-47DA-BF07-21F72CC6FB30}"/>
    <cellStyle name="メモ 3 2 2 11 12 2 2" xfId="43053" xr:uid="{57357847-C16C-4B4F-8DAA-3F3EABF65388}"/>
    <cellStyle name="メモ 3 2 2 11 12 3" xfId="32294" xr:uid="{094AA2E2-465D-4484-9CEB-53EB1AF075EC}"/>
    <cellStyle name="メモ 3 2 2 11 13" xfId="11257" xr:uid="{E8FA0C65-ABD0-4E8C-B41A-B73ECD3FDEC6}"/>
    <cellStyle name="メモ 3 2 2 11 13 2" xfId="22014" xr:uid="{EE0E16CA-E4C0-4AAF-A650-E08D122651B4}"/>
    <cellStyle name="メモ 3 2 2 11 13 2 2" xfId="43705" xr:uid="{27954E2D-F721-46DB-B01D-533255E4CDBC}"/>
    <cellStyle name="メモ 3 2 2 11 13 3" xfId="32946" xr:uid="{D8EC7B31-D97F-4704-8DC3-0CBD76A660D3}"/>
    <cellStyle name="メモ 3 2 2 11 14" xfId="11882" xr:uid="{31938A97-C9FF-490E-A6C8-201773A0EC12}"/>
    <cellStyle name="メモ 3 2 2 11 14 2" xfId="22639" xr:uid="{A0AF8D18-10F7-45BD-96A1-7DAA8894173F}"/>
    <cellStyle name="メモ 3 2 2 11 14 2 2" xfId="44330" xr:uid="{B4C94FD4-A9C2-43F3-8848-3AB4416575CE}"/>
    <cellStyle name="メモ 3 2 2 11 14 3" xfId="33571" xr:uid="{D6B66004-A983-474E-A837-4091A4474214}"/>
    <cellStyle name="メモ 3 2 2 11 15" xfId="12487" xr:uid="{D7EBBB6E-DEB2-4252-B3BF-1A205A90DC84}"/>
    <cellStyle name="メモ 3 2 2 11 15 2" xfId="23244" xr:uid="{6ED904E5-B9D3-4164-903D-D54D62D8F0C5}"/>
    <cellStyle name="メモ 3 2 2 11 15 2 2" xfId="44935" xr:uid="{9860D709-CA70-453D-984C-B37203D1700E}"/>
    <cellStyle name="メモ 3 2 2 11 15 3" xfId="34176" xr:uid="{E01D7A6C-991C-430E-9E59-594FE050BC27}"/>
    <cellStyle name="メモ 3 2 2 11 16" xfId="13116" xr:uid="{74D1372A-8F57-4320-9134-2ED48DE24234}"/>
    <cellStyle name="メモ 3 2 2 11 16 2" xfId="23873" xr:uid="{4C1D77E7-72A8-426A-86D7-1809DA9D5CED}"/>
    <cellStyle name="メモ 3 2 2 11 16 2 2" xfId="45564" xr:uid="{3F2B85BF-D135-402F-B0A0-7AC73D2F7A45}"/>
    <cellStyle name="メモ 3 2 2 11 16 3" xfId="34805" xr:uid="{FDA6D654-08B0-40D1-B60C-2005A0CA4D40}"/>
    <cellStyle name="メモ 3 2 2 11 17" xfId="13787" xr:uid="{0C533FF3-B6CA-4BBC-AED4-1A450EAF9DB6}"/>
    <cellStyle name="メモ 3 2 2 11 17 2" xfId="35476" xr:uid="{B3651492-16E0-4377-B3F1-4996C46AAB3F}"/>
    <cellStyle name="メモ 3 2 2 11 18" xfId="24716" xr:uid="{68ED2384-2135-472A-ADB1-6E5E32956306}"/>
    <cellStyle name="メモ 3 2 2 11 19" xfId="46414" xr:uid="{FB3A7B34-C3CD-4233-944E-29E249D88F40}"/>
    <cellStyle name="メモ 3 2 2 11 2" xfId="3968" xr:uid="{4DE0AFA3-6CE8-4BFF-8921-9F6A065DEF9B}"/>
    <cellStyle name="メモ 3 2 2 11 2 2" xfId="14724" xr:uid="{9861D97B-F8D7-469B-AA1F-6D156EA036C5}"/>
    <cellStyle name="メモ 3 2 2 11 2 2 2" xfId="36414" xr:uid="{4FE93B50-2F79-41C4-AF7C-25E5E3D37302}"/>
    <cellStyle name="メモ 3 2 2 11 2 2 3" xfId="49277" xr:uid="{753D6DD9-B9DC-4F15-A7AF-E75511D1B195}"/>
    <cellStyle name="メモ 3 2 2 11 2 3" xfId="25656" xr:uid="{178AE2F6-433E-40A4-A85B-1526A1EB5979}"/>
    <cellStyle name="メモ 3 2 2 11 2 3 2" xfId="50625" xr:uid="{CEB47EE6-5BE2-4FA2-8F19-24EFD83672C0}"/>
    <cellStyle name="メモ 3 2 2 11 2 4" xfId="48456" xr:uid="{96525951-767F-4897-BFE3-481F6CB0544B}"/>
    <cellStyle name="メモ 3 2 2 11 20" xfId="47092" xr:uid="{A0FB034F-4C3E-481B-9BE7-1F61FF6E499D}"/>
    <cellStyle name="メモ 3 2 2 11 21" xfId="47776" xr:uid="{A5937DC5-7BF0-4194-8394-0199B0909C3A}"/>
    <cellStyle name="メモ 3 2 2 11 3" xfId="4648" xr:uid="{7245F7E2-4176-4171-908C-75BDAEADC65F}"/>
    <cellStyle name="メモ 3 2 2 11 3 2" xfId="15404" xr:uid="{F07B7554-9915-4305-A6F3-8683D6D5A291}"/>
    <cellStyle name="メモ 3 2 2 11 3 2 2" xfId="37094" xr:uid="{C82490A4-9EA3-48B4-896F-22409FC21293}"/>
    <cellStyle name="メモ 3 2 2 11 3 2 3" xfId="51305" xr:uid="{D2A66A7A-F74D-4609-B538-8CED8B1337FD}"/>
    <cellStyle name="メモ 3 2 2 11 3 3" xfId="26336" xr:uid="{3E142B5F-4A3B-45B2-8F4A-1D80FC76659E}"/>
    <cellStyle name="メモ 3 2 2 11 3 4" xfId="49136" xr:uid="{7E977AB8-FB11-42D0-B7A7-10D8EF5BB099}"/>
    <cellStyle name="メモ 3 2 2 11 4" xfId="5324" xr:uid="{BD1C750A-26A2-49E1-87D1-C10D255C82F1}"/>
    <cellStyle name="メモ 3 2 2 11 4 2" xfId="16080" xr:uid="{F7843C88-1056-4B2E-AE09-BB544A8A89BE}"/>
    <cellStyle name="メモ 3 2 2 11 4 2 2" xfId="37770" xr:uid="{6577E1B1-CB04-4E9F-829B-4AD0ED029F25}"/>
    <cellStyle name="メモ 3 2 2 11 4 3" xfId="27012" xr:uid="{7EC53F03-356F-43EC-8418-6BAE420E30E1}"/>
    <cellStyle name="メモ 3 2 2 11 4 4" xfId="49945" xr:uid="{A87E04BE-0B66-442C-ABC8-C45B6BEF2E1D}"/>
    <cellStyle name="メモ 3 2 2 11 5" xfId="6004" xr:uid="{21762A76-07B6-4F1A-9EDB-95F02EC5BBD3}"/>
    <cellStyle name="メモ 3 2 2 11 5 2" xfId="16760" xr:uid="{FC5644B3-1660-44B6-AF2E-F9D7F5EC006A}"/>
    <cellStyle name="メモ 3 2 2 11 5 2 2" xfId="38450" xr:uid="{64FE4284-7F9D-41DE-9C01-B471288835EB}"/>
    <cellStyle name="メモ 3 2 2 11 5 3" xfId="27691" xr:uid="{DBD25918-4413-4E18-A2D0-5339F8D67610}"/>
    <cellStyle name="メモ 3 2 2 11 6" xfId="6687" xr:uid="{BB4678E6-D3B3-4CC6-AFD5-D023A072FFF3}"/>
    <cellStyle name="メモ 3 2 2 11 6 2" xfId="17443" xr:uid="{A7C8F6C8-0275-4FFB-8565-A8AE724F73CA}"/>
    <cellStyle name="メモ 3 2 2 11 6 2 2" xfId="39133" xr:uid="{1364B822-EC18-4275-B764-0A52D7A90F47}"/>
    <cellStyle name="メモ 3 2 2 11 6 3" xfId="28374" xr:uid="{429914BE-587D-447A-B073-EFC5CE9577D0}"/>
    <cellStyle name="メモ 3 2 2 11 7" xfId="7366" xr:uid="{92AC2954-AD62-4C7C-AFAA-82DACAF72895}"/>
    <cellStyle name="メモ 3 2 2 11 7 2" xfId="18122" xr:uid="{9ECCA0CC-7616-4BA9-82C7-4DA8235D082C}"/>
    <cellStyle name="メモ 3 2 2 11 7 2 2" xfId="39812" xr:uid="{79DF903B-0589-42C8-9CEE-9D58855181CD}"/>
    <cellStyle name="メモ 3 2 2 11 7 3" xfId="29053" xr:uid="{BFC2B07F-732B-4169-91C3-058420D4AC9B}"/>
    <cellStyle name="メモ 3 2 2 11 8" xfId="8029" xr:uid="{C0C29BC2-964F-4C94-BDE6-A0F0FB1F19E4}"/>
    <cellStyle name="メモ 3 2 2 11 8 2" xfId="18785" xr:uid="{53C8A12A-F8B6-4666-AB0B-6FC1C681EA1D}"/>
    <cellStyle name="メモ 3 2 2 11 8 2 2" xfId="40476" xr:uid="{6B5D398C-2D9F-4CA9-9424-8DDFF6FC64D5}"/>
    <cellStyle name="メモ 3 2 2 11 8 3" xfId="29717" xr:uid="{4EA92784-B51A-4204-882E-F4F030C24ED3}"/>
    <cellStyle name="メモ 3 2 2 11 9" xfId="8665" xr:uid="{D1DA76CA-9957-473B-9566-14A37851B5CA}"/>
    <cellStyle name="メモ 3 2 2 11 9 2" xfId="19421" xr:uid="{5D2CF58D-5164-4E3B-ADC0-1F27F404BB4B}"/>
    <cellStyle name="メモ 3 2 2 11 9 2 2" xfId="41112" xr:uid="{20AC5780-4B2C-482C-AD13-3865717FC1A0}"/>
    <cellStyle name="メモ 3 2 2 11 9 3" xfId="30353" xr:uid="{DFA1144E-382E-4BB1-919A-F665841C8B17}"/>
    <cellStyle name="メモ 3 2 2 12" xfId="5438" xr:uid="{E51260FC-6FE8-4A72-8D28-AD69E34767F1}"/>
    <cellStyle name="メモ 3 2 2 12 2" xfId="16194" xr:uid="{567BFA7E-45A8-4938-B669-A2AC124DB388}"/>
    <cellStyle name="メモ 3 2 2 12 2 2" xfId="37884" xr:uid="{AB5568DF-48CA-4B6D-8D6E-6CF0ECAD1B4C}"/>
    <cellStyle name="メモ 3 2 2 12 3" xfId="27126" xr:uid="{0E12CB3C-F9D9-452C-9257-B49F33FDC36D}"/>
    <cellStyle name="メモ 3 2 2 13" xfId="8779" xr:uid="{0D40B6ED-3C7B-4FD8-9B4B-F5ED351B80BD}"/>
    <cellStyle name="メモ 3 2 2 13 2" xfId="19535" xr:uid="{E525058E-14F8-473E-8732-3A4C5632A940}"/>
    <cellStyle name="メモ 3 2 2 13 2 2" xfId="41226" xr:uid="{D212E8FF-51A3-4311-98E9-DC43117BBA06}"/>
    <cellStyle name="メモ 3 2 2 13 3" xfId="30467" xr:uid="{ED5776CB-0762-4AA5-848C-E3473369DD08}"/>
    <cellStyle name="メモ 3 2 2 14" xfId="51491" xr:uid="{4398E970-4AE2-4650-B5BB-0121095715B9}"/>
    <cellStyle name="メモ 3 2 2 15" xfId="2474" xr:uid="{841C9381-AF67-4050-8304-82D7265AAC77}"/>
    <cellStyle name="メモ 3 2 2 2" xfId="1411" xr:uid="{C551F7A4-04F9-4B61-B42B-5DB0DFDDAD64}"/>
    <cellStyle name="メモ 3 2 2 2 10" xfId="8158" xr:uid="{FC269230-1459-4F53-92E1-34A024E39050}"/>
    <cellStyle name="メモ 3 2 2 2 10 2" xfId="18914" xr:uid="{30E0CE86-E45A-445F-901F-FBD19847A82E}"/>
    <cellStyle name="メモ 3 2 2 2 10 2 2" xfId="40605" xr:uid="{13246457-963A-47F8-B41B-55C78A318DB0}"/>
    <cellStyle name="メモ 3 2 2 2 10 3" xfId="29846" xr:uid="{1491EE54-2827-410D-93F5-7949245E114F}"/>
    <cellStyle name="メモ 3 2 2 2 11" xfId="8839" xr:uid="{6A3A6A39-D9C8-41CF-93BD-154624DE593F}"/>
    <cellStyle name="メモ 3 2 2 2 11 2" xfId="19595" xr:uid="{C748E50B-C3A2-45AE-B141-2F620BBB86A8}"/>
    <cellStyle name="メモ 3 2 2 2 11 2 2" xfId="41286" xr:uid="{09BBEBE0-6178-48C8-8C52-2FDABA829DE2}"/>
    <cellStyle name="メモ 3 2 2 2 11 3" xfId="30527" xr:uid="{51D89A61-F2DF-4845-96BF-0DC0BA16A508}"/>
    <cellStyle name="メモ 3 2 2 2 12" xfId="9464" xr:uid="{82EEC582-165D-4E29-944C-79D85B2EF80C}"/>
    <cellStyle name="メモ 3 2 2 2 12 2" xfId="20221" xr:uid="{B92CBB05-E023-4100-BB53-757F503E5F3C}"/>
    <cellStyle name="メモ 3 2 2 2 12 2 2" xfId="41912" xr:uid="{AA466501-B80D-4C0E-9F97-491881FC8856}"/>
    <cellStyle name="メモ 3 2 2 2 12 3" xfId="31153" xr:uid="{1253AF56-595E-4EAE-8694-F641AF31CF2B}"/>
    <cellStyle name="メモ 3 2 2 2 13" xfId="10099" xr:uid="{6B58AFAF-0FC5-4893-B81C-0751F80F4F84}"/>
    <cellStyle name="メモ 3 2 2 2 13 2" xfId="20856" xr:uid="{6B781B56-1B82-495D-AAAB-CF4EC4308ECD}"/>
    <cellStyle name="メモ 3 2 2 2 13 2 2" xfId="42547" xr:uid="{D00011E3-977B-458F-BF12-83E0B3D4A3AB}"/>
    <cellStyle name="メモ 3 2 2 2 13 3" xfId="31788" xr:uid="{85AB394E-75C5-4FA1-9ADF-CA52132970E8}"/>
    <cellStyle name="メモ 3 2 2 2 14" xfId="10751" xr:uid="{6A83A82C-AD11-4533-A4A6-D6826DBE0FC5}"/>
    <cellStyle name="メモ 3 2 2 2 14 2" xfId="21508" xr:uid="{DB2FE8CE-B218-45FF-B5F0-7BA10823C246}"/>
    <cellStyle name="メモ 3 2 2 2 14 2 2" xfId="43199" xr:uid="{375A4553-5BD1-47E5-9A19-B82547B54BA1}"/>
    <cellStyle name="メモ 3 2 2 2 14 3" xfId="32440" xr:uid="{501CA4C1-010F-4FA9-BE34-534FC626C912}"/>
    <cellStyle name="メモ 3 2 2 2 15" xfId="11376" xr:uid="{E9F2126A-DDA8-49D0-AE12-3BCA8568397E}"/>
    <cellStyle name="メモ 3 2 2 2 15 2" xfId="22133" xr:uid="{5DC33D1E-6FA7-43AD-BD17-DC1DD1FC8420}"/>
    <cellStyle name="メモ 3 2 2 2 15 2 2" xfId="43824" xr:uid="{70CB76E4-A9B8-4FB5-BE99-99D04A14AC30}"/>
    <cellStyle name="メモ 3 2 2 2 15 3" xfId="33065" xr:uid="{B274F0A1-D2FC-4A9C-8D0B-2E24ADDE43CD}"/>
    <cellStyle name="メモ 3 2 2 2 16" xfId="11981" xr:uid="{22F20D06-C0CD-4A91-9C27-5FFF28A4321A}"/>
    <cellStyle name="メモ 3 2 2 2 16 2" xfId="22738" xr:uid="{9EE50391-67E9-4D9C-BCB7-F39046EB54C3}"/>
    <cellStyle name="メモ 3 2 2 2 16 2 2" xfId="44429" xr:uid="{FBF2C712-550A-4C48-B995-C5AA60CC13B6}"/>
    <cellStyle name="メモ 3 2 2 2 16 3" xfId="33670" xr:uid="{A4C163FB-1B5D-4392-90BE-884915D9A969}"/>
    <cellStyle name="メモ 3 2 2 2 17" xfId="12610" xr:uid="{358E01B0-D205-4405-A59D-A96909004160}"/>
    <cellStyle name="メモ 3 2 2 2 17 2" xfId="23367" xr:uid="{B82FA591-2A33-4A7B-B00B-68A424189F86}"/>
    <cellStyle name="メモ 3 2 2 2 17 2 2" xfId="45058" xr:uid="{FFD16239-3490-4F6B-93A2-8BB39D046587}"/>
    <cellStyle name="メモ 3 2 2 2 17 3" xfId="34299" xr:uid="{B0370805-BAE6-43DE-BDBC-C1A62B2CE211}"/>
    <cellStyle name="メモ 3 2 2 2 18" xfId="13281" xr:uid="{3CFBC6CE-BA33-4947-A020-981C7B43D61F}"/>
    <cellStyle name="メモ 3 2 2 2 18 2" xfId="34970" xr:uid="{7886B041-3769-4553-9599-93FDB8DAE787}"/>
    <cellStyle name="メモ 3 2 2 2 19" xfId="24210" xr:uid="{383690DB-5ABD-48FC-B54F-8077FDB9F9B4}"/>
    <cellStyle name="メモ 3 2 2 2 2" xfId="1723" xr:uid="{D5929C60-CDE6-46C1-A7CF-CDD8893FA618}"/>
    <cellStyle name="メモ 3 2 2 2 2 2" xfId="14087" xr:uid="{E3824493-C5D7-478B-A29D-53001F06229A}"/>
    <cellStyle name="メモ 3 2 2 2 2 2 2" xfId="35777" xr:uid="{6B06FD9F-D170-4E94-944B-6469E9366619}"/>
    <cellStyle name="メモ 3 2 2 2 2 2 3" xfId="49176" xr:uid="{D69FB762-AD79-4442-9AAB-71BE05F65FDE}"/>
    <cellStyle name="メモ 3 2 2 2 2 3" xfId="25018" xr:uid="{F92595F8-297C-4DCB-A0F0-02375971CE8B}"/>
    <cellStyle name="メモ 3 2 2 2 2 3 2" xfId="50119" xr:uid="{846B8C74-877D-4793-965B-755FCCA98DEB}"/>
    <cellStyle name="メモ 3 2 2 2 2 4" xfId="47950" xr:uid="{8398C4A0-5011-42E6-BAE4-B2C41AEE90AA}"/>
    <cellStyle name="メモ 3 2 2 2 2 5" xfId="51523" xr:uid="{51828A51-22C1-4EF5-90D2-83DAE520B4E7}"/>
    <cellStyle name="メモ 3 2 2 2 2 6" xfId="2811" xr:uid="{77A7FBEB-1928-4EE0-A800-1DF8BB980FAE}"/>
    <cellStyle name="メモ 3 2 2 2 20" xfId="45908" xr:uid="{CA4D7D2B-7616-4003-B7C1-6E4F9AAFAD48}"/>
    <cellStyle name="メモ 3 2 2 2 21" xfId="46586" xr:uid="{4A2A0204-19A3-4F9B-B5FC-862987502D7F}"/>
    <cellStyle name="メモ 3 2 2 2 22" xfId="47270" xr:uid="{C7C80DBE-C6AB-42B0-BB3B-6128CF1CA799}"/>
    <cellStyle name="メモ 3 2 2 2 23" xfId="51503" xr:uid="{DBE91443-9500-4748-BDB8-C9BF0947FA14}"/>
    <cellStyle name="メモ 3 2 2 2 24" xfId="2506" xr:uid="{5CF6AEB5-777C-4614-BB82-868780437FB7}"/>
    <cellStyle name="メモ 3 2 2 2 3" xfId="3462" xr:uid="{9AF0250E-41AF-4E69-9A0C-156198ED14BB}"/>
    <cellStyle name="メモ 3 2 2 2 3 2" xfId="14218" xr:uid="{299EE671-06CC-4BDF-9E1B-DEFAC70922BF}"/>
    <cellStyle name="メモ 3 2 2 2 3 2 2" xfId="35908" xr:uid="{1539FB3B-7E43-4F09-BEE5-D3F226E4481C}"/>
    <cellStyle name="メモ 3 2 2 2 3 2 3" xfId="50799" xr:uid="{C31EA04E-6322-4B2A-A243-304EECBE5B6C}"/>
    <cellStyle name="メモ 3 2 2 2 3 3" xfId="25149" xr:uid="{C4306559-3232-4C90-B4FC-6A2BAD83AA5E}"/>
    <cellStyle name="メモ 3 2 2 2 3 4" xfId="48630" xr:uid="{6FAAAA6E-60FD-4610-A07D-04A426FA5628}"/>
    <cellStyle name="メモ 3 2 2 2 4" xfId="4142" xr:uid="{D3F7EFDE-2B6F-4EC9-B937-D099975EC4C4}"/>
    <cellStyle name="メモ 3 2 2 2 4 2" xfId="14898" xr:uid="{262D7718-15DC-4D19-8965-39B84D159E65}"/>
    <cellStyle name="メモ 3 2 2 2 4 2 2" xfId="36588" xr:uid="{DB5C556B-E02C-4D6E-8BEB-FD7B94E2F4E8}"/>
    <cellStyle name="メモ 3 2 2 2 4 3" xfId="25830" xr:uid="{2E29DAB8-4C1A-4755-9B6A-DFAB3953DD5D}"/>
    <cellStyle name="メモ 3 2 2 2 4 4" xfId="49439" xr:uid="{2A598892-4BED-4D07-AEC8-876A132D3976}"/>
    <cellStyle name="メモ 3 2 2 2 5" xfId="4818" xr:uid="{890F9471-36E9-4F41-B7FF-D1C71599F7AD}"/>
    <cellStyle name="メモ 3 2 2 2 5 2" xfId="15574" xr:uid="{7B446EBD-1F2C-483A-A77A-354EA003F983}"/>
    <cellStyle name="メモ 3 2 2 2 5 2 2" xfId="37264" xr:uid="{3E0C1125-67EA-475C-A301-6BADDB630E46}"/>
    <cellStyle name="メモ 3 2 2 2 5 3" xfId="26506" xr:uid="{1DB4B457-AD86-4726-9FCF-DFB431B93B16}"/>
    <cellStyle name="メモ 3 2 2 2 6" xfId="5498" xr:uid="{D665752C-DCFB-4AEE-868B-AEBFF043D033}"/>
    <cellStyle name="メモ 3 2 2 2 6 2" xfId="16254" xr:uid="{38C5A09C-06E7-4E17-94E6-5F2F5F7CB8A3}"/>
    <cellStyle name="メモ 3 2 2 2 6 2 2" xfId="37944" xr:uid="{3FED1E55-9CF5-4953-9964-4BA429F795E3}"/>
    <cellStyle name="メモ 3 2 2 2 6 3" xfId="27186" xr:uid="{C48B8A2C-6DF9-4133-9136-B4675D7304F3}"/>
    <cellStyle name="メモ 3 2 2 2 7" xfId="6182" xr:uid="{2C18E46C-25D5-4610-A4BF-B846A478D509}"/>
    <cellStyle name="メモ 3 2 2 2 7 2" xfId="16938" xr:uid="{7C1A1371-4F0F-443A-AB79-2794736638FD}"/>
    <cellStyle name="メモ 3 2 2 2 7 2 2" xfId="38628" xr:uid="{B4A3E1A5-D220-42AC-82AA-E56C594E2D69}"/>
    <cellStyle name="メモ 3 2 2 2 7 3" xfId="27869" xr:uid="{9E9E8056-599C-4042-9AEF-CB97EBDDB50E}"/>
    <cellStyle name="メモ 3 2 2 2 8" xfId="6861" xr:uid="{86EECE58-7398-4ABF-8309-877AA6BE8880}"/>
    <cellStyle name="メモ 3 2 2 2 8 2" xfId="17617" xr:uid="{74C3FFD9-23B5-4CF4-BADC-0E3AF27B07E6}"/>
    <cellStyle name="メモ 3 2 2 2 8 2 2" xfId="39307" xr:uid="{B8BF9A56-7C7F-47B4-BE86-33F67EC4D88E}"/>
    <cellStyle name="メモ 3 2 2 2 8 3" xfId="28548" xr:uid="{3812F3E7-1F3D-4BC0-85C4-9BDDE9997E43}"/>
    <cellStyle name="メモ 3 2 2 2 9" xfId="7524" xr:uid="{7058CC6E-9F2A-4A42-AA5B-58F2E9559EC5}"/>
    <cellStyle name="メモ 3 2 2 2 9 2" xfId="18280" xr:uid="{177AE68B-4FA9-4F00-B9F0-D3F1EAB0078B}"/>
    <cellStyle name="メモ 3 2 2 2 9 2 2" xfId="39970" xr:uid="{5DBD9CFF-A52D-4B57-905B-F978D53F11D4}"/>
    <cellStyle name="メモ 3 2 2 2 9 3" xfId="29211" xr:uid="{2B3C8CBF-A336-49B5-82A4-E99960D73506}"/>
    <cellStyle name="メモ 3 2 2 3" xfId="1567" xr:uid="{F8843E4B-DC0D-40BA-B4EC-C58187EA1120}"/>
    <cellStyle name="メモ 3 2 2 3 10" xfId="8899" xr:uid="{13A46017-0127-45B5-BDA4-4B60F0A38DE4}"/>
    <cellStyle name="メモ 3 2 2 3 10 2" xfId="19655" xr:uid="{E150EC43-AAA7-4D8B-9EEC-CE6AF998D0A4}"/>
    <cellStyle name="メモ 3 2 2 3 10 2 2" xfId="41346" xr:uid="{B4850879-11E2-42B7-B65E-42470087B7C5}"/>
    <cellStyle name="メモ 3 2 2 3 10 3" xfId="30587" xr:uid="{43A02897-933D-430D-A3E2-DBECB8A3B719}"/>
    <cellStyle name="メモ 3 2 2 3 11" xfId="9524" xr:uid="{C7D231E2-7BB7-4347-8A3E-C7CBC4B12F60}"/>
    <cellStyle name="メモ 3 2 2 3 11 2" xfId="20281" xr:uid="{9BAA5B28-978A-476E-A8D7-E39B65742D07}"/>
    <cellStyle name="メモ 3 2 2 3 11 2 2" xfId="41972" xr:uid="{F947BFB1-C298-42DA-A1D4-A2C613DE8A03}"/>
    <cellStyle name="メモ 3 2 2 3 11 3" xfId="31213" xr:uid="{D9A923A5-4BA1-4AFF-91B7-F0AB7BEDDF8D}"/>
    <cellStyle name="メモ 3 2 2 3 12" xfId="10159" xr:uid="{4564C551-5334-4618-8DD2-BCF2A58011D8}"/>
    <cellStyle name="メモ 3 2 2 3 12 2" xfId="20916" xr:uid="{2C7617B0-F21A-4029-8C4A-13CFCE178767}"/>
    <cellStyle name="メモ 3 2 2 3 12 2 2" xfId="42607" xr:uid="{634EA3BC-A48F-48BE-BC6C-2849A6CB325A}"/>
    <cellStyle name="メモ 3 2 2 3 12 3" xfId="31848" xr:uid="{C9FB21EF-BB1D-4E73-910D-D7CBE2AC3B98}"/>
    <cellStyle name="メモ 3 2 2 3 13" xfId="10811" xr:uid="{586E5A6C-44C3-4774-82F5-06140C171B5C}"/>
    <cellStyle name="メモ 3 2 2 3 13 2" xfId="21568" xr:uid="{7CD7E78D-91C1-4746-AED0-0582ED42329A}"/>
    <cellStyle name="メモ 3 2 2 3 13 2 2" xfId="43259" xr:uid="{EBE228CC-D62F-4BFC-BC04-7F75334A3B7E}"/>
    <cellStyle name="メモ 3 2 2 3 13 3" xfId="32500" xr:uid="{6BCA571A-6C6E-488A-96F6-BA477E9CCDB0}"/>
    <cellStyle name="メモ 3 2 2 3 14" xfId="11436" xr:uid="{68C2FAA2-A061-481B-93AE-A27052E8739F}"/>
    <cellStyle name="メモ 3 2 2 3 14 2" xfId="22193" xr:uid="{CACE248A-AB6A-4604-B8C6-71BF5603961F}"/>
    <cellStyle name="メモ 3 2 2 3 14 2 2" xfId="43884" xr:uid="{8B2DE9F2-194F-4769-891F-AA3DA042F6FC}"/>
    <cellStyle name="メモ 3 2 2 3 14 3" xfId="33125" xr:uid="{6203D966-E6B3-48DF-A653-8EF6C2D05C79}"/>
    <cellStyle name="メモ 3 2 2 3 15" xfId="12041" xr:uid="{683AAEF7-6A57-479C-BF9A-C3CEB5877470}"/>
    <cellStyle name="メモ 3 2 2 3 15 2" xfId="22798" xr:uid="{55D72D19-ACF7-4D54-9B43-B167C8884460}"/>
    <cellStyle name="メモ 3 2 2 3 15 2 2" xfId="44489" xr:uid="{861D0BE1-D433-4B3D-B24A-B432C91BAD42}"/>
    <cellStyle name="メモ 3 2 2 3 15 3" xfId="33730" xr:uid="{73F8D895-DCFB-4F82-88C7-E79210911E43}"/>
    <cellStyle name="メモ 3 2 2 3 16" xfId="12670" xr:uid="{210C4EBF-D41D-4A6D-A117-117336F389DE}"/>
    <cellStyle name="メモ 3 2 2 3 16 2" xfId="23427" xr:uid="{28946FF3-4C1B-4CD7-A2EE-84D9017ECEA1}"/>
    <cellStyle name="メモ 3 2 2 3 16 2 2" xfId="45118" xr:uid="{2A9FBF15-12C6-4FCB-8888-4459200379A6}"/>
    <cellStyle name="メモ 3 2 2 3 16 3" xfId="34359" xr:uid="{F8BB7D5C-F88E-45AB-B70B-AF5208119D64}"/>
    <cellStyle name="メモ 3 2 2 3 17" xfId="13341" xr:uid="{2A73C360-91FE-49CC-9C60-6518E5763C56}"/>
    <cellStyle name="メモ 3 2 2 3 17 2" xfId="35030" xr:uid="{521FF982-D316-430A-B675-299CC0F97679}"/>
    <cellStyle name="メモ 3 2 2 3 18" xfId="24270" xr:uid="{C451B7E7-4D88-44C4-89CD-49B4EEC3F7FD}"/>
    <cellStyle name="メモ 3 2 2 3 19" xfId="45968" xr:uid="{22E9651A-D30B-487E-8B67-1061F6168052}"/>
    <cellStyle name="メモ 3 2 2 3 2" xfId="3522" xr:uid="{F7CF02F6-A318-424A-B39F-773F5F7F2326}"/>
    <cellStyle name="メモ 3 2 2 3 2 2" xfId="14278" xr:uid="{6FB1BB13-E12E-4204-8210-DA9038B0DBD0}"/>
    <cellStyle name="メモ 3 2 2 3 2 2 2" xfId="35968" xr:uid="{8CD87722-C350-4A48-A86F-DF347688ECFD}"/>
    <cellStyle name="メモ 3 2 2 3 2 2 3" xfId="49188" xr:uid="{B756534B-B524-495C-B2B4-DBA7B3F5AC7B}"/>
    <cellStyle name="メモ 3 2 2 3 2 3" xfId="25209" xr:uid="{D0A82AD3-DE50-426C-9141-1CD58FCF26D8}"/>
    <cellStyle name="メモ 3 2 2 3 2 3 2" xfId="50179" xr:uid="{DA48672C-8780-4151-A9B7-00496F014175}"/>
    <cellStyle name="メモ 3 2 2 3 2 4" xfId="48010" xr:uid="{049B0D9A-C47B-4C87-95AB-9CB10804011D}"/>
    <cellStyle name="メモ 3 2 2 3 20" xfId="46646" xr:uid="{9FE455ED-54C6-4560-834F-F1D6D549C009}"/>
    <cellStyle name="メモ 3 2 2 3 21" xfId="47330" xr:uid="{739F5DF8-F157-4954-A638-0D1362218681}"/>
    <cellStyle name="メモ 3 2 2 3 22" xfId="51511" xr:uid="{62E81518-4403-435B-ACA1-8984354D6364}"/>
    <cellStyle name="メモ 3 2 2 3 23" xfId="2871" xr:uid="{86D979D6-34EB-4436-B2D0-79C56FE0D4B0}"/>
    <cellStyle name="メモ 3 2 2 3 3" xfId="4202" xr:uid="{4081BED2-D344-4D64-AF66-B9BC23823C6D}"/>
    <cellStyle name="メモ 3 2 2 3 3 2" xfId="14958" xr:uid="{68D856C1-D465-427B-8225-1E0C09399FCC}"/>
    <cellStyle name="メモ 3 2 2 3 3 2 2" xfId="36648" xr:uid="{D624209F-5F74-44B3-907F-834FBAE85F10}"/>
    <cellStyle name="メモ 3 2 2 3 3 2 3" xfId="50859" xr:uid="{A5D43F43-230E-49E6-8832-56959A83D675}"/>
    <cellStyle name="メモ 3 2 2 3 3 3" xfId="25890" xr:uid="{FC405372-9EA7-4F1B-A3A6-91B178578CFB}"/>
    <cellStyle name="メモ 3 2 2 3 3 4" xfId="48690" xr:uid="{69125840-6770-4223-B4D5-07377C0ACA1D}"/>
    <cellStyle name="メモ 3 2 2 3 4" xfId="4878" xr:uid="{19055BA3-3BC3-4756-AD00-B5247723114E}"/>
    <cellStyle name="メモ 3 2 2 3 4 2" xfId="15634" xr:uid="{2A276DE8-3B92-4280-B3E1-DE9E185BED96}"/>
    <cellStyle name="メモ 3 2 2 3 4 2 2" xfId="37324" xr:uid="{98A9E2E0-3AE9-4439-8A9B-56FAFA18F2C3}"/>
    <cellStyle name="メモ 3 2 2 3 4 3" xfId="26566" xr:uid="{4E5E3C17-1038-4462-A674-111F7FC9B769}"/>
    <cellStyle name="メモ 3 2 2 3 4 4" xfId="49499" xr:uid="{2CD74E1C-24F5-4A3C-BE61-3D523F2F4E03}"/>
    <cellStyle name="メモ 3 2 2 3 5" xfId="5558" xr:uid="{449ECDE0-10F7-4ED8-ADED-012321F54D18}"/>
    <cellStyle name="メモ 3 2 2 3 5 2" xfId="16314" xr:uid="{46172F55-290E-426F-8B62-AB768E8CD61C}"/>
    <cellStyle name="メモ 3 2 2 3 5 2 2" xfId="38004" xr:uid="{62D04652-32B9-4A67-96DA-EBFB3AB236BC}"/>
    <cellStyle name="メモ 3 2 2 3 5 3" xfId="27245" xr:uid="{AA9098F8-228C-41CE-8A77-58D3857C3B60}"/>
    <cellStyle name="メモ 3 2 2 3 6" xfId="6241" xr:uid="{D4339536-5E19-41DE-9FC2-08A6E51E7E0C}"/>
    <cellStyle name="メモ 3 2 2 3 6 2" xfId="16997" xr:uid="{5FBA728D-D4B0-4BFD-AFE2-A9FE8F1B14E1}"/>
    <cellStyle name="メモ 3 2 2 3 6 2 2" xfId="38687" xr:uid="{3D244E77-C82A-4032-B6AC-390DAFA337D0}"/>
    <cellStyle name="メモ 3 2 2 3 6 3" xfId="27928" xr:uid="{BA8E1683-19C6-4A3B-9CBD-1E341908E150}"/>
    <cellStyle name="メモ 3 2 2 3 7" xfId="6920" xr:uid="{C5110682-3B61-4FFD-B76C-818D39A05853}"/>
    <cellStyle name="メモ 3 2 2 3 7 2" xfId="17676" xr:uid="{348CE729-A905-4DEA-AD77-7D7855431F94}"/>
    <cellStyle name="メモ 3 2 2 3 7 2 2" xfId="39366" xr:uid="{FF1CA4B4-F368-4F07-82BB-F0F0CC0A30F8}"/>
    <cellStyle name="メモ 3 2 2 3 7 3" xfId="28607" xr:uid="{CC6D20B7-B867-49FE-9041-A61A66EF0178}"/>
    <cellStyle name="メモ 3 2 2 3 8" xfId="7583" xr:uid="{056F24C4-8683-48FB-A6BA-59CA219D6004}"/>
    <cellStyle name="メモ 3 2 2 3 8 2" xfId="18339" xr:uid="{2373029D-39C6-40E0-9CC0-007B5137518C}"/>
    <cellStyle name="メモ 3 2 2 3 8 2 2" xfId="40029" xr:uid="{63CB8B4B-E274-4E73-9F20-31A8DDFB5424}"/>
    <cellStyle name="メモ 3 2 2 3 8 3" xfId="29270" xr:uid="{0BE49387-8D01-459C-A5F7-8A6FF90BCF00}"/>
    <cellStyle name="メモ 3 2 2 3 9" xfId="8218" xr:uid="{B7EEE2C6-C4EB-4313-AE5A-4272DF6882D1}"/>
    <cellStyle name="メモ 3 2 2 3 9 2" xfId="18974" xr:uid="{8272F8CB-C7C8-4CF6-B870-66C0F348C178}"/>
    <cellStyle name="メモ 3 2 2 3 9 2 2" xfId="40665" xr:uid="{22820CA4-F61B-4A13-A2D6-C89AF8ECFC21}"/>
    <cellStyle name="メモ 3 2 2 3 9 3" xfId="29906" xr:uid="{178AAB61-2B13-484E-BECC-0739AE5840D7}"/>
    <cellStyle name="メモ 3 2 2 4" xfId="2666" xr:uid="{401E309C-E207-4FB7-B014-00E5D033856D}"/>
    <cellStyle name="メモ 3 2 2 4 10" xfId="8693" xr:uid="{B29EAEF1-4C93-4D94-A079-2161A97A8F91}"/>
    <cellStyle name="メモ 3 2 2 4 10 2" xfId="19449" xr:uid="{67D2C0D9-4675-4EDB-9300-9E256ED2E661}"/>
    <cellStyle name="メモ 3 2 2 4 10 2 2" xfId="41140" xr:uid="{A3679827-A7B0-442F-BC92-A0FE96D1AED5}"/>
    <cellStyle name="メモ 3 2 2 4 10 3" xfId="30381" xr:uid="{51C02FC7-7253-4D72-8811-6170902C5C09}"/>
    <cellStyle name="メモ 3 2 2 4 11" xfId="4747" xr:uid="{98833CDC-72F4-4326-A1D6-713901401761}"/>
    <cellStyle name="メモ 3 2 2 4 11 2" xfId="15503" xr:uid="{01DA0789-7236-40AA-A7BC-AC79DB103D98}"/>
    <cellStyle name="メモ 3 2 2 4 11 2 2" xfId="37193" xr:uid="{8B6B0583-2A45-4753-AAFE-7C7D05E69D56}"/>
    <cellStyle name="メモ 3 2 2 4 11 3" xfId="26435" xr:uid="{8FC03B6F-59C6-4B44-85D0-68B517075D14}"/>
    <cellStyle name="メモ 3 2 2 4 12" xfId="2747" xr:uid="{A749CF23-DC19-452B-A7B9-4A02166ABD1F}"/>
    <cellStyle name="メモ 3 2 2 4 12 2" xfId="14053" xr:uid="{C98EAFFC-FE24-423F-AE8B-BA497C418C24}"/>
    <cellStyle name="メモ 3 2 2 4 12 2 2" xfId="35743" xr:uid="{AA9EE592-66FD-4407-A99E-9822BC83AF95}"/>
    <cellStyle name="メモ 3 2 2 4 12 3" xfId="24984" xr:uid="{A72D6E6A-654B-439F-9724-52569F0084E0}"/>
    <cellStyle name="メモ 3 2 2 4 13" xfId="10627" xr:uid="{E4C32498-B87C-41AD-AB0C-553587949744}"/>
    <cellStyle name="メモ 3 2 2 4 13 2" xfId="21384" xr:uid="{C3274C34-B6F5-4045-8BE0-78C98D96FE4F}"/>
    <cellStyle name="メモ 3 2 2 4 13 2 2" xfId="43075" xr:uid="{B416E6E1-07DD-4F5F-AD57-D743DC554898}"/>
    <cellStyle name="メモ 3 2 2 4 13 3" xfId="32316" xr:uid="{33220A30-100C-41DC-996D-A063FA27B63E}"/>
    <cellStyle name="メモ 3 2 2 4 14" xfId="3418" xr:uid="{3D3CA7BC-4A29-4315-A705-1D36358417C5}"/>
    <cellStyle name="メモ 3 2 2 4 14 2" xfId="14174" xr:uid="{080018D2-8147-4355-A632-FC987170F5AD}"/>
    <cellStyle name="メモ 3 2 2 4 14 2 2" xfId="35864" xr:uid="{0FE7A4B1-EA2C-4F8D-A63B-F3051658E316}"/>
    <cellStyle name="メモ 3 2 2 4 14 3" xfId="25105" xr:uid="{1051637C-F841-4CDB-8C24-FE07DB416612}"/>
    <cellStyle name="メモ 3 2 2 4 15" xfId="10707" xr:uid="{80B00710-6459-440C-99DD-60999E880BA1}"/>
    <cellStyle name="メモ 3 2 2 4 15 2" xfId="21464" xr:uid="{F7442266-6589-497D-9A68-384AD2536347}"/>
    <cellStyle name="メモ 3 2 2 4 15 2 2" xfId="43155" xr:uid="{57DCE510-D912-4795-A710-61EBAFE778F6}"/>
    <cellStyle name="メモ 3 2 2 4 15 3" xfId="32396" xr:uid="{E30BB2C5-590E-4410-A4A9-754D7885BD47}"/>
    <cellStyle name="メモ 3 2 2 4 16" xfId="9420" xr:uid="{A8FB5C30-BB40-47FE-B929-EA81CA286394}"/>
    <cellStyle name="メモ 3 2 2 4 16 2" xfId="20177" xr:uid="{D02ED92C-6AF3-495D-82D1-3721F1868245}"/>
    <cellStyle name="メモ 3 2 2 4 16 2 2" xfId="41868" xr:uid="{D444AA26-F381-49E1-972E-D984DF9180E7}"/>
    <cellStyle name="メモ 3 2 2 4 16 3" xfId="31109" xr:uid="{3BACBEB2-C370-45DD-A494-CC76BF317333}"/>
    <cellStyle name="メモ 3 2 2 4 17" xfId="13144" xr:uid="{C94E4EFA-D4E5-4DD3-9AD7-30C66D6B0F48}"/>
    <cellStyle name="メモ 3 2 2 4 17 2" xfId="34833" xr:uid="{15CA9E08-848E-46A2-9487-DD66B67ACACA}"/>
    <cellStyle name="メモ 3 2 2 4 18" xfId="24073" xr:uid="{879F01C6-0397-4251-A260-DFCB5B9C5275}"/>
    <cellStyle name="メモ 3 2 2 4 19" xfId="45771" xr:uid="{0CD06661-673C-40AE-890A-0C3268A02BB6}"/>
    <cellStyle name="メモ 3 2 2 4 2" xfId="2527" xr:uid="{E5EF8D0D-4660-407B-85EA-3B9C99C0148F}"/>
    <cellStyle name="メモ 3 2 2 4 2 2" xfId="13896" xr:uid="{36FB0240-D916-42B0-996E-55DE4FF000AC}"/>
    <cellStyle name="メモ 3 2 2 4 2 2 2" xfId="35586" xr:uid="{E0D7AC2B-C3BC-4331-B1C7-0BB7F2C1DCD4}"/>
    <cellStyle name="メモ 3 2 2 4 2 2 3" xfId="49158" xr:uid="{F32D4037-DFB2-4CD4-B9FC-967C9B9B7297}"/>
    <cellStyle name="メモ 3 2 2 4 2 3" xfId="24827" xr:uid="{1897F1C9-BBE1-4A47-A2B6-E954ABE62F1D}"/>
    <cellStyle name="メモ 3 2 2 4 2 3 2" xfId="49982" xr:uid="{F85544EA-EBEB-432A-8D10-1D2BC9D9EC32}"/>
    <cellStyle name="メモ 3 2 2 4 2 4" xfId="47813" xr:uid="{FE63C719-0845-436D-BE9E-21912F2EE609}"/>
    <cellStyle name="メモ 3 2 2 4 20" xfId="46449" xr:uid="{DA713CD5-4144-46DB-9645-92C4C2E25E88}"/>
    <cellStyle name="メモ 3 2 2 4 21" xfId="47133" xr:uid="{DC1E3842-C920-4944-9E27-4E261F5F0320}"/>
    <cellStyle name="メモ 3 2 2 4 3" xfId="3996" xr:uid="{56F5983A-F827-4320-960D-CAF41A2AAB42}"/>
    <cellStyle name="メモ 3 2 2 4 3 2" xfId="14752" xr:uid="{BC31452F-C25C-4E18-A3E6-56E81719FC04}"/>
    <cellStyle name="メモ 3 2 2 4 3 2 2" xfId="36442" xr:uid="{3CAA35C4-9A6D-4144-B75A-4DE42F48D96B}"/>
    <cellStyle name="メモ 3 2 2 4 3 2 3" xfId="50662" xr:uid="{80E6AB0A-9FE9-42B9-97E1-C8CF039F493C}"/>
    <cellStyle name="メモ 3 2 2 4 3 3" xfId="25684" xr:uid="{039B17F6-AA19-4C50-B099-E1454BEAA41C}"/>
    <cellStyle name="メモ 3 2 2 4 3 4" xfId="48493" xr:uid="{8F68CE64-223A-4588-ABCA-B87B66015148}"/>
    <cellStyle name="メモ 3 2 2 4 4" xfId="4676" xr:uid="{64623B57-B523-4750-923F-9E08A428CECE}"/>
    <cellStyle name="メモ 3 2 2 4 4 2" xfId="15432" xr:uid="{77C8B36C-07E6-4AA2-BA0D-5E2EF516BFE3}"/>
    <cellStyle name="メモ 3 2 2 4 4 2 2" xfId="37122" xr:uid="{F1F09B6B-8417-470E-B66A-23F3F6439AE1}"/>
    <cellStyle name="メモ 3 2 2 4 4 3" xfId="26364" xr:uid="{385A052B-0FCB-4A9D-B0D9-263FCA2A4345}"/>
    <cellStyle name="メモ 3 2 2 4 4 4" xfId="49302" xr:uid="{C968FC62-D697-405C-92F5-FCB383AE6FE5}"/>
    <cellStyle name="メモ 3 2 2 4 5" xfId="5352" xr:uid="{BBAFA0F6-9CED-402C-A4B8-9EFB8E962B60}"/>
    <cellStyle name="メモ 3 2 2 4 5 2" xfId="16108" xr:uid="{DBA70A71-0C70-431B-8804-A1C21913B2EE}"/>
    <cellStyle name="メモ 3 2 2 4 5 2 2" xfId="37798" xr:uid="{FFD2DE1C-8780-46B7-889E-0B475227CAC6}"/>
    <cellStyle name="メモ 3 2 2 4 5 3" xfId="27040" xr:uid="{E083F112-4F1F-4973-8E09-7374A5EDF538}"/>
    <cellStyle name="メモ 3 2 2 4 6" xfId="6041" xr:uid="{A788F3B6-C462-406A-B515-B71F69C2F19C}"/>
    <cellStyle name="メモ 3 2 2 4 6 2" xfId="16797" xr:uid="{E08A6360-D198-4F73-AF6F-D4E46D09767F}"/>
    <cellStyle name="メモ 3 2 2 4 6 2 2" xfId="38487" xr:uid="{7886E2F5-D532-4583-979D-D4FB0CD3A545}"/>
    <cellStyle name="メモ 3 2 2 4 6 3" xfId="27728" xr:uid="{D5F97644-4181-469F-8758-4D22FDD6044B}"/>
    <cellStyle name="メモ 3 2 2 4 7" xfId="6715" xr:uid="{A33175BA-C8E9-4ED5-9277-BD71F9645518}"/>
    <cellStyle name="メモ 3 2 2 4 7 2" xfId="17471" xr:uid="{B32F2052-9639-41E7-A866-B1E9E7768CD8}"/>
    <cellStyle name="メモ 3 2 2 4 7 2 2" xfId="39161" xr:uid="{594D404B-4716-4FBD-886A-5516F8398D7B}"/>
    <cellStyle name="メモ 3 2 2 4 7 3" xfId="28402" xr:uid="{D56F4DC2-F45B-42BB-AA88-8F3725342E78}"/>
    <cellStyle name="メモ 3 2 2 4 8" xfId="7391" xr:uid="{431E9027-2BED-4164-ABA8-A7ABA43F9CB9}"/>
    <cellStyle name="メモ 3 2 2 4 8 2" xfId="18147" xr:uid="{EF9BD4E9-3AA7-4B09-8F56-8DD192BB7C42}"/>
    <cellStyle name="メモ 3 2 2 4 8 2 2" xfId="39837" xr:uid="{C6124618-57E6-4B4B-AB4A-9CE36B50B796}"/>
    <cellStyle name="メモ 3 2 2 4 8 3" xfId="29078" xr:uid="{F2733CFA-98CC-4B65-9500-1624DD39B266}"/>
    <cellStyle name="メモ 3 2 2 4 9" xfId="4082" xr:uid="{4813E5E3-2427-40C9-8826-3F3C475AFC38}"/>
    <cellStyle name="メモ 3 2 2 4 9 2" xfId="14838" xr:uid="{CAB0C40A-76DA-4CA2-B842-3DEB312C8B9C}"/>
    <cellStyle name="メモ 3 2 2 4 9 2 2" xfId="36528" xr:uid="{F8429E16-BEFF-4346-8E2E-39B2F5B3DF32}"/>
    <cellStyle name="メモ 3 2 2 4 9 3" xfId="25770" xr:uid="{DA07FEA1-1B94-4DCB-AE51-D8B5D30A00D6}"/>
    <cellStyle name="メモ 3 2 2 5" xfId="2986" xr:uid="{3F76175F-556E-45F1-B71D-A14CD44F118F}"/>
    <cellStyle name="メモ 3 2 2 5 10" xfId="9014" xr:uid="{B0A325EF-F495-48AB-A3EF-B9F3F39A618E}"/>
    <cellStyle name="メモ 3 2 2 5 10 2" xfId="19771" xr:uid="{46368F04-C291-4D0D-B51C-5F7E51EBAAEA}"/>
    <cellStyle name="メモ 3 2 2 5 10 2 2" xfId="41462" xr:uid="{9F917950-119A-4D6B-8B3E-B7895D1392CF}"/>
    <cellStyle name="メモ 3 2 2 5 10 3" xfId="30703" xr:uid="{9CA34361-5DF9-4750-9AE9-316CFFCF35ED}"/>
    <cellStyle name="メモ 3 2 2 5 11" xfId="9640" xr:uid="{53296835-E0A0-49A9-8188-A0D553EC6E7C}"/>
    <cellStyle name="メモ 3 2 2 5 11 2" xfId="20397" xr:uid="{988B5B49-C5CC-4787-AB8A-18BC1D74ACE6}"/>
    <cellStyle name="メモ 3 2 2 5 11 2 2" xfId="42088" xr:uid="{FB26AFB0-7DAE-4EDA-9362-72DE427F37CA}"/>
    <cellStyle name="メモ 3 2 2 5 11 3" xfId="31329" xr:uid="{FE3C4FD7-7B78-497C-9DC7-BEDE8A48858B}"/>
    <cellStyle name="メモ 3 2 2 5 12" xfId="10275" xr:uid="{73389CB8-BD04-4D61-9B17-EBDB6DDAD64E}"/>
    <cellStyle name="メモ 3 2 2 5 12 2" xfId="21032" xr:uid="{0825C2CE-4C40-4E69-BE23-41F6C12BC2BE}"/>
    <cellStyle name="メモ 3 2 2 5 12 2 2" xfId="42723" xr:uid="{AD838526-8404-4097-AC06-72664AF27E01}"/>
    <cellStyle name="メモ 3 2 2 5 12 3" xfId="31964" xr:uid="{56CD5D82-B4C0-4310-B5E7-01341C4EEBD9}"/>
    <cellStyle name="メモ 3 2 2 5 13" xfId="10927" xr:uid="{2BF881B7-3DFF-47BC-9C12-30BC770790C1}"/>
    <cellStyle name="メモ 3 2 2 5 13 2" xfId="21684" xr:uid="{2888E610-E04A-4150-8955-605E1E13E2DB}"/>
    <cellStyle name="メモ 3 2 2 5 13 2 2" xfId="43375" xr:uid="{89D80FF1-6E3D-41F4-88C6-FE5740B4D346}"/>
    <cellStyle name="メモ 3 2 2 5 13 3" xfId="32616" xr:uid="{A6FEECA3-F4DD-48DE-944B-E9E6211FE77F}"/>
    <cellStyle name="メモ 3 2 2 5 14" xfId="11552" xr:uid="{042E122E-1853-49AC-975D-9BE8EB170D8A}"/>
    <cellStyle name="メモ 3 2 2 5 14 2" xfId="22309" xr:uid="{FB441D8E-4B24-4577-A2F5-B998D44F9DF6}"/>
    <cellStyle name="メモ 3 2 2 5 14 2 2" xfId="44000" xr:uid="{E3E11640-5688-486A-B137-9B49361C6853}"/>
    <cellStyle name="メモ 3 2 2 5 14 3" xfId="33241" xr:uid="{24272873-51EF-460F-A713-9192A7490AA8}"/>
    <cellStyle name="メモ 3 2 2 5 15" xfId="12157" xr:uid="{F15C48B0-3F7B-4D9F-BE4E-A37C1592C402}"/>
    <cellStyle name="メモ 3 2 2 5 15 2" xfId="22914" xr:uid="{45887B69-B3C6-4821-BC8D-9B44A96D86DE}"/>
    <cellStyle name="メモ 3 2 2 5 15 2 2" xfId="44605" xr:uid="{9CE67471-F9C6-44AC-9BEA-E7B4734AB5B8}"/>
    <cellStyle name="メモ 3 2 2 5 15 3" xfId="33846" xr:uid="{FE3615EE-F0D5-409F-A64A-55B1DDAB5DB4}"/>
    <cellStyle name="メモ 3 2 2 5 16" xfId="12786" xr:uid="{96EDDA76-4E85-4E82-9946-5067549CCE62}"/>
    <cellStyle name="メモ 3 2 2 5 16 2" xfId="23543" xr:uid="{F73C49B5-A7D0-4D85-B7AA-8AF49961912A}"/>
    <cellStyle name="メモ 3 2 2 5 16 2 2" xfId="45234" xr:uid="{2CCBC73B-1140-4AF6-8ACF-8B400B8DEFE7}"/>
    <cellStyle name="メモ 3 2 2 5 16 3" xfId="34475" xr:uid="{E9FA06F9-07A1-4CEC-A15A-B085B5F450A9}"/>
    <cellStyle name="メモ 3 2 2 5 17" xfId="13457" xr:uid="{872586C1-6072-44EE-81C8-B9FF1CD4031A}"/>
    <cellStyle name="メモ 3 2 2 5 17 2" xfId="35146" xr:uid="{FF8C2DBF-7DC0-4E55-9BEE-0FA03B796DC5}"/>
    <cellStyle name="メモ 3 2 2 5 18" xfId="24386" xr:uid="{F920920B-D08E-40D0-99B5-A9DA048F0160}"/>
    <cellStyle name="メモ 3 2 2 5 19" xfId="46084" xr:uid="{B282713E-B85F-42F7-A04D-D67F49AFDF39}"/>
    <cellStyle name="メモ 3 2 2 5 2" xfId="3638" xr:uid="{53B963AC-3A69-4371-B8CF-53968E955B38}"/>
    <cellStyle name="メモ 3 2 2 5 2 2" xfId="14394" xr:uid="{04065960-46DD-42DF-B8B7-EBB7B532D4EC}"/>
    <cellStyle name="メモ 3 2 2 5 2 2 2" xfId="36084" xr:uid="{B26DB36C-F46C-49CA-AD0C-223EE2B55A6B}"/>
    <cellStyle name="メモ 3 2 2 5 2 2 3" xfId="49211" xr:uid="{90D10923-601C-4633-8308-5687C67DB31C}"/>
    <cellStyle name="メモ 3 2 2 5 2 3" xfId="25326" xr:uid="{B4018F3B-12CA-46A0-A146-650827AB754D}"/>
    <cellStyle name="メモ 3 2 2 5 2 3 2" xfId="50295" xr:uid="{D59647C8-C42B-4C2C-9A43-BED8395AAE2E}"/>
    <cellStyle name="メモ 3 2 2 5 2 4" xfId="48126" xr:uid="{6D8F32C8-4632-412C-AC2B-73665C0FF76B}"/>
    <cellStyle name="メモ 3 2 2 5 20" xfId="46762" xr:uid="{8958B2B3-6267-4C10-8BA9-41EBC85E1634}"/>
    <cellStyle name="メモ 3 2 2 5 21" xfId="47446" xr:uid="{C91E090B-5853-494D-B644-7420E20FD0F3}"/>
    <cellStyle name="メモ 3 2 2 5 3" xfId="4318" xr:uid="{3888084B-FF7B-44C5-9959-26FC764CF083}"/>
    <cellStyle name="メモ 3 2 2 5 3 2" xfId="15074" xr:uid="{242FD728-56D3-4308-9197-68CD6DEA1C25}"/>
    <cellStyle name="メモ 3 2 2 5 3 2 2" xfId="36764" xr:uid="{5AE4BE3B-D0F8-4D69-90A6-1B85DC64C9FF}"/>
    <cellStyle name="メモ 3 2 2 5 3 2 3" xfId="50975" xr:uid="{1B8F6FEB-7D60-47BC-8789-C6C897CA5365}"/>
    <cellStyle name="メモ 3 2 2 5 3 3" xfId="26006" xr:uid="{71638B5D-12A0-4930-842A-643B2B7326FB}"/>
    <cellStyle name="メモ 3 2 2 5 3 4" xfId="48806" xr:uid="{AB89CF2E-B305-412C-928A-16FEE1DF5224}"/>
    <cellStyle name="メモ 3 2 2 5 4" xfId="4994" xr:uid="{41A2E8DA-7522-47BE-8E2F-DCD143B40296}"/>
    <cellStyle name="メモ 3 2 2 5 4 2" xfId="15750" xr:uid="{6EBA3B5B-92A3-4261-959F-86F8369729A9}"/>
    <cellStyle name="メモ 3 2 2 5 4 2 2" xfId="37440" xr:uid="{3F7D7D63-9DB1-4ABA-8A15-7E7C7C2E1260}"/>
    <cellStyle name="メモ 3 2 2 5 4 3" xfId="26682" xr:uid="{E74D273A-F533-4605-B1D9-1781822B7C07}"/>
    <cellStyle name="メモ 3 2 2 5 4 4" xfId="49615" xr:uid="{1D948320-C9E3-4919-BC79-EF206DC7EB8C}"/>
    <cellStyle name="メモ 3 2 2 5 5" xfId="5674" xr:uid="{CB8B05B7-C6E2-433C-93F9-13AD33772439}"/>
    <cellStyle name="メモ 3 2 2 5 5 2" xfId="16430" xr:uid="{1388C721-DBF8-4719-9823-7CED9CB1A0DD}"/>
    <cellStyle name="メモ 3 2 2 5 5 2 2" xfId="38120" xr:uid="{89028E11-191D-4E42-8459-B9E78235A6AE}"/>
    <cellStyle name="メモ 3 2 2 5 5 3" xfId="27361" xr:uid="{8CCCD2F3-E712-45FC-8868-D53FAF49A1C5}"/>
    <cellStyle name="メモ 3 2 2 5 6" xfId="6357" xr:uid="{681CD201-A5BA-4D29-9244-DE7B7A08A8EC}"/>
    <cellStyle name="メモ 3 2 2 5 6 2" xfId="17113" xr:uid="{00D4EA6C-6B61-490A-93CE-859F31FAA7F9}"/>
    <cellStyle name="メモ 3 2 2 5 6 2 2" xfId="38803" xr:uid="{B843C37B-F038-4ACA-994D-958C1DDB216F}"/>
    <cellStyle name="メモ 3 2 2 5 6 3" xfId="28044" xr:uid="{AC664425-D26C-46F1-9BB6-C9472E670588}"/>
    <cellStyle name="メモ 3 2 2 5 7" xfId="7036" xr:uid="{D1DC59A6-D591-4B35-B474-B84585BB8CCF}"/>
    <cellStyle name="メモ 3 2 2 5 7 2" xfId="17792" xr:uid="{1B5767CD-3A65-4FF9-8550-8E2A7C7C9969}"/>
    <cellStyle name="メモ 3 2 2 5 7 2 2" xfId="39482" xr:uid="{6F1631F4-202B-43B4-8CE1-520A01D960D0}"/>
    <cellStyle name="メモ 3 2 2 5 7 3" xfId="28723" xr:uid="{994DFD68-E1D5-4588-9242-B195A5474EF9}"/>
    <cellStyle name="メモ 3 2 2 5 8" xfId="7699" xr:uid="{D2EB2FAC-FCB2-4239-A8CF-7C7E30D9D2AE}"/>
    <cellStyle name="メモ 3 2 2 5 8 2" xfId="18455" xr:uid="{7767A389-EC1B-47FE-95EF-4E03A9E52A59}"/>
    <cellStyle name="メモ 3 2 2 5 8 2 2" xfId="40146" xr:uid="{BF37B79E-726D-4ECD-9094-2FCE4DDF641F}"/>
    <cellStyle name="メモ 3 2 2 5 8 3" xfId="29387" xr:uid="{9DE67054-EA93-4762-A232-78A3A2F76241}"/>
    <cellStyle name="メモ 3 2 2 5 9" xfId="8335" xr:uid="{61337C61-586E-466D-95CC-9349E0BEFA9D}"/>
    <cellStyle name="メモ 3 2 2 5 9 2" xfId="19091" xr:uid="{03A2B61A-BC47-4713-A1EE-8EB250EDDC45}"/>
    <cellStyle name="メモ 3 2 2 5 9 2 2" xfId="40782" xr:uid="{57663ED4-2C9C-47C1-9ED1-6A194E7298A3}"/>
    <cellStyle name="メモ 3 2 2 5 9 3" xfId="30023" xr:uid="{7D74F6FA-3EF8-4DF7-A1A4-8E8CA4E57A68}"/>
    <cellStyle name="メモ 3 2 2 6" xfId="3031" xr:uid="{B2541D48-DF40-4AA4-A0DC-EC94EB76B7B3}"/>
    <cellStyle name="メモ 3 2 2 6 10" xfId="9059" xr:uid="{CDEC4CD3-59CA-4F80-B099-63A7BFDB48ED}"/>
    <cellStyle name="メモ 3 2 2 6 10 2" xfId="19816" xr:uid="{D0AB2BC8-95C3-42CF-948A-CF9A1B7235E7}"/>
    <cellStyle name="メモ 3 2 2 6 10 2 2" xfId="41507" xr:uid="{8EA40447-F665-4DD0-894E-8A6ED2603D4E}"/>
    <cellStyle name="メモ 3 2 2 6 10 3" xfId="30748" xr:uid="{9FE6876B-7788-4C4F-A48D-87BB5CE11643}"/>
    <cellStyle name="メモ 3 2 2 6 11" xfId="9685" xr:uid="{E98B65EF-DF53-46F3-B35B-80789FE216D7}"/>
    <cellStyle name="メモ 3 2 2 6 11 2" xfId="20442" xr:uid="{3063E6B6-5E02-4DD5-AF84-5130331FCF8A}"/>
    <cellStyle name="メモ 3 2 2 6 11 2 2" xfId="42133" xr:uid="{01BF3DA7-5460-4934-83DE-D26D621BB628}"/>
    <cellStyle name="メモ 3 2 2 6 11 3" xfId="31374" xr:uid="{7BEBC34C-A632-46D3-8794-9C3E3C8E77E7}"/>
    <cellStyle name="メモ 3 2 2 6 12" xfId="10320" xr:uid="{DE3A23F1-D413-4070-9AFD-1B7442E976B9}"/>
    <cellStyle name="メモ 3 2 2 6 12 2" xfId="21077" xr:uid="{1BAE59FE-082A-4870-9A3A-082485F9C644}"/>
    <cellStyle name="メモ 3 2 2 6 12 2 2" xfId="42768" xr:uid="{A7BA109D-7E65-4346-9A5A-683F4EB5EA25}"/>
    <cellStyle name="メモ 3 2 2 6 12 3" xfId="32009" xr:uid="{0F0283AE-1A3D-484A-A080-16A52D9DE7CC}"/>
    <cellStyle name="メモ 3 2 2 6 13" xfId="10972" xr:uid="{37CE12B4-39D6-44D7-9027-0FFBBE971B5D}"/>
    <cellStyle name="メモ 3 2 2 6 13 2" xfId="21729" xr:uid="{93A41593-7B14-4FB9-AB3D-542069A3915C}"/>
    <cellStyle name="メモ 3 2 2 6 13 2 2" xfId="43420" xr:uid="{4E389B8A-6DB9-4A89-94A9-F0FA939D4F1E}"/>
    <cellStyle name="メモ 3 2 2 6 13 3" xfId="32661" xr:uid="{1FF36A00-60D8-4663-AC90-7B8CA97814C3}"/>
    <cellStyle name="メモ 3 2 2 6 14" xfId="11597" xr:uid="{F0638EA2-24C5-4060-98C3-A3BD27CB1327}"/>
    <cellStyle name="メモ 3 2 2 6 14 2" xfId="22354" xr:uid="{B3183445-92FA-4ACD-BF1A-4163DCF0CE4B}"/>
    <cellStyle name="メモ 3 2 2 6 14 2 2" xfId="44045" xr:uid="{D76AAE39-E297-46B6-B882-ABED75ECAEB7}"/>
    <cellStyle name="メモ 3 2 2 6 14 3" xfId="33286" xr:uid="{F509BF77-22BB-493E-B9A7-0CE610A4F534}"/>
    <cellStyle name="メモ 3 2 2 6 15" xfId="12202" xr:uid="{52A5F6EA-7AB0-4FA6-B085-4ED43DAFB152}"/>
    <cellStyle name="メモ 3 2 2 6 15 2" xfId="22959" xr:uid="{5606BEB7-EE9A-42FB-98A2-8CC66CE4DC9B}"/>
    <cellStyle name="メモ 3 2 2 6 15 2 2" xfId="44650" xr:uid="{49CB2840-9098-430E-9D32-176F512D2FAC}"/>
    <cellStyle name="メモ 3 2 2 6 15 3" xfId="33891" xr:uid="{A9E69567-419B-4334-B115-4C71DFEE7AEE}"/>
    <cellStyle name="メモ 3 2 2 6 16" xfId="12831" xr:uid="{BFAEE9E5-2B8A-40AB-BC7D-3AD0E161128D}"/>
    <cellStyle name="メモ 3 2 2 6 16 2" xfId="23588" xr:uid="{F88C4FF6-31C7-4753-ABA9-CF5FB47C29D2}"/>
    <cellStyle name="メモ 3 2 2 6 16 2 2" xfId="45279" xr:uid="{D9F9A498-D368-484B-A8FB-2FDC88124E72}"/>
    <cellStyle name="メモ 3 2 2 6 16 3" xfId="34520" xr:uid="{B0FA6DA5-99C6-4CC7-AE0D-EFF842BC665C}"/>
    <cellStyle name="メモ 3 2 2 6 17" xfId="13502" xr:uid="{CE44D508-C6B1-4C07-B810-3AC5092F2B94}"/>
    <cellStyle name="メモ 3 2 2 6 17 2" xfId="35191" xr:uid="{293F30E5-CC87-49AF-BEAD-3B5B936B4037}"/>
    <cellStyle name="メモ 3 2 2 6 18" xfId="24431" xr:uid="{DC978129-3931-4AA2-938B-4B283ABB868A}"/>
    <cellStyle name="メモ 3 2 2 6 19" xfId="46129" xr:uid="{3CDB24F0-00F2-437E-BF8F-57179D7F706A}"/>
    <cellStyle name="メモ 3 2 2 6 2" xfId="3683" xr:uid="{C9A3E17A-8B7A-43DF-ABD4-6EA12BF67D8B}"/>
    <cellStyle name="メモ 3 2 2 6 2 2" xfId="14439" xr:uid="{28D492BE-B668-45A7-A8AD-AC15FC486049}"/>
    <cellStyle name="メモ 3 2 2 6 2 2 2" xfId="36129" xr:uid="{2D8D55A5-9767-475F-8F4A-61E2BB090B39}"/>
    <cellStyle name="メモ 3 2 2 6 2 2 3" xfId="49220" xr:uid="{536ACAA1-C72B-40C2-8F36-108DB4013E40}"/>
    <cellStyle name="メモ 3 2 2 6 2 3" xfId="25371" xr:uid="{583B87B6-A9BC-448B-822B-0BE1CD7546F8}"/>
    <cellStyle name="メモ 3 2 2 6 2 3 2" xfId="50340" xr:uid="{70B279C5-09A9-4FDB-9DDA-3EC712A345B6}"/>
    <cellStyle name="メモ 3 2 2 6 2 4" xfId="48171" xr:uid="{9B083D25-B334-4C32-8F85-5511FB59DAF9}"/>
    <cellStyle name="メモ 3 2 2 6 20" xfId="46807" xr:uid="{433BBB49-45AE-4E37-814D-7DAF1F94ACE0}"/>
    <cellStyle name="メモ 3 2 2 6 21" xfId="47491" xr:uid="{F33C8C6A-E353-4268-878B-F726D189E9D2}"/>
    <cellStyle name="メモ 3 2 2 6 3" xfId="4363" xr:uid="{C4D1802B-10DB-485A-BBA8-7B1A67FE8687}"/>
    <cellStyle name="メモ 3 2 2 6 3 2" xfId="15119" xr:uid="{27F6AD11-C1ED-4B38-A7D4-0F115CA929B1}"/>
    <cellStyle name="メモ 3 2 2 6 3 2 2" xfId="36809" xr:uid="{88551E93-0B89-44EC-96FE-FC80F4E40209}"/>
    <cellStyle name="メモ 3 2 2 6 3 2 3" xfId="51020" xr:uid="{86E38804-7115-4265-9E7A-5C942F00020F}"/>
    <cellStyle name="メモ 3 2 2 6 3 3" xfId="26051" xr:uid="{8D3D44BF-0CEF-4D01-8DB9-E5322C3B841F}"/>
    <cellStyle name="メモ 3 2 2 6 3 4" xfId="48851" xr:uid="{FB5BBA74-AF14-402C-9A70-8B63B0AB728B}"/>
    <cellStyle name="メモ 3 2 2 6 4" xfId="5039" xr:uid="{9EC50113-9013-4E6E-A77F-396FCE08DB3D}"/>
    <cellStyle name="メモ 3 2 2 6 4 2" xfId="15795" xr:uid="{2E7A6AB6-31D6-4A02-8AC1-720DFADDB79C}"/>
    <cellStyle name="メモ 3 2 2 6 4 2 2" xfId="37485" xr:uid="{328B607E-ED04-41E1-BB0D-D61321DEB97A}"/>
    <cellStyle name="メモ 3 2 2 6 4 3" xfId="26727" xr:uid="{2CF6549E-9131-44A6-86E2-248A367A5BC4}"/>
    <cellStyle name="メモ 3 2 2 6 4 4" xfId="49660" xr:uid="{FE40DDE1-0FE5-4CF5-AE70-E53231D0C476}"/>
    <cellStyle name="メモ 3 2 2 6 5" xfId="5719" xr:uid="{887A49AD-7B16-406A-A53D-63F10776E80B}"/>
    <cellStyle name="メモ 3 2 2 6 5 2" xfId="16475" xr:uid="{E8E8EA56-2E29-4C83-AA4F-0B8317E6BC56}"/>
    <cellStyle name="メモ 3 2 2 6 5 2 2" xfId="38165" xr:uid="{B5E83450-4F39-4CE7-8083-9E05ED675368}"/>
    <cellStyle name="メモ 3 2 2 6 5 3" xfId="27406" xr:uid="{8DF7D925-F366-45BF-8E39-71B79B58EB7E}"/>
    <cellStyle name="メモ 3 2 2 6 6" xfId="6402" xr:uid="{FD5F6AB9-B1B8-4137-9747-A07AF335E24C}"/>
    <cellStyle name="メモ 3 2 2 6 6 2" xfId="17158" xr:uid="{C787E5F9-FC5E-4233-9FDE-696F5DBF2A78}"/>
    <cellStyle name="メモ 3 2 2 6 6 2 2" xfId="38848" xr:uid="{B007B957-FA93-4103-8D28-1D5F9CB305FE}"/>
    <cellStyle name="メモ 3 2 2 6 6 3" xfId="28089" xr:uid="{33211C8D-00F2-44E2-AE62-B82105473A91}"/>
    <cellStyle name="メモ 3 2 2 6 7" xfId="7081" xr:uid="{E40E0FA5-5139-40A5-958A-B93EE2E0C8A2}"/>
    <cellStyle name="メモ 3 2 2 6 7 2" xfId="17837" xr:uid="{66595AB5-C71F-4B5F-A8E0-40E2FD9B5DEB}"/>
    <cellStyle name="メモ 3 2 2 6 7 2 2" xfId="39527" xr:uid="{057AE751-7445-42A0-B15F-1BAEAA55669A}"/>
    <cellStyle name="メモ 3 2 2 6 7 3" xfId="28768" xr:uid="{077482A4-C50A-4290-AFCB-495762B22C5A}"/>
    <cellStyle name="メモ 3 2 2 6 8" xfId="7744" xr:uid="{91AD8485-5BF3-4CB1-AD8B-B0ED709CE146}"/>
    <cellStyle name="メモ 3 2 2 6 8 2" xfId="18500" xr:uid="{1E3E0E4B-1CBE-4EDB-9562-E6B37CBE1D23}"/>
    <cellStyle name="メモ 3 2 2 6 8 2 2" xfId="40191" xr:uid="{20A52BB3-A7BF-4768-88B5-3DAF01F97ED2}"/>
    <cellStyle name="メモ 3 2 2 6 8 3" xfId="29432" xr:uid="{E7DD8739-36A9-4257-B31A-BAF2C814823C}"/>
    <cellStyle name="メモ 3 2 2 6 9" xfId="8380" xr:uid="{02747C10-80AC-48A5-BE5D-6B6F366B343D}"/>
    <cellStyle name="メモ 3 2 2 6 9 2" xfId="19136" xr:uid="{0A5CE9BA-AB4A-4905-8375-EBE9F5C0F773}"/>
    <cellStyle name="メモ 3 2 2 6 9 2 2" xfId="40827" xr:uid="{20C29C51-D277-436C-8242-319A89D9AEAD}"/>
    <cellStyle name="メモ 3 2 2 6 9 3" xfId="30068" xr:uid="{48AA2048-71D7-4A80-A973-4797F1E48D0D}"/>
    <cellStyle name="メモ 3 2 2 7" xfId="3076" xr:uid="{18C24171-48B8-43AC-89C5-8533F6F04642}"/>
    <cellStyle name="メモ 3 2 2 7 10" xfId="9104" xr:uid="{9B0BD04D-9B57-4BA0-9228-EA0B444BE766}"/>
    <cellStyle name="メモ 3 2 2 7 10 2" xfId="19861" xr:uid="{58AC4F6E-2F94-40E2-98DB-95B09CEBF4E9}"/>
    <cellStyle name="メモ 3 2 2 7 10 2 2" xfId="41552" xr:uid="{6DE4524F-036A-4C73-A7DE-736F4AD7E184}"/>
    <cellStyle name="メモ 3 2 2 7 10 3" xfId="30793" xr:uid="{A2330512-6463-4C54-BEBF-52A1A3C9B063}"/>
    <cellStyle name="メモ 3 2 2 7 11" xfId="9730" xr:uid="{FB07950E-97F8-4D68-8CA8-708B1A9F2584}"/>
    <cellStyle name="メモ 3 2 2 7 11 2" xfId="20487" xr:uid="{21E0F538-2120-4122-8A12-61D6B74E5A70}"/>
    <cellStyle name="メモ 3 2 2 7 11 2 2" xfId="42178" xr:uid="{882F0081-E6F7-4297-A0A5-A6009C0B19E4}"/>
    <cellStyle name="メモ 3 2 2 7 11 3" xfId="31419" xr:uid="{926A93CB-2076-4D9A-AF7A-A6182C9DC4EF}"/>
    <cellStyle name="メモ 3 2 2 7 12" xfId="10365" xr:uid="{CE93540A-8573-4847-84D5-6768DF0D917C}"/>
    <cellStyle name="メモ 3 2 2 7 12 2" xfId="21122" xr:uid="{1089E137-2BC7-4179-A8D0-116972EB4E3F}"/>
    <cellStyle name="メモ 3 2 2 7 12 2 2" xfId="42813" xr:uid="{5B2B4050-9172-48B1-83AB-0AA745FD569E}"/>
    <cellStyle name="メモ 3 2 2 7 12 3" xfId="32054" xr:uid="{AE0F99E1-D021-498C-8560-A4816727C8F8}"/>
    <cellStyle name="メモ 3 2 2 7 13" xfId="11017" xr:uid="{F12DE01F-A47E-4C60-AD31-91565158783D}"/>
    <cellStyle name="メモ 3 2 2 7 13 2" xfId="21774" xr:uid="{6EC5AD74-853F-4235-8D71-BF52B3E84D8D}"/>
    <cellStyle name="メモ 3 2 2 7 13 2 2" xfId="43465" xr:uid="{6B2E9ADD-6F70-4E63-A847-4F007933994B}"/>
    <cellStyle name="メモ 3 2 2 7 13 3" xfId="32706" xr:uid="{78550E1F-C4BC-4DAE-BE3D-D1B6D1553E46}"/>
    <cellStyle name="メモ 3 2 2 7 14" xfId="11642" xr:uid="{03D93958-B43B-43CA-B4F6-078E0FD56019}"/>
    <cellStyle name="メモ 3 2 2 7 14 2" xfId="22399" xr:uid="{2772973E-2ECC-4F20-869A-5FD178F7F790}"/>
    <cellStyle name="メモ 3 2 2 7 14 2 2" xfId="44090" xr:uid="{0B8F5A64-66EF-4B49-BFCF-BACE3A5D1CE1}"/>
    <cellStyle name="メモ 3 2 2 7 14 3" xfId="33331" xr:uid="{BEB66077-7244-4565-A703-BD976583CED6}"/>
    <cellStyle name="メモ 3 2 2 7 15" xfId="12247" xr:uid="{446A2631-913A-49DA-A53C-4E01B22D93B1}"/>
    <cellStyle name="メモ 3 2 2 7 15 2" xfId="23004" xr:uid="{B0AA3FEB-59D8-4D33-A82F-D7959B33512E}"/>
    <cellStyle name="メモ 3 2 2 7 15 2 2" xfId="44695" xr:uid="{A5AD2427-F6AE-4F40-9D04-349C2C773889}"/>
    <cellStyle name="メモ 3 2 2 7 15 3" xfId="33936" xr:uid="{A41D36EC-208B-4942-A758-41CBFCE79D9A}"/>
    <cellStyle name="メモ 3 2 2 7 16" xfId="12876" xr:uid="{717AC522-181C-444E-A80A-12723879D698}"/>
    <cellStyle name="メモ 3 2 2 7 16 2" xfId="23633" xr:uid="{64A0367C-2C51-48AB-8FED-93686B351422}"/>
    <cellStyle name="メモ 3 2 2 7 16 2 2" xfId="45324" xr:uid="{D10C0B6F-20E0-403A-B1DB-8E2B2E167E3F}"/>
    <cellStyle name="メモ 3 2 2 7 16 3" xfId="34565" xr:uid="{707782FA-0425-4747-98D7-D27C965135B5}"/>
    <cellStyle name="メモ 3 2 2 7 17" xfId="13547" xr:uid="{BFF888A1-DD34-4898-BF1A-C4792BAE763C}"/>
    <cellStyle name="メモ 3 2 2 7 17 2" xfId="35236" xr:uid="{3B20B8D6-3C26-4ABC-A80C-9AA4B25BBFF2}"/>
    <cellStyle name="メモ 3 2 2 7 18" xfId="24476" xr:uid="{ADF45C94-9E1B-420B-8601-8B5298A7BB68}"/>
    <cellStyle name="メモ 3 2 2 7 19" xfId="46174" xr:uid="{D9F2C258-A284-4DD6-8D23-F9102499B0B5}"/>
    <cellStyle name="メモ 3 2 2 7 2" xfId="3728" xr:uid="{57822F49-32B9-4811-A4B0-07B62B4A3C9D}"/>
    <cellStyle name="メモ 3 2 2 7 2 2" xfId="14484" xr:uid="{A0E4D08E-C083-4AF5-B785-8831A4AC7DDD}"/>
    <cellStyle name="メモ 3 2 2 7 2 2 2" xfId="36174" xr:uid="{C9F445A5-412F-4601-BC40-4ACA42C03853}"/>
    <cellStyle name="メモ 3 2 2 7 2 2 3" xfId="49229" xr:uid="{23D022C6-D2B7-4BD4-8C41-A24DC6B8DCDA}"/>
    <cellStyle name="メモ 3 2 2 7 2 3" xfId="25416" xr:uid="{CDAC73E8-4AB5-4E45-8F8F-D744B75A8F5B}"/>
    <cellStyle name="メモ 3 2 2 7 2 3 2" xfId="50385" xr:uid="{F628FF9E-99C3-4131-BE4A-4428031B4C30}"/>
    <cellStyle name="メモ 3 2 2 7 2 4" xfId="48216" xr:uid="{D6B17170-30BD-43CD-A18C-0ACFE3307B97}"/>
    <cellStyle name="メモ 3 2 2 7 20" xfId="46852" xr:uid="{6AB2FFF5-840B-482A-91CC-D616F00A4DAC}"/>
    <cellStyle name="メモ 3 2 2 7 21" xfId="47536" xr:uid="{01BDC99B-8719-42D7-A8DB-0F9D1A953B11}"/>
    <cellStyle name="メモ 3 2 2 7 3" xfId="4408" xr:uid="{D5BFF7C5-E3B4-4A84-84B3-4B449D6A350D}"/>
    <cellStyle name="メモ 3 2 2 7 3 2" xfId="15164" xr:uid="{C76F694C-FDC4-4959-AB88-19A43064D171}"/>
    <cellStyle name="メモ 3 2 2 7 3 2 2" xfId="36854" xr:uid="{B9EB0DA0-3014-4119-91BB-1016C276FD02}"/>
    <cellStyle name="メモ 3 2 2 7 3 2 3" xfId="51065" xr:uid="{CAF0EF9A-CF8A-4235-B771-B05EAA4302AC}"/>
    <cellStyle name="メモ 3 2 2 7 3 3" xfId="26096" xr:uid="{B004A037-91D7-4C97-8C20-82884FC649BF}"/>
    <cellStyle name="メモ 3 2 2 7 3 4" xfId="48896" xr:uid="{F3497185-6716-474E-BFDF-66DB2582DD7C}"/>
    <cellStyle name="メモ 3 2 2 7 4" xfId="5084" xr:uid="{F28274B0-5837-4495-82FA-401C8BBF220F}"/>
    <cellStyle name="メモ 3 2 2 7 4 2" xfId="15840" xr:uid="{DCE7F76C-07C9-4CFD-858C-D351D9B685BC}"/>
    <cellStyle name="メモ 3 2 2 7 4 2 2" xfId="37530" xr:uid="{89C2CB9D-C52B-4F1E-96AB-AF9505960230}"/>
    <cellStyle name="メモ 3 2 2 7 4 3" xfId="26772" xr:uid="{10BA1A48-D740-4771-82E9-E2B4DC77F2AD}"/>
    <cellStyle name="メモ 3 2 2 7 4 4" xfId="49705" xr:uid="{1A8DD815-522F-491D-886F-2D653F16BA81}"/>
    <cellStyle name="メモ 3 2 2 7 5" xfId="5764" xr:uid="{D85282AE-8684-46C5-849B-D59A594812F0}"/>
    <cellStyle name="メモ 3 2 2 7 5 2" xfId="16520" xr:uid="{FD37061B-2D04-466B-B23D-8EEB648136E0}"/>
    <cellStyle name="メモ 3 2 2 7 5 2 2" xfId="38210" xr:uid="{0179203B-B6E9-4978-95BB-9B52267CD14B}"/>
    <cellStyle name="メモ 3 2 2 7 5 3" xfId="27451" xr:uid="{9AA76B24-D901-41D8-9100-B26C8DA65019}"/>
    <cellStyle name="メモ 3 2 2 7 6" xfId="6447" xr:uid="{041E8909-B4EC-4846-A6DF-2F1BDB239C80}"/>
    <cellStyle name="メモ 3 2 2 7 6 2" xfId="17203" xr:uid="{253E78DE-410C-41AC-BF23-2C11D30AE53A}"/>
    <cellStyle name="メモ 3 2 2 7 6 2 2" xfId="38893" xr:uid="{1665A521-374C-479E-B408-CF42F755C3FB}"/>
    <cellStyle name="メモ 3 2 2 7 6 3" xfId="28134" xr:uid="{E7A59109-B685-45EF-9AC4-B4F72BA7DEC8}"/>
    <cellStyle name="メモ 3 2 2 7 7" xfId="7126" xr:uid="{E13A2E27-7342-430F-9E83-A3175E0728E3}"/>
    <cellStyle name="メモ 3 2 2 7 7 2" xfId="17882" xr:uid="{059135A0-B74C-4AF7-A577-EB43635D7098}"/>
    <cellStyle name="メモ 3 2 2 7 7 2 2" xfId="39572" xr:uid="{D0608187-5C6F-4EB6-B0FE-EDC26ABD18DC}"/>
    <cellStyle name="メモ 3 2 2 7 7 3" xfId="28813" xr:uid="{646A24B2-BAA1-4B48-9FAB-994DF1D6D8A3}"/>
    <cellStyle name="メモ 3 2 2 7 8" xfId="7789" xr:uid="{3C9C5293-479D-460F-AD99-0E72AE395CE7}"/>
    <cellStyle name="メモ 3 2 2 7 8 2" xfId="18545" xr:uid="{8A8E037F-6927-4D90-BD8B-87CFB9539348}"/>
    <cellStyle name="メモ 3 2 2 7 8 2 2" xfId="40236" xr:uid="{2AD99C24-CAD4-47C6-B308-218D28152667}"/>
    <cellStyle name="メモ 3 2 2 7 8 3" xfId="29477" xr:uid="{63C6258F-60E6-47C3-98EF-3105A756FA3A}"/>
    <cellStyle name="メモ 3 2 2 7 9" xfId="8425" xr:uid="{78577CA8-1402-4219-94EB-59C7BCCF72FA}"/>
    <cellStyle name="メモ 3 2 2 7 9 2" xfId="19181" xr:uid="{68D5D3C8-7BAA-4F86-8812-EC174E9DB0F8}"/>
    <cellStyle name="メモ 3 2 2 7 9 2 2" xfId="40872" xr:uid="{A5890DAE-A6DB-4F85-984B-A166C1E6C47F}"/>
    <cellStyle name="メモ 3 2 2 7 9 3" xfId="30113" xr:uid="{DD20A36B-D088-419F-9D66-E82FB6DC13CE}"/>
    <cellStyle name="メモ 3 2 2 8" xfId="3136" xr:uid="{899B8B57-8425-4F76-AFD6-87A801457845}"/>
    <cellStyle name="メモ 3 2 2 8 10" xfId="9164" xr:uid="{3B9A963B-4396-48AF-BA34-B336C0471A08}"/>
    <cellStyle name="メモ 3 2 2 8 10 2" xfId="19921" xr:uid="{37BD4DBF-B0AD-407D-9BE2-DE368D14FA3C}"/>
    <cellStyle name="メモ 3 2 2 8 10 2 2" xfId="41612" xr:uid="{0959B695-6F1A-45C6-878C-8BACB24DB63B}"/>
    <cellStyle name="メモ 3 2 2 8 10 3" xfId="30853" xr:uid="{5E2069D1-2259-4FB9-8247-2B25156C2918}"/>
    <cellStyle name="メモ 3 2 2 8 11" xfId="9790" xr:uid="{2BC2EF67-833E-434F-8DD3-2650EF82090D}"/>
    <cellStyle name="メモ 3 2 2 8 11 2" xfId="20547" xr:uid="{55F6105D-5DF7-4351-A42E-D31055031290}"/>
    <cellStyle name="メモ 3 2 2 8 11 2 2" xfId="42238" xr:uid="{8A0FCB73-45BE-47F4-B917-1AD1D87DCCCC}"/>
    <cellStyle name="メモ 3 2 2 8 11 3" xfId="31479" xr:uid="{748FFFB5-2BFA-4601-9EAE-A9BFEE4BB106}"/>
    <cellStyle name="メモ 3 2 2 8 12" xfId="10425" xr:uid="{F94A0D45-A012-4459-BA75-4C2B0E0BDC60}"/>
    <cellStyle name="メモ 3 2 2 8 12 2" xfId="21182" xr:uid="{A9940A34-FC4A-4CB7-ADB1-2794B652DE7D}"/>
    <cellStyle name="メモ 3 2 2 8 12 2 2" xfId="42873" xr:uid="{F01156E7-234B-4B10-8C28-8C4EBA12DCB9}"/>
    <cellStyle name="メモ 3 2 2 8 12 3" xfId="32114" xr:uid="{E3EA1466-1AE4-44C9-84FA-C3C6CD391CB1}"/>
    <cellStyle name="メモ 3 2 2 8 13" xfId="11077" xr:uid="{8240ABCB-F044-47FD-B9F3-F01F1607368B}"/>
    <cellStyle name="メモ 3 2 2 8 13 2" xfId="21834" xr:uid="{69E5C4AA-F9FE-43D3-B474-03D1C42579E0}"/>
    <cellStyle name="メモ 3 2 2 8 13 2 2" xfId="43525" xr:uid="{F096DA50-42FA-4D33-845E-363162302A66}"/>
    <cellStyle name="メモ 3 2 2 8 13 3" xfId="32766" xr:uid="{704FC3CE-1B1D-44F1-9A97-3C67AB21398B}"/>
    <cellStyle name="メモ 3 2 2 8 14" xfId="11702" xr:uid="{F99AC241-55E1-4216-9842-535730E23AE7}"/>
    <cellStyle name="メモ 3 2 2 8 14 2" xfId="22459" xr:uid="{25CBCB31-FEDC-45D6-9C14-9E03D07DBF95}"/>
    <cellStyle name="メモ 3 2 2 8 14 2 2" xfId="44150" xr:uid="{7478812B-0D26-4DF8-9DBF-7390FAD66824}"/>
    <cellStyle name="メモ 3 2 2 8 14 3" xfId="33391" xr:uid="{61475A71-9074-4860-B728-8EFF2C348C46}"/>
    <cellStyle name="メモ 3 2 2 8 15" xfId="12307" xr:uid="{8BB431B0-9193-4869-962E-A8CB00966448}"/>
    <cellStyle name="メモ 3 2 2 8 15 2" xfId="23064" xr:uid="{77D96EA0-79C0-4BF1-9328-40920D5FC5C5}"/>
    <cellStyle name="メモ 3 2 2 8 15 2 2" xfId="44755" xr:uid="{D4EC658F-1ACC-4706-846F-6B43CC8BFD22}"/>
    <cellStyle name="メモ 3 2 2 8 15 3" xfId="33996" xr:uid="{801C0AA6-476F-4FDA-BF48-2E40622DE18B}"/>
    <cellStyle name="メモ 3 2 2 8 16" xfId="12936" xr:uid="{0791504D-51C2-4CF9-BCBF-0082F7AAF37F}"/>
    <cellStyle name="メモ 3 2 2 8 16 2" xfId="23693" xr:uid="{827966C7-691B-4394-A0E5-4E1545635CEE}"/>
    <cellStyle name="メモ 3 2 2 8 16 2 2" xfId="45384" xr:uid="{F2C48E3D-114A-4BB2-BFF3-C6D59B93D3F7}"/>
    <cellStyle name="メモ 3 2 2 8 16 3" xfId="34625" xr:uid="{4F943927-3A64-4DC3-9A6B-568806C5CFC6}"/>
    <cellStyle name="メモ 3 2 2 8 17" xfId="13607" xr:uid="{31B8E584-33CA-4B3E-9E6D-1F03E9DEA17E}"/>
    <cellStyle name="メモ 3 2 2 8 17 2" xfId="35296" xr:uid="{0928B6F5-C59E-4AFA-A4AA-C87900AF5D0D}"/>
    <cellStyle name="メモ 3 2 2 8 18" xfId="24536" xr:uid="{E20E8919-A163-4305-834A-65DD63F252E8}"/>
    <cellStyle name="メモ 3 2 2 8 19" xfId="46234" xr:uid="{4E8FB431-2D1B-4FBA-BCA1-A96BD77B1696}"/>
    <cellStyle name="メモ 3 2 2 8 2" xfId="3788" xr:uid="{E280972B-BE4F-4F13-B603-928428D95A40}"/>
    <cellStyle name="メモ 3 2 2 8 2 2" xfId="14544" xr:uid="{8EAB0ACE-4CFF-463F-B387-E676DD8B0178}"/>
    <cellStyle name="メモ 3 2 2 8 2 2 2" xfId="36234" xr:uid="{2C02E312-E0B6-4A4D-BE8C-56E50F75C062}"/>
    <cellStyle name="メモ 3 2 2 8 2 2 3" xfId="49241" xr:uid="{409B62D3-8A68-4706-B1C1-318D2C4173B9}"/>
    <cellStyle name="メモ 3 2 2 8 2 3" xfId="25476" xr:uid="{914A3401-1BDB-4E3A-B497-E68C8B1BB7B4}"/>
    <cellStyle name="メモ 3 2 2 8 2 3 2" xfId="50445" xr:uid="{471F3BB6-8BF6-4C65-BFA0-47F253244143}"/>
    <cellStyle name="メモ 3 2 2 8 2 4" xfId="48276" xr:uid="{BB3C8590-C9AA-4B24-8DE9-AC9CEFED4EB7}"/>
    <cellStyle name="メモ 3 2 2 8 20" xfId="46912" xr:uid="{BD0A789D-C1C1-4CFE-B428-640A2BD55332}"/>
    <cellStyle name="メモ 3 2 2 8 21" xfId="47596" xr:uid="{B8F326B8-256F-4DE1-B3A0-02DA75C973E3}"/>
    <cellStyle name="メモ 3 2 2 8 3" xfId="4468" xr:uid="{B382C12D-91FF-4D80-8065-EC4CBF08A196}"/>
    <cellStyle name="メモ 3 2 2 8 3 2" xfId="15224" xr:uid="{A2818A90-2B84-42AE-A8DD-B01151A6077B}"/>
    <cellStyle name="メモ 3 2 2 8 3 2 2" xfId="36914" xr:uid="{2D52E50F-7899-4A5E-84E4-F39E96FD2769}"/>
    <cellStyle name="メモ 3 2 2 8 3 2 3" xfId="51125" xr:uid="{1018B3BB-DB21-46E2-B88A-F36E39EF1038}"/>
    <cellStyle name="メモ 3 2 2 8 3 3" xfId="26156" xr:uid="{31E580B9-38D5-4D95-8C67-E23F0F506F7C}"/>
    <cellStyle name="メモ 3 2 2 8 3 4" xfId="48956" xr:uid="{FFDF5FCA-7390-4C4F-ADC0-35B0649F5CB4}"/>
    <cellStyle name="メモ 3 2 2 8 4" xfId="5144" xr:uid="{2735F7B3-FE46-49CF-9011-8CA8205D8ED1}"/>
    <cellStyle name="メモ 3 2 2 8 4 2" xfId="15900" xr:uid="{1F8FC292-E689-4834-8F00-C5A123E17A84}"/>
    <cellStyle name="メモ 3 2 2 8 4 2 2" xfId="37590" xr:uid="{FBAEB3F4-4CEC-4216-93DA-25E7633A9332}"/>
    <cellStyle name="メモ 3 2 2 8 4 3" xfId="26832" xr:uid="{0BF5020F-8B2A-4354-8E5E-4333F2D093D7}"/>
    <cellStyle name="メモ 3 2 2 8 4 4" xfId="49765" xr:uid="{431E2978-406E-4501-BB79-499008859DA4}"/>
    <cellStyle name="メモ 3 2 2 8 5" xfId="5824" xr:uid="{143675E2-6BC5-4E9D-BCAA-E70F8EAE3DCA}"/>
    <cellStyle name="メモ 3 2 2 8 5 2" xfId="16580" xr:uid="{59330BD9-0C92-441A-B93C-58153BD3854B}"/>
    <cellStyle name="メモ 3 2 2 8 5 2 2" xfId="38270" xr:uid="{65B2FC6D-F08E-4F66-83DE-03B05EEB0A5F}"/>
    <cellStyle name="メモ 3 2 2 8 5 3" xfId="27511" xr:uid="{5B9ADD2F-C552-43B7-838D-565CE334D0BC}"/>
    <cellStyle name="メモ 3 2 2 8 6" xfId="6507" xr:uid="{00345538-FA23-4215-B27D-3BE21617E916}"/>
    <cellStyle name="メモ 3 2 2 8 6 2" xfId="17263" xr:uid="{051B13BA-DB3E-4D6F-A57F-7D62A23C3801}"/>
    <cellStyle name="メモ 3 2 2 8 6 2 2" xfId="38953" xr:uid="{F71AB8A4-D36F-44CC-867E-74A817EBB333}"/>
    <cellStyle name="メモ 3 2 2 8 6 3" xfId="28194" xr:uid="{08202DC2-703F-4979-8C9E-77D0289C1B79}"/>
    <cellStyle name="メモ 3 2 2 8 7" xfId="7186" xr:uid="{F3D1BB20-7915-48AD-ABEA-B3C7E3CF1B0F}"/>
    <cellStyle name="メモ 3 2 2 8 7 2" xfId="17942" xr:uid="{FA453980-10DB-461D-868B-778794AD00A2}"/>
    <cellStyle name="メモ 3 2 2 8 7 2 2" xfId="39632" xr:uid="{4C32F4CA-5215-4D48-B396-E348038C80EC}"/>
    <cellStyle name="メモ 3 2 2 8 7 3" xfId="28873" xr:uid="{4DAC2E21-A598-4CD6-91A6-54BE6FD5A987}"/>
    <cellStyle name="メモ 3 2 2 8 8" xfId="7849" xr:uid="{DD667D72-837C-4EE1-BFFA-792854AA6687}"/>
    <cellStyle name="メモ 3 2 2 8 8 2" xfId="18605" xr:uid="{3BB1AEA3-2793-445D-A47B-24F264D053C9}"/>
    <cellStyle name="メモ 3 2 2 8 8 2 2" xfId="40296" xr:uid="{806FC136-6ED4-421D-B516-AE9F227CEDCD}"/>
    <cellStyle name="メモ 3 2 2 8 8 3" xfId="29537" xr:uid="{78576A43-6B24-406D-B35F-6377B4186B6E}"/>
    <cellStyle name="メモ 3 2 2 8 9" xfId="8485" xr:uid="{03475B03-8892-4DB1-B311-2A224F633A6D}"/>
    <cellStyle name="メモ 3 2 2 8 9 2" xfId="19241" xr:uid="{0ECB1DEA-C1BD-40DC-AE1B-0232E4DB5345}"/>
    <cellStyle name="メモ 3 2 2 8 9 2 2" xfId="40932" xr:uid="{ACB68B44-84CD-4552-A11C-6DA78B5E1A8D}"/>
    <cellStyle name="メモ 3 2 2 8 9 3" xfId="30173" xr:uid="{ED927F91-CEC3-405A-A5D3-CDCE315E771A}"/>
    <cellStyle name="メモ 3 2 2 9" xfId="3196" xr:uid="{C7F9A381-6D81-4CE5-831D-F0C984F2DFF6}"/>
    <cellStyle name="メモ 3 2 2 9 10" xfId="9224" xr:uid="{B13571E5-2760-456C-97E5-E8EDFC752FE7}"/>
    <cellStyle name="メモ 3 2 2 9 10 2" xfId="19981" xr:uid="{5F8E3BAC-95D1-4CCE-9CDE-836C7854A143}"/>
    <cellStyle name="メモ 3 2 2 9 10 2 2" xfId="41672" xr:uid="{AA7F3CD7-ABF4-49C1-ADB1-F5F08993620E}"/>
    <cellStyle name="メモ 3 2 2 9 10 3" xfId="30913" xr:uid="{F0FD16BA-594C-4ACB-BE0B-5B7F5DAF00D4}"/>
    <cellStyle name="メモ 3 2 2 9 11" xfId="9850" xr:uid="{DBBDA5B7-9351-4854-B850-017EB96C0ED7}"/>
    <cellStyle name="メモ 3 2 2 9 11 2" xfId="20607" xr:uid="{B64209AC-B317-44DD-A876-8651E3568B25}"/>
    <cellStyle name="メモ 3 2 2 9 11 2 2" xfId="42298" xr:uid="{58DD876A-B307-4996-B1FC-2F7A269A919B}"/>
    <cellStyle name="メモ 3 2 2 9 11 3" xfId="31539" xr:uid="{A9578CA1-0949-460D-BD9E-7B358CEA5E8A}"/>
    <cellStyle name="メモ 3 2 2 9 12" xfId="10485" xr:uid="{6B6F721B-7603-4E31-8578-FB223407090D}"/>
    <cellStyle name="メモ 3 2 2 9 12 2" xfId="21242" xr:uid="{3599FD9C-0243-45DA-81A4-A872538A0EDC}"/>
    <cellStyle name="メモ 3 2 2 9 12 2 2" xfId="42933" xr:uid="{49A8BF76-A3AB-43AA-B116-99C8A27348C5}"/>
    <cellStyle name="メモ 3 2 2 9 12 3" xfId="32174" xr:uid="{A3BD8213-DB52-47EB-83AD-3C540ABA3F86}"/>
    <cellStyle name="メモ 3 2 2 9 13" xfId="11137" xr:uid="{B41C13AE-4D70-44AC-BCCF-7A72F9A00A81}"/>
    <cellStyle name="メモ 3 2 2 9 13 2" xfId="21894" xr:uid="{C4F5747C-BD6A-4136-B2E7-CA2D8B855644}"/>
    <cellStyle name="メモ 3 2 2 9 13 2 2" xfId="43585" xr:uid="{645A27B5-D6C8-48A4-AFD3-C8070B626CE0}"/>
    <cellStyle name="メモ 3 2 2 9 13 3" xfId="32826" xr:uid="{98FDC6FE-2305-4C8C-83D3-7692EC4F5811}"/>
    <cellStyle name="メモ 3 2 2 9 14" xfId="11762" xr:uid="{6915B707-09AC-40A7-85B6-2760D97036B2}"/>
    <cellStyle name="メモ 3 2 2 9 14 2" xfId="22519" xr:uid="{BB5EE4C2-393C-444A-9AB2-19A4852ED108}"/>
    <cellStyle name="メモ 3 2 2 9 14 2 2" xfId="44210" xr:uid="{88C15FBB-7A69-42F1-BC13-457B5661C8D1}"/>
    <cellStyle name="メモ 3 2 2 9 14 3" xfId="33451" xr:uid="{26E15E59-BA00-48F2-A17B-C344DA77DBB8}"/>
    <cellStyle name="メモ 3 2 2 9 15" xfId="12367" xr:uid="{6DBD8A31-6276-4F26-940C-6D4DC6E84DDE}"/>
    <cellStyle name="メモ 3 2 2 9 15 2" xfId="23124" xr:uid="{85680844-B761-4E9B-A449-6AB423C77B2D}"/>
    <cellStyle name="メモ 3 2 2 9 15 2 2" xfId="44815" xr:uid="{89160BAB-665F-4182-A08C-0EF859661CF9}"/>
    <cellStyle name="メモ 3 2 2 9 15 3" xfId="34056" xr:uid="{96E024E8-7F6A-4F96-B891-F72E09C52DDA}"/>
    <cellStyle name="メモ 3 2 2 9 16" xfId="12996" xr:uid="{AA94902C-8B21-497E-804D-C544E120C07F}"/>
    <cellStyle name="メモ 3 2 2 9 16 2" xfId="23753" xr:uid="{B1DD652C-B3A1-445F-854C-8BB8542FAB9B}"/>
    <cellStyle name="メモ 3 2 2 9 16 2 2" xfId="45444" xr:uid="{27FB82AC-0C37-40CE-BBED-0D87B29C8A44}"/>
    <cellStyle name="メモ 3 2 2 9 16 3" xfId="34685" xr:uid="{AEAEBA22-73AE-4E0D-B109-77BE7A9E03AC}"/>
    <cellStyle name="メモ 3 2 2 9 17" xfId="13667" xr:uid="{3817B9F2-62E1-4324-B331-784F10A3B269}"/>
    <cellStyle name="メモ 3 2 2 9 17 2" xfId="35356" xr:uid="{840DBC8A-B064-4305-96DC-719F5CDB657E}"/>
    <cellStyle name="メモ 3 2 2 9 18" xfId="24596" xr:uid="{D680DDEE-B5F4-4733-BB0D-70ED51CD2DC1}"/>
    <cellStyle name="メモ 3 2 2 9 19" xfId="46294" xr:uid="{C814234A-20C8-463C-B03C-782BE9B27306}"/>
    <cellStyle name="メモ 3 2 2 9 2" xfId="3848" xr:uid="{1321F92D-A2A4-44B4-A1B6-CBD97C946C9D}"/>
    <cellStyle name="メモ 3 2 2 9 2 2" xfId="14604" xr:uid="{411A1E3D-C328-4A2C-B694-FFE77E3DB6E7}"/>
    <cellStyle name="メモ 3 2 2 9 2 2 2" xfId="36294" xr:uid="{3EA3F7EB-4228-4400-8D23-A8AC741EBC72}"/>
    <cellStyle name="メモ 3 2 2 9 2 2 3" xfId="49253" xr:uid="{279DBC47-1898-4F70-87EA-7F70082AD950}"/>
    <cellStyle name="メモ 3 2 2 9 2 3" xfId="25536" xr:uid="{A7778D54-F60E-43FF-8CFC-7962C8F5EF58}"/>
    <cellStyle name="メモ 3 2 2 9 2 3 2" xfId="50505" xr:uid="{18A16761-D2D7-4C27-B84D-58FC948A98CD}"/>
    <cellStyle name="メモ 3 2 2 9 2 4" xfId="48336" xr:uid="{56A53920-DCE2-44F8-AFC5-B6D95035188E}"/>
    <cellStyle name="メモ 3 2 2 9 20" xfId="46972" xr:uid="{12EDC64D-9FE1-4883-94F2-09165830CEE0}"/>
    <cellStyle name="メモ 3 2 2 9 21" xfId="47656" xr:uid="{A1D90A24-3332-4BE0-B0BC-C8AD8A7E0D1D}"/>
    <cellStyle name="メモ 3 2 2 9 3" xfId="4528" xr:uid="{E354745B-2F6C-4A3A-8788-A5425882AB1E}"/>
    <cellStyle name="メモ 3 2 2 9 3 2" xfId="15284" xr:uid="{64A11B63-032B-439B-971F-962428783980}"/>
    <cellStyle name="メモ 3 2 2 9 3 2 2" xfId="36974" xr:uid="{F85A9386-F6C6-412F-ABB8-CEDAABEF99A4}"/>
    <cellStyle name="メモ 3 2 2 9 3 2 3" xfId="51185" xr:uid="{90A227F2-6A17-4FCA-89AC-AD90505D41D8}"/>
    <cellStyle name="メモ 3 2 2 9 3 3" xfId="26216" xr:uid="{CB792829-EEAB-44D3-98DD-6D4C6FFAE298}"/>
    <cellStyle name="メモ 3 2 2 9 3 4" xfId="49016" xr:uid="{BC4D8976-2C6D-40C2-8482-B49B930D101E}"/>
    <cellStyle name="メモ 3 2 2 9 4" xfId="5204" xr:uid="{5AA8E59B-D527-446F-9AF9-ED62C4B06EBA}"/>
    <cellStyle name="メモ 3 2 2 9 4 2" xfId="15960" xr:uid="{DD858079-8E41-467B-9403-255A63F91F53}"/>
    <cellStyle name="メモ 3 2 2 9 4 2 2" xfId="37650" xr:uid="{4E7BD451-8412-470F-88CA-FA7E59D67D5B}"/>
    <cellStyle name="メモ 3 2 2 9 4 3" xfId="26892" xr:uid="{16880875-E0DD-43AA-8291-F349DE3F0AF5}"/>
    <cellStyle name="メモ 3 2 2 9 4 4" xfId="49825" xr:uid="{014E7758-B127-4F17-8E7E-C8E942100547}"/>
    <cellStyle name="メモ 3 2 2 9 5" xfId="5884" xr:uid="{598B8D9E-AE30-4898-9DD4-9359D94E9954}"/>
    <cellStyle name="メモ 3 2 2 9 5 2" xfId="16640" xr:uid="{A95D2DA9-FA9C-4BC5-B5D7-26C16B314440}"/>
    <cellStyle name="メモ 3 2 2 9 5 2 2" xfId="38330" xr:uid="{3A44DFD9-DC6E-42B7-A50E-D24C53FFAC4E}"/>
    <cellStyle name="メモ 3 2 2 9 5 3" xfId="27571" xr:uid="{33D7A20F-AAB5-417D-ADDB-5E0A4BE06D7B}"/>
    <cellStyle name="メモ 3 2 2 9 6" xfId="6567" xr:uid="{42FAFAB2-652A-41EF-B39D-1833B872D899}"/>
    <cellStyle name="メモ 3 2 2 9 6 2" xfId="17323" xr:uid="{86E2DB6A-9C6C-49B8-B2CD-2E5856A0CE30}"/>
    <cellStyle name="メモ 3 2 2 9 6 2 2" xfId="39013" xr:uid="{4BB3F2C3-BFE6-4D3B-A987-DF342626F21E}"/>
    <cellStyle name="メモ 3 2 2 9 6 3" xfId="28254" xr:uid="{A8CE0BD9-CB57-4A5B-B383-BCA90CED31EB}"/>
    <cellStyle name="メモ 3 2 2 9 7" xfId="7246" xr:uid="{241D516D-23FB-4487-9815-C295CF6AAC3C}"/>
    <cellStyle name="メモ 3 2 2 9 7 2" xfId="18002" xr:uid="{894A7338-F695-41E0-8D98-F5273A8936A7}"/>
    <cellStyle name="メモ 3 2 2 9 7 2 2" xfId="39692" xr:uid="{46992491-D371-4B69-968C-2B287F287358}"/>
    <cellStyle name="メモ 3 2 2 9 7 3" xfId="28933" xr:uid="{DBC6E204-84BD-472D-AFF9-7E0641BFBD88}"/>
    <cellStyle name="メモ 3 2 2 9 8" xfId="7909" xr:uid="{E824E5BF-2FFF-486F-B237-70409111181E}"/>
    <cellStyle name="メモ 3 2 2 9 8 2" xfId="18665" xr:uid="{6E5CC420-864E-4BE0-9D9F-B28B04171E6D}"/>
    <cellStyle name="メモ 3 2 2 9 8 2 2" xfId="40356" xr:uid="{57F0E445-9151-45CB-A27F-0488CBC47CDC}"/>
    <cellStyle name="メモ 3 2 2 9 8 3" xfId="29597" xr:uid="{3BAC5CF3-4A36-44F4-AB24-44A26BCC6CB5}"/>
    <cellStyle name="メモ 3 2 2 9 9" xfId="8545" xr:uid="{80FB7249-3EF7-4AEE-907B-8B5D5464A676}"/>
    <cellStyle name="メモ 3 2 2 9 9 2" xfId="19301" xr:uid="{BFDDBFA1-F386-4860-864E-5882CF81CDB9}"/>
    <cellStyle name="メモ 3 2 2 9 9 2 2" xfId="40992" xr:uid="{DBB002F7-0AF6-4604-BC1C-3C970114205D}"/>
    <cellStyle name="メモ 3 2 2 9 9 3" xfId="30233" xr:uid="{E807EF44-C758-4449-B81A-9A5A94A6BF96}"/>
    <cellStyle name="メモ 3 2 20" xfId="6034" xr:uid="{813EF219-DF89-4A7E-AE38-809214A8F23B}"/>
    <cellStyle name="メモ 3 2 20 2" xfId="16790" xr:uid="{BA77FF21-B730-4461-BC17-9B63EED7C522}"/>
    <cellStyle name="メモ 3 2 20 2 2" xfId="38480" xr:uid="{687DCC95-DB00-4B49-8C5A-E12059BBD31F}"/>
    <cellStyle name="メモ 3 2 20 3" xfId="27721" xr:uid="{64DCC0D9-2C4F-4331-91AE-990010AC0D2A}"/>
    <cellStyle name="メモ 3 2 21" xfId="6708" xr:uid="{5E79A99D-8E48-4FFD-BA7E-8773ED28FFD6}"/>
    <cellStyle name="メモ 3 2 21 2" xfId="17464" xr:uid="{D8DAD2BC-F4CC-4928-AF75-DDE8B9D3D1D5}"/>
    <cellStyle name="メモ 3 2 21 2 2" xfId="39154" xr:uid="{B03E3F5D-CDF6-44CA-9E73-706CCBE2A1FA}"/>
    <cellStyle name="メモ 3 2 21 3" xfId="28395" xr:uid="{BC24B7F5-EB65-4FE1-8C25-EE645B2C3146}"/>
    <cellStyle name="メモ 3 2 22" xfId="2763" xr:uid="{F4E214D3-4187-41C6-B40F-6D0B650C60B6}"/>
    <cellStyle name="メモ 3 2 22 2" xfId="14069" xr:uid="{C0393F55-5320-4A15-8BEE-8BE5844B973E}"/>
    <cellStyle name="メモ 3 2 22 2 2" xfId="35759" xr:uid="{D5E213A4-5522-4CFC-AEFB-C6DBCA3BA656}"/>
    <cellStyle name="メモ 3 2 22 3" xfId="25000" xr:uid="{BED57BBB-C835-4723-941B-33A2E8CA6552}"/>
    <cellStyle name="メモ 3 2 23" xfId="2577" xr:uid="{D9F956DB-6130-45F2-B908-461556568A7F}"/>
    <cellStyle name="メモ 3 2 23 2" xfId="13946" xr:uid="{BB9D3EB5-1A5C-412C-9B53-33B08592CCC0}"/>
    <cellStyle name="メモ 3 2 23 2 2" xfId="35636" xr:uid="{7A0A2570-D3B3-44DC-BE40-B44A66B16F8F}"/>
    <cellStyle name="メモ 3 2 23 3" xfId="24877" xr:uid="{E3BCF0B5-E7A7-492D-94C6-007B00FFCB71}"/>
    <cellStyle name="メモ 3 2 24" xfId="9409" xr:uid="{817B8D7A-CC6A-485D-93E3-920FBE82BF7E}"/>
    <cellStyle name="メモ 3 2 24 2" xfId="20166" xr:uid="{73004F90-C39D-4B4A-A0A9-72EF60BFCD9F}"/>
    <cellStyle name="メモ 3 2 24 2 2" xfId="41857" xr:uid="{BA9E4A5B-3A4A-471F-9CA9-60937DA3C238}"/>
    <cellStyle name="メモ 3 2 24 3" xfId="31098" xr:uid="{C5FBA458-C8C8-4BD2-9DAF-7B609E0860F5}"/>
    <cellStyle name="メモ 3 2 25" xfId="13137" xr:uid="{96CFEABC-A5F4-49CC-A4AF-F1742C40C434}"/>
    <cellStyle name="メモ 3 2 25 2" xfId="23894" xr:uid="{304A9B75-4AD2-48B3-ADFB-0612EE110F10}"/>
    <cellStyle name="メモ 3 2 25 2 2" xfId="45585" xr:uid="{ACA35948-3276-4B11-86BC-E57B176CCF69}"/>
    <cellStyle name="メモ 3 2 25 3" xfId="34826" xr:uid="{517E9AAA-B595-4F86-8411-7B00D5E76A59}"/>
    <cellStyle name="メモ 3 2 26" xfId="24066" xr:uid="{0BC2C034-7E39-410B-A0BA-27E720DF5DE6}"/>
    <cellStyle name="メモ 3 2 27" xfId="45764" xr:uid="{460B1228-0B12-4853-80BA-AB97CF1CCFD2}"/>
    <cellStyle name="メモ 3 2 28" xfId="46442" xr:uid="{F741C21C-5B1C-4B37-91F8-E6D379731439}"/>
    <cellStyle name="メモ 3 2 29" xfId="47126" xr:uid="{B4F675BE-5260-4EA3-BED0-FA4B55EBA689}"/>
    <cellStyle name="メモ 3 2 3" xfId="1333" xr:uid="{F447968C-CEB5-49A1-9E29-23C5196D1F98}"/>
    <cellStyle name="メモ 3 2 3 10" xfId="3271" xr:uid="{962E6C64-99C4-4CC4-9A6C-FF7DF5936884}"/>
    <cellStyle name="メモ 3 2 3 10 10" xfId="9299" xr:uid="{6F1EE24D-D154-4F70-8272-CD7210D35080}"/>
    <cellStyle name="メモ 3 2 3 10 10 2" xfId="20056" xr:uid="{33525F58-BB5C-4456-A4EE-21F9F607AD20}"/>
    <cellStyle name="メモ 3 2 3 10 10 2 2" xfId="41747" xr:uid="{9FF2CFE7-BCE2-475A-9D91-B802353A9FA5}"/>
    <cellStyle name="メモ 3 2 3 10 10 3" xfId="30988" xr:uid="{7C4F9620-F708-454E-BFEB-4F41E909BEFA}"/>
    <cellStyle name="メモ 3 2 3 10 11" xfId="9925" xr:uid="{BE1150B3-9617-4B7A-BD23-DDF832093496}"/>
    <cellStyle name="メモ 3 2 3 10 11 2" xfId="20682" xr:uid="{03B2123A-97E3-4FB2-BD80-FFA6DD865EEC}"/>
    <cellStyle name="メモ 3 2 3 10 11 2 2" xfId="42373" xr:uid="{6C452279-5350-406D-81E4-7F2708176EBC}"/>
    <cellStyle name="メモ 3 2 3 10 11 3" xfId="31614" xr:uid="{D6096432-6A41-4476-9649-E85606291721}"/>
    <cellStyle name="メモ 3 2 3 10 12" xfId="10560" xr:uid="{29726BE7-9806-4BFB-9B4A-AA16FEB447E1}"/>
    <cellStyle name="メモ 3 2 3 10 12 2" xfId="21317" xr:uid="{3F4D0F41-BE8D-4222-B622-F4FB99A1BD93}"/>
    <cellStyle name="メモ 3 2 3 10 12 2 2" xfId="43008" xr:uid="{E0816A05-107F-4EB9-A906-AC7539736D68}"/>
    <cellStyle name="メモ 3 2 3 10 12 3" xfId="32249" xr:uid="{E7CCCB78-5619-4B8C-BD12-418FD22BCAD8}"/>
    <cellStyle name="メモ 3 2 3 10 13" xfId="11212" xr:uid="{F9B762CC-3926-41F8-85FE-7F30C7174ACF}"/>
    <cellStyle name="メモ 3 2 3 10 13 2" xfId="21969" xr:uid="{E5CF38C3-E2E5-4749-B38E-D3468C6738BF}"/>
    <cellStyle name="メモ 3 2 3 10 13 2 2" xfId="43660" xr:uid="{4810CEAE-544C-480D-BB1C-46C415F70E9E}"/>
    <cellStyle name="メモ 3 2 3 10 13 3" xfId="32901" xr:uid="{6CC10206-B9DC-4F19-9AE8-9FFB5C4A4ECD}"/>
    <cellStyle name="メモ 3 2 3 10 14" xfId="11837" xr:uid="{09F3E7BD-BE40-41A9-B324-8389E5131363}"/>
    <cellStyle name="メモ 3 2 3 10 14 2" xfId="22594" xr:uid="{1591D9DB-6F64-47FB-BA67-EE4604F069B6}"/>
    <cellStyle name="メモ 3 2 3 10 14 2 2" xfId="44285" xr:uid="{7F0F0DF0-1BD1-4BC9-B15E-DE0BE4A585BF}"/>
    <cellStyle name="メモ 3 2 3 10 14 3" xfId="33526" xr:uid="{CCA6DA6D-D6C5-4695-8DE9-83C097E87786}"/>
    <cellStyle name="メモ 3 2 3 10 15" xfId="12442" xr:uid="{B4671EA0-7159-4EC1-B10A-C149A5C22801}"/>
    <cellStyle name="メモ 3 2 3 10 15 2" xfId="23199" xr:uid="{2984468C-ADDB-40DA-AB11-61925F6ADED7}"/>
    <cellStyle name="メモ 3 2 3 10 15 2 2" xfId="44890" xr:uid="{1D2DEFF7-7B56-4965-9E0B-440CBFABAFB5}"/>
    <cellStyle name="メモ 3 2 3 10 15 3" xfId="34131" xr:uid="{D2BCDF6C-0B97-424E-AAD5-1352FC0A913F}"/>
    <cellStyle name="メモ 3 2 3 10 16" xfId="13071" xr:uid="{B77662B7-B7A6-4AA7-AC29-361F264736B7}"/>
    <cellStyle name="メモ 3 2 3 10 16 2" xfId="23828" xr:uid="{6F04A002-4F91-402D-B475-FC69FBA02B1F}"/>
    <cellStyle name="メモ 3 2 3 10 16 2 2" xfId="45519" xr:uid="{064A5837-2E7A-4990-8B67-AC4C8A317E98}"/>
    <cellStyle name="メモ 3 2 3 10 16 3" xfId="34760" xr:uid="{19EA8D88-BD88-4AE4-9065-DBD872D6EDBA}"/>
    <cellStyle name="メモ 3 2 3 10 17" xfId="13742" xr:uid="{5C34BD49-9B0C-4691-A907-E92038EB5ABF}"/>
    <cellStyle name="メモ 3 2 3 10 17 2" xfId="35431" xr:uid="{A7A0206F-92F7-4701-B316-935C4799B010}"/>
    <cellStyle name="メモ 3 2 3 10 18" xfId="24671" xr:uid="{8FC4CF9F-A9CB-4EAE-9FDC-B317F5E72C75}"/>
    <cellStyle name="メモ 3 2 3 10 19" xfId="46369" xr:uid="{1C434685-2540-4B8A-9F6E-6072F4C609B0}"/>
    <cellStyle name="メモ 3 2 3 10 2" xfId="3923" xr:uid="{2DD091F2-E42A-42C1-BBBC-4E79C4C894FB}"/>
    <cellStyle name="メモ 3 2 3 10 2 2" xfId="14679" xr:uid="{F892FCE5-66ED-4557-9345-5DF0FF00963A}"/>
    <cellStyle name="メモ 3 2 3 10 2 2 2" xfId="36369" xr:uid="{BA0DBEC6-0718-458A-B55D-599A9F694098}"/>
    <cellStyle name="メモ 3 2 3 10 2 2 3" xfId="49268" xr:uid="{A7178E99-E9E6-4CAD-8D13-6F043CD70FCA}"/>
    <cellStyle name="メモ 3 2 3 10 2 3" xfId="25611" xr:uid="{94A27D8F-3AE9-4555-B1ED-89E657FEC962}"/>
    <cellStyle name="メモ 3 2 3 10 2 3 2" xfId="50580" xr:uid="{B07C7916-485D-4743-8890-CE00245C65EC}"/>
    <cellStyle name="メモ 3 2 3 10 2 4" xfId="48411" xr:uid="{848FC07D-47CB-40B0-BBF2-F12581FFDD99}"/>
    <cellStyle name="メモ 3 2 3 10 20" xfId="47047" xr:uid="{8342CDE1-E620-453A-B258-251D7CF7E7B8}"/>
    <cellStyle name="メモ 3 2 3 10 21" xfId="47731" xr:uid="{4AF05410-ECA0-4918-9EE5-2E01B0C51DCC}"/>
    <cellStyle name="メモ 3 2 3 10 3" xfId="4603" xr:uid="{E3AAF67D-993A-4B2F-A2AB-15AE0B1552DC}"/>
    <cellStyle name="メモ 3 2 3 10 3 2" xfId="15359" xr:uid="{7BA8795A-3860-471B-B207-C582F7C4201A}"/>
    <cellStyle name="メモ 3 2 3 10 3 2 2" xfId="37049" xr:uid="{2F58EA87-A4FC-4419-8D5C-36DBC3C95BC2}"/>
    <cellStyle name="メモ 3 2 3 10 3 2 3" xfId="51260" xr:uid="{A22C66DD-4CCC-4EE9-BC33-DEBC3E6AA185}"/>
    <cellStyle name="メモ 3 2 3 10 3 3" xfId="26291" xr:uid="{A321FA59-3DF5-441E-A58D-C47F26DE4CFF}"/>
    <cellStyle name="メモ 3 2 3 10 3 4" xfId="49091" xr:uid="{1D7AEDEE-96AF-41B9-93E3-45433949CCFC}"/>
    <cellStyle name="メモ 3 2 3 10 4" xfId="5279" xr:uid="{919B8940-7A02-4A66-8F5A-3347376ECC4C}"/>
    <cellStyle name="メモ 3 2 3 10 4 2" xfId="16035" xr:uid="{55AF30E6-9379-4DAC-8975-FFE351A3C64D}"/>
    <cellStyle name="メモ 3 2 3 10 4 2 2" xfId="37725" xr:uid="{23AEA6B0-6662-4506-A5F2-704CAACFED3E}"/>
    <cellStyle name="メモ 3 2 3 10 4 3" xfId="26967" xr:uid="{C4ACA074-CF7E-41C1-887B-4CBC4961373C}"/>
    <cellStyle name="メモ 3 2 3 10 4 4" xfId="49900" xr:uid="{DAE376C7-EF7E-44F3-A9EF-8240787705EC}"/>
    <cellStyle name="メモ 3 2 3 10 5" xfId="5959" xr:uid="{173EAE6F-87DF-4965-8881-9EC8000B8B42}"/>
    <cellStyle name="メモ 3 2 3 10 5 2" xfId="16715" xr:uid="{858DFA85-4790-4D68-890D-0DCAD760A02F}"/>
    <cellStyle name="メモ 3 2 3 10 5 2 2" xfId="38405" xr:uid="{3903BD24-4608-4995-AE2C-FF3896186A03}"/>
    <cellStyle name="メモ 3 2 3 10 5 3" xfId="27646" xr:uid="{F8D3C840-3D86-4CAE-8E5B-550DA09012AD}"/>
    <cellStyle name="メモ 3 2 3 10 6" xfId="6642" xr:uid="{18008A49-A00C-4777-BA7A-5AEBEB7D9D1E}"/>
    <cellStyle name="メモ 3 2 3 10 6 2" xfId="17398" xr:uid="{2D074779-EC54-4839-8A87-FB61F35DACB6}"/>
    <cellStyle name="メモ 3 2 3 10 6 2 2" xfId="39088" xr:uid="{0D9FC9AE-B4C5-4413-B17F-FDC2E04C8035}"/>
    <cellStyle name="メモ 3 2 3 10 6 3" xfId="28329" xr:uid="{EEDDE759-415A-4063-A455-0D50BE8E6783}"/>
    <cellStyle name="メモ 3 2 3 10 7" xfId="7321" xr:uid="{E8D14C12-56F0-4470-95A0-28BD2417B527}"/>
    <cellStyle name="メモ 3 2 3 10 7 2" xfId="18077" xr:uid="{8DFAD11F-9F55-4ADB-8F63-41F83EA48C3D}"/>
    <cellStyle name="メモ 3 2 3 10 7 2 2" xfId="39767" xr:uid="{FC2D415E-889C-4AF5-ABF1-907DC17CBDB0}"/>
    <cellStyle name="メモ 3 2 3 10 7 3" xfId="29008" xr:uid="{179AB8C6-A422-466F-B255-F337C9729B43}"/>
    <cellStyle name="メモ 3 2 3 10 8" xfId="7984" xr:uid="{03A120F4-F429-4E0B-ACB6-9E6FD55EC5CC}"/>
    <cellStyle name="メモ 3 2 3 10 8 2" xfId="18740" xr:uid="{9F22EA02-07E3-4B99-A306-B22FCD5BAA03}"/>
    <cellStyle name="メモ 3 2 3 10 8 2 2" xfId="40431" xr:uid="{634EFF9F-7728-4F97-8EB8-A16A4764C598}"/>
    <cellStyle name="メモ 3 2 3 10 8 3" xfId="29672" xr:uid="{F2259BEF-FACF-4F7D-A4E0-74CF1A54CB72}"/>
    <cellStyle name="メモ 3 2 3 10 9" xfId="8620" xr:uid="{587563AF-F3B2-433A-9670-A129E75067D7}"/>
    <cellStyle name="メモ 3 2 3 10 9 2" xfId="19376" xr:uid="{42244366-EE56-4C79-845F-C63A5A85EFB3}"/>
    <cellStyle name="メモ 3 2 3 10 9 2 2" xfId="41067" xr:uid="{6F742EAB-7632-4256-921C-28AE5796DC0D}"/>
    <cellStyle name="メモ 3 2 3 10 9 3" xfId="30308" xr:uid="{9DC66BC0-DB0B-4E13-9D38-0D7543089B81}"/>
    <cellStyle name="メモ 3 2 3 11" xfId="3331" xr:uid="{B6C3B82C-CA08-43CD-A6D8-0CF7E627265D}"/>
    <cellStyle name="メモ 3 2 3 11 10" xfId="9359" xr:uid="{7D591A15-0D8D-4B08-AEEE-7EB6E5974863}"/>
    <cellStyle name="メモ 3 2 3 11 10 2" xfId="20116" xr:uid="{DAB480C6-A931-49E2-8505-BCA61EDAC022}"/>
    <cellStyle name="メモ 3 2 3 11 10 2 2" xfId="41807" xr:uid="{C5F88424-00AD-47D5-A900-896BB30EFB95}"/>
    <cellStyle name="メモ 3 2 3 11 10 3" xfId="31048" xr:uid="{B934BD58-B6FF-4149-9F1B-D531616E44EF}"/>
    <cellStyle name="メモ 3 2 3 11 11" xfId="9985" xr:uid="{470E6382-6458-4476-B7BC-1D02BAB383B5}"/>
    <cellStyle name="メモ 3 2 3 11 11 2" xfId="20742" xr:uid="{974EAE49-0025-4439-A9D0-8FADFE950522}"/>
    <cellStyle name="メモ 3 2 3 11 11 2 2" xfId="42433" xr:uid="{11331877-1FCF-4D77-B974-F0C58F696831}"/>
    <cellStyle name="メモ 3 2 3 11 11 3" xfId="31674" xr:uid="{180E56F4-3717-4362-A3F6-1E454B9109FD}"/>
    <cellStyle name="メモ 3 2 3 11 12" xfId="10620" xr:uid="{F616E74B-8856-4F3A-BD2E-D6D17354BD3B}"/>
    <cellStyle name="メモ 3 2 3 11 12 2" xfId="21377" xr:uid="{C91B675A-07CA-40F5-A169-A4FB0729BE3F}"/>
    <cellStyle name="メモ 3 2 3 11 12 2 2" xfId="43068" xr:uid="{5D22EE86-070B-40AE-B8B2-8164E239F577}"/>
    <cellStyle name="メモ 3 2 3 11 12 3" xfId="32309" xr:uid="{871919D8-D768-4BA1-983A-08BA96374968}"/>
    <cellStyle name="メモ 3 2 3 11 13" xfId="11272" xr:uid="{740CD405-ACB8-4DAF-97AE-33F209315EB6}"/>
    <cellStyle name="メモ 3 2 3 11 13 2" xfId="22029" xr:uid="{D2624DCA-EAA8-40C1-831B-A707FC6FD806}"/>
    <cellStyle name="メモ 3 2 3 11 13 2 2" xfId="43720" xr:uid="{99F9FD6A-54F1-4EE5-BBC2-6087F9388835}"/>
    <cellStyle name="メモ 3 2 3 11 13 3" xfId="32961" xr:uid="{A26BF5B4-B560-4C65-9680-316C389706CA}"/>
    <cellStyle name="メモ 3 2 3 11 14" xfId="11897" xr:uid="{72A36DBB-6AB1-44FF-94D8-3D5B9B29EFD1}"/>
    <cellStyle name="メモ 3 2 3 11 14 2" xfId="22654" xr:uid="{DE3B07BF-A2DC-4827-99D7-170FC70B7ABD}"/>
    <cellStyle name="メモ 3 2 3 11 14 2 2" xfId="44345" xr:uid="{2895C2DA-4B52-4170-96C3-82EA5AACEAAF}"/>
    <cellStyle name="メモ 3 2 3 11 14 3" xfId="33586" xr:uid="{994D9355-679D-42F3-A6F2-8B36D89E71A0}"/>
    <cellStyle name="メモ 3 2 3 11 15" xfId="12502" xr:uid="{6E65EFFD-29E9-431B-A640-62EA98133CF2}"/>
    <cellStyle name="メモ 3 2 3 11 15 2" xfId="23259" xr:uid="{1DCA8D89-4C4D-45C1-9A4C-A2C2B18E1E14}"/>
    <cellStyle name="メモ 3 2 3 11 15 2 2" xfId="44950" xr:uid="{BF0FBABD-7405-4C97-98A8-E094F7D63108}"/>
    <cellStyle name="メモ 3 2 3 11 15 3" xfId="34191" xr:uid="{9F2DB55D-38E7-4CF8-9B01-70FC80DCDD90}"/>
    <cellStyle name="メモ 3 2 3 11 16" xfId="13131" xr:uid="{194F3B31-FCB2-48CF-B4FA-26F0A99C348E}"/>
    <cellStyle name="メモ 3 2 3 11 16 2" xfId="23888" xr:uid="{46A5D0C3-9106-486C-B3C1-CF915682FD87}"/>
    <cellStyle name="メモ 3 2 3 11 16 2 2" xfId="45579" xr:uid="{D1281940-DFBF-491D-A077-BE46A1D8C9DE}"/>
    <cellStyle name="メモ 3 2 3 11 16 3" xfId="34820" xr:uid="{C3970285-9D39-40FC-B365-94C0FD2B582F}"/>
    <cellStyle name="メモ 3 2 3 11 17" xfId="13802" xr:uid="{7AAC5B9B-29C4-466B-BAAC-4522302E13F6}"/>
    <cellStyle name="メモ 3 2 3 11 17 2" xfId="35491" xr:uid="{533F0056-2050-49D6-8859-B2EB0E7204F8}"/>
    <cellStyle name="メモ 3 2 3 11 18" xfId="24731" xr:uid="{E6F313D8-D1FE-483E-AD9B-044833141589}"/>
    <cellStyle name="メモ 3 2 3 11 19" xfId="46429" xr:uid="{4141A598-9E48-4B35-8613-C4059ED5D1CD}"/>
    <cellStyle name="メモ 3 2 3 11 2" xfId="3983" xr:uid="{73B47F3D-21AA-4D33-BF77-5CBD2AFB8D1D}"/>
    <cellStyle name="メモ 3 2 3 11 2 2" xfId="14739" xr:uid="{632D1A01-B239-424B-BCCA-E837F4EAFB47}"/>
    <cellStyle name="メモ 3 2 3 11 2 2 2" xfId="36429" xr:uid="{C2A7498D-D4D7-4A2F-A90E-62C1E83E46ED}"/>
    <cellStyle name="メモ 3 2 3 11 2 2 3" xfId="49280" xr:uid="{E85AF45E-AAFC-46E8-A08F-815E7E778704}"/>
    <cellStyle name="メモ 3 2 3 11 2 3" xfId="25671" xr:uid="{0125E8F7-558B-4987-B009-605EE43DDE0B}"/>
    <cellStyle name="メモ 3 2 3 11 2 3 2" xfId="50640" xr:uid="{8032FBF0-3FCE-4A78-B968-74FF4C7F915D}"/>
    <cellStyle name="メモ 3 2 3 11 2 4" xfId="48471" xr:uid="{2D67C06C-2C45-4D1B-8E94-284D4C8E9EBD}"/>
    <cellStyle name="メモ 3 2 3 11 20" xfId="47107" xr:uid="{71DF1628-8102-4D61-8568-5F1CF2C17FA3}"/>
    <cellStyle name="メモ 3 2 3 11 21" xfId="47791" xr:uid="{E625C179-9E3B-4A7C-8741-A8FA76081A18}"/>
    <cellStyle name="メモ 3 2 3 11 3" xfId="4663" xr:uid="{FFEF5945-5ED5-4CD9-AC5A-D898AA2771D0}"/>
    <cellStyle name="メモ 3 2 3 11 3 2" xfId="15419" xr:uid="{D4561BE6-9A01-4430-B063-EA377AE75A4E}"/>
    <cellStyle name="メモ 3 2 3 11 3 2 2" xfId="37109" xr:uid="{F615514E-D708-4A96-A544-39D8A8E76571}"/>
    <cellStyle name="メモ 3 2 3 11 3 2 3" xfId="51320" xr:uid="{65DB9BF5-6F0D-40D2-B006-098C66043F1D}"/>
    <cellStyle name="メモ 3 2 3 11 3 3" xfId="26351" xr:uid="{407D6683-CF4F-49ED-83E0-6CF7DD071375}"/>
    <cellStyle name="メモ 3 2 3 11 3 4" xfId="49151" xr:uid="{8368CDE1-B979-49C3-BC7F-0CAB80A9AF2D}"/>
    <cellStyle name="メモ 3 2 3 11 4" xfId="5339" xr:uid="{32AF3461-FB2E-43BE-B0C6-E0E55DEF99AB}"/>
    <cellStyle name="メモ 3 2 3 11 4 2" xfId="16095" xr:uid="{D094359F-C2D7-4D5B-AE5D-D474D9620CAD}"/>
    <cellStyle name="メモ 3 2 3 11 4 2 2" xfId="37785" xr:uid="{B6B4B3C8-E5B2-4279-9E09-4842A1D7E970}"/>
    <cellStyle name="メモ 3 2 3 11 4 3" xfId="27027" xr:uid="{B589D0EC-5F97-4E15-86BC-0E65F7BC153D}"/>
    <cellStyle name="メモ 3 2 3 11 4 4" xfId="49960" xr:uid="{1AE1D7E2-F370-4A68-BE37-102C6B0E8726}"/>
    <cellStyle name="メモ 3 2 3 11 5" xfId="6019" xr:uid="{349F2482-BDE5-478E-93E8-5C43EE47EDE5}"/>
    <cellStyle name="メモ 3 2 3 11 5 2" xfId="16775" xr:uid="{1B2C5026-A62B-40CA-8DC8-BF7910AACC83}"/>
    <cellStyle name="メモ 3 2 3 11 5 2 2" xfId="38465" xr:uid="{60474A5D-0E1C-4AAC-915A-375C40049357}"/>
    <cellStyle name="メモ 3 2 3 11 5 3" xfId="27706" xr:uid="{9C044F0F-329E-49AD-8757-0950CB6D49EF}"/>
    <cellStyle name="メモ 3 2 3 11 6" xfId="6702" xr:uid="{3BC8048C-F3A4-4865-A73A-B622A33E656E}"/>
    <cellStyle name="メモ 3 2 3 11 6 2" xfId="17458" xr:uid="{B9FF8A92-5F69-4B38-BB3E-FF2092F0BB66}"/>
    <cellStyle name="メモ 3 2 3 11 6 2 2" xfId="39148" xr:uid="{9918D098-DDB5-4DDF-AED0-EC36E6EEDCAD}"/>
    <cellStyle name="メモ 3 2 3 11 6 3" xfId="28389" xr:uid="{058AECA4-D67D-466F-A460-A3FD291D975E}"/>
    <cellStyle name="メモ 3 2 3 11 7" xfId="7381" xr:uid="{C2F964B8-B2EC-4F03-97AD-2ACA7FE2E6EA}"/>
    <cellStyle name="メモ 3 2 3 11 7 2" xfId="18137" xr:uid="{BD32388D-CF0D-4C63-9415-5503EEECAC8A}"/>
    <cellStyle name="メモ 3 2 3 11 7 2 2" xfId="39827" xr:uid="{7FFE81D7-83C6-408B-B568-38FA11F176F4}"/>
    <cellStyle name="メモ 3 2 3 11 7 3" xfId="29068" xr:uid="{01E5B73E-9126-446B-B41B-C0E37E744E3D}"/>
    <cellStyle name="メモ 3 2 3 11 8" xfId="8044" xr:uid="{201BC8A9-BBA4-4555-AD25-426B2D71996F}"/>
    <cellStyle name="メモ 3 2 3 11 8 2" xfId="18800" xr:uid="{38FEA962-C4B5-4E61-BB70-12EECE600121}"/>
    <cellStyle name="メモ 3 2 3 11 8 2 2" xfId="40491" xr:uid="{321D21E2-D1CD-4D22-BF51-581D70F99AAB}"/>
    <cellStyle name="メモ 3 2 3 11 8 3" xfId="29732" xr:uid="{2A0E32D3-EE88-4034-8EBA-E54EF377BE08}"/>
    <cellStyle name="メモ 3 2 3 11 9" xfId="8680" xr:uid="{E48E6CCF-7BE2-4650-9A2F-83562A4A3E37}"/>
    <cellStyle name="メモ 3 2 3 11 9 2" xfId="19436" xr:uid="{45454CAC-06B3-4AC3-8CDE-B7C6F99F1255}"/>
    <cellStyle name="メモ 3 2 3 11 9 2 2" xfId="41127" xr:uid="{4D539B47-99C4-4A57-817E-037CF4696AF6}"/>
    <cellStyle name="メモ 3 2 3 11 9 3" xfId="30368" xr:uid="{18FD410E-08D0-4C4E-928D-2E4CA2DBA75B}"/>
    <cellStyle name="メモ 3 2 3 12" xfId="5453" xr:uid="{B3F7DBB3-7E3D-4DEA-A9CE-C7466E80F5E1}"/>
    <cellStyle name="メモ 3 2 3 12 2" xfId="16209" xr:uid="{88D09371-E6E4-451A-8DFE-7DF0173C4A4B}"/>
    <cellStyle name="メモ 3 2 3 12 2 2" xfId="37899" xr:uid="{B81A8C33-4C9E-41AF-9614-A28F6068713D}"/>
    <cellStyle name="メモ 3 2 3 12 3" xfId="27141" xr:uid="{48744BB6-3CB2-4392-8CB4-F7E66F044B5C}"/>
    <cellStyle name="メモ 3 2 3 13" xfId="8794" xr:uid="{6A1AA075-9B75-4E2C-8465-71B3BF63879D}"/>
    <cellStyle name="メモ 3 2 3 13 2" xfId="19550" xr:uid="{9D21222F-6F1C-4874-81CE-8B4A4AF36609}"/>
    <cellStyle name="メモ 3 2 3 13 2 2" xfId="41241" xr:uid="{7184860D-D828-4CCC-8C8A-EC16D0C292B7}"/>
    <cellStyle name="メモ 3 2 3 13 3" xfId="30482" xr:uid="{8C0B126F-3B80-4FF8-A4EE-CE885063180B}"/>
    <cellStyle name="メモ 3 2 3 14" xfId="51497" xr:uid="{D38888F7-0F5E-4AC6-B638-2C036FBD6152}"/>
    <cellStyle name="メモ 3 2 3 15" xfId="2489" xr:uid="{0FE29E41-CCC9-449B-8990-E5E0A3DC309B}"/>
    <cellStyle name="メモ 3 2 3 2" xfId="1645" xr:uid="{D1C12A8C-754E-440F-BAC8-9A8231442A3F}"/>
    <cellStyle name="メモ 3 2 3 2 10" xfId="8854" xr:uid="{C547E44A-FE50-4CF9-803E-F10210AE495A}"/>
    <cellStyle name="メモ 3 2 3 2 10 2" xfId="19610" xr:uid="{668A4D4F-D73E-4F42-94A1-03BB52152300}"/>
    <cellStyle name="メモ 3 2 3 2 10 2 2" xfId="41301" xr:uid="{870ABA5C-E637-43F9-A83C-546E75134E2D}"/>
    <cellStyle name="メモ 3 2 3 2 10 3" xfId="30542" xr:uid="{5D0DA33E-6610-486E-81B3-7546443284B7}"/>
    <cellStyle name="メモ 3 2 3 2 11" xfId="9479" xr:uid="{650C7639-EB60-46D7-ACE3-9B3771B4D3E3}"/>
    <cellStyle name="メモ 3 2 3 2 11 2" xfId="20236" xr:uid="{DE9D46D2-8A66-48B1-BE4C-CBA1B814B98D}"/>
    <cellStyle name="メモ 3 2 3 2 11 2 2" xfId="41927" xr:uid="{BBF93137-0684-49BD-9A4B-EC2202F72E15}"/>
    <cellStyle name="メモ 3 2 3 2 11 3" xfId="31168" xr:uid="{B458B9FF-B882-45AC-B46E-CAA37612A59D}"/>
    <cellStyle name="メモ 3 2 3 2 12" xfId="10114" xr:uid="{A54E44C8-99D0-4AE8-8DFD-B1FD4C50C94A}"/>
    <cellStyle name="メモ 3 2 3 2 12 2" xfId="20871" xr:uid="{9985170B-5027-43AE-BE64-7F4D1B2E4D63}"/>
    <cellStyle name="メモ 3 2 3 2 12 2 2" xfId="42562" xr:uid="{18A5C15E-DEBC-44A6-A5EC-0F334550A16A}"/>
    <cellStyle name="メモ 3 2 3 2 12 3" xfId="31803" xr:uid="{A23C02EC-626E-445E-9DF5-1EA17C694823}"/>
    <cellStyle name="メモ 3 2 3 2 13" xfId="10766" xr:uid="{CCBCB3E0-9BB4-461F-AD73-057EE16D3692}"/>
    <cellStyle name="メモ 3 2 3 2 13 2" xfId="21523" xr:uid="{94F20BF3-7888-4E77-9032-FFF986231BC6}"/>
    <cellStyle name="メモ 3 2 3 2 13 2 2" xfId="43214" xr:uid="{2142A1DB-D179-4C2E-9BFB-920BDC5B50E2}"/>
    <cellStyle name="メモ 3 2 3 2 13 3" xfId="32455" xr:uid="{A2620AF3-0079-4E10-8153-EFF73E405752}"/>
    <cellStyle name="メモ 3 2 3 2 14" xfId="11391" xr:uid="{84502A2D-F223-4D8D-95C9-1040964C8308}"/>
    <cellStyle name="メモ 3 2 3 2 14 2" xfId="22148" xr:uid="{39AF7502-CD13-4A25-842E-4DD59BEB3838}"/>
    <cellStyle name="メモ 3 2 3 2 14 2 2" xfId="43839" xr:uid="{ADFB735A-3405-4B1B-8BEF-EC0998BE9422}"/>
    <cellStyle name="メモ 3 2 3 2 14 3" xfId="33080" xr:uid="{6E70349F-93D8-418F-8614-C0707C077DFF}"/>
    <cellStyle name="メモ 3 2 3 2 15" xfId="11996" xr:uid="{F18012D6-05D7-4AF3-BF84-4C6435018787}"/>
    <cellStyle name="メモ 3 2 3 2 15 2" xfId="22753" xr:uid="{5C1B546E-4AFE-4BBC-90C7-BF9FC9EB2480}"/>
    <cellStyle name="メモ 3 2 3 2 15 2 2" xfId="44444" xr:uid="{FC3B974E-C73D-47B3-AD13-DFE89843B7F8}"/>
    <cellStyle name="メモ 3 2 3 2 15 3" xfId="33685" xr:uid="{A71DD48C-AB44-49C5-B251-7330E9E8DFFA}"/>
    <cellStyle name="メモ 3 2 3 2 16" xfId="12625" xr:uid="{6FA4AB23-0970-40C3-9685-643A168E3854}"/>
    <cellStyle name="メモ 3 2 3 2 16 2" xfId="23382" xr:uid="{DFA81018-A62D-4EE3-8997-5474E4FE51A1}"/>
    <cellStyle name="メモ 3 2 3 2 16 2 2" xfId="45073" xr:uid="{F381CD49-C080-4440-AD2A-45ECF39B989E}"/>
    <cellStyle name="メモ 3 2 3 2 16 3" xfId="34314" xr:uid="{84E62AEF-FFCC-4FB0-834E-2B8FC85AEDEE}"/>
    <cellStyle name="メモ 3 2 3 2 17" xfId="13296" xr:uid="{C243797F-23BC-4683-BF22-4EFB5C006246}"/>
    <cellStyle name="メモ 3 2 3 2 17 2" xfId="34985" xr:uid="{A379812B-E043-43F7-BC1F-E2AB3D8A716A}"/>
    <cellStyle name="メモ 3 2 3 2 18" xfId="24225" xr:uid="{9D2F1B48-E428-40C2-87E8-39C06513E0AE}"/>
    <cellStyle name="メモ 3 2 3 2 19" xfId="45923" xr:uid="{5BFF8BD9-9663-47A1-8EAD-F982A6B18A13}"/>
    <cellStyle name="メモ 3 2 3 2 2" xfId="3477" xr:uid="{DD0B8F35-2D00-490A-9BB6-156083A0DDE2}"/>
    <cellStyle name="メモ 3 2 3 2 2 2" xfId="14233" xr:uid="{F88889DB-8FC0-46B4-82F3-3E0639BB665F}"/>
    <cellStyle name="メモ 3 2 3 2 2 2 2" xfId="35923" xr:uid="{CE270BB8-8081-41E4-8CA6-AC9D1CC3CBA4}"/>
    <cellStyle name="メモ 3 2 3 2 2 2 3" xfId="49179" xr:uid="{4A1DA980-52BA-49BD-972E-B2B4ACFC6C93}"/>
    <cellStyle name="メモ 3 2 3 2 2 3" xfId="25164" xr:uid="{24351466-405B-496F-8017-5B761701D8CD}"/>
    <cellStyle name="メモ 3 2 3 2 2 3 2" xfId="50134" xr:uid="{E90240AF-9619-428A-BAAE-9B8E407B32B8}"/>
    <cellStyle name="メモ 3 2 3 2 2 4" xfId="47965" xr:uid="{2F14316D-B978-4610-8F14-5DC27B3F6372}"/>
    <cellStyle name="メモ 3 2 3 2 20" xfId="46601" xr:uid="{5CEFC1D0-2D27-415F-A3CA-2E2846F00340}"/>
    <cellStyle name="メモ 3 2 3 2 21" xfId="47285" xr:uid="{66FEA148-26F1-425B-8477-E187D1C11DF3}"/>
    <cellStyle name="メモ 3 2 3 2 22" xfId="51517" xr:uid="{9E536944-EF5B-46DA-9264-2A78AC4F8A6F}"/>
    <cellStyle name="メモ 3 2 3 2 23" xfId="2826" xr:uid="{AD91E14C-F009-4B6A-AFA8-589A7AC9228B}"/>
    <cellStyle name="メモ 3 2 3 2 3" xfId="4157" xr:uid="{D58A67AD-26F3-4FC8-BDD0-4812AD63FECB}"/>
    <cellStyle name="メモ 3 2 3 2 3 2" xfId="14913" xr:uid="{72FD339B-5894-4DD2-A48A-1CA70AC1C07F}"/>
    <cellStyle name="メモ 3 2 3 2 3 2 2" xfId="36603" xr:uid="{6C41267F-38E3-492D-93DC-BCE798DFCE29}"/>
    <cellStyle name="メモ 3 2 3 2 3 2 3" xfId="50814" xr:uid="{A4ACB27A-B9AC-488C-AC79-9E97FB576F04}"/>
    <cellStyle name="メモ 3 2 3 2 3 3" xfId="25845" xr:uid="{65C3CBE5-739B-48B8-B39A-A59F750FB770}"/>
    <cellStyle name="メモ 3 2 3 2 3 4" xfId="48645" xr:uid="{5E0B8348-B3F3-4EB5-910D-3205E3649962}"/>
    <cellStyle name="メモ 3 2 3 2 4" xfId="4833" xr:uid="{234C2FC4-C49E-476F-AF56-9B160FB3F2E5}"/>
    <cellStyle name="メモ 3 2 3 2 4 2" xfId="15589" xr:uid="{7986DCC6-D087-4CDD-B501-5DEB4BCD32FD}"/>
    <cellStyle name="メモ 3 2 3 2 4 2 2" xfId="37279" xr:uid="{9DC80A5A-954F-4668-B313-DC2E99A0C830}"/>
    <cellStyle name="メモ 3 2 3 2 4 3" xfId="26521" xr:uid="{0153B369-7E5D-4C2D-B37F-A0213CC4535A}"/>
    <cellStyle name="メモ 3 2 3 2 4 4" xfId="49454" xr:uid="{E31EF8BE-7896-4E38-AE33-D2526150A444}"/>
    <cellStyle name="メモ 3 2 3 2 5" xfId="5513" xr:uid="{DED07EE6-0DB4-42BC-8C8D-00B3D188D732}"/>
    <cellStyle name="メモ 3 2 3 2 5 2" xfId="16269" xr:uid="{3B3D719E-7629-4F9F-88DC-BF085FB81B4A}"/>
    <cellStyle name="メモ 3 2 3 2 5 2 2" xfId="37959" xr:uid="{A77C9960-4277-45D9-9C0D-B3AE236683DA}"/>
    <cellStyle name="メモ 3 2 3 2 5 3" xfId="27200" xr:uid="{DDD22098-224F-4E40-8B9F-D785E5D8ADB3}"/>
    <cellStyle name="メモ 3 2 3 2 6" xfId="6196" xr:uid="{7427E5DA-C1A6-44C2-9FA2-F38443FD6229}"/>
    <cellStyle name="メモ 3 2 3 2 6 2" xfId="16952" xr:uid="{DBABC7B0-A708-4C1E-8DD5-B6C1A19A7CE1}"/>
    <cellStyle name="メモ 3 2 3 2 6 2 2" xfId="38642" xr:uid="{A282B036-49FF-4683-821A-F51A75C652E9}"/>
    <cellStyle name="メモ 3 2 3 2 6 3" xfId="27883" xr:uid="{297B1F21-3F43-4508-AA9A-21401E60A767}"/>
    <cellStyle name="メモ 3 2 3 2 7" xfId="6875" xr:uid="{5CE527AC-0E6C-4544-AC83-6DD1296C2132}"/>
    <cellStyle name="メモ 3 2 3 2 7 2" xfId="17631" xr:uid="{4112DFAC-A5E7-4EFA-BA12-9F8D38BA3666}"/>
    <cellStyle name="メモ 3 2 3 2 7 2 2" xfId="39321" xr:uid="{293FFEFF-DA2D-47E6-98D1-8805577BFEED}"/>
    <cellStyle name="メモ 3 2 3 2 7 3" xfId="28562" xr:uid="{1D57357F-965C-4310-8748-2E19BAA650E1}"/>
    <cellStyle name="メモ 3 2 3 2 8" xfId="7538" xr:uid="{F43666C3-9F5B-427B-8224-4A12933BC830}"/>
    <cellStyle name="メモ 3 2 3 2 8 2" xfId="18294" xr:uid="{1C0AEC35-2C77-41CD-9E5A-D9A1A7984411}"/>
    <cellStyle name="メモ 3 2 3 2 8 2 2" xfId="39984" xr:uid="{B811098D-20BE-4BAE-9C93-A55645B32E8D}"/>
    <cellStyle name="メモ 3 2 3 2 8 3" xfId="29225" xr:uid="{36626D07-6025-48B0-85D3-F8291B858DD0}"/>
    <cellStyle name="メモ 3 2 3 2 9" xfId="8173" xr:uid="{6AF9650B-C984-40A9-AFF9-171AA897E980}"/>
    <cellStyle name="メモ 3 2 3 2 9 2" xfId="18929" xr:uid="{F8CA08B1-3C7B-4710-9FB3-01AA42A85026}"/>
    <cellStyle name="メモ 3 2 3 2 9 2 2" xfId="40620" xr:uid="{38A07839-E77B-4E72-B84F-5EE3EE8E4F36}"/>
    <cellStyle name="メモ 3 2 3 2 9 3" xfId="29861" xr:uid="{930C39E0-5BA0-461F-90C2-6C24DB2B579D}"/>
    <cellStyle name="メモ 3 2 3 3" xfId="2885" xr:uid="{DE2AD8FB-C28F-4441-95FB-CF3C18F193A1}"/>
    <cellStyle name="メモ 3 2 3 3 10" xfId="8913" xr:uid="{1C2711DD-1474-4E0E-B455-9E3662AAF684}"/>
    <cellStyle name="メモ 3 2 3 3 10 2" xfId="19669" xr:uid="{FB620678-A3E3-402F-B499-208C8636C37C}"/>
    <cellStyle name="メモ 3 2 3 3 10 2 2" xfId="41360" xr:uid="{E9DACAA3-9383-4D3A-9224-3BFFBCCB43CC}"/>
    <cellStyle name="メモ 3 2 3 3 10 3" xfId="30601" xr:uid="{F25F1207-BC56-45DC-8B5D-521ED009AF84}"/>
    <cellStyle name="メモ 3 2 3 3 11" xfId="9538" xr:uid="{1CE4E584-C7EB-4AA5-AF06-0B9EE7098111}"/>
    <cellStyle name="メモ 3 2 3 3 11 2" xfId="20295" xr:uid="{F6FBEB23-D1E8-456A-A200-76093B80071C}"/>
    <cellStyle name="メモ 3 2 3 3 11 2 2" xfId="41986" xr:uid="{F46730BA-9F13-48EA-AA07-6D21A9507F87}"/>
    <cellStyle name="メモ 3 2 3 3 11 3" xfId="31227" xr:uid="{F3CEDB6D-26ED-4748-83AF-FB6BCCDB7D50}"/>
    <cellStyle name="メモ 3 2 3 3 12" xfId="10173" xr:uid="{8DDBF9A4-D8A7-4C36-81B4-7DA9FFE56552}"/>
    <cellStyle name="メモ 3 2 3 3 12 2" xfId="20930" xr:uid="{2444343A-2C24-441B-A830-D31AE8B653AE}"/>
    <cellStyle name="メモ 3 2 3 3 12 2 2" xfId="42621" xr:uid="{AF5C2E31-8EBE-44B6-988F-F151CE923A1D}"/>
    <cellStyle name="メモ 3 2 3 3 12 3" xfId="31862" xr:uid="{9A9BF290-655E-4819-9FF8-CBE86BDC82C5}"/>
    <cellStyle name="メモ 3 2 3 3 13" xfId="10825" xr:uid="{22C19207-2B6F-49E9-8056-36230E5BEA07}"/>
    <cellStyle name="メモ 3 2 3 3 13 2" xfId="21582" xr:uid="{69FB174C-FABA-45F9-89F2-607D2DA195CA}"/>
    <cellStyle name="メモ 3 2 3 3 13 2 2" xfId="43273" xr:uid="{D196C0EF-46E9-411B-AF16-E30A30AB6E8C}"/>
    <cellStyle name="メモ 3 2 3 3 13 3" xfId="32514" xr:uid="{0365D9E4-6EA9-4A3B-B376-A6B53CC1B9DB}"/>
    <cellStyle name="メモ 3 2 3 3 14" xfId="11450" xr:uid="{93C700F0-2E14-49CD-996E-083AEE6D8775}"/>
    <cellStyle name="メモ 3 2 3 3 14 2" xfId="22207" xr:uid="{91AD2209-F4AC-4477-AAD0-0EB3921A752D}"/>
    <cellStyle name="メモ 3 2 3 3 14 2 2" xfId="43898" xr:uid="{72905FC5-CA25-4E65-B069-3FFD77EB7A78}"/>
    <cellStyle name="メモ 3 2 3 3 14 3" xfId="33139" xr:uid="{EB924A5E-D836-4C26-9D53-F346813D73BB}"/>
    <cellStyle name="メモ 3 2 3 3 15" xfId="12055" xr:uid="{455F8557-8050-4ADE-984B-22DE34C02A55}"/>
    <cellStyle name="メモ 3 2 3 3 15 2" xfId="22812" xr:uid="{A083920F-5DAE-4EBC-8115-51BAAC085883}"/>
    <cellStyle name="メモ 3 2 3 3 15 2 2" xfId="44503" xr:uid="{DA79EE51-E4C3-44E4-B536-D09F9E6A70EC}"/>
    <cellStyle name="メモ 3 2 3 3 15 3" xfId="33744" xr:uid="{7B52FFCA-54F5-4189-84EF-CCE1D03B1339}"/>
    <cellStyle name="メモ 3 2 3 3 16" xfId="12684" xr:uid="{70FC3695-05AB-46E7-BF5E-584CB2D1A973}"/>
    <cellStyle name="メモ 3 2 3 3 16 2" xfId="23441" xr:uid="{0E45AB4F-6623-4E11-A1D9-ECBD2B8A8774}"/>
    <cellStyle name="メモ 3 2 3 3 16 2 2" xfId="45132" xr:uid="{FDF15873-F3D4-4711-9951-6C2221AC5247}"/>
    <cellStyle name="メモ 3 2 3 3 16 3" xfId="34373" xr:uid="{8E07F208-BE24-4A14-B176-D1E5C055D673}"/>
    <cellStyle name="メモ 3 2 3 3 17" xfId="13355" xr:uid="{1D56BEFA-1478-4F4C-A02F-BC0C93BC2EEF}"/>
    <cellStyle name="メモ 3 2 3 3 17 2" xfId="35044" xr:uid="{241865D3-649B-45E3-BD74-BB2D8F09D6CB}"/>
    <cellStyle name="メモ 3 2 3 3 18" xfId="24284" xr:uid="{D12FC1DF-E485-4BCF-AA14-B96C7F3E85BA}"/>
    <cellStyle name="メモ 3 2 3 3 19" xfId="45982" xr:uid="{B9D99BF8-5621-4736-89B8-EA8BD76D0BE0}"/>
    <cellStyle name="メモ 3 2 3 3 2" xfId="3536" xr:uid="{593FB0DE-EB45-487C-8A97-E5596CE25C41}"/>
    <cellStyle name="メモ 3 2 3 3 2 2" xfId="14292" xr:uid="{76322132-B366-45FE-AC3D-F32C9571EF3E}"/>
    <cellStyle name="メモ 3 2 3 3 2 2 2" xfId="35982" xr:uid="{7E5FFF6C-383F-48E3-AEA5-9F73EC1A2F6D}"/>
    <cellStyle name="メモ 3 2 3 3 2 2 3" xfId="49191" xr:uid="{0F2370C7-3CB9-4422-A22E-9DF0DF79B5D1}"/>
    <cellStyle name="メモ 3 2 3 3 2 3" xfId="25224" xr:uid="{376B0BA8-BD1F-4CB8-BAA8-2215D301E7EF}"/>
    <cellStyle name="メモ 3 2 3 3 2 3 2" xfId="50193" xr:uid="{20069988-D97F-4E5B-BBBB-C5716B799F47}"/>
    <cellStyle name="メモ 3 2 3 3 2 4" xfId="48024" xr:uid="{13E64EC9-0D34-448F-9049-24A5FA3E9525}"/>
    <cellStyle name="メモ 3 2 3 3 20" xfId="46660" xr:uid="{447D8D80-3BF1-4E97-8AEE-FA3ACFAF42CD}"/>
    <cellStyle name="メモ 3 2 3 3 21" xfId="47344" xr:uid="{98D58459-9E24-47DA-8F91-CAB2B6B6C61A}"/>
    <cellStyle name="メモ 3 2 3 3 3" xfId="4216" xr:uid="{6F8A2A37-82BC-4489-B5B5-14FAE1725D8C}"/>
    <cellStyle name="メモ 3 2 3 3 3 2" xfId="14972" xr:uid="{5844720E-FD12-41F1-AD47-1247C93313E7}"/>
    <cellStyle name="メモ 3 2 3 3 3 2 2" xfId="36662" xr:uid="{056E766A-12FE-4A24-8795-26322126823A}"/>
    <cellStyle name="メモ 3 2 3 3 3 2 3" xfId="50873" xr:uid="{B32F4111-800D-43DB-BBFA-71A73F546EC7}"/>
    <cellStyle name="メモ 3 2 3 3 3 3" xfId="25904" xr:uid="{A879E1B9-1B83-415E-9B33-A73CB9F8763C}"/>
    <cellStyle name="メモ 3 2 3 3 3 4" xfId="48704" xr:uid="{F5C46126-CDEE-4ABD-9309-218458E5CB2E}"/>
    <cellStyle name="メモ 3 2 3 3 4" xfId="4892" xr:uid="{4A5894D7-7E80-4EBC-B113-CE5514DD8D44}"/>
    <cellStyle name="メモ 3 2 3 3 4 2" xfId="15648" xr:uid="{4F985578-C529-475D-9EAD-6B2CB5277D03}"/>
    <cellStyle name="メモ 3 2 3 3 4 2 2" xfId="37338" xr:uid="{B6F88230-88F0-40E1-8D06-F385867BA5D3}"/>
    <cellStyle name="メモ 3 2 3 3 4 3" xfId="26580" xr:uid="{F797641C-8B00-43F9-836E-337F9EECB957}"/>
    <cellStyle name="メモ 3 2 3 3 4 4" xfId="49513" xr:uid="{5A5B79A2-B725-4C64-9A6A-8EF7EEE587AE}"/>
    <cellStyle name="メモ 3 2 3 3 5" xfId="5572" xr:uid="{0F5C0316-8326-404F-9A2B-13539FB90DC1}"/>
    <cellStyle name="メモ 3 2 3 3 5 2" xfId="16328" xr:uid="{55BBEE28-A8DD-4D1E-B200-292CB9883245}"/>
    <cellStyle name="メモ 3 2 3 3 5 2 2" xfId="38018" xr:uid="{F8D970E3-57CD-4601-9351-99D001B26230}"/>
    <cellStyle name="メモ 3 2 3 3 5 3" xfId="27259" xr:uid="{885E4E8E-08D4-43BE-8115-167720285E3A}"/>
    <cellStyle name="メモ 3 2 3 3 6" xfId="6255" xr:uid="{10EC7789-755A-43BA-8BEF-D000A83930C4}"/>
    <cellStyle name="メモ 3 2 3 3 6 2" xfId="17011" xr:uid="{0F29B69F-3819-40A0-BCC2-548C11851924}"/>
    <cellStyle name="メモ 3 2 3 3 6 2 2" xfId="38701" xr:uid="{DBF6E12E-5F9E-4806-91AB-09146ADD7FC0}"/>
    <cellStyle name="メモ 3 2 3 3 6 3" xfId="27942" xr:uid="{6C984C51-AF79-4786-86F9-767349138E72}"/>
    <cellStyle name="メモ 3 2 3 3 7" xfId="6934" xr:uid="{2EA654F7-676D-46DD-84AE-2C315888F821}"/>
    <cellStyle name="メモ 3 2 3 3 7 2" xfId="17690" xr:uid="{F4A71FC8-C2EF-41A5-964B-72F087555B95}"/>
    <cellStyle name="メモ 3 2 3 3 7 2 2" xfId="39380" xr:uid="{9E992FC3-6C95-441D-AA36-AA5CF6A93D6A}"/>
    <cellStyle name="メモ 3 2 3 3 7 3" xfId="28621" xr:uid="{3371595B-B359-4310-9492-8E6AC5C86C05}"/>
    <cellStyle name="メモ 3 2 3 3 8" xfId="7597" xr:uid="{28F50945-B91D-4AE8-9402-AFE7078B6A5B}"/>
    <cellStyle name="メモ 3 2 3 3 8 2" xfId="18353" xr:uid="{3C59CD22-2FB4-4476-963E-63AE85602C3F}"/>
    <cellStyle name="メモ 3 2 3 3 8 2 2" xfId="40044" xr:uid="{491EC1FE-4888-4099-83FB-C006642F50CD}"/>
    <cellStyle name="メモ 3 2 3 3 8 3" xfId="29285" xr:uid="{ED28DFD5-5B4A-47A7-83FC-47C4655250FC}"/>
    <cellStyle name="メモ 3 2 3 3 9" xfId="8233" xr:uid="{DEF29A0E-69FB-4336-92D3-3E769D884A50}"/>
    <cellStyle name="メモ 3 2 3 3 9 2" xfId="18989" xr:uid="{31325D3B-3539-41C6-9D6A-52C75208C5D9}"/>
    <cellStyle name="メモ 3 2 3 3 9 2 2" xfId="40680" xr:uid="{FFAEFA58-5AF6-4D29-ABC4-330DA2E75FD1}"/>
    <cellStyle name="メモ 3 2 3 3 9 3" xfId="29921" xr:uid="{88195D00-B202-4FEC-9186-4BF0AE52B8DA}"/>
    <cellStyle name="メモ 3 2 3 4" xfId="2942" xr:uid="{F14E5A81-9528-41CF-B9CF-0FB78BF16037}"/>
    <cellStyle name="メモ 3 2 3 4 10" xfId="8970" xr:uid="{F2F349E4-4B13-4DF8-8795-4B478CBFD454}"/>
    <cellStyle name="メモ 3 2 3 4 10 2" xfId="19726" xr:uid="{1B5A463A-9CE5-4A9F-8E8E-436D5B817841}"/>
    <cellStyle name="メモ 3 2 3 4 10 2 2" xfId="41417" xr:uid="{DF9FB2BD-C411-4D80-B889-37B21954EA38}"/>
    <cellStyle name="メモ 3 2 3 4 10 3" xfId="30658" xr:uid="{5DA8C823-D62B-45A3-809F-AE0EDDA6EE13}"/>
    <cellStyle name="メモ 3 2 3 4 11" xfId="9595" xr:uid="{21003C3F-A76F-48EF-B8DF-A0E24FF04F0D}"/>
    <cellStyle name="メモ 3 2 3 4 11 2" xfId="20352" xr:uid="{9225D4D4-60CB-4362-AB1C-B720EC9C068C}"/>
    <cellStyle name="メモ 3 2 3 4 11 2 2" xfId="42043" xr:uid="{CC590931-36FF-454A-8B9B-81DDB256A3CB}"/>
    <cellStyle name="メモ 3 2 3 4 11 3" xfId="31284" xr:uid="{BB0420C3-AAB3-4171-8F35-0EDCFE9865EE}"/>
    <cellStyle name="メモ 3 2 3 4 12" xfId="10230" xr:uid="{427E73D1-6321-466C-B2B5-786CD3E447AC}"/>
    <cellStyle name="メモ 3 2 3 4 12 2" xfId="20987" xr:uid="{3EE1E096-6CB0-4CE7-9F99-A7E07C3B31E2}"/>
    <cellStyle name="メモ 3 2 3 4 12 2 2" xfId="42678" xr:uid="{A98A7743-4EE3-4738-8D22-2F16720BFD79}"/>
    <cellStyle name="メモ 3 2 3 4 12 3" xfId="31919" xr:uid="{7C9C686D-46FE-4872-A7A8-3FD8EF4929CD}"/>
    <cellStyle name="メモ 3 2 3 4 13" xfId="10882" xr:uid="{3848DFBB-4820-4D0D-9FA4-4E9841BBF282}"/>
    <cellStyle name="メモ 3 2 3 4 13 2" xfId="21639" xr:uid="{F331C362-B4E3-477F-956F-2B031FE9A08D}"/>
    <cellStyle name="メモ 3 2 3 4 13 2 2" xfId="43330" xr:uid="{7755FA04-90A8-49FC-927F-BF049B962A38}"/>
    <cellStyle name="メモ 3 2 3 4 13 3" xfId="32571" xr:uid="{74CA60EC-2937-4462-83DD-36BA666AE72B}"/>
    <cellStyle name="メモ 3 2 3 4 14" xfId="11507" xr:uid="{6ED9B665-0982-4FDB-B30D-2CD46BCC706F}"/>
    <cellStyle name="メモ 3 2 3 4 14 2" xfId="22264" xr:uid="{B3095EA0-1D56-4891-A939-ABE810C1FD37}"/>
    <cellStyle name="メモ 3 2 3 4 14 2 2" xfId="43955" xr:uid="{1AC31AA3-3BFA-4E3D-93B4-9E74A1384FFE}"/>
    <cellStyle name="メモ 3 2 3 4 14 3" xfId="33196" xr:uid="{CD3B08F4-ED47-4B6D-9B05-0FCD2349263C}"/>
    <cellStyle name="メモ 3 2 3 4 15" xfId="12112" xr:uid="{7243F00C-16D4-431A-ABDA-9536B0F7252C}"/>
    <cellStyle name="メモ 3 2 3 4 15 2" xfId="22869" xr:uid="{2CF0F245-B1D5-4211-ADA3-58C7086E5F4C}"/>
    <cellStyle name="メモ 3 2 3 4 15 2 2" xfId="44560" xr:uid="{6FE214C9-842C-4853-9951-61D00AD39AA8}"/>
    <cellStyle name="メモ 3 2 3 4 15 3" xfId="33801" xr:uid="{D7CCF2FC-D1BB-4FAC-BCDA-8CB6F8FD931E}"/>
    <cellStyle name="メモ 3 2 3 4 16" xfId="12741" xr:uid="{1AA85C63-F027-4717-9EB5-35BAA5286440}"/>
    <cellStyle name="メモ 3 2 3 4 16 2" xfId="23498" xr:uid="{BDC8BE08-1082-4265-BD4C-D145455278C1}"/>
    <cellStyle name="メモ 3 2 3 4 16 2 2" xfId="45189" xr:uid="{D5F1B586-63ED-45EF-8F4E-9E6635409782}"/>
    <cellStyle name="メモ 3 2 3 4 16 3" xfId="34430" xr:uid="{64085A41-16B6-4A3E-B628-BE98B20C7814}"/>
    <cellStyle name="メモ 3 2 3 4 17" xfId="13412" xr:uid="{92736D97-9AC3-45C9-8DFC-1D2D83D3FFE7}"/>
    <cellStyle name="メモ 3 2 3 4 17 2" xfId="35101" xr:uid="{ABC6727D-A202-4C98-891A-5AE52F608AEC}"/>
    <cellStyle name="メモ 3 2 3 4 18" xfId="24341" xr:uid="{8ACF1DA8-BD11-4915-B88D-402E76D7C0EE}"/>
    <cellStyle name="メモ 3 2 3 4 19" xfId="46039" xr:uid="{98866771-0CE7-4650-ACD4-1FF5C1BC50FB}"/>
    <cellStyle name="メモ 3 2 3 4 2" xfId="3593" xr:uid="{18A1FD82-56FA-4334-AA0A-9DA5E5381BDF}"/>
    <cellStyle name="メモ 3 2 3 4 2 2" xfId="14349" xr:uid="{E7867136-604A-493A-A94F-0DC21304CFEF}"/>
    <cellStyle name="メモ 3 2 3 4 2 2 2" xfId="36039" xr:uid="{493A9B92-59CB-44E1-B954-9AA563F30912}"/>
    <cellStyle name="メモ 3 2 3 4 2 2 3" xfId="49202" xr:uid="{548FE10E-0BC7-4188-8DE9-7F5281C2FC2C}"/>
    <cellStyle name="メモ 3 2 3 4 2 3" xfId="25281" xr:uid="{94EDF300-7DC0-48E0-A25D-52745C57A2CE}"/>
    <cellStyle name="メモ 3 2 3 4 2 3 2" xfId="50250" xr:uid="{77CCF990-77BB-4FC4-8C6C-395B929D5951}"/>
    <cellStyle name="メモ 3 2 3 4 2 4" xfId="48081" xr:uid="{B7D9C589-430B-4060-966A-8756BDE53DFC}"/>
    <cellStyle name="メモ 3 2 3 4 20" xfId="46717" xr:uid="{10D421FC-DB04-4E28-A968-137301285C06}"/>
    <cellStyle name="メモ 3 2 3 4 21" xfId="47401" xr:uid="{29371CF2-2BCB-4C37-8561-AD03A9EE95E8}"/>
    <cellStyle name="メモ 3 2 3 4 3" xfId="4273" xr:uid="{677DE248-67B2-4CA0-BF6B-D452DD2B124D}"/>
    <cellStyle name="メモ 3 2 3 4 3 2" xfId="15029" xr:uid="{76B02802-028C-426C-933D-2227CEBAE934}"/>
    <cellStyle name="メモ 3 2 3 4 3 2 2" xfId="36719" xr:uid="{68F122D2-5DF9-4D90-9A2B-E4F5E46EA5E1}"/>
    <cellStyle name="メモ 3 2 3 4 3 2 3" xfId="50930" xr:uid="{BB144E5E-9F3D-47D5-87C8-92DE504559E7}"/>
    <cellStyle name="メモ 3 2 3 4 3 3" xfId="25961" xr:uid="{B8E86CDE-F90F-426B-993C-DB4C2DE1521A}"/>
    <cellStyle name="メモ 3 2 3 4 3 4" xfId="48761" xr:uid="{0EAC7A7B-2126-4ECB-9C78-0FDCAEEF26A9}"/>
    <cellStyle name="メモ 3 2 3 4 4" xfId="4949" xr:uid="{66ADA3E6-7F28-4C44-A349-6BB06A85BDAB}"/>
    <cellStyle name="メモ 3 2 3 4 4 2" xfId="15705" xr:uid="{72297E8C-6F42-428E-A938-73F7F21D4F75}"/>
    <cellStyle name="メモ 3 2 3 4 4 2 2" xfId="37395" xr:uid="{A9495CAA-358A-4396-B910-94FC2812C08E}"/>
    <cellStyle name="メモ 3 2 3 4 4 3" xfId="26637" xr:uid="{B23CE3E5-AB19-45DA-8618-1D8FDE72B1B5}"/>
    <cellStyle name="メモ 3 2 3 4 4 4" xfId="49570" xr:uid="{8D4EFFE6-ED1F-4FBE-85FD-DDEC8E7AC017}"/>
    <cellStyle name="メモ 3 2 3 4 5" xfId="5629" xr:uid="{15617EA6-846C-4491-B46F-8CF897BB720C}"/>
    <cellStyle name="メモ 3 2 3 4 5 2" xfId="16385" xr:uid="{227B0F8C-8084-49DD-AD41-6B9E3C26FBB3}"/>
    <cellStyle name="メモ 3 2 3 4 5 2 2" xfId="38075" xr:uid="{5CB437C4-C236-47DC-81E9-FDC656586B7A}"/>
    <cellStyle name="メモ 3 2 3 4 5 3" xfId="27316" xr:uid="{41DA3D6B-4D79-403A-AC81-B2F9398327AD}"/>
    <cellStyle name="メモ 3 2 3 4 6" xfId="6312" xr:uid="{752CD622-0F33-4EF8-A8D9-F0392CC58098}"/>
    <cellStyle name="メモ 3 2 3 4 6 2" xfId="17068" xr:uid="{269F85E2-E78B-4173-AC01-CAB654B6EE47}"/>
    <cellStyle name="メモ 3 2 3 4 6 2 2" xfId="38758" xr:uid="{AFD39A79-838B-4C12-B492-2F339627D899}"/>
    <cellStyle name="メモ 3 2 3 4 6 3" xfId="27999" xr:uid="{C6105FE2-019B-4C4C-888A-5C4E72FF095B}"/>
    <cellStyle name="メモ 3 2 3 4 7" xfId="6991" xr:uid="{CB4DB980-1D62-4817-AC69-F6E4A9F2CB2F}"/>
    <cellStyle name="メモ 3 2 3 4 7 2" xfId="17747" xr:uid="{B07077E3-A9F4-4707-9A1C-A878A885E174}"/>
    <cellStyle name="メモ 3 2 3 4 7 2 2" xfId="39437" xr:uid="{045DCDD9-99EA-4353-A48E-BE1755D9693B}"/>
    <cellStyle name="メモ 3 2 3 4 7 3" xfId="28678" xr:uid="{947FAD7F-9396-4619-BC08-2813D274E098}"/>
    <cellStyle name="メモ 3 2 3 4 8" xfId="7654" xr:uid="{8BDB03BD-2CC7-4883-8690-A2AA183A6748}"/>
    <cellStyle name="メモ 3 2 3 4 8 2" xfId="18410" xr:uid="{94EB4DC4-8C3F-4653-8718-101C6DAA59A0}"/>
    <cellStyle name="メモ 3 2 3 4 8 2 2" xfId="40101" xr:uid="{BA5E9647-7167-4765-B1DE-C041A04813FD}"/>
    <cellStyle name="メモ 3 2 3 4 8 3" xfId="29342" xr:uid="{DC8C77B5-C2BA-4378-9FA3-4FAF4E4187B0}"/>
    <cellStyle name="メモ 3 2 3 4 9" xfId="8290" xr:uid="{C6774117-3ECF-4741-AC45-8689E2F2F803}"/>
    <cellStyle name="メモ 3 2 3 4 9 2" xfId="19046" xr:uid="{AC01347F-B484-4A29-B6DE-84847B64A33E}"/>
    <cellStyle name="メモ 3 2 3 4 9 2 2" xfId="40737" xr:uid="{BB6CAE2F-74CF-4767-8A58-033F5AC3BFEA}"/>
    <cellStyle name="メモ 3 2 3 4 9 3" xfId="29978" xr:uid="{2E295900-B300-4AD7-8506-20A522221395}"/>
    <cellStyle name="メモ 3 2 3 5" xfId="3001" xr:uid="{CBEFCE60-5995-435C-85F7-F6E8BA66CB54}"/>
    <cellStyle name="メモ 3 2 3 5 10" xfId="9029" xr:uid="{FC2542D4-3586-48BA-B069-DAD6D09249CC}"/>
    <cellStyle name="メモ 3 2 3 5 10 2" xfId="19786" xr:uid="{71E1D54A-8621-46BA-917A-5222C1F31AFA}"/>
    <cellStyle name="メモ 3 2 3 5 10 2 2" xfId="41477" xr:uid="{4CFDB19F-7B6E-41FC-9224-80707CA939BA}"/>
    <cellStyle name="メモ 3 2 3 5 10 3" xfId="30718" xr:uid="{E4C76021-9290-4594-BC86-2071CE29D0C6}"/>
    <cellStyle name="メモ 3 2 3 5 11" xfId="9655" xr:uid="{DC5E8D1B-1101-4B74-9484-969420B5F08D}"/>
    <cellStyle name="メモ 3 2 3 5 11 2" xfId="20412" xr:uid="{E1C32E9E-2DA0-4F1A-8EBA-33217A24294F}"/>
    <cellStyle name="メモ 3 2 3 5 11 2 2" xfId="42103" xr:uid="{A06D5884-57C8-4280-A4C2-039A923A83FD}"/>
    <cellStyle name="メモ 3 2 3 5 11 3" xfId="31344" xr:uid="{10D1A7B5-6B58-4C47-8841-F6FB0EDCE8C1}"/>
    <cellStyle name="メモ 3 2 3 5 12" xfId="10290" xr:uid="{9ED33CE9-368D-4551-AA1F-4FFEF425EFAE}"/>
    <cellStyle name="メモ 3 2 3 5 12 2" xfId="21047" xr:uid="{73023BE7-46BD-420A-872E-AA5800EE8A8F}"/>
    <cellStyle name="メモ 3 2 3 5 12 2 2" xfId="42738" xr:uid="{29A8EF9E-03D1-4324-B6F8-5DABC3221F19}"/>
    <cellStyle name="メモ 3 2 3 5 12 3" xfId="31979" xr:uid="{962083BF-2AAA-427C-8773-8F07AFC7E1F2}"/>
    <cellStyle name="メモ 3 2 3 5 13" xfId="10942" xr:uid="{AE9AB72B-B68E-4874-97C4-EC595C18EFC5}"/>
    <cellStyle name="メモ 3 2 3 5 13 2" xfId="21699" xr:uid="{AD79FC92-A09D-48A5-893A-9FA10979DCDB}"/>
    <cellStyle name="メモ 3 2 3 5 13 2 2" xfId="43390" xr:uid="{A6E374EA-5C23-4594-A4E0-AFF8A7C6DFF0}"/>
    <cellStyle name="メモ 3 2 3 5 13 3" xfId="32631" xr:uid="{04F3CF2D-0242-49D9-AA94-134BA1FE8FA1}"/>
    <cellStyle name="メモ 3 2 3 5 14" xfId="11567" xr:uid="{5677B991-9F01-47AF-88A6-EF5775B94FAB}"/>
    <cellStyle name="メモ 3 2 3 5 14 2" xfId="22324" xr:uid="{EEDF3977-D785-4BD9-8CA5-5A5036D5FF75}"/>
    <cellStyle name="メモ 3 2 3 5 14 2 2" xfId="44015" xr:uid="{334BC37F-BC05-4182-8466-F0CC60B22224}"/>
    <cellStyle name="メモ 3 2 3 5 14 3" xfId="33256" xr:uid="{CAD08520-E783-4628-AF63-661518519083}"/>
    <cellStyle name="メモ 3 2 3 5 15" xfId="12172" xr:uid="{99ED9C8A-56BD-41F3-A3C2-1CAA16BDD9CA}"/>
    <cellStyle name="メモ 3 2 3 5 15 2" xfId="22929" xr:uid="{DD068DD3-CDE4-4188-BE47-5D45C8B7840F}"/>
    <cellStyle name="メモ 3 2 3 5 15 2 2" xfId="44620" xr:uid="{70D04E0F-2BAB-4703-98B7-D3C9BFE6C655}"/>
    <cellStyle name="メモ 3 2 3 5 15 3" xfId="33861" xr:uid="{5AC67E4C-AE3A-44E9-A61B-C2A194332EE9}"/>
    <cellStyle name="メモ 3 2 3 5 16" xfId="12801" xr:uid="{324D893E-0F56-4FDD-97DE-E1C0BACDFAB3}"/>
    <cellStyle name="メモ 3 2 3 5 16 2" xfId="23558" xr:uid="{5818DBA6-8ACE-498C-88F6-B6A2BBE57754}"/>
    <cellStyle name="メモ 3 2 3 5 16 2 2" xfId="45249" xr:uid="{3AA62365-5186-4DCB-BE3F-6F1DB5675755}"/>
    <cellStyle name="メモ 3 2 3 5 16 3" xfId="34490" xr:uid="{2C48F08A-EED8-4DCC-ACFB-17276E21C6AA}"/>
    <cellStyle name="メモ 3 2 3 5 17" xfId="13472" xr:uid="{A0B0D132-21B2-44F3-89AF-CE07B09DB466}"/>
    <cellStyle name="メモ 3 2 3 5 17 2" xfId="35161" xr:uid="{891B26B1-6434-4C02-B1AD-2E410BF81144}"/>
    <cellStyle name="メモ 3 2 3 5 18" xfId="24401" xr:uid="{DC4838BB-BC80-4D22-B04B-F7329E7764C4}"/>
    <cellStyle name="メモ 3 2 3 5 19" xfId="46099" xr:uid="{23948C89-A378-47CD-863E-FDD9AC707C2C}"/>
    <cellStyle name="メモ 3 2 3 5 2" xfId="3653" xr:uid="{5BDDE1A9-B308-421C-93BB-4BE77A9B0C16}"/>
    <cellStyle name="メモ 3 2 3 5 2 2" xfId="14409" xr:uid="{3BB7596A-E2E3-4381-A728-02FCE55AF11D}"/>
    <cellStyle name="メモ 3 2 3 5 2 2 2" xfId="36099" xr:uid="{B3B3F405-EA94-4630-8158-C6837409BDEE}"/>
    <cellStyle name="メモ 3 2 3 5 2 2 3" xfId="49214" xr:uid="{899C59C8-B19B-4576-BC0F-5C28AD71B3F9}"/>
    <cellStyle name="メモ 3 2 3 5 2 3" xfId="25341" xr:uid="{4976B31C-D117-468D-BB3E-9CE51C950827}"/>
    <cellStyle name="メモ 3 2 3 5 2 3 2" xfId="50310" xr:uid="{F4EC1E99-3ACF-49D6-AFE9-F9B9B3208C03}"/>
    <cellStyle name="メモ 3 2 3 5 2 4" xfId="48141" xr:uid="{EF1ADBA2-7139-4112-BCC1-4344B0D67081}"/>
    <cellStyle name="メモ 3 2 3 5 20" xfId="46777" xr:uid="{CD086CFB-9FAB-4DF4-AB1C-33161D8D83A1}"/>
    <cellStyle name="メモ 3 2 3 5 21" xfId="47461" xr:uid="{A3A02857-6C46-410D-99AF-BE20F40D50C2}"/>
    <cellStyle name="メモ 3 2 3 5 3" xfId="4333" xr:uid="{C07B71FC-27D4-4E2C-A750-7F4B7FFB2DE2}"/>
    <cellStyle name="メモ 3 2 3 5 3 2" xfId="15089" xr:uid="{580B93D4-DEA7-4E01-A6D1-108C15A84B40}"/>
    <cellStyle name="メモ 3 2 3 5 3 2 2" xfId="36779" xr:uid="{94353105-7859-44E8-B444-1B1245A8282E}"/>
    <cellStyle name="メモ 3 2 3 5 3 2 3" xfId="50990" xr:uid="{A0A4306F-1731-4E7F-AB83-A367B767B96A}"/>
    <cellStyle name="メモ 3 2 3 5 3 3" xfId="26021" xr:uid="{82D10942-0CDC-4A7E-95CF-E99AB8B5FC5D}"/>
    <cellStyle name="メモ 3 2 3 5 3 4" xfId="48821" xr:uid="{39E1371D-2225-4720-B05D-EEBDDEA38578}"/>
    <cellStyle name="メモ 3 2 3 5 4" xfId="5009" xr:uid="{F36E36A0-AED7-4392-B08D-E258904AE359}"/>
    <cellStyle name="メモ 3 2 3 5 4 2" xfId="15765" xr:uid="{9F0E393C-4496-456C-B7B5-1A4F83A12964}"/>
    <cellStyle name="メモ 3 2 3 5 4 2 2" xfId="37455" xr:uid="{9FF6D06B-F6B5-4AA0-8FA9-6004E2042133}"/>
    <cellStyle name="メモ 3 2 3 5 4 3" xfId="26697" xr:uid="{619A17F7-1E4A-4E69-AC4C-6C5489F39A8D}"/>
    <cellStyle name="メモ 3 2 3 5 4 4" xfId="49630" xr:uid="{79F45A14-F611-4E8D-92D5-65A985F2A34E}"/>
    <cellStyle name="メモ 3 2 3 5 5" xfId="5689" xr:uid="{AE70FA74-86D5-4F84-A363-C5F3A50F28C5}"/>
    <cellStyle name="メモ 3 2 3 5 5 2" xfId="16445" xr:uid="{CAC1C50D-4A89-42B5-A7DF-2E85A93EBDB5}"/>
    <cellStyle name="メモ 3 2 3 5 5 2 2" xfId="38135" xr:uid="{6DAA7F77-57D2-4395-AC14-5A5275A47C65}"/>
    <cellStyle name="メモ 3 2 3 5 5 3" xfId="27376" xr:uid="{D105FA1D-B25D-4600-A893-CBE30140F143}"/>
    <cellStyle name="メモ 3 2 3 5 6" xfId="6372" xr:uid="{1FBA6B7E-00B9-42BE-9373-5B74F51B67FC}"/>
    <cellStyle name="メモ 3 2 3 5 6 2" xfId="17128" xr:uid="{B3902DB6-2A44-4A78-8C9C-E5429222328B}"/>
    <cellStyle name="メモ 3 2 3 5 6 2 2" xfId="38818" xr:uid="{050E1533-DA24-47BD-9BF0-280770B02059}"/>
    <cellStyle name="メモ 3 2 3 5 6 3" xfId="28059" xr:uid="{A05804CA-291F-4770-A80F-4E2561F5B75C}"/>
    <cellStyle name="メモ 3 2 3 5 7" xfId="7051" xr:uid="{E4DDB745-3611-4833-9778-045C4D6B54D4}"/>
    <cellStyle name="メモ 3 2 3 5 7 2" xfId="17807" xr:uid="{15033081-0EAB-48CD-89CD-21A1102E27B0}"/>
    <cellStyle name="メモ 3 2 3 5 7 2 2" xfId="39497" xr:uid="{E44D2E3B-A8CA-43B2-86E0-8F45FAC4AB0D}"/>
    <cellStyle name="メモ 3 2 3 5 7 3" xfId="28738" xr:uid="{7CDE0EA1-0839-4A1A-A33C-D386E3134EEA}"/>
    <cellStyle name="メモ 3 2 3 5 8" xfId="7714" xr:uid="{3426C646-55FB-462B-9532-D708B14203D5}"/>
    <cellStyle name="メモ 3 2 3 5 8 2" xfId="18470" xr:uid="{1935142D-ADE6-40BA-AA4C-80179C8A0D42}"/>
    <cellStyle name="メモ 3 2 3 5 8 2 2" xfId="40161" xr:uid="{D0ECF48C-8DE9-4229-823D-59150827AF27}"/>
    <cellStyle name="メモ 3 2 3 5 8 3" xfId="29402" xr:uid="{12D8A7B4-DA69-4075-B11A-D6CAED176590}"/>
    <cellStyle name="メモ 3 2 3 5 9" xfId="8350" xr:uid="{0C59DE84-14F6-4FB0-88FE-6198B6417CEC}"/>
    <cellStyle name="メモ 3 2 3 5 9 2" xfId="19106" xr:uid="{FBA013C4-CAFC-45A1-8F81-F7849E3C8393}"/>
    <cellStyle name="メモ 3 2 3 5 9 2 2" xfId="40797" xr:uid="{9A1C8E58-A2AB-46F0-8ECD-0B9F6F99AFC2}"/>
    <cellStyle name="メモ 3 2 3 5 9 3" xfId="30038" xr:uid="{1D8DCA17-A20B-41DA-BB4F-68045B017ADC}"/>
    <cellStyle name="メモ 3 2 3 6" xfId="3046" xr:uid="{C425AA57-2E65-48A6-9034-3E988C2B8579}"/>
    <cellStyle name="メモ 3 2 3 6 10" xfId="9074" xr:uid="{7820C0CA-ABD0-4A5D-AEE2-60864DFA674C}"/>
    <cellStyle name="メモ 3 2 3 6 10 2" xfId="19831" xr:uid="{73523B31-8E93-4112-B06F-290D681CBE54}"/>
    <cellStyle name="メモ 3 2 3 6 10 2 2" xfId="41522" xr:uid="{0A3BFD2C-3FAC-4D46-B6B4-AA2ECFD58A10}"/>
    <cellStyle name="メモ 3 2 3 6 10 3" xfId="30763" xr:uid="{A2D8455D-4E23-40F2-AFC6-6910FD2451AE}"/>
    <cellStyle name="メモ 3 2 3 6 11" xfId="9700" xr:uid="{AAFB02EB-9880-46DC-8BC4-C86D06B6D817}"/>
    <cellStyle name="メモ 3 2 3 6 11 2" xfId="20457" xr:uid="{43960D0D-18E7-4CAB-9805-E01518B237D2}"/>
    <cellStyle name="メモ 3 2 3 6 11 2 2" xfId="42148" xr:uid="{B1BF66A5-49E5-46F8-BDEB-8CBE286B9B8C}"/>
    <cellStyle name="メモ 3 2 3 6 11 3" xfId="31389" xr:uid="{88960B64-B99C-4A4A-B638-4BAACFAD8801}"/>
    <cellStyle name="メモ 3 2 3 6 12" xfId="10335" xr:uid="{855C3F72-8B28-417C-8959-DB108559C933}"/>
    <cellStyle name="メモ 3 2 3 6 12 2" xfId="21092" xr:uid="{8CE61397-ED37-48F6-81A7-7C58408B9CDE}"/>
    <cellStyle name="メモ 3 2 3 6 12 2 2" xfId="42783" xr:uid="{7A96A750-426B-4DD0-84A8-33233E088637}"/>
    <cellStyle name="メモ 3 2 3 6 12 3" xfId="32024" xr:uid="{D1060A87-8F61-4635-9F50-4DB131A5B069}"/>
    <cellStyle name="メモ 3 2 3 6 13" xfId="10987" xr:uid="{E4D5089F-BF88-4AD5-9032-E5758F3B7AEE}"/>
    <cellStyle name="メモ 3 2 3 6 13 2" xfId="21744" xr:uid="{CD6E6075-1BAB-4EDC-8F3C-5728B38C6C5A}"/>
    <cellStyle name="メモ 3 2 3 6 13 2 2" xfId="43435" xr:uid="{D6F20919-1DCA-450D-AC21-4DEF3F9BC5C7}"/>
    <cellStyle name="メモ 3 2 3 6 13 3" xfId="32676" xr:uid="{73CC7376-894C-4007-B237-6315F2383BF2}"/>
    <cellStyle name="メモ 3 2 3 6 14" xfId="11612" xr:uid="{C31D91B1-9AB0-4757-ACF7-9A5F535F052E}"/>
    <cellStyle name="メモ 3 2 3 6 14 2" xfId="22369" xr:uid="{5B2026ED-1C89-4D0A-A833-4A103B937FE4}"/>
    <cellStyle name="メモ 3 2 3 6 14 2 2" xfId="44060" xr:uid="{67E36363-BAFE-4607-BC45-764A00B7C628}"/>
    <cellStyle name="メモ 3 2 3 6 14 3" xfId="33301" xr:uid="{7FEEF9F2-7C10-4BFA-8C19-BE6446A28542}"/>
    <cellStyle name="メモ 3 2 3 6 15" xfId="12217" xr:uid="{AEAB2FE4-9092-453B-B9BE-72F4B7439A0B}"/>
    <cellStyle name="メモ 3 2 3 6 15 2" xfId="22974" xr:uid="{14F95CE0-873A-46A5-9CFA-0271D54D063B}"/>
    <cellStyle name="メモ 3 2 3 6 15 2 2" xfId="44665" xr:uid="{A3CBF060-3A7F-477F-84EC-7611998055B3}"/>
    <cellStyle name="メモ 3 2 3 6 15 3" xfId="33906" xr:uid="{74EAD5EA-2B3F-4587-B46E-24471326DA09}"/>
    <cellStyle name="メモ 3 2 3 6 16" xfId="12846" xr:uid="{96C1632F-FFA4-4AF8-840C-AADA39797FAF}"/>
    <cellStyle name="メモ 3 2 3 6 16 2" xfId="23603" xr:uid="{F4DB0F33-B207-411A-8527-F32CFD72D390}"/>
    <cellStyle name="メモ 3 2 3 6 16 2 2" xfId="45294" xr:uid="{13D581C0-E1F4-4D9E-8E2E-464AAD5E8F05}"/>
    <cellStyle name="メモ 3 2 3 6 16 3" xfId="34535" xr:uid="{C4C8DEBE-6DE3-40DC-8F45-89E8D52DE38A}"/>
    <cellStyle name="メモ 3 2 3 6 17" xfId="13517" xr:uid="{FBDBD26B-1C4E-4E37-8912-1D394360844D}"/>
    <cellStyle name="メモ 3 2 3 6 17 2" xfId="35206" xr:uid="{3A137E26-D90E-4965-B2FB-9E4A8325D284}"/>
    <cellStyle name="メモ 3 2 3 6 18" xfId="24446" xr:uid="{F1887A71-2A0D-4191-9A57-F3B60228BE7A}"/>
    <cellStyle name="メモ 3 2 3 6 19" xfId="46144" xr:uid="{312BB8C9-46C8-4878-8CBD-F387F7283F3B}"/>
    <cellStyle name="メモ 3 2 3 6 2" xfId="3698" xr:uid="{9D4B1EB0-4393-44E2-9BFB-02BED584EBC5}"/>
    <cellStyle name="メモ 3 2 3 6 2 2" xfId="14454" xr:uid="{2CC3FAB3-4FE7-4048-A36A-F0D42383B5DB}"/>
    <cellStyle name="メモ 3 2 3 6 2 2 2" xfId="36144" xr:uid="{E250FD3B-8BE7-402E-AD76-588A677F156E}"/>
    <cellStyle name="メモ 3 2 3 6 2 2 3" xfId="49223" xr:uid="{21DD3919-C66B-4DC9-951A-8AECB79BFFDF}"/>
    <cellStyle name="メモ 3 2 3 6 2 3" xfId="25386" xr:uid="{E3DF58FB-E3D3-40F1-8142-7B2E083F07ED}"/>
    <cellStyle name="メモ 3 2 3 6 2 3 2" xfId="50355" xr:uid="{A0F79ACC-1574-4816-910D-33AE180850DA}"/>
    <cellStyle name="メモ 3 2 3 6 2 4" xfId="48186" xr:uid="{FA18EF46-893D-4A98-B2C3-19020D9A25CD}"/>
    <cellStyle name="メモ 3 2 3 6 20" xfId="46822" xr:uid="{AE718EA5-123A-442C-A322-DE80DFB6C02A}"/>
    <cellStyle name="メモ 3 2 3 6 21" xfId="47506" xr:uid="{A2D40100-DD6A-48E6-86C0-5005526DF1D8}"/>
    <cellStyle name="メモ 3 2 3 6 3" xfId="4378" xr:uid="{E7381A41-80BA-4215-9296-8F857A846432}"/>
    <cellStyle name="メモ 3 2 3 6 3 2" xfId="15134" xr:uid="{9542FE0B-4AF5-44C8-873A-2DF8D0840AD0}"/>
    <cellStyle name="メモ 3 2 3 6 3 2 2" xfId="36824" xr:uid="{D8A0E8D1-43F0-423C-A182-387FC19F7391}"/>
    <cellStyle name="メモ 3 2 3 6 3 2 3" xfId="51035" xr:uid="{2D5298BC-E043-4779-A8FB-8851C9CF96B4}"/>
    <cellStyle name="メモ 3 2 3 6 3 3" xfId="26066" xr:uid="{6B4B255D-4C5A-436F-BBAD-B049E9F6B17A}"/>
    <cellStyle name="メモ 3 2 3 6 3 4" xfId="48866" xr:uid="{89A26E4C-35B8-4F74-B8F9-055CB7D84991}"/>
    <cellStyle name="メモ 3 2 3 6 4" xfId="5054" xr:uid="{C3206050-67D9-4C3B-9CEB-22D928CCCE17}"/>
    <cellStyle name="メモ 3 2 3 6 4 2" xfId="15810" xr:uid="{1221BA15-094E-4EB9-8131-823679C51244}"/>
    <cellStyle name="メモ 3 2 3 6 4 2 2" xfId="37500" xr:uid="{68F820CB-C172-49AD-98B4-086E41821FFD}"/>
    <cellStyle name="メモ 3 2 3 6 4 3" xfId="26742" xr:uid="{6CEC0FD8-2990-4A7A-91D1-722C51F592C6}"/>
    <cellStyle name="メモ 3 2 3 6 4 4" xfId="49675" xr:uid="{9A0F2797-E1FA-453B-A7D7-1BAE8117E889}"/>
    <cellStyle name="メモ 3 2 3 6 5" xfId="5734" xr:uid="{E44C583E-4CEF-4729-934B-135AC18E8D0E}"/>
    <cellStyle name="メモ 3 2 3 6 5 2" xfId="16490" xr:uid="{DA2AB071-51D5-4C5C-B40E-7658666ACB23}"/>
    <cellStyle name="メモ 3 2 3 6 5 2 2" xfId="38180" xr:uid="{DEC4CF2A-AE1E-47D9-B0FE-8CADE45A497E}"/>
    <cellStyle name="メモ 3 2 3 6 5 3" xfId="27421" xr:uid="{025988F3-7534-461E-A6C1-EE587AA2EC04}"/>
    <cellStyle name="メモ 3 2 3 6 6" xfId="6417" xr:uid="{7DB326CC-86AE-49BB-82C6-16732F3B0258}"/>
    <cellStyle name="メモ 3 2 3 6 6 2" xfId="17173" xr:uid="{4E902C8D-1C78-4A05-95BB-A48F81001065}"/>
    <cellStyle name="メモ 3 2 3 6 6 2 2" xfId="38863" xr:uid="{EC0B6D7A-24B2-4009-855A-BCCF967BFD83}"/>
    <cellStyle name="メモ 3 2 3 6 6 3" xfId="28104" xr:uid="{3E6AF59C-4C84-4F8D-9EAD-714757FD166B}"/>
    <cellStyle name="メモ 3 2 3 6 7" xfId="7096" xr:uid="{67FE0033-60FA-4B3E-9585-41B5B3303099}"/>
    <cellStyle name="メモ 3 2 3 6 7 2" xfId="17852" xr:uid="{56FF98C6-58C2-438A-AD68-CE919BC9E9A6}"/>
    <cellStyle name="メモ 3 2 3 6 7 2 2" xfId="39542" xr:uid="{A007AD6F-424D-40BA-AA2C-ED215EBDE90B}"/>
    <cellStyle name="メモ 3 2 3 6 7 3" xfId="28783" xr:uid="{E76EBF3A-211C-4EAB-8055-38A1D0C574B5}"/>
    <cellStyle name="メモ 3 2 3 6 8" xfId="7759" xr:uid="{F76ACB95-F9A4-4ABA-85E7-7F87D57907C9}"/>
    <cellStyle name="メモ 3 2 3 6 8 2" xfId="18515" xr:uid="{6FD75388-7C41-48E3-8207-664CBF2CB678}"/>
    <cellStyle name="メモ 3 2 3 6 8 2 2" xfId="40206" xr:uid="{3356FE5E-4F6B-4645-96A8-0B7F439974EE}"/>
    <cellStyle name="メモ 3 2 3 6 8 3" xfId="29447" xr:uid="{DF687A1B-E1AF-481C-AA87-A277AC9667C4}"/>
    <cellStyle name="メモ 3 2 3 6 9" xfId="8395" xr:uid="{B5219C5C-D000-4BA4-9CB6-48A5A2E345BD}"/>
    <cellStyle name="メモ 3 2 3 6 9 2" xfId="19151" xr:uid="{7C89C55C-D416-4C63-A72C-438B47C74910}"/>
    <cellStyle name="メモ 3 2 3 6 9 2 2" xfId="40842" xr:uid="{F90F0BE3-2C71-4F04-B1A1-4DA3B3052BB2}"/>
    <cellStyle name="メモ 3 2 3 6 9 3" xfId="30083" xr:uid="{4F37A928-6B23-4DD0-8A9C-4EEAEC8AD4EE}"/>
    <cellStyle name="メモ 3 2 3 7" xfId="3091" xr:uid="{24B053B4-C587-41CD-BCB9-12E3AAEA589D}"/>
    <cellStyle name="メモ 3 2 3 7 10" xfId="9119" xr:uid="{092F58D4-981D-481B-999C-72EBAA8D2CF5}"/>
    <cellStyle name="メモ 3 2 3 7 10 2" xfId="19876" xr:uid="{B1A41205-F734-40FF-96CC-7BB3D87F0CEE}"/>
    <cellStyle name="メモ 3 2 3 7 10 2 2" xfId="41567" xr:uid="{DB1C85CB-D373-4129-A4E9-17D421C26435}"/>
    <cellStyle name="メモ 3 2 3 7 10 3" xfId="30808" xr:uid="{75E3A585-6589-4284-AA0B-B1B808ADB625}"/>
    <cellStyle name="メモ 3 2 3 7 11" xfId="9745" xr:uid="{ECB5C536-AE8D-428B-83CC-AA5FCBCB023B}"/>
    <cellStyle name="メモ 3 2 3 7 11 2" xfId="20502" xr:uid="{B6A396A1-A330-4C64-8A5C-31902A74C2D9}"/>
    <cellStyle name="メモ 3 2 3 7 11 2 2" xfId="42193" xr:uid="{134BF6A6-5798-4C2C-AC7C-95FA9C3EA5AA}"/>
    <cellStyle name="メモ 3 2 3 7 11 3" xfId="31434" xr:uid="{4D1DDFC3-6CF1-4527-801A-5744E8B53C7B}"/>
    <cellStyle name="メモ 3 2 3 7 12" xfId="10380" xr:uid="{DE11B4E9-9134-4F97-9DC8-37E22D2F706D}"/>
    <cellStyle name="メモ 3 2 3 7 12 2" xfId="21137" xr:uid="{D7AAC3EA-2C12-4944-A863-D06FEED0D2DF}"/>
    <cellStyle name="メモ 3 2 3 7 12 2 2" xfId="42828" xr:uid="{FDEE0E7F-6A1D-48A7-BF0D-1E14594AA38E}"/>
    <cellStyle name="メモ 3 2 3 7 12 3" xfId="32069" xr:uid="{352589AC-AE74-4D60-A7D2-F98D4FE8BA26}"/>
    <cellStyle name="メモ 3 2 3 7 13" xfId="11032" xr:uid="{ED999D37-A925-4D2B-9186-7E3B960F89EB}"/>
    <cellStyle name="メモ 3 2 3 7 13 2" xfId="21789" xr:uid="{A69C2639-22A9-48F9-A871-DEBE47250557}"/>
    <cellStyle name="メモ 3 2 3 7 13 2 2" xfId="43480" xr:uid="{954E514B-85A6-456F-904E-98CA2B9B3113}"/>
    <cellStyle name="メモ 3 2 3 7 13 3" xfId="32721" xr:uid="{324554BB-3CD0-4F85-87D7-8EB35947A070}"/>
    <cellStyle name="メモ 3 2 3 7 14" xfId="11657" xr:uid="{F378D609-2F8E-400C-9F10-BB03F3893F2D}"/>
    <cellStyle name="メモ 3 2 3 7 14 2" xfId="22414" xr:uid="{0ED47260-2AF6-426D-957F-B5A6A0CBDE37}"/>
    <cellStyle name="メモ 3 2 3 7 14 2 2" xfId="44105" xr:uid="{F02B07E1-A71D-4E3A-B158-7B2D11B17A0B}"/>
    <cellStyle name="メモ 3 2 3 7 14 3" xfId="33346" xr:uid="{1CE7ECC9-0AD1-4D5B-8FD8-B30B2389B709}"/>
    <cellStyle name="メモ 3 2 3 7 15" xfId="12262" xr:uid="{2595DDE6-EED8-458E-BD2F-6D3CBFCE4687}"/>
    <cellStyle name="メモ 3 2 3 7 15 2" xfId="23019" xr:uid="{CC9C19F6-1967-4B5F-918D-D69074C33200}"/>
    <cellStyle name="メモ 3 2 3 7 15 2 2" xfId="44710" xr:uid="{06E71E32-6A97-4654-AE57-B598E2E1B3E2}"/>
    <cellStyle name="メモ 3 2 3 7 15 3" xfId="33951" xr:uid="{96E8F689-2BEF-4881-A0F6-7909B484EC12}"/>
    <cellStyle name="メモ 3 2 3 7 16" xfId="12891" xr:uid="{BC689B46-8E3F-408E-870A-19A819CC0B93}"/>
    <cellStyle name="メモ 3 2 3 7 16 2" xfId="23648" xr:uid="{56A908E5-0D65-459C-B25A-71436CB5F64D}"/>
    <cellStyle name="メモ 3 2 3 7 16 2 2" xfId="45339" xr:uid="{6CB3F2E1-1307-4FCA-A48A-F5D56C1A973C}"/>
    <cellStyle name="メモ 3 2 3 7 16 3" xfId="34580" xr:uid="{251489A0-C0BF-4649-981C-72637EAAC1C5}"/>
    <cellStyle name="メモ 3 2 3 7 17" xfId="13562" xr:uid="{94870DF1-2D09-4704-84F3-157783F964FD}"/>
    <cellStyle name="メモ 3 2 3 7 17 2" xfId="35251" xr:uid="{66ADF6B3-F78B-47AF-BE10-5BDB33583FFB}"/>
    <cellStyle name="メモ 3 2 3 7 18" xfId="24491" xr:uid="{F660444D-1BC3-4C9E-9701-BD8892F3E1CB}"/>
    <cellStyle name="メモ 3 2 3 7 19" xfId="46189" xr:uid="{FECC39CA-9D5C-4DC3-9E1A-E359B68A0CF8}"/>
    <cellStyle name="メモ 3 2 3 7 2" xfId="3743" xr:uid="{15D486E0-0413-42B9-BEB4-27B0E86CFB44}"/>
    <cellStyle name="メモ 3 2 3 7 2 2" xfId="14499" xr:uid="{546E11D0-16BE-43F2-BA9F-312584C2E5E7}"/>
    <cellStyle name="メモ 3 2 3 7 2 2 2" xfId="36189" xr:uid="{BC110C7F-B11B-48D5-984E-9A645270774C}"/>
    <cellStyle name="メモ 3 2 3 7 2 2 3" xfId="49232" xr:uid="{0AD7B040-1A6D-47D5-89BF-E39A57000C3C}"/>
    <cellStyle name="メモ 3 2 3 7 2 3" xfId="25431" xr:uid="{0744D5C7-A56C-4265-9DB0-16C608055299}"/>
    <cellStyle name="メモ 3 2 3 7 2 3 2" xfId="50400" xr:uid="{80DF9BDB-F684-4450-9B09-C39F9B744527}"/>
    <cellStyle name="メモ 3 2 3 7 2 4" xfId="48231" xr:uid="{D46C8447-8925-4966-BECA-97D381166956}"/>
    <cellStyle name="メモ 3 2 3 7 20" xfId="46867" xr:uid="{3A439BE4-9166-4892-806B-443A2169481D}"/>
    <cellStyle name="メモ 3 2 3 7 21" xfId="47551" xr:uid="{BB6A33F5-99FB-4A80-A5B4-CB8A5BBEEDE2}"/>
    <cellStyle name="メモ 3 2 3 7 3" xfId="4423" xr:uid="{9593E9AA-7237-4627-B221-5FAC542F5333}"/>
    <cellStyle name="メモ 3 2 3 7 3 2" xfId="15179" xr:uid="{73A1FBEE-43D5-437D-AFD9-BBAD2FB9B663}"/>
    <cellStyle name="メモ 3 2 3 7 3 2 2" xfId="36869" xr:uid="{0B3336BE-F95F-4028-A0F7-20826AC2E778}"/>
    <cellStyle name="メモ 3 2 3 7 3 2 3" xfId="51080" xr:uid="{4D17E41F-D799-46CD-8B07-5CDCB84F37AA}"/>
    <cellStyle name="メモ 3 2 3 7 3 3" xfId="26111" xr:uid="{2073615C-3054-4D65-8ADF-DE15E41059CE}"/>
    <cellStyle name="メモ 3 2 3 7 3 4" xfId="48911" xr:uid="{6F125355-715C-4024-9691-5B5008EC9A77}"/>
    <cellStyle name="メモ 3 2 3 7 4" xfId="5099" xr:uid="{1E3D799D-6574-4C13-AAB7-0B63FB1DF922}"/>
    <cellStyle name="メモ 3 2 3 7 4 2" xfId="15855" xr:uid="{72D9B3EF-AB90-4207-B9E0-C65799F1A113}"/>
    <cellStyle name="メモ 3 2 3 7 4 2 2" xfId="37545" xr:uid="{4D5D79BE-D86C-4705-8EEB-BF581107D2FE}"/>
    <cellStyle name="メモ 3 2 3 7 4 3" xfId="26787" xr:uid="{A857C988-146B-4411-9426-5378413349DB}"/>
    <cellStyle name="メモ 3 2 3 7 4 4" xfId="49720" xr:uid="{13799117-DF83-4A71-9B6E-1BDB1BF3E93E}"/>
    <cellStyle name="メモ 3 2 3 7 5" xfId="5779" xr:uid="{3166309D-A011-4F9B-AD0D-23673DF040A9}"/>
    <cellStyle name="メモ 3 2 3 7 5 2" xfId="16535" xr:uid="{B2C0AB79-D3E4-4955-A487-0AAA57B302DB}"/>
    <cellStyle name="メモ 3 2 3 7 5 2 2" xfId="38225" xr:uid="{45FCE8DB-D6E6-401E-B623-B3E82F0F6823}"/>
    <cellStyle name="メモ 3 2 3 7 5 3" xfId="27466" xr:uid="{616C78EA-64CF-4F0B-BB98-49B71997A3B1}"/>
    <cellStyle name="メモ 3 2 3 7 6" xfId="6462" xr:uid="{4D188E58-3ED4-4310-BF9E-5D794CBE9046}"/>
    <cellStyle name="メモ 3 2 3 7 6 2" xfId="17218" xr:uid="{0ABFEA51-B7A0-442E-AD44-5850E645585F}"/>
    <cellStyle name="メモ 3 2 3 7 6 2 2" xfId="38908" xr:uid="{667842BE-7402-4749-B0DC-C0516CB99D51}"/>
    <cellStyle name="メモ 3 2 3 7 6 3" xfId="28149" xr:uid="{AB49256E-D58F-4594-95B8-1A1552CEFD47}"/>
    <cellStyle name="メモ 3 2 3 7 7" xfId="7141" xr:uid="{F45456A6-F717-4D72-BE58-6080C6D84B3C}"/>
    <cellStyle name="メモ 3 2 3 7 7 2" xfId="17897" xr:uid="{B0AE2C5A-E608-455E-AFBA-07AA35B5DDA2}"/>
    <cellStyle name="メモ 3 2 3 7 7 2 2" xfId="39587" xr:uid="{F7C465EE-8D61-4015-9EBB-62290DD4F361}"/>
    <cellStyle name="メモ 3 2 3 7 7 3" xfId="28828" xr:uid="{7E5DFB4E-7977-497D-B648-31F3611A3AA1}"/>
    <cellStyle name="メモ 3 2 3 7 8" xfId="7804" xr:uid="{817D1B70-6B3F-44C7-87EB-48FB4D2C2154}"/>
    <cellStyle name="メモ 3 2 3 7 8 2" xfId="18560" xr:uid="{F3387DEC-007F-4326-8045-B6204FF5A9F4}"/>
    <cellStyle name="メモ 3 2 3 7 8 2 2" xfId="40251" xr:uid="{6D2D2ABC-4520-4A3F-8FF7-CB816F2C7F44}"/>
    <cellStyle name="メモ 3 2 3 7 8 3" xfId="29492" xr:uid="{D44D6A2E-7430-4BAC-80E7-A0C44C17AA71}"/>
    <cellStyle name="メモ 3 2 3 7 9" xfId="8440" xr:uid="{C35EE8D5-BE18-43C9-BA1B-375AD953C227}"/>
    <cellStyle name="メモ 3 2 3 7 9 2" xfId="19196" xr:uid="{FA2FF92F-E8A6-42EB-B646-9F6546C63F3D}"/>
    <cellStyle name="メモ 3 2 3 7 9 2 2" xfId="40887" xr:uid="{152E6519-9154-4BB6-B781-C76DE174E523}"/>
    <cellStyle name="メモ 3 2 3 7 9 3" xfId="30128" xr:uid="{2EBE17E2-4F00-4DB0-AE06-7709BC00090E}"/>
    <cellStyle name="メモ 3 2 3 8" xfId="3151" xr:uid="{C17FF149-A6B7-4766-9AC1-40F01331280C}"/>
    <cellStyle name="メモ 3 2 3 8 10" xfId="9179" xr:uid="{C2EA82E2-858C-44BD-8B1E-BDEA97B7CBF5}"/>
    <cellStyle name="メモ 3 2 3 8 10 2" xfId="19936" xr:uid="{ECB33016-6EAB-4045-866A-FF03D84B7A79}"/>
    <cellStyle name="メモ 3 2 3 8 10 2 2" xfId="41627" xr:uid="{B9590869-9339-4ECE-9B57-062566E1305F}"/>
    <cellStyle name="メモ 3 2 3 8 10 3" xfId="30868" xr:uid="{993CB169-3C3F-4474-9100-1DFFB7608359}"/>
    <cellStyle name="メモ 3 2 3 8 11" xfId="9805" xr:uid="{3B900077-C4F0-4BD4-9C15-A9E9C3D4AE2A}"/>
    <cellStyle name="メモ 3 2 3 8 11 2" xfId="20562" xr:uid="{E03D61E0-4540-46E6-AC8B-0F81E05B7827}"/>
    <cellStyle name="メモ 3 2 3 8 11 2 2" xfId="42253" xr:uid="{2DC9DA82-2242-4587-BA57-66CEAFC2A9EA}"/>
    <cellStyle name="メモ 3 2 3 8 11 3" xfId="31494" xr:uid="{6E428ABE-12BA-4B8B-8A0A-0FFA890C7AEE}"/>
    <cellStyle name="メモ 3 2 3 8 12" xfId="10440" xr:uid="{913EE808-AEFA-4833-B9FA-18993FA5FE87}"/>
    <cellStyle name="メモ 3 2 3 8 12 2" xfId="21197" xr:uid="{ECA6C41B-A65B-4FDA-902A-045B46879541}"/>
    <cellStyle name="メモ 3 2 3 8 12 2 2" xfId="42888" xr:uid="{032A69C3-8C90-437E-AB98-CF9442C926B5}"/>
    <cellStyle name="メモ 3 2 3 8 12 3" xfId="32129" xr:uid="{B78CAE48-E3F0-476D-83D8-CADF2C56992F}"/>
    <cellStyle name="メモ 3 2 3 8 13" xfId="11092" xr:uid="{149240D1-3878-4924-8F8A-1DCBFB80B968}"/>
    <cellStyle name="メモ 3 2 3 8 13 2" xfId="21849" xr:uid="{5DB738E8-7278-447E-8DE3-2DB6139CA4A6}"/>
    <cellStyle name="メモ 3 2 3 8 13 2 2" xfId="43540" xr:uid="{5B9CDD35-CC7A-45E6-B1C4-5758D8C141F9}"/>
    <cellStyle name="メモ 3 2 3 8 13 3" xfId="32781" xr:uid="{5B1EC4A9-D6DD-48C2-A87A-DFB1E164C2A1}"/>
    <cellStyle name="メモ 3 2 3 8 14" xfId="11717" xr:uid="{2B835FBC-3CCF-4C8E-B9B3-DCCC06326699}"/>
    <cellStyle name="メモ 3 2 3 8 14 2" xfId="22474" xr:uid="{C66CA45D-60C0-4798-8F46-AFC893057556}"/>
    <cellStyle name="メモ 3 2 3 8 14 2 2" xfId="44165" xr:uid="{B64C75FD-0A74-4B52-9AEF-FF80AC12041F}"/>
    <cellStyle name="メモ 3 2 3 8 14 3" xfId="33406" xr:uid="{2E077912-EF5A-4798-A1DF-3FE905F076AA}"/>
    <cellStyle name="メモ 3 2 3 8 15" xfId="12322" xr:uid="{D9C04B67-CB96-4743-8909-7B3C71BB4B0E}"/>
    <cellStyle name="メモ 3 2 3 8 15 2" xfId="23079" xr:uid="{3CBDF502-D3B7-44EE-801F-9AC2F7AFA33B}"/>
    <cellStyle name="メモ 3 2 3 8 15 2 2" xfId="44770" xr:uid="{210C7FAF-A3D3-4C7D-ABA8-3950929B03DD}"/>
    <cellStyle name="メモ 3 2 3 8 15 3" xfId="34011" xr:uid="{A16BF334-3C52-449F-86A0-7BD58E504BDD}"/>
    <cellStyle name="メモ 3 2 3 8 16" xfId="12951" xr:uid="{D67215D3-C387-4F31-BABF-2EEE542B00EB}"/>
    <cellStyle name="メモ 3 2 3 8 16 2" xfId="23708" xr:uid="{A442B005-FE20-4F4D-A2FB-0F85EF81043E}"/>
    <cellStyle name="メモ 3 2 3 8 16 2 2" xfId="45399" xr:uid="{8361A716-053C-4E93-9748-394048B79652}"/>
    <cellStyle name="メモ 3 2 3 8 16 3" xfId="34640" xr:uid="{567D5B39-5850-4AE9-8C23-BF528340E8CC}"/>
    <cellStyle name="メモ 3 2 3 8 17" xfId="13622" xr:uid="{8D1F60E8-DDC1-4A16-91CC-268465EC2701}"/>
    <cellStyle name="メモ 3 2 3 8 17 2" xfId="35311" xr:uid="{85E554B2-6DEB-4C21-9E1B-8B5BC487B308}"/>
    <cellStyle name="メモ 3 2 3 8 18" xfId="24551" xr:uid="{64833495-5217-4726-BCF7-32F26ADCF959}"/>
    <cellStyle name="メモ 3 2 3 8 19" xfId="46249" xr:uid="{976E4918-2CF4-4C1F-B9AB-12354EDA9162}"/>
    <cellStyle name="メモ 3 2 3 8 2" xfId="3803" xr:uid="{D3CB4E46-EA0A-4BEF-9AF2-C3AB30AD97B0}"/>
    <cellStyle name="メモ 3 2 3 8 2 2" xfId="14559" xr:uid="{31509E1F-8E0C-4286-B3F4-3AB927BDDD7F}"/>
    <cellStyle name="メモ 3 2 3 8 2 2 2" xfId="36249" xr:uid="{708E593A-58B3-424D-AA3C-C2937549E54F}"/>
    <cellStyle name="メモ 3 2 3 8 2 2 3" xfId="49244" xr:uid="{08360966-AC62-4B0C-8033-63C2A173A478}"/>
    <cellStyle name="メモ 3 2 3 8 2 3" xfId="25491" xr:uid="{8DAE4492-6171-4974-B024-BDFB74902049}"/>
    <cellStyle name="メモ 3 2 3 8 2 3 2" xfId="50460" xr:uid="{35A253A2-98BE-490C-904A-C6D385A819DD}"/>
    <cellStyle name="メモ 3 2 3 8 2 4" xfId="48291" xr:uid="{C2EE38A7-826F-4C5F-AB2A-40E7CB86A8F4}"/>
    <cellStyle name="メモ 3 2 3 8 20" xfId="46927" xr:uid="{E9E7700A-59FC-492B-849C-CBCC9447CE96}"/>
    <cellStyle name="メモ 3 2 3 8 21" xfId="47611" xr:uid="{33B4F5EF-9D85-4A00-8EAD-68381599A8FD}"/>
    <cellStyle name="メモ 3 2 3 8 3" xfId="4483" xr:uid="{C5266E61-756D-4C5A-92B6-F03D0E088781}"/>
    <cellStyle name="メモ 3 2 3 8 3 2" xfId="15239" xr:uid="{B2000913-8305-46E2-A383-7E6A92C11C2A}"/>
    <cellStyle name="メモ 3 2 3 8 3 2 2" xfId="36929" xr:uid="{5582CB03-8B3E-4663-B547-481FAA110674}"/>
    <cellStyle name="メモ 3 2 3 8 3 2 3" xfId="51140" xr:uid="{EFE014A5-7C31-4253-A732-BEAD2EA69EDE}"/>
    <cellStyle name="メモ 3 2 3 8 3 3" xfId="26171" xr:uid="{5E164751-0655-4B48-B78B-4255496AF2BB}"/>
    <cellStyle name="メモ 3 2 3 8 3 4" xfId="48971" xr:uid="{C0FADB3F-2EEA-4E9F-83C5-BB2065F29C8A}"/>
    <cellStyle name="メモ 3 2 3 8 4" xfId="5159" xr:uid="{4F3165D0-E636-469D-A51C-3C7927EAAE38}"/>
    <cellStyle name="メモ 3 2 3 8 4 2" xfId="15915" xr:uid="{F04E0355-574D-40FE-AF5F-692A61DFE36A}"/>
    <cellStyle name="メモ 3 2 3 8 4 2 2" xfId="37605" xr:uid="{59F8E449-A979-49AF-B2EE-E4861F2992E0}"/>
    <cellStyle name="メモ 3 2 3 8 4 3" xfId="26847" xr:uid="{292ED230-8863-4591-934E-C7A948D2A852}"/>
    <cellStyle name="メモ 3 2 3 8 4 4" xfId="49780" xr:uid="{97683B03-6578-4397-A8D4-1F258A77A871}"/>
    <cellStyle name="メモ 3 2 3 8 5" xfId="5839" xr:uid="{B8B1EB26-6B08-457C-9DD5-BBF45389B568}"/>
    <cellStyle name="メモ 3 2 3 8 5 2" xfId="16595" xr:uid="{51EF1F86-9572-4A2A-AD5C-D7DA9629333A}"/>
    <cellStyle name="メモ 3 2 3 8 5 2 2" xfId="38285" xr:uid="{1FE533A4-B00C-45B7-93F4-A7383F8D6EA9}"/>
    <cellStyle name="メモ 3 2 3 8 5 3" xfId="27526" xr:uid="{FF05781F-737B-4F0C-8310-BCDAC485B58D}"/>
    <cellStyle name="メモ 3 2 3 8 6" xfId="6522" xr:uid="{031CCD63-6F98-4490-A1E6-70AAD42FF8DB}"/>
    <cellStyle name="メモ 3 2 3 8 6 2" xfId="17278" xr:uid="{1BEB5BE4-CE25-4B8D-AE64-7EEF466811E7}"/>
    <cellStyle name="メモ 3 2 3 8 6 2 2" xfId="38968" xr:uid="{1FF4182F-780E-4EEB-ACBA-20A38070DCA7}"/>
    <cellStyle name="メモ 3 2 3 8 6 3" xfId="28209" xr:uid="{7118049C-FDD2-4889-9FA2-456D61A75630}"/>
    <cellStyle name="メモ 3 2 3 8 7" xfId="7201" xr:uid="{ABA1DB8B-9F45-4AB3-957E-BF3068DE185B}"/>
    <cellStyle name="メモ 3 2 3 8 7 2" xfId="17957" xr:uid="{AADAF209-4F8A-4D58-AB13-3912D6689747}"/>
    <cellStyle name="メモ 3 2 3 8 7 2 2" xfId="39647" xr:uid="{0085DC73-19D1-48E6-B708-E680C8FF5F6D}"/>
    <cellStyle name="メモ 3 2 3 8 7 3" xfId="28888" xr:uid="{2A07CAAB-87D5-41FF-908B-0AD84197ED5E}"/>
    <cellStyle name="メモ 3 2 3 8 8" xfId="7864" xr:uid="{1FB2A54E-3CC6-449F-BFFF-5284A7BA7255}"/>
    <cellStyle name="メモ 3 2 3 8 8 2" xfId="18620" xr:uid="{667FF0AF-AF99-4370-A11D-A190C1D706B4}"/>
    <cellStyle name="メモ 3 2 3 8 8 2 2" xfId="40311" xr:uid="{001570EB-157F-41B0-9034-2F56E4C7ED0A}"/>
    <cellStyle name="メモ 3 2 3 8 8 3" xfId="29552" xr:uid="{0BD651D6-6E3E-4530-A4CC-ECB564DE4717}"/>
    <cellStyle name="メモ 3 2 3 8 9" xfId="8500" xr:uid="{457755AD-00E7-4292-9CC6-4F2ACBA28B25}"/>
    <cellStyle name="メモ 3 2 3 8 9 2" xfId="19256" xr:uid="{540DFEB4-0BC1-4462-B7A2-18D4FB0A72E4}"/>
    <cellStyle name="メモ 3 2 3 8 9 2 2" xfId="40947" xr:uid="{8AC52D0F-3639-441B-83AF-B80E4FEE5C93}"/>
    <cellStyle name="メモ 3 2 3 8 9 3" xfId="30188" xr:uid="{EA6296CB-9A6C-4FFB-AF1B-DDB42C38911B}"/>
    <cellStyle name="メモ 3 2 3 9" xfId="3211" xr:uid="{C2499DC9-91E6-4B67-9EBB-ADE5371CFAB6}"/>
    <cellStyle name="メモ 3 2 3 9 10" xfId="9239" xr:uid="{FCC1EBD9-064B-4DC7-96E3-EA5543A069CB}"/>
    <cellStyle name="メモ 3 2 3 9 10 2" xfId="19996" xr:uid="{F7C46070-ADE2-42F7-9380-507D32DB8CED}"/>
    <cellStyle name="メモ 3 2 3 9 10 2 2" xfId="41687" xr:uid="{40406CE6-9FB5-4574-B8E7-47FE55DBC8B0}"/>
    <cellStyle name="メモ 3 2 3 9 10 3" xfId="30928" xr:uid="{F7122D0B-5F61-4D98-BA1F-73B6FB9221F5}"/>
    <cellStyle name="メモ 3 2 3 9 11" xfId="9865" xr:uid="{EFBCBFEB-BFBB-4AB5-9A10-D767DB057FC2}"/>
    <cellStyle name="メモ 3 2 3 9 11 2" xfId="20622" xr:uid="{6E7EDB78-54A4-4D0F-9343-5C4204B6B38D}"/>
    <cellStyle name="メモ 3 2 3 9 11 2 2" xfId="42313" xr:uid="{49806EDE-B070-491E-BC62-9D464E9D6D71}"/>
    <cellStyle name="メモ 3 2 3 9 11 3" xfId="31554" xr:uid="{F859B202-6289-48D2-A920-3FA6A4418D6D}"/>
    <cellStyle name="メモ 3 2 3 9 12" xfId="10500" xr:uid="{8FFB5357-199A-4465-ADBE-3161619FF651}"/>
    <cellStyle name="メモ 3 2 3 9 12 2" xfId="21257" xr:uid="{35ECD2B0-4778-47D3-96DA-A457C602BB33}"/>
    <cellStyle name="メモ 3 2 3 9 12 2 2" xfId="42948" xr:uid="{1D44CF94-52C3-4109-8A25-42400B4A1DCD}"/>
    <cellStyle name="メモ 3 2 3 9 12 3" xfId="32189" xr:uid="{601D4701-36D4-46BF-B4C1-B99341DCD5F9}"/>
    <cellStyle name="メモ 3 2 3 9 13" xfId="11152" xr:uid="{0E30275B-25CD-4683-B924-9A2379E506A1}"/>
    <cellStyle name="メモ 3 2 3 9 13 2" xfId="21909" xr:uid="{E4917BC0-4E88-46E7-87BF-F23245722A90}"/>
    <cellStyle name="メモ 3 2 3 9 13 2 2" xfId="43600" xr:uid="{5049DEB6-8266-4DA2-9E2B-4BD600552834}"/>
    <cellStyle name="メモ 3 2 3 9 13 3" xfId="32841" xr:uid="{A743D392-F8AD-438E-A7FE-BC77D259B4E4}"/>
    <cellStyle name="メモ 3 2 3 9 14" xfId="11777" xr:uid="{F25C07C4-1DA3-462D-94BF-6A2FDAC65F7A}"/>
    <cellStyle name="メモ 3 2 3 9 14 2" xfId="22534" xr:uid="{C5E3EBBF-4513-4492-92C8-7ECAD9A02899}"/>
    <cellStyle name="メモ 3 2 3 9 14 2 2" xfId="44225" xr:uid="{48189F65-2A94-4E2C-BD1D-C0E5B8D718C7}"/>
    <cellStyle name="メモ 3 2 3 9 14 3" xfId="33466" xr:uid="{10043E0A-97A9-4CE9-99D7-BD2D0FDEDB45}"/>
    <cellStyle name="メモ 3 2 3 9 15" xfId="12382" xr:uid="{43B99740-4F5C-47FB-A70F-D10C9A7E4FC3}"/>
    <cellStyle name="メモ 3 2 3 9 15 2" xfId="23139" xr:uid="{9056612F-7B63-4CE3-9769-9E506CDAE4FA}"/>
    <cellStyle name="メモ 3 2 3 9 15 2 2" xfId="44830" xr:uid="{121750F9-0BDA-4C14-ACA5-D1EDD16F063C}"/>
    <cellStyle name="メモ 3 2 3 9 15 3" xfId="34071" xr:uid="{62BC8CC1-2A09-46BF-85FF-9284478DE076}"/>
    <cellStyle name="メモ 3 2 3 9 16" xfId="13011" xr:uid="{CD048EB6-9C3E-40E8-A587-3C898C317DAC}"/>
    <cellStyle name="メモ 3 2 3 9 16 2" xfId="23768" xr:uid="{E1504734-E0C9-48BD-A829-446A5723E2CD}"/>
    <cellStyle name="メモ 3 2 3 9 16 2 2" xfId="45459" xr:uid="{727E945B-6158-431E-BD9C-ED6AABAB9EFE}"/>
    <cellStyle name="メモ 3 2 3 9 16 3" xfId="34700" xr:uid="{D2BF8B51-D35B-44BA-A11A-66D053F1D3CC}"/>
    <cellStyle name="メモ 3 2 3 9 17" xfId="13682" xr:uid="{A8E7F653-3145-4583-A313-BCCE81B2A212}"/>
    <cellStyle name="メモ 3 2 3 9 17 2" xfId="35371" xr:uid="{BEA8EFAE-CFFE-4413-878F-3B5C0BF575CD}"/>
    <cellStyle name="メモ 3 2 3 9 18" xfId="24611" xr:uid="{8634C33D-EA9C-491A-A149-A499937D0D62}"/>
    <cellStyle name="メモ 3 2 3 9 19" xfId="46309" xr:uid="{189B868E-81A6-4E57-972D-88A39B819E24}"/>
    <cellStyle name="メモ 3 2 3 9 2" xfId="3863" xr:uid="{71472278-D623-4DFE-B221-C5DCA70F5280}"/>
    <cellStyle name="メモ 3 2 3 9 2 2" xfId="14619" xr:uid="{EE6FEBB9-2E76-495E-BB04-400CF31138C6}"/>
    <cellStyle name="メモ 3 2 3 9 2 2 2" xfId="36309" xr:uid="{D785B27D-D4CB-41B1-9A0A-48115A240A3C}"/>
    <cellStyle name="メモ 3 2 3 9 2 2 3" xfId="49256" xr:uid="{617AA5D2-6BB7-4EA4-B992-C13185DD7936}"/>
    <cellStyle name="メモ 3 2 3 9 2 3" xfId="25551" xr:uid="{0EFD597B-4474-477A-B6C6-1CE6446B6642}"/>
    <cellStyle name="メモ 3 2 3 9 2 3 2" xfId="50520" xr:uid="{46EF3B39-EC1B-4BDA-B6BB-746C78D3E856}"/>
    <cellStyle name="メモ 3 2 3 9 2 4" xfId="48351" xr:uid="{18E59CD3-8BCA-4212-92E8-BBF750ED965D}"/>
    <cellStyle name="メモ 3 2 3 9 20" xfId="46987" xr:uid="{22B2E902-2377-4481-A720-8865751173A9}"/>
    <cellStyle name="メモ 3 2 3 9 21" xfId="47671" xr:uid="{D8683838-A07B-403E-A087-B855607CEB9C}"/>
    <cellStyle name="メモ 3 2 3 9 3" xfId="4543" xr:uid="{CBCBF878-77D3-4986-B4F1-3A8DAC24A9E6}"/>
    <cellStyle name="メモ 3 2 3 9 3 2" xfId="15299" xr:uid="{D3AF250B-20A9-438E-9C2E-3958ECD9184B}"/>
    <cellStyle name="メモ 3 2 3 9 3 2 2" xfId="36989" xr:uid="{4940F180-3631-4B20-864B-1C212119B601}"/>
    <cellStyle name="メモ 3 2 3 9 3 2 3" xfId="51200" xr:uid="{74C0F20D-28D4-4E40-A3F3-4ADA008D5FFB}"/>
    <cellStyle name="メモ 3 2 3 9 3 3" xfId="26231" xr:uid="{A0AAC455-8A5D-4B48-9BB9-406D4CEE5B16}"/>
    <cellStyle name="メモ 3 2 3 9 3 4" xfId="49031" xr:uid="{732283C7-83D7-45AC-AE9A-7F2E1B057CF9}"/>
    <cellStyle name="メモ 3 2 3 9 4" xfId="5219" xr:uid="{F734FAF4-D950-43A2-A160-5631A3D3279A}"/>
    <cellStyle name="メモ 3 2 3 9 4 2" xfId="15975" xr:uid="{C6332E9F-A915-4DF1-9AA7-B4B1F3CE55B1}"/>
    <cellStyle name="メモ 3 2 3 9 4 2 2" xfId="37665" xr:uid="{9F82F398-488E-4F23-8975-9AF009909AE4}"/>
    <cellStyle name="メモ 3 2 3 9 4 3" xfId="26907" xr:uid="{9BCCE10F-5629-428D-950F-B8AB9CEC991F}"/>
    <cellStyle name="メモ 3 2 3 9 4 4" xfId="49840" xr:uid="{96948BE3-F5F8-4FCA-8D5E-553D87240750}"/>
    <cellStyle name="メモ 3 2 3 9 5" xfId="5899" xr:uid="{475A03A4-A46A-440F-9AD5-A6B804A072E2}"/>
    <cellStyle name="メモ 3 2 3 9 5 2" xfId="16655" xr:uid="{35DF6FE9-8370-413A-AB63-742E78633404}"/>
    <cellStyle name="メモ 3 2 3 9 5 2 2" xfId="38345" xr:uid="{861D0BA2-D907-4D29-B240-90496FC1752E}"/>
    <cellStyle name="メモ 3 2 3 9 5 3" xfId="27586" xr:uid="{9D07628E-3192-466D-9773-A57839DB17C3}"/>
    <cellStyle name="メモ 3 2 3 9 6" xfId="6582" xr:uid="{4532CC4E-D92A-4585-A483-C0BFB2D6D5FE}"/>
    <cellStyle name="メモ 3 2 3 9 6 2" xfId="17338" xr:uid="{ACFF7A23-1C32-468C-A2D5-FDE5E1EEDE1C}"/>
    <cellStyle name="メモ 3 2 3 9 6 2 2" xfId="39028" xr:uid="{880CD4DB-BB7C-4F6B-89FC-7B0FFDB4A240}"/>
    <cellStyle name="メモ 3 2 3 9 6 3" xfId="28269" xr:uid="{E39C1EC9-6153-47E9-826E-F6F45646ECD8}"/>
    <cellStyle name="メモ 3 2 3 9 7" xfId="7261" xr:uid="{7ED16D31-3852-40D2-8204-D3891A203714}"/>
    <cellStyle name="メモ 3 2 3 9 7 2" xfId="18017" xr:uid="{F05E0F8C-E67A-4C84-BC96-6D692D11FDD7}"/>
    <cellStyle name="メモ 3 2 3 9 7 2 2" xfId="39707" xr:uid="{66C8A462-D88E-42F7-9F45-E9139D4C7607}"/>
    <cellStyle name="メモ 3 2 3 9 7 3" xfId="28948" xr:uid="{91E71130-9009-4F83-9FBF-C685E37EC3AD}"/>
    <cellStyle name="メモ 3 2 3 9 8" xfId="7924" xr:uid="{A6119779-C250-46D1-B583-BDD7CFA4B9CA}"/>
    <cellStyle name="メモ 3 2 3 9 8 2" xfId="18680" xr:uid="{12853C83-2593-4DC5-82AA-0385BBC0EC47}"/>
    <cellStyle name="メモ 3 2 3 9 8 2 2" xfId="40371" xr:uid="{A2D5F1C4-F720-4213-A35A-6AE892011237}"/>
    <cellStyle name="メモ 3 2 3 9 8 3" xfId="29612" xr:uid="{95DC02A0-1F66-408E-A724-5DAEFF545D56}"/>
    <cellStyle name="メモ 3 2 3 9 9" xfId="8560" xr:uid="{FC7F593B-CECC-41CF-AF91-C460FF209179}"/>
    <cellStyle name="メモ 3 2 3 9 9 2" xfId="19316" xr:uid="{EA343C3F-640E-44BC-B80E-5A36C0601713}"/>
    <cellStyle name="メモ 3 2 3 9 9 2 2" xfId="41007" xr:uid="{7DD584C1-F45A-4896-B50A-82A14A74026D}"/>
    <cellStyle name="メモ 3 2 3 9 9 3" xfId="30248" xr:uid="{21F93E99-1D62-4443-9B51-330C5A2D27ED}"/>
    <cellStyle name="メモ 3 2 30" xfId="51485" xr:uid="{C8BEEFFD-C606-46E1-9ED7-5764DC0287D3}"/>
    <cellStyle name="メモ 3 2 31" xfId="2428" xr:uid="{2257E127-6862-4593-9EA9-CE57874FDC68}"/>
    <cellStyle name="メモ 3 2 4" xfId="1489" xr:uid="{4DD7A38B-D597-4DE0-8D9B-7808C45F3134}"/>
    <cellStyle name="メモ 3 2 4 10" xfId="8749" xr:uid="{402E7FD1-9277-452A-8908-8B6A23AF4F7D}"/>
    <cellStyle name="メモ 3 2 4 10 2" xfId="19505" xr:uid="{AF1A1B23-6DBB-49D9-8C23-72AF4B3CDA4E}"/>
    <cellStyle name="メモ 3 2 4 10 2 2" xfId="41196" xr:uid="{6E811845-E2FC-46E0-AAA3-85F69F943D64}"/>
    <cellStyle name="メモ 3 2 4 10 3" xfId="30437" xr:uid="{35534F29-CBCA-43D3-AEEB-6F620F7FF8D1}"/>
    <cellStyle name="メモ 3 2 4 11" xfId="9395" xr:uid="{DF2C4DA1-C55C-452B-9350-DB0A6FE4AC63}"/>
    <cellStyle name="メモ 3 2 4 11 2" xfId="20152" xr:uid="{98634BD6-5440-430F-9016-96F0BA8F96C7}"/>
    <cellStyle name="メモ 3 2 4 11 2 2" xfId="41843" xr:uid="{25015610-D7FE-42EC-BE30-771210AE4B9A}"/>
    <cellStyle name="メモ 3 2 4 11 3" xfId="31084" xr:uid="{BEFEE6AD-C781-4A4C-A597-7A73C9842BD5}"/>
    <cellStyle name="メモ 3 2 4 12" xfId="10012" xr:uid="{CCE60AC9-1B53-47D9-8837-62B161F6D9FE}"/>
    <cellStyle name="メモ 3 2 4 12 2" xfId="20769" xr:uid="{8E3B9502-CE53-4B73-B2A4-EFECA4838D0D}"/>
    <cellStyle name="メモ 3 2 4 12 2 2" xfId="42460" xr:uid="{B9C26264-98E6-42FA-A2F2-48736B973A22}"/>
    <cellStyle name="メモ 3 2 4 12 3" xfId="31701" xr:uid="{B147F3B3-C187-4F2F-883A-A05339D1F60E}"/>
    <cellStyle name="メモ 3 2 4 13" xfId="10683" xr:uid="{EFAB9FC5-98E5-4FF1-8CF7-9D78AD12B4F5}"/>
    <cellStyle name="メモ 3 2 4 13 2" xfId="21440" xr:uid="{294171B8-E624-4012-B4A1-E5952522E4F2}"/>
    <cellStyle name="メモ 3 2 4 13 2 2" xfId="43131" xr:uid="{77D34D9D-789D-4272-9BE3-36385B93EA54}"/>
    <cellStyle name="メモ 3 2 4 13 3" xfId="32372" xr:uid="{B162BD35-2056-476B-9105-200FF527649D}"/>
    <cellStyle name="メモ 3 2 4 14" xfId="11304" xr:uid="{26391284-DF0E-4A00-8453-951A1570CA0D}"/>
    <cellStyle name="メモ 3 2 4 14 2" xfId="22061" xr:uid="{E6C3AFCD-AFF6-4E5F-8DE6-19DB7D6BD405}"/>
    <cellStyle name="メモ 3 2 4 14 2 2" xfId="43752" xr:uid="{1F954B65-9D17-4624-9D98-79420C609938}"/>
    <cellStyle name="メモ 3 2 4 14 3" xfId="32993" xr:uid="{D3FFBA73-A85F-4D89-BFF7-74C41ABA15C3}"/>
    <cellStyle name="メモ 3 2 4 15" xfId="11924" xr:uid="{2340C036-CB62-4EFB-B4A4-579E09294D0F}"/>
    <cellStyle name="メモ 3 2 4 15 2" xfId="22681" xr:uid="{A53D8DC0-4270-470A-B15D-35543A026A3B}"/>
    <cellStyle name="メモ 3 2 4 15 2 2" xfId="44372" xr:uid="{0B6FEAEB-6C92-465B-A2A6-6053FB21699C}"/>
    <cellStyle name="メモ 3 2 4 15 3" xfId="33613" xr:uid="{F6222912-B026-4572-BEE5-68E9888636F5}"/>
    <cellStyle name="メモ 3 2 4 16" xfId="12529" xr:uid="{CDF02B7E-642F-4E06-A2D4-340C67A09B1F}"/>
    <cellStyle name="メモ 3 2 4 16 2" xfId="23286" xr:uid="{70C1D7DF-3708-4C2A-BA9D-E40F89A2846B}"/>
    <cellStyle name="メモ 3 2 4 16 2 2" xfId="44977" xr:uid="{7BF45D47-1035-41B3-8B1F-BF9D5B4458AD}"/>
    <cellStyle name="メモ 3 2 4 16 3" xfId="34218" xr:uid="{EF1EE904-2ECF-49FD-8A70-9BF3A85209E3}"/>
    <cellStyle name="メモ 3 2 4 17" xfId="13200" xr:uid="{4A64E41E-3C1F-4063-8ACC-8934FC0772C6}"/>
    <cellStyle name="メモ 3 2 4 17 2" xfId="34889" xr:uid="{53B0ABA9-D7ED-4766-94FE-C68999DA7241}"/>
    <cellStyle name="メモ 3 2 4 18" xfId="24129" xr:uid="{5D2726D8-96BB-4ED4-B09E-0BA90366974D}"/>
    <cellStyle name="メモ 3 2 4 19" xfId="45827" xr:uid="{4E92DC77-BDB2-44D8-B924-C6C017BC8FAC}"/>
    <cellStyle name="メモ 3 2 4 2" xfId="3375" xr:uid="{F1D473FC-EFFA-441D-8B5F-DE74508382ED}"/>
    <cellStyle name="メモ 3 2 4 2 2" xfId="14131" xr:uid="{CB2DF334-5E1F-42E7-900B-C1C5DA0CF02A}"/>
    <cellStyle name="メモ 3 2 4 2 2 2" xfId="35821" xr:uid="{6BAD4386-ECBE-4933-A2E2-AC3545A25DE7}"/>
    <cellStyle name="メモ 3 2 4 2 2 3" xfId="49167" xr:uid="{10E2F903-5F2D-437C-90BA-47A55D09D189}"/>
    <cellStyle name="メモ 3 2 4 2 3" xfId="25062" xr:uid="{C6E885CB-6CE6-4FC9-91ED-0D2E83C5BF62}"/>
    <cellStyle name="メモ 3 2 4 2 3 2" xfId="50038" xr:uid="{10D2B41C-7912-44F1-9064-81CBA6B82F10}"/>
    <cellStyle name="メモ 3 2 4 2 4" xfId="47869" xr:uid="{76ABB9F6-AD62-4F09-8FEC-8EE3F34A2159}"/>
    <cellStyle name="メモ 3 2 4 20" xfId="46505" xr:uid="{3C0B60FC-AB40-4CC5-9E6B-CA873167BC27}"/>
    <cellStyle name="メモ 3 2 4 21" xfId="47189" xr:uid="{A805C288-04DD-457F-B521-5A838A898412}"/>
    <cellStyle name="メモ 3 2 4 22" xfId="51506" xr:uid="{3D0BC3DA-2843-470A-AC31-E3936D1A7FF3}"/>
    <cellStyle name="メモ 3 2 4 23" xfId="2722" xr:uid="{EE1E1577-77B4-4483-8A43-2C5CC3F87388}"/>
    <cellStyle name="メモ 3 2 4 3" xfId="4052" xr:uid="{83E48B99-D371-43AC-9115-25087DB388F1}"/>
    <cellStyle name="メモ 3 2 4 3 2" xfId="14808" xr:uid="{26546C16-8F6B-4160-95BD-36BD2F0BA55C}"/>
    <cellStyle name="メモ 3 2 4 3 2 2" xfId="36498" xr:uid="{0F252A88-E05B-48AB-888E-5A0BBD61C44E}"/>
    <cellStyle name="メモ 3 2 4 3 2 3" xfId="50718" xr:uid="{8B1229FA-B85F-4BC3-8364-4BF4E189B17C}"/>
    <cellStyle name="メモ 3 2 4 3 3" xfId="25740" xr:uid="{3BF77C0B-C327-4272-BFC7-298BE9FF017C}"/>
    <cellStyle name="メモ 3 2 4 3 4" xfId="48549" xr:uid="{936E8342-ADD4-4FCC-AC4A-1F48EBD86FAB}"/>
    <cellStyle name="メモ 3 2 4 4" xfId="4732" xr:uid="{D02947AF-4C3A-4DFC-9429-046E9BE0E337}"/>
    <cellStyle name="メモ 3 2 4 4 2" xfId="15488" xr:uid="{973CC735-55A3-4760-BD25-B8FBEB01FD20}"/>
    <cellStyle name="メモ 3 2 4 4 2 2" xfId="37178" xr:uid="{49C6AE06-0B44-4789-815D-0B9C82CFA42B}"/>
    <cellStyle name="メモ 3 2 4 4 3" xfId="26420" xr:uid="{7721EFB3-6974-43E4-9296-6848DF9AAA35}"/>
    <cellStyle name="メモ 3 2 4 4 4" xfId="49358" xr:uid="{9DACBC4C-3359-4C59-A975-A924500FC918}"/>
    <cellStyle name="メモ 3 2 4 5" xfId="5408" xr:uid="{849B15E2-2E37-449C-A10F-4D5DC847F10C}"/>
    <cellStyle name="メモ 3 2 4 5 2" xfId="16164" xr:uid="{67C48AB9-C8D0-47AF-8103-241C02D59D4A}"/>
    <cellStyle name="メモ 3 2 4 5 2 2" xfId="37854" xr:uid="{D45FAE62-B0A4-4F8A-AF44-2918EBFC7E29}"/>
    <cellStyle name="メモ 3 2 4 5 3" xfId="27096" xr:uid="{BC346DB2-68E6-4887-987A-8AD3E98E4C10}"/>
    <cellStyle name="メモ 3 2 4 6" xfId="6097" xr:uid="{CFA793E4-0796-4CC9-835D-FA9B34F45E63}"/>
    <cellStyle name="メモ 3 2 4 6 2" xfId="16853" xr:uid="{80408FDF-6DA5-4417-99C8-417E46B73490}"/>
    <cellStyle name="メモ 3 2 4 6 2 2" xfId="38543" xr:uid="{2DFE6F45-3A79-416C-8F4A-B0AF7BDF666F}"/>
    <cellStyle name="メモ 3 2 4 6 3" xfId="27784" xr:uid="{A27C6433-4C3F-4E6B-8D61-7D2C236A6C2E}"/>
    <cellStyle name="メモ 3 2 4 7" xfId="6771" xr:uid="{E1B44AD8-A594-4288-8C83-70565811892B}"/>
    <cellStyle name="メモ 3 2 4 7 2" xfId="17527" xr:uid="{71504C24-62F4-46E0-8855-E7C5B16CD3C1}"/>
    <cellStyle name="メモ 3 2 4 7 2 2" xfId="39217" xr:uid="{79BBF3A4-84D1-495E-9642-612B1752BC92}"/>
    <cellStyle name="メモ 3 2 4 7 3" xfId="28458" xr:uid="{CAE1F265-478D-417C-8AE2-623F60EC1761}"/>
    <cellStyle name="メモ 3 2 4 8" xfId="7447" xr:uid="{6E7082C8-4BE2-4F89-AE36-6F424519698A}"/>
    <cellStyle name="メモ 3 2 4 8 2" xfId="18203" xr:uid="{5CFB6C16-BED0-4CB4-A481-EFDA588620A5}"/>
    <cellStyle name="メモ 3 2 4 8 2 2" xfId="39893" xr:uid="{746383D3-FD75-4960-B8BD-74B94602CE85}"/>
    <cellStyle name="メモ 3 2 4 8 3" xfId="29134" xr:uid="{50E4A900-8925-465F-8BCE-75C74336E6B9}"/>
    <cellStyle name="メモ 3 2 4 9" xfId="8071" xr:uid="{23D8F6F0-FD1C-478A-A727-4E6406E060F3}"/>
    <cellStyle name="メモ 3 2 4 9 2" xfId="18827" xr:uid="{2F811E31-833C-4903-B95A-A543DBFDA227}"/>
    <cellStyle name="メモ 3 2 4 9 2 2" xfId="40518" xr:uid="{F893D75F-E42C-4F8F-9D3C-D4892EE53D92}"/>
    <cellStyle name="メモ 3 2 4 9 3" xfId="29759" xr:uid="{66618450-DBE9-4F6D-81E0-A29B35B11256}"/>
    <cellStyle name="メモ 3 2 5" xfId="2781" xr:uid="{84FFAA78-D7C5-46A0-AC8F-C3D8EB505A69}"/>
    <cellStyle name="メモ 3 2 5 10" xfId="8809" xr:uid="{79E591A2-4428-4AFE-A372-513282FB4863}"/>
    <cellStyle name="メモ 3 2 5 10 2" xfId="19565" xr:uid="{E50FB9B0-7230-4BFF-9BAB-244B6958B390}"/>
    <cellStyle name="メモ 3 2 5 10 2 2" xfId="41256" xr:uid="{7D95C8BE-9747-4D35-BBAC-0FE96A6403DF}"/>
    <cellStyle name="メモ 3 2 5 10 3" xfId="30497" xr:uid="{AA74CDA4-6B9E-4A3A-811D-6172726A7DB7}"/>
    <cellStyle name="メモ 3 2 5 11" xfId="9434" xr:uid="{F63F33D6-FF9E-4A65-BDC5-62E37989AEE2}"/>
    <cellStyle name="メモ 3 2 5 11 2" xfId="20191" xr:uid="{1FC2284E-C5FE-4F1A-947A-4FBDCB22A897}"/>
    <cellStyle name="メモ 3 2 5 11 2 2" xfId="41882" xr:uid="{3D87D4FC-DCC3-494D-8009-94C049A477DD}"/>
    <cellStyle name="メモ 3 2 5 11 3" xfId="31123" xr:uid="{5A77803F-F2A0-4F8E-9FE5-4D9E865876B0}"/>
    <cellStyle name="メモ 3 2 5 12" xfId="10069" xr:uid="{7D01EC31-9C42-4D43-960A-2B96BF750A24}"/>
    <cellStyle name="メモ 3 2 5 12 2" xfId="20826" xr:uid="{C98D0C8A-104F-4CAF-8EDC-71A0FEFFAC80}"/>
    <cellStyle name="メモ 3 2 5 12 2 2" xfId="42517" xr:uid="{9C90B499-4247-4F5F-8D48-D43B8B0AE489}"/>
    <cellStyle name="メモ 3 2 5 12 3" xfId="31758" xr:uid="{B1B4A937-BF04-4193-A37D-2D148CF6E3F9}"/>
    <cellStyle name="メモ 3 2 5 13" xfId="10721" xr:uid="{060C93EB-852F-4F8E-9F68-BDD707D774F0}"/>
    <cellStyle name="メモ 3 2 5 13 2" xfId="21478" xr:uid="{B1549451-8890-4A51-9E1D-C5C0413411FF}"/>
    <cellStyle name="メモ 3 2 5 13 2 2" xfId="43169" xr:uid="{DA69116C-A2D2-41A7-B8B5-CD33BBF65250}"/>
    <cellStyle name="メモ 3 2 5 13 3" xfId="32410" xr:uid="{8633FA5E-E7CB-448C-BB1A-666A84806881}"/>
    <cellStyle name="メモ 3 2 5 14" xfId="11346" xr:uid="{233E3482-C2F8-4A8C-9113-58CCEBD807D3}"/>
    <cellStyle name="メモ 3 2 5 14 2" xfId="22103" xr:uid="{066FE0F7-8B07-4432-81E7-37C78629B372}"/>
    <cellStyle name="メモ 3 2 5 14 2 2" xfId="43794" xr:uid="{9CFFCB88-CDBD-4F85-80FA-4D46DBD80480}"/>
    <cellStyle name="メモ 3 2 5 14 3" xfId="33035" xr:uid="{DA2285EF-FC5F-416E-A7E6-0D42B7687A46}"/>
    <cellStyle name="メモ 3 2 5 15" xfId="11951" xr:uid="{D41AF724-A388-41AC-BCB5-D2E36C8C343F}"/>
    <cellStyle name="メモ 3 2 5 15 2" xfId="22708" xr:uid="{A15CA193-99DE-442A-9252-D5CD83677135}"/>
    <cellStyle name="メモ 3 2 5 15 2 2" xfId="44399" xr:uid="{D4C17A10-79C0-4333-B7E6-827C7D4ED348}"/>
    <cellStyle name="メモ 3 2 5 15 3" xfId="33640" xr:uid="{3E466CD1-AE55-417B-8A52-FEF70200B070}"/>
    <cellStyle name="メモ 3 2 5 16" xfId="12580" xr:uid="{20867757-2650-402E-BFBA-6575FFEA9381}"/>
    <cellStyle name="メモ 3 2 5 16 2" xfId="23337" xr:uid="{8D6B4455-B941-4886-8533-667B2229FAE9}"/>
    <cellStyle name="メモ 3 2 5 16 2 2" xfId="45028" xr:uid="{F31616CD-3DD9-45F8-B5B3-3A9DBF4EB753}"/>
    <cellStyle name="メモ 3 2 5 16 3" xfId="34269" xr:uid="{73297ED1-E1B1-4DA1-BFA8-D7DBFCC57335}"/>
    <cellStyle name="メモ 3 2 5 17" xfId="13251" xr:uid="{27EBF7FF-A24A-42CB-892A-263C5D15F3DA}"/>
    <cellStyle name="メモ 3 2 5 17 2" xfId="34940" xr:uid="{52DC718D-CF06-4351-BC87-D968BDF515BE}"/>
    <cellStyle name="メモ 3 2 5 18" xfId="24180" xr:uid="{2F57617D-9227-4444-BD15-C40B6B8DCF03}"/>
    <cellStyle name="メモ 3 2 5 19" xfId="45878" xr:uid="{1D68B5A1-C8F1-473C-A676-08CF57D1A371}"/>
    <cellStyle name="メモ 3 2 5 2" xfId="3432" xr:uid="{2D049812-8B83-4117-A402-66B57CC83B73}"/>
    <cellStyle name="メモ 3 2 5 2 2" xfId="14188" xr:uid="{7CEF5759-98B5-41C0-A7D5-C19536F4478A}"/>
    <cellStyle name="メモ 3 2 5 2 2 2" xfId="35878" xr:uid="{2BAFC309-A6C3-4C23-8171-0E266E9FA677}"/>
    <cellStyle name="メモ 3 2 5 2 2 3" xfId="49170" xr:uid="{BD5D7A7B-E942-4474-A93C-5547E0A296D7}"/>
    <cellStyle name="メモ 3 2 5 2 3" xfId="25119" xr:uid="{F16A29DC-89DA-44AA-83EC-77ACE34A9EED}"/>
    <cellStyle name="メモ 3 2 5 2 3 2" xfId="50089" xr:uid="{4DA1E41C-00AC-49C1-9605-D2B59DF90C5F}"/>
    <cellStyle name="メモ 3 2 5 2 4" xfId="47920" xr:uid="{A8E5BB99-150A-4CC5-B504-C082157350CD}"/>
    <cellStyle name="メモ 3 2 5 20" xfId="46556" xr:uid="{29646364-77E8-45C9-B732-FA5E40BA710A}"/>
    <cellStyle name="メモ 3 2 5 21" xfId="47240" xr:uid="{98E1B42A-B63C-4AE6-8599-54CF94B8C311}"/>
    <cellStyle name="メモ 3 2 5 3" xfId="4112" xr:uid="{2BCAA769-45DF-4592-B50A-D4ED6CD34489}"/>
    <cellStyle name="メモ 3 2 5 3 2" xfId="14868" xr:uid="{502BA2D0-F99C-458C-9333-15B4CF17636B}"/>
    <cellStyle name="メモ 3 2 5 3 2 2" xfId="36558" xr:uid="{A9F8DCC8-EC84-43EA-98B3-5AC3586B15F4}"/>
    <cellStyle name="メモ 3 2 5 3 2 3" xfId="50769" xr:uid="{DB51BB23-8071-4881-A8D0-004A9E137D1B}"/>
    <cellStyle name="メモ 3 2 5 3 3" xfId="25800" xr:uid="{AC8EEC86-F810-4D55-BE2B-62B7AD31F99A}"/>
    <cellStyle name="メモ 3 2 5 3 4" xfId="48600" xr:uid="{50096A0E-86DA-417E-BB77-C9F5073D779B}"/>
    <cellStyle name="メモ 3 2 5 4" xfId="4788" xr:uid="{70DD5E9E-47BE-4A4E-AE25-3621A6B2C09B}"/>
    <cellStyle name="メモ 3 2 5 4 2" xfId="15544" xr:uid="{0A6018D7-55F7-420A-98EE-C5612250043A}"/>
    <cellStyle name="メモ 3 2 5 4 2 2" xfId="37234" xr:uid="{653CE30F-1B2E-4DA9-806C-35D429596598}"/>
    <cellStyle name="メモ 3 2 5 4 3" xfId="26476" xr:uid="{ADF54CDB-5461-4CEF-B30A-EA3052D63D69}"/>
    <cellStyle name="メモ 3 2 5 4 4" xfId="49409" xr:uid="{F90D6573-0D8D-440A-9629-F62AC34BB42B}"/>
    <cellStyle name="メモ 3 2 5 5" xfId="5468" xr:uid="{1EDAC251-D46C-4A4B-ACAD-32B88FBBED21}"/>
    <cellStyle name="メモ 3 2 5 5 2" xfId="16224" xr:uid="{2BD7CB75-68DA-42A2-9BBA-9B7A417CE2F7}"/>
    <cellStyle name="メモ 3 2 5 5 2 2" xfId="37914" xr:uid="{6A5748E0-6C54-4755-9732-A08D7602D54C}"/>
    <cellStyle name="メモ 3 2 5 5 3" xfId="27156" xr:uid="{AFE9F02E-59F8-4038-B7BE-D3F08EF367B4}"/>
    <cellStyle name="メモ 3 2 5 6" xfId="6152" xr:uid="{93F32577-AE76-478F-A1F1-B33949DCEDCB}"/>
    <cellStyle name="メモ 3 2 5 6 2" xfId="16908" xr:uid="{C752A626-6ECB-4B4E-BBC3-09B792A09D45}"/>
    <cellStyle name="メモ 3 2 5 6 2 2" xfId="38598" xr:uid="{6A813366-9B57-4AA7-AFC5-659F240BB7EE}"/>
    <cellStyle name="メモ 3 2 5 6 3" xfId="27839" xr:uid="{88BE1FD7-2732-485D-B435-C50E1F417AAB}"/>
    <cellStyle name="メモ 3 2 5 7" xfId="6831" xr:uid="{AB63C0B2-FB4F-4F60-8A9C-3056876E197E}"/>
    <cellStyle name="メモ 3 2 5 7 2" xfId="17587" xr:uid="{D0C23F4E-4393-4AAF-AF76-3424DBAF6971}"/>
    <cellStyle name="メモ 3 2 5 7 2 2" xfId="39277" xr:uid="{20162367-68F8-49CF-93B5-FCC49F4B54E6}"/>
    <cellStyle name="メモ 3 2 5 7 3" xfId="28518" xr:uid="{5EA250BF-E3BB-4471-B30C-060125FBFD58}"/>
    <cellStyle name="メモ 3 2 5 8" xfId="7494" xr:uid="{72F73B0D-A805-472A-B583-C8053467463E}"/>
    <cellStyle name="メモ 3 2 5 8 2" xfId="18250" xr:uid="{6DD71D1A-2A5B-476E-BE64-3B9CCE29300E}"/>
    <cellStyle name="メモ 3 2 5 8 2 2" xfId="39940" xr:uid="{0E922DF8-FC15-4B1D-BBE2-6A8B5BF462AE}"/>
    <cellStyle name="メモ 3 2 5 8 3" xfId="29181" xr:uid="{3E144E78-6983-4877-983D-FAFFC94AB8AE}"/>
    <cellStyle name="メモ 3 2 5 9" xfId="8128" xr:uid="{2090D9BF-4526-4CD7-8003-A151E95FAA9E}"/>
    <cellStyle name="メモ 3 2 5 9 2" xfId="18884" xr:uid="{87033506-EBEE-498B-98AA-246343FD59B3}"/>
    <cellStyle name="メモ 3 2 5 9 2 2" xfId="40575" xr:uid="{8030AC58-C63C-4D6F-92D4-84E424AEAED0}"/>
    <cellStyle name="メモ 3 2 5 9 3" xfId="29816" xr:uid="{F6BDFF5B-7B1F-42C1-86B7-ECBC1721129D}"/>
    <cellStyle name="メモ 3 2 6" xfId="2841" xr:uid="{A53B52DC-ADD1-4863-BAE2-41884EB6E9C3}"/>
    <cellStyle name="メモ 3 2 6 10" xfId="8869" xr:uid="{42CC0BBE-C6D0-4C18-A3D1-281BD14B8A0B}"/>
    <cellStyle name="メモ 3 2 6 10 2" xfId="19625" xr:uid="{A9177E72-A76B-4F12-98A1-98B678DBABCC}"/>
    <cellStyle name="メモ 3 2 6 10 2 2" xfId="41316" xr:uid="{8FF5B781-0A23-46FC-883A-FCA6C90898CA}"/>
    <cellStyle name="メモ 3 2 6 10 3" xfId="30557" xr:uid="{C1CE798D-FCBE-4D4F-A7A5-D786C4AA5EEF}"/>
    <cellStyle name="メモ 3 2 6 11" xfId="9494" xr:uid="{AD49AFAE-976A-44C4-8925-71E1B9E6332D}"/>
    <cellStyle name="メモ 3 2 6 11 2" xfId="20251" xr:uid="{9BF6095C-92D8-494E-A5F1-7BA88DD59325}"/>
    <cellStyle name="メモ 3 2 6 11 2 2" xfId="41942" xr:uid="{00836100-15A8-4FA8-B2D4-F97C7A10CBF0}"/>
    <cellStyle name="メモ 3 2 6 11 3" xfId="31183" xr:uid="{ED79913E-052B-496A-843E-05282D08C7EE}"/>
    <cellStyle name="メモ 3 2 6 12" xfId="10129" xr:uid="{5569D029-7202-4137-92DB-13A6CD8336C4}"/>
    <cellStyle name="メモ 3 2 6 12 2" xfId="20886" xr:uid="{B9304D1B-6E85-44B3-AC1B-D8EFBBBAC7F9}"/>
    <cellStyle name="メモ 3 2 6 12 2 2" xfId="42577" xr:uid="{E930DA7B-B8B8-4999-8782-25354FA69EC7}"/>
    <cellStyle name="メモ 3 2 6 12 3" xfId="31818" xr:uid="{C5C62148-E1F2-4A3B-A214-E75A50C88ED7}"/>
    <cellStyle name="メモ 3 2 6 13" xfId="10781" xr:uid="{49BBA68D-A8E0-4014-99E6-E57283AEFB9C}"/>
    <cellStyle name="メモ 3 2 6 13 2" xfId="21538" xr:uid="{B1AF3BCC-CC21-457F-8B87-9B4EF96855BE}"/>
    <cellStyle name="メモ 3 2 6 13 2 2" xfId="43229" xr:uid="{2CE8E05F-BBED-4264-BABC-78CB91567E68}"/>
    <cellStyle name="メモ 3 2 6 13 3" xfId="32470" xr:uid="{D9D9DFA0-1129-4B99-95AC-095814142DB6}"/>
    <cellStyle name="メモ 3 2 6 14" xfId="11406" xr:uid="{CC03F80C-B1CF-4809-A8EC-EC77215E301F}"/>
    <cellStyle name="メモ 3 2 6 14 2" xfId="22163" xr:uid="{FD20D49E-BC98-43C9-873D-8C2B825F7254}"/>
    <cellStyle name="メモ 3 2 6 14 2 2" xfId="43854" xr:uid="{93AFD688-4758-49C5-ABE3-135FE53C34CF}"/>
    <cellStyle name="メモ 3 2 6 14 3" xfId="33095" xr:uid="{F9EFF569-22C6-4903-B79F-4819D8B0A684}"/>
    <cellStyle name="メモ 3 2 6 15" xfId="12011" xr:uid="{921399E5-5CF7-4FC7-8111-24CC68ECBAD0}"/>
    <cellStyle name="メモ 3 2 6 15 2" xfId="22768" xr:uid="{12B46E45-209E-4A94-AB1C-9E166798B1DB}"/>
    <cellStyle name="メモ 3 2 6 15 2 2" xfId="44459" xr:uid="{A29E3658-7013-4169-B08E-033F719CA5FD}"/>
    <cellStyle name="メモ 3 2 6 15 3" xfId="33700" xr:uid="{0598026F-7CDE-4882-8B1F-AD73D77BA021}"/>
    <cellStyle name="メモ 3 2 6 16" xfId="12640" xr:uid="{8B45288C-B0BD-402C-82A6-2DA714D84354}"/>
    <cellStyle name="メモ 3 2 6 16 2" xfId="23397" xr:uid="{03FF238C-E0E7-41A8-9308-81C33C7E6D44}"/>
    <cellStyle name="メモ 3 2 6 16 2 2" xfId="45088" xr:uid="{F35775F1-9ECF-4431-8A23-536806ACB2CE}"/>
    <cellStyle name="メモ 3 2 6 16 3" xfId="34329" xr:uid="{07BE276F-FEC8-4600-9F7F-D3788A429FF9}"/>
    <cellStyle name="メモ 3 2 6 17" xfId="13311" xr:uid="{28286F02-8A6E-4CBA-8287-EA65D9371FFB}"/>
    <cellStyle name="メモ 3 2 6 17 2" xfId="35000" xr:uid="{DF8720EF-C10E-4C6D-8502-FA23EF446009}"/>
    <cellStyle name="メモ 3 2 6 18" xfId="24240" xr:uid="{17496C58-7AC5-424C-9A19-230FC33928E3}"/>
    <cellStyle name="メモ 3 2 6 19" xfId="45938" xr:uid="{8F2287C2-0B1C-4AF0-A827-B63951915265}"/>
    <cellStyle name="メモ 3 2 6 2" xfId="3492" xr:uid="{237E6A77-F8E8-49C4-B0AB-6715C3718651}"/>
    <cellStyle name="メモ 3 2 6 2 2" xfId="14248" xr:uid="{6803FEDE-4795-4A4F-9C7B-55D595027090}"/>
    <cellStyle name="メモ 3 2 6 2 2 2" xfId="35938" xr:uid="{8AC3198F-5493-4A38-AD6B-7BDE84E81785}"/>
    <cellStyle name="メモ 3 2 6 2 2 3" xfId="49182" xr:uid="{C7CF4A95-9A02-4ACE-B8CC-24CAAE5C8529}"/>
    <cellStyle name="メモ 3 2 6 2 3" xfId="25179" xr:uid="{F72EDE0E-F33B-4E1A-8975-E1B6CAE98015}"/>
    <cellStyle name="メモ 3 2 6 2 3 2" xfId="50149" xr:uid="{14FD9B1A-59EE-4197-AA9B-C97FAFD7791D}"/>
    <cellStyle name="メモ 3 2 6 2 4" xfId="47980" xr:uid="{50AF2C22-B6E0-41DC-8666-07A31E8E40D7}"/>
    <cellStyle name="メモ 3 2 6 20" xfId="46616" xr:uid="{9B2E7BE0-5AA1-4A68-BA4B-292D68146FA1}"/>
    <cellStyle name="メモ 3 2 6 21" xfId="47300" xr:uid="{D9C9444D-ADF7-46B3-A73C-C9A35B1DA2B6}"/>
    <cellStyle name="メモ 3 2 6 3" xfId="4172" xr:uid="{71DF84AA-5EDD-4EE6-8270-4E9CAB883536}"/>
    <cellStyle name="メモ 3 2 6 3 2" xfId="14928" xr:uid="{F56F6BC0-4076-47BB-A04A-38941F350FEC}"/>
    <cellStyle name="メモ 3 2 6 3 2 2" xfId="36618" xr:uid="{BB6F148F-9142-4172-9809-015CF8F6CB99}"/>
    <cellStyle name="メモ 3 2 6 3 2 3" xfId="50829" xr:uid="{D2578C32-E477-4A70-89E8-C56EC28AB134}"/>
    <cellStyle name="メモ 3 2 6 3 3" xfId="25860" xr:uid="{290EE51B-56DB-40A5-BCD9-6350DBE18609}"/>
    <cellStyle name="メモ 3 2 6 3 4" xfId="48660" xr:uid="{2B44D4D7-F666-4A55-8A82-5959D53E1033}"/>
    <cellStyle name="メモ 3 2 6 4" xfId="4848" xr:uid="{D97B863D-42E8-498F-9DF6-F0A68469BFAB}"/>
    <cellStyle name="メモ 3 2 6 4 2" xfId="15604" xr:uid="{4B201041-9A10-4820-9239-1D5CD8EA98CD}"/>
    <cellStyle name="メモ 3 2 6 4 2 2" xfId="37294" xr:uid="{C2FDF9A6-31AC-4EE2-BBD2-6E3121CF6B1D}"/>
    <cellStyle name="メモ 3 2 6 4 3" xfId="26536" xr:uid="{82183A49-1D02-471B-891E-ABC4A319DCE3}"/>
    <cellStyle name="メモ 3 2 6 4 4" xfId="49469" xr:uid="{42FEF480-E48B-4F7C-9F8A-393F57189BD3}"/>
    <cellStyle name="メモ 3 2 6 5" xfId="5528" xr:uid="{DC719A45-DC1E-4598-9EF3-BED46F78416A}"/>
    <cellStyle name="メモ 3 2 6 5 2" xfId="16284" xr:uid="{75136B37-C10B-4026-BACF-D9C9A435F5F0}"/>
    <cellStyle name="メモ 3 2 6 5 2 2" xfId="37974" xr:uid="{1E814B93-0530-479C-ABA0-29B7E07DCF95}"/>
    <cellStyle name="メモ 3 2 6 5 3" xfId="27215" xr:uid="{BCF770D4-45A7-4995-A1A9-F6D99BB6ED0F}"/>
    <cellStyle name="メモ 3 2 6 6" xfId="6211" xr:uid="{6106CD51-E69C-4D62-BE64-506F6D49B117}"/>
    <cellStyle name="メモ 3 2 6 6 2" xfId="16967" xr:uid="{49A34D37-A871-4A1C-97B2-6372EAA8E179}"/>
    <cellStyle name="メモ 3 2 6 6 2 2" xfId="38657" xr:uid="{8A00CC22-6DC2-43AF-B091-6DCB6F7D6F1F}"/>
    <cellStyle name="メモ 3 2 6 6 3" xfId="27898" xr:uid="{8EC62559-2D51-4FCB-A522-C45F3832FDD8}"/>
    <cellStyle name="メモ 3 2 6 7" xfId="6890" xr:uid="{1B033D4A-C629-43E9-AC6C-3F8C68AC0CA1}"/>
    <cellStyle name="メモ 3 2 6 7 2" xfId="17646" xr:uid="{62F0DF58-6582-4DF1-8DD5-0F83ACC730C5}"/>
    <cellStyle name="メモ 3 2 6 7 2 2" xfId="39336" xr:uid="{EA4CA7E3-0205-4D49-BF34-60ED7730E76B}"/>
    <cellStyle name="メモ 3 2 6 7 3" xfId="28577" xr:uid="{8C7DA968-F0E5-4990-9AE1-6ABD610CA7FA}"/>
    <cellStyle name="メモ 3 2 6 8" xfId="7553" xr:uid="{B1750149-A015-46A6-BB37-28655C3380DA}"/>
    <cellStyle name="メモ 3 2 6 8 2" xfId="18309" xr:uid="{00890648-225B-43A0-963C-C40CB2E48D0E}"/>
    <cellStyle name="メモ 3 2 6 8 2 2" xfId="39999" xr:uid="{9B424009-39E8-46B9-ABA4-BF838F6AF8F2}"/>
    <cellStyle name="メモ 3 2 6 8 3" xfId="29240" xr:uid="{9964EAF7-01C3-402E-BF9B-2F7E874311C8}"/>
    <cellStyle name="メモ 3 2 6 9" xfId="8188" xr:uid="{315EA6E8-5D06-48AD-9CA9-A7D5040B1B0E}"/>
    <cellStyle name="メモ 3 2 6 9 2" xfId="18944" xr:uid="{C216BE15-10CF-4AD5-8237-4E2A07F8FCFD}"/>
    <cellStyle name="メモ 3 2 6 9 2 2" xfId="40635" xr:uid="{C37BAE03-2B26-44B5-84C1-CE6063545EDA}"/>
    <cellStyle name="メモ 3 2 6 9 3" xfId="29876" xr:uid="{35586F83-435B-4B96-AB42-9F3995A5F4DA}"/>
    <cellStyle name="メモ 3 2 7" xfId="2900" xr:uid="{86367079-3154-4F32-996A-CCAD41E48C1C}"/>
    <cellStyle name="メモ 3 2 7 10" xfId="8928" xr:uid="{E57FCBC9-F5DE-494A-8308-D0BE623CD569}"/>
    <cellStyle name="メモ 3 2 7 10 2" xfId="19684" xr:uid="{87A1F9EA-AAC9-4E56-962D-B9782038E785}"/>
    <cellStyle name="メモ 3 2 7 10 2 2" xfId="41375" xr:uid="{50181523-69C3-419C-ABE6-B0AB1A02F387}"/>
    <cellStyle name="メモ 3 2 7 10 3" xfId="30616" xr:uid="{812BB699-7697-467A-B6F3-34BF8506FE44}"/>
    <cellStyle name="メモ 3 2 7 11" xfId="9553" xr:uid="{F36154CE-CE79-4D4C-A775-7050A8349B1F}"/>
    <cellStyle name="メモ 3 2 7 11 2" xfId="20310" xr:uid="{E2AF3669-5563-428C-98D9-599C2A58E794}"/>
    <cellStyle name="メモ 3 2 7 11 2 2" xfId="42001" xr:uid="{89275BC8-F534-4C9A-88AF-9ACD637E9D88}"/>
    <cellStyle name="メモ 3 2 7 11 3" xfId="31242" xr:uid="{A9441FFF-1F73-4820-8B9A-C12FD4D7D55F}"/>
    <cellStyle name="メモ 3 2 7 12" xfId="10188" xr:uid="{7E9D8B1E-5A6A-4508-B7F3-C5C810116168}"/>
    <cellStyle name="メモ 3 2 7 12 2" xfId="20945" xr:uid="{67D0F282-96FC-4E9C-8CF5-9F3402A70A41}"/>
    <cellStyle name="メモ 3 2 7 12 2 2" xfId="42636" xr:uid="{773FF3D2-C054-41B8-A2D6-77A88C39711C}"/>
    <cellStyle name="メモ 3 2 7 12 3" xfId="31877" xr:uid="{A5F55697-276B-43EB-982E-DA8579DD3996}"/>
    <cellStyle name="メモ 3 2 7 13" xfId="10840" xr:uid="{8ACBC4F7-D2F5-4CDC-B38F-618AC863906F}"/>
    <cellStyle name="メモ 3 2 7 13 2" xfId="21597" xr:uid="{91C12E10-FCED-484F-8FF2-DB6F8A8ACCE6}"/>
    <cellStyle name="メモ 3 2 7 13 2 2" xfId="43288" xr:uid="{DA3F4825-BC4B-495F-AD8B-6B869F1E992E}"/>
    <cellStyle name="メモ 3 2 7 13 3" xfId="32529" xr:uid="{82C904F4-6D2F-4C6A-91A4-91F0E3055747}"/>
    <cellStyle name="メモ 3 2 7 14" xfId="11465" xr:uid="{7985250D-7551-4785-8467-082B6386D7EC}"/>
    <cellStyle name="メモ 3 2 7 14 2" xfId="22222" xr:uid="{F29D24C6-8FE4-4FBF-8DD3-94E89439CA04}"/>
    <cellStyle name="メモ 3 2 7 14 2 2" xfId="43913" xr:uid="{D7DE1D96-F03A-4F04-B922-08CFA226EB6D}"/>
    <cellStyle name="メモ 3 2 7 14 3" xfId="33154" xr:uid="{7A13A976-1292-4843-953B-120844A32C11}"/>
    <cellStyle name="メモ 3 2 7 15" xfId="12070" xr:uid="{0C98B0D9-7FDF-4F67-9454-D6B80CC96F9B}"/>
    <cellStyle name="メモ 3 2 7 15 2" xfId="22827" xr:uid="{47D79443-83D0-43DE-A7C8-21A28204A20A}"/>
    <cellStyle name="メモ 3 2 7 15 2 2" xfId="44518" xr:uid="{F1C56DA6-AC4B-4AC2-A65F-114436B5EBD5}"/>
    <cellStyle name="メモ 3 2 7 15 3" xfId="33759" xr:uid="{B6181BB4-3C57-429C-9DCA-BC8DFC780811}"/>
    <cellStyle name="メモ 3 2 7 16" xfId="12699" xr:uid="{2FCE5CF0-E54E-415A-B6D4-615E986971EC}"/>
    <cellStyle name="メモ 3 2 7 16 2" xfId="23456" xr:uid="{128820F2-5812-4A66-B2B5-5B35EB510680}"/>
    <cellStyle name="メモ 3 2 7 16 2 2" xfId="45147" xr:uid="{2A4C899A-CFE3-4349-B5FA-D501AE9C2ED3}"/>
    <cellStyle name="メモ 3 2 7 16 3" xfId="34388" xr:uid="{BC413A39-F24D-453E-95F0-8B0CA85284A9}"/>
    <cellStyle name="メモ 3 2 7 17" xfId="13370" xr:uid="{B0E20DA0-914B-4F88-8078-504DAEB1E80E}"/>
    <cellStyle name="メモ 3 2 7 17 2" xfId="35059" xr:uid="{30B26AEB-07A6-42FB-A418-00B06343FECE}"/>
    <cellStyle name="メモ 3 2 7 18" xfId="24299" xr:uid="{E85FE429-F07A-4742-87FD-CBDB984006D1}"/>
    <cellStyle name="メモ 3 2 7 19" xfId="45997" xr:uid="{5A538933-1771-4492-9D30-1C3447F42A97}"/>
    <cellStyle name="メモ 3 2 7 2" xfId="3551" xr:uid="{87A344AE-76A7-4117-A2E7-055D31692BCB}"/>
    <cellStyle name="メモ 3 2 7 2 2" xfId="14307" xr:uid="{43107A3C-28B2-461E-BFAF-AFB70921A44F}"/>
    <cellStyle name="メモ 3 2 7 2 2 2" xfId="35997" xr:uid="{9F6A7ECF-04B0-4CC4-A360-78263A800D86}"/>
    <cellStyle name="メモ 3 2 7 2 2 3" xfId="49194" xr:uid="{2712A891-553F-4EE4-A849-C2FC6F8CFFA2}"/>
    <cellStyle name="メモ 3 2 7 2 3" xfId="25239" xr:uid="{AD2361EB-8EA6-4B3B-B7DB-248662D29E9B}"/>
    <cellStyle name="メモ 3 2 7 2 3 2" xfId="50208" xr:uid="{42F348AA-A4A3-48F5-B569-70CE01E7A2A7}"/>
    <cellStyle name="メモ 3 2 7 2 4" xfId="48039" xr:uid="{87CF4E2D-9C8F-433F-8B0D-812C4E580854}"/>
    <cellStyle name="メモ 3 2 7 20" xfId="46675" xr:uid="{8CBC35C7-055C-4E28-B39F-65093944FFD1}"/>
    <cellStyle name="メモ 3 2 7 21" xfId="47359" xr:uid="{B1019702-80E3-4B37-91F4-13829DAB4793}"/>
    <cellStyle name="メモ 3 2 7 3" xfId="4231" xr:uid="{76E08996-3483-4198-B0C9-8C175AE3EAC0}"/>
    <cellStyle name="メモ 3 2 7 3 2" xfId="14987" xr:uid="{84D04F1E-9714-4842-B1C2-1CF2A89FD4DB}"/>
    <cellStyle name="メモ 3 2 7 3 2 2" xfId="36677" xr:uid="{1A511FF9-123D-4D97-A55A-A40489C470CE}"/>
    <cellStyle name="メモ 3 2 7 3 2 3" xfId="50888" xr:uid="{B93B658D-8E9F-4967-BD11-C7CC321BDAE5}"/>
    <cellStyle name="メモ 3 2 7 3 3" xfId="25919" xr:uid="{9051C7BF-2737-4C25-958D-26FF0725E17E}"/>
    <cellStyle name="メモ 3 2 7 3 4" xfId="48719" xr:uid="{0AFAA3E1-B298-4555-BF48-39E5328BF584}"/>
    <cellStyle name="メモ 3 2 7 4" xfId="4907" xr:uid="{0C410FCB-DFF9-4C88-B3D1-E7E68230BA40}"/>
    <cellStyle name="メモ 3 2 7 4 2" xfId="15663" xr:uid="{126E4F60-F240-4532-9983-BEE4940E6CC3}"/>
    <cellStyle name="メモ 3 2 7 4 2 2" xfId="37353" xr:uid="{070A4F30-035D-4B29-BC68-1DFFFC4356EE}"/>
    <cellStyle name="メモ 3 2 7 4 3" xfId="26595" xr:uid="{6F6F961A-2C62-4DBF-8E27-79A76BB6DF8D}"/>
    <cellStyle name="メモ 3 2 7 4 4" xfId="49528" xr:uid="{FFD225E5-E6D1-4E9D-90BC-1EBAA2CB9CEB}"/>
    <cellStyle name="メモ 3 2 7 5" xfId="5587" xr:uid="{A445B0F8-3901-4B8D-A8E1-037EC00A6D03}"/>
    <cellStyle name="メモ 3 2 7 5 2" xfId="16343" xr:uid="{55926030-638A-4115-8BFB-6C1A90FC2C28}"/>
    <cellStyle name="メモ 3 2 7 5 2 2" xfId="38033" xr:uid="{8F56ED12-EE4F-423E-A8EE-4EE84FDC46C5}"/>
    <cellStyle name="メモ 3 2 7 5 3" xfId="27274" xr:uid="{C0EFF904-4E04-4D85-81B6-BAC8C974C824}"/>
    <cellStyle name="メモ 3 2 7 6" xfId="6270" xr:uid="{CDCD47CB-5279-4912-86DD-167E9AC14487}"/>
    <cellStyle name="メモ 3 2 7 6 2" xfId="17026" xr:uid="{C776EE56-C475-4FC2-AE81-EDB928B5DD85}"/>
    <cellStyle name="メモ 3 2 7 6 2 2" xfId="38716" xr:uid="{5F85A734-0736-4221-9A0D-EAE7A37E8E43}"/>
    <cellStyle name="メモ 3 2 7 6 3" xfId="27957" xr:uid="{37090D25-9724-4E86-91DD-247C83BFECA8}"/>
    <cellStyle name="メモ 3 2 7 7" xfId="6949" xr:uid="{82CD16A7-7575-4282-BF05-837612DC3736}"/>
    <cellStyle name="メモ 3 2 7 7 2" xfId="17705" xr:uid="{7B00697A-5183-4300-8EEF-02D6FEF7AE49}"/>
    <cellStyle name="メモ 3 2 7 7 2 2" xfId="39395" xr:uid="{09A5B94A-25C9-460B-B064-10964745840F}"/>
    <cellStyle name="メモ 3 2 7 7 3" xfId="28636" xr:uid="{AFF6E592-4632-4AF1-98AA-447D78746FE7}"/>
    <cellStyle name="メモ 3 2 7 8" xfId="7612" xr:uid="{03E9CE11-545E-4990-B6B0-45BDD2882091}"/>
    <cellStyle name="メモ 3 2 7 8 2" xfId="18368" xr:uid="{B41AE79B-31DB-4064-8C3C-818174C0D323}"/>
    <cellStyle name="メモ 3 2 7 8 2 2" xfId="40059" xr:uid="{3CCBA0D5-4089-4605-85E0-E5B17D1161D7}"/>
    <cellStyle name="メモ 3 2 7 8 3" xfId="29300" xr:uid="{581F03D7-F4CC-416B-81A1-466D214AA0FF}"/>
    <cellStyle name="メモ 3 2 7 9" xfId="8248" xr:uid="{D2CF4E2D-86A4-429D-9CC0-E4712CFE4D60}"/>
    <cellStyle name="メモ 3 2 7 9 2" xfId="19004" xr:uid="{44A00005-1F67-4F61-BD49-97D28E07E855}"/>
    <cellStyle name="メモ 3 2 7 9 2 2" xfId="40695" xr:uid="{5322F337-EF05-4D2C-9BD9-2DF4F2ADCBF2}"/>
    <cellStyle name="メモ 3 2 7 9 3" xfId="29936" xr:uid="{432BA8D6-F873-49DE-AD7A-B1B00390D3B3}"/>
    <cellStyle name="メモ 3 2 8" xfId="2662" xr:uid="{EF53F214-E340-4C34-871D-CD4F51B01152}"/>
    <cellStyle name="メモ 3 2 8 10" xfId="8689" xr:uid="{AAB28A4B-24FB-4420-84F4-82B0DAB026B2}"/>
    <cellStyle name="メモ 3 2 8 10 2" xfId="19445" xr:uid="{9F992E5E-9C5E-496A-AC1F-27C9AB5A94A2}"/>
    <cellStyle name="メモ 3 2 8 10 2 2" xfId="41136" xr:uid="{3D61C48C-C5C9-4EDD-B7F5-ED56BE8ED60B}"/>
    <cellStyle name="メモ 3 2 8 10 3" xfId="30377" xr:uid="{17B29C87-4DD3-4ADC-BADA-1FCBC51270E3}"/>
    <cellStyle name="メモ 3 2 8 11" xfId="4761" xr:uid="{02E08DFA-C491-4C96-A9A3-1927194B48FF}"/>
    <cellStyle name="メモ 3 2 8 11 2" xfId="15517" xr:uid="{1B366C27-9845-4CC6-8F4C-3AAA051611D6}"/>
    <cellStyle name="メモ 3 2 8 11 2 2" xfId="37207" xr:uid="{99E0A1F3-0A6B-4921-9124-9350A4D2130E}"/>
    <cellStyle name="メモ 3 2 8 11 3" xfId="26449" xr:uid="{BD921226-39D0-44DD-87AE-6C2D1600F377}"/>
    <cellStyle name="メモ 3 2 8 12" xfId="8757" xr:uid="{EA670D00-0E38-48DC-A511-FDF826601D45}"/>
    <cellStyle name="メモ 3 2 8 12 2" xfId="19513" xr:uid="{4F82AA69-7FC3-4D2D-8ABE-73AB723CAE8A}"/>
    <cellStyle name="メモ 3 2 8 12 2 2" xfId="41204" xr:uid="{AC616342-8D38-4369-9F8A-F1C0C6CBEA4B}"/>
    <cellStyle name="メモ 3 2 8 12 3" xfId="30445" xr:uid="{7F339862-C3CF-4F80-AA1C-A6153D7F9F86}"/>
    <cellStyle name="メモ 3 2 8 13" xfId="10623" xr:uid="{C1C7BEE1-EA7B-4075-97F1-54623CC9A78D}"/>
    <cellStyle name="メモ 3 2 8 13 2" xfId="21380" xr:uid="{90DE2152-2C4C-4F6B-82E0-02E1FE09F8F7}"/>
    <cellStyle name="メモ 3 2 8 13 2 2" xfId="43071" xr:uid="{C9BB6752-88D0-47DD-A311-99D2C919BF3A}"/>
    <cellStyle name="メモ 3 2 8 13 3" xfId="32312" xr:uid="{606D2C4D-203D-4D9A-8888-1C6DC7C7C91B}"/>
    <cellStyle name="メモ 3 2 8 14" xfId="6817" xr:uid="{535E629B-19A8-4DB1-A040-1A9A4597E086}"/>
    <cellStyle name="メモ 3 2 8 14 2" xfId="17573" xr:uid="{DE0FFD03-BA0B-4450-BEC6-2E9BA7B4ABA4}"/>
    <cellStyle name="メモ 3 2 8 14 2 2" xfId="39263" xr:uid="{868F0CE5-886C-4E92-8BD8-8A3C8791EBC4}"/>
    <cellStyle name="メモ 3 2 8 14 3" xfId="28504" xr:uid="{4082297E-235A-4C40-A66C-3559D558F5DE}"/>
    <cellStyle name="メモ 3 2 8 15" xfId="10692" xr:uid="{AC8F0191-A44B-4BC2-B7B3-F6C7B0745C70}"/>
    <cellStyle name="メモ 3 2 8 15 2" xfId="21449" xr:uid="{E27B07FC-D7AF-4286-8B5D-7B7DE5A1A6BB}"/>
    <cellStyle name="メモ 3 2 8 15 2 2" xfId="43140" xr:uid="{CB0BCE1D-3882-4FE5-9A34-68B341FB13CC}"/>
    <cellStyle name="メモ 3 2 8 15 3" xfId="32381" xr:uid="{F2985452-5720-41AA-88A1-4EFB7ECD0688}"/>
    <cellStyle name="メモ 3 2 8 16" xfId="11312" xr:uid="{93446CC3-B5B3-4DD8-A501-92606A32732A}"/>
    <cellStyle name="メモ 3 2 8 16 2" xfId="22069" xr:uid="{54F5D598-8307-43CE-A8D7-51CE1C025F12}"/>
    <cellStyle name="メモ 3 2 8 16 2 2" xfId="43760" xr:uid="{1B5B77C5-6D41-4EFC-8C58-4498B1A0E0E4}"/>
    <cellStyle name="メモ 3 2 8 16 3" xfId="33001" xr:uid="{BE0ADBCF-E28B-4537-AE7C-B3F1B0644936}"/>
    <cellStyle name="メモ 3 2 8 17" xfId="13140" xr:uid="{3D3254AA-FBDD-4322-956A-056713795D75}"/>
    <cellStyle name="メモ 3 2 8 17 2" xfId="34829" xr:uid="{53FD297E-F70D-451E-B4F1-377D2D6C5121}"/>
    <cellStyle name="メモ 3 2 8 18" xfId="24069" xr:uid="{F9E6EAE5-96C7-41AE-9B50-9A549E92C0F4}"/>
    <cellStyle name="メモ 3 2 8 19" xfId="45767" xr:uid="{012CE844-463F-423B-B095-60F0DD9A7ABD}"/>
    <cellStyle name="メモ 3 2 8 2" xfId="2528" xr:uid="{AA549BA9-205C-4141-A6AA-C80550108755}"/>
    <cellStyle name="メモ 3 2 8 2 2" xfId="13897" xr:uid="{EBA66CD3-1495-4F78-BAD8-D10B8092F8FA}"/>
    <cellStyle name="メモ 3 2 8 2 2 2" xfId="35587" xr:uid="{B28C00F0-CCB5-4DEE-BD81-9BBCF4704FFA}"/>
    <cellStyle name="メモ 3 2 8 2 2 3" xfId="49156" xr:uid="{DE6A6D49-9C35-4B0E-A95C-2CEF0F095972}"/>
    <cellStyle name="メモ 3 2 8 2 3" xfId="24828" xr:uid="{2A1558DB-E239-4FC0-A2C8-AD8AC318FF41}"/>
    <cellStyle name="メモ 3 2 8 2 3 2" xfId="49978" xr:uid="{D19FE6B2-362F-42C7-936C-B3D884E58530}"/>
    <cellStyle name="メモ 3 2 8 2 4" xfId="47809" xr:uid="{7AF4B99F-25DD-4B27-8CC8-98A3586656DB}"/>
    <cellStyle name="メモ 3 2 8 20" xfId="46445" xr:uid="{15EF9280-9ED8-45D3-8A06-4CDF7AF47464}"/>
    <cellStyle name="メモ 3 2 8 21" xfId="47129" xr:uid="{A3964586-BDA0-42F4-8113-4737F71C045E}"/>
    <cellStyle name="メモ 3 2 8 3" xfId="3992" xr:uid="{E1C06FDB-BE19-4629-B811-C69D6ADC96A7}"/>
    <cellStyle name="メモ 3 2 8 3 2" xfId="14748" xr:uid="{DDDDE566-D825-434C-A9B3-AD3B8B8A0039}"/>
    <cellStyle name="メモ 3 2 8 3 2 2" xfId="36438" xr:uid="{04505AE1-62D0-4A10-9C1E-21BDEEFB7A39}"/>
    <cellStyle name="メモ 3 2 8 3 2 3" xfId="50658" xr:uid="{38F90391-64B1-49D7-ABA0-1C2021604855}"/>
    <cellStyle name="メモ 3 2 8 3 3" xfId="25680" xr:uid="{5323A48E-0BBA-46A7-B14B-03CB8F71C830}"/>
    <cellStyle name="メモ 3 2 8 3 4" xfId="48489" xr:uid="{A6FCF69D-7B9D-473C-9423-5F75628DA0BD}"/>
    <cellStyle name="メモ 3 2 8 4" xfId="4672" xr:uid="{628343F3-FEAA-458A-B9CD-25BD11C1065F}"/>
    <cellStyle name="メモ 3 2 8 4 2" xfId="15428" xr:uid="{C5FDE475-2EA3-422C-ABDC-BB074D16942B}"/>
    <cellStyle name="メモ 3 2 8 4 2 2" xfId="37118" xr:uid="{6EF50D37-7061-49ED-8148-CAD770690E7E}"/>
    <cellStyle name="メモ 3 2 8 4 3" xfId="26360" xr:uid="{8B27AFAD-1C58-4103-8560-A9A1E61EE766}"/>
    <cellStyle name="メモ 3 2 8 4 4" xfId="49298" xr:uid="{72B88C8C-15DF-4B37-9C89-3E38C8319CD5}"/>
    <cellStyle name="メモ 3 2 8 5" xfId="5348" xr:uid="{8988BE05-AFB7-46C7-8F99-DBA017B41EAF}"/>
    <cellStyle name="メモ 3 2 8 5 2" xfId="16104" xr:uid="{4FCAD69B-0682-481A-8D29-DDCFA83D11B5}"/>
    <cellStyle name="メモ 3 2 8 5 2 2" xfId="37794" xr:uid="{75B49DEC-B883-4859-AFC2-547B2852D6C6}"/>
    <cellStyle name="メモ 3 2 8 5 3" xfId="27036" xr:uid="{3CF36DFF-B5C0-451C-A7C8-54D990C856AC}"/>
    <cellStyle name="メモ 3 2 8 6" xfId="6037" xr:uid="{89889C2E-69E1-49EC-8482-FA7C92A47F4C}"/>
    <cellStyle name="メモ 3 2 8 6 2" xfId="16793" xr:uid="{DD60EF05-4A0E-4DFC-AFFB-8BEC58EFC826}"/>
    <cellStyle name="メモ 3 2 8 6 2 2" xfId="38483" xr:uid="{A3084D5D-18AC-43F5-A384-0DD5AE51C2F1}"/>
    <cellStyle name="メモ 3 2 8 6 3" xfId="27724" xr:uid="{9883DCE2-613A-4500-A88E-7A081EA0F07B}"/>
    <cellStyle name="メモ 3 2 8 7" xfId="6711" xr:uid="{7E1898DA-6BE8-4FFA-B0AA-5D055C4CFBCF}"/>
    <cellStyle name="メモ 3 2 8 7 2" xfId="17467" xr:uid="{F63ABE49-6FBA-43D2-8A72-3C70F035B739}"/>
    <cellStyle name="メモ 3 2 8 7 2 2" xfId="39157" xr:uid="{53CEE148-E333-44DC-928A-75F4EB7B0BF6}"/>
    <cellStyle name="メモ 3 2 8 7 3" xfId="28398" xr:uid="{165BA7E1-0E1F-4316-8ADF-EFB32CCE182C}"/>
    <cellStyle name="メモ 3 2 8 8" xfId="7387" xr:uid="{50180A8E-D152-4D56-B793-7076AA6FD74C}"/>
    <cellStyle name="メモ 3 2 8 8 2" xfId="18143" xr:uid="{418F6138-FA94-4600-942E-660DD5535C4B}"/>
    <cellStyle name="メモ 3 2 8 8 2 2" xfId="39833" xr:uid="{39D0837C-43AE-4489-809F-A27EF5EBFC60}"/>
    <cellStyle name="メモ 3 2 8 8 3" xfId="29074" xr:uid="{9BBC8D04-1D1A-45D9-BD51-B34BA2BBC7B6}"/>
    <cellStyle name="メモ 3 2 8 9" xfId="2760" xr:uid="{F924FA12-8725-4510-9950-F3BB0384AC18}"/>
    <cellStyle name="メモ 3 2 8 9 2" xfId="14066" xr:uid="{3E452837-03FE-4317-920E-E4FA3F22A11A}"/>
    <cellStyle name="メモ 3 2 8 9 2 2" xfId="35756" xr:uid="{D2B531AB-B088-483B-BD66-CB0537D34431}"/>
    <cellStyle name="メモ 3 2 8 9 3" xfId="24997" xr:uid="{6237875D-7811-4104-A341-3F0B5388D0A2}"/>
    <cellStyle name="メモ 3 2 9" xfId="2914" xr:uid="{FD750932-7CAF-44BF-8CA5-C98FF034D957}"/>
    <cellStyle name="メモ 3 2 9 10" xfId="8942" xr:uid="{960E4285-AE55-4BC9-8EA4-5A070F8E71E9}"/>
    <cellStyle name="メモ 3 2 9 10 2" xfId="19698" xr:uid="{C03E93EF-3396-4233-BE02-25E1F88CB2B9}"/>
    <cellStyle name="メモ 3 2 9 10 2 2" xfId="41389" xr:uid="{E6D79A63-C1AA-4602-BF25-14F164DF0C1F}"/>
    <cellStyle name="メモ 3 2 9 10 3" xfId="30630" xr:uid="{5BE079CA-CBD8-40C2-8A4B-9B352E62682C}"/>
    <cellStyle name="メモ 3 2 9 11" xfId="9567" xr:uid="{8771FEBD-6485-4CAC-AA17-4079BA9BDBD5}"/>
    <cellStyle name="メモ 3 2 9 11 2" xfId="20324" xr:uid="{A064A2B2-E86E-43EB-AC35-F32997CAF30A}"/>
    <cellStyle name="メモ 3 2 9 11 2 2" xfId="42015" xr:uid="{211191BE-9715-4172-B086-C92FBD0CB018}"/>
    <cellStyle name="メモ 3 2 9 11 3" xfId="31256" xr:uid="{5640E418-6441-4E09-9979-A268342A919C}"/>
    <cellStyle name="メモ 3 2 9 12" xfId="10202" xr:uid="{9AAEFB38-3968-4884-BFBE-214442038A9B}"/>
    <cellStyle name="メモ 3 2 9 12 2" xfId="20959" xr:uid="{3B9530C7-DCC0-4FAD-9A58-55A924BA739E}"/>
    <cellStyle name="メモ 3 2 9 12 2 2" xfId="42650" xr:uid="{AE11A6EB-C03C-45ED-B487-3147F122851A}"/>
    <cellStyle name="メモ 3 2 9 12 3" xfId="31891" xr:uid="{D5DEE62B-D917-41EF-9476-41F93BD0E49F}"/>
    <cellStyle name="メモ 3 2 9 13" xfId="10854" xr:uid="{91F1BBAF-D8AC-4428-A8B3-81B80DC86C19}"/>
    <cellStyle name="メモ 3 2 9 13 2" xfId="21611" xr:uid="{81B591CD-6594-445E-AB96-A02216D2590D}"/>
    <cellStyle name="メモ 3 2 9 13 2 2" xfId="43302" xr:uid="{320F9580-5889-478C-99DD-06610AEA2DD2}"/>
    <cellStyle name="メモ 3 2 9 13 3" xfId="32543" xr:uid="{A2E36546-FAAB-4F54-804B-D55912610990}"/>
    <cellStyle name="メモ 3 2 9 14" xfId="11479" xr:uid="{29DE4F52-4200-4AF0-8F52-15A4DCB47ED5}"/>
    <cellStyle name="メモ 3 2 9 14 2" xfId="22236" xr:uid="{145CA7FD-2A5C-4AC6-B332-BA405D825453}"/>
    <cellStyle name="メモ 3 2 9 14 2 2" xfId="43927" xr:uid="{1AB9DB6C-67F5-4518-A812-5244C85F174E}"/>
    <cellStyle name="メモ 3 2 9 14 3" xfId="33168" xr:uid="{769C9428-5CD4-4EE6-9EAA-9871DF968751}"/>
    <cellStyle name="メモ 3 2 9 15" xfId="12084" xr:uid="{D37AB3CF-B888-4B19-A133-283A78F42658}"/>
    <cellStyle name="メモ 3 2 9 15 2" xfId="22841" xr:uid="{21C187F4-85D8-4A65-9A4D-8B99FF194C91}"/>
    <cellStyle name="メモ 3 2 9 15 2 2" xfId="44532" xr:uid="{ACB7A2F2-28B1-4193-B9C0-88E064F3B42A}"/>
    <cellStyle name="メモ 3 2 9 15 3" xfId="33773" xr:uid="{78399C94-A0A4-4AFD-A41C-C233EF828FD2}"/>
    <cellStyle name="メモ 3 2 9 16" xfId="12713" xr:uid="{785DFB27-493C-4C85-962D-F1229466AC46}"/>
    <cellStyle name="メモ 3 2 9 16 2" xfId="23470" xr:uid="{3C755744-8BCC-4BFB-9140-C71096E7C816}"/>
    <cellStyle name="メモ 3 2 9 16 2 2" xfId="45161" xr:uid="{F3E54B13-F4A3-4314-B1FF-07B67E6A1CC7}"/>
    <cellStyle name="メモ 3 2 9 16 3" xfId="34402" xr:uid="{5CFDCE00-409B-4A35-9818-11E484D9E5DE}"/>
    <cellStyle name="メモ 3 2 9 17" xfId="13384" xr:uid="{AD76CD8E-EAFB-4B84-8536-F4FD5D469013}"/>
    <cellStyle name="メモ 3 2 9 17 2" xfId="35073" xr:uid="{37A710CF-CEA6-492F-8F7F-C9902A949943}"/>
    <cellStyle name="メモ 3 2 9 18" xfId="24313" xr:uid="{92D4DCCD-DA3A-43DB-87CE-8095C317289D}"/>
    <cellStyle name="メモ 3 2 9 19" xfId="46011" xr:uid="{1979D212-C6E2-47FB-B983-0292FE9CB7E2}"/>
    <cellStyle name="メモ 3 2 9 2" xfId="3565" xr:uid="{E8DBD04B-F43A-49F3-8C29-AB63F6C768A7}"/>
    <cellStyle name="メモ 3 2 9 2 2" xfId="14321" xr:uid="{B2343F70-AEEB-4D26-B9F0-623818DC5304}"/>
    <cellStyle name="メモ 3 2 9 2 2 2" xfId="36011" xr:uid="{30820E7F-0FFD-427B-8D55-04DCD999C9F4}"/>
    <cellStyle name="メモ 3 2 9 2 2 3" xfId="49198" xr:uid="{864697A1-3D87-47E8-8D3E-AAF71F908A09}"/>
    <cellStyle name="メモ 3 2 9 2 3" xfId="25253" xr:uid="{F3D6689F-E0B2-4DFD-8475-C0957DFB9DE8}"/>
    <cellStyle name="メモ 3 2 9 2 3 2" xfId="50222" xr:uid="{4D837D6A-9EA4-43DA-9242-CCEDBCE3DEEE}"/>
    <cellStyle name="メモ 3 2 9 2 4" xfId="48053" xr:uid="{BF8CD6B3-0F2B-40C6-B5C9-E9B94F2A8C10}"/>
    <cellStyle name="メモ 3 2 9 20" xfId="46689" xr:uid="{A172CA16-8A45-428D-A79A-29ADDFA014D3}"/>
    <cellStyle name="メモ 3 2 9 21" xfId="47373" xr:uid="{596C4D2F-08CF-4148-BE8F-C1F54A8BD154}"/>
    <cellStyle name="メモ 3 2 9 3" xfId="4245" xr:uid="{E0F98336-940D-4011-A773-254EF3784850}"/>
    <cellStyle name="メモ 3 2 9 3 2" xfId="15001" xr:uid="{FC92731D-C755-48D1-9B0F-E972A9394BA1}"/>
    <cellStyle name="メモ 3 2 9 3 2 2" xfId="36691" xr:uid="{E78E88D1-D628-41CB-9C19-A2F42A6AF523}"/>
    <cellStyle name="メモ 3 2 9 3 2 3" xfId="50902" xr:uid="{36F553C2-D9F1-4C4A-ADC3-76E52E3FE042}"/>
    <cellStyle name="メモ 3 2 9 3 3" xfId="25933" xr:uid="{3240B84A-2229-45C0-B2E2-C0179257F4E0}"/>
    <cellStyle name="メモ 3 2 9 3 4" xfId="48733" xr:uid="{1736A855-E92D-4B8F-808B-BE8EF9670CED}"/>
    <cellStyle name="メモ 3 2 9 4" xfId="4921" xr:uid="{4B27223D-918D-406E-B109-3FEC21FC9CA3}"/>
    <cellStyle name="メモ 3 2 9 4 2" xfId="15677" xr:uid="{BF287352-3F4A-48F3-9E69-F132ED0BDF18}"/>
    <cellStyle name="メモ 3 2 9 4 2 2" xfId="37367" xr:uid="{9FED518D-8F93-4F65-B5C6-70389F5453F4}"/>
    <cellStyle name="メモ 3 2 9 4 3" xfId="26609" xr:uid="{D9621E48-173E-4350-8426-78D117E33841}"/>
    <cellStyle name="メモ 3 2 9 4 4" xfId="49542" xr:uid="{EEC8A1B5-476B-4599-9540-C7CB7CA4F818}"/>
    <cellStyle name="メモ 3 2 9 5" xfId="5601" xr:uid="{88C1B7B7-420F-4A42-B0AB-D0721E6ABE52}"/>
    <cellStyle name="メモ 3 2 9 5 2" xfId="16357" xr:uid="{856BA929-C9C6-42E8-8A1E-6D7BE83F38B9}"/>
    <cellStyle name="メモ 3 2 9 5 2 2" xfId="38047" xr:uid="{E99DCE19-EB7A-444C-B1E4-992B6A46DBE1}"/>
    <cellStyle name="メモ 3 2 9 5 3" xfId="27288" xr:uid="{680ABFEE-4A06-48EA-A3E5-CCD5CCD3DA40}"/>
    <cellStyle name="メモ 3 2 9 6" xfId="6284" xr:uid="{B57AB025-E01D-4F26-8E7F-78EC5B88FE11}"/>
    <cellStyle name="メモ 3 2 9 6 2" xfId="17040" xr:uid="{FA3E0769-794E-4FED-9F89-0E2437D83BE0}"/>
    <cellStyle name="メモ 3 2 9 6 2 2" xfId="38730" xr:uid="{95CFE383-4B40-405D-9F37-D2B8D08B0D1E}"/>
    <cellStyle name="メモ 3 2 9 6 3" xfId="27971" xr:uid="{4743D799-234F-4C0D-8AC2-6BB7E0F4F7CD}"/>
    <cellStyle name="メモ 3 2 9 7" xfId="6963" xr:uid="{2DFAF3D4-F53E-4512-BDB1-2EBBF0BB6572}"/>
    <cellStyle name="メモ 3 2 9 7 2" xfId="17719" xr:uid="{1528C83B-D610-412C-B15C-F85A95BBC812}"/>
    <cellStyle name="メモ 3 2 9 7 2 2" xfId="39409" xr:uid="{A4BBE296-C6D0-4079-8964-BFD4B70BCA1E}"/>
    <cellStyle name="メモ 3 2 9 7 3" xfId="28650" xr:uid="{CC09C9A4-CB84-4C8E-9734-5F5406C77E64}"/>
    <cellStyle name="メモ 3 2 9 8" xfId="7626" xr:uid="{52444041-0BEB-4583-A80E-62CDA76CD6C9}"/>
    <cellStyle name="メモ 3 2 9 8 2" xfId="18382" xr:uid="{2C9EEBDA-B976-427B-A6F9-4D89A3184E0A}"/>
    <cellStyle name="メモ 3 2 9 8 2 2" xfId="40073" xr:uid="{5AC2546A-AA92-4938-A478-4F4492EE1BFF}"/>
    <cellStyle name="メモ 3 2 9 8 3" xfId="29314" xr:uid="{45D83241-6B02-4CCB-9A66-6D57E8E439A9}"/>
    <cellStyle name="メモ 3 2 9 9" xfId="8262" xr:uid="{99863AA0-3B1E-4818-8E46-0A10DBB3D0F2}"/>
    <cellStyle name="メモ 3 2 9 9 2" xfId="19018" xr:uid="{0DAEDD7B-3396-45A3-9404-15C502FFCEE9}"/>
    <cellStyle name="メモ 3 2 9 9 2 2" xfId="40709" xr:uid="{6C85BBBA-1590-41E8-B7FB-8256AF88DBA9}"/>
    <cellStyle name="メモ 3 2 9 9 3" xfId="29950" xr:uid="{FBE30AE7-861E-4391-B396-B6971A5AD9B7}"/>
    <cellStyle name="メモ 3 3" xfId="1216" xr:uid="{EB0D4316-0B41-4235-8580-178B36AA5B64}"/>
    <cellStyle name="メモ 3 3 10" xfId="3241" xr:uid="{803A9EBF-B0E0-46C8-99CE-4F20BBAF0185}"/>
    <cellStyle name="メモ 3 3 10 10" xfId="9269" xr:uid="{100CD8ED-ED5E-4CE0-8079-9E0F7A4CE752}"/>
    <cellStyle name="メモ 3 3 10 10 2" xfId="20026" xr:uid="{31637BDE-B262-43D6-A873-3E36FB3AE1D2}"/>
    <cellStyle name="メモ 3 3 10 10 2 2" xfId="41717" xr:uid="{7173FB8F-C9E8-4790-9224-437683948CA1}"/>
    <cellStyle name="メモ 3 3 10 10 3" xfId="30958" xr:uid="{D41EC93A-8D65-4CEB-BCB1-23E895161464}"/>
    <cellStyle name="メモ 3 3 10 11" xfId="9895" xr:uid="{44AE7C2F-41BF-4FBB-949B-2200AC383BE3}"/>
    <cellStyle name="メモ 3 3 10 11 2" xfId="20652" xr:uid="{267CCBAD-A967-471F-A98F-4E9880DC8E4F}"/>
    <cellStyle name="メモ 3 3 10 11 2 2" xfId="42343" xr:uid="{DB7179CB-FF84-4717-852A-F8B696D70B22}"/>
    <cellStyle name="メモ 3 3 10 11 3" xfId="31584" xr:uid="{99386A8A-65D8-4EC0-B5E1-D1B958970341}"/>
    <cellStyle name="メモ 3 3 10 12" xfId="10530" xr:uid="{926F4FF6-B7C3-47D7-8E94-58023D5ECF36}"/>
    <cellStyle name="メモ 3 3 10 12 2" xfId="21287" xr:uid="{2C8A44C2-1F9F-4D28-9F64-FF95F617505C}"/>
    <cellStyle name="メモ 3 3 10 12 2 2" xfId="42978" xr:uid="{8989A134-7C4E-4337-BB89-4328DA101F60}"/>
    <cellStyle name="メモ 3 3 10 12 3" xfId="32219" xr:uid="{A22834D9-C81D-4ACE-A004-A15F079F244D}"/>
    <cellStyle name="メモ 3 3 10 13" xfId="11182" xr:uid="{EAD183F7-23AA-4FAE-A1B3-22B7F4EB709C}"/>
    <cellStyle name="メモ 3 3 10 13 2" xfId="21939" xr:uid="{9C2D8D54-A81D-4DFC-9F0C-46D9201283A5}"/>
    <cellStyle name="メモ 3 3 10 13 2 2" xfId="43630" xr:uid="{1A9C0CBB-44C9-4B6D-B210-343C59E3CE32}"/>
    <cellStyle name="メモ 3 3 10 13 3" xfId="32871" xr:uid="{21284D5D-474B-4A2D-93C1-DA03BFE588CE}"/>
    <cellStyle name="メモ 3 3 10 14" xfId="11807" xr:uid="{7AABC4C3-7BAD-43A1-BC0A-D234F417C1CB}"/>
    <cellStyle name="メモ 3 3 10 14 2" xfId="22564" xr:uid="{ABD59D2E-91F8-43B8-AC31-D138397F7E8C}"/>
    <cellStyle name="メモ 3 3 10 14 2 2" xfId="44255" xr:uid="{CA9DF81B-EC85-403C-9F58-66F0283EA675}"/>
    <cellStyle name="メモ 3 3 10 14 3" xfId="33496" xr:uid="{015AA403-8D1D-4590-B5FF-5DB7B9815812}"/>
    <cellStyle name="メモ 3 3 10 15" xfId="12412" xr:uid="{B73C0D18-C3AB-44C6-8F1A-8281F521C0C0}"/>
    <cellStyle name="メモ 3 3 10 15 2" xfId="23169" xr:uid="{27892387-7016-451E-A67C-338E6E4DCCB6}"/>
    <cellStyle name="メモ 3 3 10 15 2 2" xfId="44860" xr:uid="{DCE9A35A-D1E8-418D-896E-0D692E96C834}"/>
    <cellStyle name="メモ 3 3 10 15 3" xfId="34101" xr:uid="{1B286CC3-DC74-4F77-BF38-B2A4EE2A774F}"/>
    <cellStyle name="メモ 3 3 10 16" xfId="13041" xr:uid="{123BE6F1-D2B2-43DF-BE75-3FBD831F664F}"/>
    <cellStyle name="メモ 3 3 10 16 2" xfId="23798" xr:uid="{C7DBB7F2-F993-462B-9547-A37F8791F2C2}"/>
    <cellStyle name="メモ 3 3 10 16 2 2" xfId="45489" xr:uid="{3CB5FFFC-F5BE-42D7-B735-01B33C53FF72}"/>
    <cellStyle name="メモ 3 3 10 16 3" xfId="34730" xr:uid="{3CCC248A-6883-49D1-8CD1-CBEBAC852D60}"/>
    <cellStyle name="メモ 3 3 10 17" xfId="13712" xr:uid="{C26E98A6-E831-4805-9C80-F88DF0EFAE01}"/>
    <cellStyle name="メモ 3 3 10 17 2" xfId="35401" xr:uid="{E8D060E7-A25A-44BB-B172-611672874D87}"/>
    <cellStyle name="メモ 3 3 10 18" xfId="24641" xr:uid="{D3FDC868-82FF-4E51-A9EA-A79320C5BD64}"/>
    <cellStyle name="メモ 3 3 10 19" xfId="46339" xr:uid="{8E02EEC5-2257-4AD1-B975-073A4C232D15}"/>
    <cellStyle name="メモ 3 3 10 2" xfId="3893" xr:uid="{4CC1110E-01E6-4427-935E-707E3FDE72FA}"/>
    <cellStyle name="メモ 3 3 10 2 2" xfId="14649" xr:uid="{4752F3A6-162C-40E9-9ED0-21D8EE038844}"/>
    <cellStyle name="メモ 3 3 10 2 2 2" xfId="36339" xr:uid="{0D3689B7-3639-475E-91B9-548BB8C166C0}"/>
    <cellStyle name="メモ 3 3 10 2 2 3" xfId="49262" xr:uid="{A5ED1F4B-F2A6-4F37-BD75-053341430432}"/>
    <cellStyle name="メモ 3 3 10 2 3" xfId="25581" xr:uid="{31C8B6FB-114D-4A50-B7E4-9C9A74DA5E4D}"/>
    <cellStyle name="メモ 3 3 10 2 3 2" xfId="50550" xr:uid="{76B603D1-9AC6-4B19-AD53-960833A690F7}"/>
    <cellStyle name="メモ 3 3 10 2 4" xfId="48381" xr:uid="{66AC0B3D-2EB2-4D7B-81F1-F303904F2AED}"/>
    <cellStyle name="メモ 3 3 10 20" xfId="47017" xr:uid="{31A2F9D5-F997-41A4-8953-8AB73C23A256}"/>
    <cellStyle name="メモ 3 3 10 21" xfId="47701" xr:uid="{94FA574A-5A26-4258-B92F-E5F58C890366}"/>
    <cellStyle name="メモ 3 3 10 3" xfId="4573" xr:uid="{9087D8D6-166E-459E-8C61-24CCF3C2079F}"/>
    <cellStyle name="メモ 3 3 10 3 2" xfId="15329" xr:uid="{1A30211D-5101-4982-B2B4-9FECCCFD80FF}"/>
    <cellStyle name="メモ 3 3 10 3 2 2" xfId="37019" xr:uid="{7B628AE2-A359-4330-87AC-8467FF0BE7F0}"/>
    <cellStyle name="メモ 3 3 10 3 2 3" xfId="51230" xr:uid="{D79F65EA-3774-417A-9DA4-1C6A8F06D083}"/>
    <cellStyle name="メモ 3 3 10 3 3" xfId="26261" xr:uid="{C5A6E42D-4E55-4C56-B0DD-DB1C19870B8B}"/>
    <cellStyle name="メモ 3 3 10 3 4" xfId="49061" xr:uid="{D58D2F04-578E-4A3B-A6AF-467AD253BD1A}"/>
    <cellStyle name="メモ 3 3 10 4" xfId="5249" xr:uid="{9DD42995-AD68-4BEA-A24A-B356335FFFE0}"/>
    <cellStyle name="メモ 3 3 10 4 2" xfId="16005" xr:uid="{535FA410-F329-4B80-8103-9189071638FB}"/>
    <cellStyle name="メモ 3 3 10 4 2 2" xfId="37695" xr:uid="{9F93F998-E49E-4A88-A202-F83A90CA6946}"/>
    <cellStyle name="メモ 3 3 10 4 3" xfId="26937" xr:uid="{BD19B4C9-7DEE-4DAF-8BAF-821FC126411F}"/>
    <cellStyle name="メモ 3 3 10 4 4" xfId="49870" xr:uid="{45AAB9D5-D52B-4A67-A065-29F05D3E4066}"/>
    <cellStyle name="メモ 3 3 10 5" xfId="5929" xr:uid="{C98CDE9E-E0A1-4A1A-B24F-F0F7EC8C084D}"/>
    <cellStyle name="メモ 3 3 10 5 2" xfId="16685" xr:uid="{C7321B46-06FF-4310-A1FE-A93ACC37E3BF}"/>
    <cellStyle name="メモ 3 3 10 5 2 2" xfId="38375" xr:uid="{39A5D038-F944-4294-A0B7-2160FD78574B}"/>
    <cellStyle name="メモ 3 3 10 5 3" xfId="27616" xr:uid="{5D1F5FBA-D4A8-4D8A-9A02-8FF378DA840A}"/>
    <cellStyle name="メモ 3 3 10 6" xfId="6612" xr:uid="{D8610FC3-4668-4B0B-A10F-B461534BAEDB}"/>
    <cellStyle name="メモ 3 3 10 6 2" xfId="17368" xr:uid="{06D66CEC-C984-4D65-9BB6-88532167FB77}"/>
    <cellStyle name="メモ 3 3 10 6 2 2" xfId="39058" xr:uid="{B1700F98-0587-4523-9A6A-8D53CF11DB81}"/>
    <cellStyle name="メモ 3 3 10 6 3" xfId="28299" xr:uid="{031A0BAE-CE1E-4EA5-A279-EB4B8FBB0F5C}"/>
    <cellStyle name="メモ 3 3 10 7" xfId="7291" xr:uid="{13D10FF0-ADEB-459E-A5D6-40822960A12E}"/>
    <cellStyle name="メモ 3 3 10 7 2" xfId="18047" xr:uid="{B227FDE5-7606-487A-8E55-A1940B022868}"/>
    <cellStyle name="メモ 3 3 10 7 2 2" xfId="39737" xr:uid="{1B5BB5D2-5DDF-4900-AE75-E412BDBC1F4B}"/>
    <cellStyle name="メモ 3 3 10 7 3" xfId="28978" xr:uid="{916C7621-8509-4E51-AC06-5B1EEF2DD6C9}"/>
    <cellStyle name="メモ 3 3 10 8" xfId="7954" xr:uid="{46000F27-D7AA-4758-91D7-A07EBB4B223F}"/>
    <cellStyle name="メモ 3 3 10 8 2" xfId="18710" xr:uid="{8FC0977B-9D81-4858-81EC-66F84C28D1C4}"/>
    <cellStyle name="メモ 3 3 10 8 2 2" xfId="40401" xr:uid="{E498214B-3408-4463-AC5F-57EF855A9A36}"/>
    <cellStyle name="メモ 3 3 10 8 3" xfId="29642" xr:uid="{0EFAF439-544B-4407-B33C-5A5127CE2F75}"/>
    <cellStyle name="メモ 3 3 10 9" xfId="8590" xr:uid="{2CFD4CFE-A8C5-4F2A-8FF0-2062E9258474}"/>
    <cellStyle name="メモ 3 3 10 9 2" xfId="19346" xr:uid="{80F6199D-1749-4BB5-B999-B3CCE28DF7D2}"/>
    <cellStyle name="メモ 3 3 10 9 2 2" xfId="41037" xr:uid="{A26B8617-F427-4508-AFB1-3DCDE12CBA6F}"/>
    <cellStyle name="メモ 3 3 10 9 3" xfId="30278" xr:uid="{A47D6DD0-3FD6-4524-9925-FA461B9B9076}"/>
    <cellStyle name="メモ 3 3 11" xfId="3301" xr:uid="{1529FAA8-6770-42BE-AFD7-3EE04A0633C8}"/>
    <cellStyle name="メモ 3 3 11 10" xfId="9329" xr:uid="{9605D645-3FAE-415C-9506-6B9FB65C791A}"/>
    <cellStyle name="メモ 3 3 11 10 2" xfId="20086" xr:uid="{41206B70-6662-45F8-A5AA-4B5C9BCDEE72}"/>
    <cellStyle name="メモ 3 3 11 10 2 2" xfId="41777" xr:uid="{DB2CBF6A-20FD-4D05-9E1D-9EED11E6DE5C}"/>
    <cellStyle name="メモ 3 3 11 10 3" xfId="31018" xr:uid="{DBD8DDB1-F693-4B04-9F6A-8733380511E2}"/>
    <cellStyle name="メモ 3 3 11 11" xfId="9955" xr:uid="{CCD3B02A-9C1C-4F6C-B837-8D76848441C4}"/>
    <cellStyle name="メモ 3 3 11 11 2" xfId="20712" xr:uid="{13F8337F-1456-4C9A-809F-BFE2AD637891}"/>
    <cellStyle name="メモ 3 3 11 11 2 2" xfId="42403" xr:uid="{4648ADA0-58BE-4C1E-9137-7BDA759E3E7E}"/>
    <cellStyle name="メモ 3 3 11 11 3" xfId="31644" xr:uid="{F2B305F2-CA7C-4A37-B2A3-D31BEB52CB4E}"/>
    <cellStyle name="メモ 3 3 11 12" xfId="10590" xr:uid="{FAE08F66-8942-4F1A-9142-3A8B3A0FC9FA}"/>
    <cellStyle name="メモ 3 3 11 12 2" xfId="21347" xr:uid="{D8918B2D-35D5-4B97-8C10-7E990E51BDB8}"/>
    <cellStyle name="メモ 3 3 11 12 2 2" xfId="43038" xr:uid="{47271BE4-E393-47F0-A838-AE385D179F58}"/>
    <cellStyle name="メモ 3 3 11 12 3" xfId="32279" xr:uid="{7BE619B1-9AC1-4DF6-8AAD-63552153B174}"/>
    <cellStyle name="メモ 3 3 11 13" xfId="11242" xr:uid="{31E16651-23BC-4BA8-B189-1AF8F80AA44E}"/>
    <cellStyle name="メモ 3 3 11 13 2" xfId="21999" xr:uid="{84448FAF-CBF9-43FB-860C-2449D2173346}"/>
    <cellStyle name="メモ 3 3 11 13 2 2" xfId="43690" xr:uid="{B7026270-8297-4237-AD42-F0D0AA662BA1}"/>
    <cellStyle name="メモ 3 3 11 13 3" xfId="32931" xr:uid="{5001C136-2D31-4D19-8C60-265FC4434EE3}"/>
    <cellStyle name="メモ 3 3 11 14" xfId="11867" xr:uid="{A39E1D1D-D7E5-47F7-A673-33DFCAA1AA66}"/>
    <cellStyle name="メモ 3 3 11 14 2" xfId="22624" xr:uid="{2679142A-0145-4ADB-98E0-9F16B883DF4D}"/>
    <cellStyle name="メモ 3 3 11 14 2 2" xfId="44315" xr:uid="{CA4D71AC-9E2A-4060-A626-80D1DF9BCC95}"/>
    <cellStyle name="メモ 3 3 11 14 3" xfId="33556" xr:uid="{53157B50-80CA-4EF7-8F06-5179EB3A91F3}"/>
    <cellStyle name="メモ 3 3 11 15" xfId="12472" xr:uid="{87193C1D-9144-4B64-8469-BE84BC6EDD06}"/>
    <cellStyle name="メモ 3 3 11 15 2" xfId="23229" xr:uid="{3AD94C83-2854-4FDD-BE89-253BA1574510}"/>
    <cellStyle name="メモ 3 3 11 15 2 2" xfId="44920" xr:uid="{8CEFAF4F-F06F-4C46-BA94-8653EC062AD9}"/>
    <cellStyle name="メモ 3 3 11 15 3" xfId="34161" xr:uid="{DF565E24-0FA3-4FD2-B050-05F7F96EC654}"/>
    <cellStyle name="メモ 3 3 11 16" xfId="13101" xr:uid="{91471366-C338-48CF-97E0-CED9AE60BCAB}"/>
    <cellStyle name="メモ 3 3 11 16 2" xfId="23858" xr:uid="{C86EC041-653A-4AD9-8BE0-89A3DCF7EF0B}"/>
    <cellStyle name="メモ 3 3 11 16 2 2" xfId="45549" xr:uid="{9424E7A1-8F1F-47A3-A347-9A03F293FF14}"/>
    <cellStyle name="メモ 3 3 11 16 3" xfId="34790" xr:uid="{F5CF7DC7-1F2D-4C58-B547-0C09BBCE12AB}"/>
    <cellStyle name="メモ 3 3 11 17" xfId="13772" xr:uid="{F7BDFF69-8BE1-4F08-8086-693D8D53B79A}"/>
    <cellStyle name="メモ 3 3 11 17 2" xfId="35461" xr:uid="{6A1A0E78-978F-4BB8-ACAF-45DBE8B96748}"/>
    <cellStyle name="メモ 3 3 11 18" xfId="24701" xr:uid="{C6E9FC68-2CC8-4F40-875E-1CEFE99BE04E}"/>
    <cellStyle name="メモ 3 3 11 19" xfId="46399" xr:uid="{69EC100B-CFC1-49A7-889C-CE1DC37A28F1}"/>
    <cellStyle name="メモ 3 3 11 2" xfId="3953" xr:uid="{39B89E43-13AE-4A2F-961A-B982F2F77DD7}"/>
    <cellStyle name="メモ 3 3 11 2 2" xfId="14709" xr:uid="{F5A2BD02-3858-4346-8618-6F5B8BBC022D}"/>
    <cellStyle name="メモ 3 3 11 2 2 2" xfId="36399" xr:uid="{CB14B8C2-5A3F-47AF-97E1-3D1C0C49EDB5}"/>
    <cellStyle name="メモ 3 3 11 2 2 3" xfId="49274" xr:uid="{C3C3D668-1712-4788-A43F-9804B0D99AA3}"/>
    <cellStyle name="メモ 3 3 11 2 3" xfId="25641" xr:uid="{8DF3F185-C97E-47AE-ACB1-808AD849AFD3}"/>
    <cellStyle name="メモ 3 3 11 2 3 2" xfId="50610" xr:uid="{BE59A79D-2C7E-49DF-8ED6-F9F54CB96EC8}"/>
    <cellStyle name="メモ 3 3 11 2 4" xfId="48441" xr:uid="{57DB1EC5-790E-4197-84D7-235EC1326BFA}"/>
    <cellStyle name="メモ 3 3 11 20" xfId="47077" xr:uid="{FDBF9FD9-0DC3-46CE-B9FE-1DCB941C3C6F}"/>
    <cellStyle name="メモ 3 3 11 21" xfId="47761" xr:uid="{3124DAAA-39E2-42F5-8995-A4ABA7C9016C}"/>
    <cellStyle name="メモ 3 3 11 3" xfId="4633" xr:uid="{F187095D-68BD-4A47-8C81-025708D5F1E9}"/>
    <cellStyle name="メモ 3 3 11 3 2" xfId="15389" xr:uid="{499A4B75-F8BA-45F1-9345-EA84815AE478}"/>
    <cellStyle name="メモ 3 3 11 3 2 2" xfId="37079" xr:uid="{487F8D74-50A6-4536-A64A-C9D7EA085A06}"/>
    <cellStyle name="メモ 3 3 11 3 2 3" xfId="51290" xr:uid="{ADA5BD00-AB8C-4A92-A39D-D407C300B9FA}"/>
    <cellStyle name="メモ 3 3 11 3 3" xfId="26321" xr:uid="{24D1913B-6B6E-49D6-9919-D67510D21E18}"/>
    <cellStyle name="メモ 3 3 11 3 4" xfId="49121" xr:uid="{0880087A-D176-4A68-8DDC-8308DBA9FCFB}"/>
    <cellStyle name="メモ 3 3 11 4" xfId="5309" xr:uid="{F78BFA6A-D057-4DBE-8A58-29768D6696D8}"/>
    <cellStyle name="メモ 3 3 11 4 2" xfId="16065" xr:uid="{C9853359-7EF8-4487-85B2-7D2D4191B25A}"/>
    <cellStyle name="メモ 3 3 11 4 2 2" xfId="37755" xr:uid="{104CA507-A117-43FF-939E-6376F868FE22}"/>
    <cellStyle name="メモ 3 3 11 4 3" xfId="26997" xr:uid="{FD153396-DE19-4A97-82AE-C334F312BE51}"/>
    <cellStyle name="メモ 3 3 11 4 4" xfId="49930" xr:uid="{25B9DFA1-5E90-44CE-B5FC-71125D79DA70}"/>
    <cellStyle name="メモ 3 3 11 5" xfId="5989" xr:uid="{49614A71-5610-4F66-92BE-C9F4D7D02C8D}"/>
    <cellStyle name="メモ 3 3 11 5 2" xfId="16745" xr:uid="{FB773CA0-90F6-4AB5-8E29-221F837E3EE7}"/>
    <cellStyle name="メモ 3 3 11 5 2 2" xfId="38435" xr:uid="{A1DBF300-1DDD-4D22-AB68-0517809B5B25}"/>
    <cellStyle name="メモ 3 3 11 5 3" xfId="27676" xr:uid="{0AE4C58C-CAFC-468C-8DC4-E7546A4E614F}"/>
    <cellStyle name="メモ 3 3 11 6" xfId="6672" xr:uid="{82D4482A-0C49-47AA-8089-DB1F5A3C7D8D}"/>
    <cellStyle name="メモ 3 3 11 6 2" xfId="17428" xr:uid="{9C1A79DC-EB0E-4D45-B618-374C2CAC69BB}"/>
    <cellStyle name="メモ 3 3 11 6 2 2" xfId="39118" xr:uid="{8D2850E7-D8D1-49E5-99EA-DF4F23056D02}"/>
    <cellStyle name="メモ 3 3 11 6 3" xfId="28359" xr:uid="{0C33CE74-2E9D-4194-AE8C-4E4ECEB3A33A}"/>
    <cellStyle name="メモ 3 3 11 7" xfId="7351" xr:uid="{570EA18C-DABA-48EF-98A4-BB412FCD3EBB}"/>
    <cellStyle name="メモ 3 3 11 7 2" xfId="18107" xr:uid="{B77DA820-E035-4AB0-8E55-0D5455294B19}"/>
    <cellStyle name="メモ 3 3 11 7 2 2" xfId="39797" xr:uid="{E95D064F-597B-4FDD-BD24-3A91F00B05C2}"/>
    <cellStyle name="メモ 3 3 11 7 3" xfId="29038" xr:uid="{7498D1DB-9175-4D7B-9FE4-04D23653400F}"/>
    <cellStyle name="メモ 3 3 11 8" xfId="8014" xr:uid="{AD9FE74A-0CAE-4F8D-AC36-DEAB3047ACE7}"/>
    <cellStyle name="メモ 3 3 11 8 2" xfId="18770" xr:uid="{034715EB-8D12-4741-ABEF-38E97BC1D46E}"/>
    <cellStyle name="メモ 3 3 11 8 2 2" xfId="40461" xr:uid="{5EB2D3C8-7CA9-4B1F-8301-07486A37D8B6}"/>
    <cellStyle name="メモ 3 3 11 8 3" xfId="29702" xr:uid="{448FFF2D-3FA9-496D-AFE4-810CD9EAA4D5}"/>
    <cellStyle name="メモ 3 3 11 9" xfId="8650" xr:uid="{B08B0F09-5AC1-4FAB-8AE7-6BAD2B5C1F42}"/>
    <cellStyle name="メモ 3 3 11 9 2" xfId="19406" xr:uid="{E0511CE5-79FC-46DB-97D5-6987D7E05E4E}"/>
    <cellStyle name="メモ 3 3 11 9 2 2" xfId="41097" xr:uid="{780D0F17-0004-4458-ADAB-6322BE0A6DCC}"/>
    <cellStyle name="メモ 3 3 11 9 3" xfId="30338" xr:uid="{3C721950-D7B5-484E-A3BA-05DCA0424A8D}"/>
    <cellStyle name="メモ 3 3 12" xfId="2737" xr:uid="{BD3B19B8-84AE-4B04-AC2C-630DF018F470}"/>
    <cellStyle name="メモ 3 3 12 2" xfId="14043" xr:uid="{23C841A3-3DCB-4412-9696-400DB6FBF214}"/>
    <cellStyle name="メモ 3 3 12 2 2" xfId="35733" xr:uid="{E58F598B-699D-437B-906A-C79503595155}"/>
    <cellStyle name="メモ 3 3 12 3" xfId="24974" xr:uid="{3B4DCD87-75E1-4502-AC04-8E91FCA94BAE}"/>
    <cellStyle name="メモ 3 3 13" xfId="5423" xr:uid="{4921B9BC-3FB4-4550-8A81-0E941F8565DC}"/>
    <cellStyle name="メモ 3 3 13 2" xfId="16179" xr:uid="{EE1ACFD4-1A9A-4824-9BBD-7E6D1EC3EC50}"/>
    <cellStyle name="メモ 3 3 13 2 2" xfId="37869" xr:uid="{00C790EF-B981-42D8-9ED1-01090E7D3338}"/>
    <cellStyle name="メモ 3 3 13 3" xfId="27111" xr:uid="{58119C08-0933-4546-A2BB-0CB3A0961D0D}"/>
    <cellStyle name="メモ 3 3 14" xfId="8764" xr:uid="{EF040079-D7E3-47DB-A6BA-AD69D1E7D1AD}"/>
    <cellStyle name="メモ 3 3 14 2" xfId="19520" xr:uid="{79466AD3-3402-422A-BA8F-D76DD54CFB55}"/>
    <cellStyle name="メモ 3 3 14 2 2" xfId="41211" xr:uid="{4CA13281-3EAC-4041-A03C-3671F45A41EC}"/>
    <cellStyle name="メモ 3 3 14 3" xfId="30452" xr:uid="{45FE6999-210A-46BD-BE17-BCB197A7A698}"/>
    <cellStyle name="メモ 3 3 15" xfId="51488" xr:uid="{D3B016B6-795E-4629-ABB1-535EFA4808B4}"/>
    <cellStyle name="メモ 3 3 16" xfId="2422" xr:uid="{F01B8F52-4EA2-4BA2-B687-08858C28077C}"/>
    <cellStyle name="メモ 3 3 2" xfId="1372" xr:uid="{8CC40436-AB14-4344-A188-F7C000EB9921}"/>
    <cellStyle name="メモ 3 3 2 10" xfId="8824" xr:uid="{33CA2F60-3CF6-456E-A874-CD34FA90977B}"/>
    <cellStyle name="メモ 3 3 2 10 2" xfId="19580" xr:uid="{B44CDB2D-E8D0-49CD-B0DA-1D2A7FE7FFCF}"/>
    <cellStyle name="メモ 3 3 2 10 2 2" xfId="41271" xr:uid="{0D841EF4-04E2-4F38-BA85-90132A81AC75}"/>
    <cellStyle name="メモ 3 3 2 10 3" xfId="30512" xr:uid="{ECEE4236-7A7F-4806-870C-6B20D564552F}"/>
    <cellStyle name="メモ 3 3 2 11" xfId="9449" xr:uid="{35BC3910-B856-4D71-9CFC-285464CF881E}"/>
    <cellStyle name="メモ 3 3 2 11 2" xfId="20206" xr:uid="{1D5E0721-0D48-4741-8C31-38A78E720AF9}"/>
    <cellStyle name="メモ 3 3 2 11 2 2" xfId="41897" xr:uid="{52E16BB9-78A0-4B3F-A61F-A3B2922B6B25}"/>
    <cellStyle name="メモ 3 3 2 11 3" xfId="31138" xr:uid="{A6FFD450-3DCB-447E-A915-55931FFBE188}"/>
    <cellStyle name="メモ 3 3 2 12" xfId="10084" xr:uid="{79A71D57-5352-4F14-8DF2-B5EF34D6C4F9}"/>
    <cellStyle name="メモ 3 3 2 12 2" xfId="20841" xr:uid="{A872727B-976D-4DE7-97D6-199B4E95E043}"/>
    <cellStyle name="メモ 3 3 2 12 2 2" xfId="42532" xr:uid="{04652357-8A0E-46A2-A6CA-94D06F30638D}"/>
    <cellStyle name="メモ 3 3 2 12 3" xfId="31773" xr:uid="{E6498576-8F50-4477-B5B9-A99653BB25F6}"/>
    <cellStyle name="メモ 3 3 2 13" xfId="10736" xr:uid="{6A186E76-C07E-410B-B817-184BAEAD7A7D}"/>
    <cellStyle name="メモ 3 3 2 13 2" xfId="21493" xr:uid="{A79EA0E5-C43D-4414-BB75-9820290028EA}"/>
    <cellStyle name="メモ 3 3 2 13 2 2" xfId="43184" xr:uid="{9C430003-3E1E-4E94-A151-2DD5102E5190}"/>
    <cellStyle name="メモ 3 3 2 13 3" xfId="32425" xr:uid="{2BBECAB2-4870-4622-9072-3D75BECA5EED}"/>
    <cellStyle name="メモ 3 3 2 14" xfId="11361" xr:uid="{1761C5D0-BA4F-480D-9E2D-5CB905B3950D}"/>
    <cellStyle name="メモ 3 3 2 14 2" xfId="22118" xr:uid="{62E20A88-F3FD-44FB-BC16-BB034BF029F6}"/>
    <cellStyle name="メモ 3 3 2 14 2 2" xfId="43809" xr:uid="{A0A7C110-CB27-48EF-9080-2DD8A4011E46}"/>
    <cellStyle name="メモ 3 3 2 14 3" xfId="33050" xr:uid="{E6938BBB-24B8-40AF-9F06-FADCB0639357}"/>
    <cellStyle name="メモ 3 3 2 15" xfId="11966" xr:uid="{57BD885E-43C8-4EFB-A631-0C2A68241D65}"/>
    <cellStyle name="メモ 3 3 2 15 2" xfId="22723" xr:uid="{6DA7C56B-62D5-4D20-B01F-E48C8282BC80}"/>
    <cellStyle name="メモ 3 3 2 15 2 2" xfId="44414" xr:uid="{1A475A84-810F-4A3C-AC50-66117A1F4392}"/>
    <cellStyle name="メモ 3 3 2 15 3" xfId="33655" xr:uid="{15679254-FBCB-4460-BA5C-39F5AAF13299}"/>
    <cellStyle name="メモ 3 3 2 16" xfId="12595" xr:uid="{DB3F93D4-7772-412E-A0C1-D605FF013536}"/>
    <cellStyle name="メモ 3 3 2 16 2" xfId="23352" xr:uid="{423D9A59-DC62-4047-8EAF-EDF25D552FF9}"/>
    <cellStyle name="メモ 3 3 2 16 2 2" xfId="45043" xr:uid="{AA74838B-A886-412F-B81C-9E0E57153E0C}"/>
    <cellStyle name="メモ 3 3 2 16 3" xfId="34284" xr:uid="{718A8C70-19B1-4292-9D3C-0CC8A0960420}"/>
    <cellStyle name="メモ 3 3 2 17" xfId="13266" xr:uid="{F0D56024-FC29-4E2C-BC63-D90F7AF1FE18}"/>
    <cellStyle name="メモ 3 3 2 17 2" xfId="34955" xr:uid="{B54B5884-AD7C-4B7B-8D61-815E588A8269}"/>
    <cellStyle name="メモ 3 3 2 18" xfId="24195" xr:uid="{917F1240-1A23-4AC6-BEEF-3EEE96851BDD}"/>
    <cellStyle name="メモ 3 3 2 19" xfId="45893" xr:uid="{2BC32B99-B750-4BED-9A7A-BB6811D4AC54}"/>
    <cellStyle name="メモ 3 3 2 2" xfId="1684" xr:uid="{A9CF1924-CDBE-4885-A2ED-5785D144D752}"/>
    <cellStyle name="メモ 3 3 2 2 2" xfId="14203" xr:uid="{7E5A3E28-DDF8-41AD-B6E4-9C74D8A14B2A}"/>
    <cellStyle name="メモ 3 3 2 2 2 2" xfId="35893" xr:uid="{072FA64D-AC5E-4985-A67C-339DADBF7AFF}"/>
    <cellStyle name="メモ 3 3 2 2 2 3" xfId="49173" xr:uid="{56860C87-8914-43A0-8EDD-E241EC6C09AA}"/>
    <cellStyle name="メモ 3 3 2 2 3" xfId="25134" xr:uid="{F206B9F5-C8EE-4481-BB17-18C5C548FB3D}"/>
    <cellStyle name="メモ 3 3 2 2 3 2" xfId="50104" xr:uid="{064FFE68-2508-4041-AC23-C158BEEA5271}"/>
    <cellStyle name="メモ 3 3 2 2 4" xfId="47935" xr:uid="{ADA1D522-36DA-4024-AAD1-274B6378530D}"/>
    <cellStyle name="メモ 3 3 2 2 5" xfId="51520" xr:uid="{F26FE1EC-87A3-4C52-B3ED-6865F352B73C}"/>
    <cellStyle name="メモ 3 3 2 2 6" xfId="3447" xr:uid="{BFD46507-C772-4E0E-9BA4-FB1E656B345D}"/>
    <cellStyle name="メモ 3 3 2 20" xfId="46571" xr:uid="{FF050ED6-1209-4F4E-9598-F366E0AB0C1F}"/>
    <cellStyle name="メモ 3 3 2 21" xfId="47255" xr:uid="{B8C840D8-CAA0-48CF-9767-DE841EC7A632}"/>
    <cellStyle name="メモ 3 3 2 22" xfId="51500" xr:uid="{E31DA91E-3877-401C-8683-7777D127BC05}"/>
    <cellStyle name="メモ 3 3 2 23" xfId="2796" xr:uid="{9792EC5B-AB94-40A7-9DE7-4B9D091EFF18}"/>
    <cellStyle name="メモ 3 3 2 3" xfId="4127" xr:uid="{81F688E8-80F0-4E13-B21A-5D1B31BD5AF0}"/>
    <cellStyle name="メモ 3 3 2 3 2" xfId="14883" xr:uid="{480BA3B6-E2EA-4CAD-BFA5-C83E3BF42697}"/>
    <cellStyle name="メモ 3 3 2 3 2 2" xfId="36573" xr:uid="{E63AB32B-315B-4A9E-9DAD-0E62CAE65363}"/>
    <cellStyle name="メモ 3 3 2 3 2 3" xfId="50784" xr:uid="{43977D88-2B6A-467F-8C9C-5E176DEC2A48}"/>
    <cellStyle name="メモ 3 3 2 3 3" xfId="25815" xr:uid="{E78D1620-6B79-460A-8E63-BB77D720CFE5}"/>
    <cellStyle name="メモ 3 3 2 3 4" xfId="48615" xr:uid="{AF957E33-0E66-419F-A7CF-433CB8DECBD4}"/>
    <cellStyle name="メモ 3 3 2 4" xfId="4803" xr:uid="{BD4DFF7A-54B9-4C2D-A244-321A0850634C}"/>
    <cellStyle name="メモ 3 3 2 4 2" xfId="15559" xr:uid="{D09E13B3-001C-4B70-A9B1-30C7D8408216}"/>
    <cellStyle name="メモ 3 3 2 4 2 2" xfId="37249" xr:uid="{F7A17A66-7314-48DB-B0EB-9E6C2C0E6093}"/>
    <cellStyle name="メモ 3 3 2 4 3" xfId="26491" xr:uid="{04E70C61-901B-46FE-9E15-6B45DDE65B35}"/>
    <cellStyle name="メモ 3 3 2 4 4" xfId="49424" xr:uid="{6FD9A2DF-C326-436B-9F18-3B7E08E1AEC6}"/>
    <cellStyle name="メモ 3 3 2 5" xfId="5483" xr:uid="{C2281AF7-5816-4FF3-A1EA-0904AEDCBCB7}"/>
    <cellStyle name="メモ 3 3 2 5 2" xfId="16239" xr:uid="{232D6C68-1488-4617-97DD-BD8061477B76}"/>
    <cellStyle name="メモ 3 3 2 5 2 2" xfId="37929" xr:uid="{4E41D35F-C597-4636-8C74-6C8F4C3D3E70}"/>
    <cellStyle name="メモ 3 3 2 5 3" xfId="27171" xr:uid="{5F1AE190-9488-4DE7-8A25-02AC0F0F4EEE}"/>
    <cellStyle name="メモ 3 3 2 6" xfId="6167" xr:uid="{4095F980-C137-4D03-AD99-C1B2219E766C}"/>
    <cellStyle name="メモ 3 3 2 6 2" xfId="16923" xr:uid="{FF45A755-5456-4AB1-86D5-B025A3A84F89}"/>
    <cellStyle name="メモ 3 3 2 6 2 2" xfId="38613" xr:uid="{6F445A1E-49A8-4E7A-85A4-1AED74440A24}"/>
    <cellStyle name="メモ 3 3 2 6 3" xfId="27854" xr:uid="{93F0EAC2-F548-480C-AE17-A58653BA5DEB}"/>
    <cellStyle name="メモ 3 3 2 7" xfId="6846" xr:uid="{D757C56F-C1C9-49DB-8988-CE27BD6CA86E}"/>
    <cellStyle name="メモ 3 3 2 7 2" xfId="17602" xr:uid="{94857FE9-30DF-4927-AC39-43ED3907EE4D}"/>
    <cellStyle name="メモ 3 3 2 7 2 2" xfId="39292" xr:uid="{5473DF69-9D4D-4816-844E-A925625C98B2}"/>
    <cellStyle name="メモ 3 3 2 7 3" xfId="28533" xr:uid="{48CC998C-BC70-4BF0-9EEA-6774A9374000}"/>
    <cellStyle name="メモ 3 3 2 8" xfId="7509" xr:uid="{97A6B826-51C4-4402-BA9C-1C085CA22BB3}"/>
    <cellStyle name="メモ 3 3 2 8 2" xfId="18265" xr:uid="{B5562990-B555-4E35-98F8-3B765BA4A82B}"/>
    <cellStyle name="メモ 3 3 2 8 2 2" xfId="39955" xr:uid="{BD08CAA5-38D7-48BE-A9C5-B44D6BD861EA}"/>
    <cellStyle name="メモ 3 3 2 8 3" xfId="29196" xr:uid="{13A293EB-941C-4833-BD0A-5F5B7A861963}"/>
    <cellStyle name="メモ 3 3 2 9" xfId="8143" xr:uid="{AECF3939-4BE9-4C59-92BD-4D22ADFA1E67}"/>
    <cellStyle name="メモ 3 3 2 9 2" xfId="18899" xr:uid="{67AE3AB0-97E0-45B0-95D6-69C079BC5724}"/>
    <cellStyle name="メモ 3 3 2 9 2 2" xfId="40590" xr:uid="{F0F5C8AE-CE8D-4FD9-8AA9-462025753EB8}"/>
    <cellStyle name="メモ 3 3 2 9 3" xfId="29831" xr:uid="{44E505F6-5018-45FD-B99E-4C93B15B5934}"/>
    <cellStyle name="メモ 3 3 3" xfId="1528" xr:uid="{4EF2ECBA-416B-4BAD-BE61-3C56D5653CFC}"/>
    <cellStyle name="メモ 3 3 3 10" xfId="8884" xr:uid="{96400793-C0FA-47EA-B5EF-99C3FCA978DF}"/>
    <cellStyle name="メモ 3 3 3 10 2" xfId="19640" xr:uid="{EB325E5A-063D-4EB2-83FA-0EC19BA6D65F}"/>
    <cellStyle name="メモ 3 3 3 10 2 2" xfId="41331" xr:uid="{59830818-37ED-4D26-8EB9-41B14173093F}"/>
    <cellStyle name="メモ 3 3 3 10 3" xfId="30572" xr:uid="{1F488BDC-C9C2-488D-ADE6-220FA57A6BBE}"/>
    <cellStyle name="メモ 3 3 3 11" xfId="9509" xr:uid="{66009397-CCE4-4F8A-86C0-FD4C64F29650}"/>
    <cellStyle name="メモ 3 3 3 11 2" xfId="20266" xr:uid="{F9C1A3EE-3262-40C7-A22C-361A09980ABA}"/>
    <cellStyle name="メモ 3 3 3 11 2 2" xfId="41957" xr:uid="{A4E01493-5123-4725-A669-0178FD749919}"/>
    <cellStyle name="メモ 3 3 3 11 3" xfId="31198" xr:uid="{46AECCB9-980A-433F-B54B-F3C01E541BE5}"/>
    <cellStyle name="メモ 3 3 3 12" xfId="10144" xr:uid="{5E0FD66C-E7C9-4051-92EF-4ADE358A11EF}"/>
    <cellStyle name="メモ 3 3 3 12 2" xfId="20901" xr:uid="{0E3134E2-95F8-4369-AB88-FF946F299458}"/>
    <cellStyle name="メモ 3 3 3 12 2 2" xfId="42592" xr:uid="{2C64E92B-EB2A-4629-9F7A-BA9AFF4B2B8F}"/>
    <cellStyle name="メモ 3 3 3 12 3" xfId="31833" xr:uid="{04B5ED71-30CD-48B2-904A-074F4DBAC4F1}"/>
    <cellStyle name="メモ 3 3 3 13" xfId="10796" xr:uid="{D47C7F87-665C-47E9-AD2E-0298FF02C81C}"/>
    <cellStyle name="メモ 3 3 3 13 2" xfId="21553" xr:uid="{FAE8BF9E-AF2B-4951-83FB-22AB6911AA6F}"/>
    <cellStyle name="メモ 3 3 3 13 2 2" xfId="43244" xr:uid="{2C9CECFD-F48A-4ED4-90D4-C1252D7E51F4}"/>
    <cellStyle name="メモ 3 3 3 13 3" xfId="32485" xr:uid="{E8F7C376-2B41-4794-9412-E1E2BB07979B}"/>
    <cellStyle name="メモ 3 3 3 14" xfId="11421" xr:uid="{B2F007B5-7F46-495D-8DEB-C26B4A18A069}"/>
    <cellStyle name="メモ 3 3 3 14 2" xfId="22178" xr:uid="{5666FA02-1390-4E94-8561-F1378EC9B8D8}"/>
    <cellStyle name="メモ 3 3 3 14 2 2" xfId="43869" xr:uid="{A3BA8166-09BC-4877-A7EE-434612514B02}"/>
    <cellStyle name="メモ 3 3 3 14 3" xfId="33110" xr:uid="{F1B3AA7E-5B04-46E0-8EF5-9CD13B4DF392}"/>
    <cellStyle name="メモ 3 3 3 15" xfId="12026" xr:uid="{11807D6C-E4AB-4FAA-8D62-982289D9166D}"/>
    <cellStyle name="メモ 3 3 3 15 2" xfId="22783" xr:uid="{925D46CC-B02F-4149-BC5A-ECA4384A4370}"/>
    <cellStyle name="メモ 3 3 3 15 2 2" xfId="44474" xr:uid="{92068C33-70F5-460F-B791-7D9A9E3E18C8}"/>
    <cellStyle name="メモ 3 3 3 15 3" xfId="33715" xr:uid="{F21E49D9-1403-4E4F-B91C-FB7711369DFF}"/>
    <cellStyle name="メモ 3 3 3 16" xfId="12655" xr:uid="{5809425D-5C71-4CB6-AA96-A1DC9631E230}"/>
    <cellStyle name="メモ 3 3 3 16 2" xfId="23412" xr:uid="{B31C6266-288F-49C7-8EFA-B61D04D2B263}"/>
    <cellStyle name="メモ 3 3 3 16 2 2" xfId="45103" xr:uid="{19B2DDB8-A5AB-485A-8609-ADF59DE0D5C2}"/>
    <cellStyle name="メモ 3 3 3 16 3" xfId="34344" xr:uid="{C8D8372E-3465-4FF8-915F-CEA963577ECE}"/>
    <cellStyle name="メモ 3 3 3 17" xfId="13326" xr:uid="{6D05046E-0363-4273-B058-EE046F5165A4}"/>
    <cellStyle name="メモ 3 3 3 17 2" xfId="35015" xr:uid="{66CA2D6F-1FAF-497A-BB07-A5E0FC7C602B}"/>
    <cellStyle name="メモ 3 3 3 18" xfId="24255" xr:uid="{8C911122-1CE7-4DA7-9831-C2FFF2FE8EFC}"/>
    <cellStyle name="メモ 3 3 3 19" xfId="45953" xr:uid="{A6F1E901-16B1-4F80-97F1-DF4CDB5D0B57}"/>
    <cellStyle name="メモ 3 3 3 2" xfId="3507" xr:uid="{2D2BB7D2-920D-43A2-A75E-84735CF1C399}"/>
    <cellStyle name="メモ 3 3 3 2 2" xfId="14263" xr:uid="{07449FB5-1CE0-49E8-9F48-C0FA9E22A4AB}"/>
    <cellStyle name="メモ 3 3 3 2 2 2" xfId="35953" xr:uid="{D9AA80A8-9BEC-411B-8583-EC536D5CD78C}"/>
    <cellStyle name="メモ 3 3 3 2 2 3" xfId="49185" xr:uid="{F2965D05-2FA3-4609-8BEC-24D541A4A3C0}"/>
    <cellStyle name="メモ 3 3 3 2 3" xfId="25194" xr:uid="{A58C4C32-3421-4278-B263-F80629C32C9E}"/>
    <cellStyle name="メモ 3 3 3 2 3 2" xfId="50164" xr:uid="{AA50B70F-CD18-4248-BBC8-8690BD618BCD}"/>
    <cellStyle name="メモ 3 3 3 2 4" xfId="47995" xr:uid="{5AE8D37A-776E-4BC6-9642-4347D5D312C5}"/>
    <cellStyle name="メモ 3 3 3 20" xfId="46631" xr:uid="{03970B88-E436-47F1-83BE-43A12640F0CC}"/>
    <cellStyle name="メモ 3 3 3 21" xfId="47315" xr:uid="{BBB19AD0-A395-410D-B162-29DF328C201C}"/>
    <cellStyle name="メモ 3 3 3 22" xfId="51509" xr:uid="{C5FB35F6-0B82-4053-AEA9-D2F43AACEAC2}"/>
    <cellStyle name="メモ 3 3 3 23" xfId="2856" xr:uid="{3885318B-B168-42AA-B75E-6A6344E2114C}"/>
    <cellStyle name="メモ 3 3 3 3" xfId="4187" xr:uid="{8301B6D6-8342-4FE9-B290-298519BDA526}"/>
    <cellStyle name="メモ 3 3 3 3 2" xfId="14943" xr:uid="{91EA3DD9-8B48-4C2E-83AB-185903268FC6}"/>
    <cellStyle name="メモ 3 3 3 3 2 2" xfId="36633" xr:uid="{2B14560A-8B87-4F91-B07D-2F199EAFBA6D}"/>
    <cellStyle name="メモ 3 3 3 3 2 3" xfId="50844" xr:uid="{B66E38B2-FDED-47DE-AD98-5DA16C1E65E3}"/>
    <cellStyle name="メモ 3 3 3 3 3" xfId="25875" xr:uid="{CAC5D800-EE76-4AEB-9089-D2E56C5DA210}"/>
    <cellStyle name="メモ 3 3 3 3 4" xfId="48675" xr:uid="{E2930756-2CE0-41EB-8C91-B5A50F81E6C3}"/>
    <cellStyle name="メモ 3 3 3 4" xfId="4863" xr:uid="{2AF9AE7F-42A5-4528-8789-225295820217}"/>
    <cellStyle name="メモ 3 3 3 4 2" xfId="15619" xr:uid="{5520D247-58EF-4BE3-B0CF-300AF2A7A796}"/>
    <cellStyle name="メモ 3 3 3 4 2 2" xfId="37309" xr:uid="{1ACD2670-57A0-439E-A3D4-45C6BFE91198}"/>
    <cellStyle name="メモ 3 3 3 4 3" xfId="26551" xr:uid="{2188BBE1-CB6A-4CDE-B4CA-E4663574BE53}"/>
    <cellStyle name="メモ 3 3 3 4 4" xfId="49484" xr:uid="{44C78F3F-B0F4-4E29-8E39-BAC7E8E3B732}"/>
    <cellStyle name="メモ 3 3 3 5" xfId="5543" xr:uid="{039A9B9A-79CA-44CB-9FAF-D6850DA0D612}"/>
    <cellStyle name="メモ 3 3 3 5 2" xfId="16299" xr:uid="{07044503-834E-4579-A754-C673D32B5D56}"/>
    <cellStyle name="メモ 3 3 3 5 2 2" xfId="37989" xr:uid="{25F80741-97FF-46DE-AAD8-93DC17D42BF2}"/>
    <cellStyle name="メモ 3 3 3 5 3" xfId="27230" xr:uid="{CBED6041-7054-4183-A452-C2B9A40383DD}"/>
    <cellStyle name="メモ 3 3 3 6" xfId="6226" xr:uid="{AB8DD0B3-EF4F-4D80-9B4F-6A3BC33AD0D9}"/>
    <cellStyle name="メモ 3 3 3 6 2" xfId="16982" xr:uid="{CF41CC65-1E91-4458-8B15-956F2CE39918}"/>
    <cellStyle name="メモ 3 3 3 6 2 2" xfId="38672" xr:uid="{F2389A18-4BCC-4DAB-AFFA-00CF3B86EF0C}"/>
    <cellStyle name="メモ 3 3 3 6 3" xfId="27913" xr:uid="{7BD951F6-49DC-4118-B2A1-C6407F5B5866}"/>
    <cellStyle name="メモ 3 3 3 7" xfId="6905" xr:uid="{86D8C496-7DB6-48B4-A5DC-CD6E96760D6F}"/>
    <cellStyle name="メモ 3 3 3 7 2" xfId="17661" xr:uid="{3DBB39CD-3381-4A33-A6EC-F14DAEF7B815}"/>
    <cellStyle name="メモ 3 3 3 7 2 2" xfId="39351" xr:uid="{9D35F5CB-C657-42B5-BF10-CF358E9E6012}"/>
    <cellStyle name="メモ 3 3 3 7 3" xfId="28592" xr:uid="{9A650F39-67DD-4CE8-A7FC-1DBAA8EA51DF}"/>
    <cellStyle name="メモ 3 3 3 8" xfId="7568" xr:uid="{2134B918-451E-4222-A67D-630594C68C73}"/>
    <cellStyle name="メモ 3 3 3 8 2" xfId="18324" xr:uid="{D6347DFB-9CF2-4C3C-B2E0-FD17D65D28D7}"/>
    <cellStyle name="メモ 3 3 3 8 2 2" xfId="40014" xr:uid="{44F03D41-88BB-4CD3-9B0B-1D5AE26C0D57}"/>
    <cellStyle name="メモ 3 3 3 8 3" xfId="29255" xr:uid="{0D6E4E65-1B7E-49A9-9944-16D951CACDBD}"/>
    <cellStyle name="メモ 3 3 3 9" xfId="8203" xr:uid="{D35D5DF7-9FD7-4489-99AC-3C51C9872958}"/>
    <cellStyle name="メモ 3 3 3 9 2" xfId="18959" xr:uid="{C46A2859-AFC9-486F-BFDD-F517B408BF5D}"/>
    <cellStyle name="メモ 3 3 3 9 2 2" xfId="40650" xr:uid="{F629B2D4-0933-4C22-8D43-CABEF69828F5}"/>
    <cellStyle name="メモ 3 3 3 9 3" xfId="29891" xr:uid="{D3600220-6B5C-46BF-B083-794BEDA728DB}"/>
    <cellStyle name="メモ 3 3 4" xfId="2706" xr:uid="{573A35F7-0610-4D8F-8C80-1D4A25AE2802}"/>
    <cellStyle name="メモ 3 3 4 10" xfId="8733" xr:uid="{EF7FCB0E-2EE1-4777-ADA9-D284CA8B355F}"/>
    <cellStyle name="メモ 3 3 4 10 2" xfId="19489" xr:uid="{245AC5CC-6DEF-44D2-937F-EC6C2EEAAFC0}"/>
    <cellStyle name="メモ 3 3 4 10 2 2" xfId="41180" xr:uid="{8D21F8CA-5C0A-4274-899E-34ABB3DDD94C}"/>
    <cellStyle name="メモ 3 3 4 10 3" xfId="30421" xr:uid="{BCAD6A91-C343-47D3-92F7-54A71A073659}"/>
    <cellStyle name="メモ 3 3 4 11" xfId="9379" xr:uid="{8CA309B5-07F7-440F-A92B-61C932B09D0E}"/>
    <cellStyle name="メモ 3 3 4 11 2" xfId="20136" xr:uid="{564D2600-3F4F-4568-A2B3-697A31ABBAF8}"/>
    <cellStyle name="メモ 3 3 4 11 2 2" xfId="41827" xr:uid="{FA1E63BE-90FF-4525-A6FF-7C96B7871AAA}"/>
    <cellStyle name="メモ 3 3 4 11 3" xfId="31068" xr:uid="{29F8E98F-B252-4C84-8827-E0D03EA4D965}"/>
    <cellStyle name="メモ 3 3 4 12" xfId="9996" xr:uid="{ACBA1750-E2AB-4EF6-BE81-04CCDDF43FFB}"/>
    <cellStyle name="メモ 3 3 4 12 2" xfId="20753" xr:uid="{E20A2B08-0C26-4676-AB53-1247429ACA3A}"/>
    <cellStyle name="メモ 3 3 4 12 2 2" xfId="42444" xr:uid="{8A04ECB8-DC45-46B0-81A3-6EE3120E74CD}"/>
    <cellStyle name="メモ 3 3 4 12 3" xfId="31685" xr:uid="{895E0DD5-C0BD-47DC-97DE-84101B3BBAE2}"/>
    <cellStyle name="メモ 3 3 4 13" xfId="10667" xr:uid="{EECF59A7-80ED-4C5B-9524-ADF8AD220134}"/>
    <cellStyle name="メモ 3 3 4 13 2" xfId="21424" xr:uid="{FA48D022-AB7C-465A-AD61-DF40CEB9C138}"/>
    <cellStyle name="メモ 3 3 4 13 2 2" xfId="43115" xr:uid="{07CF9D07-970D-49DE-B264-8CA500337726}"/>
    <cellStyle name="メモ 3 3 4 13 3" xfId="32356" xr:uid="{917E992E-634D-455A-8365-C52E58E8EE01}"/>
    <cellStyle name="メモ 3 3 4 14" xfId="11288" xr:uid="{B522EDAB-CB2F-48AE-A31B-0B30CC6EBE4E}"/>
    <cellStyle name="メモ 3 3 4 14 2" xfId="22045" xr:uid="{A0A286B9-51FB-47C9-9FED-264725B4CA63}"/>
    <cellStyle name="メモ 3 3 4 14 2 2" xfId="43736" xr:uid="{66CC2F3E-2326-4950-8FB8-61848502E203}"/>
    <cellStyle name="メモ 3 3 4 14 3" xfId="32977" xr:uid="{9D37A5C3-C791-45DF-9550-2B6326069FAB}"/>
    <cellStyle name="メモ 3 3 4 15" xfId="11908" xr:uid="{859AF24C-579E-4FB5-A102-C7CE23BE96DC}"/>
    <cellStyle name="メモ 3 3 4 15 2" xfId="22665" xr:uid="{2DABBA6B-0E15-49D0-B5A7-942FF94B6578}"/>
    <cellStyle name="メモ 3 3 4 15 2 2" xfId="44356" xr:uid="{33C8D77F-8C94-4F6B-A708-7B84A130EE6A}"/>
    <cellStyle name="メモ 3 3 4 15 3" xfId="33597" xr:uid="{543671AD-EC5E-4D6C-9D6E-D2288EB00A04}"/>
    <cellStyle name="メモ 3 3 4 16" xfId="12513" xr:uid="{35F5682D-1D17-4069-98D6-B9627047234B}"/>
    <cellStyle name="メモ 3 3 4 16 2" xfId="23270" xr:uid="{7CCD2463-643F-4DC2-808F-AAF273DD57F3}"/>
    <cellStyle name="メモ 3 3 4 16 2 2" xfId="44961" xr:uid="{07B09D54-2A0B-40A0-9337-8CA10944C80D}"/>
    <cellStyle name="メモ 3 3 4 16 3" xfId="34202" xr:uid="{5B209AED-3269-46E9-8369-10DAE8341F8C}"/>
    <cellStyle name="メモ 3 3 4 17" xfId="13184" xr:uid="{D18B40F0-E361-4817-A12F-8C3BF58BE405}"/>
    <cellStyle name="メモ 3 3 4 17 2" xfId="34873" xr:uid="{791E26C7-B67D-4324-B1AA-6FBA0F3A9A2A}"/>
    <cellStyle name="メモ 3 3 4 18" xfId="24113" xr:uid="{A66428D9-F97C-4A11-90B7-0B4682EDD94C}"/>
    <cellStyle name="メモ 3 3 4 19" xfId="45811" xr:uid="{ECAAAE6C-4D3C-4388-BDBE-EA51DBD6989C}"/>
    <cellStyle name="メモ 3 3 4 2" xfId="3359" xr:uid="{22AF85A3-B2B6-4BA9-9398-BBC422CFC666}"/>
    <cellStyle name="メモ 3 3 4 2 2" xfId="14115" xr:uid="{9F99DB2C-89F8-4F03-AF1B-6571C6100B68}"/>
    <cellStyle name="メモ 3 3 4 2 2 2" xfId="35805" xr:uid="{9D37ECC8-711B-46EF-AF5C-570C46497CCD}"/>
    <cellStyle name="メモ 3 3 4 2 2 3" xfId="49164" xr:uid="{41A1FBD8-538E-4A2A-A6A9-8D19F6C97B4F}"/>
    <cellStyle name="メモ 3 3 4 2 3" xfId="25046" xr:uid="{DC80101A-0238-46E3-BA9D-02D005D7B9E9}"/>
    <cellStyle name="メモ 3 3 4 2 3 2" xfId="50022" xr:uid="{B3F5970E-517E-4B9D-A839-E666796B731D}"/>
    <cellStyle name="メモ 3 3 4 2 4" xfId="47853" xr:uid="{7D9C5F80-5817-433A-8B88-D6EBDFD26008}"/>
    <cellStyle name="メモ 3 3 4 20" xfId="46489" xr:uid="{40F8F852-FEDE-4E96-A768-4B42276ECE16}"/>
    <cellStyle name="メモ 3 3 4 21" xfId="47173" xr:uid="{C37FF66C-64BF-44BC-A2C7-D11387A917B9}"/>
    <cellStyle name="メモ 3 3 4 3" xfId="4036" xr:uid="{9C76F95B-1840-4A59-B509-26E504D728F7}"/>
    <cellStyle name="メモ 3 3 4 3 2" xfId="14792" xr:uid="{0ABEF5D7-BA22-4460-BFAB-FB7DE72D6DA5}"/>
    <cellStyle name="メモ 3 3 4 3 2 2" xfId="36482" xr:uid="{8547ECB2-CEDD-468D-84B2-14D5759E80C6}"/>
    <cellStyle name="メモ 3 3 4 3 2 3" xfId="50702" xr:uid="{C3EC6DEB-7015-4506-94EB-2E0802BDC7F8}"/>
    <cellStyle name="メモ 3 3 4 3 3" xfId="25724" xr:uid="{6F820094-99FF-4C00-8BF4-7ADBD92D182B}"/>
    <cellStyle name="メモ 3 3 4 3 4" xfId="48533" xr:uid="{7DBA5148-2330-4B79-A878-D5AC1A0AF7B7}"/>
    <cellStyle name="メモ 3 3 4 4" xfId="4716" xr:uid="{ED48D257-D745-4844-87EC-F1607F07820B}"/>
    <cellStyle name="メモ 3 3 4 4 2" xfId="15472" xr:uid="{6949BC54-7383-40CF-A4F3-D7DEE73C1D09}"/>
    <cellStyle name="メモ 3 3 4 4 2 2" xfId="37162" xr:uid="{4038E2C2-C88D-48D5-8A3D-19A6A3A9D061}"/>
    <cellStyle name="メモ 3 3 4 4 3" xfId="26404" xr:uid="{A7C543FC-5D14-4A20-A806-CC3A8E613041}"/>
    <cellStyle name="メモ 3 3 4 4 4" xfId="49342" xr:uid="{391D1094-3D5D-4B50-8EDE-038107F3B1B8}"/>
    <cellStyle name="メモ 3 3 4 5" xfId="5392" xr:uid="{7D7B4642-356A-424B-B223-FDEF7FE9BACD}"/>
    <cellStyle name="メモ 3 3 4 5 2" xfId="16148" xr:uid="{1CFC487E-438A-47D9-AC67-8CF7C6558CB0}"/>
    <cellStyle name="メモ 3 3 4 5 2 2" xfId="37838" xr:uid="{12B39882-2217-4A2D-84B9-4D013C287FCB}"/>
    <cellStyle name="メモ 3 3 4 5 3" xfId="27080" xr:uid="{8F3591BC-5A14-494F-BEBD-345B50ECE196}"/>
    <cellStyle name="メモ 3 3 4 6" xfId="6081" xr:uid="{77A82ED8-9A92-489B-99CD-55298BEB36F4}"/>
    <cellStyle name="メモ 3 3 4 6 2" xfId="16837" xr:uid="{948EF41A-DA05-490C-900A-22B0F2421B64}"/>
    <cellStyle name="メモ 3 3 4 6 2 2" xfId="38527" xr:uid="{B6700565-A074-41E7-813A-E2A9954CE236}"/>
    <cellStyle name="メモ 3 3 4 6 3" xfId="27768" xr:uid="{CA1DDF34-D033-4207-9C30-9F509B22C845}"/>
    <cellStyle name="メモ 3 3 4 7" xfId="6755" xr:uid="{F377CE60-216C-45F0-BD95-B89DEB9003B8}"/>
    <cellStyle name="メモ 3 3 4 7 2" xfId="17511" xr:uid="{B54E71F8-47AC-4699-BAE3-7DA5C4134B4A}"/>
    <cellStyle name="メモ 3 3 4 7 2 2" xfId="39201" xr:uid="{1B621E1C-D090-4989-A7F3-6B28B80BF45C}"/>
    <cellStyle name="メモ 3 3 4 7 3" xfId="28442" xr:uid="{BB95DF70-1B43-4E4A-991F-8BCFB7597EC7}"/>
    <cellStyle name="メモ 3 3 4 8" xfId="7431" xr:uid="{BAC6D02B-DD93-45F9-AC3C-76D35E8CFA42}"/>
    <cellStyle name="メモ 3 3 4 8 2" xfId="18187" xr:uid="{891F39C7-5050-440A-B4E7-6015CB87C397}"/>
    <cellStyle name="メモ 3 3 4 8 2 2" xfId="39877" xr:uid="{F2B804DE-2BC2-46B3-A2CC-CEBDF39C455A}"/>
    <cellStyle name="メモ 3 3 4 8 3" xfId="29118" xr:uid="{DE961DFA-0370-4859-92F2-F9F040BDE3B7}"/>
    <cellStyle name="メモ 3 3 4 9" xfId="8055" xr:uid="{85951D53-2FA9-4368-9EC8-2B7F28B02F3F}"/>
    <cellStyle name="メモ 3 3 4 9 2" xfId="18811" xr:uid="{CC9E8056-7406-4024-BF7C-BDA352FF4ED5}"/>
    <cellStyle name="メモ 3 3 4 9 2 2" xfId="40502" xr:uid="{5731DC5D-BC5D-4F13-94AD-6FB8DCFA87BE}"/>
    <cellStyle name="メモ 3 3 4 9 3" xfId="29743" xr:uid="{3B8946F6-E3D2-40BD-A74F-C29BD7A3B802}"/>
    <cellStyle name="メモ 3 3 5" xfId="2971" xr:uid="{7A0CE340-506E-4B7D-BD8F-8C1C635D0F2C}"/>
    <cellStyle name="メモ 3 3 5 10" xfId="8999" xr:uid="{80ABA3E5-3B23-4F6B-A472-4FA9C34243DC}"/>
    <cellStyle name="メモ 3 3 5 10 2" xfId="19756" xr:uid="{6563AD59-2568-45D4-A07E-7841F03C5737}"/>
    <cellStyle name="メモ 3 3 5 10 2 2" xfId="41447" xr:uid="{B9C69DE8-211F-46DC-AECE-1CF5568324DE}"/>
    <cellStyle name="メモ 3 3 5 10 3" xfId="30688" xr:uid="{2B187C4B-8BA4-4D04-8D58-C3D78A1CA00F}"/>
    <cellStyle name="メモ 3 3 5 11" xfId="9625" xr:uid="{5BF43AF5-D4A8-4DD9-845E-D7C612EC45C8}"/>
    <cellStyle name="メモ 3 3 5 11 2" xfId="20382" xr:uid="{CCEEE54A-2D4A-46A9-8E8D-DB8858A4DF6A}"/>
    <cellStyle name="メモ 3 3 5 11 2 2" xfId="42073" xr:uid="{0D1AB775-3BCB-4D65-A920-19548D9E7C6D}"/>
    <cellStyle name="メモ 3 3 5 11 3" xfId="31314" xr:uid="{0B109C76-7ACD-43C2-9681-12ECD0B4E775}"/>
    <cellStyle name="メモ 3 3 5 12" xfId="10260" xr:uid="{156D7F6E-12E4-4BF2-85EB-24070F19511C}"/>
    <cellStyle name="メモ 3 3 5 12 2" xfId="21017" xr:uid="{69684C9E-0AB5-4BE1-96BF-EC6D1CD3491B}"/>
    <cellStyle name="メモ 3 3 5 12 2 2" xfId="42708" xr:uid="{ED36C009-1969-427C-9486-BC6A836D4958}"/>
    <cellStyle name="メモ 3 3 5 12 3" xfId="31949" xr:uid="{E2B2A03E-5633-4A84-B7C0-7159D4D9DE95}"/>
    <cellStyle name="メモ 3 3 5 13" xfId="10912" xr:uid="{DD9F51F9-38F0-4044-8912-9A595D091258}"/>
    <cellStyle name="メモ 3 3 5 13 2" xfId="21669" xr:uid="{EAAA9EA2-4DC7-4FA7-A605-D9E887509341}"/>
    <cellStyle name="メモ 3 3 5 13 2 2" xfId="43360" xr:uid="{C06334DD-8F46-4F17-8BA2-58609AE9AB7E}"/>
    <cellStyle name="メモ 3 3 5 13 3" xfId="32601" xr:uid="{056F85E5-2250-4BAA-95DA-1B68FE0DB94E}"/>
    <cellStyle name="メモ 3 3 5 14" xfId="11537" xr:uid="{90DA2787-F6BE-4D7D-8936-7948D8E744B4}"/>
    <cellStyle name="メモ 3 3 5 14 2" xfId="22294" xr:uid="{2D316E5E-D488-4374-B88A-C4C176743D44}"/>
    <cellStyle name="メモ 3 3 5 14 2 2" xfId="43985" xr:uid="{0C1B149A-734A-490F-9E03-D314B6B322B3}"/>
    <cellStyle name="メモ 3 3 5 14 3" xfId="33226" xr:uid="{558D3CD9-8E2E-4101-A14E-8695C12CB3AC}"/>
    <cellStyle name="メモ 3 3 5 15" xfId="12142" xr:uid="{F971D327-782D-49C3-9281-93BDD21EA578}"/>
    <cellStyle name="メモ 3 3 5 15 2" xfId="22899" xr:uid="{EA29633F-42A9-4515-8C3C-1DFB8A23846D}"/>
    <cellStyle name="メモ 3 3 5 15 2 2" xfId="44590" xr:uid="{9397579F-DD9D-481A-98FD-8ACFADE049BD}"/>
    <cellStyle name="メモ 3 3 5 15 3" xfId="33831" xr:uid="{724EE91D-849A-4954-A09D-096FD4F91029}"/>
    <cellStyle name="メモ 3 3 5 16" xfId="12771" xr:uid="{867C6634-ED9F-4A89-809A-A4F1B5A5055E}"/>
    <cellStyle name="メモ 3 3 5 16 2" xfId="23528" xr:uid="{0E0526D8-09FC-4692-8F12-DF9CE1075698}"/>
    <cellStyle name="メモ 3 3 5 16 2 2" xfId="45219" xr:uid="{1D3CED72-830B-4A6B-A948-C65C637BD1D7}"/>
    <cellStyle name="メモ 3 3 5 16 3" xfId="34460" xr:uid="{7ABB11CD-5058-4274-8CAD-0E22982CBAD7}"/>
    <cellStyle name="メモ 3 3 5 17" xfId="13442" xr:uid="{E8422F1B-A746-4549-9273-9EA12FFE8FE2}"/>
    <cellStyle name="メモ 3 3 5 17 2" xfId="35131" xr:uid="{B207EF1E-FE50-40EF-B542-95B913968300}"/>
    <cellStyle name="メモ 3 3 5 18" xfId="24371" xr:uid="{FAC78F3F-AACB-442C-B5E4-8B9E1ED75D13}"/>
    <cellStyle name="メモ 3 3 5 19" xfId="46069" xr:uid="{C1764827-F0F0-4076-953B-BB7D83B6BA78}"/>
    <cellStyle name="メモ 3 3 5 2" xfId="3623" xr:uid="{F163B6F8-DABD-42EC-AF75-3D23CEFB6D83}"/>
    <cellStyle name="メモ 3 3 5 2 2" xfId="14379" xr:uid="{D15C9554-A5B0-4801-96BC-9DE1A6CDE17D}"/>
    <cellStyle name="メモ 3 3 5 2 2 2" xfId="36069" xr:uid="{58267942-4E47-45B9-BF79-F190035AD4C8}"/>
    <cellStyle name="メモ 3 3 5 2 2 3" xfId="49208" xr:uid="{55F673BB-3BE6-48FE-8D48-9F4C5240F62F}"/>
    <cellStyle name="メモ 3 3 5 2 3" xfId="25311" xr:uid="{9D16CA53-9F58-4781-80F1-9EE0A5CBD704}"/>
    <cellStyle name="メモ 3 3 5 2 3 2" xfId="50280" xr:uid="{247ACCCE-729B-4F78-97A7-43AD3EA8818D}"/>
    <cellStyle name="メモ 3 3 5 2 4" xfId="48111" xr:uid="{D8F32E4F-3A6F-4B29-A18E-967BD3186A1C}"/>
    <cellStyle name="メモ 3 3 5 20" xfId="46747" xr:uid="{6F1F3E12-2FB3-4362-AEE9-0DFE683B867A}"/>
    <cellStyle name="メモ 3 3 5 21" xfId="47431" xr:uid="{1506756B-2B60-486D-8414-4F848D59FC83}"/>
    <cellStyle name="メモ 3 3 5 3" xfId="4303" xr:uid="{9450A753-1EC5-4747-B083-921255866A03}"/>
    <cellStyle name="メモ 3 3 5 3 2" xfId="15059" xr:uid="{D9AB0F5A-2693-471F-8E81-7E7814D248AE}"/>
    <cellStyle name="メモ 3 3 5 3 2 2" xfId="36749" xr:uid="{371E6BCA-DD08-4F56-85B4-771FA64E9030}"/>
    <cellStyle name="メモ 3 3 5 3 2 3" xfId="50960" xr:uid="{A9170C16-F7FF-4AC6-ADB0-43FA898742B5}"/>
    <cellStyle name="メモ 3 3 5 3 3" xfId="25991" xr:uid="{A93D9B41-D1DD-475D-9CBF-0C6CDD48CBC6}"/>
    <cellStyle name="メモ 3 3 5 3 4" xfId="48791" xr:uid="{961F13B4-9120-4AA8-A01F-BCFACA116EDF}"/>
    <cellStyle name="メモ 3 3 5 4" xfId="4979" xr:uid="{859EB85B-AE3D-4F02-B94E-8C68C880EFDA}"/>
    <cellStyle name="メモ 3 3 5 4 2" xfId="15735" xr:uid="{959D9ED6-0B15-476A-B336-355A18DBFCBA}"/>
    <cellStyle name="メモ 3 3 5 4 2 2" xfId="37425" xr:uid="{F7FAC619-752B-487E-A8E6-F69EA6D11745}"/>
    <cellStyle name="メモ 3 3 5 4 3" xfId="26667" xr:uid="{83CF9B29-49AA-4EA9-AC38-EDF64DE68EF8}"/>
    <cellStyle name="メモ 3 3 5 4 4" xfId="49600" xr:uid="{94C6EC8F-10E8-4F10-9D2A-2627DA6F7348}"/>
    <cellStyle name="メモ 3 3 5 5" xfId="5659" xr:uid="{1507DE35-3159-40AD-87AD-CD8B4F53243A}"/>
    <cellStyle name="メモ 3 3 5 5 2" xfId="16415" xr:uid="{71B92387-E4BD-43FB-9967-E81A239CD9C5}"/>
    <cellStyle name="メモ 3 3 5 5 2 2" xfId="38105" xr:uid="{0C7EC20A-B1D8-4D88-8CDB-23C4AB4C283D}"/>
    <cellStyle name="メモ 3 3 5 5 3" xfId="27346" xr:uid="{13EA1B0D-9B27-4118-868A-34073485B2F8}"/>
    <cellStyle name="メモ 3 3 5 6" xfId="6342" xr:uid="{30F4D408-EAE9-4B9A-89A7-3E5E23A28464}"/>
    <cellStyle name="メモ 3 3 5 6 2" xfId="17098" xr:uid="{C9695FA3-2F2F-41CE-940C-5E58A3EDA5F2}"/>
    <cellStyle name="メモ 3 3 5 6 2 2" xfId="38788" xr:uid="{DD3A7BCF-299D-463D-9000-2557F844549A}"/>
    <cellStyle name="メモ 3 3 5 6 3" xfId="28029" xr:uid="{1BEDE4DA-DD85-4C56-A3F3-DEEA8018198E}"/>
    <cellStyle name="メモ 3 3 5 7" xfId="7021" xr:uid="{9ED3EAD4-FA0D-4BC6-AD9B-24C43819A268}"/>
    <cellStyle name="メモ 3 3 5 7 2" xfId="17777" xr:uid="{DED236A0-E48A-4F0C-9128-3F03BB5F017E}"/>
    <cellStyle name="メモ 3 3 5 7 2 2" xfId="39467" xr:uid="{F969105B-69CA-48D8-89FD-5434A6AA8208}"/>
    <cellStyle name="メモ 3 3 5 7 3" xfId="28708" xr:uid="{1A761876-E4F0-4220-9906-B3E12FF6BA38}"/>
    <cellStyle name="メモ 3 3 5 8" xfId="7684" xr:uid="{0F0BFFBB-1721-450B-8831-9DD96E66365A}"/>
    <cellStyle name="メモ 3 3 5 8 2" xfId="18440" xr:uid="{562F001C-85EB-4566-AAEF-BE42DB7B43C9}"/>
    <cellStyle name="メモ 3 3 5 8 2 2" xfId="40131" xr:uid="{B994482B-AE80-4709-A185-80CCAADCE937}"/>
    <cellStyle name="メモ 3 3 5 8 3" xfId="29372" xr:uid="{8E547A86-1A2B-4B15-9C19-B470BE0A4ED9}"/>
    <cellStyle name="メモ 3 3 5 9" xfId="8320" xr:uid="{ED8D54AB-9F2E-4A6C-A7BA-33D50C77FA44}"/>
    <cellStyle name="メモ 3 3 5 9 2" xfId="19076" xr:uid="{951AD9AB-6457-4A38-A45F-AD1E0BF1B8FA}"/>
    <cellStyle name="メモ 3 3 5 9 2 2" xfId="40767" xr:uid="{A1EF3081-3464-4C8B-B0B6-5C17C02A6BB7}"/>
    <cellStyle name="メモ 3 3 5 9 3" xfId="30008" xr:uid="{21E16554-73C6-4672-8D6D-C6AD8B0DC2B2}"/>
    <cellStyle name="メモ 3 3 6" xfId="3016" xr:uid="{49772DD2-AC5D-456E-ABD7-42111188BC23}"/>
    <cellStyle name="メモ 3 3 6 10" xfId="9044" xr:uid="{DA65DE5B-A557-4F95-9C72-57FF282F7981}"/>
    <cellStyle name="メモ 3 3 6 10 2" xfId="19801" xr:uid="{818E57B8-12D1-464E-B34C-778E31DB4BFC}"/>
    <cellStyle name="メモ 3 3 6 10 2 2" xfId="41492" xr:uid="{147B474A-8174-4659-A9B2-FD19FF0AC885}"/>
    <cellStyle name="メモ 3 3 6 10 3" xfId="30733" xr:uid="{FBF5BD73-295E-4D9B-966D-358DED2B62DE}"/>
    <cellStyle name="メモ 3 3 6 11" xfId="9670" xr:uid="{8454E717-C578-472F-875A-C42D2C75C3D1}"/>
    <cellStyle name="メモ 3 3 6 11 2" xfId="20427" xr:uid="{8FE49ABE-6B33-40C5-9AEB-1DE75854F100}"/>
    <cellStyle name="メモ 3 3 6 11 2 2" xfId="42118" xr:uid="{C07EE2C6-FFD8-43B9-A3DA-7910190BE046}"/>
    <cellStyle name="メモ 3 3 6 11 3" xfId="31359" xr:uid="{471F048C-7AE1-4855-8345-EF81401399E9}"/>
    <cellStyle name="メモ 3 3 6 12" xfId="10305" xr:uid="{E81C3F2A-9623-4B03-85D5-325963D9BB91}"/>
    <cellStyle name="メモ 3 3 6 12 2" xfId="21062" xr:uid="{EFA2EF2D-7D80-41B8-BE33-A6055CBE0034}"/>
    <cellStyle name="メモ 3 3 6 12 2 2" xfId="42753" xr:uid="{00C15F07-7185-48A6-B87E-A49F0908D9ED}"/>
    <cellStyle name="メモ 3 3 6 12 3" xfId="31994" xr:uid="{BCB47560-864A-46C0-849F-110F03BD3248}"/>
    <cellStyle name="メモ 3 3 6 13" xfId="10957" xr:uid="{B280527F-66E5-4B13-B6FE-22CFB1058BA6}"/>
    <cellStyle name="メモ 3 3 6 13 2" xfId="21714" xr:uid="{2E9E825E-25D7-4389-B020-1A50B5C2B153}"/>
    <cellStyle name="メモ 3 3 6 13 2 2" xfId="43405" xr:uid="{60A588C1-3141-4231-91A9-1F96D4C9C096}"/>
    <cellStyle name="メモ 3 3 6 13 3" xfId="32646" xr:uid="{E69A0FC2-53BC-4B00-B7F0-A9D7C61FDBE2}"/>
    <cellStyle name="メモ 3 3 6 14" xfId="11582" xr:uid="{017CEFEE-312B-4317-B521-BBAFF7D319CC}"/>
    <cellStyle name="メモ 3 3 6 14 2" xfId="22339" xr:uid="{9A4CE79E-D100-47CE-B4E8-A0E5884369AF}"/>
    <cellStyle name="メモ 3 3 6 14 2 2" xfId="44030" xr:uid="{C2D3B66C-A006-4D1B-BD7A-97CAF4F6C5DD}"/>
    <cellStyle name="メモ 3 3 6 14 3" xfId="33271" xr:uid="{13167AE5-ACA2-455D-868C-AB633D6D8D9F}"/>
    <cellStyle name="メモ 3 3 6 15" xfId="12187" xr:uid="{3490FE57-C2B7-4FE5-832E-9D2A6B77FD20}"/>
    <cellStyle name="メモ 3 3 6 15 2" xfId="22944" xr:uid="{7056F643-2134-4594-A09B-89FDE17F965A}"/>
    <cellStyle name="メモ 3 3 6 15 2 2" xfId="44635" xr:uid="{699E5986-72B1-4A48-B15A-6CFBCA5A278F}"/>
    <cellStyle name="メモ 3 3 6 15 3" xfId="33876" xr:uid="{EED56BDC-C2BE-4DD9-876C-3BA60EDA55B5}"/>
    <cellStyle name="メモ 3 3 6 16" xfId="12816" xr:uid="{C19B0C42-55FD-4E15-AB9C-DE79F6868089}"/>
    <cellStyle name="メモ 3 3 6 16 2" xfId="23573" xr:uid="{5C4E3AE7-BFE0-4085-B1D9-145DEF8CCAB5}"/>
    <cellStyle name="メモ 3 3 6 16 2 2" xfId="45264" xr:uid="{5F1250CB-0BE8-41DB-9167-71F0339A8F2C}"/>
    <cellStyle name="メモ 3 3 6 16 3" xfId="34505" xr:uid="{7A6251F4-6CC5-45A9-AC5C-80DD442DBAB8}"/>
    <cellStyle name="メモ 3 3 6 17" xfId="13487" xr:uid="{DC8EE943-37FC-4751-BB9C-6099A43E11C2}"/>
    <cellStyle name="メモ 3 3 6 17 2" xfId="35176" xr:uid="{9A31706A-44B1-4B2E-90E0-D49C8A737B66}"/>
    <cellStyle name="メモ 3 3 6 18" xfId="24416" xr:uid="{243EF62C-6761-4034-A431-18196A5F73B3}"/>
    <cellStyle name="メモ 3 3 6 19" xfId="46114" xr:uid="{80458CB3-515A-4FD7-83E7-FC8F9EFA704F}"/>
    <cellStyle name="メモ 3 3 6 2" xfId="3668" xr:uid="{7560A75B-B41A-4FBF-BF6D-90A259E7B0B6}"/>
    <cellStyle name="メモ 3 3 6 2 2" xfId="14424" xr:uid="{472D7A09-C089-4C76-AE8A-B1E4BBB21926}"/>
    <cellStyle name="メモ 3 3 6 2 2 2" xfId="36114" xr:uid="{88320330-DFA5-4420-8CFD-0C8FCEF4E2BC}"/>
    <cellStyle name="メモ 3 3 6 2 2 3" xfId="49217" xr:uid="{09B2EAD5-DDC5-4BAF-BD06-B502ECD888EE}"/>
    <cellStyle name="メモ 3 3 6 2 3" xfId="25356" xr:uid="{823841A9-8CF9-40D6-AE5A-6B4063502178}"/>
    <cellStyle name="メモ 3 3 6 2 3 2" xfId="50325" xr:uid="{49C05A8A-28A5-431C-B0DC-E24020032453}"/>
    <cellStyle name="メモ 3 3 6 2 4" xfId="48156" xr:uid="{2FC3AB39-56F2-4EA3-A8D9-8A9A9D2776DF}"/>
    <cellStyle name="メモ 3 3 6 20" xfId="46792" xr:uid="{71BE98AA-83AD-4C40-81D0-04D709E057C0}"/>
    <cellStyle name="メモ 3 3 6 21" xfId="47476" xr:uid="{F12CB4A9-139B-4D4E-9BB9-BAA36B8F96C1}"/>
    <cellStyle name="メモ 3 3 6 3" xfId="4348" xr:uid="{7585563D-9297-483C-99B6-A0D95111B65B}"/>
    <cellStyle name="メモ 3 3 6 3 2" xfId="15104" xr:uid="{01C6E48E-141E-46C9-A912-FAAC7F55E2BF}"/>
    <cellStyle name="メモ 3 3 6 3 2 2" xfId="36794" xr:uid="{182707DE-A804-4261-8706-869D8430F233}"/>
    <cellStyle name="メモ 3 3 6 3 2 3" xfId="51005" xr:uid="{E7C6F114-101A-42C7-A7B0-56D77C1D5540}"/>
    <cellStyle name="メモ 3 3 6 3 3" xfId="26036" xr:uid="{ACBEBA45-2F96-4F96-B12A-A9B561BFBC5C}"/>
    <cellStyle name="メモ 3 3 6 3 4" xfId="48836" xr:uid="{F8D8AA75-E73B-4F40-8BA0-DF3597DBF266}"/>
    <cellStyle name="メモ 3 3 6 4" xfId="5024" xr:uid="{2C33D8E6-4E7D-4A89-80FC-38D99E205584}"/>
    <cellStyle name="メモ 3 3 6 4 2" xfId="15780" xr:uid="{E380DB6F-42B0-41D6-BFC8-428367006F79}"/>
    <cellStyle name="メモ 3 3 6 4 2 2" xfId="37470" xr:uid="{B497C6E8-D20F-4A40-B8BD-D0BA8A5054DC}"/>
    <cellStyle name="メモ 3 3 6 4 3" xfId="26712" xr:uid="{70735224-1064-4D43-9D04-FEEF877BE13A}"/>
    <cellStyle name="メモ 3 3 6 4 4" xfId="49645" xr:uid="{A5ACA995-79C6-4B56-9098-FD07EC5B6A40}"/>
    <cellStyle name="メモ 3 3 6 5" xfId="5704" xr:uid="{9EA5577E-62E1-4858-A12F-A4B247D50FF6}"/>
    <cellStyle name="メモ 3 3 6 5 2" xfId="16460" xr:uid="{08EF596F-D78D-4FC5-8AE0-4E52A1B1D46E}"/>
    <cellStyle name="メモ 3 3 6 5 2 2" xfId="38150" xr:uid="{78986A11-1C64-4877-BBE8-66A157195153}"/>
    <cellStyle name="メモ 3 3 6 5 3" xfId="27391" xr:uid="{4BB331E4-A0B6-4A3B-8408-65FC47B9E2F2}"/>
    <cellStyle name="メモ 3 3 6 6" xfId="6387" xr:uid="{D5823C24-E881-4479-9C2D-F1FAD8C22B3F}"/>
    <cellStyle name="メモ 3 3 6 6 2" xfId="17143" xr:uid="{7091D390-3E12-41CA-B6DF-95D2CC272FCB}"/>
    <cellStyle name="メモ 3 3 6 6 2 2" xfId="38833" xr:uid="{CC8F2331-5B76-4A35-BC0C-2192F25B2827}"/>
    <cellStyle name="メモ 3 3 6 6 3" xfId="28074" xr:uid="{B101C8E9-AF79-4988-8763-DC8BE4206274}"/>
    <cellStyle name="メモ 3 3 6 7" xfId="7066" xr:uid="{8F3CB30B-1C9A-444F-BCC6-49808238BA4D}"/>
    <cellStyle name="メモ 3 3 6 7 2" xfId="17822" xr:uid="{6A14254B-45A4-48C8-A5EA-2F3A6B4A6964}"/>
    <cellStyle name="メモ 3 3 6 7 2 2" xfId="39512" xr:uid="{D0292500-A468-4A35-B119-A02D550A1DFD}"/>
    <cellStyle name="メモ 3 3 6 7 3" xfId="28753" xr:uid="{80E60959-1E14-4C64-9104-A1A8C32B3C3B}"/>
    <cellStyle name="メモ 3 3 6 8" xfId="7729" xr:uid="{EC8EB61B-1FFC-42E0-9582-4C11700764BA}"/>
    <cellStyle name="メモ 3 3 6 8 2" xfId="18485" xr:uid="{32434427-0AA8-43BB-8A2F-BA71BB7043C7}"/>
    <cellStyle name="メモ 3 3 6 8 2 2" xfId="40176" xr:uid="{CAB6E9FA-9661-4A87-8DEF-7DE4F4779DD5}"/>
    <cellStyle name="メモ 3 3 6 8 3" xfId="29417" xr:uid="{BC275988-84A3-4380-ADDE-24A442C7BC16}"/>
    <cellStyle name="メモ 3 3 6 9" xfId="8365" xr:uid="{FBBDBC83-DE6C-4F04-A4BF-A098C10C398B}"/>
    <cellStyle name="メモ 3 3 6 9 2" xfId="19121" xr:uid="{4A7B8A8B-9AFD-49C6-ABCE-AE3B76DCA786}"/>
    <cellStyle name="メモ 3 3 6 9 2 2" xfId="40812" xr:uid="{DF0A7289-72FF-4397-A766-1F74D4730E63}"/>
    <cellStyle name="メモ 3 3 6 9 3" xfId="30053" xr:uid="{41D9C1DA-2495-4845-BB97-748E3A73D092}"/>
    <cellStyle name="メモ 3 3 7" xfId="3061" xr:uid="{9AB44F36-F897-4A41-B48D-492220168A53}"/>
    <cellStyle name="メモ 3 3 7 10" xfId="9089" xr:uid="{9DF8A83A-9414-4AED-9C0D-086F8A769DC8}"/>
    <cellStyle name="メモ 3 3 7 10 2" xfId="19846" xr:uid="{F5F58BAE-C7C3-483D-9B3C-C313FE7C737A}"/>
    <cellStyle name="メモ 3 3 7 10 2 2" xfId="41537" xr:uid="{FFDCCAF8-F83A-41E3-AEA3-AC623593FB4E}"/>
    <cellStyle name="メモ 3 3 7 10 3" xfId="30778" xr:uid="{EB49E3BE-A534-404B-B20D-6144BB3C1932}"/>
    <cellStyle name="メモ 3 3 7 11" xfId="9715" xr:uid="{29020704-B21C-4A85-B622-2AC3E1D0CAC2}"/>
    <cellStyle name="メモ 3 3 7 11 2" xfId="20472" xr:uid="{87EC99A2-0FE4-4135-ACA2-CFBB98953CA1}"/>
    <cellStyle name="メモ 3 3 7 11 2 2" xfId="42163" xr:uid="{FE44583D-4F85-45CD-A687-BA51CF72C9B8}"/>
    <cellStyle name="メモ 3 3 7 11 3" xfId="31404" xr:uid="{0D8B137E-9486-4C24-98BB-529BBA233C06}"/>
    <cellStyle name="メモ 3 3 7 12" xfId="10350" xr:uid="{8C2F64F2-C222-4EDC-8582-6E24163734E0}"/>
    <cellStyle name="メモ 3 3 7 12 2" xfId="21107" xr:uid="{786FA341-9002-47BB-8108-0B6151EA5458}"/>
    <cellStyle name="メモ 3 3 7 12 2 2" xfId="42798" xr:uid="{E7FF4F59-21A3-40D8-83F3-11623571618A}"/>
    <cellStyle name="メモ 3 3 7 12 3" xfId="32039" xr:uid="{8DF318DF-E8EA-4AD1-BD20-C8A4128BD033}"/>
    <cellStyle name="メモ 3 3 7 13" xfId="11002" xr:uid="{958D54D5-295A-474B-A741-CF1428F44FCA}"/>
    <cellStyle name="メモ 3 3 7 13 2" xfId="21759" xr:uid="{227E1175-3701-4493-BE0B-820C518880DA}"/>
    <cellStyle name="メモ 3 3 7 13 2 2" xfId="43450" xr:uid="{DFAD4F78-2FE7-4717-98EC-6C8E69185877}"/>
    <cellStyle name="メモ 3 3 7 13 3" xfId="32691" xr:uid="{906A26C6-10C1-4F6B-919D-0769FA4E87EC}"/>
    <cellStyle name="メモ 3 3 7 14" xfId="11627" xr:uid="{40D19C9A-4252-4AFA-B096-65392552A61C}"/>
    <cellStyle name="メモ 3 3 7 14 2" xfId="22384" xr:uid="{C161F4B6-9991-4313-AFC2-63BD3DCA78E7}"/>
    <cellStyle name="メモ 3 3 7 14 2 2" xfId="44075" xr:uid="{414EA06F-4023-4C0B-A885-9338B9AB5967}"/>
    <cellStyle name="メモ 3 3 7 14 3" xfId="33316" xr:uid="{DE0DEF73-51FC-42E1-B334-5AEBB21197EE}"/>
    <cellStyle name="メモ 3 3 7 15" xfId="12232" xr:uid="{83D86373-D120-4E02-8ADC-9F675E300069}"/>
    <cellStyle name="メモ 3 3 7 15 2" xfId="22989" xr:uid="{73B1D7A2-D4B7-4D27-92D4-0FAB479908D9}"/>
    <cellStyle name="メモ 3 3 7 15 2 2" xfId="44680" xr:uid="{A16B2A92-FB91-434D-8F49-278759F93973}"/>
    <cellStyle name="メモ 3 3 7 15 3" xfId="33921" xr:uid="{FB204570-6B7A-4018-9399-640A7E77D92F}"/>
    <cellStyle name="メモ 3 3 7 16" xfId="12861" xr:uid="{485713D9-FC90-42AE-B5EF-67AAA5DCD33E}"/>
    <cellStyle name="メモ 3 3 7 16 2" xfId="23618" xr:uid="{6FEFE9F3-C3A7-46A0-9BB4-17310D51B289}"/>
    <cellStyle name="メモ 3 3 7 16 2 2" xfId="45309" xr:uid="{49F8186D-98AC-4A31-BCEF-E3B824421E9B}"/>
    <cellStyle name="メモ 3 3 7 16 3" xfId="34550" xr:uid="{F282FA30-DE41-47BA-9741-F96D4C96769E}"/>
    <cellStyle name="メモ 3 3 7 17" xfId="13532" xr:uid="{87505C5B-5D23-4DD2-A469-45E8D9D8452D}"/>
    <cellStyle name="メモ 3 3 7 17 2" xfId="35221" xr:uid="{C16BD2A4-295A-4F7C-A759-208792418C30}"/>
    <cellStyle name="メモ 3 3 7 18" xfId="24461" xr:uid="{954542BD-A08F-4E3E-B13E-A889C5FBA30C}"/>
    <cellStyle name="メモ 3 3 7 19" xfId="46159" xr:uid="{E276BE9D-7658-4755-BD96-9F239935BD84}"/>
    <cellStyle name="メモ 3 3 7 2" xfId="3713" xr:uid="{488295C9-4FD6-4668-A41E-185B46742E4E}"/>
    <cellStyle name="メモ 3 3 7 2 2" xfId="14469" xr:uid="{F033CC06-5D15-4BCF-B8C4-0E2F0A4051A2}"/>
    <cellStyle name="メモ 3 3 7 2 2 2" xfId="36159" xr:uid="{F0600A81-2400-4FCB-80BB-80A824186956}"/>
    <cellStyle name="メモ 3 3 7 2 2 3" xfId="49226" xr:uid="{14E1C439-C6F1-48D3-A270-4B4F53A8F34F}"/>
    <cellStyle name="メモ 3 3 7 2 3" xfId="25401" xr:uid="{088C1185-0B23-49D6-9EFF-27350D038B3C}"/>
    <cellStyle name="メモ 3 3 7 2 3 2" xfId="50370" xr:uid="{BAD8D272-21A7-4843-B370-BE26CCEEB136}"/>
    <cellStyle name="メモ 3 3 7 2 4" xfId="48201" xr:uid="{68A187CE-B544-4820-85CA-0DB1039DF1C1}"/>
    <cellStyle name="メモ 3 3 7 20" xfId="46837" xr:uid="{C9D37C2B-5649-4B8C-BD7E-EF96DCADE6CD}"/>
    <cellStyle name="メモ 3 3 7 21" xfId="47521" xr:uid="{3070EC08-4A11-4843-BC9E-4976211549CB}"/>
    <cellStyle name="メモ 3 3 7 3" xfId="4393" xr:uid="{D1B47876-3DB7-46C6-B9EA-3393299D159C}"/>
    <cellStyle name="メモ 3 3 7 3 2" xfId="15149" xr:uid="{7AE9118C-AEC9-4287-A4AA-56DDD72B47C3}"/>
    <cellStyle name="メモ 3 3 7 3 2 2" xfId="36839" xr:uid="{1D88FABC-8259-4C8C-B0DC-49891AAF0725}"/>
    <cellStyle name="メモ 3 3 7 3 2 3" xfId="51050" xr:uid="{23432516-B7C6-4393-ACDF-4371F3245AD0}"/>
    <cellStyle name="メモ 3 3 7 3 3" xfId="26081" xr:uid="{FD08C06F-5B50-4D3E-85C4-CF48E23B0CF8}"/>
    <cellStyle name="メモ 3 3 7 3 4" xfId="48881" xr:uid="{E2C3C5FE-357C-4A0D-B8B5-5C2D30B49697}"/>
    <cellStyle name="メモ 3 3 7 4" xfId="5069" xr:uid="{F2A66714-41A8-4461-88B4-8B9380535A6F}"/>
    <cellStyle name="メモ 3 3 7 4 2" xfId="15825" xr:uid="{D1021F4C-54B8-456B-8E5F-681C4FAE3F48}"/>
    <cellStyle name="メモ 3 3 7 4 2 2" xfId="37515" xr:uid="{6B295249-2A15-411E-BD62-B9236A330A56}"/>
    <cellStyle name="メモ 3 3 7 4 3" xfId="26757" xr:uid="{515BBCFB-F152-4CD8-86CC-D701AD5F84F3}"/>
    <cellStyle name="メモ 3 3 7 4 4" xfId="49690" xr:uid="{63776209-4D82-4387-9888-05108C20F27C}"/>
    <cellStyle name="メモ 3 3 7 5" xfId="5749" xr:uid="{CC154B6F-F359-48CF-8708-F302AFC00D96}"/>
    <cellStyle name="メモ 3 3 7 5 2" xfId="16505" xr:uid="{D9E3F7C3-00AB-49EE-BEDB-6F922A420F17}"/>
    <cellStyle name="メモ 3 3 7 5 2 2" xfId="38195" xr:uid="{77E3019E-AF44-43F3-A6E6-5178235217C0}"/>
    <cellStyle name="メモ 3 3 7 5 3" xfId="27436" xr:uid="{97978FBB-B617-4A5D-A41C-CAD5DA7E98FA}"/>
    <cellStyle name="メモ 3 3 7 6" xfId="6432" xr:uid="{5A2A7D10-C580-4CC7-BC5E-D72B2F112BDE}"/>
    <cellStyle name="メモ 3 3 7 6 2" xfId="17188" xr:uid="{AB28C36D-48F7-49FE-8FE1-B472F47E00BE}"/>
    <cellStyle name="メモ 3 3 7 6 2 2" xfId="38878" xr:uid="{F5BA9A76-ACF8-40EC-B879-470C82EAEEDA}"/>
    <cellStyle name="メモ 3 3 7 6 3" xfId="28119" xr:uid="{CC18998C-76F4-4636-A71C-8128AF8848CC}"/>
    <cellStyle name="メモ 3 3 7 7" xfId="7111" xr:uid="{6738B770-C788-4555-BF90-6B92E4A37935}"/>
    <cellStyle name="メモ 3 3 7 7 2" xfId="17867" xr:uid="{FD820DAB-EE23-422D-BAFF-6DC0AFC864C3}"/>
    <cellStyle name="メモ 3 3 7 7 2 2" xfId="39557" xr:uid="{4F99130A-D29B-4F9E-B19E-DD1C2CBF441A}"/>
    <cellStyle name="メモ 3 3 7 7 3" xfId="28798" xr:uid="{6E849C31-8827-4D93-BF54-93671A981EFC}"/>
    <cellStyle name="メモ 3 3 7 8" xfId="7774" xr:uid="{F8C2DE41-272B-439B-8F05-634B2B355359}"/>
    <cellStyle name="メモ 3 3 7 8 2" xfId="18530" xr:uid="{EFCAA831-CD72-41F0-A701-8AE12704AC1C}"/>
    <cellStyle name="メモ 3 3 7 8 2 2" xfId="40221" xr:uid="{2BE49641-3181-4DAE-9AB0-6E2AC466B59E}"/>
    <cellStyle name="メモ 3 3 7 8 3" xfId="29462" xr:uid="{D9E5D7D8-F535-4DC2-A1FB-8B5CFFD848C5}"/>
    <cellStyle name="メモ 3 3 7 9" xfId="8410" xr:uid="{20EBC8D7-8463-4906-A818-6F3B5119D50A}"/>
    <cellStyle name="メモ 3 3 7 9 2" xfId="19166" xr:uid="{7C338410-7671-423F-93A3-55E39372E00C}"/>
    <cellStyle name="メモ 3 3 7 9 2 2" xfId="40857" xr:uid="{3BEFAFDC-2751-4901-9B3D-96E061BB8FB7}"/>
    <cellStyle name="メモ 3 3 7 9 3" xfId="30098" xr:uid="{F5E5B680-1B5A-45A2-A2A0-0067DC42E9FB}"/>
    <cellStyle name="メモ 3 3 8" xfId="3121" xr:uid="{604B5731-568B-4C38-B24C-1C2B01665F51}"/>
    <cellStyle name="メモ 3 3 8 10" xfId="9149" xr:uid="{600FB6AE-583E-46B3-B362-DF4310A5E611}"/>
    <cellStyle name="メモ 3 3 8 10 2" xfId="19906" xr:uid="{48DFCD17-3823-454B-B629-8AA0EEDCF087}"/>
    <cellStyle name="メモ 3 3 8 10 2 2" xfId="41597" xr:uid="{EC3E7E27-F404-4893-A020-0C38C6335778}"/>
    <cellStyle name="メモ 3 3 8 10 3" xfId="30838" xr:uid="{D6181B61-4250-4A4A-A21C-A64CF1CC163B}"/>
    <cellStyle name="メモ 3 3 8 11" xfId="9775" xr:uid="{0242E47B-0D96-4AD7-9664-DBB8A566BEBA}"/>
    <cellStyle name="メモ 3 3 8 11 2" xfId="20532" xr:uid="{8D03CA1F-B5C4-4E3C-BB0C-098F831A7475}"/>
    <cellStyle name="メモ 3 3 8 11 2 2" xfId="42223" xr:uid="{D161980B-483D-418D-8BEB-A0D92A171ED3}"/>
    <cellStyle name="メモ 3 3 8 11 3" xfId="31464" xr:uid="{53E9F434-811B-4F28-BE6D-2AFEE32CD817}"/>
    <cellStyle name="メモ 3 3 8 12" xfId="10410" xr:uid="{44212D4A-A0D4-41C8-AABD-06AFE0B04BFF}"/>
    <cellStyle name="メモ 3 3 8 12 2" xfId="21167" xr:uid="{3479516C-8E8D-4D6C-8846-150FE6C49BE2}"/>
    <cellStyle name="メモ 3 3 8 12 2 2" xfId="42858" xr:uid="{E4F0B38B-384E-4E1E-8B86-0B4533A68D83}"/>
    <cellStyle name="メモ 3 3 8 12 3" xfId="32099" xr:uid="{4C8DF69C-447C-4A2C-904B-79B93C449D1D}"/>
    <cellStyle name="メモ 3 3 8 13" xfId="11062" xr:uid="{8743E3E6-C863-4904-9DFD-523F70794DE4}"/>
    <cellStyle name="メモ 3 3 8 13 2" xfId="21819" xr:uid="{963BCA37-5EE2-441F-8E19-53F8F97FF9D3}"/>
    <cellStyle name="メモ 3 3 8 13 2 2" xfId="43510" xr:uid="{17B344CF-EA59-4AD0-84FC-9899FB633D4B}"/>
    <cellStyle name="メモ 3 3 8 13 3" xfId="32751" xr:uid="{43B86030-4168-42AB-ABBD-B5C5460C2C4C}"/>
    <cellStyle name="メモ 3 3 8 14" xfId="11687" xr:uid="{6DCC800D-03A1-4465-B48F-F5C3AE95E7A9}"/>
    <cellStyle name="メモ 3 3 8 14 2" xfId="22444" xr:uid="{C0D2343C-21C3-47C9-8A84-9596039C0D73}"/>
    <cellStyle name="メモ 3 3 8 14 2 2" xfId="44135" xr:uid="{4372FDB7-9452-4E85-801B-C2EA07C554E6}"/>
    <cellStyle name="メモ 3 3 8 14 3" xfId="33376" xr:uid="{B4AEA314-2E70-482B-B1E6-41C4CA4603CA}"/>
    <cellStyle name="メモ 3 3 8 15" xfId="12292" xr:uid="{80896D97-6117-4B43-AD11-52009C4FAFB7}"/>
    <cellStyle name="メモ 3 3 8 15 2" xfId="23049" xr:uid="{94D2D1CB-E046-4544-9BD8-339049D84DF3}"/>
    <cellStyle name="メモ 3 3 8 15 2 2" xfId="44740" xr:uid="{AAFD4E06-9A00-4B7D-B6A8-CC37AB77D149}"/>
    <cellStyle name="メモ 3 3 8 15 3" xfId="33981" xr:uid="{7C3DBBFB-3420-4C3D-9CA0-4521949F0178}"/>
    <cellStyle name="メモ 3 3 8 16" xfId="12921" xr:uid="{2BCBC50F-56E7-4022-BA24-C010D34312D0}"/>
    <cellStyle name="メモ 3 3 8 16 2" xfId="23678" xr:uid="{560356A1-A55E-4F86-8765-92AC2FA699A2}"/>
    <cellStyle name="メモ 3 3 8 16 2 2" xfId="45369" xr:uid="{E3ECD0FB-9028-4242-AACA-C20BA2C982A9}"/>
    <cellStyle name="メモ 3 3 8 16 3" xfId="34610" xr:uid="{667EBDEA-93CF-40C9-9819-8BCFC7957B95}"/>
    <cellStyle name="メモ 3 3 8 17" xfId="13592" xr:uid="{ED5D0DB4-E09B-438F-AF25-DDD9245E99AA}"/>
    <cellStyle name="メモ 3 3 8 17 2" xfId="35281" xr:uid="{99F204C1-02A4-4A85-92CA-1131596BF310}"/>
    <cellStyle name="メモ 3 3 8 18" xfId="24521" xr:uid="{34D48773-3B95-4AC0-8293-48BE0552C46C}"/>
    <cellStyle name="メモ 3 3 8 19" xfId="46219" xr:uid="{F716D6FE-5BE4-4F12-A3B4-943ABCD3F919}"/>
    <cellStyle name="メモ 3 3 8 2" xfId="3773" xr:uid="{798C0C06-F7B8-4173-BD0C-C8AEAB32A06D}"/>
    <cellStyle name="メモ 3 3 8 2 2" xfId="14529" xr:uid="{671F296C-0D3E-48F7-A062-8552E0C84DFA}"/>
    <cellStyle name="メモ 3 3 8 2 2 2" xfId="36219" xr:uid="{1CB0AF49-3695-46F5-81FE-A8C5002F21D5}"/>
    <cellStyle name="メモ 3 3 8 2 2 3" xfId="49238" xr:uid="{AA43F4BD-DA37-43DA-82FF-43754C861591}"/>
    <cellStyle name="メモ 3 3 8 2 3" xfId="25461" xr:uid="{6A4336D0-6559-402B-854F-148915FD4B60}"/>
    <cellStyle name="メモ 3 3 8 2 3 2" xfId="50430" xr:uid="{FA82B646-1646-453C-A0E9-AF7776F3DC32}"/>
    <cellStyle name="メモ 3 3 8 2 4" xfId="48261" xr:uid="{58B2C5EE-FD07-491C-8B1F-AC652A03EE40}"/>
    <cellStyle name="メモ 3 3 8 20" xfId="46897" xr:uid="{7BBE3EA1-6F4E-4A86-B9C6-170074BA85D4}"/>
    <cellStyle name="メモ 3 3 8 21" xfId="47581" xr:uid="{061FE161-7845-4959-BC6A-5CECCAB8905E}"/>
    <cellStyle name="メモ 3 3 8 3" xfId="4453" xr:uid="{D9218153-66B4-4D23-A0CB-AC76047F36CF}"/>
    <cellStyle name="メモ 3 3 8 3 2" xfId="15209" xr:uid="{F3611783-B764-4C21-B25E-1B6FE23441F0}"/>
    <cellStyle name="メモ 3 3 8 3 2 2" xfId="36899" xr:uid="{A0CDE945-C8D3-4B02-87A8-BA9188333AD5}"/>
    <cellStyle name="メモ 3 3 8 3 2 3" xfId="51110" xr:uid="{3CCFE380-F6E7-49C4-BAF1-C43CA2D83C78}"/>
    <cellStyle name="メモ 3 3 8 3 3" xfId="26141" xr:uid="{66205221-79AD-4097-9184-D2BC7B5CC4C3}"/>
    <cellStyle name="メモ 3 3 8 3 4" xfId="48941" xr:uid="{9972565B-68B7-4B3A-A33B-6F3C53639D93}"/>
    <cellStyle name="メモ 3 3 8 4" xfId="5129" xr:uid="{F0A7490D-20C8-48C7-B32A-0E8097A8044D}"/>
    <cellStyle name="メモ 3 3 8 4 2" xfId="15885" xr:uid="{CF84741D-CE11-498F-BB12-674A609099ED}"/>
    <cellStyle name="メモ 3 3 8 4 2 2" xfId="37575" xr:uid="{7BA36D49-F7A9-488A-84BC-1A31A9233D01}"/>
    <cellStyle name="メモ 3 3 8 4 3" xfId="26817" xr:uid="{9C47BB57-7911-4BF9-9B66-10AAFCE0B287}"/>
    <cellStyle name="メモ 3 3 8 4 4" xfId="49750" xr:uid="{173FB086-BE63-42EE-9106-15D639FDE614}"/>
    <cellStyle name="メモ 3 3 8 5" xfId="5809" xr:uid="{26DA36E1-9868-439E-9636-AF584C15C7B9}"/>
    <cellStyle name="メモ 3 3 8 5 2" xfId="16565" xr:uid="{FCD5774B-F439-4263-994F-F057F2F7DE8B}"/>
    <cellStyle name="メモ 3 3 8 5 2 2" xfId="38255" xr:uid="{F7170B2B-AAEF-4190-AB4E-346819D01AFC}"/>
    <cellStyle name="メモ 3 3 8 5 3" xfId="27496" xr:uid="{6555E1AA-C541-4A45-9D80-27390FFA5F15}"/>
    <cellStyle name="メモ 3 3 8 6" xfId="6492" xr:uid="{1372F78A-E36C-4C03-9EB7-8F1769182BB8}"/>
    <cellStyle name="メモ 3 3 8 6 2" xfId="17248" xr:uid="{9DA82C18-87FD-45D9-A0CC-39B73973D335}"/>
    <cellStyle name="メモ 3 3 8 6 2 2" xfId="38938" xr:uid="{E9F456A6-EC50-4221-97FF-A8F70D7114B5}"/>
    <cellStyle name="メモ 3 3 8 6 3" xfId="28179" xr:uid="{0DC102AE-DE09-40D7-96FD-46CB4806B489}"/>
    <cellStyle name="メモ 3 3 8 7" xfId="7171" xr:uid="{E6563E93-CD89-4903-A487-6A132381057A}"/>
    <cellStyle name="メモ 3 3 8 7 2" xfId="17927" xr:uid="{2A616999-CCB5-4138-9E96-06D0785E240D}"/>
    <cellStyle name="メモ 3 3 8 7 2 2" xfId="39617" xr:uid="{818E377E-2F2C-47D9-B4EF-E3ACDE71B4B5}"/>
    <cellStyle name="メモ 3 3 8 7 3" xfId="28858" xr:uid="{0C03F999-DE5A-4E80-B91B-6044DF75C0CC}"/>
    <cellStyle name="メモ 3 3 8 8" xfId="7834" xr:uid="{47B31105-17D4-4594-A1CF-4D2B932BE5F9}"/>
    <cellStyle name="メモ 3 3 8 8 2" xfId="18590" xr:uid="{5EFC7CEA-8B8B-405B-92EF-AA5C04973FFD}"/>
    <cellStyle name="メモ 3 3 8 8 2 2" xfId="40281" xr:uid="{E4D3C0C6-DF8A-4A90-B17C-9BDC2634BA93}"/>
    <cellStyle name="メモ 3 3 8 8 3" xfId="29522" xr:uid="{F7A76DD1-34FF-4B5A-92A2-CBE56ED75D96}"/>
    <cellStyle name="メモ 3 3 8 9" xfId="8470" xr:uid="{18644E90-2C82-4936-AE00-B0FE9BDA5FCC}"/>
    <cellStyle name="メモ 3 3 8 9 2" xfId="19226" xr:uid="{55911835-2561-4113-958E-B74279A4A890}"/>
    <cellStyle name="メモ 3 3 8 9 2 2" xfId="40917" xr:uid="{08DCA6B2-80B4-481E-B125-EE18979431E5}"/>
    <cellStyle name="メモ 3 3 8 9 3" xfId="30158" xr:uid="{681F72DC-9CC0-43F4-A9D0-87A7F8452313}"/>
    <cellStyle name="メモ 3 3 9" xfId="3181" xr:uid="{EC267141-38F7-4390-8017-156675E4E75A}"/>
    <cellStyle name="メモ 3 3 9 10" xfId="9209" xr:uid="{DEF6558A-6E6A-48D5-A654-414B8BADCEE9}"/>
    <cellStyle name="メモ 3 3 9 10 2" xfId="19966" xr:uid="{1F7B67BC-BDE6-4020-BF33-D44D14E4BD06}"/>
    <cellStyle name="メモ 3 3 9 10 2 2" xfId="41657" xr:uid="{9E6256CD-E057-439C-B1AA-A21844F49D1B}"/>
    <cellStyle name="メモ 3 3 9 10 3" xfId="30898" xr:uid="{51ADC3D0-9BD1-4CE0-B1C3-6C837171617E}"/>
    <cellStyle name="メモ 3 3 9 11" xfId="9835" xr:uid="{FD0E72C3-6496-4523-AED5-0CF7F49E2229}"/>
    <cellStyle name="メモ 3 3 9 11 2" xfId="20592" xr:uid="{4BC91106-6AE5-43EC-92E5-38FB5CA4DF40}"/>
    <cellStyle name="メモ 3 3 9 11 2 2" xfId="42283" xr:uid="{33B3F124-EECA-4D8E-A17A-37DD7C0F539C}"/>
    <cellStyle name="メモ 3 3 9 11 3" xfId="31524" xr:uid="{CB9F1505-38B2-48B2-B48D-7EB55FBFE3D5}"/>
    <cellStyle name="メモ 3 3 9 12" xfId="10470" xr:uid="{8B6B85BF-31D6-4BB7-9670-E32C40629D37}"/>
    <cellStyle name="メモ 3 3 9 12 2" xfId="21227" xr:uid="{BF728369-1EFE-437F-ACA6-DD4A8C954BCA}"/>
    <cellStyle name="メモ 3 3 9 12 2 2" xfId="42918" xr:uid="{8B6317C5-2AD1-4AE1-AE73-518A89715D43}"/>
    <cellStyle name="メモ 3 3 9 12 3" xfId="32159" xr:uid="{71E83A08-2DAD-4347-A3FF-6D5BEF255126}"/>
    <cellStyle name="メモ 3 3 9 13" xfId="11122" xr:uid="{5396D5A7-7102-4828-9C04-99605D00C202}"/>
    <cellStyle name="メモ 3 3 9 13 2" xfId="21879" xr:uid="{7F669D06-9B7E-47E8-B7D1-38A8B24169F2}"/>
    <cellStyle name="メモ 3 3 9 13 2 2" xfId="43570" xr:uid="{12977E95-B5A5-4746-905A-EEDFCEA2843C}"/>
    <cellStyle name="メモ 3 3 9 13 3" xfId="32811" xr:uid="{E6CAEA45-9F96-4288-AACC-C9AA737EAF9A}"/>
    <cellStyle name="メモ 3 3 9 14" xfId="11747" xr:uid="{4187F388-AAF0-4EEB-848F-FCB188995E2D}"/>
    <cellStyle name="メモ 3 3 9 14 2" xfId="22504" xr:uid="{84517DD3-372D-4EED-8E37-B419B51C2EEC}"/>
    <cellStyle name="メモ 3 3 9 14 2 2" xfId="44195" xr:uid="{704DBEA6-0B61-451F-AF59-E50649BC9FF7}"/>
    <cellStyle name="メモ 3 3 9 14 3" xfId="33436" xr:uid="{3186B0EC-D99E-46D8-8E15-2F25BCBB0F70}"/>
    <cellStyle name="メモ 3 3 9 15" xfId="12352" xr:uid="{71866FBB-3591-4E28-A5D7-043D9ED11047}"/>
    <cellStyle name="メモ 3 3 9 15 2" xfId="23109" xr:uid="{7F9084C9-F319-4888-B45D-FD38E51BDECC}"/>
    <cellStyle name="メモ 3 3 9 15 2 2" xfId="44800" xr:uid="{0247F5C9-D29B-4D1D-BEFF-ED95BC68A556}"/>
    <cellStyle name="メモ 3 3 9 15 3" xfId="34041" xr:uid="{A001D434-0418-4ECD-96C7-C6E8BA8664D0}"/>
    <cellStyle name="メモ 3 3 9 16" xfId="12981" xr:uid="{B299990E-668A-4FD2-B5A3-08C126F8B68C}"/>
    <cellStyle name="メモ 3 3 9 16 2" xfId="23738" xr:uid="{61DA966D-0100-4004-B38C-119AD86D6ED5}"/>
    <cellStyle name="メモ 3 3 9 16 2 2" xfId="45429" xr:uid="{C48005A9-2093-4EFB-A20B-4ED4C9A9C5DE}"/>
    <cellStyle name="メモ 3 3 9 16 3" xfId="34670" xr:uid="{62F1F60E-B12C-4955-B21E-0374788E4D1A}"/>
    <cellStyle name="メモ 3 3 9 17" xfId="13652" xr:uid="{B74174F4-C86F-41C6-BDFA-D39B98EF5428}"/>
    <cellStyle name="メモ 3 3 9 17 2" xfId="35341" xr:uid="{4ADD10A4-ED4A-42B2-8104-F791F513C009}"/>
    <cellStyle name="メモ 3 3 9 18" xfId="24581" xr:uid="{D1EFB0D9-1604-413B-808D-A66DF33FCB2E}"/>
    <cellStyle name="メモ 3 3 9 19" xfId="46279" xr:uid="{AF73C589-5642-46BA-BC7D-1F8DDCEE4272}"/>
    <cellStyle name="メモ 3 3 9 2" xfId="3833" xr:uid="{640B6945-AEA2-44E5-93E0-FFE6ABB76BE7}"/>
    <cellStyle name="メモ 3 3 9 2 2" xfId="14589" xr:uid="{6D70CC99-0608-4E24-BC8D-69F39DA8A90D}"/>
    <cellStyle name="メモ 3 3 9 2 2 2" xfId="36279" xr:uid="{467ABBA2-F4C9-43A4-870D-140E25F8D1BC}"/>
    <cellStyle name="メモ 3 3 9 2 2 3" xfId="49250" xr:uid="{66E7D74C-9670-456B-BE92-3336F0AE1EAA}"/>
    <cellStyle name="メモ 3 3 9 2 3" xfId="25521" xr:uid="{C16753E4-28FA-4C95-BFBA-66EE3BDD7212}"/>
    <cellStyle name="メモ 3 3 9 2 3 2" xfId="50490" xr:uid="{8EBBEDED-9327-43E8-8AB1-174E2CD687F9}"/>
    <cellStyle name="メモ 3 3 9 2 4" xfId="48321" xr:uid="{6DE674BB-A05A-412F-A697-E1266001A696}"/>
    <cellStyle name="メモ 3 3 9 20" xfId="46957" xr:uid="{D836FADB-90FE-4CA9-B125-75A1FE5B7256}"/>
    <cellStyle name="メモ 3 3 9 21" xfId="47641" xr:uid="{3D5C8738-FA3F-4193-9B81-ABEB2BB7454E}"/>
    <cellStyle name="メモ 3 3 9 3" xfId="4513" xr:uid="{3F6E5360-19CD-49FD-88DD-EFDA09FB6F05}"/>
    <cellStyle name="メモ 3 3 9 3 2" xfId="15269" xr:uid="{8E08E6DE-3067-4396-BD4E-ED36227B07BA}"/>
    <cellStyle name="メモ 3 3 9 3 2 2" xfId="36959" xr:uid="{458C9F6E-3058-4092-8524-BB2814174509}"/>
    <cellStyle name="メモ 3 3 9 3 2 3" xfId="51170" xr:uid="{3F18C7F7-1384-42E5-BC05-7994040EBF12}"/>
    <cellStyle name="メモ 3 3 9 3 3" xfId="26201" xr:uid="{F577D3D6-766A-435C-8CF2-25DEAF798C91}"/>
    <cellStyle name="メモ 3 3 9 3 4" xfId="49001" xr:uid="{D2365892-8E09-4CD8-A0ED-794123C31AF8}"/>
    <cellStyle name="メモ 3 3 9 4" xfId="5189" xr:uid="{A432EDC4-5697-420B-9F03-767989264CC5}"/>
    <cellStyle name="メモ 3 3 9 4 2" xfId="15945" xr:uid="{FE26EDF5-B091-42AB-8DD3-417168269BE2}"/>
    <cellStyle name="メモ 3 3 9 4 2 2" xfId="37635" xr:uid="{3CDAE434-B023-476A-94CA-604028A9633B}"/>
    <cellStyle name="メモ 3 3 9 4 3" xfId="26877" xr:uid="{AC5A6D6F-5E5A-4DAD-B2BF-15B98B1716CF}"/>
    <cellStyle name="メモ 3 3 9 4 4" xfId="49810" xr:uid="{13A38864-9FC7-4936-80DB-BCED6327F1EE}"/>
    <cellStyle name="メモ 3 3 9 5" xfId="5869" xr:uid="{748CA7A6-A42B-4966-87F7-4E4FAB6E6BD6}"/>
    <cellStyle name="メモ 3 3 9 5 2" xfId="16625" xr:uid="{1316F1A0-35F9-46AF-B9B5-7620CFE6B546}"/>
    <cellStyle name="メモ 3 3 9 5 2 2" xfId="38315" xr:uid="{D0C060FD-71E1-4B47-9962-61C3E6B988AF}"/>
    <cellStyle name="メモ 3 3 9 5 3" xfId="27556" xr:uid="{C33E9AC6-7B5C-4DC3-92BF-57CF4A2E583A}"/>
    <cellStyle name="メモ 3 3 9 6" xfId="6552" xr:uid="{5D329F93-88EE-4ADB-9CAB-BAFC567B9BE6}"/>
    <cellStyle name="メモ 3 3 9 6 2" xfId="17308" xr:uid="{5F0E981E-C385-4277-A3E5-5F6BA40CD7F4}"/>
    <cellStyle name="メモ 3 3 9 6 2 2" xfId="38998" xr:uid="{F56CF133-E708-4BAF-AB7D-B1274C3D69AE}"/>
    <cellStyle name="メモ 3 3 9 6 3" xfId="28239" xr:uid="{C753D9FC-B37E-4A4C-9860-D82951D65DDA}"/>
    <cellStyle name="メモ 3 3 9 7" xfId="7231" xr:uid="{6B0E2DE4-1663-4AC4-BDE7-D3115AF35DD6}"/>
    <cellStyle name="メモ 3 3 9 7 2" xfId="17987" xr:uid="{7D8C5DAC-A5AE-419A-92CC-5E88DB038528}"/>
    <cellStyle name="メモ 3 3 9 7 2 2" xfId="39677" xr:uid="{3A81A326-BC66-4BEE-9B01-DE2D622ED253}"/>
    <cellStyle name="メモ 3 3 9 7 3" xfId="28918" xr:uid="{A58C14E7-CE52-48A6-9CB3-3D70A4D024A6}"/>
    <cellStyle name="メモ 3 3 9 8" xfId="7894" xr:uid="{0EF6BA92-C03A-4E2B-8082-9EDF0D8CFD51}"/>
    <cellStyle name="メモ 3 3 9 8 2" xfId="18650" xr:uid="{BAAD0F95-12D4-4A65-8EC9-7A4EBEE3CA6F}"/>
    <cellStyle name="メモ 3 3 9 8 2 2" xfId="40341" xr:uid="{F2EE25CF-21B4-4F8D-B5A4-7E3CBFE291B9}"/>
    <cellStyle name="メモ 3 3 9 8 3" xfId="29582" xr:uid="{9EB81574-2B91-46F2-9A20-E59B1208E54F}"/>
    <cellStyle name="メモ 3 3 9 9" xfId="8530" xr:uid="{8481B245-E677-4C97-A405-B1ABC18455FD}"/>
    <cellStyle name="メモ 3 3 9 9 2" xfId="19286" xr:uid="{D719F307-479A-4298-AF78-1378C09A2332}"/>
    <cellStyle name="メモ 3 3 9 9 2 2" xfId="40977" xr:uid="{F4DFA011-3C1E-401A-A431-E285BF200D5D}"/>
    <cellStyle name="メモ 3 3 9 9 3" xfId="30218" xr:uid="{030550FE-0E8D-490A-A40F-0772384CB009}"/>
    <cellStyle name="メモ 3 4" xfId="1294" xr:uid="{4E4922F7-EB9B-4D12-892B-8F8050BE163D}"/>
    <cellStyle name="メモ 3 4 2" xfId="1606" xr:uid="{7C96AB0D-EA46-4B3F-A4EF-49BF71053FFB}"/>
    <cellStyle name="メモ 3 4 2 2" xfId="35540" xr:uid="{33EEF555-6A8E-4A4F-9486-FA4211C40094}"/>
    <cellStyle name="メモ 3 4 2 3" xfId="51514" xr:uid="{DA6A9C75-8553-49F0-B585-51FD0E8EECE9}"/>
    <cellStyle name="メモ 3 4 2 4" xfId="13850" xr:uid="{350DBB86-498E-4811-825E-66A5B8CD8A41}"/>
    <cellStyle name="メモ 3 4 3" xfId="24781" xr:uid="{95ADA018-0718-42D7-A039-AEA5947CE515}"/>
    <cellStyle name="メモ 3 4 4" xfId="51494" xr:uid="{62EC5A90-7FAA-42EB-B617-054C0C506B82}"/>
    <cellStyle name="メモ 3 4 5" xfId="2424" xr:uid="{6AAD2517-CEEF-49C3-91D9-D509C932D9B2}"/>
    <cellStyle name="メモ 3 5" xfId="1450" xr:uid="{4C84FC99-C5B1-45D6-8797-13BCA43DFDC2}"/>
    <cellStyle name="メモ 3 6" xfId="51459" xr:uid="{3429BB26-ABE9-4C0A-B7D5-B689799441F8}"/>
    <cellStyle name="メモ 3 7" xfId="2329" xr:uid="{B4D8CD21-20EB-4CBF-B173-75F4EE3900FF}"/>
    <cellStyle name="メモ 4" xfId="1151" xr:uid="{C73A27ED-D2A6-496A-A58E-A609DB022C4B}"/>
    <cellStyle name="メモ 4 2" xfId="1190" xr:uid="{CBC35BA3-1C68-4FE3-A322-A20EF3C7C68B}"/>
    <cellStyle name="メモ 4 2 10" xfId="2956" xr:uid="{49D7E0E5-83DB-49E0-9A43-AD25C2B33F8A}"/>
    <cellStyle name="メモ 4 2 10 10" xfId="8984" xr:uid="{A312FDC5-0A26-440C-95DB-B115A16707F0}"/>
    <cellStyle name="メモ 4 2 10 10 2" xfId="19740" xr:uid="{E351B7F4-F7A1-4042-B7A8-B729A5A637BD}"/>
    <cellStyle name="メモ 4 2 10 10 2 2" xfId="41431" xr:uid="{44D35C22-FB2E-4D8F-ACFC-E31B3776A5C8}"/>
    <cellStyle name="メモ 4 2 10 10 3" xfId="30672" xr:uid="{9F9DAACF-AFC6-48E5-824E-05C0C0118E7F}"/>
    <cellStyle name="メモ 4 2 10 11" xfId="9609" xr:uid="{57EC0B98-2D61-453F-B025-9EC6C78C5F66}"/>
    <cellStyle name="メモ 4 2 10 11 2" xfId="20366" xr:uid="{F90609AD-3151-480E-BCF2-A55CEE103D7D}"/>
    <cellStyle name="メモ 4 2 10 11 2 2" xfId="42057" xr:uid="{39F30787-3CBD-4432-A359-E812E8A52115}"/>
    <cellStyle name="メモ 4 2 10 11 3" xfId="31298" xr:uid="{E9B1692A-9C67-4814-A516-BB49D365DD37}"/>
    <cellStyle name="メモ 4 2 10 12" xfId="10244" xr:uid="{594513D9-1E72-4094-BE42-8DA49C3044B1}"/>
    <cellStyle name="メモ 4 2 10 12 2" xfId="21001" xr:uid="{B0711E7D-BC57-4664-85B7-B56F9AC30CFC}"/>
    <cellStyle name="メモ 4 2 10 12 2 2" xfId="42692" xr:uid="{034BED78-C90B-4FE4-831D-87AA4793C2E7}"/>
    <cellStyle name="メモ 4 2 10 12 3" xfId="31933" xr:uid="{23B00F72-18A1-4E56-8118-EA70F60F76AF}"/>
    <cellStyle name="メモ 4 2 10 13" xfId="10896" xr:uid="{793C8C01-CE09-484A-961D-C6054F994250}"/>
    <cellStyle name="メモ 4 2 10 13 2" xfId="21653" xr:uid="{9622996F-9DB7-4904-9FB1-5B7A3134419D}"/>
    <cellStyle name="メモ 4 2 10 13 2 2" xfId="43344" xr:uid="{88E9C42A-01E7-4D30-A3CE-84E5D9C09A99}"/>
    <cellStyle name="メモ 4 2 10 13 3" xfId="32585" xr:uid="{C5C3CFB0-8280-4C59-9DD5-70CB27E4E659}"/>
    <cellStyle name="メモ 4 2 10 14" xfId="11521" xr:uid="{C6829E80-E240-471B-9A8C-1821A254F100}"/>
    <cellStyle name="メモ 4 2 10 14 2" xfId="22278" xr:uid="{8433345F-B25E-4785-836C-F71EAEEC927E}"/>
    <cellStyle name="メモ 4 2 10 14 2 2" xfId="43969" xr:uid="{6F13DA9F-9794-46F8-9B34-A5A6DB0E46BC}"/>
    <cellStyle name="メモ 4 2 10 14 3" xfId="33210" xr:uid="{4B10C5E0-B618-45A4-BB57-DBD5C0A232EA}"/>
    <cellStyle name="メモ 4 2 10 15" xfId="12126" xr:uid="{738AA23E-8F62-4F66-B72B-6A48F5A30E0B}"/>
    <cellStyle name="メモ 4 2 10 15 2" xfId="22883" xr:uid="{8518517E-C7DB-40C7-98A0-FD5E352D86D5}"/>
    <cellStyle name="メモ 4 2 10 15 2 2" xfId="44574" xr:uid="{3D11B6FE-8910-41F2-ACBA-9511FC82D859}"/>
    <cellStyle name="メモ 4 2 10 15 3" xfId="33815" xr:uid="{1D36E030-114D-4921-B138-B6875B319122}"/>
    <cellStyle name="メモ 4 2 10 16" xfId="12755" xr:uid="{79515D18-EA75-455B-BE88-B9633F8B06F4}"/>
    <cellStyle name="メモ 4 2 10 16 2" xfId="23512" xr:uid="{2E81E6EB-46D9-4514-809E-F985C2637F10}"/>
    <cellStyle name="メモ 4 2 10 16 2 2" xfId="45203" xr:uid="{6A934958-8F69-4DC2-947D-A37D70275FFA}"/>
    <cellStyle name="メモ 4 2 10 16 3" xfId="34444" xr:uid="{67DEC477-C3D0-4321-8956-232D73972D3B}"/>
    <cellStyle name="メモ 4 2 10 17" xfId="13426" xr:uid="{8ABA8A1A-972F-43AD-B0E4-42E0234AEEA8}"/>
    <cellStyle name="メモ 4 2 10 17 2" xfId="35115" xr:uid="{62B35566-3144-4071-A691-EDDB017F164C}"/>
    <cellStyle name="メモ 4 2 10 18" xfId="24355" xr:uid="{D9A2E3C0-71EF-4F46-A84D-AD2971DD73AC}"/>
    <cellStyle name="メモ 4 2 10 19" xfId="46053" xr:uid="{A1CB5AFB-85CE-4730-A0A5-544195EB332B}"/>
    <cellStyle name="メモ 4 2 10 2" xfId="3607" xr:uid="{4F002CD0-2868-4F77-BBAA-D3A864435302}"/>
    <cellStyle name="メモ 4 2 10 2 2" xfId="14363" xr:uid="{EC176A03-51FD-4245-87BE-9778C8B9934F}"/>
    <cellStyle name="メモ 4 2 10 2 2 2" xfId="36053" xr:uid="{BE798195-1E04-46E1-8190-85ACFFDC6E4B}"/>
    <cellStyle name="メモ 4 2 10 2 2 3" xfId="49204" xr:uid="{CB200247-4F4A-49D5-946F-0728FC9BCC16}"/>
    <cellStyle name="メモ 4 2 10 2 3" xfId="25295" xr:uid="{32430F98-B7AB-416E-8FBE-B55126E4052A}"/>
    <cellStyle name="メモ 4 2 10 2 3 2" xfId="50264" xr:uid="{56587869-CA08-4C1B-9F7A-16F754F8D6F0}"/>
    <cellStyle name="メモ 4 2 10 2 4" xfId="48095" xr:uid="{F762951E-766A-4FF0-9533-3EA0904933D1}"/>
    <cellStyle name="メモ 4 2 10 20" xfId="46731" xr:uid="{74B57105-6098-4A8D-81BF-E8CE3BEA8693}"/>
    <cellStyle name="メモ 4 2 10 21" xfId="47415" xr:uid="{42F6F6D5-98EE-4586-81D7-CEC9B99787FC}"/>
    <cellStyle name="メモ 4 2 10 3" xfId="4287" xr:uid="{309A6D20-7AEE-4F18-BC7F-DB3057FD8D01}"/>
    <cellStyle name="メモ 4 2 10 3 2" xfId="15043" xr:uid="{A4395C51-154F-4BFC-92FD-4CA39354B641}"/>
    <cellStyle name="メモ 4 2 10 3 2 2" xfId="36733" xr:uid="{333F621A-83C4-43ED-A419-1389687CF7C6}"/>
    <cellStyle name="メモ 4 2 10 3 2 3" xfId="50944" xr:uid="{5510F2ED-6703-4C7A-AB04-6B850D267794}"/>
    <cellStyle name="メモ 4 2 10 3 3" xfId="25975" xr:uid="{932C9DE2-3F0D-415E-8587-1B061DF805FB}"/>
    <cellStyle name="メモ 4 2 10 3 4" xfId="48775" xr:uid="{E849486E-73DF-4CE2-96CC-4DDCAE9787BF}"/>
    <cellStyle name="メモ 4 2 10 4" xfId="4963" xr:uid="{191FCFE7-AE7A-4900-AD7F-269C49A53B3D}"/>
    <cellStyle name="メモ 4 2 10 4 2" xfId="15719" xr:uid="{F4AFE030-5834-46C5-BEBD-6CCD072B75B9}"/>
    <cellStyle name="メモ 4 2 10 4 2 2" xfId="37409" xr:uid="{74ADC585-E6D6-409A-8D55-36F04EAD2108}"/>
    <cellStyle name="メモ 4 2 10 4 3" xfId="26651" xr:uid="{EAA59B82-05E8-43E5-B88E-2835C66E1E46}"/>
    <cellStyle name="メモ 4 2 10 4 4" xfId="49584" xr:uid="{CA5202CE-6901-4A00-A593-10EA4C3F0780}"/>
    <cellStyle name="メモ 4 2 10 5" xfId="5643" xr:uid="{91AC5ED6-BB6C-4252-8EBA-C5541C4D4994}"/>
    <cellStyle name="メモ 4 2 10 5 2" xfId="16399" xr:uid="{23856F68-AFAF-464C-9DA8-1C8B396930C6}"/>
    <cellStyle name="メモ 4 2 10 5 2 2" xfId="38089" xr:uid="{CA407F77-4BC9-4855-8514-C9FD4406892F}"/>
    <cellStyle name="メモ 4 2 10 5 3" xfId="27330" xr:uid="{9EDD73A8-50A3-44C5-9B50-3D8D412738F3}"/>
    <cellStyle name="メモ 4 2 10 6" xfId="6326" xr:uid="{EC0F0B29-3321-4577-B1AA-709889900994}"/>
    <cellStyle name="メモ 4 2 10 6 2" xfId="17082" xr:uid="{E5FB8CE0-A19E-44DC-A75B-0202D9CAA104}"/>
    <cellStyle name="メモ 4 2 10 6 2 2" xfId="38772" xr:uid="{AD561FFC-D818-42A4-A732-077877426165}"/>
    <cellStyle name="メモ 4 2 10 6 3" xfId="28013" xr:uid="{698F6516-591C-4950-B539-A097BB496144}"/>
    <cellStyle name="メモ 4 2 10 7" xfId="7005" xr:uid="{FAEF72C7-93C3-4917-96DB-45951C583976}"/>
    <cellStyle name="メモ 4 2 10 7 2" xfId="17761" xr:uid="{E966E8D8-54DC-4008-B908-A0DB267F334E}"/>
    <cellStyle name="メモ 4 2 10 7 2 2" xfId="39451" xr:uid="{AC2E5E23-69A1-4609-B2A8-35274F7EFBD6}"/>
    <cellStyle name="メモ 4 2 10 7 3" xfId="28692" xr:uid="{7C728AAE-230F-47C8-8DC0-5A419FDD3962}"/>
    <cellStyle name="メモ 4 2 10 8" xfId="7668" xr:uid="{34EEEE2A-E761-4864-9CA4-82B71BFB8097}"/>
    <cellStyle name="メモ 4 2 10 8 2" xfId="18424" xr:uid="{3CBAFB09-9CE4-4ACC-A9BF-D6DF1882DBB5}"/>
    <cellStyle name="メモ 4 2 10 8 2 2" xfId="40115" xr:uid="{30E333CA-1F49-4770-99DD-EBED66FBAA5B}"/>
    <cellStyle name="メモ 4 2 10 8 3" xfId="29356" xr:uid="{E6EC83E6-1282-4D8A-8B3C-3D9F8FBE078D}"/>
    <cellStyle name="メモ 4 2 10 9" xfId="8304" xr:uid="{192839AD-1408-42F2-98CC-C268093305F8}"/>
    <cellStyle name="メモ 4 2 10 9 2" xfId="19060" xr:uid="{C2295D26-44A3-4CFE-BC5D-8F319F734EEC}"/>
    <cellStyle name="メモ 4 2 10 9 2 2" xfId="40751" xr:uid="{B9D487BF-EC12-455D-9AE5-CF49E444F045}"/>
    <cellStyle name="メモ 4 2 10 9 3" xfId="29992" xr:uid="{43E50A15-3AE8-4B7A-9918-767EEDF7BF3F}"/>
    <cellStyle name="メモ 4 2 11" xfId="2664" xr:uid="{B517CBA4-5FB9-47DF-BD1A-E1BD9E88B7AA}"/>
    <cellStyle name="メモ 4 2 11 10" xfId="8691" xr:uid="{A93099A7-909D-45AE-B59D-6F45C2E42495}"/>
    <cellStyle name="メモ 4 2 11 10 2" xfId="19447" xr:uid="{29B3EA01-752C-4617-8E16-D2E67FA8E9BB}"/>
    <cellStyle name="メモ 4 2 11 10 2 2" xfId="41138" xr:uid="{4421EEAF-6324-4EA7-A9A1-F889BBAAB08E}"/>
    <cellStyle name="メモ 4 2 11 10 3" xfId="30379" xr:uid="{657B466A-996E-45D2-9538-F37E490C73D8}"/>
    <cellStyle name="メモ 4 2 11 11" xfId="2594" xr:uid="{6114611F-8EB9-40D0-94D4-7435E9D10B9E}"/>
    <cellStyle name="メモ 4 2 11 11 2" xfId="13963" xr:uid="{82B6028E-7289-4FC3-9E3B-35D4AE04B55D}"/>
    <cellStyle name="メモ 4 2 11 11 2 2" xfId="35653" xr:uid="{EA11BA43-4E63-46D4-B268-982CAEF4E68D}"/>
    <cellStyle name="メモ 4 2 11 11 3" xfId="24894" xr:uid="{C86AEA46-9DC7-4BD6-9B9F-4399EED29225}"/>
    <cellStyle name="メモ 4 2 11 12" xfId="2590" xr:uid="{58A1FBBC-D49A-447F-AE42-322C7E296DB0}"/>
    <cellStyle name="メモ 4 2 11 12 2" xfId="13959" xr:uid="{6542BD21-728F-47AC-B3A1-28692F535C7A}"/>
    <cellStyle name="メモ 4 2 11 12 2 2" xfId="35649" xr:uid="{C93B7E13-1156-4CCC-B8ED-CC08713FE4C5}"/>
    <cellStyle name="メモ 4 2 11 12 3" xfId="24890" xr:uid="{0E84FBF1-8669-4216-B36B-C5F85A86FB75}"/>
    <cellStyle name="メモ 4 2 11 13" xfId="10625" xr:uid="{F91914DE-9B71-4C80-8364-5974D72F3990}"/>
    <cellStyle name="メモ 4 2 11 13 2" xfId="21382" xr:uid="{F7311C40-C714-4D9D-87B9-65731652EB92}"/>
    <cellStyle name="メモ 4 2 11 13 2 2" xfId="43073" xr:uid="{B6818AAE-F3F1-45CD-9E0C-A8B2114C0684}"/>
    <cellStyle name="メモ 4 2 11 13 3" xfId="32314" xr:uid="{558E74B4-EE7A-413F-9C02-58E246B0DB23}"/>
    <cellStyle name="メモ 4 2 11 14" xfId="3389" xr:uid="{81CEF87D-6073-4624-B078-27A80EBD4195}"/>
    <cellStyle name="メモ 4 2 11 14 2" xfId="14145" xr:uid="{4666D227-B678-4E5B-B499-C715CBF9E096}"/>
    <cellStyle name="メモ 4 2 11 14 2 2" xfId="35835" xr:uid="{04DB712B-DABF-4D96-9380-5D8649C1E79C}"/>
    <cellStyle name="メモ 4 2 11 14 3" xfId="25076" xr:uid="{4904CB24-CECB-4307-982E-3E0127FE4E3B}"/>
    <cellStyle name="メモ 4 2 11 15" xfId="10691" xr:uid="{F3007C6D-0636-4350-A446-8D146CF5346D}"/>
    <cellStyle name="メモ 4 2 11 15 2" xfId="21448" xr:uid="{E0BC8166-BBB1-4194-A5B4-A6E6FC0D79D2}"/>
    <cellStyle name="メモ 4 2 11 15 2 2" xfId="43139" xr:uid="{5224A10B-2B19-4914-BC8F-AB8AAEC537A9}"/>
    <cellStyle name="メモ 4 2 11 15 3" xfId="32380" xr:uid="{0646E8C6-0A66-4027-91A4-70578D253097}"/>
    <cellStyle name="メモ 4 2 11 16" xfId="9408" xr:uid="{626458C1-659D-430D-91F0-8D22585DCEE9}"/>
    <cellStyle name="メモ 4 2 11 16 2" xfId="20165" xr:uid="{6C67CE40-E52A-4D84-A2E7-88528F286EA7}"/>
    <cellStyle name="メモ 4 2 11 16 2 2" xfId="41856" xr:uid="{E9A4D8BE-0B2A-4266-BCD3-D95A182AF680}"/>
    <cellStyle name="メモ 4 2 11 16 3" xfId="31097" xr:uid="{B99DDDB4-6320-498D-8C40-9FAF55A6C93A}"/>
    <cellStyle name="メモ 4 2 11 17" xfId="13142" xr:uid="{8A506E08-1BDB-4249-AFA1-6BC89F2D79D2}"/>
    <cellStyle name="メモ 4 2 11 17 2" xfId="34831" xr:uid="{9E325864-3EB5-49D1-A23F-EC4AC315B913}"/>
    <cellStyle name="メモ 4 2 11 18" xfId="24071" xr:uid="{99C421E8-3ABB-47B9-B1F7-D4BB8147CFBE}"/>
    <cellStyle name="メモ 4 2 11 19" xfId="45769" xr:uid="{B751B8E4-DC7A-4872-BA54-96C872C62022}"/>
    <cellStyle name="メモ 4 2 11 2" xfId="2529" xr:uid="{500CBE44-5B57-463C-8CDC-AAF9AC2FFB1F}"/>
    <cellStyle name="メモ 4 2 11 2 2" xfId="13898" xr:uid="{81D23A36-D02B-4DED-AC14-03D30F8ED05E}"/>
    <cellStyle name="メモ 4 2 11 2 2 2" xfId="35588" xr:uid="{15E18FA0-ABD5-4B7C-94BC-F96A611FF4C8}"/>
    <cellStyle name="メモ 4 2 11 2 2 3" xfId="49157" xr:uid="{07F7E7D7-E769-4ABD-8A87-A328FE736C1A}"/>
    <cellStyle name="メモ 4 2 11 2 3" xfId="24829" xr:uid="{642FA8F4-2B08-4B6B-A81C-25A2C0798CD7}"/>
    <cellStyle name="メモ 4 2 11 2 3 2" xfId="49980" xr:uid="{2EDD1F58-7D18-4A1F-A385-B69EAF547A22}"/>
    <cellStyle name="メモ 4 2 11 2 4" xfId="47811" xr:uid="{A6B425D2-6619-4B25-916B-6EE473B01886}"/>
    <cellStyle name="メモ 4 2 11 20" xfId="46447" xr:uid="{D4065E1B-95F8-4D1B-9087-5C709DD3D6B6}"/>
    <cellStyle name="メモ 4 2 11 21" xfId="47131" xr:uid="{ADE9CF82-92B6-4408-89E9-A18C3EFCB5B3}"/>
    <cellStyle name="メモ 4 2 11 3" xfId="3994" xr:uid="{1824C4C7-D6AE-4A82-BF57-EAB116FE0453}"/>
    <cellStyle name="メモ 4 2 11 3 2" xfId="14750" xr:uid="{300E7081-AD42-4D3D-B851-087D2488B2E4}"/>
    <cellStyle name="メモ 4 2 11 3 2 2" xfId="36440" xr:uid="{754C5FA9-F430-4810-B9FB-4409A105EF33}"/>
    <cellStyle name="メモ 4 2 11 3 2 3" xfId="50660" xr:uid="{B3AA120C-06C4-4754-95B3-2915899D9E3B}"/>
    <cellStyle name="メモ 4 2 11 3 3" xfId="25682" xr:uid="{9DE98FCC-40D1-4876-8E38-FD0CB94BCD48}"/>
    <cellStyle name="メモ 4 2 11 3 4" xfId="48491" xr:uid="{6BB3C539-AD44-406C-BB5A-D734E1D077A7}"/>
    <cellStyle name="メモ 4 2 11 4" xfId="4674" xr:uid="{1361A7ED-AE15-469F-B34A-2021D723FE79}"/>
    <cellStyle name="メモ 4 2 11 4 2" xfId="15430" xr:uid="{9A5C4550-94E4-448C-AB7D-C9080B3F0F22}"/>
    <cellStyle name="メモ 4 2 11 4 2 2" xfId="37120" xr:uid="{CD686375-56D4-44EA-AE34-E087FCC66939}"/>
    <cellStyle name="メモ 4 2 11 4 3" xfId="26362" xr:uid="{AAE190F3-B032-4898-A238-BDC878AE817D}"/>
    <cellStyle name="メモ 4 2 11 4 4" xfId="49300" xr:uid="{5FAADF60-6A44-4C7D-8527-077A2A774602}"/>
    <cellStyle name="メモ 4 2 11 5" xfId="5350" xr:uid="{DC34B898-4C5F-409D-B54E-CC7F4709CBBA}"/>
    <cellStyle name="メモ 4 2 11 5 2" xfId="16106" xr:uid="{114ED01D-8A78-4E7D-B5E9-CC57FAE2F3BE}"/>
    <cellStyle name="メモ 4 2 11 5 2 2" xfId="37796" xr:uid="{0A86512A-CE2C-4D0A-9FB9-2F991D864794}"/>
    <cellStyle name="メモ 4 2 11 5 3" xfId="27038" xr:uid="{E4F57DB1-08D3-4EB1-96CD-BEED93A908AD}"/>
    <cellStyle name="メモ 4 2 11 6" xfId="6039" xr:uid="{C04A0D4E-27D7-4A26-93AB-8E072360C1CA}"/>
    <cellStyle name="メモ 4 2 11 6 2" xfId="16795" xr:uid="{4DEAB7A3-DC9A-41CA-ACBA-29C7DD9D9388}"/>
    <cellStyle name="メモ 4 2 11 6 2 2" xfId="38485" xr:uid="{21037A47-90A3-42BE-BF1F-7B4611B0D6E7}"/>
    <cellStyle name="メモ 4 2 11 6 3" xfId="27726" xr:uid="{DF4AB514-62A7-4D86-AE31-0B65F5934134}"/>
    <cellStyle name="メモ 4 2 11 7" xfId="6713" xr:uid="{749F5440-D324-436F-905C-F04B75F2C870}"/>
    <cellStyle name="メモ 4 2 11 7 2" xfId="17469" xr:uid="{8BBE70E2-3DBD-4D8A-B67D-EEAF5A35836B}"/>
    <cellStyle name="メモ 4 2 11 7 2 2" xfId="39159" xr:uid="{6B7AE80B-009E-4EAF-8132-B4F991777534}"/>
    <cellStyle name="メモ 4 2 11 7 3" xfId="28400" xr:uid="{910CF1DC-3C7A-4D41-80A6-D530870D176E}"/>
    <cellStyle name="メモ 4 2 11 8" xfId="7389" xr:uid="{88D18F0A-D0D3-47D1-AEB9-4084F36F4DF9}"/>
    <cellStyle name="メモ 4 2 11 8 2" xfId="18145" xr:uid="{D2800214-DBE1-4E93-9E7E-D76B416B4F72}"/>
    <cellStyle name="メモ 4 2 11 8 2 2" xfId="39835" xr:uid="{7FF7F6FB-709F-42E3-A5BA-D63D03521701}"/>
    <cellStyle name="メモ 4 2 11 8 3" xfId="29076" xr:uid="{FC7860DD-2E4D-460D-8B78-B40F510EFC35}"/>
    <cellStyle name="メモ 4 2 11 9" xfId="4097" xr:uid="{8213D5C4-53E8-4C5D-AB47-4332FD340342}"/>
    <cellStyle name="メモ 4 2 11 9 2" xfId="14853" xr:uid="{DB844605-152A-4B5E-9CC0-EF509708C024}"/>
    <cellStyle name="メモ 4 2 11 9 2 2" xfId="36543" xr:uid="{336B7BC8-8F5E-49EA-B012-94071D297F4D}"/>
    <cellStyle name="メモ 4 2 11 9 3" xfId="25785" xr:uid="{DA566C9F-FE2D-485A-9C4F-B15B30F2F9CB}"/>
    <cellStyle name="メモ 4 2 12" xfId="3105" xr:uid="{52FD2B82-00C8-4F7C-8697-EE41B4AEA75D}"/>
    <cellStyle name="メモ 4 2 12 10" xfId="9133" xr:uid="{F10F6D8C-2D62-4CF1-AA21-4D33941E7985}"/>
    <cellStyle name="メモ 4 2 12 10 2" xfId="19890" xr:uid="{62ABC8E5-9E02-49BE-BA6C-BAAF47499993}"/>
    <cellStyle name="メモ 4 2 12 10 2 2" xfId="41581" xr:uid="{041533D0-C4A0-47D8-A2A6-C157CE6B7F08}"/>
    <cellStyle name="メモ 4 2 12 10 3" xfId="30822" xr:uid="{B4F3126E-11D2-425F-BF69-CC24DC184B01}"/>
    <cellStyle name="メモ 4 2 12 11" xfId="9759" xr:uid="{6E4D5127-BC0D-48DA-800A-A7CC5184CC13}"/>
    <cellStyle name="メモ 4 2 12 11 2" xfId="20516" xr:uid="{38085BCC-E7FC-438D-98D8-BD8A2ACACCCC}"/>
    <cellStyle name="メモ 4 2 12 11 2 2" xfId="42207" xr:uid="{23F31ABD-D0D9-4FD9-A0C9-BEE6CFFA24E6}"/>
    <cellStyle name="メモ 4 2 12 11 3" xfId="31448" xr:uid="{3DEBC997-541E-4233-87E9-914733D22380}"/>
    <cellStyle name="メモ 4 2 12 12" xfId="10394" xr:uid="{F4FDBBED-104E-47E3-B7CE-C7A7F7117403}"/>
    <cellStyle name="メモ 4 2 12 12 2" xfId="21151" xr:uid="{12E5E495-9DA8-4F72-9170-7D12114112FD}"/>
    <cellStyle name="メモ 4 2 12 12 2 2" xfId="42842" xr:uid="{25754D68-C483-44DE-971E-EE1130340A7F}"/>
    <cellStyle name="メモ 4 2 12 12 3" xfId="32083" xr:uid="{A44B0833-6B2A-4343-BABC-2A8C8C42B6BB}"/>
    <cellStyle name="メモ 4 2 12 13" xfId="11046" xr:uid="{EA5CEFA8-646F-43F8-B1AF-70625AC30101}"/>
    <cellStyle name="メモ 4 2 12 13 2" xfId="21803" xr:uid="{2D5A2786-540E-44C9-A8B3-0E9EBFBD5124}"/>
    <cellStyle name="メモ 4 2 12 13 2 2" xfId="43494" xr:uid="{A9A56AA0-F866-4638-9F69-00E5C3D50475}"/>
    <cellStyle name="メモ 4 2 12 13 3" xfId="32735" xr:uid="{9E3A31A2-224E-4E93-A853-72FC82A93417}"/>
    <cellStyle name="メモ 4 2 12 14" xfId="11671" xr:uid="{4525DA59-9B8A-4B3C-A399-146403EECFCC}"/>
    <cellStyle name="メモ 4 2 12 14 2" xfId="22428" xr:uid="{55E84F3F-D489-41F3-A17D-23D091D3DEB1}"/>
    <cellStyle name="メモ 4 2 12 14 2 2" xfId="44119" xr:uid="{F0761093-2D31-4F7D-930D-C0EB4106A67D}"/>
    <cellStyle name="メモ 4 2 12 14 3" xfId="33360" xr:uid="{E19A7507-8CAC-4206-AB93-A6E2003367CE}"/>
    <cellStyle name="メモ 4 2 12 15" xfId="12276" xr:uid="{E5635421-6D67-43B0-AF1B-4FAE26B2752C}"/>
    <cellStyle name="メモ 4 2 12 15 2" xfId="23033" xr:uid="{212AB724-C63C-4B81-83E8-45BC3FFF4BD9}"/>
    <cellStyle name="メモ 4 2 12 15 2 2" xfId="44724" xr:uid="{57566EB5-EECE-4C43-9A0F-8B29B3C386C3}"/>
    <cellStyle name="メモ 4 2 12 15 3" xfId="33965" xr:uid="{0B405EAC-3E8E-4170-9A00-883CAD131928}"/>
    <cellStyle name="メモ 4 2 12 16" xfId="12905" xr:uid="{2525FA20-C9DF-4F1F-813A-09D161759A24}"/>
    <cellStyle name="メモ 4 2 12 16 2" xfId="23662" xr:uid="{321C0894-5981-404A-998B-1F927B6B1615}"/>
    <cellStyle name="メモ 4 2 12 16 2 2" xfId="45353" xr:uid="{CBC74A0B-BE5A-408C-9E2D-ACAB298E23A4}"/>
    <cellStyle name="メモ 4 2 12 16 3" xfId="34594" xr:uid="{311DE786-68B8-41DB-9628-17040FD8D025}"/>
    <cellStyle name="メモ 4 2 12 17" xfId="13576" xr:uid="{B180748A-8875-4687-A2F2-C3D5D829C055}"/>
    <cellStyle name="メモ 4 2 12 17 2" xfId="35265" xr:uid="{E1045367-9B87-4544-BFF2-F496C86051AA}"/>
    <cellStyle name="メモ 4 2 12 18" xfId="24505" xr:uid="{CD12D0BC-A3F8-4E47-B388-A069689F9CFA}"/>
    <cellStyle name="メモ 4 2 12 19" xfId="46203" xr:uid="{D2C67EEA-9167-40EC-A57C-168FBC8B1DC7}"/>
    <cellStyle name="メモ 4 2 12 2" xfId="3757" xr:uid="{0581B397-DA12-4C68-B703-4F6718C721A1}"/>
    <cellStyle name="メモ 4 2 12 2 2" xfId="14513" xr:uid="{B980A169-894B-4AD6-9586-8D31DECAF6EE}"/>
    <cellStyle name="メモ 4 2 12 2 2 2" xfId="36203" xr:uid="{DCB7730C-8769-4E4B-A074-C8F06C9125D3}"/>
    <cellStyle name="メモ 4 2 12 2 2 3" xfId="49234" xr:uid="{71CD0F00-4245-4E8F-B262-CB6DD0FEFE66}"/>
    <cellStyle name="メモ 4 2 12 2 3" xfId="25445" xr:uid="{CA81BFFB-B16D-49D1-BF14-152D17FF5839}"/>
    <cellStyle name="メモ 4 2 12 2 3 2" xfId="50414" xr:uid="{E1F268CF-CEE4-44CD-A086-3E73E4090A01}"/>
    <cellStyle name="メモ 4 2 12 2 4" xfId="48245" xr:uid="{90A343AD-C602-4E9D-9F9E-116551E0AEDD}"/>
    <cellStyle name="メモ 4 2 12 20" xfId="46881" xr:uid="{CB6E2DC4-A1ED-48EF-AC63-2B024DA1CD3E}"/>
    <cellStyle name="メモ 4 2 12 21" xfId="47565" xr:uid="{90B24CE7-F619-4D8C-AA85-16887DF4C5CA}"/>
    <cellStyle name="メモ 4 2 12 3" xfId="4437" xr:uid="{0470C485-1695-449F-9C1C-110941D4669F}"/>
    <cellStyle name="メモ 4 2 12 3 2" xfId="15193" xr:uid="{F3B4F4FD-2E35-48F4-B6DD-57C7F24DD211}"/>
    <cellStyle name="メモ 4 2 12 3 2 2" xfId="36883" xr:uid="{A252C231-D67F-46A3-A78F-93824551F735}"/>
    <cellStyle name="メモ 4 2 12 3 2 3" xfId="51094" xr:uid="{B887755E-AC06-4211-A1D1-1874DA76C7EA}"/>
    <cellStyle name="メモ 4 2 12 3 3" xfId="26125" xr:uid="{EB937A44-D37F-4165-82F2-59F1F7D368F5}"/>
    <cellStyle name="メモ 4 2 12 3 4" xfId="48925" xr:uid="{70C2BFA8-BB8A-45FB-8655-90362BBE0A89}"/>
    <cellStyle name="メモ 4 2 12 4" xfId="5113" xr:uid="{A3596F91-CDBB-4843-A4AA-20DADDF2B4CE}"/>
    <cellStyle name="メモ 4 2 12 4 2" xfId="15869" xr:uid="{52FE7907-37EE-49A4-ABE0-41D5C67DF981}"/>
    <cellStyle name="メモ 4 2 12 4 2 2" xfId="37559" xr:uid="{069E8BA6-7B84-4748-8A27-F78A0CB88E17}"/>
    <cellStyle name="メモ 4 2 12 4 3" xfId="26801" xr:uid="{68315FD4-F016-4C70-B9FD-B06937E4A2C4}"/>
    <cellStyle name="メモ 4 2 12 4 4" xfId="49734" xr:uid="{89FB6201-B32E-4827-9457-2FF879D904BA}"/>
    <cellStyle name="メモ 4 2 12 5" xfId="5793" xr:uid="{FFB1625E-43D1-4A34-8F67-D22D3CBC4ED0}"/>
    <cellStyle name="メモ 4 2 12 5 2" xfId="16549" xr:uid="{04964533-C742-46B7-9114-386C1EFE8AF2}"/>
    <cellStyle name="メモ 4 2 12 5 2 2" xfId="38239" xr:uid="{DD47DD8A-875D-4B9A-8011-DC2597713938}"/>
    <cellStyle name="メモ 4 2 12 5 3" xfId="27480" xr:uid="{70278D61-7005-499F-9340-4BB13C6AEF6A}"/>
    <cellStyle name="メモ 4 2 12 6" xfId="6476" xr:uid="{DF981C11-8C84-4D7E-B282-9FE4CE6FBD1F}"/>
    <cellStyle name="メモ 4 2 12 6 2" xfId="17232" xr:uid="{E713E926-1E25-4BF0-A270-B9ADE0F41F9A}"/>
    <cellStyle name="メモ 4 2 12 6 2 2" xfId="38922" xr:uid="{81EAEEA8-E430-4A89-876D-9EEF1F90EF45}"/>
    <cellStyle name="メモ 4 2 12 6 3" xfId="28163" xr:uid="{63D25435-A406-4F51-A46B-259337387639}"/>
    <cellStyle name="メモ 4 2 12 7" xfId="7155" xr:uid="{4E90F532-80BF-4485-8142-FAC952E117DB}"/>
    <cellStyle name="メモ 4 2 12 7 2" xfId="17911" xr:uid="{C3AEF68D-64F5-48F3-8C36-90A1BAB66CBE}"/>
    <cellStyle name="メモ 4 2 12 7 2 2" xfId="39601" xr:uid="{E60227BD-3065-46CB-8A6C-62A72055814D}"/>
    <cellStyle name="メモ 4 2 12 7 3" xfId="28842" xr:uid="{DB034A47-453D-4BA7-97C9-5A394E69D2E4}"/>
    <cellStyle name="メモ 4 2 12 8" xfId="7818" xr:uid="{B79F707B-051B-4FB0-8E5D-796142007134}"/>
    <cellStyle name="メモ 4 2 12 8 2" xfId="18574" xr:uid="{B537DE8D-2CF1-47E0-882E-AABDBFEB6CED}"/>
    <cellStyle name="メモ 4 2 12 8 2 2" xfId="40265" xr:uid="{97E6BF2A-DFB3-4C46-9521-0AC3C91C49BB}"/>
    <cellStyle name="メモ 4 2 12 8 3" xfId="29506" xr:uid="{BB070183-4B2C-4D25-A5DC-053D6B744830}"/>
    <cellStyle name="メモ 4 2 12 9" xfId="8454" xr:uid="{D8B212B0-26CE-4718-8CD6-F9E4B25926BE}"/>
    <cellStyle name="メモ 4 2 12 9 2" xfId="19210" xr:uid="{DA93B5E2-660E-43D0-85C4-173F7739CDEA}"/>
    <cellStyle name="メモ 4 2 12 9 2 2" xfId="40901" xr:uid="{CAB21916-AF8C-4349-BAB2-6B7D51C4B0AE}"/>
    <cellStyle name="メモ 4 2 12 9 3" xfId="30142" xr:uid="{B35765A8-5A0F-45B7-9934-15DCA8FA8449}"/>
    <cellStyle name="メモ 4 2 13" xfId="3165" xr:uid="{5CC06FD1-C8D8-43C7-9F01-509C09EC2B61}"/>
    <cellStyle name="メモ 4 2 13 10" xfId="9193" xr:uid="{EA3D85F3-F5ED-420B-AA82-141022F07357}"/>
    <cellStyle name="メモ 4 2 13 10 2" xfId="19950" xr:uid="{1A2EEFE6-6E61-4782-B0F5-87381C4A6449}"/>
    <cellStyle name="メモ 4 2 13 10 2 2" xfId="41641" xr:uid="{5FAED73E-9539-4BB7-AF1C-F9E6F3A163A3}"/>
    <cellStyle name="メモ 4 2 13 10 3" xfId="30882" xr:uid="{900BD359-04BF-44DD-A0CE-748CC01404CE}"/>
    <cellStyle name="メモ 4 2 13 11" xfId="9819" xr:uid="{EB04B365-24A8-4E53-B49F-2FB4DA677575}"/>
    <cellStyle name="メモ 4 2 13 11 2" xfId="20576" xr:uid="{A6875F58-EF34-41A4-8500-4E616E35ABEF}"/>
    <cellStyle name="メモ 4 2 13 11 2 2" xfId="42267" xr:uid="{339BEED4-3C56-4449-A4D9-98CBB69D6716}"/>
    <cellStyle name="メモ 4 2 13 11 3" xfId="31508" xr:uid="{3055E0AE-83B0-457A-BCD3-75F8AE7E6958}"/>
    <cellStyle name="メモ 4 2 13 12" xfId="10454" xr:uid="{19848A47-2E89-44BA-8F82-11C854E443F9}"/>
    <cellStyle name="メモ 4 2 13 12 2" xfId="21211" xr:uid="{F94B57A2-A342-4897-B839-AE3E0F790725}"/>
    <cellStyle name="メモ 4 2 13 12 2 2" xfId="42902" xr:uid="{49323A76-E24E-4579-981A-1C82168CAA1A}"/>
    <cellStyle name="メモ 4 2 13 12 3" xfId="32143" xr:uid="{441A70A6-181E-4335-8ADE-2748DE1014D0}"/>
    <cellStyle name="メモ 4 2 13 13" xfId="11106" xr:uid="{ABD950F6-338C-4B96-A22D-F59AD9F315D4}"/>
    <cellStyle name="メモ 4 2 13 13 2" xfId="21863" xr:uid="{844E019C-8F80-4296-87F3-28122487DDB0}"/>
    <cellStyle name="メモ 4 2 13 13 2 2" xfId="43554" xr:uid="{895ACA58-0A77-4978-8E48-4312783A2811}"/>
    <cellStyle name="メモ 4 2 13 13 3" xfId="32795" xr:uid="{473D1A9B-5C9B-430F-97E3-1F35DC0C4C48}"/>
    <cellStyle name="メモ 4 2 13 14" xfId="11731" xr:uid="{D5CB813E-C24C-46F8-9331-1438ED767C4F}"/>
    <cellStyle name="メモ 4 2 13 14 2" xfId="22488" xr:uid="{9F38ED8E-1ACF-4A3E-9254-8F09597A68A7}"/>
    <cellStyle name="メモ 4 2 13 14 2 2" xfId="44179" xr:uid="{0EE9A38D-CB6C-4E0F-B67D-48E77DA78818}"/>
    <cellStyle name="メモ 4 2 13 14 3" xfId="33420" xr:uid="{2CDB4D73-413F-4C5C-B79D-AFC13213E491}"/>
    <cellStyle name="メモ 4 2 13 15" xfId="12336" xr:uid="{21CE81F9-ECFB-4929-804E-AEC340CC8EE9}"/>
    <cellStyle name="メモ 4 2 13 15 2" xfId="23093" xr:uid="{E4C75246-0067-4E3B-83AE-40502AEA5C53}"/>
    <cellStyle name="メモ 4 2 13 15 2 2" xfId="44784" xr:uid="{DB62485B-AA76-4CC3-A6B2-E1D5F68A40DD}"/>
    <cellStyle name="メモ 4 2 13 15 3" xfId="34025" xr:uid="{8C1AA30E-280F-4686-9479-D4328F43DD61}"/>
    <cellStyle name="メモ 4 2 13 16" xfId="12965" xr:uid="{E5E2BE27-E293-4B7B-8BD7-CEBCBDB34128}"/>
    <cellStyle name="メモ 4 2 13 16 2" xfId="23722" xr:uid="{702F9F59-6EC1-457B-A6D7-A2B71780DF7B}"/>
    <cellStyle name="メモ 4 2 13 16 2 2" xfId="45413" xr:uid="{B8B26B5A-1152-4003-8E5C-17C6D6B4D3E7}"/>
    <cellStyle name="メモ 4 2 13 16 3" xfId="34654" xr:uid="{CD246BCC-6576-448E-A9C0-D3CDE46FA1FB}"/>
    <cellStyle name="メモ 4 2 13 17" xfId="13636" xr:uid="{061CCC21-020A-4B22-ABA4-72E6DCE336D0}"/>
    <cellStyle name="メモ 4 2 13 17 2" xfId="35325" xr:uid="{0A76E884-0064-4A23-B465-FA6EBA61FC23}"/>
    <cellStyle name="メモ 4 2 13 18" xfId="24565" xr:uid="{6AD3CBF2-91E8-46B7-AB8E-0BBD52B27696}"/>
    <cellStyle name="メモ 4 2 13 19" xfId="46263" xr:uid="{4E06406F-6EF5-4CF3-B06B-B925846413A0}"/>
    <cellStyle name="メモ 4 2 13 2" xfId="3817" xr:uid="{04847AFB-77F2-489A-99BE-67A78CD50B6E}"/>
    <cellStyle name="メモ 4 2 13 2 2" xfId="14573" xr:uid="{F73C2B87-2611-4653-B710-674CF986728D}"/>
    <cellStyle name="メモ 4 2 13 2 2 2" xfId="36263" xr:uid="{A9CD72AF-0E1B-427F-9AF2-5EB71FCDDFC8}"/>
    <cellStyle name="メモ 4 2 13 2 2 3" xfId="49246" xr:uid="{C5809E03-7805-4688-8338-B4D0CB3E57E2}"/>
    <cellStyle name="メモ 4 2 13 2 3" xfId="25505" xr:uid="{EFE7BF64-2163-4C5F-A825-7DE533DD278C}"/>
    <cellStyle name="メモ 4 2 13 2 3 2" xfId="50474" xr:uid="{93AC723A-F8D8-4B48-906B-A69BDDCCB18B}"/>
    <cellStyle name="メモ 4 2 13 2 4" xfId="48305" xr:uid="{BB2E3138-77B0-4407-BE4D-584BF710DDD3}"/>
    <cellStyle name="メモ 4 2 13 20" xfId="46941" xr:uid="{DFB9CB8E-D21C-466C-9148-D9FFDB34F75C}"/>
    <cellStyle name="メモ 4 2 13 21" xfId="47625" xr:uid="{A4D3531D-2DE1-4121-A8F3-A0F504D66900}"/>
    <cellStyle name="メモ 4 2 13 3" xfId="4497" xr:uid="{4CF7A65E-705E-48AA-9BDD-52162A23F804}"/>
    <cellStyle name="メモ 4 2 13 3 2" xfId="15253" xr:uid="{0EB17EB2-5E28-4386-82B7-608831556530}"/>
    <cellStyle name="メモ 4 2 13 3 2 2" xfId="36943" xr:uid="{C3E49B92-D258-422B-B7F6-140E1814C1A3}"/>
    <cellStyle name="メモ 4 2 13 3 2 3" xfId="51154" xr:uid="{FB58EB73-BA89-4459-A72A-A5DC81307B33}"/>
    <cellStyle name="メモ 4 2 13 3 3" xfId="26185" xr:uid="{6F4DC776-C72C-43F7-A866-4A9156046E68}"/>
    <cellStyle name="メモ 4 2 13 3 4" xfId="48985" xr:uid="{2E014E25-1F77-4F02-809D-647361D86373}"/>
    <cellStyle name="メモ 4 2 13 4" xfId="5173" xr:uid="{6552CBBE-5A69-42B5-B12C-3064EA9BC0C7}"/>
    <cellStyle name="メモ 4 2 13 4 2" xfId="15929" xr:uid="{34FDD423-9F4F-44A2-A3FB-7D30DBD80FDA}"/>
    <cellStyle name="メモ 4 2 13 4 2 2" xfId="37619" xr:uid="{50C92B18-D818-4412-A461-F1B2475AAF5A}"/>
    <cellStyle name="メモ 4 2 13 4 3" xfId="26861" xr:uid="{518FBEB0-8A91-4A93-8AE4-0CC5FA6260B4}"/>
    <cellStyle name="メモ 4 2 13 4 4" xfId="49794" xr:uid="{0C466882-489B-466C-9DB8-816922A50AE0}"/>
    <cellStyle name="メモ 4 2 13 5" xfId="5853" xr:uid="{36D640E8-D311-4897-B340-F4630515F7BD}"/>
    <cellStyle name="メモ 4 2 13 5 2" xfId="16609" xr:uid="{513CEB09-B436-4AA5-96DE-4F3EFE22BA92}"/>
    <cellStyle name="メモ 4 2 13 5 2 2" xfId="38299" xr:uid="{3947D62D-DE8C-4C8B-B603-78D0F9C9C0B9}"/>
    <cellStyle name="メモ 4 2 13 5 3" xfId="27540" xr:uid="{26B3B7F9-A08C-4A4A-8A8E-360698E1E7F5}"/>
    <cellStyle name="メモ 4 2 13 6" xfId="6536" xr:uid="{6802BA95-E911-43D8-8909-ADB3B319834C}"/>
    <cellStyle name="メモ 4 2 13 6 2" xfId="17292" xr:uid="{510C9077-F970-4096-975A-D4554B9363F5}"/>
    <cellStyle name="メモ 4 2 13 6 2 2" xfId="38982" xr:uid="{CD957E44-6FE0-4F1D-A32B-B80F5F8E4D43}"/>
    <cellStyle name="メモ 4 2 13 6 3" xfId="28223" xr:uid="{5126DC71-6F38-4971-9106-FF9EA5F8C80E}"/>
    <cellStyle name="メモ 4 2 13 7" xfId="7215" xr:uid="{4DB6FFC7-5E81-42C2-B334-8F2BE1F75987}"/>
    <cellStyle name="メモ 4 2 13 7 2" xfId="17971" xr:uid="{ECA7E72F-5918-45FB-9997-91A29B21EB9B}"/>
    <cellStyle name="メモ 4 2 13 7 2 2" xfId="39661" xr:uid="{F281B283-E360-4E4E-B0B8-FC06D5876E2B}"/>
    <cellStyle name="メモ 4 2 13 7 3" xfId="28902" xr:uid="{D83D1C98-78D3-4889-A9B0-D98430153089}"/>
    <cellStyle name="メモ 4 2 13 8" xfId="7878" xr:uid="{92637B43-8386-46EE-978E-66E1240AACBD}"/>
    <cellStyle name="メモ 4 2 13 8 2" xfId="18634" xr:uid="{162B334B-1985-40B4-9975-44ECA8039BD0}"/>
    <cellStyle name="メモ 4 2 13 8 2 2" xfId="40325" xr:uid="{36B35F17-1573-4F04-AB62-479326A53D00}"/>
    <cellStyle name="メモ 4 2 13 8 3" xfId="29566" xr:uid="{30844A71-CFBE-4885-9D74-DE9473F6F472}"/>
    <cellStyle name="メモ 4 2 13 9" xfId="8514" xr:uid="{2BEFA790-54E7-4D83-AD5C-E9E475046420}"/>
    <cellStyle name="メモ 4 2 13 9 2" xfId="19270" xr:uid="{DB827461-9629-4A79-91EA-48BFA9B9BCF5}"/>
    <cellStyle name="メモ 4 2 13 9 2 2" xfId="40961" xr:uid="{A66AB100-2633-4A37-AC58-B4E106072460}"/>
    <cellStyle name="メモ 4 2 13 9 3" xfId="30202" xr:uid="{9D6101B7-8A6B-434C-8DA5-36FA49CA0EAD}"/>
    <cellStyle name="メモ 4 2 14" xfId="3225" xr:uid="{5FA9FCFD-4DC8-45ED-9B73-DAD5F66CC86F}"/>
    <cellStyle name="メモ 4 2 14 10" xfId="9253" xr:uid="{EC702833-2DDC-4D04-8553-803751CC9C92}"/>
    <cellStyle name="メモ 4 2 14 10 2" xfId="20010" xr:uid="{65D80210-0902-4AFC-B133-E542898D1037}"/>
    <cellStyle name="メモ 4 2 14 10 2 2" xfId="41701" xr:uid="{523359C4-1009-4EAC-9CA3-DEA0133685AB}"/>
    <cellStyle name="メモ 4 2 14 10 3" xfId="30942" xr:uid="{29250D43-8296-4479-A40F-7A99B008F5DA}"/>
    <cellStyle name="メモ 4 2 14 11" xfId="9879" xr:uid="{E3B1C96D-E5DA-4FA7-B940-FF33C93BD934}"/>
    <cellStyle name="メモ 4 2 14 11 2" xfId="20636" xr:uid="{F0CD16F6-9D9F-47BD-9CC9-A070CDAF2C1D}"/>
    <cellStyle name="メモ 4 2 14 11 2 2" xfId="42327" xr:uid="{B8D111C0-CC99-4596-B352-195141B7C3BF}"/>
    <cellStyle name="メモ 4 2 14 11 3" xfId="31568" xr:uid="{03D2B7C3-5A9A-490B-8D98-B568A8F29A9A}"/>
    <cellStyle name="メモ 4 2 14 12" xfId="10514" xr:uid="{9695F53D-A069-4FE6-A036-12CBABE2915A}"/>
    <cellStyle name="メモ 4 2 14 12 2" xfId="21271" xr:uid="{F4B7C114-97D8-443E-BDEF-143C83353340}"/>
    <cellStyle name="メモ 4 2 14 12 2 2" xfId="42962" xr:uid="{E73EC6F6-2DB6-424E-81FA-57823312BC4C}"/>
    <cellStyle name="メモ 4 2 14 12 3" xfId="32203" xr:uid="{F29967CC-9D7E-46AC-A150-0A3A95F895C1}"/>
    <cellStyle name="メモ 4 2 14 13" xfId="11166" xr:uid="{F96ADF94-9A12-49D2-A604-2D7019ECF86E}"/>
    <cellStyle name="メモ 4 2 14 13 2" xfId="21923" xr:uid="{640FFC03-E698-493A-B7E0-3ADA8790530D}"/>
    <cellStyle name="メモ 4 2 14 13 2 2" xfId="43614" xr:uid="{1FEED345-FA59-445D-8B93-8DE12E5EE269}"/>
    <cellStyle name="メモ 4 2 14 13 3" xfId="32855" xr:uid="{40141E41-4832-41D1-9894-2ADBC314B108}"/>
    <cellStyle name="メモ 4 2 14 14" xfId="11791" xr:uid="{B439BB06-3CB6-4ABC-8801-9CB475610DAD}"/>
    <cellStyle name="メモ 4 2 14 14 2" xfId="22548" xr:uid="{A7C62821-B815-4C86-8DC4-E77F696C392D}"/>
    <cellStyle name="メモ 4 2 14 14 2 2" xfId="44239" xr:uid="{20C83C24-C164-461C-B444-D3781FB7A938}"/>
    <cellStyle name="メモ 4 2 14 14 3" xfId="33480" xr:uid="{C34D0623-5F30-484E-A0EF-950AD65AF6A7}"/>
    <cellStyle name="メモ 4 2 14 15" xfId="12396" xr:uid="{0664D1A6-D8C6-4D5A-AA60-738021BDE13D}"/>
    <cellStyle name="メモ 4 2 14 15 2" xfId="23153" xr:uid="{E4009020-3B65-4D6F-A706-67CB13FDA4CE}"/>
    <cellStyle name="メモ 4 2 14 15 2 2" xfId="44844" xr:uid="{0FBC5FEB-0D32-413B-9968-B2B4DDDD39C6}"/>
    <cellStyle name="メモ 4 2 14 15 3" xfId="34085" xr:uid="{3F9DD1F8-A781-406D-9182-1792CECB1939}"/>
    <cellStyle name="メモ 4 2 14 16" xfId="13025" xr:uid="{B5561EA1-4E3D-4E93-8637-5F31B288A7B9}"/>
    <cellStyle name="メモ 4 2 14 16 2" xfId="23782" xr:uid="{4FA79F75-048E-47AD-89BA-242DAA530327}"/>
    <cellStyle name="メモ 4 2 14 16 2 2" xfId="45473" xr:uid="{5EF81EAB-9D3F-4582-81DB-DFBCA5BEC7F6}"/>
    <cellStyle name="メモ 4 2 14 16 3" xfId="34714" xr:uid="{59DDBBB9-CEE0-4273-A429-464ED9B978FD}"/>
    <cellStyle name="メモ 4 2 14 17" xfId="13696" xr:uid="{459C5DCA-8284-4EAE-8185-6D50D0976BE9}"/>
    <cellStyle name="メモ 4 2 14 17 2" xfId="35385" xr:uid="{35F65453-5EDE-4EE3-985A-92B90283D0F2}"/>
    <cellStyle name="メモ 4 2 14 18" xfId="24625" xr:uid="{66547C58-62E4-4578-A90C-303167097E37}"/>
    <cellStyle name="メモ 4 2 14 19" xfId="46323" xr:uid="{ADEA7776-1E29-40FC-9D1D-BADDB7C1169C}"/>
    <cellStyle name="メモ 4 2 14 2" xfId="3877" xr:uid="{7CC793C2-490C-48FF-9A33-1D7FDCBB8BFB}"/>
    <cellStyle name="メモ 4 2 14 2 2" xfId="14633" xr:uid="{DC917107-8FBA-418B-AE58-D8A6085971B5}"/>
    <cellStyle name="メモ 4 2 14 2 2 2" xfId="36323" xr:uid="{5A97E359-941B-4B25-8F7A-1B5321C89154}"/>
    <cellStyle name="メモ 4 2 14 2 2 3" xfId="49258" xr:uid="{669F661A-C0A9-45BA-BD4C-9A1D3D638F25}"/>
    <cellStyle name="メモ 4 2 14 2 3" xfId="25565" xr:uid="{FB84C37C-108A-4658-BB3A-86E71FCAA1BE}"/>
    <cellStyle name="メモ 4 2 14 2 3 2" xfId="50534" xr:uid="{3B6C2051-BC78-44BF-B74B-CC38DFC5BB80}"/>
    <cellStyle name="メモ 4 2 14 2 4" xfId="48365" xr:uid="{2A5164C0-2616-44D6-848A-8DD7E3A60DCD}"/>
    <cellStyle name="メモ 4 2 14 20" xfId="47001" xr:uid="{D0CFF431-F238-4A00-BBEB-1E0813C12E8A}"/>
    <cellStyle name="メモ 4 2 14 21" xfId="47685" xr:uid="{3A7F902B-DB1D-4001-8415-851DDF2B39C4}"/>
    <cellStyle name="メモ 4 2 14 3" xfId="4557" xr:uid="{24844E78-CEF2-46FA-82EA-7E9BA47527E0}"/>
    <cellStyle name="メモ 4 2 14 3 2" xfId="15313" xr:uid="{0EAD2512-A1D3-466F-8151-D39689223CA8}"/>
    <cellStyle name="メモ 4 2 14 3 2 2" xfId="37003" xr:uid="{FA891245-E6AF-4708-A941-187263C703A5}"/>
    <cellStyle name="メモ 4 2 14 3 2 3" xfId="51214" xr:uid="{ABF39E7A-BAB4-4218-AAC0-F91FFE2C4823}"/>
    <cellStyle name="メモ 4 2 14 3 3" xfId="26245" xr:uid="{2808217D-67C9-4063-A70A-831DA357A4CE}"/>
    <cellStyle name="メモ 4 2 14 3 4" xfId="49045" xr:uid="{49B72539-87B3-4EA3-97AA-AEE4CA9277E3}"/>
    <cellStyle name="メモ 4 2 14 4" xfId="5233" xr:uid="{69764F55-9579-44A4-993D-E21D35FDAC61}"/>
    <cellStyle name="メモ 4 2 14 4 2" xfId="15989" xr:uid="{6AEE654C-1250-41C5-AB31-72985D69DA0D}"/>
    <cellStyle name="メモ 4 2 14 4 2 2" xfId="37679" xr:uid="{CBA7A84F-5293-402C-8009-D5B375F42D64}"/>
    <cellStyle name="メモ 4 2 14 4 3" xfId="26921" xr:uid="{CA723AD9-7452-4F40-9E48-657DC515226A}"/>
    <cellStyle name="メモ 4 2 14 4 4" xfId="49854" xr:uid="{BED75BC8-26D2-4414-AFCD-CCDC39B0C3BE}"/>
    <cellStyle name="メモ 4 2 14 5" xfId="5913" xr:uid="{0E464F2F-7369-467B-A437-263054B16487}"/>
    <cellStyle name="メモ 4 2 14 5 2" xfId="16669" xr:uid="{EE7FCE39-D2CF-4A57-A3FB-C94C64308127}"/>
    <cellStyle name="メモ 4 2 14 5 2 2" xfId="38359" xr:uid="{A73F0ADD-4E71-4BC6-8204-2BE1086F5424}"/>
    <cellStyle name="メモ 4 2 14 5 3" xfId="27600" xr:uid="{A5453B0B-3161-4C1D-8E53-C6BACC2A4EA4}"/>
    <cellStyle name="メモ 4 2 14 6" xfId="6596" xr:uid="{1FF1C736-CCA8-4918-B634-7611284975C5}"/>
    <cellStyle name="メモ 4 2 14 6 2" xfId="17352" xr:uid="{CF9EC831-220A-4B02-BAB3-A42A804369D1}"/>
    <cellStyle name="メモ 4 2 14 6 2 2" xfId="39042" xr:uid="{CA1F3A35-6EF8-4CFB-9FD5-E7CE1A68E50E}"/>
    <cellStyle name="メモ 4 2 14 6 3" xfId="28283" xr:uid="{89A1F95A-2994-4258-B67B-113342EC492D}"/>
    <cellStyle name="メモ 4 2 14 7" xfId="7275" xr:uid="{1770262E-4535-47D2-9FF8-C5E4907BACB9}"/>
    <cellStyle name="メモ 4 2 14 7 2" xfId="18031" xr:uid="{96A4624E-EAB0-491C-909E-79838C93B3C0}"/>
    <cellStyle name="メモ 4 2 14 7 2 2" xfId="39721" xr:uid="{39845799-B3A5-4FAF-9EAF-2F3EBF9DE7A4}"/>
    <cellStyle name="メモ 4 2 14 7 3" xfId="28962" xr:uid="{609507E7-0D29-4146-BCC5-A9EE39592B14}"/>
    <cellStyle name="メモ 4 2 14 8" xfId="7938" xr:uid="{13080654-ACE2-4E4B-B2F2-F5B722730788}"/>
    <cellStyle name="メモ 4 2 14 8 2" xfId="18694" xr:uid="{884E32C4-FF67-4EED-AF14-01EDEF776476}"/>
    <cellStyle name="メモ 4 2 14 8 2 2" xfId="40385" xr:uid="{29CCE244-8F75-4389-BF7F-89B2EB93AD06}"/>
    <cellStyle name="メモ 4 2 14 8 3" xfId="29626" xr:uid="{85817C2F-16E0-4CD4-8805-22EE8DDDEDC2}"/>
    <cellStyle name="メモ 4 2 14 9" xfId="8574" xr:uid="{3CF93559-D445-426F-971D-EED697CCC754}"/>
    <cellStyle name="メモ 4 2 14 9 2" xfId="19330" xr:uid="{B902C7EC-D45E-41A3-8054-E741E8D4F0C7}"/>
    <cellStyle name="メモ 4 2 14 9 2 2" xfId="41021" xr:uid="{4317DFC1-DFC4-43CD-A177-757248CBE958}"/>
    <cellStyle name="メモ 4 2 14 9 3" xfId="30262" xr:uid="{8E14E687-F032-4959-9CBA-9563A64507BA}"/>
    <cellStyle name="メモ 4 2 15" xfId="3285" xr:uid="{A7C8440F-2416-4CF8-8B4B-D6458327D84F}"/>
    <cellStyle name="メモ 4 2 15 10" xfId="9313" xr:uid="{FB9603F2-2A27-4E29-8751-1194FDFCF93C}"/>
    <cellStyle name="メモ 4 2 15 10 2" xfId="20070" xr:uid="{B7C573FE-7256-4A01-91F4-82D5AE0E604A}"/>
    <cellStyle name="メモ 4 2 15 10 2 2" xfId="41761" xr:uid="{CCEB1396-7CF2-4B79-83BA-FF343443312C}"/>
    <cellStyle name="メモ 4 2 15 10 3" xfId="31002" xr:uid="{481F456B-D1BB-472C-A15D-C23072B93EE3}"/>
    <cellStyle name="メモ 4 2 15 11" xfId="9939" xr:uid="{21547860-D6E8-454D-B9E1-ABB59F57C7D8}"/>
    <cellStyle name="メモ 4 2 15 11 2" xfId="20696" xr:uid="{B75A2618-43E9-4D1B-8067-229540392D46}"/>
    <cellStyle name="メモ 4 2 15 11 2 2" xfId="42387" xr:uid="{1D8F7302-3640-441B-AC0B-2134DBA3B58D}"/>
    <cellStyle name="メモ 4 2 15 11 3" xfId="31628" xr:uid="{8FB3B790-78ED-47BF-A481-4F9DBB20D431}"/>
    <cellStyle name="メモ 4 2 15 12" xfId="10574" xr:uid="{2A174246-FA84-43AB-AB97-63E0F4452712}"/>
    <cellStyle name="メモ 4 2 15 12 2" xfId="21331" xr:uid="{87CB44CC-4023-409C-888C-83E3176E2440}"/>
    <cellStyle name="メモ 4 2 15 12 2 2" xfId="43022" xr:uid="{6549B1D1-158E-4501-B302-57CF07D2DF07}"/>
    <cellStyle name="メモ 4 2 15 12 3" xfId="32263" xr:uid="{D1F0CE0F-2670-4E82-B641-DF6BBCE99F0A}"/>
    <cellStyle name="メモ 4 2 15 13" xfId="11226" xr:uid="{49F3E7C5-F763-40A4-89EE-E3CB0DE2123F}"/>
    <cellStyle name="メモ 4 2 15 13 2" xfId="21983" xr:uid="{22AAAED2-22E0-4D3D-ACA3-5689BF0CAE10}"/>
    <cellStyle name="メモ 4 2 15 13 2 2" xfId="43674" xr:uid="{EB901F9D-1D22-4939-ABE5-0D74EB5C2D2D}"/>
    <cellStyle name="メモ 4 2 15 13 3" xfId="32915" xr:uid="{004C6245-2FCD-4007-A221-A8805C101F50}"/>
    <cellStyle name="メモ 4 2 15 14" xfId="11851" xr:uid="{FC0890DA-9E60-4DE4-AA63-4BC62F00F556}"/>
    <cellStyle name="メモ 4 2 15 14 2" xfId="22608" xr:uid="{F65420E5-AAF8-4380-974D-E939AB8DE0FE}"/>
    <cellStyle name="メモ 4 2 15 14 2 2" xfId="44299" xr:uid="{D118DB89-EEBF-49EB-9F6E-9A1360696553}"/>
    <cellStyle name="メモ 4 2 15 14 3" xfId="33540" xr:uid="{475B7524-5DEC-400C-B539-9A9FC7487AEB}"/>
    <cellStyle name="メモ 4 2 15 15" xfId="12456" xr:uid="{EB1A81F1-EDE2-4A99-9CFF-099AB6253607}"/>
    <cellStyle name="メモ 4 2 15 15 2" xfId="23213" xr:uid="{C13487B4-8227-4174-B0B8-14567CE11C63}"/>
    <cellStyle name="メモ 4 2 15 15 2 2" xfId="44904" xr:uid="{4D02F6B3-1F89-46EF-881F-CAE1E5B5B7ED}"/>
    <cellStyle name="メモ 4 2 15 15 3" xfId="34145" xr:uid="{00A4E2D5-7106-489C-8EE8-D4308B3DE5E5}"/>
    <cellStyle name="メモ 4 2 15 16" xfId="13085" xr:uid="{58216AFA-9BD6-45A7-949C-A9193D805A5E}"/>
    <cellStyle name="メモ 4 2 15 16 2" xfId="23842" xr:uid="{FCE8D5E6-1BEC-4B97-829B-6F1673B29BAF}"/>
    <cellStyle name="メモ 4 2 15 16 2 2" xfId="45533" xr:uid="{84A21175-9A20-4134-A527-1BC062C35287}"/>
    <cellStyle name="メモ 4 2 15 16 3" xfId="34774" xr:uid="{0E722674-A08D-4759-BE82-6687B9091838}"/>
    <cellStyle name="メモ 4 2 15 17" xfId="13756" xr:uid="{2AB8A0E0-C472-4685-8F1C-C16FF2ED4AA3}"/>
    <cellStyle name="メモ 4 2 15 17 2" xfId="35445" xr:uid="{7D907396-EF5B-47F0-B652-B89ACBC0C4B5}"/>
    <cellStyle name="メモ 4 2 15 18" xfId="24685" xr:uid="{5D6A0B81-761E-4D7B-99A7-2E52E17DD6D9}"/>
    <cellStyle name="メモ 4 2 15 19" xfId="46383" xr:uid="{13237235-213C-4214-A3AC-96409B8F24CA}"/>
    <cellStyle name="メモ 4 2 15 2" xfId="3937" xr:uid="{0990E82D-CD60-4A7C-8B58-5ED8760C8322}"/>
    <cellStyle name="メモ 4 2 15 2 2" xfId="14693" xr:uid="{E05DF2E1-3C37-4BE1-B2E6-96050974040A}"/>
    <cellStyle name="メモ 4 2 15 2 2 2" xfId="36383" xr:uid="{6C2B25BD-1D65-472A-ADAB-92EE77498AE8}"/>
    <cellStyle name="メモ 4 2 15 2 2 3" xfId="49270" xr:uid="{76E2D50E-269D-426B-A143-A4B47D42FD51}"/>
    <cellStyle name="メモ 4 2 15 2 3" xfId="25625" xr:uid="{67C5E94E-202B-4B2B-BC12-01FA239946EE}"/>
    <cellStyle name="メモ 4 2 15 2 3 2" xfId="50594" xr:uid="{CC27CE4E-98DC-490F-A58A-E262D9F27F77}"/>
    <cellStyle name="メモ 4 2 15 2 4" xfId="48425" xr:uid="{37290457-27A4-404A-B4CB-73AD39342059}"/>
    <cellStyle name="メモ 4 2 15 20" xfId="47061" xr:uid="{926FE586-91D1-4C6A-A041-136EADFCDB2C}"/>
    <cellStyle name="メモ 4 2 15 21" xfId="47745" xr:uid="{75D0F631-5542-4730-9A7B-0A3D71C8A934}"/>
    <cellStyle name="メモ 4 2 15 3" xfId="4617" xr:uid="{01F10243-79A5-4734-9E5E-83901585F58E}"/>
    <cellStyle name="メモ 4 2 15 3 2" xfId="15373" xr:uid="{1CFD5E0E-F5F8-47A3-A49B-B9ABD4381046}"/>
    <cellStyle name="メモ 4 2 15 3 2 2" xfId="37063" xr:uid="{964CEC4B-670C-4C11-8AE4-AB5C90D5F1F5}"/>
    <cellStyle name="メモ 4 2 15 3 2 3" xfId="51274" xr:uid="{766C9C8C-BD83-4B10-88CB-94EF8E1CAFD8}"/>
    <cellStyle name="メモ 4 2 15 3 3" xfId="26305" xr:uid="{09372526-AF2A-47D1-BC0A-38F97A61185D}"/>
    <cellStyle name="メモ 4 2 15 3 4" xfId="49105" xr:uid="{741E84DD-CCFC-4DE5-9704-6D188F61A0C9}"/>
    <cellStyle name="メモ 4 2 15 4" xfId="5293" xr:uid="{B8446275-903A-4361-83FE-416372CE9FCD}"/>
    <cellStyle name="メモ 4 2 15 4 2" xfId="16049" xr:uid="{096E1B93-9837-4CDB-89C6-5D908DA10548}"/>
    <cellStyle name="メモ 4 2 15 4 2 2" xfId="37739" xr:uid="{68BB7233-03FD-4889-9855-C606C4D33FC0}"/>
    <cellStyle name="メモ 4 2 15 4 3" xfId="26981" xr:uid="{5396E449-8B3E-48EC-AE2C-4C69D6F18D8C}"/>
    <cellStyle name="メモ 4 2 15 4 4" xfId="49914" xr:uid="{47138145-9BCE-45C4-9B47-55ED62CA056A}"/>
    <cellStyle name="メモ 4 2 15 5" xfId="5973" xr:uid="{4F23BC72-A247-4CA8-9B59-72A6E8823787}"/>
    <cellStyle name="メモ 4 2 15 5 2" xfId="16729" xr:uid="{7EA03ACA-D341-4849-A64F-7F83FAF056F1}"/>
    <cellStyle name="メモ 4 2 15 5 2 2" xfId="38419" xr:uid="{5DC47C79-FDA2-43AD-A528-3E6B73B58419}"/>
    <cellStyle name="メモ 4 2 15 5 3" xfId="27660" xr:uid="{7B81A72D-BD24-40E2-9A69-E42EB9DE9540}"/>
    <cellStyle name="メモ 4 2 15 6" xfId="6656" xr:uid="{67452164-1E62-4286-B9E5-C0BC480C61BA}"/>
    <cellStyle name="メモ 4 2 15 6 2" xfId="17412" xr:uid="{6E3A68CC-52E4-4C4F-94B0-6CE29139AF38}"/>
    <cellStyle name="メモ 4 2 15 6 2 2" xfId="39102" xr:uid="{74801546-8EA8-4E73-A804-58C4EA33FF62}"/>
    <cellStyle name="メモ 4 2 15 6 3" xfId="28343" xr:uid="{1CC0DE56-9CD0-42F3-8C87-BFAA17EA4DBC}"/>
    <cellStyle name="メモ 4 2 15 7" xfId="7335" xr:uid="{4ED7FC1E-7CD3-481C-B2D2-9C60D54CC176}"/>
    <cellStyle name="メモ 4 2 15 7 2" xfId="18091" xr:uid="{5D0E74A4-B7DB-4204-B7BA-A99143BFAB5C}"/>
    <cellStyle name="メモ 4 2 15 7 2 2" xfId="39781" xr:uid="{7C38ADB2-B7D2-4AA3-9BBD-012D7D6708F8}"/>
    <cellStyle name="メモ 4 2 15 7 3" xfId="29022" xr:uid="{3B955EF1-4967-466D-9C01-280123C94CD0}"/>
    <cellStyle name="メモ 4 2 15 8" xfId="7998" xr:uid="{7F186927-8F19-48C9-8342-721D397AB20F}"/>
    <cellStyle name="メモ 4 2 15 8 2" xfId="18754" xr:uid="{0B4B4F54-AE20-4315-8846-AA18407A4B6D}"/>
    <cellStyle name="メモ 4 2 15 8 2 2" xfId="40445" xr:uid="{34FBDC33-0E68-45C2-9313-83EB32311AEE}"/>
    <cellStyle name="メモ 4 2 15 8 3" xfId="29686" xr:uid="{B9D754F2-912F-4185-981A-CD2A818CB298}"/>
    <cellStyle name="メモ 4 2 15 9" xfId="8634" xr:uid="{A0FA554D-626E-46D1-A0FD-4581A7C194AC}"/>
    <cellStyle name="メモ 4 2 15 9 2" xfId="19390" xr:uid="{BBE58599-6B8B-40CD-A8E7-73CA7D72A09A}"/>
    <cellStyle name="メモ 4 2 15 9 2 2" xfId="41081" xr:uid="{BED45BEF-70AD-4789-B386-97405B55F42F}"/>
    <cellStyle name="メモ 4 2 15 9 3" xfId="30322" xr:uid="{5029E96E-8965-41D1-BDAF-FA9F3BC1E3AE}"/>
    <cellStyle name="メモ 4 2 16" xfId="2535" xr:uid="{924F3842-DB2B-4CED-A059-42840E77F8A8}"/>
    <cellStyle name="メモ 4 2 16 2" xfId="13904" xr:uid="{310C4F8A-8841-4A37-B0A6-24F23F6B4214}"/>
    <cellStyle name="メモ 4 2 16 2 2" xfId="35594" xr:uid="{276799E4-BE26-4E34-8972-5F9823E481E4}"/>
    <cellStyle name="メモ 4 2 16 2 3" xfId="49153" xr:uid="{8B18B4EF-7E73-411E-870F-4702FB67C370}"/>
    <cellStyle name="メモ 4 2 16 3" xfId="24835" xr:uid="{EAAC2075-9E98-494E-8983-FE36C5D0EE5F}"/>
    <cellStyle name="メモ 4 2 16 3 2" xfId="49974" xr:uid="{B65EB3CE-0703-4D37-AD42-8EABC9807E05}"/>
    <cellStyle name="メモ 4 2 16 4" xfId="47805" xr:uid="{B438A99E-3828-415E-B926-11D6C64B6248}"/>
    <cellStyle name="メモ 4 2 17" xfId="3988" xr:uid="{1284C122-B657-4CCC-B056-87753B6C6351}"/>
    <cellStyle name="メモ 4 2 17 2" xfId="14744" xr:uid="{CCD30E1D-79BD-4D70-9B77-F09D5F3A52B8}"/>
    <cellStyle name="メモ 4 2 17 2 2" xfId="36434" xr:uid="{BC343615-DF7A-486B-9924-4ADE7BC993A4}"/>
    <cellStyle name="メモ 4 2 17 2 3" xfId="50654" xr:uid="{9E5704DC-7BA5-449F-843A-385299C47DF4}"/>
    <cellStyle name="メモ 4 2 17 3" xfId="25676" xr:uid="{320B2E2E-5455-421D-9959-A830B0E61321}"/>
    <cellStyle name="メモ 4 2 17 4" xfId="48485" xr:uid="{93E63781-A6C3-4820-8DF5-A824EBE420AB}"/>
    <cellStyle name="メモ 4 2 18" xfId="4668" xr:uid="{2405577B-BD23-409B-88E2-FD551D36A186}"/>
    <cellStyle name="メモ 4 2 18 2" xfId="15424" xr:uid="{32FB368F-DF18-444E-B5DE-CFAE915A64CE}"/>
    <cellStyle name="メモ 4 2 18 2 2" xfId="37114" xr:uid="{8117160E-569A-4ECB-AAC8-8176168FE451}"/>
    <cellStyle name="メモ 4 2 18 3" xfId="26356" xr:uid="{81009B0F-96F7-4A2C-9FD8-F8E9EE4BDCC6}"/>
    <cellStyle name="メモ 4 2 18 4" xfId="49294" xr:uid="{E09DD465-5B1B-499E-B2B9-217921C16F3D}"/>
    <cellStyle name="メモ 4 2 19" xfId="5344" xr:uid="{3CA5610A-E768-4040-9744-448BB9F08B93}"/>
    <cellStyle name="メモ 4 2 19 2" xfId="16100" xr:uid="{71611018-2BCD-48E8-8651-66F821C61D9B}"/>
    <cellStyle name="メモ 4 2 19 2 2" xfId="37790" xr:uid="{2C9934CB-A9A0-4DD7-AD27-98E8615794A5}"/>
    <cellStyle name="メモ 4 2 19 3" xfId="27032" xr:uid="{236259CA-CD8A-40B8-9115-5FB7A97B246D}"/>
    <cellStyle name="メモ 4 2 2" xfId="1268" xr:uid="{982180BC-EC12-4F10-AD7F-FD50D2A6B84E}"/>
    <cellStyle name="メモ 4 2 2 10" xfId="3255" xr:uid="{EE4CBF17-E908-4D44-B014-0660525300E8}"/>
    <cellStyle name="メモ 4 2 2 10 10" xfId="9283" xr:uid="{D9789BC2-B246-4DAE-A364-793A61E6A051}"/>
    <cellStyle name="メモ 4 2 2 10 10 2" xfId="20040" xr:uid="{55DBA38E-5CCF-471B-9A86-6F1A3E654D3B}"/>
    <cellStyle name="メモ 4 2 2 10 10 2 2" xfId="41731" xr:uid="{410F76B9-C327-4E5A-874F-E3D2AAB07518}"/>
    <cellStyle name="メモ 4 2 2 10 10 3" xfId="30972" xr:uid="{2D6B1E98-FA96-45A2-A373-04F84EFD74A3}"/>
    <cellStyle name="メモ 4 2 2 10 11" xfId="9909" xr:uid="{656CC2BF-D48A-4B12-856B-5FBE729407A6}"/>
    <cellStyle name="メモ 4 2 2 10 11 2" xfId="20666" xr:uid="{FDB355E7-559A-49EF-A8D7-3DEC6F1DEEAC}"/>
    <cellStyle name="メモ 4 2 2 10 11 2 2" xfId="42357" xr:uid="{240366E3-43F6-453D-A3DD-EC5AB65611A1}"/>
    <cellStyle name="メモ 4 2 2 10 11 3" xfId="31598" xr:uid="{084F5C15-7A9D-4319-8C56-9D54F14306AB}"/>
    <cellStyle name="メモ 4 2 2 10 12" xfId="10544" xr:uid="{CBE43B49-309F-4183-B87C-0F653D0E2D94}"/>
    <cellStyle name="メモ 4 2 2 10 12 2" xfId="21301" xr:uid="{A450CD07-ED37-4B62-A8C0-275F7AD49FB4}"/>
    <cellStyle name="メモ 4 2 2 10 12 2 2" xfId="42992" xr:uid="{99D6E30D-CDCC-405D-9D2B-E099F79D61A0}"/>
    <cellStyle name="メモ 4 2 2 10 12 3" xfId="32233" xr:uid="{25C7BE6C-221D-4D0D-83D0-47347D0778F6}"/>
    <cellStyle name="メモ 4 2 2 10 13" xfId="11196" xr:uid="{835B2365-1D54-46B0-AEAF-A75422A00823}"/>
    <cellStyle name="メモ 4 2 2 10 13 2" xfId="21953" xr:uid="{387797DC-0CD4-44CA-A33D-DEB124C410C1}"/>
    <cellStyle name="メモ 4 2 2 10 13 2 2" xfId="43644" xr:uid="{D509AE08-9250-40F9-89AE-95A2B6ABE423}"/>
    <cellStyle name="メモ 4 2 2 10 13 3" xfId="32885" xr:uid="{00D863BA-C174-459F-BCE3-DD51A9DEA408}"/>
    <cellStyle name="メモ 4 2 2 10 14" xfId="11821" xr:uid="{AE5A0056-7F48-4083-AF1F-3CE416C48B6B}"/>
    <cellStyle name="メモ 4 2 2 10 14 2" xfId="22578" xr:uid="{6A0419EC-9BF7-4584-AAE1-0E633D09626C}"/>
    <cellStyle name="メモ 4 2 2 10 14 2 2" xfId="44269" xr:uid="{5CC03209-6891-4D6A-B150-8425E097F427}"/>
    <cellStyle name="メモ 4 2 2 10 14 3" xfId="33510" xr:uid="{3643BC30-3E72-4702-B266-97F39F43B85A}"/>
    <cellStyle name="メモ 4 2 2 10 15" xfId="12426" xr:uid="{C9091A3F-9156-407A-AD95-9F9FE0442159}"/>
    <cellStyle name="メモ 4 2 2 10 15 2" xfId="23183" xr:uid="{1875491F-1006-43B3-8957-1BFC8B7E2FAF}"/>
    <cellStyle name="メモ 4 2 2 10 15 2 2" xfId="44874" xr:uid="{94CBA85E-8035-4E2C-AC23-E7E295544831}"/>
    <cellStyle name="メモ 4 2 2 10 15 3" xfId="34115" xr:uid="{CD2AB53C-623F-41BA-B67F-C851E7ABF6B3}"/>
    <cellStyle name="メモ 4 2 2 10 16" xfId="13055" xr:uid="{12F30602-3CF4-4E87-B2D3-3F8FDBDA4990}"/>
    <cellStyle name="メモ 4 2 2 10 16 2" xfId="23812" xr:uid="{623D9D88-EF51-4AD0-ABB9-52FAE45AB323}"/>
    <cellStyle name="メモ 4 2 2 10 16 2 2" xfId="45503" xr:uid="{474CE9E8-6CCF-4A45-8E03-ECD6D1BA95C5}"/>
    <cellStyle name="メモ 4 2 2 10 16 3" xfId="34744" xr:uid="{EB500281-03BB-4DD6-B371-3BCF599FE715}"/>
    <cellStyle name="メモ 4 2 2 10 17" xfId="13726" xr:uid="{92E76DB5-9FEF-4DBA-A061-A252DF617D9B}"/>
    <cellStyle name="メモ 4 2 2 10 17 2" xfId="35415" xr:uid="{0E5017EC-CCBB-49C3-9105-494169598DCC}"/>
    <cellStyle name="メモ 4 2 2 10 18" xfId="24655" xr:uid="{EB880E51-E118-4F78-A954-C7A592C250AA}"/>
    <cellStyle name="メモ 4 2 2 10 19" xfId="46353" xr:uid="{C8CE554E-D674-4D79-9D06-196E5DD67385}"/>
    <cellStyle name="メモ 4 2 2 10 2" xfId="3907" xr:uid="{DD683E68-55C5-4E86-9485-12CA40EF162B}"/>
    <cellStyle name="メモ 4 2 2 10 2 2" xfId="14663" xr:uid="{6BB1689A-A158-4232-A764-CA66C4EEE909}"/>
    <cellStyle name="メモ 4 2 2 10 2 2 2" xfId="36353" xr:uid="{3AA04D94-2853-4DCE-9D16-11D776CDCEC3}"/>
    <cellStyle name="メモ 4 2 2 10 2 2 3" xfId="49264" xr:uid="{844E2E4A-4FFB-4A6E-B565-2858A52B4FA3}"/>
    <cellStyle name="メモ 4 2 2 10 2 3" xfId="25595" xr:uid="{C3540D61-D301-430D-9E56-4D580E18BAD1}"/>
    <cellStyle name="メモ 4 2 2 10 2 3 2" xfId="50564" xr:uid="{3A42E477-C981-4F78-A905-64ACCB4872CA}"/>
    <cellStyle name="メモ 4 2 2 10 2 4" xfId="48395" xr:uid="{670B249F-1EAD-4FE0-9166-1F44E3324E0E}"/>
    <cellStyle name="メモ 4 2 2 10 20" xfId="47031" xr:uid="{C8D3AD46-D188-4194-912B-8C6FAC6087FB}"/>
    <cellStyle name="メモ 4 2 2 10 21" xfId="47715" xr:uid="{D0880A55-6C1D-4815-8F8F-4811005B0675}"/>
    <cellStyle name="メモ 4 2 2 10 3" xfId="4587" xr:uid="{33758711-AF33-4841-9108-BFD73D4F2BE7}"/>
    <cellStyle name="メモ 4 2 2 10 3 2" xfId="15343" xr:uid="{2BFEFBCD-E831-47EA-897B-FFD6818607CE}"/>
    <cellStyle name="メモ 4 2 2 10 3 2 2" xfId="37033" xr:uid="{7518EACB-233B-43AD-895F-646F3FC4029A}"/>
    <cellStyle name="メモ 4 2 2 10 3 2 3" xfId="51244" xr:uid="{F814A3ED-C019-416F-98E4-360B756BCB3D}"/>
    <cellStyle name="メモ 4 2 2 10 3 3" xfId="26275" xr:uid="{ACEE032F-8BA0-48FC-9CD4-D41FC37BFAE7}"/>
    <cellStyle name="メモ 4 2 2 10 3 4" xfId="49075" xr:uid="{CA907863-8CCD-41BC-81F9-0ED5ADD2B78C}"/>
    <cellStyle name="メモ 4 2 2 10 4" xfId="5263" xr:uid="{F9FA6E5E-A6A1-4FDA-BFB8-16D50F55AE6E}"/>
    <cellStyle name="メモ 4 2 2 10 4 2" xfId="16019" xr:uid="{765FDEF8-C26B-4D02-ADDE-C1306CE141E9}"/>
    <cellStyle name="メモ 4 2 2 10 4 2 2" xfId="37709" xr:uid="{38400C61-B18F-496B-9C04-2806796FFFDD}"/>
    <cellStyle name="メモ 4 2 2 10 4 3" xfId="26951" xr:uid="{DC1DE5C8-7599-4D8E-90DF-D52DB8022D44}"/>
    <cellStyle name="メモ 4 2 2 10 4 4" xfId="49884" xr:uid="{610654EA-22A1-44C3-BFB1-A840079D942F}"/>
    <cellStyle name="メモ 4 2 2 10 5" xfId="5943" xr:uid="{445C0AA7-73C3-40A9-9EDC-80449D0A4AB3}"/>
    <cellStyle name="メモ 4 2 2 10 5 2" xfId="16699" xr:uid="{9C9B2C25-55DA-4660-988C-1A031CB4646B}"/>
    <cellStyle name="メモ 4 2 2 10 5 2 2" xfId="38389" xr:uid="{F4493185-2A0F-4C1C-99D6-A5F8C26B72EA}"/>
    <cellStyle name="メモ 4 2 2 10 5 3" xfId="27630" xr:uid="{3F0A9B65-2C6E-45E5-B27A-EB7905DCE220}"/>
    <cellStyle name="メモ 4 2 2 10 6" xfId="6626" xr:uid="{B9D57302-5057-4074-BC04-97B09D9512E9}"/>
    <cellStyle name="メモ 4 2 2 10 6 2" xfId="17382" xr:uid="{559FF47A-88A8-476F-850C-1793CEF2FF12}"/>
    <cellStyle name="メモ 4 2 2 10 6 2 2" xfId="39072" xr:uid="{7B776FA3-A18D-495E-B9FD-D454D0299021}"/>
    <cellStyle name="メモ 4 2 2 10 6 3" xfId="28313" xr:uid="{C2E0111F-48C9-4C77-AE0D-90384B1F30DC}"/>
    <cellStyle name="メモ 4 2 2 10 7" xfId="7305" xr:uid="{BEDE04B1-F9A2-4318-A809-88576CE262A5}"/>
    <cellStyle name="メモ 4 2 2 10 7 2" xfId="18061" xr:uid="{6700D2B8-2B8B-4E86-B00D-7F990DED81C4}"/>
    <cellStyle name="メモ 4 2 2 10 7 2 2" xfId="39751" xr:uid="{5CBFA6EE-E6F1-471D-9A72-199B22A395BC}"/>
    <cellStyle name="メモ 4 2 2 10 7 3" xfId="28992" xr:uid="{327D5EA8-F044-471D-A5AA-1E50B2D066C6}"/>
    <cellStyle name="メモ 4 2 2 10 8" xfId="7968" xr:uid="{F4CB6AB6-3253-4E60-B54B-147737556186}"/>
    <cellStyle name="メモ 4 2 2 10 8 2" xfId="18724" xr:uid="{0CF7567D-A0E7-40DF-A101-2746A5A5C716}"/>
    <cellStyle name="メモ 4 2 2 10 8 2 2" xfId="40415" xr:uid="{B5A1E51E-7E63-41CF-9836-8FFE11EAD6E6}"/>
    <cellStyle name="メモ 4 2 2 10 8 3" xfId="29656" xr:uid="{C4F134B0-727B-4B1F-880F-EEBB11AE0D1E}"/>
    <cellStyle name="メモ 4 2 2 10 9" xfId="8604" xr:uid="{A14F7575-098D-48F6-8C41-CF4A07C64413}"/>
    <cellStyle name="メモ 4 2 2 10 9 2" xfId="19360" xr:uid="{86F53037-7DFD-4AB8-AC17-FA026F961A3E}"/>
    <cellStyle name="メモ 4 2 2 10 9 2 2" xfId="41051" xr:uid="{866E1E30-7ABB-4238-B4A3-E4F8FDDA7B66}"/>
    <cellStyle name="メモ 4 2 2 10 9 3" xfId="30292" xr:uid="{90059F0F-D915-4F01-A39B-06B4F3EFCA8A}"/>
    <cellStyle name="メモ 4 2 2 11" xfId="3315" xr:uid="{1BE3760F-0D07-4F32-BEC0-C68D766138FB}"/>
    <cellStyle name="メモ 4 2 2 11 10" xfId="9343" xr:uid="{CA8862ED-E871-4A4C-AC15-C8E7B5402BEC}"/>
    <cellStyle name="メモ 4 2 2 11 10 2" xfId="20100" xr:uid="{A47BFEBE-0649-449B-B712-EB079F4B4CCC}"/>
    <cellStyle name="メモ 4 2 2 11 10 2 2" xfId="41791" xr:uid="{D6D455E4-3CB7-4421-A3B3-F0C58FA20ED8}"/>
    <cellStyle name="メモ 4 2 2 11 10 3" xfId="31032" xr:uid="{4918A55F-EF97-438A-9AA2-01EF85317791}"/>
    <cellStyle name="メモ 4 2 2 11 11" xfId="9969" xr:uid="{3C75D106-CF5B-4DF0-A9CA-4D95D48C65BF}"/>
    <cellStyle name="メモ 4 2 2 11 11 2" xfId="20726" xr:uid="{06C4DDF8-695F-4A63-A613-B4DC6BAA9803}"/>
    <cellStyle name="メモ 4 2 2 11 11 2 2" xfId="42417" xr:uid="{CD740F2D-9BBA-4BAC-9757-3F29FEEEDA1F}"/>
    <cellStyle name="メモ 4 2 2 11 11 3" xfId="31658" xr:uid="{36A666C9-A944-4774-96C4-C9FC93991AEC}"/>
    <cellStyle name="メモ 4 2 2 11 12" xfId="10604" xr:uid="{37915AA0-F90F-4912-8427-0D748939F862}"/>
    <cellStyle name="メモ 4 2 2 11 12 2" xfId="21361" xr:uid="{80C19FF8-64F4-4E8B-B953-A2B1E9E1BCD6}"/>
    <cellStyle name="メモ 4 2 2 11 12 2 2" xfId="43052" xr:uid="{8BAAB8D5-0D21-4556-ABD5-6197F188771D}"/>
    <cellStyle name="メモ 4 2 2 11 12 3" xfId="32293" xr:uid="{3C3BD55F-9623-4ED7-9CD5-ABA631D2CC65}"/>
    <cellStyle name="メモ 4 2 2 11 13" xfId="11256" xr:uid="{5F3B7ECD-B9FD-4A72-AD0D-1036999871A2}"/>
    <cellStyle name="メモ 4 2 2 11 13 2" xfId="22013" xr:uid="{C0E12545-5018-4D83-8C02-B3024EFA105D}"/>
    <cellStyle name="メモ 4 2 2 11 13 2 2" xfId="43704" xr:uid="{498819ED-243A-4361-AEAB-F14C8E1DB442}"/>
    <cellStyle name="メモ 4 2 2 11 13 3" xfId="32945" xr:uid="{B9060D58-CCE7-4881-9F3B-FC8224120AC5}"/>
    <cellStyle name="メモ 4 2 2 11 14" xfId="11881" xr:uid="{F57B88EA-2C66-45AB-87C6-F76AD2A15B09}"/>
    <cellStyle name="メモ 4 2 2 11 14 2" xfId="22638" xr:uid="{FD3F69CA-42FF-4F78-A79B-EBC03652F808}"/>
    <cellStyle name="メモ 4 2 2 11 14 2 2" xfId="44329" xr:uid="{90D13F14-F343-4B74-A167-4BBED25919EF}"/>
    <cellStyle name="メモ 4 2 2 11 14 3" xfId="33570" xr:uid="{F2C75E52-4BED-4BD9-8692-B00A9052B213}"/>
    <cellStyle name="メモ 4 2 2 11 15" xfId="12486" xr:uid="{E6323988-88E9-4C86-931C-AC5BC009DE48}"/>
    <cellStyle name="メモ 4 2 2 11 15 2" xfId="23243" xr:uid="{E3D63AC2-82C3-4033-AD0D-D46F489961BD}"/>
    <cellStyle name="メモ 4 2 2 11 15 2 2" xfId="44934" xr:uid="{505BE67D-1408-4616-976D-906063E7E299}"/>
    <cellStyle name="メモ 4 2 2 11 15 3" xfId="34175" xr:uid="{1EB49DED-29E1-4E86-B2A2-184FB16A5D27}"/>
    <cellStyle name="メモ 4 2 2 11 16" xfId="13115" xr:uid="{1F4974BA-A9F8-413A-90BB-2F8E025D4B08}"/>
    <cellStyle name="メモ 4 2 2 11 16 2" xfId="23872" xr:uid="{D6DD90F7-C119-4207-86AC-21ED818C1C80}"/>
    <cellStyle name="メモ 4 2 2 11 16 2 2" xfId="45563" xr:uid="{D57A2E10-1B97-4F4D-B8D0-9A2AFA1E4563}"/>
    <cellStyle name="メモ 4 2 2 11 16 3" xfId="34804" xr:uid="{533B6352-5961-4C38-AD44-6FA10D42B88A}"/>
    <cellStyle name="メモ 4 2 2 11 17" xfId="13786" xr:uid="{11D3403E-255C-4028-BC0E-05D5B6B0F207}"/>
    <cellStyle name="メモ 4 2 2 11 17 2" xfId="35475" xr:uid="{F14F8513-5F2D-4322-92E5-64F6CCD69A1B}"/>
    <cellStyle name="メモ 4 2 2 11 18" xfId="24715" xr:uid="{BD4C376D-BD13-45EF-8CC2-93B91C13996B}"/>
    <cellStyle name="メモ 4 2 2 11 19" xfId="46413" xr:uid="{70508764-431F-4144-A60E-75FB37C7B080}"/>
    <cellStyle name="メモ 4 2 2 11 2" xfId="3967" xr:uid="{2E21018F-396F-474D-BE5A-BCC81C54D2EA}"/>
    <cellStyle name="メモ 4 2 2 11 2 2" xfId="14723" xr:uid="{AF2A6F26-58DF-4F11-9D12-1F14D9449C41}"/>
    <cellStyle name="メモ 4 2 2 11 2 2 2" xfId="36413" xr:uid="{338E7029-25D8-4E63-98BA-50AB5C6D92FA}"/>
    <cellStyle name="メモ 4 2 2 11 2 2 3" xfId="49276" xr:uid="{F0927326-00CB-493E-9AAD-8007C128FE41}"/>
    <cellStyle name="メモ 4 2 2 11 2 3" xfId="25655" xr:uid="{FCC5C367-AC64-4F81-A450-76E785D680B1}"/>
    <cellStyle name="メモ 4 2 2 11 2 3 2" xfId="50624" xr:uid="{08E2BA6A-1EA8-4FFB-8A0F-E1713A02B0FA}"/>
    <cellStyle name="メモ 4 2 2 11 2 4" xfId="48455" xr:uid="{665EF592-3C15-4951-A823-9EFAE62ABAFD}"/>
    <cellStyle name="メモ 4 2 2 11 20" xfId="47091" xr:uid="{3572E0EB-57A6-4F0D-B038-0433845023B2}"/>
    <cellStyle name="メモ 4 2 2 11 21" xfId="47775" xr:uid="{D28FEA95-78BA-49C1-BD7A-D98DBB2A40F2}"/>
    <cellStyle name="メモ 4 2 2 11 3" xfId="4647" xr:uid="{E1ED1071-F841-4FAD-A7A0-C13954AD9238}"/>
    <cellStyle name="メモ 4 2 2 11 3 2" xfId="15403" xr:uid="{C604F0DA-714F-491E-BEBB-ACDDA727EFDE}"/>
    <cellStyle name="メモ 4 2 2 11 3 2 2" xfId="37093" xr:uid="{1260E305-969B-4F0A-BB85-3471EB34DD94}"/>
    <cellStyle name="メモ 4 2 2 11 3 2 3" xfId="51304" xr:uid="{2E53C25F-97D8-4ED8-9CF3-D9F7072DEB6C}"/>
    <cellStyle name="メモ 4 2 2 11 3 3" xfId="26335" xr:uid="{09BB7507-EA13-4027-B225-A51BDF9C56E1}"/>
    <cellStyle name="メモ 4 2 2 11 3 4" xfId="49135" xr:uid="{F71F496B-3D3B-4F44-9FE1-CD3A50F354B5}"/>
    <cellStyle name="メモ 4 2 2 11 4" xfId="5323" xr:uid="{00D24C3C-6074-41D8-AF60-3554A62138AD}"/>
    <cellStyle name="メモ 4 2 2 11 4 2" xfId="16079" xr:uid="{2BC89735-FFF9-492A-B8A3-B17A40AE13DA}"/>
    <cellStyle name="メモ 4 2 2 11 4 2 2" xfId="37769" xr:uid="{A3B7B7FE-23BE-492A-92A7-511C12EBAF82}"/>
    <cellStyle name="メモ 4 2 2 11 4 3" xfId="27011" xr:uid="{7F56A0E4-DA6E-4E10-8046-AB6F77965512}"/>
    <cellStyle name="メモ 4 2 2 11 4 4" xfId="49944" xr:uid="{C9209A9A-284F-46C5-898E-D1AFF6B7F2F9}"/>
    <cellStyle name="メモ 4 2 2 11 5" xfId="6003" xr:uid="{93D365F7-A04E-4B92-A2D7-B8B64A1A64E0}"/>
    <cellStyle name="メモ 4 2 2 11 5 2" xfId="16759" xr:uid="{33FDFFD4-E8F5-401D-A510-89124BAF7915}"/>
    <cellStyle name="メモ 4 2 2 11 5 2 2" xfId="38449" xr:uid="{96408B79-053D-4B20-A09F-E2D657C2CFEF}"/>
    <cellStyle name="メモ 4 2 2 11 5 3" xfId="27690" xr:uid="{162EE150-B087-4C1A-9276-2C98D3748916}"/>
    <cellStyle name="メモ 4 2 2 11 6" xfId="6686" xr:uid="{5C610AC5-B0A8-4EC0-8324-2DD8E5827BF5}"/>
    <cellStyle name="メモ 4 2 2 11 6 2" xfId="17442" xr:uid="{E4A5B44F-C399-48A3-98B2-36E65CA799D5}"/>
    <cellStyle name="メモ 4 2 2 11 6 2 2" xfId="39132" xr:uid="{7DDE129A-1861-48C0-9D78-DF3CFF27AEEC}"/>
    <cellStyle name="メモ 4 2 2 11 6 3" xfId="28373" xr:uid="{FF4AAA4C-E713-42D6-9B91-28796B74EF06}"/>
    <cellStyle name="メモ 4 2 2 11 7" xfId="7365" xr:uid="{77B02606-1AB5-4EE7-9BB5-A6C62B407DC6}"/>
    <cellStyle name="メモ 4 2 2 11 7 2" xfId="18121" xr:uid="{A0BE1E68-CBC9-4940-840D-B2A80537DD1E}"/>
    <cellStyle name="メモ 4 2 2 11 7 2 2" xfId="39811" xr:uid="{6EEBE8C6-56D7-40E5-9696-FAF32EEEF333}"/>
    <cellStyle name="メモ 4 2 2 11 7 3" xfId="29052" xr:uid="{D8422164-7E79-4EC3-8444-927CD34E3D74}"/>
    <cellStyle name="メモ 4 2 2 11 8" xfId="8028" xr:uid="{F6B848C9-5A64-48D6-AEF1-F6DB660A2521}"/>
    <cellStyle name="メモ 4 2 2 11 8 2" xfId="18784" xr:uid="{08F1D0E2-49E3-4E92-928D-3C757328DE4C}"/>
    <cellStyle name="メモ 4 2 2 11 8 2 2" xfId="40475" xr:uid="{83D208E7-F824-47ED-B7BE-385EE2FC44E7}"/>
    <cellStyle name="メモ 4 2 2 11 8 3" xfId="29716" xr:uid="{7258575D-EF06-4CCB-B55D-44B9809F136E}"/>
    <cellStyle name="メモ 4 2 2 11 9" xfId="8664" xr:uid="{1A0EAFA6-75F2-41DF-8B86-682687EB6A6B}"/>
    <cellStyle name="メモ 4 2 2 11 9 2" xfId="19420" xr:uid="{AA9EDFE6-24C3-44F9-8F52-A4FB389806DB}"/>
    <cellStyle name="メモ 4 2 2 11 9 2 2" xfId="41111" xr:uid="{39EB10A3-EB92-4E64-A8C0-0D5CAA727621}"/>
    <cellStyle name="メモ 4 2 2 11 9 3" xfId="30352" xr:uid="{F40177F9-B117-42AA-9AA5-BE927A80BC6B}"/>
    <cellStyle name="メモ 4 2 2 12" xfId="5437" xr:uid="{0B86969A-7B97-4370-A1C9-251F6773BE32}"/>
    <cellStyle name="メモ 4 2 2 12 2" xfId="16193" xr:uid="{9F9418AC-BCDB-48CE-9B6B-D718523F5AFE}"/>
    <cellStyle name="メモ 4 2 2 12 2 2" xfId="37883" xr:uid="{0B6B146C-6F5A-48F3-9DFD-1368E530F668}"/>
    <cellStyle name="メモ 4 2 2 12 3" xfId="27125" xr:uid="{C42C4362-6D17-47C3-9575-47A42CC69B38}"/>
    <cellStyle name="メモ 4 2 2 13" xfId="8778" xr:uid="{F09E652B-7347-44D4-9C7C-FC50BBA07445}"/>
    <cellStyle name="メモ 4 2 2 13 2" xfId="19534" xr:uid="{C775497C-152F-46A4-BE7E-E8D116B3D52F}"/>
    <cellStyle name="メモ 4 2 2 13 2 2" xfId="41225" xr:uid="{BFF7AE12-9907-4A96-B660-534BF2A37B50}"/>
    <cellStyle name="メモ 4 2 2 13 3" xfId="30466" xr:uid="{4AF4CB37-E999-42FC-B073-728584B2B1E7}"/>
    <cellStyle name="メモ 4 2 2 14" xfId="51492" xr:uid="{8AD6377E-7309-496B-AE94-4DD55C4E28C9}"/>
    <cellStyle name="メモ 4 2 2 15" xfId="2473" xr:uid="{4CFBC067-DBC7-42B0-A004-E1D4A39FD94D}"/>
    <cellStyle name="メモ 4 2 2 2" xfId="1424" xr:uid="{7F2E3B52-A079-449D-BBA3-881BDA775C5A}"/>
    <cellStyle name="メモ 4 2 2 2 10" xfId="8157" xr:uid="{ACCEE415-15F1-4D05-AE46-83E1189B48A1}"/>
    <cellStyle name="メモ 4 2 2 2 10 2" xfId="18913" xr:uid="{F7C66110-37B9-4C5E-847B-5CA5E216A5BA}"/>
    <cellStyle name="メモ 4 2 2 2 10 2 2" xfId="40604" xr:uid="{3C789D39-13B0-4448-92C1-137CDFCA6C88}"/>
    <cellStyle name="メモ 4 2 2 2 10 3" xfId="29845" xr:uid="{40E8F73E-9BE1-4AAE-87A2-540F2C3C3AC5}"/>
    <cellStyle name="メモ 4 2 2 2 11" xfId="8838" xr:uid="{EC391182-943B-4B48-A22F-20A44A91B152}"/>
    <cellStyle name="メモ 4 2 2 2 11 2" xfId="19594" xr:uid="{41699AA3-12FD-4824-8BB2-E208F2358997}"/>
    <cellStyle name="メモ 4 2 2 2 11 2 2" xfId="41285" xr:uid="{E5DD76EF-E641-4048-9620-2605861A2E07}"/>
    <cellStyle name="メモ 4 2 2 2 11 3" xfId="30526" xr:uid="{8620A1BC-E9E4-4FA8-8BE1-B76BB6424CB6}"/>
    <cellStyle name="メモ 4 2 2 2 12" xfId="9463" xr:uid="{09B4A128-7C6D-428D-822E-02AD544F1955}"/>
    <cellStyle name="メモ 4 2 2 2 12 2" xfId="20220" xr:uid="{9C62C667-DE93-45E6-9F11-2454B3F8234C}"/>
    <cellStyle name="メモ 4 2 2 2 12 2 2" xfId="41911" xr:uid="{AA33FD9F-87FF-4551-920D-1C2E735B40EA}"/>
    <cellStyle name="メモ 4 2 2 2 12 3" xfId="31152" xr:uid="{2695F926-F3B4-44C0-9617-C9308E620FDC}"/>
    <cellStyle name="メモ 4 2 2 2 13" xfId="10098" xr:uid="{45464C19-13A0-4FD9-8B87-F0AB4F77B27B}"/>
    <cellStyle name="メモ 4 2 2 2 13 2" xfId="20855" xr:uid="{54B6A137-0975-4B70-9FDF-75E3C79C7177}"/>
    <cellStyle name="メモ 4 2 2 2 13 2 2" xfId="42546" xr:uid="{E8DBCAE2-5498-43FE-B255-C3B2C2E810FF}"/>
    <cellStyle name="メモ 4 2 2 2 13 3" xfId="31787" xr:uid="{2356B835-8723-4587-9EB0-E86502333236}"/>
    <cellStyle name="メモ 4 2 2 2 14" xfId="10750" xr:uid="{B1ED7409-34AF-4EE8-8200-8EEAEDAE83CF}"/>
    <cellStyle name="メモ 4 2 2 2 14 2" xfId="21507" xr:uid="{7B14B040-320A-484E-BA5C-2E6198E9DB94}"/>
    <cellStyle name="メモ 4 2 2 2 14 2 2" xfId="43198" xr:uid="{820087A1-148F-4819-A1CB-04E9E40CF35E}"/>
    <cellStyle name="メモ 4 2 2 2 14 3" xfId="32439" xr:uid="{53D5BF94-BDAE-4F83-91C3-4F34170F1014}"/>
    <cellStyle name="メモ 4 2 2 2 15" xfId="11375" xr:uid="{D5CD659E-447A-4973-A638-4CD2C0CB2C82}"/>
    <cellStyle name="メモ 4 2 2 2 15 2" xfId="22132" xr:uid="{335E2DB9-E474-4346-9D49-A5332331A89D}"/>
    <cellStyle name="メモ 4 2 2 2 15 2 2" xfId="43823" xr:uid="{BA029CA9-80CB-4DB2-98E7-8C3EF33E4FC6}"/>
    <cellStyle name="メモ 4 2 2 2 15 3" xfId="33064" xr:uid="{7041E8F0-BC6E-4544-86F8-88CE4978A6F8}"/>
    <cellStyle name="メモ 4 2 2 2 16" xfId="11980" xr:uid="{DB653176-D148-434C-867E-750BBEA74B91}"/>
    <cellStyle name="メモ 4 2 2 2 16 2" xfId="22737" xr:uid="{47C12314-F4B9-42F7-92B8-9B2C39180B7C}"/>
    <cellStyle name="メモ 4 2 2 2 16 2 2" xfId="44428" xr:uid="{53FBF8AB-6E53-421A-843A-F7119F70B7CE}"/>
    <cellStyle name="メモ 4 2 2 2 16 3" xfId="33669" xr:uid="{F35F9BD6-7F70-4FFD-8540-8F9E1CD23C19}"/>
    <cellStyle name="メモ 4 2 2 2 17" xfId="12609" xr:uid="{CE36465E-559F-4B13-919E-E62B695D9CF6}"/>
    <cellStyle name="メモ 4 2 2 2 17 2" xfId="23366" xr:uid="{45401B1A-95FE-41B3-BE5C-798EF51F229C}"/>
    <cellStyle name="メモ 4 2 2 2 17 2 2" xfId="45057" xr:uid="{7515C053-4948-447A-8BB3-718C7FDA2F22}"/>
    <cellStyle name="メモ 4 2 2 2 17 3" xfId="34298" xr:uid="{C762A5FA-B9B7-4F28-8EB9-B35084945FD5}"/>
    <cellStyle name="メモ 4 2 2 2 18" xfId="13280" xr:uid="{D3C8F94D-723B-483F-AD67-514761605866}"/>
    <cellStyle name="メモ 4 2 2 2 18 2" xfId="34969" xr:uid="{25A2E56F-49DD-42FC-912C-52E34680A10E}"/>
    <cellStyle name="メモ 4 2 2 2 19" xfId="24209" xr:uid="{85BC38CD-8FA8-46EE-8B71-3A03A27E7F85}"/>
    <cellStyle name="メモ 4 2 2 2 2" xfId="1736" xr:uid="{9365452D-535C-4FC8-9641-127B90E87A05}"/>
    <cellStyle name="メモ 4 2 2 2 2 2" xfId="14086" xr:uid="{DD46CFFF-82D0-428A-B401-8DEAC8DBA15D}"/>
    <cellStyle name="メモ 4 2 2 2 2 2 2" xfId="35776" xr:uid="{02B81DE6-3EDA-4F1F-8CB5-E8BC2333CF1F}"/>
    <cellStyle name="メモ 4 2 2 2 2 2 3" xfId="49175" xr:uid="{E9F45225-D3B4-427B-9763-A360DEFFA5F8}"/>
    <cellStyle name="メモ 4 2 2 2 2 3" xfId="25017" xr:uid="{7E921DE3-17BF-4426-9FCA-18B3C36D9900}"/>
    <cellStyle name="メモ 4 2 2 2 2 3 2" xfId="50118" xr:uid="{8ACE6766-6175-4EE5-AFCC-10B060EBF865}"/>
    <cellStyle name="メモ 4 2 2 2 2 4" xfId="47949" xr:uid="{2BFD36BD-F92C-47DA-91DD-4434A3D7DE21}"/>
    <cellStyle name="メモ 4 2 2 2 2 5" xfId="51524" xr:uid="{0F2DED69-337F-45DF-B7BA-FC14519839A2}"/>
    <cellStyle name="メモ 4 2 2 2 2 6" xfId="2810" xr:uid="{A931F6D1-8C74-427E-9ACA-CEBC09C7CE84}"/>
    <cellStyle name="メモ 4 2 2 2 20" xfId="45907" xr:uid="{0DFF338D-05D8-4181-A11F-1880A9DD659A}"/>
    <cellStyle name="メモ 4 2 2 2 21" xfId="46585" xr:uid="{19347D04-08F0-4543-B67F-5B78174FBFF9}"/>
    <cellStyle name="メモ 4 2 2 2 22" xfId="47269" xr:uid="{A5C31AE0-3510-4FF5-8030-66768FC307C1}"/>
    <cellStyle name="メモ 4 2 2 2 23" xfId="51504" xr:uid="{93C5683A-FA8E-496D-9AC5-59F2EB466C3A}"/>
    <cellStyle name="メモ 4 2 2 2 24" xfId="2505" xr:uid="{56DB55E7-65F7-4C66-ADB1-4A28CBB170A6}"/>
    <cellStyle name="メモ 4 2 2 2 3" xfId="3461" xr:uid="{FCC61303-A35E-4472-A761-C18FAF2B9644}"/>
    <cellStyle name="メモ 4 2 2 2 3 2" xfId="14217" xr:uid="{E76EE03D-2D0C-4774-870D-A3ABB6210ADF}"/>
    <cellStyle name="メモ 4 2 2 2 3 2 2" xfId="35907" xr:uid="{334BC393-C577-4C61-948C-81923897204C}"/>
    <cellStyle name="メモ 4 2 2 2 3 2 3" xfId="50798" xr:uid="{356A1991-1300-4ABC-A420-8A1C966BC33F}"/>
    <cellStyle name="メモ 4 2 2 2 3 3" xfId="25148" xr:uid="{0AAB1D5D-5C76-4B35-B4DB-E094A4BC6EC5}"/>
    <cellStyle name="メモ 4 2 2 2 3 4" xfId="48629" xr:uid="{D5A016FA-C71F-4A1D-986F-EBCBCF7F9810}"/>
    <cellStyle name="メモ 4 2 2 2 4" xfId="4141" xr:uid="{4D327E80-0C50-4A43-A058-521384EEC5B3}"/>
    <cellStyle name="メモ 4 2 2 2 4 2" xfId="14897" xr:uid="{3E2E632E-EACC-4A2D-9B9D-662628719604}"/>
    <cellStyle name="メモ 4 2 2 2 4 2 2" xfId="36587" xr:uid="{A67D60DE-26DD-466E-BCA9-48BAE76A1A9D}"/>
    <cellStyle name="メモ 4 2 2 2 4 3" xfId="25829" xr:uid="{D8E66BD3-8410-428E-8A22-0EB34D3F211C}"/>
    <cellStyle name="メモ 4 2 2 2 4 4" xfId="49438" xr:uid="{83C09C5E-1CC7-48BC-A7B5-161C0B8EF642}"/>
    <cellStyle name="メモ 4 2 2 2 5" xfId="4817" xr:uid="{F5F1C790-C795-41A6-9689-A37883261BB6}"/>
    <cellStyle name="メモ 4 2 2 2 5 2" xfId="15573" xr:uid="{B4B56CD6-0313-4705-84C6-B468B2B49B25}"/>
    <cellStyle name="メモ 4 2 2 2 5 2 2" xfId="37263" xr:uid="{932E7721-D761-438A-82D5-D24654EBEDD2}"/>
    <cellStyle name="メモ 4 2 2 2 5 3" xfId="26505" xr:uid="{CE9EA406-93B5-4D1E-A1E1-09A87EBB6644}"/>
    <cellStyle name="メモ 4 2 2 2 6" xfId="5497" xr:uid="{949F3748-F1CC-4361-AEE0-79BCDEE6DFD3}"/>
    <cellStyle name="メモ 4 2 2 2 6 2" xfId="16253" xr:uid="{E3162509-4C2C-4689-AA8C-7889B6286416}"/>
    <cellStyle name="メモ 4 2 2 2 6 2 2" xfId="37943" xr:uid="{4D43BCA5-BC10-4CD5-9B52-FA38940E3E62}"/>
    <cellStyle name="メモ 4 2 2 2 6 3" xfId="27185" xr:uid="{25D8C85E-C696-4A8D-A38A-4A1C8A71E942}"/>
    <cellStyle name="メモ 4 2 2 2 7" xfId="6181" xr:uid="{9692B6F2-0FC0-4923-B8E0-5780356771AA}"/>
    <cellStyle name="メモ 4 2 2 2 7 2" xfId="16937" xr:uid="{6152DECA-F4FA-48FF-B6F7-F72D5FF92D0B}"/>
    <cellStyle name="メモ 4 2 2 2 7 2 2" xfId="38627" xr:uid="{172A37B0-EE0A-48D2-9572-7A770F07C9C4}"/>
    <cellStyle name="メモ 4 2 2 2 7 3" xfId="27868" xr:uid="{B3CF6207-CBD4-4955-83A0-0D44B022F0B2}"/>
    <cellStyle name="メモ 4 2 2 2 8" xfId="6860" xr:uid="{FFB75F44-AFEE-4A89-A731-B329484C6A1F}"/>
    <cellStyle name="メモ 4 2 2 2 8 2" xfId="17616" xr:uid="{A7C8F97D-7255-4CF6-AB33-23E0535994DE}"/>
    <cellStyle name="メモ 4 2 2 2 8 2 2" xfId="39306" xr:uid="{9E1E1C72-BAAC-444C-9BE7-B6F8CA06F617}"/>
    <cellStyle name="メモ 4 2 2 2 8 3" xfId="28547" xr:uid="{26F2A669-7718-4E94-A3C8-385D218DDDB8}"/>
    <cellStyle name="メモ 4 2 2 2 9" xfId="7523" xr:uid="{384CBDB4-25DC-4249-BA4C-4D1961BDE492}"/>
    <cellStyle name="メモ 4 2 2 2 9 2" xfId="18279" xr:uid="{91C4E1F6-4528-4BC8-921C-22A16216BAA7}"/>
    <cellStyle name="メモ 4 2 2 2 9 2 2" xfId="39969" xr:uid="{97007637-BF27-4BB7-BE02-CD2588A275F6}"/>
    <cellStyle name="メモ 4 2 2 2 9 3" xfId="29210" xr:uid="{48813F06-8B3F-497C-B34C-50952C2FA2A7}"/>
    <cellStyle name="メモ 4 2 2 3" xfId="1580" xr:uid="{FF3761D8-2F94-4096-8E97-E008A8258082}"/>
    <cellStyle name="メモ 4 2 2 3 10" xfId="8898" xr:uid="{03D2491E-95FB-4001-A9F8-6AD184059234}"/>
    <cellStyle name="メモ 4 2 2 3 10 2" xfId="19654" xr:uid="{A3146267-F5E4-4B6C-8DD5-99F3729B062F}"/>
    <cellStyle name="メモ 4 2 2 3 10 2 2" xfId="41345" xr:uid="{DD715A25-5625-445A-92B1-507A27CED030}"/>
    <cellStyle name="メモ 4 2 2 3 10 3" xfId="30586" xr:uid="{4D99FFF0-4B2E-4AFE-9B16-27783EE43332}"/>
    <cellStyle name="メモ 4 2 2 3 11" xfId="9523" xr:uid="{577FB7F0-7726-4F61-9B68-0B4BD34070C3}"/>
    <cellStyle name="メモ 4 2 2 3 11 2" xfId="20280" xr:uid="{DF4F00AD-7E73-48B5-B973-6AC7DE85B5C7}"/>
    <cellStyle name="メモ 4 2 2 3 11 2 2" xfId="41971" xr:uid="{6C1F385A-E08C-4D2E-A562-C74532EAD3CF}"/>
    <cellStyle name="メモ 4 2 2 3 11 3" xfId="31212" xr:uid="{643314EE-9416-4335-930C-0C41F69BAF4F}"/>
    <cellStyle name="メモ 4 2 2 3 12" xfId="10158" xr:uid="{7AD828FE-DC06-42A3-95CA-A793FCBC5F21}"/>
    <cellStyle name="メモ 4 2 2 3 12 2" xfId="20915" xr:uid="{E3C24885-64BF-4302-B0B0-0BD16EF63DAA}"/>
    <cellStyle name="メモ 4 2 2 3 12 2 2" xfId="42606" xr:uid="{DA80EDC2-EA47-49E9-8756-7D32C3FC849C}"/>
    <cellStyle name="メモ 4 2 2 3 12 3" xfId="31847" xr:uid="{B9140848-1E2F-45C5-B422-0368F40ED3CB}"/>
    <cellStyle name="メモ 4 2 2 3 13" xfId="10810" xr:uid="{C30DDCD2-5BB8-465F-9A11-1BB309B554B9}"/>
    <cellStyle name="メモ 4 2 2 3 13 2" xfId="21567" xr:uid="{AD66CD2C-A64E-432F-88B2-8AB11AFDFCA4}"/>
    <cellStyle name="メモ 4 2 2 3 13 2 2" xfId="43258" xr:uid="{72C8DF16-6947-4E54-A8FA-1EF43C88449A}"/>
    <cellStyle name="メモ 4 2 2 3 13 3" xfId="32499" xr:uid="{612E2D44-D8C0-400B-811A-B358703BE2A5}"/>
    <cellStyle name="メモ 4 2 2 3 14" xfId="11435" xr:uid="{2A60101F-3E2F-4E5C-9A5B-7B37D41E775B}"/>
    <cellStyle name="メモ 4 2 2 3 14 2" xfId="22192" xr:uid="{9A62EFAB-E6FB-4CDC-A3F6-88E8CABA0891}"/>
    <cellStyle name="メモ 4 2 2 3 14 2 2" xfId="43883" xr:uid="{CD51DADA-BC37-4CD7-8704-05FE4B1BB19B}"/>
    <cellStyle name="メモ 4 2 2 3 14 3" xfId="33124" xr:uid="{DA786A31-05C2-4E30-876F-0EAA4A796F23}"/>
    <cellStyle name="メモ 4 2 2 3 15" xfId="12040" xr:uid="{16C65677-2E3D-4BE9-9DC6-D4FA52171E77}"/>
    <cellStyle name="メモ 4 2 2 3 15 2" xfId="22797" xr:uid="{E0BBFDAD-1708-4052-8515-D99EBF451751}"/>
    <cellStyle name="メモ 4 2 2 3 15 2 2" xfId="44488" xr:uid="{F7AFF04A-09DB-403A-9B89-6569466267E0}"/>
    <cellStyle name="メモ 4 2 2 3 15 3" xfId="33729" xr:uid="{C66CB453-75AE-4E87-9B2B-C0360FCC88E8}"/>
    <cellStyle name="メモ 4 2 2 3 16" xfId="12669" xr:uid="{1B4BC50D-D340-45F6-A759-90C9FF4BECC0}"/>
    <cellStyle name="メモ 4 2 2 3 16 2" xfId="23426" xr:uid="{4CAA1ABA-BA36-4A13-8285-AB9453F1F06C}"/>
    <cellStyle name="メモ 4 2 2 3 16 2 2" xfId="45117" xr:uid="{31B5D855-1E90-448F-989B-F58A3F38BDD1}"/>
    <cellStyle name="メモ 4 2 2 3 16 3" xfId="34358" xr:uid="{02D82C8A-3702-4EBA-86F2-0ED855E1BDEA}"/>
    <cellStyle name="メモ 4 2 2 3 17" xfId="13340" xr:uid="{438C6840-BB13-40A0-9BCF-77195C35F8AE}"/>
    <cellStyle name="メモ 4 2 2 3 17 2" xfId="35029" xr:uid="{C0CAA5D2-EBE1-47B2-8D12-95984D1A3E26}"/>
    <cellStyle name="メモ 4 2 2 3 18" xfId="24269" xr:uid="{0F553DBC-6BBC-4BDB-9D96-C63CE8A9CC11}"/>
    <cellStyle name="メモ 4 2 2 3 19" xfId="45967" xr:uid="{8EC4E65B-B1C0-43D5-9187-BED888902B7A}"/>
    <cellStyle name="メモ 4 2 2 3 2" xfId="3521" xr:uid="{2124A583-5EEB-49E5-A0BD-CA2C9B478DB6}"/>
    <cellStyle name="メモ 4 2 2 3 2 2" xfId="14277" xr:uid="{572FE9ED-3F6B-4446-ABB2-0327FF09F5C0}"/>
    <cellStyle name="メモ 4 2 2 3 2 2 2" xfId="35967" xr:uid="{377F4ABA-0D5B-482F-A43C-75A24526E0F5}"/>
    <cellStyle name="メモ 4 2 2 3 2 2 3" xfId="49187" xr:uid="{79B76B05-404D-41EA-B351-02F9F0F4EC65}"/>
    <cellStyle name="メモ 4 2 2 3 2 3" xfId="25208" xr:uid="{228D341B-5F14-49C8-8CB0-C061ACEED344}"/>
    <cellStyle name="メモ 4 2 2 3 2 3 2" xfId="50178" xr:uid="{1AF5CBC2-494B-4BFE-929E-90B914A14FB6}"/>
    <cellStyle name="メモ 4 2 2 3 2 4" xfId="48009" xr:uid="{CCF3D3E7-F35E-447C-A175-3B67018A3F9B}"/>
    <cellStyle name="メモ 4 2 2 3 20" xfId="46645" xr:uid="{A5A59D2E-6B72-44F4-9CE0-937BB683779A}"/>
    <cellStyle name="メモ 4 2 2 3 21" xfId="47329" xr:uid="{D678E60C-433C-4C14-B690-F3636BF77BEE}"/>
    <cellStyle name="メモ 4 2 2 3 22" xfId="51512" xr:uid="{758B669E-BB19-4D38-9274-F9871E01453D}"/>
    <cellStyle name="メモ 4 2 2 3 23" xfId="2870" xr:uid="{9425EE31-1F49-401E-A1C6-EDF7DBF5FAEF}"/>
    <cellStyle name="メモ 4 2 2 3 3" xfId="4201" xr:uid="{D5860147-9D7E-4F32-8F01-819106246C9A}"/>
    <cellStyle name="メモ 4 2 2 3 3 2" xfId="14957" xr:uid="{D5FA5385-2972-4214-A57F-741D616A6C4D}"/>
    <cellStyle name="メモ 4 2 2 3 3 2 2" xfId="36647" xr:uid="{646FBEF1-6343-49F2-BC12-B2486B078425}"/>
    <cellStyle name="メモ 4 2 2 3 3 2 3" xfId="50858" xr:uid="{3B280FD2-13C0-4164-8B0B-54925C4CC25D}"/>
    <cellStyle name="メモ 4 2 2 3 3 3" xfId="25889" xr:uid="{81B2709D-8AE3-4D5C-9288-693CE9BCF417}"/>
    <cellStyle name="メモ 4 2 2 3 3 4" xfId="48689" xr:uid="{A9CF7F98-69CC-4AFE-BF0E-0C5E36C848A3}"/>
    <cellStyle name="メモ 4 2 2 3 4" xfId="4877" xr:uid="{D13A44E0-8C58-46A7-9F07-0F20F2221E35}"/>
    <cellStyle name="メモ 4 2 2 3 4 2" xfId="15633" xr:uid="{E2774BDF-D7CC-4B9B-8103-244EF8D0BD84}"/>
    <cellStyle name="メモ 4 2 2 3 4 2 2" xfId="37323" xr:uid="{7297C8E6-B3C5-4182-8D30-41D0F7E5C2C8}"/>
    <cellStyle name="メモ 4 2 2 3 4 3" xfId="26565" xr:uid="{99D54E49-0A89-48C6-B7B8-481432EFC505}"/>
    <cellStyle name="メモ 4 2 2 3 4 4" xfId="49498" xr:uid="{35B14DB7-3319-4112-A80A-89AF2BF2BCB3}"/>
    <cellStyle name="メモ 4 2 2 3 5" xfId="5557" xr:uid="{17377728-A0C6-4A54-AAA1-F9D86FD99D6A}"/>
    <cellStyle name="メモ 4 2 2 3 5 2" xfId="16313" xr:uid="{D7A957E6-ABF2-4A85-99BC-AC7D24E43664}"/>
    <cellStyle name="メモ 4 2 2 3 5 2 2" xfId="38003" xr:uid="{8721C34B-7A97-4CED-865E-2F63B8D9CBA6}"/>
    <cellStyle name="メモ 4 2 2 3 5 3" xfId="27244" xr:uid="{3B444BDA-5AB3-4B4B-832C-0A00CC0DEF7C}"/>
    <cellStyle name="メモ 4 2 2 3 6" xfId="6240" xr:uid="{1FF56511-2047-41CF-994C-B0910B62643F}"/>
    <cellStyle name="メモ 4 2 2 3 6 2" xfId="16996" xr:uid="{8A209659-986A-4AC7-B140-50303640E37A}"/>
    <cellStyle name="メモ 4 2 2 3 6 2 2" xfId="38686" xr:uid="{23AE5B8B-6B48-4987-87DE-96BBBFAB006D}"/>
    <cellStyle name="メモ 4 2 2 3 6 3" xfId="27927" xr:uid="{E9AC7F78-35AF-4930-897F-A09FF5FCAD99}"/>
    <cellStyle name="メモ 4 2 2 3 7" xfId="6919" xr:uid="{8ACB36F8-5DEF-4459-9395-19163FF0727D}"/>
    <cellStyle name="メモ 4 2 2 3 7 2" xfId="17675" xr:uid="{6961EC2F-7409-478E-A01E-DADD5DA81D9D}"/>
    <cellStyle name="メモ 4 2 2 3 7 2 2" xfId="39365" xr:uid="{5B3B7ECA-7F93-4B8B-BB2C-53DBD8C94E7D}"/>
    <cellStyle name="メモ 4 2 2 3 7 3" xfId="28606" xr:uid="{6DD51CD4-026A-4E1E-AE0F-71B49DBF1F71}"/>
    <cellStyle name="メモ 4 2 2 3 8" xfId="7582" xr:uid="{E5B43307-29F5-4EB9-AA01-F9949A7C133B}"/>
    <cellStyle name="メモ 4 2 2 3 8 2" xfId="18338" xr:uid="{5E2A4720-6A68-42E7-96A7-1617CA493A27}"/>
    <cellStyle name="メモ 4 2 2 3 8 2 2" xfId="40028" xr:uid="{C19D8375-6429-4CC2-BE6E-83F45103D5A7}"/>
    <cellStyle name="メモ 4 2 2 3 8 3" xfId="29269" xr:uid="{28A45ACD-4EE5-4E18-B924-39262D6DFC11}"/>
    <cellStyle name="メモ 4 2 2 3 9" xfId="8217" xr:uid="{67CD1821-C3E8-4176-B17B-AC3CB3D9D8B5}"/>
    <cellStyle name="メモ 4 2 2 3 9 2" xfId="18973" xr:uid="{6A2DC490-5340-4145-BE8E-F087C0932207}"/>
    <cellStyle name="メモ 4 2 2 3 9 2 2" xfId="40664" xr:uid="{E6285FA8-39F3-4128-A696-80C97D9D6617}"/>
    <cellStyle name="メモ 4 2 2 3 9 3" xfId="29905" xr:uid="{4139E68B-C319-46A0-A9DA-17B86503C6FB}"/>
    <cellStyle name="メモ 4 2 2 4" xfId="2667" xr:uid="{250FDCBF-F4CA-4731-B5E6-3393FC80CE6C}"/>
    <cellStyle name="メモ 4 2 2 4 10" xfId="8694" xr:uid="{B3E17BF0-0650-4AE6-93F1-D2EBB44BE092}"/>
    <cellStyle name="メモ 4 2 2 4 10 2" xfId="19450" xr:uid="{5C950C29-1A60-41F9-85AA-3CD522B45BC6}"/>
    <cellStyle name="メモ 4 2 2 4 10 2 2" xfId="41141" xr:uid="{B56004FA-24FE-4158-8952-96556994EAA0}"/>
    <cellStyle name="メモ 4 2 2 4 10 3" xfId="30382" xr:uid="{E949AEDC-DE9C-4BB5-AC59-A3338F8D29B4}"/>
    <cellStyle name="メモ 4 2 2 4 11" xfId="2554" xr:uid="{BC357716-F03B-4B7D-9E4D-9393D2147F99}"/>
    <cellStyle name="メモ 4 2 2 4 11 2" xfId="13923" xr:uid="{A8A68300-9C24-46D7-92F2-FECE2A281282}"/>
    <cellStyle name="メモ 4 2 2 4 11 2 2" xfId="35613" xr:uid="{81E8AE9E-0258-4D88-946C-90A46C90E581}"/>
    <cellStyle name="メモ 4 2 2 4 11 3" xfId="24854" xr:uid="{4B414073-BC4B-4B9F-81ED-49E26617B379}"/>
    <cellStyle name="メモ 4 2 2 4 12" xfId="2588" xr:uid="{2F07DE4A-447C-4394-9B2F-D00C83FFD841}"/>
    <cellStyle name="メモ 4 2 2 4 12 2" xfId="13957" xr:uid="{DED3E786-B6BC-449A-BC4A-9A5F27281CA6}"/>
    <cellStyle name="メモ 4 2 2 4 12 2 2" xfId="35647" xr:uid="{D25C1ABC-5545-41C6-BBFF-11A44250A0EA}"/>
    <cellStyle name="メモ 4 2 2 4 12 3" xfId="24888" xr:uid="{9AD90154-57A9-4D0E-A27E-BCBEF16A1173}"/>
    <cellStyle name="メモ 4 2 2 4 13" xfId="10628" xr:uid="{E1683AE0-6F13-4E57-9CE0-29792EEBDFB9}"/>
    <cellStyle name="メモ 4 2 2 4 13 2" xfId="21385" xr:uid="{7D41F549-5B14-4CC5-B0AC-24CE8CDB4703}"/>
    <cellStyle name="メモ 4 2 2 4 13 2 2" xfId="43076" xr:uid="{2FA7EB09-A199-4601-8C72-F86F95F80F8E}"/>
    <cellStyle name="メモ 4 2 2 4 13 3" xfId="32317" xr:uid="{902A7071-CF2B-4EB2-8AA2-38496722A59D}"/>
    <cellStyle name="メモ 4 2 2 4 14" xfId="8684" xr:uid="{8D32DB42-218F-4490-9781-44BF41AB8B56}"/>
    <cellStyle name="メモ 4 2 2 4 14 2" xfId="19440" xr:uid="{360C48F8-E3EA-44D6-8BBB-E00BD59AD4B3}"/>
    <cellStyle name="メモ 4 2 2 4 14 2 2" xfId="41131" xr:uid="{FDBCB7A1-FBB3-4150-8EE8-703D40D2783F}"/>
    <cellStyle name="メモ 4 2 2 4 14 3" xfId="30372" xr:uid="{47EDF19B-FED0-4BE4-8D4D-1F5EE54FF9B3}"/>
    <cellStyle name="メモ 4 2 2 4 15" xfId="7469" xr:uid="{0639A3AB-B863-4DF7-8B1C-AE187CD23B50}"/>
    <cellStyle name="メモ 4 2 2 4 15 2" xfId="18225" xr:uid="{96BF19D8-882E-4201-B84E-5C392D1DC9C2}"/>
    <cellStyle name="メモ 4 2 2 4 15 2 2" xfId="39915" xr:uid="{7235FBA2-3B2E-4531-B211-949E7F1CD464}"/>
    <cellStyle name="メモ 4 2 2 4 15 3" xfId="29156" xr:uid="{4AC4050A-B5DD-4052-8416-5EE379EFFBBE}"/>
    <cellStyle name="メモ 4 2 2 4 16" xfId="2571" xr:uid="{CAE859DB-18C9-4844-A312-506BC592880C}"/>
    <cellStyle name="メモ 4 2 2 4 16 2" xfId="13940" xr:uid="{EBC7A422-D613-47E7-BA7C-E1C24A844150}"/>
    <cellStyle name="メモ 4 2 2 4 16 2 2" xfId="35630" xr:uid="{A87087F7-47D4-4BB7-A13A-D2385B787072}"/>
    <cellStyle name="メモ 4 2 2 4 16 3" xfId="24871" xr:uid="{E9561981-31FD-46E9-9C44-7598D0227469}"/>
    <cellStyle name="メモ 4 2 2 4 17" xfId="13145" xr:uid="{C4B64ABD-685C-401F-AC86-C6526163A167}"/>
    <cellStyle name="メモ 4 2 2 4 17 2" xfId="34834" xr:uid="{3A059932-0E76-4D34-866B-0BFF7201305E}"/>
    <cellStyle name="メモ 4 2 2 4 18" xfId="24074" xr:uid="{8FE13142-925A-4317-B1AC-30060E988FD0}"/>
    <cellStyle name="メモ 4 2 2 4 19" xfId="45772" xr:uid="{B613B00D-206A-4D32-8DAD-04D9D52969F1}"/>
    <cellStyle name="メモ 4 2 2 4 2" xfId="2526" xr:uid="{D885997A-99D9-45DA-BA77-50789903A8AD}"/>
    <cellStyle name="メモ 4 2 2 4 2 2" xfId="13895" xr:uid="{83052AE8-93BD-44FE-8086-E56C3ECF28B5}"/>
    <cellStyle name="メモ 4 2 2 4 2 2 2" xfId="35585" xr:uid="{17E9203C-AD6B-4C79-B095-B3B00351ADEA}"/>
    <cellStyle name="メモ 4 2 2 4 2 2 3" xfId="49159" xr:uid="{28B23FF8-627F-4A16-BEFA-B026BE03DA6F}"/>
    <cellStyle name="メモ 4 2 2 4 2 3" xfId="24826" xr:uid="{B0D82F43-9A3D-4C49-AC55-E3035074D22F}"/>
    <cellStyle name="メモ 4 2 2 4 2 3 2" xfId="49983" xr:uid="{85243D16-E03D-455F-AE82-55077134FCED}"/>
    <cellStyle name="メモ 4 2 2 4 2 4" xfId="47814" xr:uid="{45BA708B-B732-41A0-8FA5-A7B436929900}"/>
    <cellStyle name="メモ 4 2 2 4 20" xfId="46450" xr:uid="{6B403F8E-20AB-4DA2-9923-0B98A73A9BFE}"/>
    <cellStyle name="メモ 4 2 2 4 21" xfId="47134" xr:uid="{E431F468-F90F-40ED-8F22-496C1D724EDF}"/>
    <cellStyle name="メモ 4 2 2 4 3" xfId="3997" xr:uid="{4573A79D-C787-47D0-9F73-2B0EF009D93C}"/>
    <cellStyle name="メモ 4 2 2 4 3 2" xfId="14753" xr:uid="{041855E9-04AA-45BD-92E0-067C0A3E2B88}"/>
    <cellStyle name="メモ 4 2 2 4 3 2 2" xfId="36443" xr:uid="{6DC74E2A-2DBF-4AAF-9EEB-C90BA5781A3B}"/>
    <cellStyle name="メモ 4 2 2 4 3 2 3" xfId="50663" xr:uid="{FB3320B1-7809-4126-8929-6BF14E290668}"/>
    <cellStyle name="メモ 4 2 2 4 3 3" xfId="25685" xr:uid="{5CF8AF68-571F-4C72-80C9-6C685E03A616}"/>
    <cellStyle name="メモ 4 2 2 4 3 4" xfId="48494" xr:uid="{5917186C-05A6-4F9F-AE62-0E18CD2EE2B3}"/>
    <cellStyle name="メモ 4 2 2 4 4" xfId="4677" xr:uid="{2CDFFC4E-FEE6-4B7F-81A6-A9EC314BE4F2}"/>
    <cellStyle name="メモ 4 2 2 4 4 2" xfId="15433" xr:uid="{13623990-6B03-4B18-B85D-B2361DEDC29B}"/>
    <cellStyle name="メモ 4 2 2 4 4 2 2" xfId="37123" xr:uid="{6DA5BC64-BB42-463C-8E29-4F67120B5C66}"/>
    <cellStyle name="メモ 4 2 2 4 4 3" xfId="26365" xr:uid="{CF2C30FB-AC9C-48F1-9FD8-6FFF217F80F6}"/>
    <cellStyle name="メモ 4 2 2 4 4 4" xfId="49303" xr:uid="{2E1F4144-FD8D-4E8A-BE06-17C6B4E56567}"/>
    <cellStyle name="メモ 4 2 2 4 5" xfId="5353" xr:uid="{3FF2DEA0-A16F-4B5D-A970-0A73F5702534}"/>
    <cellStyle name="メモ 4 2 2 4 5 2" xfId="16109" xr:uid="{9662F3AA-2335-4A1C-A542-7E76F79F58FA}"/>
    <cellStyle name="メモ 4 2 2 4 5 2 2" xfId="37799" xr:uid="{32C791A0-E180-4AC6-AC18-726E83994C85}"/>
    <cellStyle name="メモ 4 2 2 4 5 3" xfId="27041" xr:uid="{022334AB-CAA5-4331-892D-493870D35019}"/>
    <cellStyle name="メモ 4 2 2 4 6" xfId="6042" xr:uid="{673C0089-7CFB-4C6A-9D1A-51E20807C1B8}"/>
    <cellStyle name="メモ 4 2 2 4 6 2" xfId="16798" xr:uid="{E1EA8991-BBAF-41B0-AD47-A0A59D5362EA}"/>
    <cellStyle name="メモ 4 2 2 4 6 2 2" xfId="38488" xr:uid="{5490C736-7696-4D8E-B941-45A059CC5A9F}"/>
    <cellStyle name="メモ 4 2 2 4 6 3" xfId="27729" xr:uid="{7EEF485D-6DEC-4550-A1A4-1D3E1BFA4BC1}"/>
    <cellStyle name="メモ 4 2 2 4 7" xfId="6716" xr:uid="{944E38AF-EC6B-4B6F-949F-61DD9FA4C13E}"/>
    <cellStyle name="メモ 4 2 2 4 7 2" xfId="17472" xr:uid="{C8B92309-96C0-4BAE-A00A-EF046E20A41A}"/>
    <cellStyle name="メモ 4 2 2 4 7 2 2" xfId="39162" xr:uid="{5069344A-ABE0-4D36-AD7C-497CEC8327BE}"/>
    <cellStyle name="メモ 4 2 2 4 7 3" xfId="28403" xr:uid="{D56A94C4-EE78-4826-A77E-F76BC0EC6D32}"/>
    <cellStyle name="メモ 4 2 2 4 8" xfId="7392" xr:uid="{1D916952-8FB6-437A-8969-C45779270F6C}"/>
    <cellStyle name="メモ 4 2 2 4 8 2" xfId="18148" xr:uid="{0BD82BB2-1B47-4AB9-84F4-EECE1B6C5DCB}"/>
    <cellStyle name="メモ 4 2 2 4 8 2 2" xfId="39838" xr:uid="{65DA7B38-9F3E-43DF-A036-661BB2DB5987}"/>
    <cellStyle name="メモ 4 2 2 4 8 3" xfId="29079" xr:uid="{4EE6D92A-24A0-493B-92B8-67DD75F9470D}"/>
    <cellStyle name="メモ 4 2 2 4 9" xfId="4081" xr:uid="{F08D6628-D676-47C4-B883-878F1451E77F}"/>
    <cellStyle name="メモ 4 2 2 4 9 2" xfId="14837" xr:uid="{03ADE64F-2846-4D40-9908-221971308EAC}"/>
    <cellStyle name="メモ 4 2 2 4 9 2 2" xfId="36527" xr:uid="{54827110-03AA-41C2-A97B-D9A400439DD2}"/>
    <cellStyle name="メモ 4 2 2 4 9 3" xfId="25769" xr:uid="{70B4C170-7E43-480D-B3AC-19F8FC91E7BB}"/>
    <cellStyle name="メモ 4 2 2 5" xfId="2985" xr:uid="{80CCACF2-15B2-450B-AF7B-405F0694D7E5}"/>
    <cellStyle name="メモ 4 2 2 5 10" xfId="9013" xr:uid="{D5D81CD0-C660-4216-90FD-45B637AFE997}"/>
    <cellStyle name="メモ 4 2 2 5 10 2" xfId="19770" xr:uid="{D6FD5EDF-107E-4650-9CD2-E17860693D63}"/>
    <cellStyle name="メモ 4 2 2 5 10 2 2" xfId="41461" xr:uid="{C6C2A1C4-7C9C-4844-A1BB-A125BD1476F5}"/>
    <cellStyle name="メモ 4 2 2 5 10 3" xfId="30702" xr:uid="{480B46D0-555D-421B-B771-B9470B45554B}"/>
    <cellStyle name="メモ 4 2 2 5 11" xfId="9639" xr:uid="{DC98211E-FC45-4E18-94E0-2D30FEC0B9FD}"/>
    <cellStyle name="メモ 4 2 2 5 11 2" xfId="20396" xr:uid="{5F747E87-B346-405C-AB79-64DD4C510407}"/>
    <cellStyle name="メモ 4 2 2 5 11 2 2" xfId="42087" xr:uid="{E01B1DAF-23C8-4FB1-8DC0-BD0B3A5EA770}"/>
    <cellStyle name="メモ 4 2 2 5 11 3" xfId="31328" xr:uid="{175DC6DE-7C42-4877-B3A6-DAA2BBD82E74}"/>
    <cellStyle name="メモ 4 2 2 5 12" xfId="10274" xr:uid="{5A4D1420-CAE3-4A86-98D4-9258DAD67F6D}"/>
    <cellStyle name="メモ 4 2 2 5 12 2" xfId="21031" xr:uid="{CADB5DA7-ECEA-4938-BE54-E6CEE7441AB8}"/>
    <cellStyle name="メモ 4 2 2 5 12 2 2" xfId="42722" xr:uid="{E26BD73C-5BB6-4108-B639-154A308B3BDE}"/>
    <cellStyle name="メモ 4 2 2 5 12 3" xfId="31963" xr:uid="{5077B8D4-C2FF-4CEE-9D93-DCB9DA1E7BCB}"/>
    <cellStyle name="メモ 4 2 2 5 13" xfId="10926" xr:uid="{C5CBA703-E574-47C9-8D7F-052D5F496A61}"/>
    <cellStyle name="メモ 4 2 2 5 13 2" xfId="21683" xr:uid="{EB263642-6A72-445A-982F-A264888435FA}"/>
    <cellStyle name="メモ 4 2 2 5 13 2 2" xfId="43374" xr:uid="{28B4AADF-77F5-4A39-877F-F7EAACC4700E}"/>
    <cellStyle name="メモ 4 2 2 5 13 3" xfId="32615" xr:uid="{512F5406-D1D1-4007-BE43-027F2AD9674F}"/>
    <cellStyle name="メモ 4 2 2 5 14" xfId="11551" xr:uid="{226FBA33-893E-4C18-AEB7-BF187B627B26}"/>
    <cellStyle name="メモ 4 2 2 5 14 2" xfId="22308" xr:uid="{B9A9282D-B3B6-492D-A07A-DE7D3944B005}"/>
    <cellStyle name="メモ 4 2 2 5 14 2 2" xfId="43999" xr:uid="{CDCFD150-01E8-4F00-B3C8-93F508A3241E}"/>
    <cellStyle name="メモ 4 2 2 5 14 3" xfId="33240" xr:uid="{1E6FDE9B-C031-40D7-B60F-E7658980C673}"/>
    <cellStyle name="メモ 4 2 2 5 15" xfId="12156" xr:uid="{4D009ABA-CCFC-43E8-A6E9-2E30F3D667FF}"/>
    <cellStyle name="メモ 4 2 2 5 15 2" xfId="22913" xr:uid="{0A85E4D4-C190-4031-BD4B-38BC245FFC91}"/>
    <cellStyle name="メモ 4 2 2 5 15 2 2" xfId="44604" xr:uid="{5374347F-3B36-4688-97EE-A325B3CCA9BD}"/>
    <cellStyle name="メモ 4 2 2 5 15 3" xfId="33845" xr:uid="{CFFE0011-7E78-435D-A810-FC428B0F0D78}"/>
    <cellStyle name="メモ 4 2 2 5 16" xfId="12785" xr:uid="{2F126435-903A-4372-A733-058BC612E0BE}"/>
    <cellStyle name="メモ 4 2 2 5 16 2" xfId="23542" xr:uid="{5E1E8E85-AAE7-4B45-8ECB-83FE985ED1C7}"/>
    <cellStyle name="メモ 4 2 2 5 16 2 2" xfId="45233" xr:uid="{E7DDDB16-B246-4658-93B6-6F47BF1518B2}"/>
    <cellStyle name="メモ 4 2 2 5 16 3" xfId="34474" xr:uid="{F9053C01-1E4E-414F-87FD-9D22B82B0FF6}"/>
    <cellStyle name="メモ 4 2 2 5 17" xfId="13456" xr:uid="{C4CFD6A5-5265-4D0B-9599-3C8BCD2495F6}"/>
    <cellStyle name="メモ 4 2 2 5 17 2" xfId="35145" xr:uid="{6216B9B8-18ED-4079-8377-318459B405F1}"/>
    <cellStyle name="メモ 4 2 2 5 18" xfId="24385" xr:uid="{508464B0-FD93-473B-AFF1-E9D8A750B7CE}"/>
    <cellStyle name="メモ 4 2 2 5 19" xfId="46083" xr:uid="{B3368E2B-FE47-486E-BD13-542C98E9EED6}"/>
    <cellStyle name="メモ 4 2 2 5 2" xfId="3637" xr:uid="{5F48E645-EDA0-4FEC-8B96-6C6B7244991C}"/>
    <cellStyle name="メモ 4 2 2 5 2 2" xfId="14393" xr:uid="{0A84B131-E434-4E6C-A7B2-DD0979A6EF10}"/>
    <cellStyle name="メモ 4 2 2 5 2 2 2" xfId="36083" xr:uid="{199DD2F0-08A5-4EF1-BDEE-CA8A29A86DC7}"/>
    <cellStyle name="メモ 4 2 2 5 2 2 3" xfId="49210" xr:uid="{6B1C05FE-3642-40A8-9544-FC5AB17650D5}"/>
    <cellStyle name="メモ 4 2 2 5 2 3" xfId="25325" xr:uid="{E28EA5E4-33B2-4E25-B263-771A1C77972B}"/>
    <cellStyle name="メモ 4 2 2 5 2 3 2" xfId="50294" xr:uid="{CEFB66AB-F27C-4A65-8581-EB3EA15BED71}"/>
    <cellStyle name="メモ 4 2 2 5 2 4" xfId="48125" xr:uid="{944F52C3-B937-49D7-A33B-6FC13DDF7525}"/>
    <cellStyle name="メモ 4 2 2 5 20" xfId="46761" xr:uid="{AEBD3822-CC13-46AE-967E-FE51573B389C}"/>
    <cellStyle name="メモ 4 2 2 5 21" xfId="47445" xr:uid="{93704F4A-4C83-4249-899C-09C853F6192D}"/>
    <cellStyle name="メモ 4 2 2 5 3" xfId="4317" xr:uid="{0B40B0DF-EA52-473E-A509-4EE9B7E1152B}"/>
    <cellStyle name="メモ 4 2 2 5 3 2" xfId="15073" xr:uid="{542E2F74-48DB-42CD-87AB-7FC2A4BEF411}"/>
    <cellStyle name="メモ 4 2 2 5 3 2 2" xfId="36763" xr:uid="{95E38C06-B30D-4BD0-8631-DB27F98F01DE}"/>
    <cellStyle name="メモ 4 2 2 5 3 2 3" xfId="50974" xr:uid="{D7CE2937-AE9E-4D39-9EE5-898ABFE34833}"/>
    <cellStyle name="メモ 4 2 2 5 3 3" xfId="26005" xr:uid="{83B7BEFC-F4FE-452F-8378-F904EEBEBACF}"/>
    <cellStyle name="メモ 4 2 2 5 3 4" xfId="48805" xr:uid="{E06EB7A4-E4B0-4344-814A-757CC93AC552}"/>
    <cellStyle name="メモ 4 2 2 5 4" xfId="4993" xr:uid="{6ECE15CC-DC21-4DCD-AFCB-8D6CDD34A333}"/>
    <cellStyle name="メモ 4 2 2 5 4 2" xfId="15749" xr:uid="{C1E8CF34-5596-4442-B5B2-9091E10A455A}"/>
    <cellStyle name="メモ 4 2 2 5 4 2 2" xfId="37439" xr:uid="{3A1D713C-E58F-4166-956E-E598DC89288F}"/>
    <cellStyle name="メモ 4 2 2 5 4 3" xfId="26681" xr:uid="{7EF23276-075E-414D-9002-B086C65FF0D4}"/>
    <cellStyle name="メモ 4 2 2 5 4 4" xfId="49614" xr:uid="{0E9873F5-6DEE-437C-A632-BBF892EEE0D0}"/>
    <cellStyle name="メモ 4 2 2 5 5" xfId="5673" xr:uid="{B5875C3A-4BDF-413E-93DF-8F82583ADF00}"/>
    <cellStyle name="メモ 4 2 2 5 5 2" xfId="16429" xr:uid="{B5B244A8-128E-42A1-859B-C090290C8615}"/>
    <cellStyle name="メモ 4 2 2 5 5 2 2" xfId="38119" xr:uid="{5EA0309D-7DBE-44AF-8488-21F6C4B02260}"/>
    <cellStyle name="メモ 4 2 2 5 5 3" xfId="27360" xr:uid="{00BD81E3-CE71-42BC-B061-ECAEE6115708}"/>
    <cellStyle name="メモ 4 2 2 5 6" xfId="6356" xr:uid="{FDA128C6-F796-4BDB-B572-295DFD0648A5}"/>
    <cellStyle name="メモ 4 2 2 5 6 2" xfId="17112" xr:uid="{5B368C73-2D6B-45F8-AE48-BA811ECE75C9}"/>
    <cellStyle name="メモ 4 2 2 5 6 2 2" xfId="38802" xr:uid="{D4E96669-017D-42F9-A2A8-771B92A551AF}"/>
    <cellStyle name="メモ 4 2 2 5 6 3" xfId="28043" xr:uid="{0E02CD91-EDF1-43DA-8EE5-7218E36F0258}"/>
    <cellStyle name="メモ 4 2 2 5 7" xfId="7035" xr:uid="{7FEF0CE5-516E-46AD-84B0-CB1D56738E65}"/>
    <cellStyle name="メモ 4 2 2 5 7 2" xfId="17791" xr:uid="{17B1E997-C8C3-4A57-B383-EF1ED75AEFC9}"/>
    <cellStyle name="メモ 4 2 2 5 7 2 2" xfId="39481" xr:uid="{40BDD010-07DD-464B-8583-5FFE01FC188C}"/>
    <cellStyle name="メモ 4 2 2 5 7 3" xfId="28722" xr:uid="{21106C15-D5ED-4273-844F-F17BE3D94A3A}"/>
    <cellStyle name="メモ 4 2 2 5 8" xfId="7698" xr:uid="{250F7C38-2D8E-4E4C-83A8-A198D3D99825}"/>
    <cellStyle name="メモ 4 2 2 5 8 2" xfId="18454" xr:uid="{885FFB5F-378E-4468-B34A-DA77A157BA09}"/>
    <cellStyle name="メモ 4 2 2 5 8 2 2" xfId="40145" xr:uid="{8E80FFC3-63D8-44EF-A965-051DDE6D9F67}"/>
    <cellStyle name="メモ 4 2 2 5 8 3" xfId="29386" xr:uid="{B7E788BF-07A2-4C3D-81AA-B0C3E28E129F}"/>
    <cellStyle name="メモ 4 2 2 5 9" xfId="8334" xr:uid="{6279AF69-C91D-4B89-8E53-0257CA258AD9}"/>
    <cellStyle name="メモ 4 2 2 5 9 2" xfId="19090" xr:uid="{A003235A-3F80-40A1-9E54-95A87CF82C3C}"/>
    <cellStyle name="メモ 4 2 2 5 9 2 2" xfId="40781" xr:uid="{F763ED4C-B9A3-47D1-B853-869D8E6C18B7}"/>
    <cellStyle name="メモ 4 2 2 5 9 3" xfId="30022" xr:uid="{14769D79-2018-46E9-932D-57BAA1649E00}"/>
    <cellStyle name="メモ 4 2 2 6" xfId="3030" xr:uid="{A0188F1A-6568-47F6-BF21-8964784BC0FA}"/>
    <cellStyle name="メモ 4 2 2 6 10" xfId="9058" xr:uid="{C0D619CC-0131-4C42-8E5A-DD72C5F6429B}"/>
    <cellStyle name="メモ 4 2 2 6 10 2" xfId="19815" xr:uid="{3B694E31-0204-4B96-B03D-1ADA434F9DFC}"/>
    <cellStyle name="メモ 4 2 2 6 10 2 2" xfId="41506" xr:uid="{74E63DC3-1500-4749-B1C7-99941CC1B270}"/>
    <cellStyle name="メモ 4 2 2 6 10 3" xfId="30747" xr:uid="{CB9362D5-3118-4EDB-86F9-DDD07C405432}"/>
    <cellStyle name="メモ 4 2 2 6 11" xfId="9684" xr:uid="{DF851207-16FF-49D5-8F79-E6D69E2697DD}"/>
    <cellStyle name="メモ 4 2 2 6 11 2" xfId="20441" xr:uid="{C2463DA1-B8C0-4932-B9A9-B195D92CF97B}"/>
    <cellStyle name="メモ 4 2 2 6 11 2 2" xfId="42132" xr:uid="{8582934E-6B4F-4428-A123-230678579CDA}"/>
    <cellStyle name="メモ 4 2 2 6 11 3" xfId="31373" xr:uid="{7D57FEC2-0209-4F41-9BF6-54465F225917}"/>
    <cellStyle name="メモ 4 2 2 6 12" xfId="10319" xr:uid="{6BD949C7-BF4C-4562-8E76-575828BA9056}"/>
    <cellStyle name="メモ 4 2 2 6 12 2" xfId="21076" xr:uid="{3D35E798-6AAC-4992-B99B-2D596A8B6E32}"/>
    <cellStyle name="メモ 4 2 2 6 12 2 2" xfId="42767" xr:uid="{1A65ED68-93E7-4919-A601-6DDE31ABABBD}"/>
    <cellStyle name="メモ 4 2 2 6 12 3" xfId="32008" xr:uid="{99DE7A50-6B2D-4783-87E7-708EAAD71390}"/>
    <cellStyle name="メモ 4 2 2 6 13" xfId="10971" xr:uid="{2B9742FC-3F0E-4339-8FC2-D08F881B89EA}"/>
    <cellStyle name="メモ 4 2 2 6 13 2" xfId="21728" xr:uid="{5D81D32A-1E9A-4B43-A8DE-FBFA24A42D23}"/>
    <cellStyle name="メモ 4 2 2 6 13 2 2" xfId="43419" xr:uid="{F0022A47-79FC-417F-8B5A-B8694CAC0237}"/>
    <cellStyle name="メモ 4 2 2 6 13 3" xfId="32660" xr:uid="{4120EA0B-E27A-449A-8DA9-48A3D0AE90B8}"/>
    <cellStyle name="メモ 4 2 2 6 14" xfId="11596" xr:uid="{22B2B32D-7E2E-4196-A728-6BBD05E9B4A8}"/>
    <cellStyle name="メモ 4 2 2 6 14 2" xfId="22353" xr:uid="{33E75C79-C64A-42F0-8D2E-6DA016EA2427}"/>
    <cellStyle name="メモ 4 2 2 6 14 2 2" xfId="44044" xr:uid="{79A61A62-17E9-4986-8AE5-B33F44232E19}"/>
    <cellStyle name="メモ 4 2 2 6 14 3" xfId="33285" xr:uid="{6E9FB4D7-7480-42DA-845A-DA328E9F1FCB}"/>
    <cellStyle name="メモ 4 2 2 6 15" xfId="12201" xr:uid="{4AEB9C92-D0DF-478E-9F92-253B06401387}"/>
    <cellStyle name="メモ 4 2 2 6 15 2" xfId="22958" xr:uid="{F432AE0D-225E-4C5F-A740-DFF891BB1AB4}"/>
    <cellStyle name="メモ 4 2 2 6 15 2 2" xfId="44649" xr:uid="{E61A99C2-0BDC-458C-B095-E5A5B564C2B7}"/>
    <cellStyle name="メモ 4 2 2 6 15 3" xfId="33890" xr:uid="{467AC8E7-0B82-4E19-8377-F083BB9B9B4F}"/>
    <cellStyle name="メモ 4 2 2 6 16" xfId="12830" xr:uid="{85066C86-9A24-45AA-9F49-9A97AB90703A}"/>
    <cellStyle name="メモ 4 2 2 6 16 2" xfId="23587" xr:uid="{DD7C9B31-F7BE-4E4C-9C33-E92E9F64302C}"/>
    <cellStyle name="メモ 4 2 2 6 16 2 2" xfId="45278" xr:uid="{72896958-7162-4619-AB28-E74E5C90D3E9}"/>
    <cellStyle name="メモ 4 2 2 6 16 3" xfId="34519" xr:uid="{422041C5-87ED-4591-8942-B4776BB75C67}"/>
    <cellStyle name="メモ 4 2 2 6 17" xfId="13501" xr:uid="{1E6CDCF5-C494-4D13-9718-941CCDC211F7}"/>
    <cellStyle name="メモ 4 2 2 6 17 2" xfId="35190" xr:uid="{7B450257-92AE-4643-9483-CB1DD0F589B3}"/>
    <cellStyle name="メモ 4 2 2 6 18" xfId="24430" xr:uid="{DE02F5F1-25E4-491A-A351-3E62B4A08242}"/>
    <cellStyle name="メモ 4 2 2 6 19" xfId="46128" xr:uid="{8B92ED1C-055F-4B5C-8AC7-799825B192FA}"/>
    <cellStyle name="メモ 4 2 2 6 2" xfId="3682" xr:uid="{5D00782C-8B60-48CE-BD4F-52971F5DB9EC}"/>
    <cellStyle name="メモ 4 2 2 6 2 2" xfId="14438" xr:uid="{023473BF-35B5-49E9-8AC4-51CD0F06B8C9}"/>
    <cellStyle name="メモ 4 2 2 6 2 2 2" xfId="36128" xr:uid="{5B3626C3-D3FE-40DB-8EFC-1C53A8D45124}"/>
    <cellStyle name="メモ 4 2 2 6 2 2 3" xfId="49219" xr:uid="{EE13A38B-4437-4DC0-99F7-C755250C260E}"/>
    <cellStyle name="メモ 4 2 2 6 2 3" xfId="25370" xr:uid="{78266E0A-3BEC-4C24-A245-F439A743E1B4}"/>
    <cellStyle name="メモ 4 2 2 6 2 3 2" xfId="50339" xr:uid="{35B6BF94-115E-4436-81A4-2D474263FA2C}"/>
    <cellStyle name="メモ 4 2 2 6 2 4" xfId="48170" xr:uid="{A920F353-F59F-47F0-8056-313092B82555}"/>
    <cellStyle name="メモ 4 2 2 6 20" xfId="46806" xr:uid="{6D41C34A-7230-40B9-90D5-C750B9C290C4}"/>
    <cellStyle name="メモ 4 2 2 6 21" xfId="47490" xr:uid="{5AB34ED2-66E5-4C7B-88F8-52644677A5D5}"/>
    <cellStyle name="メモ 4 2 2 6 3" xfId="4362" xr:uid="{4711814D-DF27-4C8D-9A6C-A76ECAA1EF19}"/>
    <cellStyle name="メモ 4 2 2 6 3 2" xfId="15118" xr:uid="{F2DE6D29-C643-4DEB-AB22-6AE4BA313B55}"/>
    <cellStyle name="メモ 4 2 2 6 3 2 2" xfId="36808" xr:uid="{B8E73109-0012-435E-9F57-B121278A4988}"/>
    <cellStyle name="メモ 4 2 2 6 3 2 3" xfId="51019" xr:uid="{D3A44B74-CCE1-4F6C-8F94-1A7BE6418E1F}"/>
    <cellStyle name="メモ 4 2 2 6 3 3" xfId="26050" xr:uid="{4CE4F2F4-5010-49D3-956A-C0F834B6D5E4}"/>
    <cellStyle name="メモ 4 2 2 6 3 4" xfId="48850" xr:uid="{BF6E9BCB-FCD4-4E31-8F32-C487F2C1DE63}"/>
    <cellStyle name="メモ 4 2 2 6 4" xfId="5038" xr:uid="{F56DF8BD-9E5F-4A67-A854-26E49537B3D8}"/>
    <cellStyle name="メモ 4 2 2 6 4 2" xfId="15794" xr:uid="{59182A80-389B-4DE4-8D55-0FD07F32A0DA}"/>
    <cellStyle name="メモ 4 2 2 6 4 2 2" xfId="37484" xr:uid="{0F7F28B6-47A8-489D-B8E8-A34FC5BD23AC}"/>
    <cellStyle name="メモ 4 2 2 6 4 3" xfId="26726" xr:uid="{1EFBF9E7-7ACE-4219-BE23-491C80AB3234}"/>
    <cellStyle name="メモ 4 2 2 6 4 4" xfId="49659" xr:uid="{B0AADC0E-3FBE-43E0-BDBD-9DC0F6D8A8A5}"/>
    <cellStyle name="メモ 4 2 2 6 5" xfId="5718" xr:uid="{864A105E-3218-4415-8DFC-35114EA1400F}"/>
    <cellStyle name="メモ 4 2 2 6 5 2" xfId="16474" xr:uid="{AF5737BC-7C8A-4DB5-B56B-476F1A7F1BAE}"/>
    <cellStyle name="メモ 4 2 2 6 5 2 2" xfId="38164" xr:uid="{06C72EF8-D215-4297-8528-462D751156AD}"/>
    <cellStyle name="メモ 4 2 2 6 5 3" xfId="27405" xr:uid="{23881D02-3445-43C0-9188-F3AAD79C8B74}"/>
    <cellStyle name="メモ 4 2 2 6 6" xfId="6401" xr:uid="{B350A584-18AC-493C-9A01-0726C64BC6D4}"/>
    <cellStyle name="メモ 4 2 2 6 6 2" xfId="17157" xr:uid="{3578863A-BD05-4CF7-9B32-9C3F68C4A91D}"/>
    <cellStyle name="メモ 4 2 2 6 6 2 2" xfId="38847" xr:uid="{11DE345C-98BA-4354-BE59-BD2388E95B4D}"/>
    <cellStyle name="メモ 4 2 2 6 6 3" xfId="28088" xr:uid="{BC26E113-8B20-4492-9078-F2BCF1E5A4C9}"/>
    <cellStyle name="メモ 4 2 2 6 7" xfId="7080" xr:uid="{2815E4ED-59F5-4241-8C90-6A1DE0E44CF1}"/>
    <cellStyle name="メモ 4 2 2 6 7 2" xfId="17836" xr:uid="{35EB41BF-A496-4C42-8703-51830B6D1CC3}"/>
    <cellStyle name="メモ 4 2 2 6 7 2 2" xfId="39526" xr:uid="{3DD65625-C406-4A9B-B39B-47736E3E176B}"/>
    <cellStyle name="メモ 4 2 2 6 7 3" xfId="28767" xr:uid="{450D5BDC-5658-4582-805D-884AE61333B5}"/>
    <cellStyle name="メモ 4 2 2 6 8" xfId="7743" xr:uid="{EAE239D6-22B7-4A9E-87AA-665EF77CB3E6}"/>
    <cellStyle name="メモ 4 2 2 6 8 2" xfId="18499" xr:uid="{0AEFD575-3E79-4C3E-B9A1-8485EC479BCC}"/>
    <cellStyle name="メモ 4 2 2 6 8 2 2" xfId="40190" xr:uid="{1FD24777-9C43-4D5D-A637-D1B633F34F34}"/>
    <cellStyle name="メモ 4 2 2 6 8 3" xfId="29431" xr:uid="{C929018D-E4D4-410A-B610-8F9ECB77EBE6}"/>
    <cellStyle name="メモ 4 2 2 6 9" xfId="8379" xr:uid="{792929ED-7F39-48EF-8DB2-9F292F110343}"/>
    <cellStyle name="メモ 4 2 2 6 9 2" xfId="19135" xr:uid="{B5630A39-0C3D-417B-9AF9-E66103FBC559}"/>
    <cellStyle name="メモ 4 2 2 6 9 2 2" xfId="40826" xr:uid="{6144D247-DE4F-46DF-9658-A9367656D24B}"/>
    <cellStyle name="メモ 4 2 2 6 9 3" xfId="30067" xr:uid="{6E6A85D4-E3F0-43B0-8F71-AD248C54C819}"/>
    <cellStyle name="メモ 4 2 2 7" xfId="3075" xr:uid="{88957540-F5CE-4320-9F46-2C018B4D1DAA}"/>
    <cellStyle name="メモ 4 2 2 7 10" xfId="9103" xr:uid="{4171B518-1161-4441-9E67-422599564C48}"/>
    <cellStyle name="メモ 4 2 2 7 10 2" xfId="19860" xr:uid="{DDF36A0E-AB7E-4594-9F38-1B134B5FC2F1}"/>
    <cellStyle name="メモ 4 2 2 7 10 2 2" xfId="41551" xr:uid="{B81F236B-C067-4B82-B636-5267EF7666A0}"/>
    <cellStyle name="メモ 4 2 2 7 10 3" xfId="30792" xr:uid="{A7772E8A-BB7B-45DD-B1D6-9FB47CA0BD5D}"/>
    <cellStyle name="メモ 4 2 2 7 11" xfId="9729" xr:uid="{28A1AE9D-2992-43F8-A6CC-4DD79FB6831D}"/>
    <cellStyle name="メモ 4 2 2 7 11 2" xfId="20486" xr:uid="{3C8FC05A-D280-45B9-899D-6EBF48C926E4}"/>
    <cellStyle name="メモ 4 2 2 7 11 2 2" xfId="42177" xr:uid="{F377F0F8-3202-4208-9D90-E49014D0F7E5}"/>
    <cellStyle name="メモ 4 2 2 7 11 3" xfId="31418" xr:uid="{CFC5CD46-8F1C-49F3-88CE-244E58537455}"/>
    <cellStyle name="メモ 4 2 2 7 12" xfId="10364" xr:uid="{8EA49B63-74FE-4646-B8A5-64B50A29F8AC}"/>
    <cellStyle name="メモ 4 2 2 7 12 2" xfId="21121" xr:uid="{1CD4ED2D-618E-40F0-8AC6-DC2B5D7955D6}"/>
    <cellStyle name="メモ 4 2 2 7 12 2 2" xfId="42812" xr:uid="{A83B2958-52E2-49BE-AF91-CCA86D65D52A}"/>
    <cellStyle name="メモ 4 2 2 7 12 3" xfId="32053" xr:uid="{E8F58750-751F-402E-974A-086E060673AE}"/>
    <cellStyle name="メモ 4 2 2 7 13" xfId="11016" xr:uid="{3E75CA57-FF42-4E7F-9C63-AF7F8034C127}"/>
    <cellStyle name="メモ 4 2 2 7 13 2" xfId="21773" xr:uid="{FA0EC0AC-DC2D-4CD2-8AD6-58FF05CC711A}"/>
    <cellStyle name="メモ 4 2 2 7 13 2 2" xfId="43464" xr:uid="{B3E00E5F-97F8-47D1-A56C-C715EC6D824A}"/>
    <cellStyle name="メモ 4 2 2 7 13 3" xfId="32705" xr:uid="{FF9D2244-76E1-4FAB-9073-CC403871FC30}"/>
    <cellStyle name="メモ 4 2 2 7 14" xfId="11641" xr:uid="{9BEFE96F-F585-415F-A5C0-CF253328AEED}"/>
    <cellStyle name="メモ 4 2 2 7 14 2" xfId="22398" xr:uid="{C090BB8D-0168-4B43-BC7F-0ACF6727FB5E}"/>
    <cellStyle name="メモ 4 2 2 7 14 2 2" xfId="44089" xr:uid="{D383C0D2-243C-48D1-952B-C60C887B158B}"/>
    <cellStyle name="メモ 4 2 2 7 14 3" xfId="33330" xr:uid="{6F554C00-6FFD-48FC-9D4D-B31EA5DB1382}"/>
    <cellStyle name="メモ 4 2 2 7 15" xfId="12246" xr:uid="{18ECA421-6892-4352-BD7B-7F80C98B4C84}"/>
    <cellStyle name="メモ 4 2 2 7 15 2" xfId="23003" xr:uid="{B5981202-F1A3-4BF1-A118-B0B0A86203C8}"/>
    <cellStyle name="メモ 4 2 2 7 15 2 2" xfId="44694" xr:uid="{502F482A-A491-4F74-BBD7-B8D8A08C9BEA}"/>
    <cellStyle name="メモ 4 2 2 7 15 3" xfId="33935" xr:uid="{D6B3FBCF-3917-41A4-AB04-D4FDE238BCE5}"/>
    <cellStyle name="メモ 4 2 2 7 16" xfId="12875" xr:uid="{235E0C74-2695-427F-8338-2C671B552BDB}"/>
    <cellStyle name="メモ 4 2 2 7 16 2" xfId="23632" xr:uid="{2E9645E9-2FB4-4C3B-964D-844F28AB326C}"/>
    <cellStyle name="メモ 4 2 2 7 16 2 2" xfId="45323" xr:uid="{8A904FD0-D734-4CAC-853B-A1171B50A769}"/>
    <cellStyle name="メモ 4 2 2 7 16 3" xfId="34564" xr:uid="{EA781BD6-F2C9-480C-B191-DBC2DCA63064}"/>
    <cellStyle name="メモ 4 2 2 7 17" xfId="13546" xr:uid="{EC9D81FF-1769-4DA2-A9BA-44C3C96476DB}"/>
    <cellStyle name="メモ 4 2 2 7 17 2" xfId="35235" xr:uid="{BB4302F9-A0C1-4C39-8066-5FE3437C942C}"/>
    <cellStyle name="メモ 4 2 2 7 18" xfId="24475" xr:uid="{9A3737DE-83B8-420E-8DD8-F7E74F320EDD}"/>
    <cellStyle name="メモ 4 2 2 7 19" xfId="46173" xr:uid="{9799C7D6-B856-4DA0-BC41-5214FDCC1103}"/>
    <cellStyle name="メモ 4 2 2 7 2" xfId="3727" xr:uid="{400ED9E8-86F6-4336-A3A2-E37864FE7982}"/>
    <cellStyle name="メモ 4 2 2 7 2 2" xfId="14483" xr:uid="{28546DC2-9273-45B6-86E2-47A9DD3A0367}"/>
    <cellStyle name="メモ 4 2 2 7 2 2 2" xfId="36173" xr:uid="{42FB95CC-6ACF-416D-86B5-F39340275AAC}"/>
    <cellStyle name="メモ 4 2 2 7 2 2 3" xfId="49228" xr:uid="{3657D0F9-8EB4-42AC-8384-9FB91D611CE3}"/>
    <cellStyle name="メモ 4 2 2 7 2 3" xfId="25415" xr:uid="{A22A44F6-1914-44E9-AF8C-1CC160D88647}"/>
    <cellStyle name="メモ 4 2 2 7 2 3 2" xfId="50384" xr:uid="{E9232F04-6395-4838-AD48-3FDFB7690AB3}"/>
    <cellStyle name="メモ 4 2 2 7 2 4" xfId="48215" xr:uid="{B55ADF39-BD51-481F-8E88-1669F0AACA2D}"/>
    <cellStyle name="メモ 4 2 2 7 20" xfId="46851" xr:uid="{60C12260-5E43-430B-B205-6BC31393338D}"/>
    <cellStyle name="メモ 4 2 2 7 21" xfId="47535" xr:uid="{0AFC501A-A188-4D29-BAA6-427B96D1253A}"/>
    <cellStyle name="メモ 4 2 2 7 3" xfId="4407" xr:uid="{DF11E96F-B3A6-4655-9827-D97C112464E6}"/>
    <cellStyle name="メモ 4 2 2 7 3 2" xfId="15163" xr:uid="{0FA6C4E8-3180-4D8C-9E30-34F31D965940}"/>
    <cellStyle name="メモ 4 2 2 7 3 2 2" xfId="36853" xr:uid="{85988FE9-45EA-47F5-AA86-686A10353F70}"/>
    <cellStyle name="メモ 4 2 2 7 3 2 3" xfId="51064" xr:uid="{27F82AEA-95C9-4CCA-82C4-BCBB02CA5263}"/>
    <cellStyle name="メモ 4 2 2 7 3 3" xfId="26095" xr:uid="{F6246D45-F51E-440C-997C-93AC3758A260}"/>
    <cellStyle name="メモ 4 2 2 7 3 4" xfId="48895" xr:uid="{5282F1B4-E43A-4819-B0F0-07B7552F9234}"/>
    <cellStyle name="メモ 4 2 2 7 4" xfId="5083" xr:uid="{8A278F87-F93F-4F64-84B3-3432A4E82F02}"/>
    <cellStyle name="メモ 4 2 2 7 4 2" xfId="15839" xr:uid="{5690ED44-EA53-43BC-8D02-0A02B9FC878E}"/>
    <cellStyle name="メモ 4 2 2 7 4 2 2" xfId="37529" xr:uid="{8C9C8B4F-3CFD-440E-AD33-F9438C0D6D55}"/>
    <cellStyle name="メモ 4 2 2 7 4 3" xfId="26771" xr:uid="{2CAB9493-3889-406F-BCB1-E1001EEED430}"/>
    <cellStyle name="メモ 4 2 2 7 4 4" xfId="49704" xr:uid="{31BD36F2-AEF5-4182-9656-8993A8D64CD9}"/>
    <cellStyle name="メモ 4 2 2 7 5" xfId="5763" xr:uid="{A6ABB960-ABA1-4E6C-91D5-74C4E24D049D}"/>
    <cellStyle name="メモ 4 2 2 7 5 2" xfId="16519" xr:uid="{3C294DEB-08C9-4388-B3AF-9C19D2264FBB}"/>
    <cellStyle name="メモ 4 2 2 7 5 2 2" xfId="38209" xr:uid="{FAF84E49-96EF-478C-A734-37DD93979679}"/>
    <cellStyle name="メモ 4 2 2 7 5 3" xfId="27450" xr:uid="{A0A3E92F-76B8-4CAB-B2C3-67E0583228ED}"/>
    <cellStyle name="メモ 4 2 2 7 6" xfId="6446" xr:uid="{E1D8850E-97E1-4876-ACB6-159DB1B29A9E}"/>
    <cellStyle name="メモ 4 2 2 7 6 2" xfId="17202" xr:uid="{53067FF3-14B6-425C-8C15-76438836B181}"/>
    <cellStyle name="メモ 4 2 2 7 6 2 2" xfId="38892" xr:uid="{1E0178F0-E225-4D90-9CCE-67ED9AF9461E}"/>
    <cellStyle name="メモ 4 2 2 7 6 3" xfId="28133" xr:uid="{0B7DC659-88C2-47A6-9492-B88EEB950C31}"/>
    <cellStyle name="メモ 4 2 2 7 7" xfId="7125" xr:uid="{A64AB925-1A81-4E72-93B0-0CE2A0AB53FA}"/>
    <cellStyle name="メモ 4 2 2 7 7 2" xfId="17881" xr:uid="{089CFEBA-F679-4133-AE16-48D8B12B1A21}"/>
    <cellStyle name="メモ 4 2 2 7 7 2 2" xfId="39571" xr:uid="{A5BA8D84-D684-495B-8589-F88532B91B40}"/>
    <cellStyle name="メモ 4 2 2 7 7 3" xfId="28812" xr:uid="{4F3FDA12-9066-4130-8B48-A0EECCB1261B}"/>
    <cellStyle name="メモ 4 2 2 7 8" xfId="7788" xr:uid="{7CCB7841-F93F-4AE2-AB26-A34B4C5D21C8}"/>
    <cellStyle name="メモ 4 2 2 7 8 2" xfId="18544" xr:uid="{7E786CED-381A-4FD1-96BA-EC98C50BB782}"/>
    <cellStyle name="メモ 4 2 2 7 8 2 2" xfId="40235" xr:uid="{30DE20E3-0670-4DF4-9EEA-177ED6968944}"/>
    <cellStyle name="メモ 4 2 2 7 8 3" xfId="29476" xr:uid="{1599EF4B-C15C-4935-9CD2-CAE42133C90F}"/>
    <cellStyle name="メモ 4 2 2 7 9" xfId="8424" xr:uid="{F2CB8A35-60AC-4C90-AC64-C7B183263AD3}"/>
    <cellStyle name="メモ 4 2 2 7 9 2" xfId="19180" xr:uid="{0536DF1A-6438-4106-84D3-CD77FA1109DA}"/>
    <cellStyle name="メモ 4 2 2 7 9 2 2" xfId="40871" xr:uid="{550AC7F7-FCCC-46CF-955C-588377A65BF1}"/>
    <cellStyle name="メモ 4 2 2 7 9 3" xfId="30112" xr:uid="{799E6728-3D63-4086-9495-B6560B9ABF8A}"/>
    <cellStyle name="メモ 4 2 2 8" xfId="3135" xr:uid="{CED7B1D1-2B90-4BC4-9E76-040A7988BC53}"/>
    <cellStyle name="メモ 4 2 2 8 10" xfId="9163" xr:uid="{D23BC7BE-0E3F-494D-955D-AD6DFC65BE0B}"/>
    <cellStyle name="メモ 4 2 2 8 10 2" xfId="19920" xr:uid="{FB695339-4A69-4137-9AAA-358C23A04ED6}"/>
    <cellStyle name="メモ 4 2 2 8 10 2 2" xfId="41611" xr:uid="{B7697E19-B991-480F-9E3D-5B1115EBA03A}"/>
    <cellStyle name="メモ 4 2 2 8 10 3" xfId="30852" xr:uid="{78B4ACB8-183B-4D23-8D21-64B869787500}"/>
    <cellStyle name="メモ 4 2 2 8 11" xfId="9789" xr:uid="{DD8D752C-D2BC-4C7E-964F-0365A3CD8771}"/>
    <cellStyle name="メモ 4 2 2 8 11 2" xfId="20546" xr:uid="{539ACD2A-3899-4855-AE1C-723903309B69}"/>
    <cellStyle name="メモ 4 2 2 8 11 2 2" xfId="42237" xr:uid="{4C6450A6-0851-4170-B4DB-22EBF1A35860}"/>
    <cellStyle name="メモ 4 2 2 8 11 3" xfId="31478" xr:uid="{B626729F-BAD5-4AB7-B33A-EBD9C59B0CC2}"/>
    <cellStyle name="メモ 4 2 2 8 12" xfId="10424" xr:uid="{BC242197-4D7E-4BDD-9C56-E652B98A44EB}"/>
    <cellStyle name="メモ 4 2 2 8 12 2" xfId="21181" xr:uid="{694CB318-D581-44A4-A0CF-3E98EBBDD398}"/>
    <cellStyle name="メモ 4 2 2 8 12 2 2" xfId="42872" xr:uid="{5A606357-6717-4CF1-9821-630FC2BAF2C5}"/>
    <cellStyle name="メモ 4 2 2 8 12 3" xfId="32113" xr:uid="{C73BDA53-5822-4109-99DF-15826220E653}"/>
    <cellStyle name="メモ 4 2 2 8 13" xfId="11076" xr:uid="{FBEB7B4A-5595-44ED-A490-4E397783A1B0}"/>
    <cellStyle name="メモ 4 2 2 8 13 2" xfId="21833" xr:uid="{41A53972-5B07-48EA-B20C-3EE645CE7EF6}"/>
    <cellStyle name="メモ 4 2 2 8 13 2 2" xfId="43524" xr:uid="{E2363B66-8FB0-43AE-B537-CAB90C5CC9BD}"/>
    <cellStyle name="メモ 4 2 2 8 13 3" xfId="32765" xr:uid="{8D389C7E-6202-4F94-ADB5-ABE45D317B38}"/>
    <cellStyle name="メモ 4 2 2 8 14" xfId="11701" xr:uid="{13260622-C42E-4E46-B3DB-A5A43E001F10}"/>
    <cellStyle name="メモ 4 2 2 8 14 2" xfId="22458" xr:uid="{18B9E57D-E2BF-4B2C-B5D4-EBFB859F22BF}"/>
    <cellStyle name="メモ 4 2 2 8 14 2 2" xfId="44149" xr:uid="{2C2D0E78-B2A1-4155-A76D-3EDCA62DC81D}"/>
    <cellStyle name="メモ 4 2 2 8 14 3" xfId="33390" xr:uid="{F5082A54-C582-4806-A6C3-975FC500C6CC}"/>
    <cellStyle name="メモ 4 2 2 8 15" xfId="12306" xr:uid="{6437B978-CC85-4405-A576-61C33A8E0BA7}"/>
    <cellStyle name="メモ 4 2 2 8 15 2" xfId="23063" xr:uid="{3700B175-1DF5-4C1F-B3D0-B6DE65F3DA3C}"/>
    <cellStyle name="メモ 4 2 2 8 15 2 2" xfId="44754" xr:uid="{9716E40E-3382-4F8C-B5E1-B96432337368}"/>
    <cellStyle name="メモ 4 2 2 8 15 3" xfId="33995" xr:uid="{83C25680-6DBB-4E28-8DAD-F43E9AA7B285}"/>
    <cellStyle name="メモ 4 2 2 8 16" xfId="12935" xr:uid="{09945E7E-A09A-46D6-87AE-E0D8519DCCE9}"/>
    <cellStyle name="メモ 4 2 2 8 16 2" xfId="23692" xr:uid="{E2A8B73C-F412-406F-B820-63ABAD004DB4}"/>
    <cellStyle name="メモ 4 2 2 8 16 2 2" xfId="45383" xr:uid="{99FBB1A7-0C83-4E4D-8703-B9FAFC2B027B}"/>
    <cellStyle name="メモ 4 2 2 8 16 3" xfId="34624" xr:uid="{CBCE50A4-4CBB-41E3-ADAC-F5C4A8CB34B4}"/>
    <cellStyle name="メモ 4 2 2 8 17" xfId="13606" xr:uid="{E71EC0E9-5EBE-4AD7-B121-10997F41EF15}"/>
    <cellStyle name="メモ 4 2 2 8 17 2" xfId="35295" xr:uid="{BF468DD8-2479-4922-8DD2-2ABC57A5D252}"/>
    <cellStyle name="メモ 4 2 2 8 18" xfId="24535" xr:uid="{42266FDE-498F-4545-8A04-EB4E6A5BDC27}"/>
    <cellStyle name="メモ 4 2 2 8 19" xfId="46233" xr:uid="{51A38C35-A44D-4AFC-84C1-8024D1908704}"/>
    <cellStyle name="メモ 4 2 2 8 2" xfId="3787" xr:uid="{45FBEFD1-CF05-4887-AABF-FBB846945EE2}"/>
    <cellStyle name="メモ 4 2 2 8 2 2" xfId="14543" xr:uid="{6177A2AD-6274-4E1A-B940-EC2C5FBF4583}"/>
    <cellStyle name="メモ 4 2 2 8 2 2 2" xfId="36233" xr:uid="{10FCB1BF-6390-4A84-8BE1-FA3F5C75499E}"/>
    <cellStyle name="メモ 4 2 2 8 2 2 3" xfId="49240" xr:uid="{808D3D41-2007-44C7-BE64-27C880126B46}"/>
    <cellStyle name="メモ 4 2 2 8 2 3" xfId="25475" xr:uid="{D58343CC-37F4-4B8E-A8BE-A77BEC433D1E}"/>
    <cellStyle name="メモ 4 2 2 8 2 3 2" xfId="50444" xr:uid="{A4A8EFF5-30B9-4A19-9CB8-A7C7606F0DAC}"/>
    <cellStyle name="メモ 4 2 2 8 2 4" xfId="48275" xr:uid="{11C24AD6-211D-4F43-9506-302FE2A9E356}"/>
    <cellStyle name="メモ 4 2 2 8 20" xfId="46911" xr:uid="{AEA6D53A-2CA8-4FBE-B3AF-435E98E1EBF8}"/>
    <cellStyle name="メモ 4 2 2 8 21" xfId="47595" xr:uid="{025167F4-A9EA-4FAE-B71C-7D031E9B3E93}"/>
    <cellStyle name="メモ 4 2 2 8 3" xfId="4467" xr:uid="{49F28589-45E0-4DDD-9EEE-14F1CE380C11}"/>
    <cellStyle name="メモ 4 2 2 8 3 2" xfId="15223" xr:uid="{5B0A3C91-8CB8-421F-A521-B8B4B71658CC}"/>
    <cellStyle name="メモ 4 2 2 8 3 2 2" xfId="36913" xr:uid="{4F12CB5F-2733-41D3-8FB0-9ED18090770B}"/>
    <cellStyle name="メモ 4 2 2 8 3 2 3" xfId="51124" xr:uid="{52EDBDB6-C60C-4EA8-8B67-885628F2A46F}"/>
    <cellStyle name="メモ 4 2 2 8 3 3" xfId="26155" xr:uid="{4359FCE1-B653-43C0-8C66-CDE4EDF45D4D}"/>
    <cellStyle name="メモ 4 2 2 8 3 4" xfId="48955" xr:uid="{869776D3-D783-4093-99BA-483D5A76B009}"/>
    <cellStyle name="メモ 4 2 2 8 4" xfId="5143" xr:uid="{DA4F3C22-B471-4249-AFCC-49BA3D357099}"/>
    <cellStyle name="メモ 4 2 2 8 4 2" xfId="15899" xr:uid="{7B9867FA-4FD0-4F47-954F-7E9CA5412BEF}"/>
    <cellStyle name="メモ 4 2 2 8 4 2 2" xfId="37589" xr:uid="{9FC8527A-F619-410E-A7C4-5D4E376943EC}"/>
    <cellStyle name="メモ 4 2 2 8 4 3" xfId="26831" xr:uid="{ECAFF2E8-32D8-49B5-9BE8-9978D5D7495C}"/>
    <cellStyle name="メモ 4 2 2 8 4 4" xfId="49764" xr:uid="{5862ABAB-3BB2-4474-8994-F2CF05A76BFE}"/>
    <cellStyle name="メモ 4 2 2 8 5" xfId="5823" xr:uid="{6E6FC863-A7B1-4EB4-A0FD-77E632D79D2F}"/>
    <cellStyle name="メモ 4 2 2 8 5 2" xfId="16579" xr:uid="{09A7991D-246D-4B77-9FC3-A42DFBEB81BA}"/>
    <cellStyle name="メモ 4 2 2 8 5 2 2" xfId="38269" xr:uid="{39A5027E-A83A-4B11-B7FE-2F9A311B3384}"/>
    <cellStyle name="メモ 4 2 2 8 5 3" xfId="27510" xr:uid="{3822D674-6BB9-4BC8-8297-52E7A14E9C96}"/>
    <cellStyle name="メモ 4 2 2 8 6" xfId="6506" xr:uid="{A9D8CAC5-3AE9-4FB7-8693-78B01C5FD0AE}"/>
    <cellStyle name="メモ 4 2 2 8 6 2" xfId="17262" xr:uid="{7D92E44E-FCEA-4241-AC62-2F5D7AA7AD53}"/>
    <cellStyle name="メモ 4 2 2 8 6 2 2" xfId="38952" xr:uid="{B4B0417A-D8BB-438E-923C-DE8CED5BAB36}"/>
    <cellStyle name="メモ 4 2 2 8 6 3" xfId="28193" xr:uid="{FEE74ECC-0F5C-410D-A2E9-5ADF8DBD26F0}"/>
    <cellStyle name="メモ 4 2 2 8 7" xfId="7185" xr:uid="{EC5977CC-51ED-4116-BFEB-1DF22D0A36DD}"/>
    <cellStyle name="メモ 4 2 2 8 7 2" xfId="17941" xr:uid="{C94B9EC6-9ADE-4E07-81A6-98C00B341B2D}"/>
    <cellStyle name="メモ 4 2 2 8 7 2 2" xfId="39631" xr:uid="{3E593A0A-9ACE-439D-9804-813FDD9EC270}"/>
    <cellStyle name="メモ 4 2 2 8 7 3" xfId="28872" xr:uid="{DBBE2811-1029-46DC-B4E1-340EBA580ABE}"/>
    <cellStyle name="メモ 4 2 2 8 8" xfId="7848" xr:uid="{16F36DFB-6A09-4F59-AF9F-64F5214E48BE}"/>
    <cellStyle name="メモ 4 2 2 8 8 2" xfId="18604" xr:uid="{4BDAA4EE-2084-4C94-A9A9-62B46FDD9C84}"/>
    <cellStyle name="メモ 4 2 2 8 8 2 2" xfId="40295" xr:uid="{28F83EDD-30AA-4A13-8F92-7AECB996A95B}"/>
    <cellStyle name="メモ 4 2 2 8 8 3" xfId="29536" xr:uid="{F1464AEA-D345-41F6-B987-2CB644A22788}"/>
    <cellStyle name="メモ 4 2 2 8 9" xfId="8484" xr:uid="{69CF5FC8-5D3C-4A49-B7B1-579CA902FFCC}"/>
    <cellStyle name="メモ 4 2 2 8 9 2" xfId="19240" xr:uid="{CC7F4A5F-493A-47A1-AD54-C23A6AF259BE}"/>
    <cellStyle name="メモ 4 2 2 8 9 2 2" xfId="40931" xr:uid="{EEB23B65-EA45-447D-B370-DBAC7BED3BC3}"/>
    <cellStyle name="メモ 4 2 2 8 9 3" xfId="30172" xr:uid="{395F62C4-97A6-4290-BCCA-C8A8604E0A19}"/>
    <cellStyle name="メモ 4 2 2 9" xfId="3195" xr:uid="{865C1E4A-A249-4D68-A381-3DD70E35DB94}"/>
    <cellStyle name="メモ 4 2 2 9 10" xfId="9223" xr:uid="{9AED01D4-335A-453F-8BAE-B172D1B5C579}"/>
    <cellStyle name="メモ 4 2 2 9 10 2" xfId="19980" xr:uid="{298BDD3F-92ED-42E0-AB4B-08D01E24363B}"/>
    <cellStyle name="メモ 4 2 2 9 10 2 2" xfId="41671" xr:uid="{EBF82CCA-5661-4800-B8E9-1312BC8DDB95}"/>
    <cellStyle name="メモ 4 2 2 9 10 3" xfId="30912" xr:uid="{678ACDB4-4B58-43C3-9B93-ACE282FB4145}"/>
    <cellStyle name="メモ 4 2 2 9 11" xfId="9849" xr:uid="{D04A8B69-7D33-4B67-9EBE-A6CE7DA7DD1E}"/>
    <cellStyle name="メモ 4 2 2 9 11 2" xfId="20606" xr:uid="{F467DEBB-5BAD-4F2B-9436-E963E16B79CE}"/>
    <cellStyle name="メモ 4 2 2 9 11 2 2" xfId="42297" xr:uid="{8D543B2D-9891-4B28-84E9-61D8567544F3}"/>
    <cellStyle name="メモ 4 2 2 9 11 3" xfId="31538" xr:uid="{914A1C3C-2B05-4C7C-BA6C-D76B62CD649B}"/>
    <cellStyle name="メモ 4 2 2 9 12" xfId="10484" xr:uid="{9C1EF32B-AC07-4584-BA2A-091A5C59606D}"/>
    <cellStyle name="メモ 4 2 2 9 12 2" xfId="21241" xr:uid="{6CD94FDE-BC3A-412E-8DF3-3ABA4125CFB9}"/>
    <cellStyle name="メモ 4 2 2 9 12 2 2" xfId="42932" xr:uid="{DE1CB68F-A383-4B4E-99A1-91862D58EFC7}"/>
    <cellStyle name="メモ 4 2 2 9 12 3" xfId="32173" xr:uid="{4ACD0183-CD74-4DC7-932D-86B800979AFC}"/>
    <cellStyle name="メモ 4 2 2 9 13" xfId="11136" xr:uid="{694E713C-F0D2-4BDF-91DB-30129BE49453}"/>
    <cellStyle name="メモ 4 2 2 9 13 2" xfId="21893" xr:uid="{748C45AD-DE8B-47D5-A133-F5FE5A2C6D4F}"/>
    <cellStyle name="メモ 4 2 2 9 13 2 2" xfId="43584" xr:uid="{2EBFC50A-A4FD-4AC0-9825-CDA78AE35A33}"/>
    <cellStyle name="メモ 4 2 2 9 13 3" xfId="32825" xr:uid="{9E7CA105-F6A9-4714-9135-3F1E0134019A}"/>
    <cellStyle name="メモ 4 2 2 9 14" xfId="11761" xr:uid="{C610681F-C4AD-4EA9-97CB-44F169CF1E96}"/>
    <cellStyle name="メモ 4 2 2 9 14 2" xfId="22518" xr:uid="{829CB9DD-BC5B-489A-8715-58D2659ACE3A}"/>
    <cellStyle name="メモ 4 2 2 9 14 2 2" xfId="44209" xr:uid="{0B75DF5D-AB58-4533-A586-0B7F7E09B01B}"/>
    <cellStyle name="メモ 4 2 2 9 14 3" xfId="33450" xr:uid="{3E6AB53A-41B8-4B47-BDD7-8E3BD24B2B8F}"/>
    <cellStyle name="メモ 4 2 2 9 15" xfId="12366" xr:uid="{6D916BB8-CB98-45C2-8148-240454284854}"/>
    <cellStyle name="メモ 4 2 2 9 15 2" xfId="23123" xr:uid="{9807117C-DCB7-4806-9117-830C14294FF1}"/>
    <cellStyle name="メモ 4 2 2 9 15 2 2" xfId="44814" xr:uid="{2B833400-69C3-4501-BBFD-61776DA0D529}"/>
    <cellStyle name="メモ 4 2 2 9 15 3" xfId="34055" xr:uid="{319BDEF4-74D6-42A2-97A4-9D2360F91C88}"/>
    <cellStyle name="メモ 4 2 2 9 16" xfId="12995" xr:uid="{614679D3-E8E2-4E1C-B5A5-1BED9A3A1E45}"/>
    <cellStyle name="メモ 4 2 2 9 16 2" xfId="23752" xr:uid="{C1D54B62-2724-4F1D-9E0D-FB24458A99BA}"/>
    <cellStyle name="メモ 4 2 2 9 16 2 2" xfId="45443" xr:uid="{3D5DE005-D977-4A06-88B2-0D3A7091CD16}"/>
    <cellStyle name="メモ 4 2 2 9 16 3" xfId="34684" xr:uid="{BE8D12CE-E3DD-4847-9E14-153B3D45BC4F}"/>
    <cellStyle name="メモ 4 2 2 9 17" xfId="13666" xr:uid="{79FA8117-35EC-4507-ABC2-B993B2BB3F9D}"/>
    <cellStyle name="メモ 4 2 2 9 17 2" xfId="35355" xr:uid="{AF62A686-300D-4F61-BF46-1204FB45B3C2}"/>
    <cellStyle name="メモ 4 2 2 9 18" xfId="24595" xr:uid="{85107D59-0A9A-4352-9EE3-9526FFBE28D7}"/>
    <cellStyle name="メモ 4 2 2 9 19" xfId="46293" xr:uid="{6EBD74BC-4A70-4179-9150-5A568CD211A6}"/>
    <cellStyle name="メモ 4 2 2 9 2" xfId="3847" xr:uid="{99DBE01B-CB00-491F-9F7D-240BCE964B36}"/>
    <cellStyle name="メモ 4 2 2 9 2 2" xfId="14603" xr:uid="{A980A8CD-303B-4E81-AC9E-1192F52D0A94}"/>
    <cellStyle name="メモ 4 2 2 9 2 2 2" xfId="36293" xr:uid="{C7B1EFEF-4883-4C3A-A4CB-95DBCB84878E}"/>
    <cellStyle name="メモ 4 2 2 9 2 2 3" xfId="49252" xr:uid="{EFFBDCC0-8ED5-4FC0-BA7E-8053CD650D32}"/>
    <cellStyle name="メモ 4 2 2 9 2 3" xfId="25535" xr:uid="{AF5A5D5F-0E42-4A1B-8882-9522C22E9A09}"/>
    <cellStyle name="メモ 4 2 2 9 2 3 2" xfId="50504" xr:uid="{9F8C1B2A-525B-4213-837C-2DABD981D1C2}"/>
    <cellStyle name="メモ 4 2 2 9 2 4" xfId="48335" xr:uid="{D3171A91-43F9-4207-A766-B77CB3562609}"/>
    <cellStyle name="メモ 4 2 2 9 20" xfId="46971" xr:uid="{CEED9641-E2B9-41F7-B58E-9494D77E273F}"/>
    <cellStyle name="メモ 4 2 2 9 21" xfId="47655" xr:uid="{12C88060-6927-4D82-B63D-D8691605B933}"/>
    <cellStyle name="メモ 4 2 2 9 3" xfId="4527" xr:uid="{181635E8-FF65-4287-9CF2-E48A100B2CA6}"/>
    <cellStyle name="メモ 4 2 2 9 3 2" xfId="15283" xr:uid="{24AB183B-9F69-4EC0-96D2-9F2B3ECFBA71}"/>
    <cellStyle name="メモ 4 2 2 9 3 2 2" xfId="36973" xr:uid="{6EBF749D-A2CD-4F85-A157-91F6DADF52B0}"/>
    <cellStyle name="メモ 4 2 2 9 3 2 3" xfId="51184" xr:uid="{0EE7B731-29BF-47BF-AF2E-69D630AF2C56}"/>
    <cellStyle name="メモ 4 2 2 9 3 3" xfId="26215" xr:uid="{E078016A-C0D8-42CA-9C64-D301300A228E}"/>
    <cellStyle name="メモ 4 2 2 9 3 4" xfId="49015" xr:uid="{349503D5-88FA-482F-85BF-4549C6FD01B9}"/>
    <cellStyle name="メモ 4 2 2 9 4" xfId="5203" xr:uid="{A33FFEE6-FC93-46C8-823B-67BFC1D371D6}"/>
    <cellStyle name="メモ 4 2 2 9 4 2" xfId="15959" xr:uid="{372F95AB-9D2D-4BC0-B191-361F17A3C984}"/>
    <cellStyle name="メモ 4 2 2 9 4 2 2" xfId="37649" xr:uid="{95FAC6D9-64FF-4D1D-85D0-3496AFD720CF}"/>
    <cellStyle name="メモ 4 2 2 9 4 3" xfId="26891" xr:uid="{C92A3A47-89F1-46EA-B4FF-FE04A0ADE3EC}"/>
    <cellStyle name="メモ 4 2 2 9 4 4" xfId="49824" xr:uid="{CB08F743-7B42-4A23-B50C-FE76E065936E}"/>
    <cellStyle name="メモ 4 2 2 9 5" xfId="5883" xr:uid="{BCBAA602-DEAE-44B5-8FC9-3B05DD4ADA83}"/>
    <cellStyle name="メモ 4 2 2 9 5 2" xfId="16639" xr:uid="{675E7BB7-BE4B-40C4-9754-250D2691357A}"/>
    <cellStyle name="メモ 4 2 2 9 5 2 2" xfId="38329" xr:uid="{22BF638F-413B-42BC-A1B0-6BA3A34C03BA}"/>
    <cellStyle name="メモ 4 2 2 9 5 3" xfId="27570" xr:uid="{30834083-ECCF-4CC3-B12F-9411DBAB7675}"/>
    <cellStyle name="メモ 4 2 2 9 6" xfId="6566" xr:uid="{C28DE1ED-2137-4427-B363-E65B2E3E5906}"/>
    <cellStyle name="メモ 4 2 2 9 6 2" xfId="17322" xr:uid="{6C518EA9-02B8-4BAA-B3AC-08E971FAC47B}"/>
    <cellStyle name="メモ 4 2 2 9 6 2 2" xfId="39012" xr:uid="{722E43B3-B266-446A-9744-889262ADD13B}"/>
    <cellStyle name="メモ 4 2 2 9 6 3" xfId="28253" xr:uid="{6BE3AD90-A538-4A2D-AA02-9DD623F83CB5}"/>
    <cellStyle name="メモ 4 2 2 9 7" xfId="7245" xr:uid="{31F0F6C7-3A92-4A9E-A7D8-6087DBD03B11}"/>
    <cellStyle name="メモ 4 2 2 9 7 2" xfId="18001" xr:uid="{BB5D0F45-8B99-4730-AC42-7163FCBFAB3B}"/>
    <cellStyle name="メモ 4 2 2 9 7 2 2" xfId="39691" xr:uid="{DCFD6435-6954-4D52-841C-D9213098D8AA}"/>
    <cellStyle name="メモ 4 2 2 9 7 3" xfId="28932" xr:uid="{3BB50B58-B121-4C11-B533-8ED3F8820C59}"/>
    <cellStyle name="メモ 4 2 2 9 8" xfId="7908" xr:uid="{9AF65CB6-FF58-4900-BC5B-D820F2A385B8}"/>
    <cellStyle name="メモ 4 2 2 9 8 2" xfId="18664" xr:uid="{ACC268FB-5989-4112-B9C3-1FF566405108}"/>
    <cellStyle name="メモ 4 2 2 9 8 2 2" xfId="40355" xr:uid="{BF4034C6-7BCF-4065-8713-68FB76563FB5}"/>
    <cellStyle name="メモ 4 2 2 9 8 3" xfId="29596" xr:uid="{27B1C9AA-88A0-4326-9B0D-33E96747F15A}"/>
    <cellStyle name="メモ 4 2 2 9 9" xfId="8544" xr:uid="{F10091AE-75F1-4F70-8013-EA47E862489D}"/>
    <cellStyle name="メモ 4 2 2 9 9 2" xfId="19300" xr:uid="{DF1F11AD-1CE0-49C9-8136-AB2604A58291}"/>
    <cellStyle name="メモ 4 2 2 9 9 2 2" xfId="40991" xr:uid="{7C1F08F7-F9FD-415C-94F8-C931AE4AF3A1}"/>
    <cellStyle name="メモ 4 2 2 9 9 3" xfId="30232" xr:uid="{67510F6C-6ACE-44A7-8948-BA1048DBD155}"/>
    <cellStyle name="メモ 4 2 20" xfId="6033" xr:uid="{1400A635-3C17-466F-9B0B-EB81CC5C2A27}"/>
    <cellStyle name="メモ 4 2 20 2" xfId="16789" xr:uid="{405E8506-C7F3-4321-AA20-7B0E19010A16}"/>
    <cellStyle name="メモ 4 2 20 2 2" xfId="38479" xr:uid="{DAFA6AB5-AF08-4C67-82AF-3551903183E1}"/>
    <cellStyle name="メモ 4 2 20 3" xfId="27720" xr:uid="{9757C614-278B-4261-BE95-6FE50AA9134A}"/>
    <cellStyle name="メモ 4 2 21" xfId="6707" xr:uid="{49139B66-C297-456D-B993-41C816E7D24E}"/>
    <cellStyle name="メモ 4 2 21 2" xfId="17463" xr:uid="{09FE6D25-E446-4A47-B934-D553615F46E3}"/>
    <cellStyle name="メモ 4 2 21 2 2" xfId="39153" xr:uid="{8CFC9996-42A8-4658-B5C9-426A8AE552EA}"/>
    <cellStyle name="メモ 4 2 21 3" xfId="28394" xr:uid="{CFB8A213-B9F7-445F-93FA-725C4031AE98}"/>
    <cellStyle name="メモ 4 2 22" xfId="2570" xr:uid="{45E4EDDD-7786-49E2-A403-873388475EE9}"/>
    <cellStyle name="メモ 4 2 22 2" xfId="13939" xr:uid="{822455BD-30F0-4847-81B6-D6B98D0D483B}"/>
    <cellStyle name="メモ 4 2 22 2 2" xfId="35629" xr:uid="{719ECE5F-DB4F-41A1-AE90-F1BE4AE3FE02}"/>
    <cellStyle name="メモ 4 2 22 3" xfId="24870" xr:uid="{851EF81F-4D3A-46F8-BB8F-DA63343AE15F}"/>
    <cellStyle name="メモ 4 2 23" xfId="8787" xr:uid="{6100762A-52B0-499A-BA62-32CA7C99AEBF}"/>
    <cellStyle name="メモ 4 2 23 2" xfId="19543" xr:uid="{85F8726C-1171-40A1-8F1B-4743DE956FF4}"/>
    <cellStyle name="メモ 4 2 23 2 2" xfId="41234" xr:uid="{7633D924-1C94-4377-8C59-8A626D1AE005}"/>
    <cellStyle name="メモ 4 2 23 3" xfId="30475" xr:uid="{122F7606-4F5F-46CF-91C3-D8B27B0F64E9}"/>
    <cellStyle name="メモ 4 2 24" xfId="11330" xr:uid="{9A02AFF7-AE1D-4408-ADDD-F7FF92EE71A6}"/>
    <cellStyle name="メモ 4 2 24 2" xfId="22087" xr:uid="{F3600FAB-B4DB-4E2B-88DA-C81F78533D08}"/>
    <cellStyle name="メモ 4 2 24 2 2" xfId="43778" xr:uid="{548F3240-9790-45F0-92CA-0190C59B9D3B}"/>
    <cellStyle name="メモ 4 2 24 3" xfId="33019" xr:uid="{F64281B1-565D-41E5-9894-C430199F5073}"/>
    <cellStyle name="メモ 4 2 25" xfId="13136" xr:uid="{1FF26749-4F47-4493-93E5-84FE0308E372}"/>
    <cellStyle name="メモ 4 2 25 2" xfId="23893" xr:uid="{5AD4DA61-92C6-4804-88D6-920960C90927}"/>
    <cellStyle name="メモ 4 2 25 2 2" xfId="45584" xr:uid="{4835FF12-CF9F-4B49-BF5B-3C6119344BBE}"/>
    <cellStyle name="メモ 4 2 25 3" xfId="34825" xr:uid="{00E08462-06CD-44F6-A00F-9E557F524414}"/>
    <cellStyle name="メモ 4 2 26" xfId="24065" xr:uid="{056943D3-71E5-4BAD-8275-1E90F978F6A3}"/>
    <cellStyle name="メモ 4 2 27" xfId="45763" xr:uid="{51909D43-4EC0-4BEF-81AC-527209FC594A}"/>
    <cellStyle name="メモ 4 2 28" xfId="46441" xr:uid="{5C8351BE-0D25-4836-9802-35491FF7B0A0}"/>
    <cellStyle name="メモ 4 2 29" xfId="47125" xr:uid="{6423DDD0-5643-4FFC-8E93-A72314AAB794}"/>
    <cellStyle name="メモ 4 2 3" xfId="1346" xr:uid="{89AC6764-00DE-4EED-B1BC-C65D47CB493B}"/>
    <cellStyle name="メモ 4 2 3 10" xfId="3270" xr:uid="{D4E70D6A-1124-4A50-8EEC-32E4C7464261}"/>
    <cellStyle name="メモ 4 2 3 10 10" xfId="9298" xr:uid="{D5D666C2-984D-4E2C-9827-4AB3AE414E7D}"/>
    <cellStyle name="メモ 4 2 3 10 10 2" xfId="20055" xr:uid="{12389FD3-90E0-454B-A4C6-CC5CF922857A}"/>
    <cellStyle name="メモ 4 2 3 10 10 2 2" xfId="41746" xr:uid="{0EC34A72-161F-4020-BFA3-9CA574A7BAFF}"/>
    <cellStyle name="メモ 4 2 3 10 10 3" xfId="30987" xr:uid="{AE9A14FE-7A9D-449F-AE7F-EF9C4D75C494}"/>
    <cellStyle name="メモ 4 2 3 10 11" xfId="9924" xr:uid="{7CF670E9-7459-4992-A322-C12AC2EAA2C3}"/>
    <cellStyle name="メモ 4 2 3 10 11 2" xfId="20681" xr:uid="{F5FF7404-DF7F-430B-98E3-7F5D4D6F8E47}"/>
    <cellStyle name="メモ 4 2 3 10 11 2 2" xfId="42372" xr:uid="{52C09DE1-95BA-44C0-8D8D-0FC3BE27C93E}"/>
    <cellStyle name="メモ 4 2 3 10 11 3" xfId="31613" xr:uid="{8DFBF4F9-01A0-4D7B-8201-202990C89063}"/>
    <cellStyle name="メモ 4 2 3 10 12" xfId="10559" xr:uid="{763FD3A8-FB2D-462F-B437-C160DBB6FBD4}"/>
    <cellStyle name="メモ 4 2 3 10 12 2" xfId="21316" xr:uid="{3896D1C8-2E21-4A62-B27D-A6EBBD65DEB4}"/>
    <cellStyle name="メモ 4 2 3 10 12 2 2" xfId="43007" xr:uid="{7CF74731-13D5-4EFF-A4C9-61A12AFFA97F}"/>
    <cellStyle name="メモ 4 2 3 10 12 3" xfId="32248" xr:uid="{A8CB40C4-3BF1-4B1F-AEEB-5CC4C6FA1188}"/>
    <cellStyle name="メモ 4 2 3 10 13" xfId="11211" xr:uid="{7FAAC206-D75C-460B-BA6A-5C09DADCAF7D}"/>
    <cellStyle name="メモ 4 2 3 10 13 2" xfId="21968" xr:uid="{89CC58DF-BB54-4C95-B022-457A9334B8E0}"/>
    <cellStyle name="メモ 4 2 3 10 13 2 2" xfId="43659" xr:uid="{CD71C52E-E668-4B43-B088-22B0F5FDD7F9}"/>
    <cellStyle name="メモ 4 2 3 10 13 3" xfId="32900" xr:uid="{F2630B4A-4135-4D46-8C48-09DFD12D914C}"/>
    <cellStyle name="メモ 4 2 3 10 14" xfId="11836" xr:uid="{A60325B9-6CA5-4F04-B1BF-989417BA1A21}"/>
    <cellStyle name="メモ 4 2 3 10 14 2" xfId="22593" xr:uid="{730C9E8E-DE02-4ADB-AFA1-D5DD127415D4}"/>
    <cellStyle name="メモ 4 2 3 10 14 2 2" xfId="44284" xr:uid="{A19C50B6-A57A-4359-8701-5A0CDBF64523}"/>
    <cellStyle name="メモ 4 2 3 10 14 3" xfId="33525" xr:uid="{759210EA-85E5-455E-9265-B9AC15BC0076}"/>
    <cellStyle name="メモ 4 2 3 10 15" xfId="12441" xr:uid="{32B811CB-9F9E-44AA-BB4A-30AF2E696D51}"/>
    <cellStyle name="メモ 4 2 3 10 15 2" xfId="23198" xr:uid="{2EF9B056-3655-444C-967D-B13CD7D48434}"/>
    <cellStyle name="メモ 4 2 3 10 15 2 2" xfId="44889" xr:uid="{453F819E-C6D3-490F-87FD-22071901D285}"/>
    <cellStyle name="メモ 4 2 3 10 15 3" xfId="34130" xr:uid="{6390FCEE-5F5D-48A2-92D2-4523ECCCF6E8}"/>
    <cellStyle name="メモ 4 2 3 10 16" xfId="13070" xr:uid="{90798735-A68C-4441-BEC0-210BECCBCA31}"/>
    <cellStyle name="メモ 4 2 3 10 16 2" xfId="23827" xr:uid="{F570E35C-806D-48C7-8689-5B9E3F5BA287}"/>
    <cellStyle name="メモ 4 2 3 10 16 2 2" xfId="45518" xr:uid="{BE38D560-F8EF-41AB-83EC-2BE46CF6EBBE}"/>
    <cellStyle name="メモ 4 2 3 10 16 3" xfId="34759" xr:uid="{757B4C1F-BC39-4618-82B6-05B630E83B2F}"/>
    <cellStyle name="メモ 4 2 3 10 17" xfId="13741" xr:uid="{F5ABC3EE-842B-4E8A-B012-734FC0D7145B}"/>
    <cellStyle name="メモ 4 2 3 10 17 2" xfId="35430" xr:uid="{85E4DCA9-9EDB-4CDB-AD75-B190AA9E678D}"/>
    <cellStyle name="メモ 4 2 3 10 18" xfId="24670" xr:uid="{278C58B4-E731-4A50-B1A3-39CA38ECD302}"/>
    <cellStyle name="メモ 4 2 3 10 19" xfId="46368" xr:uid="{9A96E9DE-096F-41A8-A181-4BD7F378C733}"/>
    <cellStyle name="メモ 4 2 3 10 2" xfId="3922" xr:uid="{C53B0A28-7D4A-492C-B4F6-58DF2F7D1819}"/>
    <cellStyle name="メモ 4 2 3 10 2 2" xfId="14678" xr:uid="{07AB12A1-5C2C-45B7-B450-9FDA88610444}"/>
    <cellStyle name="メモ 4 2 3 10 2 2 2" xfId="36368" xr:uid="{1743C2BA-8D6B-43D2-B7FF-DE316261F65D}"/>
    <cellStyle name="メモ 4 2 3 10 2 2 3" xfId="49267" xr:uid="{57F26B28-E58B-4138-82CD-5FD4D2C025CB}"/>
    <cellStyle name="メモ 4 2 3 10 2 3" xfId="25610" xr:uid="{D1C466D1-051E-43F4-B9AD-75DD6AA35A2E}"/>
    <cellStyle name="メモ 4 2 3 10 2 3 2" xfId="50579" xr:uid="{DEE7F927-CBEC-43A2-8658-B2F83B8F49F2}"/>
    <cellStyle name="メモ 4 2 3 10 2 4" xfId="48410" xr:uid="{C4CAB105-0F14-400F-8BD9-A2900E036678}"/>
    <cellStyle name="メモ 4 2 3 10 20" xfId="47046" xr:uid="{8887A87A-36A6-4DB6-86AA-EE9BAE4D4638}"/>
    <cellStyle name="メモ 4 2 3 10 21" xfId="47730" xr:uid="{F3F3245D-533E-403A-A6E5-2D25E8D75701}"/>
    <cellStyle name="メモ 4 2 3 10 3" xfId="4602" xr:uid="{877C469A-E36A-4F19-89FC-6AB4F148FC9D}"/>
    <cellStyle name="メモ 4 2 3 10 3 2" xfId="15358" xr:uid="{CC0D8709-7E58-4754-8DDF-0B9394139C5C}"/>
    <cellStyle name="メモ 4 2 3 10 3 2 2" xfId="37048" xr:uid="{48DB8134-9C73-4E59-A15C-0D4CFB4E2868}"/>
    <cellStyle name="メモ 4 2 3 10 3 2 3" xfId="51259" xr:uid="{FDCD7920-F94A-40E3-AB23-86019C87226B}"/>
    <cellStyle name="メモ 4 2 3 10 3 3" xfId="26290" xr:uid="{CDCA3F25-1718-4B9F-A53D-364D2D0DBAD7}"/>
    <cellStyle name="メモ 4 2 3 10 3 4" xfId="49090" xr:uid="{8C52E4A1-A524-4C2D-B07A-63BE17AA9497}"/>
    <cellStyle name="メモ 4 2 3 10 4" xfId="5278" xr:uid="{E8406C7B-A576-4373-A07B-E80CD671EBC3}"/>
    <cellStyle name="メモ 4 2 3 10 4 2" xfId="16034" xr:uid="{4B8FD6EB-06C1-4953-BD58-01CE029D2D84}"/>
    <cellStyle name="メモ 4 2 3 10 4 2 2" xfId="37724" xr:uid="{ED83C6C4-DAE5-44B6-97F7-8BFBBF849CB9}"/>
    <cellStyle name="メモ 4 2 3 10 4 3" xfId="26966" xr:uid="{64ED7EE7-DB72-42C5-BEED-E835C42B29C3}"/>
    <cellStyle name="メモ 4 2 3 10 4 4" xfId="49899" xr:uid="{413B5C0E-6F6A-410A-90FB-BE49B37E28C1}"/>
    <cellStyle name="メモ 4 2 3 10 5" xfId="5958" xr:uid="{31B89CBC-14CC-4D42-9ADA-0A49CCF653EB}"/>
    <cellStyle name="メモ 4 2 3 10 5 2" xfId="16714" xr:uid="{A0298EF5-21CC-40A3-BB10-E37806238B48}"/>
    <cellStyle name="メモ 4 2 3 10 5 2 2" xfId="38404" xr:uid="{C1705B08-77C0-461D-82F5-7EF47D179A39}"/>
    <cellStyle name="メモ 4 2 3 10 5 3" xfId="27645" xr:uid="{9924739D-9DEC-483D-B1AE-79F9C88DFEA9}"/>
    <cellStyle name="メモ 4 2 3 10 6" xfId="6641" xr:uid="{7C59B432-B3BB-4875-A5E3-FD6631EC1033}"/>
    <cellStyle name="メモ 4 2 3 10 6 2" xfId="17397" xr:uid="{B83F6F7C-B7A2-4781-9A90-82C0654619BE}"/>
    <cellStyle name="メモ 4 2 3 10 6 2 2" xfId="39087" xr:uid="{22C55B00-CD94-47E2-8D40-BD140AF8F342}"/>
    <cellStyle name="メモ 4 2 3 10 6 3" xfId="28328" xr:uid="{62AD463B-3A45-47A5-9A88-54243304D260}"/>
    <cellStyle name="メモ 4 2 3 10 7" xfId="7320" xr:uid="{338358AF-B2C5-4C79-BC69-0FC633F0879F}"/>
    <cellStyle name="メモ 4 2 3 10 7 2" xfId="18076" xr:uid="{164FCA5A-3FE1-44B6-A045-754EE451AB2D}"/>
    <cellStyle name="メモ 4 2 3 10 7 2 2" xfId="39766" xr:uid="{1A6F2DC8-D97B-4F22-BE76-8B75749FEE02}"/>
    <cellStyle name="メモ 4 2 3 10 7 3" xfId="29007" xr:uid="{E71C4631-70C2-40E9-BB0E-FD807D1ABCA4}"/>
    <cellStyle name="メモ 4 2 3 10 8" xfId="7983" xr:uid="{278223EE-64AF-454B-9049-DE7E0589E806}"/>
    <cellStyle name="メモ 4 2 3 10 8 2" xfId="18739" xr:uid="{1F0C30F0-3363-4C46-B516-B893D5FAA542}"/>
    <cellStyle name="メモ 4 2 3 10 8 2 2" xfId="40430" xr:uid="{A10D6028-D7BD-4B0D-A7C2-FA0080BAD367}"/>
    <cellStyle name="メモ 4 2 3 10 8 3" xfId="29671" xr:uid="{D0651C9F-860C-409D-8798-BA8A1D8757C9}"/>
    <cellStyle name="メモ 4 2 3 10 9" xfId="8619" xr:uid="{3DCE36D7-0269-435E-AC2D-0220D1B5773C}"/>
    <cellStyle name="メモ 4 2 3 10 9 2" xfId="19375" xr:uid="{F72E9A8C-993D-464A-AB9E-CAC9012B0A32}"/>
    <cellStyle name="メモ 4 2 3 10 9 2 2" xfId="41066" xr:uid="{FBB74B32-9BA0-4B0C-B889-F23A6DC13D28}"/>
    <cellStyle name="メモ 4 2 3 10 9 3" xfId="30307" xr:uid="{14761037-2C1E-48B3-8D9F-8B4302CB6267}"/>
    <cellStyle name="メモ 4 2 3 11" xfId="3330" xr:uid="{B4EFB463-86A2-4763-896D-FA9BECDFE3AC}"/>
    <cellStyle name="メモ 4 2 3 11 10" xfId="9358" xr:uid="{C58FD56C-3FD0-4EE4-B283-DC4BED968680}"/>
    <cellStyle name="メモ 4 2 3 11 10 2" xfId="20115" xr:uid="{0E931907-5B85-40C2-9D59-D66EA31117A5}"/>
    <cellStyle name="メモ 4 2 3 11 10 2 2" xfId="41806" xr:uid="{EC2D3465-B949-4AD0-9016-34680FC9F7BC}"/>
    <cellStyle name="メモ 4 2 3 11 10 3" xfId="31047" xr:uid="{598A7967-8268-47C6-94A4-FE6626508E22}"/>
    <cellStyle name="メモ 4 2 3 11 11" xfId="9984" xr:uid="{159F15AE-C55F-42A6-A695-54DF4FAD45F5}"/>
    <cellStyle name="メモ 4 2 3 11 11 2" xfId="20741" xr:uid="{01BC8AEB-937E-47D8-961C-0A8230C0E5FC}"/>
    <cellStyle name="メモ 4 2 3 11 11 2 2" xfId="42432" xr:uid="{D1AA44F1-6EF5-4ED5-8814-4AC363770543}"/>
    <cellStyle name="メモ 4 2 3 11 11 3" xfId="31673" xr:uid="{9202D257-8750-4D6A-94CC-DC22D81FA28D}"/>
    <cellStyle name="メモ 4 2 3 11 12" xfId="10619" xr:uid="{E0BD4D50-930B-4DBF-BE7E-6119E9BEFB8B}"/>
    <cellStyle name="メモ 4 2 3 11 12 2" xfId="21376" xr:uid="{630DE561-5B68-419F-A68F-4F747610CB78}"/>
    <cellStyle name="メモ 4 2 3 11 12 2 2" xfId="43067" xr:uid="{00DAB647-EDB1-4E6E-85B9-C8A8108B4469}"/>
    <cellStyle name="メモ 4 2 3 11 12 3" xfId="32308" xr:uid="{59C5D184-C359-46F7-8049-6299D0036EDA}"/>
    <cellStyle name="メモ 4 2 3 11 13" xfId="11271" xr:uid="{1D6E7A42-E2C8-4C5E-B117-44F87C43A557}"/>
    <cellStyle name="メモ 4 2 3 11 13 2" xfId="22028" xr:uid="{14593A53-4C59-46D4-B6C7-9B0F9D5FEF29}"/>
    <cellStyle name="メモ 4 2 3 11 13 2 2" xfId="43719" xr:uid="{F5D1031E-D7AE-44D1-906D-7F57BE67D1CB}"/>
    <cellStyle name="メモ 4 2 3 11 13 3" xfId="32960" xr:uid="{803E3D64-F231-4249-862E-81A0D7EA12B6}"/>
    <cellStyle name="メモ 4 2 3 11 14" xfId="11896" xr:uid="{D79075E2-117D-4869-A66E-B3E860E1D2C5}"/>
    <cellStyle name="メモ 4 2 3 11 14 2" xfId="22653" xr:uid="{116B5918-789D-4D21-8031-02D36038DBAD}"/>
    <cellStyle name="メモ 4 2 3 11 14 2 2" xfId="44344" xr:uid="{2126479A-DC72-4116-ACBF-987D994265FE}"/>
    <cellStyle name="メモ 4 2 3 11 14 3" xfId="33585" xr:uid="{6D5EBF39-EC14-4A35-9A16-C5075BD4FE42}"/>
    <cellStyle name="メモ 4 2 3 11 15" xfId="12501" xr:uid="{1D122F6B-DBD0-41C1-A5A6-1BE7F94888B1}"/>
    <cellStyle name="メモ 4 2 3 11 15 2" xfId="23258" xr:uid="{4A78F4B1-8E8D-4AE8-B9E4-613A481A6CEB}"/>
    <cellStyle name="メモ 4 2 3 11 15 2 2" xfId="44949" xr:uid="{90C98B6D-81EC-44ED-89CA-1473B8FF9A35}"/>
    <cellStyle name="メモ 4 2 3 11 15 3" xfId="34190" xr:uid="{C340F27C-0314-459B-B0F7-B5129D474D8E}"/>
    <cellStyle name="メモ 4 2 3 11 16" xfId="13130" xr:uid="{62AB059D-2B2C-4E8F-B359-D90142F6939D}"/>
    <cellStyle name="メモ 4 2 3 11 16 2" xfId="23887" xr:uid="{1B63998B-4B13-4968-AAAB-7F9662B316E5}"/>
    <cellStyle name="メモ 4 2 3 11 16 2 2" xfId="45578" xr:uid="{5605B6A2-933C-4F99-932A-AF96EBA0B053}"/>
    <cellStyle name="メモ 4 2 3 11 16 3" xfId="34819" xr:uid="{0D3D509B-E270-42A1-BF74-4DD57A648F1A}"/>
    <cellStyle name="メモ 4 2 3 11 17" xfId="13801" xr:uid="{B2874D34-64C8-4531-97B1-98DB0B998179}"/>
    <cellStyle name="メモ 4 2 3 11 17 2" xfId="35490" xr:uid="{67D25EF6-1663-48A5-A5A4-A741FE2B220E}"/>
    <cellStyle name="メモ 4 2 3 11 18" xfId="24730" xr:uid="{E494D5C0-8EA4-47B4-A8A6-F78B7D84A9B6}"/>
    <cellStyle name="メモ 4 2 3 11 19" xfId="46428" xr:uid="{C65DA2AA-EFE4-40A7-847B-E44C4C61B0D6}"/>
    <cellStyle name="メモ 4 2 3 11 2" xfId="3982" xr:uid="{DD79714C-0622-411D-BA08-68BD876B21C1}"/>
    <cellStyle name="メモ 4 2 3 11 2 2" xfId="14738" xr:uid="{26D2F5CD-6651-47EF-8536-89778BAC2CEE}"/>
    <cellStyle name="メモ 4 2 3 11 2 2 2" xfId="36428" xr:uid="{C3D00DAA-607D-4E35-9633-93D13212B9A3}"/>
    <cellStyle name="メモ 4 2 3 11 2 2 3" xfId="49279" xr:uid="{AF42F50A-347C-4235-95C3-B56970CCDF08}"/>
    <cellStyle name="メモ 4 2 3 11 2 3" xfId="25670" xr:uid="{819F2ABE-17B7-4257-B66E-A3447E5373F5}"/>
    <cellStyle name="メモ 4 2 3 11 2 3 2" xfId="50639" xr:uid="{8B13A388-D5C4-47A2-821D-E35A74A50E30}"/>
    <cellStyle name="メモ 4 2 3 11 2 4" xfId="48470" xr:uid="{4DEA5BB4-6743-4525-93D4-D1C252F558FB}"/>
    <cellStyle name="メモ 4 2 3 11 20" xfId="47106" xr:uid="{BFCEF99C-67F2-49C6-A75C-91E7C3FBC040}"/>
    <cellStyle name="メモ 4 2 3 11 21" xfId="47790" xr:uid="{187C88EB-92F6-4B4D-892C-89A40038537F}"/>
    <cellStyle name="メモ 4 2 3 11 3" xfId="4662" xr:uid="{4BB90A00-A4C4-4425-9912-42D4B8C87FBF}"/>
    <cellStyle name="メモ 4 2 3 11 3 2" xfId="15418" xr:uid="{2E36CDA9-6D43-4F15-B4C0-09119D3F506C}"/>
    <cellStyle name="メモ 4 2 3 11 3 2 2" xfId="37108" xr:uid="{C8C327AF-2B63-4DEC-9BDF-58530A7A5C05}"/>
    <cellStyle name="メモ 4 2 3 11 3 2 3" xfId="51319" xr:uid="{43B9AFED-630A-427A-8B2F-5C6FC252B0C9}"/>
    <cellStyle name="メモ 4 2 3 11 3 3" xfId="26350" xr:uid="{C753F363-E9EA-49BD-A08A-C508F51EFFF1}"/>
    <cellStyle name="メモ 4 2 3 11 3 4" xfId="49150" xr:uid="{AD33DDF3-8A35-4E54-8BBC-5CB31FD2DD07}"/>
    <cellStyle name="メモ 4 2 3 11 4" xfId="5338" xr:uid="{8DEE0977-4E1D-4F8E-AA6E-0844E85507E9}"/>
    <cellStyle name="メモ 4 2 3 11 4 2" xfId="16094" xr:uid="{58FF09E8-9B66-45CC-A11A-8D487DE84A02}"/>
    <cellStyle name="メモ 4 2 3 11 4 2 2" xfId="37784" xr:uid="{24342C59-2148-48BB-9132-980F78817D11}"/>
    <cellStyle name="メモ 4 2 3 11 4 3" xfId="27026" xr:uid="{AF9A5210-08B0-4441-960F-DE44D95CD450}"/>
    <cellStyle name="メモ 4 2 3 11 4 4" xfId="49959" xr:uid="{5E58C6A3-F1D6-439F-AA18-6D1377EC37DD}"/>
    <cellStyle name="メモ 4 2 3 11 5" xfId="6018" xr:uid="{CC654201-932A-4708-B0ED-93B5C9BE4EBE}"/>
    <cellStyle name="メモ 4 2 3 11 5 2" xfId="16774" xr:uid="{8E40E587-31DD-460E-ABAD-1002C0E927F9}"/>
    <cellStyle name="メモ 4 2 3 11 5 2 2" xfId="38464" xr:uid="{845B028E-3B24-4621-A4C8-EB4631F02E71}"/>
    <cellStyle name="メモ 4 2 3 11 5 3" xfId="27705" xr:uid="{EA3FDF18-D52A-42B0-BC8E-3B2444F36733}"/>
    <cellStyle name="メモ 4 2 3 11 6" xfId="6701" xr:uid="{F6795F3F-C158-4641-A2F2-C79A08373FD4}"/>
    <cellStyle name="メモ 4 2 3 11 6 2" xfId="17457" xr:uid="{4C164786-A973-47BF-AD4A-AC3372B97D35}"/>
    <cellStyle name="メモ 4 2 3 11 6 2 2" xfId="39147" xr:uid="{19CB3B22-1331-41C1-9387-AEB5E1EBF6D6}"/>
    <cellStyle name="メモ 4 2 3 11 6 3" xfId="28388" xr:uid="{650297B4-685F-4C1D-B20B-424E4CADB9AA}"/>
    <cellStyle name="メモ 4 2 3 11 7" xfId="7380" xr:uid="{69658387-3603-4570-B3B9-B7A70DCA0139}"/>
    <cellStyle name="メモ 4 2 3 11 7 2" xfId="18136" xr:uid="{F336398E-B18A-4E15-8DE4-F4F5E56E7ED7}"/>
    <cellStyle name="メモ 4 2 3 11 7 2 2" xfId="39826" xr:uid="{5EE0C682-7DF2-4AE6-9C88-24E26162EEB2}"/>
    <cellStyle name="メモ 4 2 3 11 7 3" xfId="29067" xr:uid="{CB6ECBAE-8352-410E-83C0-147DC89FB071}"/>
    <cellStyle name="メモ 4 2 3 11 8" xfId="8043" xr:uid="{578E707C-68A3-459B-8A36-0F256D312DE1}"/>
    <cellStyle name="メモ 4 2 3 11 8 2" xfId="18799" xr:uid="{567EBD89-DF6B-4F6F-BEFC-2AB5DD851AEC}"/>
    <cellStyle name="メモ 4 2 3 11 8 2 2" xfId="40490" xr:uid="{42F09932-6515-4F2C-922C-2BA187744DCA}"/>
    <cellStyle name="メモ 4 2 3 11 8 3" xfId="29731" xr:uid="{01EDED3A-2A97-4098-8EAE-66CE95A4FB9B}"/>
    <cellStyle name="メモ 4 2 3 11 9" xfId="8679" xr:uid="{1C957697-C440-44DD-AFFE-8D5EEC5B51B9}"/>
    <cellStyle name="メモ 4 2 3 11 9 2" xfId="19435" xr:uid="{4FBDC8DB-16F3-4F6F-B9F5-3A730149830C}"/>
    <cellStyle name="メモ 4 2 3 11 9 2 2" xfId="41126" xr:uid="{F63D4193-739A-4581-BC2A-DB08E47842E6}"/>
    <cellStyle name="メモ 4 2 3 11 9 3" xfId="30367" xr:uid="{CEFEEDB5-6289-4E3A-9464-84C4DCA0E5E3}"/>
    <cellStyle name="メモ 4 2 3 12" xfId="5452" xr:uid="{A85A5374-B85A-46F6-95C1-669FA2F90D1E}"/>
    <cellStyle name="メモ 4 2 3 12 2" xfId="16208" xr:uid="{084190CF-9B26-4492-9793-A1FDAAC5FCD9}"/>
    <cellStyle name="メモ 4 2 3 12 2 2" xfId="37898" xr:uid="{36F39D77-5C09-430B-8607-E58E5217605A}"/>
    <cellStyle name="メモ 4 2 3 12 3" xfId="27140" xr:uid="{5F9203C6-F085-4B9C-A41F-74D846E874C7}"/>
    <cellStyle name="メモ 4 2 3 13" xfId="8793" xr:uid="{CC568DAE-C35C-4978-89B1-EF3A667EFA15}"/>
    <cellStyle name="メモ 4 2 3 13 2" xfId="19549" xr:uid="{8C4234FD-306D-453E-9222-86E8D3D115F1}"/>
    <cellStyle name="メモ 4 2 3 13 2 2" xfId="41240" xr:uid="{7CFDBA37-2AAA-498C-8706-4615DD1823F6}"/>
    <cellStyle name="メモ 4 2 3 13 3" xfId="30481" xr:uid="{60279B87-9938-49B5-AAF3-2FC4676ADC47}"/>
    <cellStyle name="メモ 4 2 3 14" xfId="51498" xr:uid="{D546B5C4-B8A7-45B3-9181-FF58B94481F7}"/>
    <cellStyle name="メモ 4 2 3 15" xfId="2488" xr:uid="{D644D8CC-49EA-447B-AF7B-03B2DA373670}"/>
    <cellStyle name="メモ 4 2 3 2" xfId="1658" xr:uid="{59C42359-A4E9-4ECD-A826-65C32A4BF0F6}"/>
    <cellStyle name="メモ 4 2 3 2 10" xfId="8853" xr:uid="{E92F9731-C65D-4E44-994E-832BE3120BEB}"/>
    <cellStyle name="メモ 4 2 3 2 10 2" xfId="19609" xr:uid="{5BDD514D-F615-4634-9F51-D0B62C69F014}"/>
    <cellStyle name="メモ 4 2 3 2 10 2 2" xfId="41300" xr:uid="{2774D4FA-CFAF-4F07-8F7F-20F9EE2E19BB}"/>
    <cellStyle name="メモ 4 2 3 2 10 3" xfId="30541" xr:uid="{41033779-ED99-4DE5-B826-D2958843BBE9}"/>
    <cellStyle name="メモ 4 2 3 2 11" xfId="9478" xr:uid="{631B9266-C337-4DEA-945D-B9BC6B232D7E}"/>
    <cellStyle name="メモ 4 2 3 2 11 2" xfId="20235" xr:uid="{533D6B10-E89C-4A1D-8914-E78DDE723A2A}"/>
    <cellStyle name="メモ 4 2 3 2 11 2 2" xfId="41926" xr:uid="{34977098-643F-49F0-A5C9-7AA832A24760}"/>
    <cellStyle name="メモ 4 2 3 2 11 3" xfId="31167" xr:uid="{9260668A-4FE5-4041-9EA3-B1FB2BA95AC7}"/>
    <cellStyle name="メモ 4 2 3 2 12" xfId="10113" xr:uid="{211E2379-A414-4B8D-BF37-EAB70904CFF6}"/>
    <cellStyle name="メモ 4 2 3 2 12 2" xfId="20870" xr:uid="{BA17CF26-D255-44AB-8012-FA22AC46D0AB}"/>
    <cellStyle name="メモ 4 2 3 2 12 2 2" xfId="42561" xr:uid="{E58D7DBD-8483-4E38-A904-B427A27F2C75}"/>
    <cellStyle name="メモ 4 2 3 2 12 3" xfId="31802" xr:uid="{1490BE37-0A92-4B03-BF4B-DD81A4B03787}"/>
    <cellStyle name="メモ 4 2 3 2 13" xfId="10765" xr:uid="{1D6616A9-D9C7-4A59-82CE-86BDD288A1F8}"/>
    <cellStyle name="メモ 4 2 3 2 13 2" xfId="21522" xr:uid="{1C5C77C0-3E5D-4531-91D5-49D190DC4392}"/>
    <cellStyle name="メモ 4 2 3 2 13 2 2" xfId="43213" xr:uid="{9566532F-D02B-4A7A-8D7F-71DA1441B086}"/>
    <cellStyle name="メモ 4 2 3 2 13 3" xfId="32454" xr:uid="{D344CAEA-1942-4871-B5BE-2B751F035B41}"/>
    <cellStyle name="メモ 4 2 3 2 14" xfId="11390" xr:uid="{00F9EC1A-0243-430C-B923-9DF9C84D59A9}"/>
    <cellStyle name="メモ 4 2 3 2 14 2" xfId="22147" xr:uid="{A88B8988-74C0-4F20-A634-6AB5111DBB95}"/>
    <cellStyle name="メモ 4 2 3 2 14 2 2" xfId="43838" xr:uid="{F1B96FE6-2B1D-4DED-AA92-958ADF02BC79}"/>
    <cellStyle name="メモ 4 2 3 2 14 3" xfId="33079" xr:uid="{A98F16AE-1887-4600-B2CF-4060FECEA9DD}"/>
    <cellStyle name="メモ 4 2 3 2 15" xfId="11995" xr:uid="{C41E9F50-D659-4BA5-A326-8EF9CDE4F4FB}"/>
    <cellStyle name="メモ 4 2 3 2 15 2" xfId="22752" xr:uid="{54A4633F-8DC1-4BE0-B1AD-8FF253FFB51B}"/>
    <cellStyle name="メモ 4 2 3 2 15 2 2" xfId="44443" xr:uid="{095F1965-5A79-4C6E-8573-67978577D434}"/>
    <cellStyle name="メモ 4 2 3 2 15 3" xfId="33684" xr:uid="{E9C5129C-EFE7-4284-9ADC-F9ADB418B0BD}"/>
    <cellStyle name="メモ 4 2 3 2 16" xfId="12624" xr:uid="{B24B1F15-7236-48D5-845E-42D8BE7D8FA0}"/>
    <cellStyle name="メモ 4 2 3 2 16 2" xfId="23381" xr:uid="{9D6FAE43-7213-4B32-A86B-059AA01920DF}"/>
    <cellStyle name="メモ 4 2 3 2 16 2 2" xfId="45072" xr:uid="{BEBD2EC5-E88E-44E8-96BE-AFE79CF3751E}"/>
    <cellStyle name="メモ 4 2 3 2 16 3" xfId="34313" xr:uid="{CE35CB46-6074-4DC2-954F-08085682D59D}"/>
    <cellStyle name="メモ 4 2 3 2 17" xfId="13295" xr:uid="{65DBB533-95EC-44D6-AE47-9CC1AA02769E}"/>
    <cellStyle name="メモ 4 2 3 2 17 2" xfId="34984" xr:uid="{E2215B12-6786-4BF9-9E05-1FCEC47F3957}"/>
    <cellStyle name="メモ 4 2 3 2 18" xfId="24224" xr:uid="{25035791-219C-478D-83EE-0B38A62638AC}"/>
    <cellStyle name="メモ 4 2 3 2 19" xfId="45922" xr:uid="{545A0EE0-E954-4290-AFB6-3A840187592F}"/>
    <cellStyle name="メモ 4 2 3 2 2" xfId="3476" xr:uid="{4EF38A8A-B691-4448-B066-2B5307D7B492}"/>
    <cellStyle name="メモ 4 2 3 2 2 2" xfId="14232" xr:uid="{D0301301-B64C-4ABC-ACA1-46D9B5C294F5}"/>
    <cellStyle name="メモ 4 2 3 2 2 2 2" xfId="35922" xr:uid="{466FC789-1834-4969-85DE-D5875A7229B4}"/>
    <cellStyle name="メモ 4 2 3 2 2 2 3" xfId="49178" xr:uid="{2AEC21FB-3F3B-4E4A-AAE0-360B7B88C522}"/>
    <cellStyle name="メモ 4 2 3 2 2 3" xfId="25163" xr:uid="{9442FFC3-2DBA-4C2E-BADA-B80FEDCFC231}"/>
    <cellStyle name="メモ 4 2 3 2 2 3 2" xfId="50133" xr:uid="{DD683F61-7DB3-42F4-A1E2-493CC9F0FE10}"/>
    <cellStyle name="メモ 4 2 3 2 2 4" xfId="47964" xr:uid="{32B73A35-1821-4D7C-8CE1-E3AD377D0AF3}"/>
    <cellStyle name="メモ 4 2 3 2 20" xfId="46600" xr:uid="{F01AF6DD-701E-4AD8-95A0-FEA6057B5FB5}"/>
    <cellStyle name="メモ 4 2 3 2 21" xfId="47284" xr:uid="{74160143-D8E8-48C8-BBE6-3CEB40E6743F}"/>
    <cellStyle name="メモ 4 2 3 2 22" xfId="51518" xr:uid="{579D08E2-5A58-4B05-8BE7-4301FD15BE88}"/>
    <cellStyle name="メモ 4 2 3 2 23" xfId="2825" xr:uid="{A284C1AB-2A94-4F9B-8FB6-73618A91A2F8}"/>
    <cellStyle name="メモ 4 2 3 2 3" xfId="4156" xr:uid="{AEE14A8E-62D3-40BA-BCA2-6D187BBDDFA4}"/>
    <cellStyle name="メモ 4 2 3 2 3 2" xfId="14912" xr:uid="{BACF781B-2FC6-4702-9CD2-79BAF55E7EE9}"/>
    <cellStyle name="メモ 4 2 3 2 3 2 2" xfId="36602" xr:uid="{045496B2-75A4-4A25-A30E-FADB44C02D61}"/>
    <cellStyle name="メモ 4 2 3 2 3 2 3" xfId="50813" xr:uid="{62D32044-59B2-40B4-9A19-E01CEF40D4E4}"/>
    <cellStyle name="メモ 4 2 3 2 3 3" xfId="25844" xr:uid="{CE1F423D-AE6F-4A2F-92A5-FD3BC1CF5541}"/>
    <cellStyle name="メモ 4 2 3 2 3 4" xfId="48644" xr:uid="{E4A09F6C-C6C4-4998-81ED-74825898AD1C}"/>
    <cellStyle name="メモ 4 2 3 2 4" xfId="4832" xr:uid="{F8FA888F-0915-4E5F-9EBD-6C3BACB306C1}"/>
    <cellStyle name="メモ 4 2 3 2 4 2" xfId="15588" xr:uid="{D8A60319-BFCD-4BA4-8DC0-99AB2CB9F445}"/>
    <cellStyle name="メモ 4 2 3 2 4 2 2" xfId="37278" xr:uid="{84E3853C-9223-4E71-B6E0-6DDC80A23FF7}"/>
    <cellStyle name="メモ 4 2 3 2 4 3" xfId="26520" xr:uid="{BC8CF214-D2B2-40CF-B5FE-D18BC0814C56}"/>
    <cellStyle name="メモ 4 2 3 2 4 4" xfId="49453" xr:uid="{C0F8EFD9-C912-4B8E-BEC7-FC91C5651B83}"/>
    <cellStyle name="メモ 4 2 3 2 5" xfId="5512" xr:uid="{822198B0-C0D3-49BE-A107-3C447D874DB3}"/>
    <cellStyle name="メモ 4 2 3 2 5 2" xfId="16268" xr:uid="{69E1BE8E-61EF-4E83-BE10-49BA599A8FCD}"/>
    <cellStyle name="メモ 4 2 3 2 5 2 2" xfId="37958" xr:uid="{2C61E5E8-320F-49BB-A87D-519C8BD0D661}"/>
    <cellStyle name="メモ 4 2 3 2 5 3" xfId="27199" xr:uid="{664819E1-B87C-4F13-9497-DE438EEA1776}"/>
    <cellStyle name="メモ 4 2 3 2 6" xfId="6195" xr:uid="{B280C590-BD54-4953-8D6F-AE9E066033F8}"/>
    <cellStyle name="メモ 4 2 3 2 6 2" xfId="16951" xr:uid="{632F1B08-8047-4B36-83F4-417D569DFE9E}"/>
    <cellStyle name="メモ 4 2 3 2 6 2 2" xfId="38641" xr:uid="{737E2B57-54CC-4874-A952-17C1FAE24FC1}"/>
    <cellStyle name="メモ 4 2 3 2 6 3" xfId="27882" xr:uid="{B6E4CFD3-F028-4064-84F2-5E607AACE727}"/>
    <cellStyle name="メモ 4 2 3 2 7" xfId="6874" xr:uid="{365D4B31-8D84-45D3-B083-3CED8DDFCE0D}"/>
    <cellStyle name="メモ 4 2 3 2 7 2" xfId="17630" xr:uid="{FBAC04F9-0FA0-479C-84AD-120682B52643}"/>
    <cellStyle name="メモ 4 2 3 2 7 2 2" xfId="39320" xr:uid="{5E6E3EA4-90D9-4BA7-84E5-7D29AE55DB1D}"/>
    <cellStyle name="メモ 4 2 3 2 7 3" xfId="28561" xr:uid="{E0E15763-3B12-4BAE-8383-BA473A41F0F7}"/>
    <cellStyle name="メモ 4 2 3 2 8" xfId="7537" xr:uid="{987D2FE1-7E74-47F2-AF11-AF9BE4C9E1A9}"/>
    <cellStyle name="メモ 4 2 3 2 8 2" xfId="18293" xr:uid="{FAFC866D-4EBD-42A1-830D-8515257C4748}"/>
    <cellStyle name="メモ 4 2 3 2 8 2 2" xfId="39983" xr:uid="{49795E30-7909-4B06-97B3-D3A7CCA5D1BD}"/>
    <cellStyle name="メモ 4 2 3 2 8 3" xfId="29224" xr:uid="{6FB7064B-786D-4CF2-ACA1-7E922A69C6DA}"/>
    <cellStyle name="メモ 4 2 3 2 9" xfId="8172" xr:uid="{6A1D83DC-F687-4541-BCA4-C51051C72B51}"/>
    <cellStyle name="メモ 4 2 3 2 9 2" xfId="18928" xr:uid="{80CDFA9E-BD4D-481C-A43F-7708BB3D9104}"/>
    <cellStyle name="メモ 4 2 3 2 9 2 2" xfId="40619" xr:uid="{23679E08-8313-499F-A90A-3DECAA9A01DF}"/>
    <cellStyle name="メモ 4 2 3 2 9 3" xfId="29860" xr:uid="{A93980E9-8659-4981-A609-5C16A46CBE80}"/>
    <cellStyle name="メモ 4 2 3 3" xfId="2884" xr:uid="{34E5407C-2F45-4FDA-929A-DDC9AE48E2AF}"/>
    <cellStyle name="メモ 4 2 3 3 10" xfId="8912" xr:uid="{1054EBEC-D29A-4208-8232-90AF69E881F9}"/>
    <cellStyle name="メモ 4 2 3 3 10 2" xfId="19668" xr:uid="{A59133AA-341B-4E7E-AAF9-B810574F41D5}"/>
    <cellStyle name="メモ 4 2 3 3 10 2 2" xfId="41359" xr:uid="{FAC094FA-774C-470E-9DFB-32537CE4AB5B}"/>
    <cellStyle name="メモ 4 2 3 3 10 3" xfId="30600" xr:uid="{2F9E21F3-A3C1-4556-A35B-980A1C089855}"/>
    <cellStyle name="メモ 4 2 3 3 11" xfId="9537" xr:uid="{CF0A1ACC-3337-401D-BDDC-70B90717A82B}"/>
    <cellStyle name="メモ 4 2 3 3 11 2" xfId="20294" xr:uid="{2949D45E-799F-48FF-B5B8-BCE7F507B900}"/>
    <cellStyle name="メモ 4 2 3 3 11 2 2" xfId="41985" xr:uid="{2AE34C8F-0B14-4B14-9C26-8B032895A4AB}"/>
    <cellStyle name="メモ 4 2 3 3 11 3" xfId="31226" xr:uid="{8AE5E63B-52DA-4D5B-9C09-B86364C16EE4}"/>
    <cellStyle name="メモ 4 2 3 3 12" xfId="10172" xr:uid="{3EC10581-CD0E-416B-AD9C-8AB4083C5EE1}"/>
    <cellStyle name="メモ 4 2 3 3 12 2" xfId="20929" xr:uid="{6859D382-FCD9-455B-BF4E-D6836EEA89AD}"/>
    <cellStyle name="メモ 4 2 3 3 12 2 2" xfId="42620" xr:uid="{9E8AAA14-DE15-4D44-B5AD-AB2D897ED5A8}"/>
    <cellStyle name="メモ 4 2 3 3 12 3" xfId="31861" xr:uid="{660CE373-DFE3-48B1-8271-D7F37378FB09}"/>
    <cellStyle name="メモ 4 2 3 3 13" xfId="10824" xr:uid="{C094AE6F-FA55-4F26-9F7C-1EA6F5E6C6FA}"/>
    <cellStyle name="メモ 4 2 3 3 13 2" xfId="21581" xr:uid="{5E06DB04-0F41-4B95-99A0-F97FB678AAB3}"/>
    <cellStyle name="メモ 4 2 3 3 13 2 2" xfId="43272" xr:uid="{1E8A2B0C-613F-4C9A-BEB5-1879EA59410D}"/>
    <cellStyle name="メモ 4 2 3 3 13 3" xfId="32513" xr:uid="{C5CEADDF-1557-48FA-97F3-C73ABA575704}"/>
    <cellStyle name="メモ 4 2 3 3 14" xfId="11449" xr:uid="{33CDB49E-2F5C-4FED-9315-30B9AEBE65D8}"/>
    <cellStyle name="メモ 4 2 3 3 14 2" xfId="22206" xr:uid="{C9C0D11B-76CB-4948-949B-072C6A9948DE}"/>
    <cellStyle name="メモ 4 2 3 3 14 2 2" xfId="43897" xr:uid="{488ADD04-4494-4195-9A4B-3036271E96A3}"/>
    <cellStyle name="メモ 4 2 3 3 14 3" xfId="33138" xr:uid="{D01A73D5-BA10-48C9-96BE-3EDCC4424E0C}"/>
    <cellStyle name="メモ 4 2 3 3 15" xfId="12054" xr:uid="{70044172-1A6A-4C72-B61E-C838D8C11FD9}"/>
    <cellStyle name="メモ 4 2 3 3 15 2" xfId="22811" xr:uid="{32F8CCD8-B8D7-4C3E-987C-AD9DD65EBD0D}"/>
    <cellStyle name="メモ 4 2 3 3 15 2 2" xfId="44502" xr:uid="{47C825F3-1CC7-49AE-909E-62D615293EB9}"/>
    <cellStyle name="メモ 4 2 3 3 15 3" xfId="33743" xr:uid="{427A05CD-238C-4000-B227-B57A73961925}"/>
    <cellStyle name="メモ 4 2 3 3 16" xfId="12683" xr:uid="{35630FE0-4CBA-4FA0-B52F-FF0E6041649A}"/>
    <cellStyle name="メモ 4 2 3 3 16 2" xfId="23440" xr:uid="{F79E3D64-1888-473D-AA77-50C5EC4B34AD}"/>
    <cellStyle name="メモ 4 2 3 3 16 2 2" xfId="45131" xr:uid="{09A7C2D8-EB7E-47DA-9BE1-70A72A6FE751}"/>
    <cellStyle name="メモ 4 2 3 3 16 3" xfId="34372" xr:uid="{77C551D4-1DC0-48BA-A36E-5756D6C77EB2}"/>
    <cellStyle name="メモ 4 2 3 3 17" xfId="13354" xr:uid="{61F2D5F2-75E8-4F1B-A3F6-162C16544B4A}"/>
    <cellStyle name="メモ 4 2 3 3 17 2" xfId="35043" xr:uid="{5B0971B6-A199-4CC9-B5B8-FE63594B72BA}"/>
    <cellStyle name="メモ 4 2 3 3 18" xfId="24283" xr:uid="{EECC452F-D577-4C91-9FCC-1B5471A0CFE7}"/>
    <cellStyle name="メモ 4 2 3 3 19" xfId="45981" xr:uid="{FA42AFF2-651B-40E5-9F80-B67F355B5B4A}"/>
    <cellStyle name="メモ 4 2 3 3 2" xfId="3535" xr:uid="{92CB5829-EBF8-4A4D-9584-D77DA698448B}"/>
    <cellStyle name="メモ 4 2 3 3 2 2" xfId="14291" xr:uid="{FB93F924-89CF-4094-97D0-8AB9C2691EC7}"/>
    <cellStyle name="メモ 4 2 3 3 2 2 2" xfId="35981" xr:uid="{1C053CB9-49C0-4CE0-8CD7-24D379EF3BF4}"/>
    <cellStyle name="メモ 4 2 3 3 2 2 3" xfId="49190" xr:uid="{4D7768E8-AB82-4E22-BEB2-CA56675373FD}"/>
    <cellStyle name="メモ 4 2 3 3 2 3" xfId="25223" xr:uid="{37A1A6C3-E51F-45C2-B7D9-85C502F712D0}"/>
    <cellStyle name="メモ 4 2 3 3 2 3 2" xfId="50192" xr:uid="{612498CA-F99F-41B7-A28B-A84C88F74063}"/>
    <cellStyle name="メモ 4 2 3 3 2 4" xfId="48023" xr:uid="{BB6C1C17-88A4-4419-8455-6CC2610C7DEE}"/>
    <cellStyle name="メモ 4 2 3 3 20" xfId="46659" xr:uid="{BDA872B6-9E38-424F-A756-3DC6716BDAC1}"/>
    <cellStyle name="メモ 4 2 3 3 21" xfId="47343" xr:uid="{B5ECDC65-A98E-4118-BDBC-25B8390BCC21}"/>
    <cellStyle name="メモ 4 2 3 3 3" xfId="4215" xr:uid="{224457AC-52D5-4F08-AFE3-C20E4BB49F11}"/>
    <cellStyle name="メモ 4 2 3 3 3 2" xfId="14971" xr:uid="{2A30A1A1-4718-4D1B-9A44-3AA44A03280F}"/>
    <cellStyle name="メモ 4 2 3 3 3 2 2" xfId="36661" xr:uid="{A9663DF1-F175-4EA4-95F9-26F7238CC2F3}"/>
    <cellStyle name="メモ 4 2 3 3 3 2 3" xfId="50872" xr:uid="{74C1F229-E8DE-4393-A6EA-48F61D9A58B6}"/>
    <cellStyle name="メモ 4 2 3 3 3 3" xfId="25903" xr:uid="{375EA4C0-088B-48AD-A014-100702BA43FA}"/>
    <cellStyle name="メモ 4 2 3 3 3 4" xfId="48703" xr:uid="{1C0A4FB0-565F-4C1A-833C-3AB50EABE926}"/>
    <cellStyle name="メモ 4 2 3 3 4" xfId="4891" xr:uid="{EB9845BA-7BEB-4998-B5A6-0B8FFCB07469}"/>
    <cellStyle name="メモ 4 2 3 3 4 2" xfId="15647" xr:uid="{64FED78C-7944-44D2-9DE4-7192AFD300C5}"/>
    <cellStyle name="メモ 4 2 3 3 4 2 2" xfId="37337" xr:uid="{DF59840B-5BCC-4C40-AA7C-2D56DF06C3C9}"/>
    <cellStyle name="メモ 4 2 3 3 4 3" xfId="26579" xr:uid="{845B051C-84A8-4850-9524-1CDDAB0401C3}"/>
    <cellStyle name="メモ 4 2 3 3 4 4" xfId="49512" xr:uid="{569E01D7-5FC8-4E70-98BB-A89E1D83B86D}"/>
    <cellStyle name="メモ 4 2 3 3 5" xfId="5571" xr:uid="{66F7B7F3-0640-4BAA-B16A-2506E73CDF04}"/>
    <cellStyle name="メモ 4 2 3 3 5 2" xfId="16327" xr:uid="{A4929DD7-BE1C-4F46-AFA2-F8AEBC7F1A32}"/>
    <cellStyle name="メモ 4 2 3 3 5 2 2" xfId="38017" xr:uid="{B9D3F1D5-85FB-4097-AE97-469C2DF61475}"/>
    <cellStyle name="メモ 4 2 3 3 5 3" xfId="27258" xr:uid="{A199C9F3-134A-45C1-85E2-5C61EBC8DD1A}"/>
    <cellStyle name="メモ 4 2 3 3 6" xfId="6254" xr:uid="{C383A0C8-27C4-4E87-A77E-F8719033229D}"/>
    <cellStyle name="メモ 4 2 3 3 6 2" xfId="17010" xr:uid="{C33124DC-8C80-424E-B7F0-7577ADAB5519}"/>
    <cellStyle name="メモ 4 2 3 3 6 2 2" xfId="38700" xr:uid="{56FE94F2-D5DA-4538-A2C8-D81626749FD8}"/>
    <cellStyle name="メモ 4 2 3 3 6 3" xfId="27941" xr:uid="{71D27469-ED81-4BDA-880E-00C86AF395F9}"/>
    <cellStyle name="メモ 4 2 3 3 7" xfId="6933" xr:uid="{4B5D66B9-C51B-4BF8-8332-8BF41B840F81}"/>
    <cellStyle name="メモ 4 2 3 3 7 2" xfId="17689" xr:uid="{486709D1-1BC9-4F60-A283-6CA2E39CA344}"/>
    <cellStyle name="メモ 4 2 3 3 7 2 2" xfId="39379" xr:uid="{E482E90A-C7B6-42CF-B285-96B7804B4ACD}"/>
    <cellStyle name="メモ 4 2 3 3 7 3" xfId="28620" xr:uid="{4201C77F-4B6A-4E7A-8090-127AFAAC06DC}"/>
    <cellStyle name="メモ 4 2 3 3 8" xfId="7596" xr:uid="{11411E47-2DDE-4B3C-9943-9CF28B126161}"/>
    <cellStyle name="メモ 4 2 3 3 8 2" xfId="18352" xr:uid="{2C6437CD-8BE7-405E-A901-94ED06FF4070}"/>
    <cellStyle name="メモ 4 2 3 3 8 2 2" xfId="40043" xr:uid="{8EF2F43F-B945-4A7F-B6FE-6F87C9BF1867}"/>
    <cellStyle name="メモ 4 2 3 3 8 3" xfId="29284" xr:uid="{588A9370-ECD3-4431-A4E8-044C8BC60394}"/>
    <cellStyle name="メモ 4 2 3 3 9" xfId="8232" xr:uid="{07DBF4D8-B812-4605-8D9A-C38372EF3A7E}"/>
    <cellStyle name="メモ 4 2 3 3 9 2" xfId="18988" xr:uid="{69A69F04-2519-40ED-88E9-EAEAF2200FAB}"/>
    <cellStyle name="メモ 4 2 3 3 9 2 2" xfId="40679" xr:uid="{12021D3B-C7A2-406F-87F6-5880326EBDF9}"/>
    <cellStyle name="メモ 4 2 3 3 9 3" xfId="29920" xr:uid="{0445CD9E-213D-4589-BE7E-A218D3BC05A3}"/>
    <cellStyle name="メモ 4 2 3 4" xfId="2941" xr:uid="{78CE401E-15BC-4F8C-986B-59C761C8672E}"/>
    <cellStyle name="メモ 4 2 3 4 10" xfId="8969" xr:uid="{3BF1179A-82A6-4487-BDBE-75D6B9886347}"/>
    <cellStyle name="メモ 4 2 3 4 10 2" xfId="19725" xr:uid="{0AED2CEF-45D5-44DD-B4A9-30EE5BF69530}"/>
    <cellStyle name="メモ 4 2 3 4 10 2 2" xfId="41416" xr:uid="{7B3DE2AC-30F1-4BCF-9A0A-7418B519C1F5}"/>
    <cellStyle name="メモ 4 2 3 4 10 3" xfId="30657" xr:uid="{4E12B096-EAF5-4D28-BDAD-763404A7025A}"/>
    <cellStyle name="メモ 4 2 3 4 11" xfId="9594" xr:uid="{93D4A59C-A9E5-44DF-9929-673B72F140BA}"/>
    <cellStyle name="メモ 4 2 3 4 11 2" xfId="20351" xr:uid="{79C5B32B-9E05-4B38-8624-80F6D695F4BF}"/>
    <cellStyle name="メモ 4 2 3 4 11 2 2" xfId="42042" xr:uid="{F2AF2C06-DF30-439C-9DAC-D62451ABBE50}"/>
    <cellStyle name="メモ 4 2 3 4 11 3" xfId="31283" xr:uid="{DABAAAE8-3465-4F36-981A-4ED2A16D8B84}"/>
    <cellStyle name="メモ 4 2 3 4 12" xfId="10229" xr:uid="{0FB35231-8AD2-4D70-A514-EB3D6A36F8E1}"/>
    <cellStyle name="メモ 4 2 3 4 12 2" xfId="20986" xr:uid="{C8A9F960-E0E2-45FB-BC6E-256E140980D9}"/>
    <cellStyle name="メモ 4 2 3 4 12 2 2" xfId="42677" xr:uid="{BA581926-F055-4DB2-80CC-13744B234F10}"/>
    <cellStyle name="メモ 4 2 3 4 12 3" xfId="31918" xr:uid="{52FF91C1-BF9C-47CC-8D4D-6590C7080288}"/>
    <cellStyle name="メモ 4 2 3 4 13" xfId="10881" xr:uid="{E64DA8B8-A7F2-4AD0-99D0-E8F368CCF4C2}"/>
    <cellStyle name="メモ 4 2 3 4 13 2" xfId="21638" xr:uid="{5C9920DB-3B80-427F-938A-F87920B1D254}"/>
    <cellStyle name="メモ 4 2 3 4 13 2 2" xfId="43329" xr:uid="{42BFEEF8-1900-407A-AAB8-20B80801D463}"/>
    <cellStyle name="メモ 4 2 3 4 13 3" xfId="32570" xr:uid="{B283BE85-8352-4822-A0BC-39B83CE647CF}"/>
    <cellStyle name="メモ 4 2 3 4 14" xfId="11506" xr:uid="{501699FF-172B-4C6E-87AE-7D5836C3E7A2}"/>
    <cellStyle name="メモ 4 2 3 4 14 2" xfId="22263" xr:uid="{EBF3EF33-7D4B-4AF4-9ADC-25A9BEC828DE}"/>
    <cellStyle name="メモ 4 2 3 4 14 2 2" xfId="43954" xr:uid="{74A66530-F3B2-4E96-BF9B-8EE617CD0863}"/>
    <cellStyle name="メモ 4 2 3 4 14 3" xfId="33195" xr:uid="{AB71D2A2-92F8-46A6-9DBB-8D2BB79C3560}"/>
    <cellStyle name="メモ 4 2 3 4 15" xfId="12111" xr:uid="{C8DDBA24-57A7-4E53-B171-A4DA21AD4689}"/>
    <cellStyle name="メモ 4 2 3 4 15 2" xfId="22868" xr:uid="{E1E3F549-80E9-4EA9-95D3-E1F6A5196EF5}"/>
    <cellStyle name="メモ 4 2 3 4 15 2 2" xfId="44559" xr:uid="{6EFD75CA-3522-4270-8285-DB7BEB93CCED}"/>
    <cellStyle name="メモ 4 2 3 4 15 3" xfId="33800" xr:uid="{BAC2FBCF-A8F9-4A78-A308-A0F8CDEF9BC5}"/>
    <cellStyle name="メモ 4 2 3 4 16" xfId="12740" xr:uid="{743923AC-2044-40A2-B248-9B449B69B884}"/>
    <cellStyle name="メモ 4 2 3 4 16 2" xfId="23497" xr:uid="{1B931BF6-640D-4B4A-AC3B-8E73B85F4EA9}"/>
    <cellStyle name="メモ 4 2 3 4 16 2 2" xfId="45188" xr:uid="{429B8360-AB0C-4549-8F25-7728174B9AA2}"/>
    <cellStyle name="メモ 4 2 3 4 16 3" xfId="34429" xr:uid="{B0B90668-7325-4B0A-B2E2-B6E99CE03FB6}"/>
    <cellStyle name="メモ 4 2 3 4 17" xfId="13411" xr:uid="{B958FA2E-FEFD-451A-B282-241A533505B7}"/>
    <cellStyle name="メモ 4 2 3 4 17 2" xfId="35100" xr:uid="{A8AC5B9B-4052-4E78-8574-36DA372DDD9C}"/>
    <cellStyle name="メモ 4 2 3 4 18" xfId="24340" xr:uid="{B23A6784-01FD-46DE-BCD4-43E3CF98546F}"/>
    <cellStyle name="メモ 4 2 3 4 19" xfId="46038" xr:uid="{A786C23F-FF7B-4DA7-957D-7422DE9F615E}"/>
    <cellStyle name="メモ 4 2 3 4 2" xfId="3592" xr:uid="{1DF95418-88BD-489F-ACC9-2C326D0FDC9B}"/>
    <cellStyle name="メモ 4 2 3 4 2 2" xfId="14348" xr:uid="{BE2555DF-07D1-4C47-9D59-59CD43216702}"/>
    <cellStyle name="メモ 4 2 3 4 2 2 2" xfId="36038" xr:uid="{DF2C9841-23B8-4436-BD3D-3059C5141C27}"/>
    <cellStyle name="メモ 4 2 3 4 2 2 3" xfId="49201" xr:uid="{DCB96D1A-1178-4049-83D3-578DF44BD340}"/>
    <cellStyle name="メモ 4 2 3 4 2 3" xfId="25280" xr:uid="{7093C707-D1FF-45D4-A24E-B2AF701D3494}"/>
    <cellStyle name="メモ 4 2 3 4 2 3 2" xfId="50249" xr:uid="{B123E606-3F25-4FE3-BF65-F1978EB05979}"/>
    <cellStyle name="メモ 4 2 3 4 2 4" xfId="48080" xr:uid="{5B2FDBCC-CF11-491F-B989-FF3D9E40CC2F}"/>
    <cellStyle name="メモ 4 2 3 4 20" xfId="46716" xr:uid="{CDCBA5FE-2064-45C5-A0F8-30491184168F}"/>
    <cellStyle name="メモ 4 2 3 4 21" xfId="47400" xr:uid="{C9F75A77-4773-49E2-B39B-1E9AB02526CF}"/>
    <cellStyle name="メモ 4 2 3 4 3" xfId="4272" xr:uid="{9A5FA28E-CD2A-49B9-930B-D8C725D712CA}"/>
    <cellStyle name="メモ 4 2 3 4 3 2" xfId="15028" xr:uid="{0654E417-DD0E-4818-81B2-4182589711AF}"/>
    <cellStyle name="メモ 4 2 3 4 3 2 2" xfId="36718" xr:uid="{78567146-0700-4C8D-9787-5D92AD0E3C64}"/>
    <cellStyle name="メモ 4 2 3 4 3 2 3" xfId="50929" xr:uid="{8C0DB352-D8D6-407D-8822-7D676C5356E3}"/>
    <cellStyle name="メモ 4 2 3 4 3 3" xfId="25960" xr:uid="{300A9A8B-BD50-49E5-B436-F8A650FCD8EB}"/>
    <cellStyle name="メモ 4 2 3 4 3 4" xfId="48760" xr:uid="{4459D72B-59F5-4B4D-9DC9-5275922F74B8}"/>
    <cellStyle name="メモ 4 2 3 4 4" xfId="4948" xr:uid="{C07AE739-DDE9-4DE9-93D1-5FA274941387}"/>
    <cellStyle name="メモ 4 2 3 4 4 2" xfId="15704" xr:uid="{DC3B8693-5F4E-4088-8A39-5405E0638304}"/>
    <cellStyle name="メモ 4 2 3 4 4 2 2" xfId="37394" xr:uid="{456FFC1E-EFE9-4FA4-933E-C15CCC829BEA}"/>
    <cellStyle name="メモ 4 2 3 4 4 3" xfId="26636" xr:uid="{BE0A452D-5256-4403-AA72-8DFCA5D14FDE}"/>
    <cellStyle name="メモ 4 2 3 4 4 4" xfId="49569" xr:uid="{A32841E2-8F13-4FEE-901A-352CBEF28141}"/>
    <cellStyle name="メモ 4 2 3 4 5" xfId="5628" xr:uid="{1143180D-0A20-4BFE-81CD-D598AB0DA28D}"/>
    <cellStyle name="メモ 4 2 3 4 5 2" xfId="16384" xr:uid="{1DA6E8F9-202D-47C2-978C-CC3239EDED72}"/>
    <cellStyle name="メモ 4 2 3 4 5 2 2" xfId="38074" xr:uid="{0E547EF2-D2FB-4972-93EE-2DA7908E009F}"/>
    <cellStyle name="メモ 4 2 3 4 5 3" xfId="27315" xr:uid="{FF1FF44A-408C-4D75-9233-5374BD16D315}"/>
    <cellStyle name="メモ 4 2 3 4 6" xfId="6311" xr:uid="{87CCA424-99A1-4761-AF8A-EB1D99B30EF5}"/>
    <cellStyle name="メモ 4 2 3 4 6 2" xfId="17067" xr:uid="{2153B4BD-5371-4F0A-8AAA-33FDF4C71B4F}"/>
    <cellStyle name="メモ 4 2 3 4 6 2 2" xfId="38757" xr:uid="{F0B6C1C2-45E3-461C-834C-2D5849CF0930}"/>
    <cellStyle name="メモ 4 2 3 4 6 3" xfId="27998" xr:uid="{08A79A1C-2023-478E-BF35-44E6746850AF}"/>
    <cellStyle name="メモ 4 2 3 4 7" xfId="6990" xr:uid="{7514FE89-5C6C-48E3-A1A1-E14B9BDABCD8}"/>
    <cellStyle name="メモ 4 2 3 4 7 2" xfId="17746" xr:uid="{6675A3C0-37DD-4972-AA69-0EE8FA7CE6D8}"/>
    <cellStyle name="メモ 4 2 3 4 7 2 2" xfId="39436" xr:uid="{B79F27D3-D8B3-4AAA-AD2F-D8B82F4B8C92}"/>
    <cellStyle name="メモ 4 2 3 4 7 3" xfId="28677" xr:uid="{6BC7167A-6DC2-4272-B3FA-E821E57483E9}"/>
    <cellStyle name="メモ 4 2 3 4 8" xfId="7653" xr:uid="{30B4AF01-0B9D-4415-9C98-8BC3E748FAEA}"/>
    <cellStyle name="メモ 4 2 3 4 8 2" xfId="18409" xr:uid="{8A1BC6E0-16B2-44C7-B151-8BF6B95FE524}"/>
    <cellStyle name="メモ 4 2 3 4 8 2 2" xfId="40100" xr:uid="{22B75772-DC11-4D1A-ADD8-95CE6285DAC8}"/>
    <cellStyle name="メモ 4 2 3 4 8 3" xfId="29341" xr:uid="{CEFE1572-5B8E-4708-8236-9FF6AFA68F16}"/>
    <cellStyle name="メモ 4 2 3 4 9" xfId="8289" xr:uid="{138FC4D8-C398-493A-9BBA-4E75DD61F182}"/>
    <cellStyle name="メモ 4 2 3 4 9 2" xfId="19045" xr:uid="{AEA3278A-ED00-49E8-8762-168B2F0DD609}"/>
    <cellStyle name="メモ 4 2 3 4 9 2 2" xfId="40736" xr:uid="{247B3BB3-408C-42FD-9730-4A9B15AEF36D}"/>
    <cellStyle name="メモ 4 2 3 4 9 3" xfId="29977" xr:uid="{F90B5CFF-D73C-4672-A7DA-763BB873A83C}"/>
    <cellStyle name="メモ 4 2 3 5" xfId="3000" xr:uid="{FB133136-ED09-4664-9817-F03FED9DC8AD}"/>
    <cellStyle name="メモ 4 2 3 5 10" xfId="9028" xr:uid="{0F1B0841-567A-42A1-BC09-86DE9C643789}"/>
    <cellStyle name="メモ 4 2 3 5 10 2" xfId="19785" xr:uid="{8931B836-2F14-4323-AACD-03DC611F4CB0}"/>
    <cellStyle name="メモ 4 2 3 5 10 2 2" xfId="41476" xr:uid="{AAF10E91-E111-4B5D-9B45-5464A0327A40}"/>
    <cellStyle name="メモ 4 2 3 5 10 3" xfId="30717" xr:uid="{E057A05E-330B-4343-AFF7-766AEAC23B65}"/>
    <cellStyle name="メモ 4 2 3 5 11" xfId="9654" xr:uid="{EF81190A-C6E9-4BE5-9845-4C764BE6014F}"/>
    <cellStyle name="メモ 4 2 3 5 11 2" xfId="20411" xr:uid="{7761AF06-556D-4CF2-B98E-9DE3AC9D9EB5}"/>
    <cellStyle name="メモ 4 2 3 5 11 2 2" xfId="42102" xr:uid="{F9FD13A6-0FCA-4E89-B9ED-FAEA6A324105}"/>
    <cellStyle name="メモ 4 2 3 5 11 3" xfId="31343" xr:uid="{8B59DF26-49B3-4FD3-9885-BFB119E3A071}"/>
    <cellStyle name="メモ 4 2 3 5 12" xfId="10289" xr:uid="{96EB2432-CD74-4D8A-B5F7-FC5F7C524B1E}"/>
    <cellStyle name="メモ 4 2 3 5 12 2" xfId="21046" xr:uid="{A77CCE1E-D4D5-404E-9084-C69150CD3F03}"/>
    <cellStyle name="メモ 4 2 3 5 12 2 2" xfId="42737" xr:uid="{282C8F28-7150-4ED3-9E59-D8983228EE01}"/>
    <cellStyle name="メモ 4 2 3 5 12 3" xfId="31978" xr:uid="{92B7374D-B06A-427E-92AA-B558D399E05E}"/>
    <cellStyle name="メモ 4 2 3 5 13" xfId="10941" xr:uid="{219B8035-EADE-4C8A-A2B7-A4647956D000}"/>
    <cellStyle name="メモ 4 2 3 5 13 2" xfId="21698" xr:uid="{E1030D78-0197-4E1C-9D03-D1498D30F0B6}"/>
    <cellStyle name="メモ 4 2 3 5 13 2 2" xfId="43389" xr:uid="{7FDE4240-3390-4706-A2B1-87C9C97E303A}"/>
    <cellStyle name="メモ 4 2 3 5 13 3" xfId="32630" xr:uid="{82D39679-6FF2-4C7D-9CE5-68296E17743D}"/>
    <cellStyle name="メモ 4 2 3 5 14" xfId="11566" xr:uid="{2F20252B-8C2B-4C1B-ACDB-9E82B33CC203}"/>
    <cellStyle name="メモ 4 2 3 5 14 2" xfId="22323" xr:uid="{5B032B04-E0CD-4E8D-978F-2BB6DD221E8E}"/>
    <cellStyle name="メモ 4 2 3 5 14 2 2" xfId="44014" xr:uid="{F999E92E-F4AD-45F8-8060-5E8B535DDBDC}"/>
    <cellStyle name="メモ 4 2 3 5 14 3" xfId="33255" xr:uid="{0F1EE7A7-0D55-4D44-98D5-6D7DCC3CAFA5}"/>
    <cellStyle name="メモ 4 2 3 5 15" xfId="12171" xr:uid="{3E416AA9-7F2E-498E-9380-33B25A924F52}"/>
    <cellStyle name="メモ 4 2 3 5 15 2" xfId="22928" xr:uid="{87029D9C-A0EB-41BA-ADAB-C3413D5D36DF}"/>
    <cellStyle name="メモ 4 2 3 5 15 2 2" xfId="44619" xr:uid="{471AAF1F-D86A-4D34-9A84-ADBF6A679FA4}"/>
    <cellStyle name="メモ 4 2 3 5 15 3" xfId="33860" xr:uid="{2A952687-9C1D-484D-B32B-C35707757418}"/>
    <cellStyle name="メモ 4 2 3 5 16" xfId="12800" xr:uid="{08842002-F64F-4E2F-9E18-BE85C35FAC0F}"/>
    <cellStyle name="メモ 4 2 3 5 16 2" xfId="23557" xr:uid="{AADB0BC4-9218-447D-B746-F42B55E1255F}"/>
    <cellStyle name="メモ 4 2 3 5 16 2 2" xfId="45248" xr:uid="{2E51578A-9746-4110-A901-7288DF991AF4}"/>
    <cellStyle name="メモ 4 2 3 5 16 3" xfId="34489" xr:uid="{86191154-E105-439A-97E4-D77577B4B4B9}"/>
    <cellStyle name="メモ 4 2 3 5 17" xfId="13471" xr:uid="{257AC40E-004D-4331-BB9B-532DBD26007F}"/>
    <cellStyle name="メモ 4 2 3 5 17 2" xfId="35160" xr:uid="{4CB2FEF8-BE72-478F-9121-3861F5BB3B37}"/>
    <cellStyle name="メモ 4 2 3 5 18" xfId="24400" xr:uid="{978AD1E9-DB4B-4BD4-9DFA-05777476AC51}"/>
    <cellStyle name="メモ 4 2 3 5 19" xfId="46098" xr:uid="{C09D0482-8553-443F-8B0C-6F85ECF24E6E}"/>
    <cellStyle name="メモ 4 2 3 5 2" xfId="3652" xr:uid="{956C2363-9535-46B1-B32C-85DE0586AAA9}"/>
    <cellStyle name="メモ 4 2 3 5 2 2" xfId="14408" xr:uid="{CA8C477E-BED4-4F1F-9887-A2DF0D76C717}"/>
    <cellStyle name="メモ 4 2 3 5 2 2 2" xfId="36098" xr:uid="{A19A1F89-4DA0-4A90-9FFE-859C5BBF1A91}"/>
    <cellStyle name="メモ 4 2 3 5 2 2 3" xfId="49213" xr:uid="{439976A1-1C78-436A-A688-2BD45B755266}"/>
    <cellStyle name="メモ 4 2 3 5 2 3" xfId="25340" xr:uid="{110CFE36-3F6D-4C42-94E6-A4FF62819D38}"/>
    <cellStyle name="メモ 4 2 3 5 2 3 2" xfId="50309" xr:uid="{799F9C3A-58DF-42BD-BA89-54809DC6CC3C}"/>
    <cellStyle name="メモ 4 2 3 5 2 4" xfId="48140" xr:uid="{E3BA623D-B3B6-49E3-B10A-93076000FA39}"/>
    <cellStyle name="メモ 4 2 3 5 20" xfId="46776" xr:uid="{76A63A75-51FE-4437-BFD1-A7532705936D}"/>
    <cellStyle name="メモ 4 2 3 5 21" xfId="47460" xr:uid="{040ECC1E-D651-4621-96B8-FC7B830E1CE1}"/>
    <cellStyle name="メモ 4 2 3 5 3" xfId="4332" xr:uid="{16691017-8CB0-4908-B34B-0EE9D76A022B}"/>
    <cellStyle name="メモ 4 2 3 5 3 2" xfId="15088" xr:uid="{1C8BC4D6-976F-498F-A58A-A1A8E76508B2}"/>
    <cellStyle name="メモ 4 2 3 5 3 2 2" xfId="36778" xr:uid="{0C7F304E-F550-462B-9EA0-44B9F81A72F3}"/>
    <cellStyle name="メモ 4 2 3 5 3 2 3" xfId="50989" xr:uid="{E377EEF9-B97C-4826-8769-DF3522BE13A6}"/>
    <cellStyle name="メモ 4 2 3 5 3 3" xfId="26020" xr:uid="{C9FF0085-447F-49D3-9C25-0C315D20FF2C}"/>
    <cellStyle name="メモ 4 2 3 5 3 4" xfId="48820" xr:uid="{017D8774-3F1F-4910-A0C7-67880AB5B607}"/>
    <cellStyle name="メモ 4 2 3 5 4" xfId="5008" xr:uid="{40F296A6-4E2D-4210-BE4A-F75A72B492EA}"/>
    <cellStyle name="メモ 4 2 3 5 4 2" xfId="15764" xr:uid="{50F0469A-13F9-4B1B-891F-247E319DA3CC}"/>
    <cellStyle name="メモ 4 2 3 5 4 2 2" xfId="37454" xr:uid="{6F7F5193-99D1-481F-ACAA-FF7A62F3880C}"/>
    <cellStyle name="メモ 4 2 3 5 4 3" xfId="26696" xr:uid="{193849BD-D245-4FD4-996B-32D41AE47C72}"/>
    <cellStyle name="メモ 4 2 3 5 4 4" xfId="49629" xr:uid="{6C6783BC-DDDE-4D87-A068-BF1D45EC2B37}"/>
    <cellStyle name="メモ 4 2 3 5 5" xfId="5688" xr:uid="{315B035B-E47A-47BC-A514-F5FA6DCC6C4C}"/>
    <cellStyle name="メモ 4 2 3 5 5 2" xfId="16444" xr:uid="{4F180890-C7D1-4CA1-A16B-2C90D1E62BDA}"/>
    <cellStyle name="メモ 4 2 3 5 5 2 2" xfId="38134" xr:uid="{D5233385-78D3-4CD9-B68D-00847D2223F2}"/>
    <cellStyle name="メモ 4 2 3 5 5 3" xfId="27375" xr:uid="{A7D938DB-5903-4327-8109-78F96E8F2BEE}"/>
    <cellStyle name="メモ 4 2 3 5 6" xfId="6371" xr:uid="{8E509E68-0649-4A32-8F28-FD7343CF04B0}"/>
    <cellStyle name="メモ 4 2 3 5 6 2" xfId="17127" xr:uid="{21C35574-8158-4045-BB22-2294069717E8}"/>
    <cellStyle name="メモ 4 2 3 5 6 2 2" xfId="38817" xr:uid="{8C38ABAD-BFB6-47DF-8A36-31FE1FF7E098}"/>
    <cellStyle name="メモ 4 2 3 5 6 3" xfId="28058" xr:uid="{0AD3AC23-6CD5-4E65-BF2E-025505A66B1E}"/>
    <cellStyle name="メモ 4 2 3 5 7" xfId="7050" xr:uid="{042DFA4E-FCF1-408B-A1DF-1D5237900592}"/>
    <cellStyle name="メモ 4 2 3 5 7 2" xfId="17806" xr:uid="{C439D76A-0E51-4858-A03D-EA31B21522B8}"/>
    <cellStyle name="メモ 4 2 3 5 7 2 2" xfId="39496" xr:uid="{F36C4BA2-A02A-47B9-A406-4D4B1173FE24}"/>
    <cellStyle name="メモ 4 2 3 5 7 3" xfId="28737" xr:uid="{7E2A43E9-7C44-4924-8A74-C0B1A52B57E4}"/>
    <cellStyle name="メモ 4 2 3 5 8" xfId="7713" xr:uid="{807A6EF9-2353-4719-ADB0-CC5D7F64500E}"/>
    <cellStyle name="メモ 4 2 3 5 8 2" xfId="18469" xr:uid="{CE29DA88-09C7-433B-B137-95A10BE9D353}"/>
    <cellStyle name="メモ 4 2 3 5 8 2 2" xfId="40160" xr:uid="{6DEBDA00-9BEF-4999-9C52-FC1EC685716C}"/>
    <cellStyle name="メモ 4 2 3 5 8 3" xfId="29401" xr:uid="{A574C99D-0804-423F-A00A-605A523E67E0}"/>
    <cellStyle name="メモ 4 2 3 5 9" xfId="8349" xr:uid="{177532A0-D94D-4685-A7B2-4FF875E99F58}"/>
    <cellStyle name="メモ 4 2 3 5 9 2" xfId="19105" xr:uid="{9D410C48-5B55-4B36-8CBA-62C259C375E1}"/>
    <cellStyle name="メモ 4 2 3 5 9 2 2" xfId="40796" xr:uid="{3CF8F3D0-355B-4886-936C-DEE788DF1BCF}"/>
    <cellStyle name="メモ 4 2 3 5 9 3" xfId="30037" xr:uid="{6A263AB5-D696-46BC-BDB9-375672C50634}"/>
    <cellStyle name="メモ 4 2 3 6" xfId="3045" xr:uid="{5711C03A-9C08-4F3F-B3BA-53782A211348}"/>
    <cellStyle name="メモ 4 2 3 6 10" xfId="9073" xr:uid="{12E0D00A-662A-4384-B3D6-7493F168B294}"/>
    <cellStyle name="メモ 4 2 3 6 10 2" xfId="19830" xr:uid="{87D50475-BD82-4EE6-A2B4-1FF8627AE5D1}"/>
    <cellStyle name="メモ 4 2 3 6 10 2 2" xfId="41521" xr:uid="{573D177F-38B7-49A9-A950-A7127EF12177}"/>
    <cellStyle name="メモ 4 2 3 6 10 3" xfId="30762" xr:uid="{C435ABFA-3EFD-4B2B-A235-A4398DB973E8}"/>
    <cellStyle name="メモ 4 2 3 6 11" xfId="9699" xr:uid="{3B422779-5F9D-42C8-B9B0-FBA61118BEB9}"/>
    <cellStyle name="メモ 4 2 3 6 11 2" xfId="20456" xr:uid="{88D20906-093E-471E-AD36-69C18A87D62A}"/>
    <cellStyle name="メモ 4 2 3 6 11 2 2" xfId="42147" xr:uid="{35EF7D68-5C24-4E9C-8116-ADC4D26BAB75}"/>
    <cellStyle name="メモ 4 2 3 6 11 3" xfId="31388" xr:uid="{5E9B78D2-CECF-4712-ADA2-928F0F0E68F3}"/>
    <cellStyle name="メモ 4 2 3 6 12" xfId="10334" xr:uid="{FBDFF473-FD42-4463-96A8-38ED431F6F20}"/>
    <cellStyle name="メモ 4 2 3 6 12 2" xfId="21091" xr:uid="{338570C9-5B72-45BE-A4EC-2D7EE02F75E5}"/>
    <cellStyle name="メモ 4 2 3 6 12 2 2" xfId="42782" xr:uid="{D4B8B3F0-7FF1-4338-88C8-376955237343}"/>
    <cellStyle name="メモ 4 2 3 6 12 3" xfId="32023" xr:uid="{B51B9510-836B-4A1D-B15C-0A4FB1C7EDF6}"/>
    <cellStyle name="メモ 4 2 3 6 13" xfId="10986" xr:uid="{2E395879-7C3B-4A8B-9DCF-6510AED20371}"/>
    <cellStyle name="メモ 4 2 3 6 13 2" xfId="21743" xr:uid="{080159D9-ABAB-4688-915F-96D8BE3FE8A2}"/>
    <cellStyle name="メモ 4 2 3 6 13 2 2" xfId="43434" xr:uid="{2BD85A74-19E4-4C57-88F3-B3BC4CBCC358}"/>
    <cellStyle name="メモ 4 2 3 6 13 3" xfId="32675" xr:uid="{89B554FA-D853-4DFB-B9D0-C38DB49BBCE7}"/>
    <cellStyle name="メモ 4 2 3 6 14" xfId="11611" xr:uid="{C6DED804-CDF4-4221-B8C2-AA4CD7760F0E}"/>
    <cellStyle name="メモ 4 2 3 6 14 2" xfId="22368" xr:uid="{7062F488-7A58-4005-8BEC-840DA1859B5E}"/>
    <cellStyle name="メモ 4 2 3 6 14 2 2" xfId="44059" xr:uid="{CDAEE9BF-1134-4133-9723-9CF3E0F87E01}"/>
    <cellStyle name="メモ 4 2 3 6 14 3" xfId="33300" xr:uid="{8088D794-22F5-44CC-A7E9-4CCF6B7B7F07}"/>
    <cellStyle name="メモ 4 2 3 6 15" xfId="12216" xr:uid="{5597D987-A4A0-41B1-847E-97CE47FAE787}"/>
    <cellStyle name="メモ 4 2 3 6 15 2" xfId="22973" xr:uid="{0180A17D-3B54-4D92-BEFF-31C4EBC3DF63}"/>
    <cellStyle name="メモ 4 2 3 6 15 2 2" xfId="44664" xr:uid="{BE479932-36A9-48A7-93C1-D6C6574783E5}"/>
    <cellStyle name="メモ 4 2 3 6 15 3" xfId="33905" xr:uid="{6338D26B-ABA5-42BE-B5CF-33FF88806376}"/>
    <cellStyle name="メモ 4 2 3 6 16" xfId="12845" xr:uid="{2BFC00DC-7530-4DFB-9FF5-EE0CFCE8A997}"/>
    <cellStyle name="メモ 4 2 3 6 16 2" xfId="23602" xr:uid="{2F2BB96F-8FD3-40D9-9EC8-6B0BA0307081}"/>
    <cellStyle name="メモ 4 2 3 6 16 2 2" xfId="45293" xr:uid="{E7FB5208-D43F-425D-96C5-228E6C0118F2}"/>
    <cellStyle name="メモ 4 2 3 6 16 3" xfId="34534" xr:uid="{5BA3705D-AB77-4010-A3DA-B8A3FFDC108A}"/>
    <cellStyle name="メモ 4 2 3 6 17" xfId="13516" xr:uid="{88CC0854-2252-4B59-958F-8C29B24FC502}"/>
    <cellStyle name="メモ 4 2 3 6 17 2" xfId="35205" xr:uid="{CEE44C04-CB6E-45DA-A733-72821948DF6D}"/>
    <cellStyle name="メモ 4 2 3 6 18" xfId="24445" xr:uid="{167FE167-8BE5-42B9-B1A1-DB5BEDAC598D}"/>
    <cellStyle name="メモ 4 2 3 6 19" xfId="46143" xr:uid="{8F47AC9B-20CB-47F9-83B4-45E35872D7E6}"/>
    <cellStyle name="メモ 4 2 3 6 2" xfId="3697" xr:uid="{379CEF4B-51CB-4919-8499-764E03F1C6AC}"/>
    <cellStyle name="メモ 4 2 3 6 2 2" xfId="14453" xr:uid="{8AB31019-2C2D-4A79-9891-6E406B9E37CE}"/>
    <cellStyle name="メモ 4 2 3 6 2 2 2" xfId="36143" xr:uid="{1F01E171-802F-47CA-A937-D9C20A446FF5}"/>
    <cellStyle name="メモ 4 2 3 6 2 2 3" xfId="49222" xr:uid="{F771571B-2F20-4B5C-A9FD-8A7506956A06}"/>
    <cellStyle name="メモ 4 2 3 6 2 3" xfId="25385" xr:uid="{215EFAA3-0E38-4E86-B014-5F65F19DD1A4}"/>
    <cellStyle name="メモ 4 2 3 6 2 3 2" xfId="50354" xr:uid="{F6DD7D37-A131-479C-857D-B6A246DCABFB}"/>
    <cellStyle name="メモ 4 2 3 6 2 4" xfId="48185" xr:uid="{2F8130EE-5337-4626-A68B-7423C5FADE5D}"/>
    <cellStyle name="メモ 4 2 3 6 20" xfId="46821" xr:uid="{4F36B2AF-5187-4ECA-BCB9-B0556BB0457B}"/>
    <cellStyle name="メモ 4 2 3 6 21" xfId="47505" xr:uid="{A533923F-1DE6-47B2-A6A7-DBAA9E3BB08C}"/>
    <cellStyle name="メモ 4 2 3 6 3" xfId="4377" xr:uid="{5B7CD8EA-77E5-45F8-A154-4D18CA769BD3}"/>
    <cellStyle name="メモ 4 2 3 6 3 2" xfId="15133" xr:uid="{FCE85E71-FE81-4975-B8BC-D954E86F418D}"/>
    <cellStyle name="メモ 4 2 3 6 3 2 2" xfId="36823" xr:uid="{42120816-F1AA-46AC-A1F2-0C6A68CE715C}"/>
    <cellStyle name="メモ 4 2 3 6 3 2 3" xfId="51034" xr:uid="{CEE771F9-F18A-4B54-89DB-9864796AE6AC}"/>
    <cellStyle name="メモ 4 2 3 6 3 3" xfId="26065" xr:uid="{2B285FAD-EFE2-4E7E-B91B-CE973541DD32}"/>
    <cellStyle name="メモ 4 2 3 6 3 4" xfId="48865" xr:uid="{14D9CB82-6115-49A9-92E7-7D61E7BEAA39}"/>
    <cellStyle name="メモ 4 2 3 6 4" xfId="5053" xr:uid="{9D0F9DE5-9472-44E0-94DA-CC456949D77F}"/>
    <cellStyle name="メモ 4 2 3 6 4 2" xfId="15809" xr:uid="{91AAF505-4742-4717-8114-F9B39E4E03F8}"/>
    <cellStyle name="メモ 4 2 3 6 4 2 2" xfId="37499" xr:uid="{DDEDE3DD-7C91-4D60-AE12-B2B3AF6202CD}"/>
    <cellStyle name="メモ 4 2 3 6 4 3" xfId="26741" xr:uid="{2F40C2CF-F015-4486-97F5-88C03B902235}"/>
    <cellStyle name="メモ 4 2 3 6 4 4" xfId="49674" xr:uid="{9D76A880-3385-49C6-B192-0DDE7D8BE675}"/>
    <cellStyle name="メモ 4 2 3 6 5" xfId="5733" xr:uid="{0250E112-AAB0-461F-809B-5C0433E595C0}"/>
    <cellStyle name="メモ 4 2 3 6 5 2" xfId="16489" xr:uid="{C94EF470-471E-4B87-8AA7-33346F4126DD}"/>
    <cellStyle name="メモ 4 2 3 6 5 2 2" xfId="38179" xr:uid="{8EB72815-3076-448A-BDE4-48DC49D2E2F8}"/>
    <cellStyle name="メモ 4 2 3 6 5 3" xfId="27420" xr:uid="{478947DA-E46A-41AA-BCD4-DDF77DEFCD4E}"/>
    <cellStyle name="メモ 4 2 3 6 6" xfId="6416" xr:uid="{292939B1-AFB8-4ECE-847C-05D78E83E786}"/>
    <cellStyle name="メモ 4 2 3 6 6 2" xfId="17172" xr:uid="{581154C5-855C-4A91-AE37-B45B3DFAB8A7}"/>
    <cellStyle name="メモ 4 2 3 6 6 2 2" xfId="38862" xr:uid="{9C33F304-C889-4BEE-A016-2A677B74C4E2}"/>
    <cellStyle name="メモ 4 2 3 6 6 3" xfId="28103" xr:uid="{9F3756F7-D914-48A0-84A6-DF17BACFC50B}"/>
    <cellStyle name="メモ 4 2 3 6 7" xfId="7095" xr:uid="{8958888C-7736-4A8F-B7A7-29BCB907EE5A}"/>
    <cellStyle name="メモ 4 2 3 6 7 2" xfId="17851" xr:uid="{80562AC9-99CC-4E1A-A56C-6DAA452EC230}"/>
    <cellStyle name="メモ 4 2 3 6 7 2 2" xfId="39541" xr:uid="{6BAA92C5-31C0-4F72-9F93-CA55FD811FA8}"/>
    <cellStyle name="メモ 4 2 3 6 7 3" xfId="28782" xr:uid="{2A35B327-0B08-4C6C-8A2A-2DF00D6362C4}"/>
    <cellStyle name="メモ 4 2 3 6 8" xfId="7758" xr:uid="{7F625C9C-98A4-47C5-AC75-FC08F5B4D6CC}"/>
    <cellStyle name="メモ 4 2 3 6 8 2" xfId="18514" xr:uid="{7C5F4298-4592-4594-B061-CF3C65F3EE57}"/>
    <cellStyle name="メモ 4 2 3 6 8 2 2" xfId="40205" xr:uid="{93E5709E-2CD2-478A-BC35-396D90D22638}"/>
    <cellStyle name="メモ 4 2 3 6 8 3" xfId="29446" xr:uid="{73DAD982-2C28-423B-8FEE-7BD6C58A6CEA}"/>
    <cellStyle name="メモ 4 2 3 6 9" xfId="8394" xr:uid="{40882555-FAC8-454F-8D43-474C68951984}"/>
    <cellStyle name="メモ 4 2 3 6 9 2" xfId="19150" xr:uid="{4CD5B35F-A5A3-439C-B1EB-3C589E34C047}"/>
    <cellStyle name="メモ 4 2 3 6 9 2 2" xfId="40841" xr:uid="{7022B360-AF85-48CA-A115-C70E8FB8BF02}"/>
    <cellStyle name="メモ 4 2 3 6 9 3" xfId="30082" xr:uid="{EA980D5F-690A-4D2C-9508-232D1B82D39C}"/>
    <cellStyle name="メモ 4 2 3 7" xfId="3090" xr:uid="{F2BCB021-1CC0-4385-AF01-8082C73BFAAC}"/>
    <cellStyle name="メモ 4 2 3 7 10" xfId="9118" xr:uid="{64640EAE-E47B-4CAE-93BF-66D3F9098556}"/>
    <cellStyle name="メモ 4 2 3 7 10 2" xfId="19875" xr:uid="{D3D3F49C-6BBD-4064-9F8C-405557F805D1}"/>
    <cellStyle name="メモ 4 2 3 7 10 2 2" xfId="41566" xr:uid="{B6B58256-0DC1-4FE2-9BBC-2E8BD9A92FEC}"/>
    <cellStyle name="メモ 4 2 3 7 10 3" xfId="30807" xr:uid="{E857BBB3-604F-40E4-9C8E-6299BEA4B2F7}"/>
    <cellStyle name="メモ 4 2 3 7 11" xfId="9744" xr:uid="{9ACEC3CE-1E78-4791-BB63-378E5DBE01F3}"/>
    <cellStyle name="メモ 4 2 3 7 11 2" xfId="20501" xr:uid="{DDFD6FC5-55AF-43A6-8270-59DB4FE67890}"/>
    <cellStyle name="メモ 4 2 3 7 11 2 2" xfId="42192" xr:uid="{C003C11F-8EBF-482D-8257-89969CB3E6EB}"/>
    <cellStyle name="メモ 4 2 3 7 11 3" xfId="31433" xr:uid="{4215DF84-ED95-49DF-908C-148C55D4034E}"/>
    <cellStyle name="メモ 4 2 3 7 12" xfId="10379" xr:uid="{1566F6B0-6241-4987-84C3-7EAD4FC91634}"/>
    <cellStyle name="メモ 4 2 3 7 12 2" xfId="21136" xr:uid="{35947BCC-82E2-45AD-B7F8-DCB845918E73}"/>
    <cellStyle name="メモ 4 2 3 7 12 2 2" xfId="42827" xr:uid="{7A003E8A-44AB-4CC6-BB90-3C8B2E8C435B}"/>
    <cellStyle name="メモ 4 2 3 7 12 3" xfId="32068" xr:uid="{BDD50793-E390-4C6A-9C57-135D2D336168}"/>
    <cellStyle name="メモ 4 2 3 7 13" xfId="11031" xr:uid="{B72ADDF5-260F-4F06-84D4-E162D9969CFD}"/>
    <cellStyle name="メモ 4 2 3 7 13 2" xfId="21788" xr:uid="{CB17336E-9226-4FDD-9A5C-08F79100FCCB}"/>
    <cellStyle name="メモ 4 2 3 7 13 2 2" xfId="43479" xr:uid="{84DF5146-792A-4A84-B3E1-C0EBFA6953A6}"/>
    <cellStyle name="メモ 4 2 3 7 13 3" xfId="32720" xr:uid="{2C9BB0E8-C86C-45A4-825A-6E55F35DB84A}"/>
    <cellStyle name="メモ 4 2 3 7 14" xfId="11656" xr:uid="{8468DEE4-986B-487B-9B02-92DEAC229072}"/>
    <cellStyle name="メモ 4 2 3 7 14 2" xfId="22413" xr:uid="{D377D364-C381-4361-AA7C-04A57619EE64}"/>
    <cellStyle name="メモ 4 2 3 7 14 2 2" xfId="44104" xr:uid="{D16817D0-7FF2-4F47-90B9-D2787A2436A7}"/>
    <cellStyle name="メモ 4 2 3 7 14 3" xfId="33345" xr:uid="{0880C0A4-1EB8-488B-B907-48B6FEEC6FB9}"/>
    <cellStyle name="メモ 4 2 3 7 15" xfId="12261" xr:uid="{610A5D12-C537-40B9-B943-9FF053C84818}"/>
    <cellStyle name="メモ 4 2 3 7 15 2" xfId="23018" xr:uid="{3CEFA337-3680-490C-A236-4A1B17485048}"/>
    <cellStyle name="メモ 4 2 3 7 15 2 2" xfId="44709" xr:uid="{8752315B-EFF1-4167-BAEE-38379CEA1A33}"/>
    <cellStyle name="メモ 4 2 3 7 15 3" xfId="33950" xr:uid="{D7CBB999-EB84-4F16-855B-179316C86408}"/>
    <cellStyle name="メモ 4 2 3 7 16" xfId="12890" xr:uid="{2EE3D358-6CDD-4C9C-B73F-3DD01B8050D5}"/>
    <cellStyle name="メモ 4 2 3 7 16 2" xfId="23647" xr:uid="{2F18231C-6690-4E09-A805-0706013969F1}"/>
    <cellStyle name="メモ 4 2 3 7 16 2 2" xfId="45338" xr:uid="{734677EA-3726-4B6B-8517-BC66F0CF4554}"/>
    <cellStyle name="メモ 4 2 3 7 16 3" xfId="34579" xr:uid="{7AE534F5-50DD-4821-865D-1D3D27D7BE90}"/>
    <cellStyle name="メモ 4 2 3 7 17" xfId="13561" xr:uid="{B3686AA9-3FCD-46D4-B83D-A200DF422465}"/>
    <cellStyle name="メモ 4 2 3 7 17 2" xfId="35250" xr:uid="{CF940360-FDB6-4B4E-B2BB-816CF210C88D}"/>
    <cellStyle name="メモ 4 2 3 7 18" xfId="24490" xr:uid="{D7EBBABB-6848-40B3-98CB-7324D9EB8526}"/>
    <cellStyle name="メモ 4 2 3 7 19" xfId="46188" xr:uid="{929698B9-F682-47BB-9D95-8337C414D32C}"/>
    <cellStyle name="メモ 4 2 3 7 2" xfId="3742" xr:uid="{BD2B137B-B803-4D18-B9D6-0914EE8DA101}"/>
    <cellStyle name="メモ 4 2 3 7 2 2" xfId="14498" xr:uid="{FBDC4322-C1DB-48E4-88E7-7F0596123CAA}"/>
    <cellStyle name="メモ 4 2 3 7 2 2 2" xfId="36188" xr:uid="{06636DC0-C756-40E3-9A8E-885D5BD1B601}"/>
    <cellStyle name="メモ 4 2 3 7 2 2 3" xfId="49231" xr:uid="{D13355CE-E5E5-4EAE-9DE7-5E1CF7283815}"/>
    <cellStyle name="メモ 4 2 3 7 2 3" xfId="25430" xr:uid="{76096251-34C8-43B0-A869-506AABE3F685}"/>
    <cellStyle name="メモ 4 2 3 7 2 3 2" xfId="50399" xr:uid="{E18E3005-A36F-4BA9-AE95-6B6133AF53F6}"/>
    <cellStyle name="メモ 4 2 3 7 2 4" xfId="48230" xr:uid="{A91C1B6E-7519-4B1E-B8FA-B96557FB105D}"/>
    <cellStyle name="メモ 4 2 3 7 20" xfId="46866" xr:uid="{D4C07446-7819-4A03-ABFB-A24BDFB10E60}"/>
    <cellStyle name="メモ 4 2 3 7 21" xfId="47550" xr:uid="{91EDE66F-F2F9-420B-89B6-7A0B5D7401C8}"/>
    <cellStyle name="メモ 4 2 3 7 3" xfId="4422" xr:uid="{6C6EDD9B-DB41-441C-8A31-581BE5269AFD}"/>
    <cellStyle name="メモ 4 2 3 7 3 2" xfId="15178" xr:uid="{EA2A2E6E-F219-41E4-96B7-92F0187E999F}"/>
    <cellStyle name="メモ 4 2 3 7 3 2 2" xfId="36868" xr:uid="{6CC2B414-9ECC-4AE4-B59A-DEF84DAADA3F}"/>
    <cellStyle name="メモ 4 2 3 7 3 2 3" xfId="51079" xr:uid="{50F7264C-E32B-4F82-83FD-C58F97D26A1A}"/>
    <cellStyle name="メモ 4 2 3 7 3 3" xfId="26110" xr:uid="{714E6DCC-5DC1-4A50-B1FC-E83682AF2FEC}"/>
    <cellStyle name="メモ 4 2 3 7 3 4" xfId="48910" xr:uid="{FFF3FA2C-2F34-4095-BB31-7EA2BD28B1E8}"/>
    <cellStyle name="メモ 4 2 3 7 4" xfId="5098" xr:uid="{7D9B7211-9E2E-4820-868F-C5DAC7BD9B97}"/>
    <cellStyle name="メモ 4 2 3 7 4 2" xfId="15854" xr:uid="{9785D79A-A880-467A-83C1-DA50E8292083}"/>
    <cellStyle name="メモ 4 2 3 7 4 2 2" xfId="37544" xr:uid="{530EC0A4-EAF1-46F2-989B-2D9275D4F714}"/>
    <cellStyle name="メモ 4 2 3 7 4 3" xfId="26786" xr:uid="{6F19C9B8-2C25-48A9-AB52-7A057B53D9B5}"/>
    <cellStyle name="メモ 4 2 3 7 4 4" xfId="49719" xr:uid="{9638E8BB-DB2B-4B7E-AD0B-32F4634284C5}"/>
    <cellStyle name="メモ 4 2 3 7 5" xfId="5778" xr:uid="{FDD79217-3170-4895-8062-2051C8DBC7A9}"/>
    <cellStyle name="メモ 4 2 3 7 5 2" xfId="16534" xr:uid="{FC4D0030-C5EC-4CA6-AB63-69D3407D6E00}"/>
    <cellStyle name="メモ 4 2 3 7 5 2 2" xfId="38224" xr:uid="{35A7AB30-46C2-4EBC-945D-4E4B8DCDA4F6}"/>
    <cellStyle name="メモ 4 2 3 7 5 3" xfId="27465" xr:uid="{0B84628C-A43F-4CC6-9260-D78AE21D54D6}"/>
    <cellStyle name="メモ 4 2 3 7 6" xfId="6461" xr:uid="{652F72D7-4CAE-4A8C-BDA2-9E356C76D6DA}"/>
    <cellStyle name="メモ 4 2 3 7 6 2" xfId="17217" xr:uid="{7F9AFE30-F94B-4C1D-BB15-EEA031E06F8C}"/>
    <cellStyle name="メモ 4 2 3 7 6 2 2" xfId="38907" xr:uid="{A650B690-15C3-4D3E-A2BF-D109C722E362}"/>
    <cellStyle name="メモ 4 2 3 7 6 3" xfId="28148" xr:uid="{295FF338-2874-41E4-88F8-5A1BA28C03DA}"/>
    <cellStyle name="メモ 4 2 3 7 7" xfId="7140" xr:uid="{C00C3C46-0B0A-4859-A397-0D046B1E47BC}"/>
    <cellStyle name="メモ 4 2 3 7 7 2" xfId="17896" xr:uid="{FF4E0277-B7D5-4AC4-BE6C-854271F57545}"/>
    <cellStyle name="メモ 4 2 3 7 7 2 2" xfId="39586" xr:uid="{CD461792-C613-400A-B1A5-5657390F79E5}"/>
    <cellStyle name="メモ 4 2 3 7 7 3" xfId="28827" xr:uid="{D77BE344-83B7-4D04-839C-D05EF66FE1F7}"/>
    <cellStyle name="メモ 4 2 3 7 8" xfId="7803" xr:uid="{5321E17A-D7A7-4603-AE78-0C72A413EF42}"/>
    <cellStyle name="メモ 4 2 3 7 8 2" xfId="18559" xr:uid="{6F550A0E-1F7A-4453-97AF-F63B8FE9B199}"/>
    <cellStyle name="メモ 4 2 3 7 8 2 2" xfId="40250" xr:uid="{0A17AABF-6CE9-4993-B52E-002D3EC856CF}"/>
    <cellStyle name="メモ 4 2 3 7 8 3" xfId="29491" xr:uid="{4C1FD75A-6ECB-42C0-A91B-72EAC535C0FE}"/>
    <cellStyle name="メモ 4 2 3 7 9" xfId="8439" xr:uid="{C6CDD7A7-8AB2-421E-B784-EE45BAB261D1}"/>
    <cellStyle name="メモ 4 2 3 7 9 2" xfId="19195" xr:uid="{AF857B02-9BE3-4A6E-9972-30035A6B9AAF}"/>
    <cellStyle name="メモ 4 2 3 7 9 2 2" xfId="40886" xr:uid="{E840100B-75EB-4DE5-9DE6-B9336E5AC62A}"/>
    <cellStyle name="メモ 4 2 3 7 9 3" xfId="30127" xr:uid="{F4B4EE00-255B-4309-A0CC-4423F6766051}"/>
    <cellStyle name="メモ 4 2 3 8" xfId="3150" xr:uid="{A33B5BEE-12A9-46AC-A5E9-52B608E2EF4C}"/>
    <cellStyle name="メモ 4 2 3 8 10" xfId="9178" xr:uid="{3B8C89AE-139E-44F9-816A-59F03A481AF1}"/>
    <cellStyle name="メモ 4 2 3 8 10 2" xfId="19935" xr:uid="{B7E6899E-1A0C-4F5D-9DC0-DBECBCC1F887}"/>
    <cellStyle name="メモ 4 2 3 8 10 2 2" xfId="41626" xr:uid="{6D633FC0-39C8-48F1-8F3D-890F5D9D040F}"/>
    <cellStyle name="メモ 4 2 3 8 10 3" xfId="30867" xr:uid="{39F2A1B3-9B25-45A9-BFC9-61820B984DD1}"/>
    <cellStyle name="メモ 4 2 3 8 11" xfId="9804" xr:uid="{B5FEB571-0A5A-41E3-9083-A3F8A6C53109}"/>
    <cellStyle name="メモ 4 2 3 8 11 2" xfId="20561" xr:uid="{38AB3E21-A772-46C3-8F99-BAC1B5CBD178}"/>
    <cellStyle name="メモ 4 2 3 8 11 2 2" xfId="42252" xr:uid="{A81324F1-7F10-4177-BB79-380541EFFB7D}"/>
    <cellStyle name="メモ 4 2 3 8 11 3" xfId="31493" xr:uid="{C9ACBD45-295F-4454-AE2C-7D2B449351FA}"/>
    <cellStyle name="メモ 4 2 3 8 12" xfId="10439" xr:uid="{67E3A9E9-113E-4E46-B16D-05BB7A7730ED}"/>
    <cellStyle name="メモ 4 2 3 8 12 2" xfId="21196" xr:uid="{A0F432F8-F5B4-47DD-A0F0-EB45505CF9A9}"/>
    <cellStyle name="メモ 4 2 3 8 12 2 2" xfId="42887" xr:uid="{C382EDF8-3EB0-41FC-964E-7E9447A6625D}"/>
    <cellStyle name="メモ 4 2 3 8 12 3" xfId="32128" xr:uid="{6AA545B7-2BF0-4938-B009-773B9ED3301D}"/>
    <cellStyle name="メモ 4 2 3 8 13" xfId="11091" xr:uid="{ACF9B2B3-E3E7-477A-82D2-0A989B3EF27C}"/>
    <cellStyle name="メモ 4 2 3 8 13 2" xfId="21848" xr:uid="{16BF6633-87C2-4F8C-B233-FE8E30903E11}"/>
    <cellStyle name="メモ 4 2 3 8 13 2 2" xfId="43539" xr:uid="{FB47D46F-4431-4D61-9D99-5B94D12DEE2E}"/>
    <cellStyle name="メモ 4 2 3 8 13 3" xfId="32780" xr:uid="{CC29E924-91B8-4467-90AA-D9B2E663CE1B}"/>
    <cellStyle name="メモ 4 2 3 8 14" xfId="11716" xr:uid="{84C32176-240D-4E16-A265-C78AA7084174}"/>
    <cellStyle name="メモ 4 2 3 8 14 2" xfId="22473" xr:uid="{79E8F460-5C05-48CA-BBE1-2EDB7738821D}"/>
    <cellStyle name="メモ 4 2 3 8 14 2 2" xfId="44164" xr:uid="{D5D7BFCE-B098-4AD4-897E-87AC0B529E95}"/>
    <cellStyle name="メモ 4 2 3 8 14 3" xfId="33405" xr:uid="{76F66389-6319-433C-8FE0-6922F5EFF31C}"/>
    <cellStyle name="メモ 4 2 3 8 15" xfId="12321" xr:uid="{DACEE8FD-EC3C-45A0-8E9A-E34E624B04E9}"/>
    <cellStyle name="メモ 4 2 3 8 15 2" xfId="23078" xr:uid="{FA3C5F05-44AC-4065-B617-09E1E31C14BC}"/>
    <cellStyle name="メモ 4 2 3 8 15 2 2" xfId="44769" xr:uid="{A5F2ED2A-9866-42A1-9E0D-CCE2E0F7F7EA}"/>
    <cellStyle name="メモ 4 2 3 8 15 3" xfId="34010" xr:uid="{23D54811-9A0D-4AF7-8BEA-F017486CD5E9}"/>
    <cellStyle name="メモ 4 2 3 8 16" xfId="12950" xr:uid="{856EF955-6E32-4396-87A2-6F682942BEFF}"/>
    <cellStyle name="メモ 4 2 3 8 16 2" xfId="23707" xr:uid="{9FA0E8FA-9777-4784-8849-E253C2A8E37F}"/>
    <cellStyle name="メモ 4 2 3 8 16 2 2" xfId="45398" xr:uid="{D4E7EA24-320E-406A-8285-2669C29D246E}"/>
    <cellStyle name="メモ 4 2 3 8 16 3" xfId="34639" xr:uid="{238B4B1B-9C9B-4ED0-9B35-356EA8B1C6E3}"/>
    <cellStyle name="メモ 4 2 3 8 17" xfId="13621" xr:uid="{C0F39AF1-804F-4E1B-BBE9-F235F1FE1918}"/>
    <cellStyle name="メモ 4 2 3 8 17 2" xfId="35310" xr:uid="{143388FE-2BF6-42BD-AA85-388F15E4A794}"/>
    <cellStyle name="メモ 4 2 3 8 18" xfId="24550" xr:uid="{33428177-DAD9-4BF8-9A3B-626CAE425DA6}"/>
    <cellStyle name="メモ 4 2 3 8 19" xfId="46248" xr:uid="{F6460D11-52B9-4F68-9AFF-F9478EA4D0D8}"/>
    <cellStyle name="メモ 4 2 3 8 2" xfId="3802" xr:uid="{52DF2B59-C630-4AD5-B43E-652734641860}"/>
    <cellStyle name="メモ 4 2 3 8 2 2" xfId="14558" xr:uid="{D4DDAAAC-3BB9-4989-B920-5D36EDE7FAD1}"/>
    <cellStyle name="メモ 4 2 3 8 2 2 2" xfId="36248" xr:uid="{130DFD24-874E-49C4-86C7-FB69E86CC924}"/>
    <cellStyle name="メモ 4 2 3 8 2 2 3" xfId="49243" xr:uid="{FDF52433-1490-4829-A2EE-5939E0821A1F}"/>
    <cellStyle name="メモ 4 2 3 8 2 3" xfId="25490" xr:uid="{06A04D25-C9A8-48C7-8102-068EF30E2894}"/>
    <cellStyle name="メモ 4 2 3 8 2 3 2" xfId="50459" xr:uid="{CED9173C-C80D-4639-8F91-416EE94CF069}"/>
    <cellStyle name="メモ 4 2 3 8 2 4" xfId="48290" xr:uid="{AF83BEE9-2D59-494C-82CE-52FDBA9DC34E}"/>
    <cellStyle name="メモ 4 2 3 8 20" xfId="46926" xr:uid="{0E89EF77-5D03-4164-9CEE-129FBEB736BC}"/>
    <cellStyle name="メモ 4 2 3 8 21" xfId="47610" xr:uid="{6C8AF611-0B3F-430B-80E7-8656BF347B93}"/>
    <cellStyle name="メモ 4 2 3 8 3" xfId="4482" xr:uid="{E30898C3-1302-4A45-BA7D-7E33647D4814}"/>
    <cellStyle name="メモ 4 2 3 8 3 2" xfId="15238" xr:uid="{74FF3786-FFC8-4907-80E2-F1B5C9F72363}"/>
    <cellStyle name="メモ 4 2 3 8 3 2 2" xfId="36928" xr:uid="{C7B00263-6A5E-400D-92EE-6C25A0425133}"/>
    <cellStyle name="メモ 4 2 3 8 3 2 3" xfId="51139" xr:uid="{B37676BF-71D3-4767-AB1A-7D709F934161}"/>
    <cellStyle name="メモ 4 2 3 8 3 3" xfId="26170" xr:uid="{4DEA53AE-7536-42A6-A062-5DB5250E2582}"/>
    <cellStyle name="メモ 4 2 3 8 3 4" xfId="48970" xr:uid="{D1753BAC-9D1C-476A-ABD0-3743040745EC}"/>
    <cellStyle name="メモ 4 2 3 8 4" xfId="5158" xr:uid="{567219CA-E6B5-44FD-AF1B-D83FB9DEA5BE}"/>
    <cellStyle name="メモ 4 2 3 8 4 2" xfId="15914" xr:uid="{B7A18315-5630-49A3-9724-6880DAA35719}"/>
    <cellStyle name="メモ 4 2 3 8 4 2 2" xfId="37604" xr:uid="{20AA256E-82A4-4AE9-958E-D358BA830E45}"/>
    <cellStyle name="メモ 4 2 3 8 4 3" xfId="26846" xr:uid="{24F10696-9DB2-4E77-AB72-88FAB6F6CC97}"/>
    <cellStyle name="メモ 4 2 3 8 4 4" xfId="49779" xr:uid="{691D5B69-7346-4A60-84B2-9BB882EA7F6D}"/>
    <cellStyle name="メモ 4 2 3 8 5" xfId="5838" xr:uid="{62A92479-5F6B-432A-89D8-5B5A14A873C3}"/>
    <cellStyle name="メモ 4 2 3 8 5 2" xfId="16594" xr:uid="{30AFDD28-B619-4284-9973-A374EE591D95}"/>
    <cellStyle name="メモ 4 2 3 8 5 2 2" xfId="38284" xr:uid="{AB4CB59E-FBA9-430D-88BA-00EA74251FD7}"/>
    <cellStyle name="メモ 4 2 3 8 5 3" xfId="27525" xr:uid="{0FB64B48-1B85-4012-9697-D265E5E67905}"/>
    <cellStyle name="メモ 4 2 3 8 6" xfId="6521" xr:uid="{9F7D5570-E9AA-46B7-868B-80CF46814BDF}"/>
    <cellStyle name="メモ 4 2 3 8 6 2" xfId="17277" xr:uid="{CEC75FE7-7C7A-4869-8336-8CA6D601615C}"/>
    <cellStyle name="メモ 4 2 3 8 6 2 2" xfId="38967" xr:uid="{7590E571-9594-431B-86EB-785F5D04C6D7}"/>
    <cellStyle name="メモ 4 2 3 8 6 3" xfId="28208" xr:uid="{805B3CEF-D268-4921-8307-DC4D7741CA80}"/>
    <cellStyle name="メモ 4 2 3 8 7" xfId="7200" xr:uid="{0C817BCE-3126-41C2-A485-E31895FAB956}"/>
    <cellStyle name="メモ 4 2 3 8 7 2" xfId="17956" xr:uid="{EDF9BED5-61BC-4316-914C-E084F72072AC}"/>
    <cellStyle name="メモ 4 2 3 8 7 2 2" xfId="39646" xr:uid="{E488554B-A41B-4E4D-8C29-0681E0CEC4CA}"/>
    <cellStyle name="メモ 4 2 3 8 7 3" xfId="28887" xr:uid="{42B1B505-6539-4295-B270-4810AC94671B}"/>
    <cellStyle name="メモ 4 2 3 8 8" xfId="7863" xr:uid="{5E85850E-4C58-4EEB-8A80-E9AF54336C67}"/>
    <cellStyle name="メモ 4 2 3 8 8 2" xfId="18619" xr:uid="{73CE7B10-3565-43F8-B3D0-3E12FEA5BB04}"/>
    <cellStyle name="メモ 4 2 3 8 8 2 2" xfId="40310" xr:uid="{ABC21222-91BE-40C0-8E6B-A79914D7CCDB}"/>
    <cellStyle name="メモ 4 2 3 8 8 3" xfId="29551" xr:uid="{7AC35590-ABCF-4C91-8807-A62238FBA258}"/>
    <cellStyle name="メモ 4 2 3 8 9" xfId="8499" xr:uid="{DC8736A2-C979-425E-A3B1-4651FD7788AE}"/>
    <cellStyle name="メモ 4 2 3 8 9 2" xfId="19255" xr:uid="{7945DCED-F2E6-4EFA-A9C0-CBC49AB50DFA}"/>
    <cellStyle name="メモ 4 2 3 8 9 2 2" xfId="40946" xr:uid="{8B8B8F2E-6AD7-46AF-A191-B3A328417818}"/>
    <cellStyle name="メモ 4 2 3 8 9 3" xfId="30187" xr:uid="{1D1B8B5D-905A-4665-B38A-8EE919BC42DA}"/>
    <cellStyle name="メモ 4 2 3 9" xfId="3210" xr:uid="{8CB5039E-F9A4-4F31-9916-B41BA739DBC5}"/>
    <cellStyle name="メモ 4 2 3 9 10" xfId="9238" xr:uid="{F222756B-7731-4990-A3FA-D4F83C0BBB0B}"/>
    <cellStyle name="メモ 4 2 3 9 10 2" xfId="19995" xr:uid="{5FD1FC5A-97D6-49DA-B8E9-4473AC7DB94D}"/>
    <cellStyle name="メモ 4 2 3 9 10 2 2" xfId="41686" xr:uid="{08A6D015-D068-4C28-B28A-AD334A4D6F9E}"/>
    <cellStyle name="メモ 4 2 3 9 10 3" xfId="30927" xr:uid="{C63B8706-A0F5-48CB-9B6B-2B3C2FA6B502}"/>
    <cellStyle name="メモ 4 2 3 9 11" xfId="9864" xr:uid="{738B6488-0214-41AC-ADB3-688C25EF5223}"/>
    <cellStyle name="メモ 4 2 3 9 11 2" xfId="20621" xr:uid="{64EA84DA-AC17-43D8-BCE0-139EC4C7FC7F}"/>
    <cellStyle name="メモ 4 2 3 9 11 2 2" xfId="42312" xr:uid="{69D3F22E-84B2-4AD7-A4C9-5A4ED943508C}"/>
    <cellStyle name="メモ 4 2 3 9 11 3" xfId="31553" xr:uid="{01E65BE3-484B-406E-8769-16ED4A509160}"/>
    <cellStyle name="メモ 4 2 3 9 12" xfId="10499" xr:uid="{BDA3B5F6-09FB-46B6-BD4A-92F13B8355C5}"/>
    <cellStyle name="メモ 4 2 3 9 12 2" xfId="21256" xr:uid="{5203F7E8-9106-4C9E-84D9-289786B37161}"/>
    <cellStyle name="メモ 4 2 3 9 12 2 2" xfId="42947" xr:uid="{44488D60-1094-4FA7-B74A-F348D9964D83}"/>
    <cellStyle name="メモ 4 2 3 9 12 3" xfId="32188" xr:uid="{F5BA82CF-9C76-49DD-985F-254117869D28}"/>
    <cellStyle name="メモ 4 2 3 9 13" xfId="11151" xr:uid="{6C30B13F-6764-4109-8132-36D30C5E6427}"/>
    <cellStyle name="メモ 4 2 3 9 13 2" xfId="21908" xr:uid="{503F54BE-A1DA-4194-998E-B7AF90DFE2BD}"/>
    <cellStyle name="メモ 4 2 3 9 13 2 2" xfId="43599" xr:uid="{E6B63AE3-31D3-4131-B725-06BCE99973B2}"/>
    <cellStyle name="メモ 4 2 3 9 13 3" xfId="32840" xr:uid="{1EDFE8CC-A1D3-409D-8A1B-CDBBE2B8F7CE}"/>
    <cellStyle name="メモ 4 2 3 9 14" xfId="11776" xr:uid="{C80BB46B-EAF9-4982-86E7-7ACA3FA99EC4}"/>
    <cellStyle name="メモ 4 2 3 9 14 2" xfId="22533" xr:uid="{3E190EE6-8966-4254-A15E-12F013A07C24}"/>
    <cellStyle name="メモ 4 2 3 9 14 2 2" xfId="44224" xr:uid="{3CCAC2B8-2D03-4B47-9175-81FEEF3E0B11}"/>
    <cellStyle name="メモ 4 2 3 9 14 3" xfId="33465" xr:uid="{DC8FB57F-9106-4112-BF63-6E88225D7741}"/>
    <cellStyle name="メモ 4 2 3 9 15" xfId="12381" xr:uid="{683E2FB5-CC00-4131-B7CA-12BCCC267A69}"/>
    <cellStyle name="メモ 4 2 3 9 15 2" xfId="23138" xr:uid="{B5B207F0-C895-4F94-B550-CB8087F7CD2B}"/>
    <cellStyle name="メモ 4 2 3 9 15 2 2" xfId="44829" xr:uid="{9E3E8B7E-3271-4BFC-8933-B28DCFDB3AD6}"/>
    <cellStyle name="メモ 4 2 3 9 15 3" xfId="34070" xr:uid="{E950C6F2-F0C8-47F5-A02F-8B84A67E9E72}"/>
    <cellStyle name="メモ 4 2 3 9 16" xfId="13010" xr:uid="{4EE455D1-4DE5-48EA-93BB-84CCFD5A6A03}"/>
    <cellStyle name="メモ 4 2 3 9 16 2" xfId="23767" xr:uid="{8D5FB307-20B7-4CD5-ADD6-FCAB3E1B762D}"/>
    <cellStyle name="メモ 4 2 3 9 16 2 2" xfId="45458" xr:uid="{286A9CF2-110D-49F4-A1D1-2B38EBF75258}"/>
    <cellStyle name="メモ 4 2 3 9 16 3" xfId="34699" xr:uid="{9C66AEAA-87FA-4A77-9628-C9EE24C94DFD}"/>
    <cellStyle name="メモ 4 2 3 9 17" xfId="13681" xr:uid="{FF680D70-E887-47DC-9948-1D0E0265A896}"/>
    <cellStyle name="メモ 4 2 3 9 17 2" xfId="35370" xr:uid="{78A2E9D9-EFFF-46F9-BE8F-85A288B8B9C8}"/>
    <cellStyle name="メモ 4 2 3 9 18" xfId="24610" xr:uid="{82A4E426-881D-4A31-8722-823832ADC36D}"/>
    <cellStyle name="メモ 4 2 3 9 19" xfId="46308" xr:uid="{C1CE4C62-8D3E-4F41-B226-78A50D1C18E8}"/>
    <cellStyle name="メモ 4 2 3 9 2" xfId="3862" xr:uid="{C9F8ACD6-57EE-475A-AE6B-092BF9CB9F66}"/>
    <cellStyle name="メモ 4 2 3 9 2 2" xfId="14618" xr:uid="{8C0D3CA9-7E1A-496E-93DD-DBD549A6941B}"/>
    <cellStyle name="メモ 4 2 3 9 2 2 2" xfId="36308" xr:uid="{DA7B4FF8-6DA9-43B4-9978-4BE61EEBEFD3}"/>
    <cellStyle name="メモ 4 2 3 9 2 2 3" xfId="49255" xr:uid="{8BDD1B65-950F-4410-B12D-E647FAABF51D}"/>
    <cellStyle name="メモ 4 2 3 9 2 3" xfId="25550" xr:uid="{31C053F8-23C8-468E-AF34-AC4C33A05BE9}"/>
    <cellStyle name="メモ 4 2 3 9 2 3 2" xfId="50519" xr:uid="{34A74466-8A4D-4552-B20B-93F067BE147D}"/>
    <cellStyle name="メモ 4 2 3 9 2 4" xfId="48350" xr:uid="{3C151962-8FD3-44BD-9CF3-32AB3054AAFE}"/>
    <cellStyle name="メモ 4 2 3 9 20" xfId="46986" xr:uid="{4444AD39-FEDD-457E-A9E9-461692BDF30E}"/>
    <cellStyle name="メモ 4 2 3 9 21" xfId="47670" xr:uid="{83741FC0-CD88-45F6-AD36-B50A9C1E7E58}"/>
    <cellStyle name="メモ 4 2 3 9 3" xfId="4542" xr:uid="{6649C8D0-BE01-45B8-A2BB-F867DEF3AEA9}"/>
    <cellStyle name="メモ 4 2 3 9 3 2" xfId="15298" xr:uid="{E54118F8-9288-420D-A784-3955EA1FC86C}"/>
    <cellStyle name="メモ 4 2 3 9 3 2 2" xfId="36988" xr:uid="{8BA35475-2919-4492-8650-300CA8856FE8}"/>
    <cellStyle name="メモ 4 2 3 9 3 2 3" xfId="51199" xr:uid="{C461176A-46D6-4B98-ACA2-51D4FA464C3F}"/>
    <cellStyle name="メモ 4 2 3 9 3 3" xfId="26230" xr:uid="{0BAFF551-559E-45B6-AF92-EAA72E1154B9}"/>
    <cellStyle name="メモ 4 2 3 9 3 4" xfId="49030" xr:uid="{591C2C1A-E43F-458D-AB55-5AE367C4929F}"/>
    <cellStyle name="メモ 4 2 3 9 4" xfId="5218" xr:uid="{D7DE9ABD-FD4D-4750-B9D3-93C9614538D4}"/>
    <cellStyle name="メモ 4 2 3 9 4 2" xfId="15974" xr:uid="{6FE98CAC-72B4-4D55-9ED9-60FC8D37014A}"/>
    <cellStyle name="メモ 4 2 3 9 4 2 2" xfId="37664" xr:uid="{E01F4F2E-5C34-4F0A-9296-39B05706DA34}"/>
    <cellStyle name="メモ 4 2 3 9 4 3" xfId="26906" xr:uid="{0335299A-B779-491F-909F-3D8BE1839602}"/>
    <cellStyle name="メモ 4 2 3 9 4 4" xfId="49839" xr:uid="{1B459D36-1F21-46BC-A225-FB6237F62AC1}"/>
    <cellStyle name="メモ 4 2 3 9 5" xfId="5898" xr:uid="{4AC014F3-85AC-46E2-BF27-3CB867E4D21B}"/>
    <cellStyle name="メモ 4 2 3 9 5 2" xfId="16654" xr:uid="{6EC11C61-7A6E-4960-8D8D-E5C356A44B0C}"/>
    <cellStyle name="メモ 4 2 3 9 5 2 2" xfId="38344" xr:uid="{FB33FCEC-532D-4FFD-9F9C-A46C9E2BDA33}"/>
    <cellStyle name="メモ 4 2 3 9 5 3" xfId="27585" xr:uid="{50BC4C1C-96F1-4547-96E6-64052685F452}"/>
    <cellStyle name="メモ 4 2 3 9 6" xfId="6581" xr:uid="{92FCF102-90BE-427B-B26E-52FABF0B3A3C}"/>
    <cellStyle name="メモ 4 2 3 9 6 2" xfId="17337" xr:uid="{D71165F7-CE3D-40F5-874E-AD2123AFED45}"/>
    <cellStyle name="メモ 4 2 3 9 6 2 2" xfId="39027" xr:uid="{2C048FBD-71EF-4C9D-903D-FDBB3DAB56B0}"/>
    <cellStyle name="メモ 4 2 3 9 6 3" xfId="28268" xr:uid="{FD2F4528-206B-4469-973E-629AB1AD82B3}"/>
    <cellStyle name="メモ 4 2 3 9 7" xfId="7260" xr:uid="{4579E7B7-B0FD-4F90-BDA8-853FE27E1EB1}"/>
    <cellStyle name="メモ 4 2 3 9 7 2" xfId="18016" xr:uid="{82FAE325-9AF6-4E0C-B32E-57B5F4BCAE0D}"/>
    <cellStyle name="メモ 4 2 3 9 7 2 2" xfId="39706" xr:uid="{8D01EBB4-9BA7-4160-88D2-03777B6E9AA7}"/>
    <cellStyle name="メモ 4 2 3 9 7 3" xfId="28947" xr:uid="{02EE2503-C8B7-4087-B029-A6AAB428DFEF}"/>
    <cellStyle name="メモ 4 2 3 9 8" xfId="7923" xr:uid="{BF8AB581-832D-46CC-93ED-3D74C2DF518B}"/>
    <cellStyle name="メモ 4 2 3 9 8 2" xfId="18679" xr:uid="{1D536DAF-B803-4A61-AA73-C37925212E7F}"/>
    <cellStyle name="メモ 4 2 3 9 8 2 2" xfId="40370" xr:uid="{73708C7D-ED53-4CA7-8979-AEE157EF3E0B}"/>
    <cellStyle name="メモ 4 2 3 9 8 3" xfId="29611" xr:uid="{2178F9E5-E173-45EB-9703-274F64200A50}"/>
    <cellStyle name="メモ 4 2 3 9 9" xfId="8559" xr:uid="{D2E611F8-C08B-42EA-9E89-75C7C6878C36}"/>
    <cellStyle name="メモ 4 2 3 9 9 2" xfId="19315" xr:uid="{930762E3-DC06-4440-813C-9D91A9307C67}"/>
    <cellStyle name="メモ 4 2 3 9 9 2 2" xfId="41006" xr:uid="{282C3E55-F8F8-4445-9E07-B76ED795392C}"/>
    <cellStyle name="メモ 4 2 3 9 9 3" xfId="30247" xr:uid="{4025E3B9-1764-497D-9711-09D642D1EFA5}"/>
    <cellStyle name="メモ 4 2 30" xfId="51486" xr:uid="{5C758903-257B-45BE-83B0-78F91F3C2B2B}"/>
    <cellStyle name="メモ 4 2 31" xfId="2429" xr:uid="{2D975917-CBF8-4F86-AB46-14968A196926}"/>
    <cellStyle name="メモ 4 2 4" xfId="1502" xr:uid="{5D726366-96E0-4C63-8F7D-04900D22D4ED}"/>
    <cellStyle name="メモ 4 2 4 10" xfId="8748" xr:uid="{4A1C9F53-9A38-4EFA-9B76-70F8884AFFE5}"/>
    <cellStyle name="メモ 4 2 4 10 2" xfId="19504" xr:uid="{C3E6E3E0-2A43-4741-8362-E69B5A6BCEF1}"/>
    <cellStyle name="メモ 4 2 4 10 2 2" xfId="41195" xr:uid="{CB2595FF-6C09-428B-8741-FB8522FF40BD}"/>
    <cellStyle name="メモ 4 2 4 10 3" xfId="30436" xr:uid="{E91E8B21-ECAD-46F2-B716-91238548A8BB}"/>
    <cellStyle name="メモ 4 2 4 11" xfId="9394" xr:uid="{4289F9BB-44D3-42B8-B449-7FE7A1ED8D06}"/>
    <cellStyle name="メモ 4 2 4 11 2" xfId="20151" xr:uid="{4F6B932C-31E4-46ED-B852-0CD9F80D27F2}"/>
    <cellStyle name="メモ 4 2 4 11 2 2" xfId="41842" xr:uid="{8444AA6D-6EEF-49F3-BAB5-5D8074544CFE}"/>
    <cellStyle name="メモ 4 2 4 11 3" xfId="31083" xr:uid="{C9237221-D5E2-4A03-B3A0-B39C6A0AE171}"/>
    <cellStyle name="メモ 4 2 4 12" xfId="10011" xr:uid="{47B7E896-C3AA-4CB3-AA42-1C6934768474}"/>
    <cellStyle name="メモ 4 2 4 12 2" xfId="20768" xr:uid="{FBD0D8B4-62F5-40F8-AC1E-91E74477F05B}"/>
    <cellStyle name="メモ 4 2 4 12 2 2" xfId="42459" xr:uid="{AD1AAE57-FE7D-4D77-A13A-A538AADD94DA}"/>
    <cellStyle name="メモ 4 2 4 12 3" xfId="31700" xr:uid="{1E4B451E-A7DF-4D50-AB80-C274FE3BC49C}"/>
    <cellStyle name="メモ 4 2 4 13" xfId="10682" xr:uid="{93115A2E-7A2F-48E0-876A-6BEF40B2EE53}"/>
    <cellStyle name="メモ 4 2 4 13 2" xfId="21439" xr:uid="{C11C6D28-3A16-47BD-9410-FDD094561429}"/>
    <cellStyle name="メモ 4 2 4 13 2 2" xfId="43130" xr:uid="{8F48FAC8-6465-4F1A-995E-66ABDE61D2F1}"/>
    <cellStyle name="メモ 4 2 4 13 3" xfId="32371" xr:uid="{3AEC0864-2C7B-4088-83B6-28AF88C4D5A7}"/>
    <cellStyle name="メモ 4 2 4 14" xfId="11303" xr:uid="{FE3D3B1F-7FDB-40C5-91E7-15D278B876E7}"/>
    <cellStyle name="メモ 4 2 4 14 2" xfId="22060" xr:uid="{1423CD7D-7196-4C81-86AA-139BA411C9A4}"/>
    <cellStyle name="メモ 4 2 4 14 2 2" xfId="43751" xr:uid="{0F93AC86-2A92-49A7-B7E8-47AE38AA9E51}"/>
    <cellStyle name="メモ 4 2 4 14 3" xfId="32992" xr:uid="{B49CF9D2-FF72-4260-8BED-C496C4D1F364}"/>
    <cellStyle name="メモ 4 2 4 15" xfId="11923" xr:uid="{E1FFCBF0-18D5-428C-A47F-0C01A349448C}"/>
    <cellStyle name="メモ 4 2 4 15 2" xfId="22680" xr:uid="{E18F5C28-75B2-4E24-931E-C0B971183D7D}"/>
    <cellStyle name="メモ 4 2 4 15 2 2" xfId="44371" xr:uid="{E2B2280F-8CEF-4B9C-914E-C564D245C4CA}"/>
    <cellStyle name="メモ 4 2 4 15 3" xfId="33612" xr:uid="{0E5A065D-F847-44E8-940E-788F92F4740A}"/>
    <cellStyle name="メモ 4 2 4 16" xfId="12528" xr:uid="{B6B65491-2FD2-4534-89B4-578921B788FA}"/>
    <cellStyle name="メモ 4 2 4 16 2" xfId="23285" xr:uid="{5BA905CD-D00F-4911-8A70-EFBBF437176D}"/>
    <cellStyle name="メモ 4 2 4 16 2 2" xfId="44976" xr:uid="{EA7203E9-7AB6-4212-AD7F-297280FD3326}"/>
    <cellStyle name="メモ 4 2 4 16 3" xfId="34217" xr:uid="{C7FF61B1-B9DA-4FE1-A20E-EDFDD83DE3DE}"/>
    <cellStyle name="メモ 4 2 4 17" xfId="13199" xr:uid="{CCD545DE-5621-475D-A218-D760DCA101BB}"/>
    <cellStyle name="メモ 4 2 4 17 2" xfId="34888" xr:uid="{E7AB16A3-0E2D-492B-A52F-C10EBC6D1B25}"/>
    <cellStyle name="メモ 4 2 4 18" xfId="24128" xr:uid="{5C79F461-C4DC-43C1-83B4-FD3C087A8126}"/>
    <cellStyle name="メモ 4 2 4 19" xfId="45826" xr:uid="{458E726B-D953-437F-8C7B-165AD794A84C}"/>
    <cellStyle name="メモ 4 2 4 2" xfId="3374" xr:uid="{38C3BBB5-725E-4881-A2E3-30445A28C7AF}"/>
    <cellStyle name="メモ 4 2 4 2 2" xfId="14130" xr:uid="{13AE9178-1C1D-40BE-BD4E-923304BB8A7B}"/>
    <cellStyle name="メモ 4 2 4 2 2 2" xfId="35820" xr:uid="{7F0693D6-7230-4D88-A85E-97F0025C85D3}"/>
    <cellStyle name="メモ 4 2 4 2 2 3" xfId="49166" xr:uid="{8C159381-4E68-4264-859A-99B47A9ABE15}"/>
    <cellStyle name="メモ 4 2 4 2 3" xfId="25061" xr:uid="{986B030C-8E14-43A9-B65A-FC1966CD9B2F}"/>
    <cellStyle name="メモ 4 2 4 2 3 2" xfId="50037" xr:uid="{543169DA-A646-4970-87B9-D0EB095F1809}"/>
    <cellStyle name="メモ 4 2 4 2 4" xfId="47868" xr:uid="{3CC8016B-F6D6-4E05-BE52-7422E7499D17}"/>
    <cellStyle name="メモ 4 2 4 20" xfId="46504" xr:uid="{5CA00A1F-4328-4FAC-B1C0-4214B33A19E3}"/>
    <cellStyle name="メモ 4 2 4 21" xfId="47188" xr:uid="{06AC2648-8C7E-4352-9F4C-52E30BD5EF8A}"/>
    <cellStyle name="メモ 4 2 4 22" xfId="51507" xr:uid="{F69D1230-5EAD-4B68-A319-01B734F7E391}"/>
    <cellStyle name="メモ 4 2 4 23" xfId="2721" xr:uid="{DBBE1364-770A-4713-9A4A-12BC2FD453EE}"/>
    <cellStyle name="メモ 4 2 4 3" xfId="4051" xr:uid="{494C7D8C-5DCD-45B8-A69D-1BDE73AF2165}"/>
    <cellStyle name="メモ 4 2 4 3 2" xfId="14807" xr:uid="{D7B6280E-11C1-4877-9781-B652B808512A}"/>
    <cellStyle name="メモ 4 2 4 3 2 2" xfId="36497" xr:uid="{13419368-C0B5-490E-B905-FF41D883EAB6}"/>
    <cellStyle name="メモ 4 2 4 3 2 3" xfId="50717" xr:uid="{D3C48C6D-BBD8-44A9-80C8-727728D6390B}"/>
    <cellStyle name="メモ 4 2 4 3 3" xfId="25739" xr:uid="{09CFFCF1-DE8A-4923-AEA0-D14B5EE2F223}"/>
    <cellStyle name="メモ 4 2 4 3 4" xfId="48548" xr:uid="{F6941F91-EA5C-45BD-B705-9F21D3EE54BF}"/>
    <cellStyle name="メモ 4 2 4 4" xfId="4731" xr:uid="{54B7A9C1-7BAA-4EDC-925C-3C5D4635311F}"/>
    <cellStyle name="メモ 4 2 4 4 2" xfId="15487" xr:uid="{E0D2B331-881B-4882-9CFE-8AF12C1ACD65}"/>
    <cellStyle name="メモ 4 2 4 4 2 2" xfId="37177" xr:uid="{AA312563-4A42-4BB8-8DED-7DE279F32BCF}"/>
    <cellStyle name="メモ 4 2 4 4 3" xfId="26419" xr:uid="{E5E8254F-9133-48E4-847D-C9419DF61F64}"/>
    <cellStyle name="メモ 4 2 4 4 4" xfId="49357" xr:uid="{E5C67EE7-6E3C-4A3F-868D-D9EA6DEEF585}"/>
    <cellStyle name="メモ 4 2 4 5" xfId="5407" xr:uid="{83DECAF2-47DC-481C-A7D7-8C409AFE6AEF}"/>
    <cellStyle name="メモ 4 2 4 5 2" xfId="16163" xr:uid="{49924392-E850-4CE8-A2E8-3F70AE2578B2}"/>
    <cellStyle name="メモ 4 2 4 5 2 2" xfId="37853" xr:uid="{DBFD3DFD-6663-41D1-9C6B-BC8B371D0AC7}"/>
    <cellStyle name="メモ 4 2 4 5 3" xfId="27095" xr:uid="{D37DC64F-3C50-49EB-860D-D150AC9791DA}"/>
    <cellStyle name="メモ 4 2 4 6" xfId="6096" xr:uid="{40AC6498-3847-4D0B-982B-B2CD3744D294}"/>
    <cellStyle name="メモ 4 2 4 6 2" xfId="16852" xr:uid="{322653EA-2A95-4276-A2C2-A7883D31E552}"/>
    <cellStyle name="メモ 4 2 4 6 2 2" xfId="38542" xr:uid="{7E5706F3-1BF4-4EF9-8024-C077D422AC9C}"/>
    <cellStyle name="メモ 4 2 4 6 3" xfId="27783" xr:uid="{6AEA9C90-01A4-4777-ABD4-007D82ED54C9}"/>
    <cellStyle name="メモ 4 2 4 7" xfId="6770" xr:uid="{8C73FAEB-218A-49D0-A155-0A46B4B2C84A}"/>
    <cellStyle name="メモ 4 2 4 7 2" xfId="17526" xr:uid="{AF922FD8-CFFF-472D-A97B-A86B67AC2ECE}"/>
    <cellStyle name="メモ 4 2 4 7 2 2" xfId="39216" xr:uid="{54CF4729-945D-41C9-A322-69C3A23A59D6}"/>
    <cellStyle name="メモ 4 2 4 7 3" xfId="28457" xr:uid="{E1183DF4-4EEE-4D4B-9DDC-F9FFC98C45EC}"/>
    <cellStyle name="メモ 4 2 4 8" xfId="7446" xr:uid="{946A4096-2235-4F34-A18F-2B8AD22C0C45}"/>
    <cellStyle name="メモ 4 2 4 8 2" xfId="18202" xr:uid="{F98872E8-FF27-408D-A1A5-64574E62E5F4}"/>
    <cellStyle name="メモ 4 2 4 8 2 2" xfId="39892" xr:uid="{F03B9B6A-B723-43BE-BBEA-5F94B68752CB}"/>
    <cellStyle name="メモ 4 2 4 8 3" xfId="29133" xr:uid="{9743A50E-9362-4378-ABDC-1B9ED7101847}"/>
    <cellStyle name="メモ 4 2 4 9" xfId="8070" xr:uid="{C9EF528F-163D-49DD-AFB0-919E9E128F9D}"/>
    <cellStyle name="メモ 4 2 4 9 2" xfId="18826" xr:uid="{4A867EC4-7CA6-4E0B-B900-776F5DAAAFC8}"/>
    <cellStyle name="メモ 4 2 4 9 2 2" xfId="40517" xr:uid="{7E4A2674-B021-41DD-A616-7934B203E2CA}"/>
    <cellStyle name="メモ 4 2 4 9 3" xfId="29758" xr:uid="{D0E861AC-0115-4D66-B52A-6A7C15267637}"/>
    <cellStyle name="メモ 4 2 5" xfId="2780" xr:uid="{C3CB02E9-DB85-4D98-B236-3AD4F004EA2F}"/>
    <cellStyle name="メモ 4 2 5 10" xfId="8808" xr:uid="{3C69207D-B9B8-4B72-95E9-56A308D14DE6}"/>
    <cellStyle name="メモ 4 2 5 10 2" xfId="19564" xr:uid="{3213F997-9C40-46FB-8A37-928543BF92EA}"/>
    <cellStyle name="メモ 4 2 5 10 2 2" xfId="41255" xr:uid="{B6B67084-D0D7-4BEC-846F-074E7EB5C8A3}"/>
    <cellStyle name="メモ 4 2 5 10 3" xfId="30496" xr:uid="{91598C87-FAB8-47C4-82D1-E89293CB4B37}"/>
    <cellStyle name="メモ 4 2 5 11" xfId="9433" xr:uid="{1F06175D-69CB-46F8-B0C5-35DF306C9486}"/>
    <cellStyle name="メモ 4 2 5 11 2" xfId="20190" xr:uid="{8C125E94-CE55-4784-BBA7-1FDC6FE6CFF4}"/>
    <cellStyle name="メモ 4 2 5 11 2 2" xfId="41881" xr:uid="{085BA410-E455-4BE1-ACAE-CEB319B8C19C}"/>
    <cellStyle name="メモ 4 2 5 11 3" xfId="31122" xr:uid="{D4E81E7E-D197-44C8-B922-F99C55522F4E}"/>
    <cellStyle name="メモ 4 2 5 12" xfId="10068" xr:uid="{EBB1B08B-1590-47BF-9448-5B795CA96D74}"/>
    <cellStyle name="メモ 4 2 5 12 2" xfId="20825" xr:uid="{08033B0F-AD2A-4546-993A-4EC9D75F0FE1}"/>
    <cellStyle name="メモ 4 2 5 12 2 2" xfId="42516" xr:uid="{C8F429E1-CAD9-4236-B07C-5E74AB74D21C}"/>
    <cellStyle name="メモ 4 2 5 12 3" xfId="31757" xr:uid="{B9542FFE-48DE-4FB9-A681-857FC0F8A407}"/>
    <cellStyle name="メモ 4 2 5 13" xfId="10720" xr:uid="{34FEFEAC-EB52-4245-85DC-D5686EF0C73A}"/>
    <cellStyle name="メモ 4 2 5 13 2" xfId="21477" xr:uid="{396CF00F-8EB2-4BD0-A428-C12DF00EE7FE}"/>
    <cellStyle name="メモ 4 2 5 13 2 2" xfId="43168" xr:uid="{1876F1F2-BE79-4B61-BE98-8AF5E13A01B9}"/>
    <cellStyle name="メモ 4 2 5 13 3" xfId="32409" xr:uid="{083E62E6-E411-4D7C-982C-7564794935FD}"/>
    <cellStyle name="メモ 4 2 5 14" xfId="11345" xr:uid="{5DA4DC1D-4397-4F3E-9EAE-EB6F42E0ED7A}"/>
    <cellStyle name="メモ 4 2 5 14 2" xfId="22102" xr:uid="{CA443BFD-F464-4E76-AA43-74DE8A426F25}"/>
    <cellStyle name="メモ 4 2 5 14 2 2" xfId="43793" xr:uid="{17A55E69-67D8-4E38-869D-3594E98B1106}"/>
    <cellStyle name="メモ 4 2 5 14 3" xfId="33034" xr:uid="{C3FF7593-26AD-4F3A-9B0A-FF1DFD65BB95}"/>
    <cellStyle name="メモ 4 2 5 15" xfId="11950" xr:uid="{7B0352AB-A83D-415A-9B50-98ED776C722D}"/>
    <cellStyle name="メモ 4 2 5 15 2" xfId="22707" xr:uid="{9A1E6EB7-E6DB-43EC-9CD9-2773D15ECAA1}"/>
    <cellStyle name="メモ 4 2 5 15 2 2" xfId="44398" xr:uid="{5694C124-3ADA-47E7-839C-8AA0A639E7A4}"/>
    <cellStyle name="メモ 4 2 5 15 3" xfId="33639" xr:uid="{E19657BE-5A35-4B85-B4A4-41544450F34D}"/>
    <cellStyle name="メモ 4 2 5 16" xfId="12579" xr:uid="{3A2D9D44-126E-4B3E-A7B4-86B895B917DA}"/>
    <cellStyle name="メモ 4 2 5 16 2" xfId="23336" xr:uid="{413DC70C-853A-4697-8A69-BD324E1F010A}"/>
    <cellStyle name="メモ 4 2 5 16 2 2" xfId="45027" xr:uid="{260AB3CF-FD64-4B34-AB7D-34DE1BCCBB1E}"/>
    <cellStyle name="メモ 4 2 5 16 3" xfId="34268" xr:uid="{609D1278-594F-438B-9685-14290AA9950F}"/>
    <cellStyle name="メモ 4 2 5 17" xfId="13250" xr:uid="{41A943D9-92EB-4CE1-AC08-192935ED6BD9}"/>
    <cellStyle name="メモ 4 2 5 17 2" xfId="34939" xr:uid="{96BE4183-58BA-40A4-A92F-ED9D112B5A16}"/>
    <cellStyle name="メモ 4 2 5 18" xfId="24179" xr:uid="{F08139F1-C632-49B3-B5A9-48FB698468D0}"/>
    <cellStyle name="メモ 4 2 5 19" xfId="45877" xr:uid="{4C0D97F8-411C-4D57-879A-AC038B7C0282}"/>
    <cellStyle name="メモ 4 2 5 2" xfId="3431" xr:uid="{16F9D167-B2AD-42BF-B50E-4D2FCAE30D81}"/>
    <cellStyle name="メモ 4 2 5 2 2" xfId="14187" xr:uid="{5E1E934C-3741-4906-9B17-BF86EEE943EA}"/>
    <cellStyle name="メモ 4 2 5 2 2 2" xfId="35877" xr:uid="{FA053D0E-CD33-49CE-9EED-38037698367E}"/>
    <cellStyle name="メモ 4 2 5 2 2 3" xfId="49169" xr:uid="{07D3A3A2-5032-40E1-B4F9-74674B6B18AD}"/>
    <cellStyle name="メモ 4 2 5 2 3" xfId="25118" xr:uid="{B2FA9A68-35E5-4689-9CE6-5D9A6C59751A}"/>
    <cellStyle name="メモ 4 2 5 2 3 2" xfId="50088" xr:uid="{C1A35C25-1638-4F6F-A46B-D6914674DE83}"/>
    <cellStyle name="メモ 4 2 5 2 4" xfId="47919" xr:uid="{AB711A53-7FCA-407A-A32D-2BB50BFD0724}"/>
    <cellStyle name="メモ 4 2 5 20" xfId="46555" xr:uid="{99554D12-FDA5-421D-BFE3-79E148473938}"/>
    <cellStyle name="メモ 4 2 5 21" xfId="47239" xr:uid="{233F8FF1-1481-46D9-ADC0-9DAC3B4A60CE}"/>
    <cellStyle name="メモ 4 2 5 3" xfId="4111" xr:uid="{F59355D4-3A64-47C8-8693-871528BC7C0D}"/>
    <cellStyle name="メモ 4 2 5 3 2" xfId="14867" xr:uid="{BAE14727-5AA4-48C6-B90B-90817EB83EA3}"/>
    <cellStyle name="メモ 4 2 5 3 2 2" xfId="36557" xr:uid="{F39703FB-AC56-46E4-9DAC-F26E143814EF}"/>
    <cellStyle name="メモ 4 2 5 3 2 3" xfId="50768" xr:uid="{A67BABAB-0B07-4936-8324-272DF1EC7E98}"/>
    <cellStyle name="メモ 4 2 5 3 3" xfId="25799" xr:uid="{19371C40-10A5-428E-9821-AC6DA2506ECE}"/>
    <cellStyle name="メモ 4 2 5 3 4" xfId="48599" xr:uid="{5B40D5A0-F3A3-42E3-AA5C-E2A66918EDF6}"/>
    <cellStyle name="メモ 4 2 5 4" xfId="4787" xr:uid="{2A2CC81A-09BA-4D95-93EF-E9CDC1DDF4C9}"/>
    <cellStyle name="メモ 4 2 5 4 2" xfId="15543" xr:uid="{F3579BF1-F372-4C5C-B854-ABFC99D1C527}"/>
    <cellStyle name="メモ 4 2 5 4 2 2" xfId="37233" xr:uid="{21571FE5-7315-404E-94D4-F204375DD7B3}"/>
    <cellStyle name="メモ 4 2 5 4 3" xfId="26475" xr:uid="{3646BC54-E004-49AA-8864-0A5F9BCB7922}"/>
    <cellStyle name="メモ 4 2 5 4 4" xfId="49408" xr:uid="{D83F0CBE-E1F1-41C7-8940-A2B9EBAD1325}"/>
    <cellStyle name="メモ 4 2 5 5" xfId="5467" xr:uid="{022032B0-AB08-45B2-9572-8EE219EF8C04}"/>
    <cellStyle name="メモ 4 2 5 5 2" xfId="16223" xr:uid="{E257F127-BFE3-4780-8D85-7B6BE2A1615E}"/>
    <cellStyle name="メモ 4 2 5 5 2 2" xfId="37913" xr:uid="{7F7DBE6F-BB6B-40CD-BB32-95999F1AED63}"/>
    <cellStyle name="メモ 4 2 5 5 3" xfId="27155" xr:uid="{F651C4DA-036F-4050-8F84-15A767B35650}"/>
    <cellStyle name="メモ 4 2 5 6" xfId="6151" xr:uid="{11BE17B7-5CC3-47E3-A781-A24A726E2882}"/>
    <cellStyle name="メモ 4 2 5 6 2" xfId="16907" xr:uid="{7FE9570B-0232-4328-9C62-7CE5F7EFB663}"/>
    <cellStyle name="メモ 4 2 5 6 2 2" xfId="38597" xr:uid="{338AAC97-7774-4F4E-A725-A81E784CC409}"/>
    <cellStyle name="メモ 4 2 5 6 3" xfId="27838" xr:uid="{EEA998BF-B9B1-46F8-9D98-BC24AACC50B9}"/>
    <cellStyle name="メモ 4 2 5 7" xfId="6830" xr:uid="{AD6E8AD8-522D-4264-8764-8A046C568233}"/>
    <cellStyle name="メモ 4 2 5 7 2" xfId="17586" xr:uid="{05F849AA-E9BF-426C-AD16-2E848A0A7767}"/>
    <cellStyle name="メモ 4 2 5 7 2 2" xfId="39276" xr:uid="{6FA66550-FA40-4C66-8058-45BD6FA554A3}"/>
    <cellStyle name="メモ 4 2 5 7 3" xfId="28517" xr:uid="{6822CB7E-A640-4C76-AFEA-296C31E220F3}"/>
    <cellStyle name="メモ 4 2 5 8" xfId="7493" xr:uid="{CBA1671A-A079-4B77-9ABD-BA872CE2C665}"/>
    <cellStyle name="メモ 4 2 5 8 2" xfId="18249" xr:uid="{34F8CE9C-7CD5-440A-8EE3-63803CA694BD}"/>
    <cellStyle name="メモ 4 2 5 8 2 2" xfId="39939" xr:uid="{A5F42FA7-8412-4D73-937B-A7035F922AF1}"/>
    <cellStyle name="メモ 4 2 5 8 3" xfId="29180" xr:uid="{0E956446-39F1-4622-ABF8-D597B31EB0D4}"/>
    <cellStyle name="メモ 4 2 5 9" xfId="8127" xr:uid="{E3D51299-C00B-4E89-A07B-6EE405429663}"/>
    <cellStyle name="メモ 4 2 5 9 2" xfId="18883" xr:uid="{9E9ADF0A-4A75-4529-8A17-6D60A932B4A5}"/>
    <cellStyle name="メモ 4 2 5 9 2 2" xfId="40574" xr:uid="{EA97E465-F34D-4FD3-9386-BFD87ECF631D}"/>
    <cellStyle name="メモ 4 2 5 9 3" xfId="29815" xr:uid="{952E978C-E9A7-413E-BB86-9CD45DD048B9}"/>
    <cellStyle name="メモ 4 2 6" xfId="2840" xr:uid="{A5E3138E-A074-4DFF-85C3-815A05E827AC}"/>
    <cellStyle name="メモ 4 2 6 10" xfId="8868" xr:uid="{7012997B-778E-49A4-BAC8-2482DAD971F6}"/>
    <cellStyle name="メモ 4 2 6 10 2" xfId="19624" xr:uid="{C28BC151-5640-488E-9837-5760D570646D}"/>
    <cellStyle name="メモ 4 2 6 10 2 2" xfId="41315" xr:uid="{17D4918D-A786-4D54-BB72-59645827518E}"/>
    <cellStyle name="メモ 4 2 6 10 3" xfId="30556" xr:uid="{1AC120DD-1AD6-4917-A881-F59826E93012}"/>
    <cellStyle name="メモ 4 2 6 11" xfId="9493" xr:uid="{ED1B8F8B-6C46-42BF-9365-39EE46C3D419}"/>
    <cellStyle name="メモ 4 2 6 11 2" xfId="20250" xr:uid="{F942CE73-6540-4409-AA3D-780CC9C4C4A0}"/>
    <cellStyle name="メモ 4 2 6 11 2 2" xfId="41941" xr:uid="{DFEFF605-E996-4E20-8760-74A9D0810A33}"/>
    <cellStyle name="メモ 4 2 6 11 3" xfId="31182" xr:uid="{2FCE51F0-C596-425B-97CE-8B6054D65A8F}"/>
    <cellStyle name="メモ 4 2 6 12" xfId="10128" xr:uid="{EDBBAF45-79CC-4CF7-B54F-20E552760EB0}"/>
    <cellStyle name="メモ 4 2 6 12 2" xfId="20885" xr:uid="{4E7DCC8E-9D5A-4360-9FF7-1F4DB352E76C}"/>
    <cellStyle name="メモ 4 2 6 12 2 2" xfId="42576" xr:uid="{CBA34437-002F-41CA-B21D-B7328590B49C}"/>
    <cellStyle name="メモ 4 2 6 12 3" xfId="31817" xr:uid="{59A57929-FFA4-4C10-94C2-C4D189A12193}"/>
    <cellStyle name="メモ 4 2 6 13" xfId="10780" xr:uid="{E62634AE-8A5D-46E1-9787-F75C9E93227B}"/>
    <cellStyle name="メモ 4 2 6 13 2" xfId="21537" xr:uid="{0E026317-802E-45A1-B05E-8AB498F8B280}"/>
    <cellStyle name="メモ 4 2 6 13 2 2" xfId="43228" xr:uid="{0C43D952-6F39-42FE-84E1-58557B5F9246}"/>
    <cellStyle name="メモ 4 2 6 13 3" xfId="32469" xr:uid="{525D4EDD-06EF-4ECB-B8FB-C251E92FA4B2}"/>
    <cellStyle name="メモ 4 2 6 14" xfId="11405" xr:uid="{94A3EBCC-8DD8-472D-9E1E-D53A36C11BD3}"/>
    <cellStyle name="メモ 4 2 6 14 2" xfId="22162" xr:uid="{6665AD3A-513D-4359-98F8-CDCD662E6385}"/>
    <cellStyle name="メモ 4 2 6 14 2 2" xfId="43853" xr:uid="{4A0756D3-6144-4E0F-ACF6-FBF57DB4659A}"/>
    <cellStyle name="メモ 4 2 6 14 3" xfId="33094" xr:uid="{D615FB0B-7023-4171-B301-6194A1436C2E}"/>
    <cellStyle name="メモ 4 2 6 15" xfId="12010" xr:uid="{FC10AE2F-6B70-4251-A52A-92CCA7984342}"/>
    <cellStyle name="メモ 4 2 6 15 2" xfId="22767" xr:uid="{5AFFCB6F-1AAC-45C9-A59E-B15C26D3DC03}"/>
    <cellStyle name="メモ 4 2 6 15 2 2" xfId="44458" xr:uid="{69336B3B-8CF6-4C33-B433-FB37A4BBF702}"/>
    <cellStyle name="メモ 4 2 6 15 3" xfId="33699" xr:uid="{3231C0B2-64BF-424A-933D-EC573D51BFB2}"/>
    <cellStyle name="メモ 4 2 6 16" xfId="12639" xr:uid="{CF6C0D14-7580-4E26-8453-E948A9147EE5}"/>
    <cellStyle name="メモ 4 2 6 16 2" xfId="23396" xr:uid="{9E20D989-2DBA-4065-A964-BFFB1D29976A}"/>
    <cellStyle name="メモ 4 2 6 16 2 2" xfId="45087" xr:uid="{662B21BC-A65B-4708-8ED7-D0F25290663F}"/>
    <cellStyle name="メモ 4 2 6 16 3" xfId="34328" xr:uid="{764567CF-C436-4C3B-A565-10401F48993A}"/>
    <cellStyle name="メモ 4 2 6 17" xfId="13310" xr:uid="{5F7226AE-E371-42FC-8927-7B42D4A3A63C}"/>
    <cellStyle name="メモ 4 2 6 17 2" xfId="34999" xr:uid="{D194746A-6D1E-432D-A882-DAD5DB9D5609}"/>
    <cellStyle name="メモ 4 2 6 18" xfId="24239" xr:uid="{61C58FFD-F5DB-466E-8402-B6A478FBEA22}"/>
    <cellStyle name="メモ 4 2 6 19" xfId="45937" xr:uid="{C28AFEEA-0C00-4E9B-A95B-60F155E357EE}"/>
    <cellStyle name="メモ 4 2 6 2" xfId="3491" xr:uid="{1C698F62-4352-4C92-8545-376D40AEBF5B}"/>
    <cellStyle name="メモ 4 2 6 2 2" xfId="14247" xr:uid="{7911F13F-F337-47EC-A813-27E3FC92EB60}"/>
    <cellStyle name="メモ 4 2 6 2 2 2" xfId="35937" xr:uid="{7E5A7B2F-D142-4D3F-8EBB-AAF948E35773}"/>
    <cellStyle name="メモ 4 2 6 2 2 3" xfId="49181" xr:uid="{9F372C63-FEBA-4EE3-9C4E-49CDC352396B}"/>
    <cellStyle name="メモ 4 2 6 2 3" xfId="25178" xr:uid="{FB456FC2-0534-4367-84A4-B9721C395391}"/>
    <cellStyle name="メモ 4 2 6 2 3 2" xfId="50148" xr:uid="{8B3E15EF-6B5F-4AEE-80CA-FB1F97013553}"/>
    <cellStyle name="メモ 4 2 6 2 4" xfId="47979" xr:uid="{9B9B4BC1-3F99-4945-B9D8-468835D3E4CC}"/>
    <cellStyle name="メモ 4 2 6 20" xfId="46615" xr:uid="{3EF1DEB5-13A3-4687-B599-C97E39E9D897}"/>
    <cellStyle name="メモ 4 2 6 21" xfId="47299" xr:uid="{23524692-4772-4BB6-8B0D-1E9C464D9947}"/>
    <cellStyle name="メモ 4 2 6 3" xfId="4171" xr:uid="{29FF10FF-7099-4050-A821-37E544EC9526}"/>
    <cellStyle name="メモ 4 2 6 3 2" xfId="14927" xr:uid="{71A87B28-87C6-4C4A-9BDF-C7B01827AA1D}"/>
    <cellStyle name="メモ 4 2 6 3 2 2" xfId="36617" xr:uid="{74C5792D-D159-4B45-82A9-FA407A7A41A0}"/>
    <cellStyle name="メモ 4 2 6 3 2 3" xfId="50828" xr:uid="{497AFBB1-3944-4E5D-8788-824BFEE1F894}"/>
    <cellStyle name="メモ 4 2 6 3 3" xfId="25859" xr:uid="{ABDC7CD4-FB2E-4D9A-A468-2094C1AF9DE8}"/>
    <cellStyle name="メモ 4 2 6 3 4" xfId="48659" xr:uid="{C999EA7F-B835-4F3D-BF30-50E08F582484}"/>
    <cellStyle name="メモ 4 2 6 4" xfId="4847" xr:uid="{4532E1A1-59F8-435A-9DD7-501D91DF7C21}"/>
    <cellStyle name="メモ 4 2 6 4 2" xfId="15603" xr:uid="{94D14FE9-7BEB-4CCB-A39B-004A5DF44929}"/>
    <cellStyle name="メモ 4 2 6 4 2 2" xfId="37293" xr:uid="{8A2E556A-18B9-4734-BD05-51596DFECFE2}"/>
    <cellStyle name="メモ 4 2 6 4 3" xfId="26535" xr:uid="{5B2A4EC4-EE50-4F1D-B030-C422B8A54873}"/>
    <cellStyle name="メモ 4 2 6 4 4" xfId="49468" xr:uid="{F8F93800-97FF-4A4B-895A-AD5627ABC588}"/>
    <cellStyle name="メモ 4 2 6 5" xfId="5527" xr:uid="{EC4785D0-A047-4DA6-89F0-EED51C426347}"/>
    <cellStyle name="メモ 4 2 6 5 2" xfId="16283" xr:uid="{99648035-FF0B-48B3-A179-8EF3A00DB472}"/>
    <cellStyle name="メモ 4 2 6 5 2 2" xfId="37973" xr:uid="{F88F3EB4-63AB-4E3D-80B7-073A5C1E6E37}"/>
    <cellStyle name="メモ 4 2 6 5 3" xfId="27214" xr:uid="{BBC867FE-34F9-46C5-8DDC-A09740C8B54B}"/>
    <cellStyle name="メモ 4 2 6 6" xfId="6210" xr:uid="{1BEBFB1A-6C7B-4ADE-A64C-5F5F481EA37C}"/>
    <cellStyle name="メモ 4 2 6 6 2" xfId="16966" xr:uid="{72312935-C473-44B6-8758-1BB3D59102CD}"/>
    <cellStyle name="メモ 4 2 6 6 2 2" xfId="38656" xr:uid="{39C1B6F5-4124-4314-8014-A8FE63085921}"/>
    <cellStyle name="メモ 4 2 6 6 3" xfId="27897" xr:uid="{E52DBFA8-1655-4F77-92FA-6589718D5866}"/>
    <cellStyle name="メモ 4 2 6 7" xfId="6889" xr:uid="{B62A999C-53D6-4B4B-B801-0AA685B9F094}"/>
    <cellStyle name="メモ 4 2 6 7 2" xfId="17645" xr:uid="{E63A4F18-953E-466E-BBE1-436669EA912B}"/>
    <cellStyle name="メモ 4 2 6 7 2 2" xfId="39335" xr:uid="{CDA31EDA-D60E-4FBB-A389-5E680DDB5287}"/>
    <cellStyle name="メモ 4 2 6 7 3" xfId="28576" xr:uid="{3DABB104-0A3B-4667-9625-28B856797D09}"/>
    <cellStyle name="メモ 4 2 6 8" xfId="7552" xr:uid="{344DF8A7-E6F4-4806-9556-6939AB503AD4}"/>
    <cellStyle name="メモ 4 2 6 8 2" xfId="18308" xr:uid="{4971E5E5-830A-4DC5-B8C0-8F57F0514D34}"/>
    <cellStyle name="メモ 4 2 6 8 2 2" xfId="39998" xr:uid="{21183760-AC08-4291-8401-D636FA4322B8}"/>
    <cellStyle name="メモ 4 2 6 8 3" xfId="29239" xr:uid="{32CDA1CC-E0F8-4EB3-8D39-AA8E6FB8329A}"/>
    <cellStyle name="メモ 4 2 6 9" xfId="8187" xr:uid="{B87CCDCE-B1BB-4F30-A04E-C1AFB853F82C}"/>
    <cellStyle name="メモ 4 2 6 9 2" xfId="18943" xr:uid="{3B9181FA-69D2-4683-81E6-F05FB31D645E}"/>
    <cellStyle name="メモ 4 2 6 9 2 2" xfId="40634" xr:uid="{65794D61-0FB2-4613-80F0-02B2E4E4180B}"/>
    <cellStyle name="メモ 4 2 6 9 3" xfId="29875" xr:uid="{7D695775-82FA-467C-BAD8-D4BCC4F8A82C}"/>
    <cellStyle name="メモ 4 2 7" xfId="2899" xr:uid="{217DE8E0-9152-4D16-A1E5-1CEE34309C25}"/>
    <cellStyle name="メモ 4 2 7 10" xfId="8927" xr:uid="{36500CF1-62F8-4752-B790-66AF799C79AF}"/>
    <cellStyle name="メモ 4 2 7 10 2" xfId="19683" xr:uid="{C0B56658-A07D-4625-AA44-45C0227F77A9}"/>
    <cellStyle name="メモ 4 2 7 10 2 2" xfId="41374" xr:uid="{796688CE-51E1-4103-B95D-5BCAF205191A}"/>
    <cellStyle name="メモ 4 2 7 10 3" xfId="30615" xr:uid="{93674FCC-FB2C-4984-9342-B362DEE8F8CD}"/>
    <cellStyle name="メモ 4 2 7 11" xfId="9552" xr:uid="{B522AFA2-67E2-4E97-BA69-0B10A3B0F376}"/>
    <cellStyle name="メモ 4 2 7 11 2" xfId="20309" xr:uid="{44BCF32A-CA8A-4BE8-8FAD-D7450DDA77A5}"/>
    <cellStyle name="メモ 4 2 7 11 2 2" xfId="42000" xr:uid="{65D17F14-5CC9-4B21-A6B1-4E20D23442F4}"/>
    <cellStyle name="メモ 4 2 7 11 3" xfId="31241" xr:uid="{29F3C3EB-0720-430A-A695-3B23F8C93DF1}"/>
    <cellStyle name="メモ 4 2 7 12" xfId="10187" xr:uid="{4659FA0C-E822-4851-87BC-B7F2FFF7C7D4}"/>
    <cellStyle name="メモ 4 2 7 12 2" xfId="20944" xr:uid="{E33C1073-CB78-4C01-A04A-D3314C9665DF}"/>
    <cellStyle name="メモ 4 2 7 12 2 2" xfId="42635" xr:uid="{505AADC6-EE1C-48E6-B3B1-F8F2DA3E1BEF}"/>
    <cellStyle name="メモ 4 2 7 12 3" xfId="31876" xr:uid="{1AE4FBF2-9F6F-4783-A166-8CB443AED4BA}"/>
    <cellStyle name="メモ 4 2 7 13" xfId="10839" xr:uid="{A3138B44-70EC-43CD-B0B0-A95A432B3C57}"/>
    <cellStyle name="メモ 4 2 7 13 2" xfId="21596" xr:uid="{CEB9F109-1172-4B95-B2BF-11E8C79EA578}"/>
    <cellStyle name="メモ 4 2 7 13 2 2" xfId="43287" xr:uid="{33FEFA05-17AC-464B-998F-84F451D38233}"/>
    <cellStyle name="メモ 4 2 7 13 3" xfId="32528" xr:uid="{2D3EF1AF-63A0-480C-9183-9897E28BE23C}"/>
    <cellStyle name="メモ 4 2 7 14" xfId="11464" xr:uid="{423A9436-3EC7-4855-B447-667B1BA0FCA5}"/>
    <cellStyle name="メモ 4 2 7 14 2" xfId="22221" xr:uid="{5307EFC8-9114-44C8-AFB0-D1224DCFECAC}"/>
    <cellStyle name="メモ 4 2 7 14 2 2" xfId="43912" xr:uid="{38ECCE87-140A-4302-8A1A-D553662D1F00}"/>
    <cellStyle name="メモ 4 2 7 14 3" xfId="33153" xr:uid="{E4BA7038-834A-49ED-8EF5-94B2E164BE7B}"/>
    <cellStyle name="メモ 4 2 7 15" xfId="12069" xr:uid="{3CF53234-3F2B-4283-BAE6-3325D6564C6F}"/>
    <cellStyle name="メモ 4 2 7 15 2" xfId="22826" xr:uid="{D9A3DE12-92EF-4C71-898A-8BE01F7D64E6}"/>
    <cellStyle name="メモ 4 2 7 15 2 2" xfId="44517" xr:uid="{E664F97F-FF71-419B-B92F-BA605AD56A85}"/>
    <cellStyle name="メモ 4 2 7 15 3" xfId="33758" xr:uid="{C5D608C7-D95C-4465-91E1-BD3DB0B794FD}"/>
    <cellStyle name="メモ 4 2 7 16" xfId="12698" xr:uid="{24826A49-AC60-4F5E-A695-617F2F7EBF12}"/>
    <cellStyle name="メモ 4 2 7 16 2" xfId="23455" xr:uid="{DA036776-3D8F-4E2A-9B8B-C7DB20FD34D6}"/>
    <cellStyle name="メモ 4 2 7 16 2 2" xfId="45146" xr:uid="{60433E8D-A2E4-4FA2-AAF8-7BFF2DF048AB}"/>
    <cellStyle name="メモ 4 2 7 16 3" xfId="34387" xr:uid="{1CDD199E-6AEA-43AF-98E7-4EFF85BB6D5E}"/>
    <cellStyle name="メモ 4 2 7 17" xfId="13369" xr:uid="{5ED32CE4-0964-47B5-A577-890AF9563A6B}"/>
    <cellStyle name="メモ 4 2 7 17 2" xfId="35058" xr:uid="{467FCBC2-6F96-4C71-B206-7C22DDA39915}"/>
    <cellStyle name="メモ 4 2 7 18" xfId="24298" xr:uid="{35E75D57-4948-4886-B96F-01881CDAFA66}"/>
    <cellStyle name="メモ 4 2 7 19" xfId="45996" xr:uid="{A9AA8F0E-8EC4-43E3-A28B-6F58B22956BF}"/>
    <cellStyle name="メモ 4 2 7 2" xfId="3550" xr:uid="{1E06BBBF-4703-4CF6-A14F-D2A36D333619}"/>
    <cellStyle name="メモ 4 2 7 2 2" xfId="14306" xr:uid="{7D40C9F5-ECEE-4374-883B-B75A08AEE6C8}"/>
    <cellStyle name="メモ 4 2 7 2 2 2" xfId="35996" xr:uid="{7AB4A44B-BA28-4E89-B0D5-53B6F828FF19}"/>
    <cellStyle name="メモ 4 2 7 2 2 3" xfId="49193" xr:uid="{AE4A867B-D428-4758-940F-E425DEE9F504}"/>
    <cellStyle name="メモ 4 2 7 2 3" xfId="25238" xr:uid="{5A711CF9-2E25-40B4-8AF4-2FAE05AC5529}"/>
    <cellStyle name="メモ 4 2 7 2 3 2" xfId="50207" xr:uid="{D5000701-2AB8-481F-B015-410B7F1E6046}"/>
    <cellStyle name="メモ 4 2 7 2 4" xfId="48038" xr:uid="{AB1D093F-2111-4A54-B325-03274A58E8F6}"/>
    <cellStyle name="メモ 4 2 7 20" xfId="46674" xr:uid="{5AAF25BA-4508-433B-8F65-8A1F1532B7EF}"/>
    <cellStyle name="メモ 4 2 7 21" xfId="47358" xr:uid="{02651554-1A87-4385-A395-05DDD1F766AA}"/>
    <cellStyle name="メモ 4 2 7 3" xfId="4230" xr:uid="{36AB720F-0A05-44AB-B1AF-ED484D620760}"/>
    <cellStyle name="メモ 4 2 7 3 2" xfId="14986" xr:uid="{704A5766-E81C-4622-BCFD-D09B0213B218}"/>
    <cellStyle name="メモ 4 2 7 3 2 2" xfId="36676" xr:uid="{1055D8BB-2905-4F7F-B4CB-77A1797F6983}"/>
    <cellStyle name="メモ 4 2 7 3 2 3" xfId="50887" xr:uid="{A816CFCE-FB7A-4A5E-8E69-B26085292A34}"/>
    <cellStyle name="メモ 4 2 7 3 3" xfId="25918" xr:uid="{BBEE8F23-4010-4F7C-8483-C5B10849F1B5}"/>
    <cellStyle name="メモ 4 2 7 3 4" xfId="48718" xr:uid="{8CAB2820-9915-49D5-93A3-AC6A7A0D6DB6}"/>
    <cellStyle name="メモ 4 2 7 4" xfId="4906" xr:uid="{196327B0-EA72-4F0F-828C-AFEE189D0331}"/>
    <cellStyle name="メモ 4 2 7 4 2" xfId="15662" xr:uid="{54353933-8504-4399-84E1-CF100E3492E5}"/>
    <cellStyle name="メモ 4 2 7 4 2 2" xfId="37352" xr:uid="{5C614770-3419-4247-BEA3-0E07C45A37D1}"/>
    <cellStyle name="メモ 4 2 7 4 3" xfId="26594" xr:uid="{4C8EE83D-6233-415C-98DF-1F98FC49A9EE}"/>
    <cellStyle name="メモ 4 2 7 4 4" xfId="49527" xr:uid="{3F5AAEAC-A2AC-44ED-81A7-484FEDF79C94}"/>
    <cellStyle name="メモ 4 2 7 5" xfId="5586" xr:uid="{51BAAB18-E6CC-4429-96BE-7E171E15BE76}"/>
    <cellStyle name="メモ 4 2 7 5 2" xfId="16342" xr:uid="{17F81531-C5B6-40C5-80AA-9510DCE9021F}"/>
    <cellStyle name="メモ 4 2 7 5 2 2" xfId="38032" xr:uid="{F630796E-D6BF-486F-AF1E-BE87D15E3128}"/>
    <cellStyle name="メモ 4 2 7 5 3" xfId="27273" xr:uid="{59FC45C8-45D9-480A-A45C-C3DCA63B6689}"/>
    <cellStyle name="メモ 4 2 7 6" xfId="6269" xr:uid="{ACC5A75C-2659-4BDB-9E48-3DA17EBF64E9}"/>
    <cellStyle name="メモ 4 2 7 6 2" xfId="17025" xr:uid="{6C830276-6ACA-4F75-9C3C-2C45697ABCC0}"/>
    <cellStyle name="メモ 4 2 7 6 2 2" xfId="38715" xr:uid="{3383F4CF-1D81-4F79-9AF3-0CF0CDFA5CFF}"/>
    <cellStyle name="メモ 4 2 7 6 3" xfId="27956" xr:uid="{D90AD81F-30C5-4873-879E-EE58ADAFFA78}"/>
    <cellStyle name="メモ 4 2 7 7" xfId="6948" xr:uid="{8C5724BF-7D89-4EBC-81B0-4B03A74818BF}"/>
    <cellStyle name="メモ 4 2 7 7 2" xfId="17704" xr:uid="{75CD8C17-8C9A-4C6C-8E97-987486153A4D}"/>
    <cellStyle name="メモ 4 2 7 7 2 2" xfId="39394" xr:uid="{F8E95DE3-1C2C-447A-BFC1-0B7BEA551D96}"/>
    <cellStyle name="メモ 4 2 7 7 3" xfId="28635" xr:uid="{9FD244BA-E7A3-4C50-B448-21973AD5E193}"/>
    <cellStyle name="メモ 4 2 7 8" xfId="7611" xr:uid="{5A248184-287E-4226-B50B-9EA0D5B837A2}"/>
    <cellStyle name="メモ 4 2 7 8 2" xfId="18367" xr:uid="{457D5A14-A6DE-46AE-93D9-16FE5D0D5883}"/>
    <cellStyle name="メモ 4 2 7 8 2 2" xfId="40058" xr:uid="{243A82AC-3235-458A-A687-5DA710751A8C}"/>
    <cellStyle name="メモ 4 2 7 8 3" xfId="29299" xr:uid="{059047BD-F920-4E65-A69E-922F6AB2D4DE}"/>
    <cellStyle name="メモ 4 2 7 9" xfId="8247" xr:uid="{D3699508-B158-4E70-828B-5C17AEB17605}"/>
    <cellStyle name="メモ 4 2 7 9 2" xfId="19003" xr:uid="{8ACB64E8-5AF1-4E15-BA7E-7B8C8250F020}"/>
    <cellStyle name="メモ 4 2 7 9 2 2" xfId="40694" xr:uid="{102D6788-470B-42F9-9758-519F10A34B6D}"/>
    <cellStyle name="メモ 4 2 7 9 3" xfId="29935" xr:uid="{14B0B9D3-78C2-4A51-A2BD-F77861E6A3C8}"/>
    <cellStyle name="メモ 4 2 8" xfId="2699" xr:uid="{F8C3805C-C213-45E4-BFE1-99C23CF80F77}"/>
    <cellStyle name="メモ 4 2 8 10" xfId="8726" xr:uid="{E3C883AA-C4D7-49E1-8C14-043FB2549200}"/>
    <cellStyle name="メモ 4 2 8 10 2" xfId="19482" xr:uid="{7DBC988A-E572-42C3-A2FA-8ED557BB4EC7}"/>
    <cellStyle name="メモ 4 2 8 10 2 2" xfId="41173" xr:uid="{25140F5E-0954-48C7-B088-D727F076C3A8}"/>
    <cellStyle name="メモ 4 2 8 10 3" xfId="30414" xr:uid="{0E4C7828-0C9C-4767-8ED2-464A19C6F784}"/>
    <cellStyle name="メモ 4 2 8 11" xfId="9372" xr:uid="{52CB2734-A9E9-4F54-9DB7-CCBEF423B45C}"/>
    <cellStyle name="メモ 4 2 8 11 2" xfId="20129" xr:uid="{C99C45C4-5301-4317-B04E-42E932EFB478}"/>
    <cellStyle name="メモ 4 2 8 11 2 2" xfId="41820" xr:uid="{C99ECA47-A95A-45CC-BAEF-952B38033492}"/>
    <cellStyle name="メモ 4 2 8 11 3" xfId="31061" xr:uid="{9A54A728-586F-4F40-AD0A-98A5E3C9A151}"/>
    <cellStyle name="メモ 4 2 8 12" xfId="9989" xr:uid="{DE7DE55B-EEB6-44A3-AEB4-BDB60CDDD840}"/>
    <cellStyle name="メモ 4 2 8 12 2" xfId="20746" xr:uid="{C4B0E76E-85DA-4C2E-B1D2-0E597EFDB2F5}"/>
    <cellStyle name="メモ 4 2 8 12 2 2" xfId="42437" xr:uid="{4CD4BFFA-977A-45F3-9067-9F0A6744FC7A}"/>
    <cellStyle name="メモ 4 2 8 12 3" xfId="31678" xr:uid="{5C316DF5-A59E-4F94-8D17-F868E12D62CF}"/>
    <cellStyle name="メモ 4 2 8 13" xfId="10660" xr:uid="{33FC837C-9571-4B83-8994-9C4AD67CA3CD}"/>
    <cellStyle name="メモ 4 2 8 13 2" xfId="21417" xr:uid="{54055244-60F7-4167-98C9-F58ECAB68E1E}"/>
    <cellStyle name="メモ 4 2 8 13 2 2" xfId="43108" xr:uid="{074EC7BD-111C-4D48-8D92-DF263F2D108B}"/>
    <cellStyle name="メモ 4 2 8 13 3" xfId="32349" xr:uid="{63A584FD-B0AE-4AB5-99B8-2A43CA741D0F}"/>
    <cellStyle name="メモ 4 2 8 14" xfId="11281" xr:uid="{13C049CC-711F-4426-B856-972D1D9F6388}"/>
    <cellStyle name="メモ 4 2 8 14 2" xfId="22038" xr:uid="{6BAFAC0A-8435-4C8E-A9AB-9D4CD36055C2}"/>
    <cellStyle name="メモ 4 2 8 14 2 2" xfId="43729" xr:uid="{1C9175C1-787E-4BC3-AB49-40989736EB64}"/>
    <cellStyle name="メモ 4 2 8 14 3" xfId="32970" xr:uid="{82CDD2D7-F9A7-4231-A4A7-9FADEE991514}"/>
    <cellStyle name="メモ 4 2 8 15" xfId="11901" xr:uid="{4277D750-3954-4FFE-AE50-C9408FA3FB52}"/>
    <cellStyle name="メモ 4 2 8 15 2" xfId="22658" xr:uid="{EB6AED45-7A38-4FF8-9E2F-C011E33C5E2D}"/>
    <cellStyle name="メモ 4 2 8 15 2 2" xfId="44349" xr:uid="{DBE2D312-0022-4F52-95EC-0130CDC8302E}"/>
    <cellStyle name="メモ 4 2 8 15 3" xfId="33590" xr:uid="{677E4522-9B25-49E9-9BDB-F30C46BB6619}"/>
    <cellStyle name="メモ 4 2 8 16" xfId="12506" xr:uid="{F5D57E38-363D-4C37-BA5D-60425BE81D3D}"/>
    <cellStyle name="メモ 4 2 8 16 2" xfId="23263" xr:uid="{66366158-2397-4ADE-9BB5-A650BC613539}"/>
    <cellStyle name="メモ 4 2 8 16 2 2" xfId="44954" xr:uid="{2BDEDC94-E635-4B2C-A622-DBF7DB9D81B6}"/>
    <cellStyle name="メモ 4 2 8 16 3" xfId="34195" xr:uid="{532918A3-74F3-44D4-930D-3AAE1E1F737A}"/>
    <cellStyle name="メモ 4 2 8 17" xfId="13177" xr:uid="{74B6DF81-323C-471A-A906-36A5307F05F7}"/>
    <cellStyle name="メモ 4 2 8 17 2" xfId="34866" xr:uid="{28E6813A-3DF0-4A6D-A8BE-6C619E5A4F86}"/>
    <cellStyle name="メモ 4 2 8 18" xfId="24106" xr:uid="{B59B4977-B919-440D-B8D2-FA19DCB700D2}"/>
    <cellStyle name="メモ 4 2 8 19" xfId="45804" xr:uid="{BE76010D-1E74-43B2-96DD-2DCD247537DC}"/>
    <cellStyle name="メモ 4 2 8 2" xfId="3352" xr:uid="{397296C6-732F-4924-B458-4241F7E526F7}"/>
    <cellStyle name="メモ 4 2 8 2 2" xfId="14108" xr:uid="{BF88B6BA-4F3A-47AC-9D25-69FE006742C9}"/>
    <cellStyle name="メモ 4 2 8 2 2 2" xfId="35798" xr:uid="{6DDDF13F-9669-4D31-A000-551960851685}"/>
    <cellStyle name="メモ 4 2 8 2 2 3" xfId="49162" xr:uid="{359B62F4-2AB6-487D-8E29-1F33DE3FBFC2}"/>
    <cellStyle name="メモ 4 2 8 2 3" xfId="25039" xr:uid="{3643A3E0-BBC2-4D07-AC6B-CCEA49148075}"/>
    <cellStyle name="メモ 4 2 8 2 3 2" xfId="50015" xr:uid="{B88BE0A1-3E2B-4B43-94A3-EB1A9E40C311}"/>
    <cellStyle name="メモ 4 2 8 2 4" xfId="47846" xr:uid="{52B99D2C-C307-443B-8E8F-1B81D20E593B}"/>
    <cellStyle name="メモ 4 2 8 20" xfId="46482" xr:uid="{D479DC58-3346-4E89-894D-511BF4331D1A}"/>
    <cellStyle name="メモ 4 2 8 21" xfId="47166" xr:uid="{45F74CDD-7D3A-4E23-9128-5023FD8036AF}"/>
    <cellStyle name="メモ 4 2 8 3" xfId="4029" xr:uid="{2F9FA8FE-A7FD-4629-B1BF-A0671BB3BE0D}"/>
    <cellStyle name="メモ 4 2 8 3 2" xfId="14785" xr:uid="{186B967D-E97A-40D8-99B6-B36F91F4AA1A}"/>
    <cellStyle name="メモ 4 2 8 3 2 2" xfId="36475" xr:uid="{8E6EEEBE-4435-410F-992F-7DA37CA5F318}"/>
    <cellStyle name="メモ 4 2 8 3 2 3" xfId="50695" xr:uid="{971B985C-59A7-4469-B33F-ED8B1A39CD7F}"/>
    <cellStyle name="メモ 4 2 8 3 3" xfId="25717" xr:uid="{342F1651-8114-4C47-AEA7-C639D2AE4977}"/>
    <cellStyle name="メモ 4 2 8 3 4" xfId="48526" xr:uid="{AB33AF24-6C3E-4CE8-B703-782954714E64}"/>
    <cellStyle name="メモ 4 2 8 4" xfId="4709" xr:uid="{817EC5DF-07D3-4696-A52C-6CE1837508B3}"/>
    <cellStyle name="メモ 4 2 8 4 2" xfId="15465" xr:uid="{44F0C16E-5EA2-4847-B508-118F9E001755}"/>
    <cellStyle name="メモ 4 2 8 4 2 2" xfId="37155" xr:uid="{873A8891-8680-46A3-9ACB-BAA25EFB8E7F}"/>
    <cellStyle name="メモ 4 2 8 4 3" xfId="26397" xr:uid="{17F327CF-B755-48ED-A7D9-E24B51325763}"/>
    <cellStyle name="メモ 4 2 8 4 4" xfId="49335" xr:uid="{56B8F19D-DF60-4555-A4F7-18FE7AEA98D8}"/>
    <cellStyle name="メモ 4 2 8 5" xfId="5385" xr:uid="{DB3304E2-ECFE-4D7D-85E8-CA351096015C}"/>
    <cellStyle name="メモ 4 2 8 5 2" xfId="16141" xr:uid="{7A5CC16C-74E9-4FBC-AEAE-6A39FB8FB4B6}"/>
    <cellStyle name="メモ 4 2 8 5 2 2" xfId="37831" xr:uid="{6FC8318C-4739-4A3F-983E-8DE071CE36F6}"/>
    <cellStyle name="メモ 4 2 8 5 3" xfId="27073" xr:uid="{264722CF-FD29-4C92-B62B-06AD8874E5BD}"/>
    <cellStyle name="メモ 4 2 8 6" xfId="6074" xr:uid="{FD2A1DF2-6041-4520-A281-86B723D57421}"/>
    <cellStyle name="メモ 4 2 8 6 2" xfId="16830" xr:uid="{8C17724E-0FBC-481D-9B0B-CDCAD7773DBE}"/>
    <cellStyle name="メモ 4 2 8 6 2 2" xfId="38520" xr:uid="{55106724-9B0A-4C57-B23D-6A233C04F87B}"/>
    <cellStyle name="メモ 4 2 8 6 3" xfId="27761" xr:uid="{EBA54FDB-59B9-49E4-A410-F55819E2C175}"/>
    <cellStyle name="メモ 4 2 8 7" xfId="6748" xr:uid="{A292527F-CBDF-41EE-9B8F-87F418FEFB0D}"/>
    <cellStyle name="メモ 4 2 8 7 2" xfId="17504" xr:uid="{619D9F52-12E7-4174-8FB3-3B8D6779DFAB}"/>
    <cellStyle name="メモ 4 2 8 7 2 2" xfId="39194" xr:uid="{BCDC3A0A-5C31-4C1A-8864-D0E1DE1F3D93}"/>
    <cellStyle name="メモ 4 2 8 7 3" xfId="28435" xr:uid="{068D3120-D0D5-4642-855B-E1189C48E6E0}"/>
    <cellStyle name="メモ 4 2 8 8" xfId="7424" xr:uid="{94277358-92B7-4F7E-A99F-F34C43B2A47E}"/>
    <cellStyle name="メモ 4 2 8 8 2" xfId="18180" xr:uid="{A2C1B143-ADD1-47BC-A5F4-76C94B3D2E33}"/>
    <cellStyle name="メモ 4 2 8 8 2 2" xfId="39870" xr:uid="{02905205-6799-45DC-9194-9C9D101C7F2C}"/>
    <cellStyle name="メモ 4 2 8 8 3" xfId="29111" xr:uid="{90B01D8A-CCDE-49AB-90A0-D3BC66217B4C}"/>
    <cellStyle name="メモ 4 2 8 9" xfId="8048" xr:uid="{16C3BA7F-0BF1-4753-8844-E79C5AC980D2}"/>
    <cellStyle name="メモ 4 2 8 9 2" xfId="18804" xr:uid="{E471802C-F5AC-42C7-92BC-5EBFD1A0FB24}"/>
    <cellStyle name="メモ 4 2 8 9 2 2" xfId="40495" xr:uid="{6D032B61-3E49-4C72-9024-E5451CAEA92A}"/>
    <cellStyle name="メモ 4 2 8 9 3" xfId="29736" xr:uid="{81F12AAD-44EF-410C-8642-3BC02E6FA504}"/>
    <cellStyle name="メモ 4 2 9" xfId="2906" xr:uid="{6B830C5C-3158-4AFF-B924-D87C1CDEA095}"/>
    <cellStyle name="メモ 4 2 9 10" xfId="8934" xr:uid="{576AC3D9-40C3-40FD-A6AE-0AFC929796B2}"/>
    <cellStyle name="メモ 4 2 9 10 2" xfId="19690" xr:uid="{4E0C96C4-CCD0-4C00-A9A5-5410CE5A69EE}"/>
    <cellStyle name="メモ 4 2 9 10 2 2" xfId="41381" xr:uid="{B02E79B1-3C5D-4B8F-A673-D473D4DE651F}"/>
    <cellStyle name="メモ 4 2 9 10 3" xfId="30622" xr:uid="{21E18436-8FB7-4D2E-8D9E-66C196FFEC33}"/>
    <cellStyle name="メモ 4 2 9 11" xfId="9559" xr:uid="{E3552127-1DA1-4B5E-89AA-2C05B6A34BE1}"/>
    <cellStyle name="メモ 4 2 9 11 2" xfId="20316" xr:uid="{D18BB91E-5671-4F91-BF78-45A3CEBE2C61}"/>
    <cellStyle name="メモ 4 2 9 11 2 2" xfId="42007" xr:uid="{5EB24654-0305-45FC-B26D-09A9B0E83699}"/>
    <cellStyle name="メモ 4 2 9 11 3" xfId="31248" xr:uid="{6261E02B-4B16-41C1-B93A-890D274927C0}"/>
    <cellStyle name="メモ 4 2 9 12" xfId="10194" xr:uid="{9082C456-4551-46FF-B199-BAB803756AF0}"/>
    <cellStyle name="メモ 4 2 9 12 2" xfId="20951" xr:uid="{B18564B0-3B0A-4F1B-8E22-81F919FC1719}"/>
    <cellStyle name="メモ 4 2 9 12 2 2" xfId="42642" xr:uid="{50AAAF46-E1E9-41F8-BEA3-D77D4A97556E}"/>
    <cellStyle name="メモ 4 2 9 12 3" xfId="31883" xr:uid="{2BBCCB98-5DAE-436C-80F4-6EDD20B97B47}"/>
    <cellStyle name="メモ 4 2 9 13" xfId="10846" xr:uid="{84F5334B-E7FE-4AA2-9318-1687248AB7C2}"/>
    <cellStyle name="メモ 4 2 9 13 2" xfId="21603" xr:uid="{DEE6CFF9-06D2-4387-9BD5-4BF7FA355167}"/>
    <cellStyle name="メモ 4 2 9 13 2 2" xfId="43294" xr:uid="{C4332687-DB04-4CA6-B449-564200054F7E}"/>
    <cellStyle name="メモ 4 2 9 13 3" xfId="32535" xr:uid="{ECA333D1-0D24-4392-8243-82EA5A5E25A8}"/>
    <cellStyle name="メモ 4 2 9 14" xfId="11471" xr:uid="{6B2E0F1E-AFFA-4154-A07C-0E74E18ADE45}"/>
    <cellStyle name="メモ 4 2 9 14 2" xfId="22228" xr:uid="{BB620858-5B82-4632-BD0C-CAC91802F3B5}"/>
    <cellStyle name="メモ 4 2 9 14 2 2" xfId="43919" xr:uid="{BF4563C3-EF9B-48E0-B28F-F432F12986FE}"/>
    <cellStyle name="メモ 4 2 9 14 3" xfId="33160" xr:uid="{61543CE0-A953-4DC3-A952-4D2F01FC7DE1}"/>
    <cellStyle name="メモ 4 2 9 15" xfId="12076" xr:uid="{8C099512-E783-4D01-9DCD-058C952963E4}"/>
    <cellStyle name="メモ 4 2 9 15 2" xfId="22833" xr:uid="{4379342F-381C-4FD8-8388-6E13DDB91587}"/>
    <cellStyle name="メモ 4 2 9 15 2 2" xfId="44524" xr:uid="{EDA904E2-1185-4368-A1FC-3AD29692D8A0}"/>
    <cellStyle name="メモ 4 2 9 15 3" xfId="33765" xr:uid="{96DF815F-B7F7-40F9-BC87-BC8D622E4006}"/>
    <cellStyle name="メモ 4 2 9 16" xfId="12705" xr:uid="{F12C5860-B5EF-4CA7-BE9A-22B645EA6C42}"/>
    <cellStyle name="メモ 4 2 9 16 2" xfId="23462" xr:uid="{D1691E02-C602-4D94-B41C-3AF9C20404B6}"/>
    <cellStyle name="メモ 4 2 9 16 2 2" xfId="45153" xr:uid="{BEC3F315-A4C0-4387-8B65-E7B5097F52AC}"/>
    <cellStyle name="メモ 4 2 9 16 3" xfId="34394" xr:uid="{C7995907-364E-4C91-A89E-6EED88F935AB}"/>
    <cellStyle name="メモ 4 2 9 17" xfId="13376" xr:uid="{7DB4C1BF-C09D-4461-85E3-06276EDA88D1}"/>
    <cellStyle name="メモ 4 2 9 17 2" xfId="35065" xr:uid="{75A96F86-72D1-4D19-AEEB-4F03FD7B3754}"/>
    <cellStyle name="メモ 4 2 9 18" xfId="24305" xr:uid="{A7DDAFD7-6DBA-45FD-8D59-CB14C3FC2757}"/>
    <cellStyle name="メモ 4 2 9 19" xfId="46003" xr:uid="{3DB0959C-D453-49A2-ADBC-D436988906A4}"/>
    <cellStyle name="メモ 4 2 9 2" xfId="3557" xr:uid="{7B5ED166-E3A9-428E-BB6E-F1907AADB72F}"/>
    <cellStyle name="メモ 4 2 9 2 2" xfId="14313" xr:uid="{4825A81B-0954-41C4-975C-7CC8FF266C80}"/>
    <cellStyle name="メモ 4 2 9 2 2 2" xfId="36003" xr:uid="{EE0264DE-4E36-415B-9CF7-5B6ECFF0B9D9}"/>
    <cellStyle name="メモ 4 2 9 2 2 3" xfId="49196" xr:uid="{421641C5-02C3-46E7-9500-E5FD593AF92B}"/>
    <cellStyle name="メモ 4 2 9 2 3" xfId="25245" xr:uid="{F8A25E52-6819-48D0-9974-90C7321F9631}"/>
    <cellStyle name="メモ 4 2 9 2 3 2" xfId="50214" xr:uid="{386F51D6-4E0D-4CC9-A1EE-6CCCEB69F03C}"/>
    <cellStyle name="メモ 4 2 9 2 4" xfId="48045" xr:uid="{B8D804F3-6E9C-4C10-B337-0CA57B1B692A}"/>
    <cellStyle name="メモ 4 2 9 20" xfId="46681" xr:uid="{693DB687-A824-4F6D-8BC0-EA3459A7A5C6}"/>
    <cellStyle name="メモ 4 2 9 21" xfId="47365" xr:uid="{A9E0B29D-A5D8-4547-AF16-428D1B94CE75}"/>
    <cellStyle name="メモ 4 2 9 3" xfId="4237" xr:uid="{FE951A5D-85A8-4A1D-B005-613CA0E596E9}"/>
    <cellStyle name="メモ 4 2 9 3 2" xfId="14993" xr:uid="{E3E4A305-EE19-416C-8FF1-14BABFCC3077}"/>
    <cellStyle name="メモ 4 2 9 3 2 2" xfId="36683" xr:uid="{4BE4D1A0-080C-4DD3-988F-9F818DC04E20}"/>
    <cellStyle name="メモ 4 2 9 3 2 3" xfId="50894" xr:uid="{07B83719-2991-4E0C-AB72-2241D61B4B0B}"/>
    <cellStyle name="メモ 4 2 9 3 3" xfId="25925" xr:uid="{C1C69FE8-74D8-4C23-A0CB-70610D23775C}"/>
    <cellStyle name="メモ 4 2 9 3 4" xfId="48725" xr:uid="{7A3F9289-B918-4E08-9106-EF37FAAEEC8B}"/>
    <cellStyle name="メモ 4 2 9 4" xfId="4913" xr:uid="{2070F719-8B37-438C-966B-D9D7EE46BCBE}"/>
    <cellStyle name="メモ 4 2 9 4 2" xfId="15669" xr:uid="{FE638D4D-474B-4474-B787-A502F9FA5B8B}"/>
    <cellStyle name="メモ 4 2 9 4 2 2" xfId="37359" xr:uid="{0EFD6AB1-070C-456A-BF52-00995A9D523A}"/>
    <cellStyle name="メモ 4 2 9 4 3" xfId="26601" xr:uid="{1610EAB0-A3A9-4EC2-8C2A-5DC31BF9F80C}"/>
    <cellStyle name="メモ 4 2 9 4 4" xfId="49534" xr:uid="{C69BD00C-A2AD-4778-84B8-AB6C7B316EA0}"/>
    <cellStyle name="メモ 4 2 9 5" xfId="5593" xr:uid="{621D14C3-D2D5-4804-A67E-30FEBCF012A3}"/>
    <cellStyle name="メモ 4 2 9 5 2" xfId="16349" xr:uid="{EF7191B3-9CA0-48EB-ABEE-79A48FDF781A}"/>
    <cellStyle name="メモ 4 2 9 5 2 2" xfId="38039" xr:uid="{C5846451-2EBE-4DB5-85CF-04AEC0DBDDF6}"/>
    <cellStyle name="メモ 4 2 9 5 3" xfId="27280" xr:uid="{96C826CE-669B-4F21-A42A-ACFF24F7CBDD}"/>
    <cellStyle name="メモ 4 2 9 6" xfId="6276" xr:uid="{7F6F6DC4-A137-47E1-9898-CE178FABD522}"/>
    <cellStyle name="メモ 4 2 9 6 2" xfId="17032" xr:uid="{852433DD-A960-4D96-9B25-4A78B173F4E0}"/>
    <cellStyle name="メモ 4 2 9 6 2 2" xfId="38722" xr:uid="{91F41EC1-E524-4E94-B94E-9858E9AB6680}"/>
    <cellStyle name="メモ 4 2 9 6 3" xfId="27963" xr:uid="{BCFCE5AD-701A-4A6D-814B-31BB77EB2640}"/>
    <cellStyle name="メモ 4 2 9 7" xfId="6955" xr:uid="{9613F0AD-5562-4D9C-A12B-A2B8373EBA24}"/>
    <cellStyle name="メモ 4 2 9 7 2" xfId="17711" xr:uid="{17E36E16-BB6F-4348-9B62-C8BEC23A0436}"/>
    <cellStyle name="メモ 4 2 9 7 2 2" xfId="39401" xr:uid="{C9630BA5-30C2-4427-AFA5-737E07B16602}"/>
    <cellStyle name="メモ 4 2 9 7 3" xfId="28642" xr:uid="{053D8D42-29FF-4F60-BD3C-DC055302165E}"/>
    <cellStyle name="メモ 4 2 9 8" xfId="7618" xr:uid="{9ADB12FF-C76F-4D99-9C77-C2B89AB43CFC}"/>
    <cellStyle name="メモ 4 2 9 8 2" xfId="18374" xr:uid="{3C306930-2ACB-490D-9212-1E3C190589D9}"/>
    <cellStyle name="メモ 4 2 9 8 2 2" xfId="40065" xr:uid="{DBB21E9E-34FA-48BD-9BE7-E6005906ED1E}"/>
    <cellStyle name="メモ 4 2 9 8 3" xfId="29306" xr:uid="{9FF421F4-0CEB-4A0A-90C9-DA6857F9F829}"/>
    <cellStyle name="メモ 4 2 9 9" xfId="8254" xr:uid="{DFF8C5AF-D69D-4D15-B85C-57B30D3AA157}"/>
    <cellStyle name="メモ 4 2 9 9 2" xfId="19010" xr:uid="{FF8F4CF3-5327-4E73-927C-D64226C3C3F1}"/>
    <cellStyle name="メモ 4 2 9 9 2 2" xfId="40701" xr:uid="{16B872F0-88F6-46A3-9A60-56443E9412A0}"/>
    <cellStyle name="メモ 4 2 9 9 3" xfId="29942" xr:uid="{840A7A72-922D-4BAF-9DBB-1CD364F8A5B4}"/>
    <cellStyle name="メモ 4 3" xfId="1229" xr:uid="{7C15FAF6-4B2F-48EB-B5D7-E3E15A9288B0}"/>
    <cellStyle name="メモ 4 3 10" xfId="3240" xr:uid="{93EF28DC-4BA6-4EE0-9FE1-B58EB82F383E}"/>
    <cellStyle name="メモ 4 3 10 10" xfId="9268" xr:uid="{FC72E68B-F716-40D7-B148-08C8900BFC82}"/>
    <cellStyle name="メモ 4 3 10 10 2" xfId="20025" xr:uid="{211B2D81-EB5F-4450-94ED-43CB3BEFA1A3}"/>
    <cellStyle name="メモ 4 3 10 10 2 2" xfId="41716" xr:uid="{5C95CF46-1DA8-475D-B001-52ECAFE3A59E}"/>
    <cellStyle name="メモ 4 3 10 10 3" xfId="30957" xr:uid="{EFF68140-DF68-4082-A7F1-62626EFC837A}"/>
    <cellStyle name="メモ 4 3 10 11" xfId="9894" xr:uid="{F66202AE-482F-41EF-A755-1EB420651CE5}"/>
    <cellStyle name="メモ 4 3 10 11 2" xfId="20651" xr:uid="{47FDCFF5-050E-481E-8A5C-5A2BDE0B4745}"/>
    <cellStyle name="メモ 4 3 10 11 2 2" xfId="42342" xr:uid="{9ADCEBB2-06E8-4EB7-A418-9C8DF718C255}"/>
    <cellStyle name="メモ 4 3 10 11 3" xfId="31583" xr:uid="{0B4AE508-80C5-49A3-B081-D9C9DE94E718}"/>
    <cellStyle name="メモ 4 3 10 12" xfId="10529" xr:uid="{461411F8-DC20-425D-9E9B-80C5DD7345EC}"/>
    <cellStyle name="メモ 4 3 10 12 2" xfId="21286" xr:uid="{8798A3FF-BF50-4967-B682-C153244054D9}"/>
    <cellStyle name="メモ 4 3 10 12 2 2" xfId="42977" xr:uid="{505DF4E4-96BA-4F2A-B400-2C9FDB025E22}"/>
    <cellStyle name="メモ 4 3 10 12 3" xfId="32218" xr:uid="{85FE26CB-5EB6-4FC2-91E3-5F50498F9861}"/>
    <cellStyle name="メモ 4 3 10 13" xfId="11181" xr:uid="{7C0773EF-9EEC-4F5B-A457-8F3E19BD527A}"/>
    <cellStyle name="メモ 4 3 10 13 2" xfId="21938" xr:uid="{C8A295BD-A5F7-4D55-AB28-9730DB5722C6}"/>
    <cellStyle name="メモ 4 3 10 13 2 2" xfId="43629" xr:uid="{2CD73464-B6FF-4974-B07D-5D94FDBC114A}"/>
    <cellStyle name="メモ 4 3 10 13 3" xfId="32870" xr:uid="{6D01ED26-808F-472E-934A-E326E752E2DA}"/>
    <cellStyle name="メモ 4 3 10 14" xfId="11806" xr:uid="{89AD949D-6F31-453C-8CA1-3281A4AD14D4}"/>
    <cellStyle name="メモ 4 3 10 14 2" xfId="22563" xr:uid="{02F9BAC0-2544-402C-A366-A4E190570204}"/>
    <cellStyle name="メモ 4 3 10 14 2 2" xfId="44254" xr:uid="{81B5AC03-E00C-42F1-AB15-076DC1F02BE8}"/>
    <cellStyle name="メモ 4 3 10 14 3" xfId="33495" xr:uid="{8114960F-D678-43C9-A756-70EC3E08F745}"/>
    <cellStyle name="メモ 4 3 10 15" xfId="12411" xr:uid="{ECEF5EA2-C8E0-4811-B18A-A2FA850B6040}"/>
    <cellStyle name="メモ 4 3 10 15 2" xfId="23168" xr:uid="{37A4C099-AA71-4096-84D9-4F20BD85BF1A}"/>
    <cellStyle name="メモ 4 3 10 15 2 2" xfId="44859" xr:uid="{81F2E409-6B4D-479D-AAC8-F6F3C38DA703}"/>
    <cellStyle name="メモ 4 3 10 15 3" xfId="34100" xr:uid="{9877F03F-BF19-4E54-A87F-1120CE02110D}"/>
    <cellStyle name="メモ 4 3 10 16" xfId="13040" xr:uid="{422C70D1-4D10-471E-A8A6-AC78AFC44750}"/>
    <cellStyle name="メモ 4 3 10 16 2" xfId="23797" xr:uid="{8825202E-F548-483E-A117-25963DB5CC3E}"/>
    <cellStyle name="メモ 4 3 10 16 2 2" xfId="45488" xr:uid="{ADC8475E-78AE-483D-84EF-83CEAC6EF639}"/>
    <cellStyle name="メモ 4 3 10 16 3" xfId="34729" xr:uid="{13FF35AD-D3A7-4310-9A9A-7A7CD02CB671}"/>
    <cellStyle name="メモ 4 3 10 17" xfId="13711" xr:uid="{D4919A73-4213-4711-9FB5-340F59018CFF}"/>
    <cellStyle name="メモ 4 3 10 17 2" xfId="35400" xr:uid="{53F214D1-8806-40E4-BC6F-19752AE9C81B}"/>
    <cellStyle name="メモ 4 3 10 18" xfId="24640" xr:uid="{A0FF74D1-DAAD-42F1-A1ED-74BE78EE71CC}"/>
    <cellStyle name="メモ 4 3 10 19" xfId="46338" xr:uid="{CCBE87A8-CDD2-4259-9E0F-5F8AC3D4F77A}"/>
    <cellStyle name="メモ 4 3 10 2" xfId="3892" xr:uid="{898D3F70-535A-47CB-8AB7-4001447DF714}"/>
    <cellStyle name="メモ 4 3 10 2 2" xfId="14648" xr:uid="{040A9F5D-C8CC-46C6-A2A8-76E25A472843}"/>
    <cellStyle name="メモ 4 3 10 2 2 2" xfId="36338" xr:uid="{EAFDFCC1-D0E6-4BE2-A422-C59B62F2063E}"/>
    <cellStyle name="メモ 4 3 10 2 2 3" xfId="49261" xr:uid="{FFB82A78-DC99-4619-A93E-3C1FA1F6E338}"/>
    <cellStyle name="メモ 4 3 10 2 3" xfId="25580" xr:uid="{4B33E9B5-55ED-4DD7-9ED5-D46660F7AC3A}"/>
    <cellStyle name="メモ 4 3 10 2 3 2" xfId="50549" xr:uid="{52D0C544-D524-4E01-A6CE-0A94BA2CF676}"/>
    <cellStyle name="メモ 4 3 10 2 4" xfId="48380" xr:uid="{00A0EE18-47B6-470A-B0CC-74F53CADFF3A}"/>
    <cellStyle name="メモ 4 3 10 20" xfId="47016" xr:uid="{4C8E7339-EE46-44EF-ABD8-EE57F74C8240}"/>
    <cellStyle name="メモ 4 3 10 21" xfId="47700" xr:uid="{20CA58E1-D2B8-4B16-A04C-C3A838E06CA2}"/>
    <cellStyle name="メモ 4 3 10 3" xfId="4572" xr:uid="{0BE65BC0-770E-40F6-9F59-D321E14FF0F4}"/>
    <cellStyle name="メモ 4 3 10 3 2" xfId="15328" xr:uid="{D6124378-CDC5-4DC5-97B6-F309F706B063}"/>
    <cellStyle name="メモ 4 3 10 3 2 2" xfId="37018" xr:uid="{6DD7E36D-92A1-4919-8696-6984B08BE370}"/>
    <cellStyle name="メモ 4 3 10 3 2 3" xfId="51229" xr:uid="{192C326D-C6FD-4F4D-A2A9-2C7A01E49195}"/>
    <cellStyle name="メモ 4 3 10 3 3" xfId="26260" xr:uid="{AD83834A-33BF-478D-A9D4-D2CE83D26A69}"/>
    <cellStyle name="メモ 4 3 10 3 4" xfId="49060" xr:uid="{23A75590-D0B1-41F1-9B22-34E06DA4870E}"/>
    <cellStyle name="メモ 4 3 10 4" xfId="5248" xr:uid="{75D21F77-BDBB-4FBF-BC0B-49397CC2B0C1}"/>
    <cellStyle name="メモ 4 3 10 4 2" xfId="16004" xr:uid="{854CE171-6C42-4EA5-8586-8C36DACAB50E}"/>
    <cellStyle name="メモ 4 3 10 4 2 2" xfId="37694" xr:uid="{A1425AC0-02FD-45D1-AA9C-D150FCA8D157}"/>
    <cellStyle name="メモ 4 3 10 4 3" xfId="26936" xr:uid="{94C8DE89-E133-4DE8-99BA-3A315AE9750C}"/>
    <cellStyle name="メモ 4 3 10 4 4" xfId="49869" xr:uid="{E2655FBA-9BAC-4FE0-9CCC-5B17E89F4BE5}"/>
    <cellStyle name="メモ 4 3 10 5" xfId="5928" xr:uid="{94400AFC-50E9-4DED-A103-547D8D633B4F}"/>
    <cellStyle name="メモ 4 3 10 5 2" xfId="16684" xr:uid="{4532B8CF-5AC7-4ADA-A086-74A0558C7207}"/>
    <cellStyle name="メモ 4 3 10 5 2 2" xfId="38374" xr:uid="{848F9CF6-FD87-4912-8DD4-A850BBFDD1AB}"/>
    <cellStyle name="メモ 4 3 10 5 3" xfId="27615" xr:uid="{0750EDD1-6016-40EA-9FD6-90302C0D3523}"/>
    <cellStyle name="メモ 4 3 10 6" xfId="6611" xr:uid="{86F5DB52-100B-490E-AB0C-2A9F10F498AB}"/>
    <cellStyle name="メモ 4 3 10 6 2" xfId="17367" xr:uid="{4E0DD209-2402-45B7-8785-2F95315200CF}"/>
    <cellStyle name="メモ 4 3 10 6 2 2" xfId="39057" xr:uid="{FCAD794E-910C-457D-A1A6-E25BCA01A39D}"/>
    <cellStyle name="メモ 4 3 10 6 3" xfId="28298" xr:uid="{85B1BD5C-EB87-4706-819C-9F7454624ED4}"/>
    <cellStyle name="メモ 4 3 10 7" xfId="7290" xr:uid="{560F549A-5038-4605-902B-CF68BFF16499}"/>
    <cellStyle name="メモ 4 3 10 7 2" xfId="18046" xr:uid="{772899DC-F4B2-4753-986F-D96992B88526}"/>
    <cellStyle name="メモ 4 3 10 7 2 2" xfId="39736" xr:uid="{546702D1-0185-425B-B574-1A1EF46B8397}"/>
    <cellStyle name="メモ 4 3 10 7 3" xfId="28977" xr:uid="{6D5422A6-6B86-4D00-82B9-627CF79D13EB}"/>
    <cellStyle name="メモ 4 3 10 8" xfId="7953" xr:uid="{DA00FE83-0DA6-4E22-8570-149F880CB48D}"/>
    <cellStyle name="メモ 4 3 10 8 2" xfId="18709" xr:uid="{031372F7-223E-4C69-9D37-54CCBA14A792}"/>
    <cellStyle name="メモ 4 3 10 8 2 2" xfId="40400" xr:uid="{B2432F84-FE88-4665-BCC1-00D880CE15AE}"/>
    <cellStyle name="メモ 4 3 10 8 3" xfId="29641" xr:uid="{7E3CE6D8-6490-4D62-BF5B-9836FF1827D4}"/>
    <cellStyle name="メモ 4 3 10 9" xfId="8589" xr:uid="{7E27DF24-1E17-4C52-ABA0-28AD4E68CD89}"/>
    <cellStyle name="メモ 4 3 10 9 2" xfId="19345" xr:uid="{CB760E3F-668C-4ACA-B81E-CD77F227E098}"/>
    <cellStyle name="メモ 4 3 10 9 2 2" xfId="41036" xr:uid="{6C8D1E83-45FD-46F1-B877-6438210199A7}"/>
    <cellStyle name="メモ 4 3 10 9 3" xfId="30277" xr:uid="{39551834-AE67-4F52-8343-D59C9ECC7C9A}"/>
    <cellStyle name="メモ 4 3 11" xfId="3300" xr:uid="{744546B4-622E-4CD1-A2E1-F2AA3E633431}"/>
    <cellStyle name="メモ 4 3 11 10" xfId="9328" xr:uid="{4EFE2CED-7531-4A6B-81BC-59C9DB36A0EA}"/>
    <cellStyle name="メモ 4 3 11 10 2" xfId="20085" xr:uid="{78317229-A44A-4A01-B83E-49AAE3232587}"/>
    <cellStyle name="メモ 4 3 11 10 2 2" xfId="41776" xr:uid="{6C13C4AD-1B37-4C84-9DBF-985E6AE265BF}"/>
    <cellStyle name="メモ 4 3 11 10 3" xfId="31017" xr:uid="{9DAAF777-1F59-4642-A0CD-B891964F60AC}"/>
    <cellStyle name="メモ 4 3 11 11" xfId="9954" xr:uid="{DF68B11B-75FA-4604-8257-EB278B70423B}"/>
    <cellStyle name="メモ 4 3 11 11 2" xfId="20711" xr:uid="{2DD2516D-4C49-429A-942F-E34D8650BBA2}"/>
    <cellStyle name="メモ 4 3 11 11 2 2" xfId="42402" xr:uid="{08C3D8D3-6D0E-4354-8984-14671DE64C90}"/>
    <cellStyle name="メモ 4 3 11 11 3" xfId="31643" xr:uid="{D63E8A77-04E1-43C3-A827-307B21ED6F7A}"/>
    <cellStyle name="メモ 4 3 11 12" xfId="10589" xr:uid="{E864B3C9-55AE-48A8-B032-93FB80FBB02A}"/>
    <cellStyle name="メモ 4 3 11 12 2" xfId="21346" xr:uid="{7A79BC2C-1284-4574-AD74-012FE32306B2}"/>
    <cellStyle name="メモ 4 3 11 12 2 2" xfId="43037" xr:uid="{10E20A24-3B0D-4B24-B712-D42FDE60AE88}"/>
    <cellStyle name="メモ 4 3 11 12 3" xfId="32278" xr:uid="{9E93AF41-87E7-46F7-A66F-DACE2C748E01}"/>
    <cellStyle name="メモ 4 3 11 13" xfId="11241" xr:uid="{F82100BA-4887-4F4F-895A-747AA1CE23C2}"/>
    <cellStyle name="メモ 4 3 11 13 2" xfId="21998" xr:uid="{0FE655E3-6335-44C9-A371-5159EAFC8393}"/>
    <cellStyle name="メモ 4 3 11 13 2 2" xfId="43689" xr:uid="{F0A8DC17-FDA8-41DA-83FE-4E71049F2437}"/>
    <cellStyle name="メモ 4 3 11 13 3" xfId="32930" xr:uid="{A42CAFAC-96D7-4DCF-AA6C-27ED7A63D7EF}"/>
    <cellStyle name="メモ 4 3 11 14" xfId="11866" xr:uid="{F7878129-6250-4C3D-8AAF-AFAE57B1B3B6}"/>
    <cellStyle name="メモ 4 3 11 14 2" xfId="22623" xr:uid="{62ED49E1-98FC-41EF-9747-A3F464695956}"/>
    <cellStyle name="メモ 4 3 11 14 2 2" xfId="44314" xr:uid="{7B6947E4-B8A5-4A52-96B3-1A473EC77173}"/>
    <cellStyle name="メモ 4 3 11 14 3" xfId="33555" xr:uid="{D6529BE3-1CB4-405D-B6BC-88A7F3333E38}"/>
    <cellStyle name="メモ 4 3 11 15" xfId="12471" xr:uid="{DC05CFE3-E905-40FA-AC42-EF8C4E4325D8}"/>
    <cellStyle name="メモ 4 3 11 15 2" xfId="23228" xr:uid="{267BC636-D368-41E5-BDE7-8ECAEDA197F0}"/>
    <cellStyle name="メモ 4 3 11 15 2 2" xfId="44919" xr:uid="{72AA7D9D-D862-4693-A777-45483F4D8BA1}"/>
    <cellStyle name="メモ 4 3 11 15 3" xfId="34160" xr:uid="{E26ED7DB-860C-4954-9AD8-1A22365A3F9D}"/>
    <cellStyle name="メモ 4 3 11 16" xfId="13100" xr:uid="{0E91041E-EE8A-4E53-ACF6-D2D155899756}"/>
    <cellStyle name="メモ 4 3 11 16 2" xfId="23857" xr:uid="{FF9A921B-99DA-4E0F-BAF6-38CB7F29DA71}"/>
    <cellStyle name="メモ 4 3 11 16 2 2" xfId="45548" xr:uid="{14EC059F-9AEB-4F87-AAD1-2301E6742CA5}"/>
    <cellStyle name="メモ 4 3 11 16 3" xfId="34789" xr:uid="{5AE364D9-8492-4ECE-B552-AC65E96113E2}"/>
    <cellStyle name="メモ 4 3 11 17" xfId="13771" xr:uid="{EEFE3C48-9C59-4061-ADCC-0853130A87CA}"/>
    <cellStyle name="メモ 4 3 11 17 2" xfId="35460" xr:uid="{33B35C19-92ED-4935-9E7A-361EE8DAC46F}"/>
    <cellStyle name="メモ 4 3 11 18" xfId="24700" xr:uid="{E03989BA-FAA0-4500-8D28-39E4FD07F37A}"/>
    <cellStyle name="メモ 4 3 11 19" xfId="46398" xr:uid="{F4488EF2-7B00-4276-B617-A94E48711AB4}"/>
    <cellStyle name="メモ 4 3 11 2" xfId="3952" xr:uid="{DA3511B9-8BE9-4F39-A1F0-9DB9B950FF78}"/>
    <cellStyle name="メモ 4 3 11 2 2" xfId="14708" xr:uid="{845A1C8C-0E86-4424-B6EB-A47993A41DD2}"/>
    <cellStyle name="メモ 4 3 11 2 2 2" xfId="36398" xr:uid="{B4138E9D-B7B1-4825-87E0-766AAE53C35B}"/>
    <cellStyle name="メモ 4 3 11 2 2 3" xfId="49273" xr:uid="{D0B55B15-C75A-4480-AD33-85F85C0EEB33}"/>
    <cellStyle name="メモ 4 3 11 2 3" xfId="25640" xr:uid="{0910DD24-5638-4865-B0C3-D27CCF29E542}"/>
    <cellStyle name="メモ 4 3 11 2 3 2" xfId="50609" xr:uid="{BFDB630C-5CE2-44D4-B00D-387EF5AA8C98}"/>
    <cellStyle name="メモ 4 3 11 2 4" xfId="48440" xr:uid="{7CE8A269-0EC1-466F-AE87-15E343DB676A}"/>
    <cellStyle name="メモ 4 3 11 20" xfId="47076" xr:uid="{0F0770C5-DD44-406E-A081-0C97488F8D71}"/>
    <cellStyle name="メモ 4 3 11 21" xfId="47760" xr:uid="{6C99596C-9333-48CD-B97D-79ACA1EC67B6}"/>
    <cellStyle name="メモ 4 3 11 3" xfId="4632" xr:uid="{73918089-9079-42AF-A7E1-593A495693BA}"/>
    <cellStyle name="メモ 4 3 11 3 2" xfId="15388" xr:uid="{F7FDB9E6-9CAD-44FC-8F80-2DEF8A34E4AD}"/>
    <cellStyle name="メモ 4 3 11 3 2 2" xfId="37078" xr:uid="{4CB00C7D-33B5-4524-8903-2A9AAB3E3AD0}"/>
    <cellStyle name="メモ 4 3 11 3 2 3" xfId="51289" xr:uid="{4A46D88F-FBBB-4889-8BC8-73A3705B6BD7}"/>
    <cellStyle name="メモ 4 3 11 3 3" xfId="26320" xr:uid="{93898D0B-2861-4E36-9DFE-3687CF6A92EA}"/>
    <cellStyle name="メモ 4 3 11 3 4" xfId="49120" xr:uid="{8B5410F8-DAC4-4C77-B4C0-2793A3B0A5E5}"/>
    <cellStyle name="メモ 4 3 11 4" xfId="5308" xr:uid="{721F450E-06F3-47A9-97AC-937284AB46C2}"/>
    <cellStyle name="メモ 4 3 11 4 2" xfId="16064" xr:uid="{C3D9FD5E-23AD-4444-8A48-8765D236953A}"/>
    <cellStyle name="メモ 4 3 11 4 2 2" xfId="37754" xr:uid="{A4622197-55A4-464E-8515-6AE4AECAFDED}"/>
    <cellStyle name="メモ 4 3 11 4 3" xfId="26996" xr:uid="{E8F43331-C840-469F-8D95-C781FFE14298}"/>
    <cellStyle name="メモ 4 3 11 4 4" xfId="49929" xr:uid="{B4175531-66BA-494D-A8C0-55841D6D0449}"/>
    <cellStyle name="メモ 4 3 11 5" xfId="5988" xr:uid="{BADA5A27-23DF-4C3F-8D47-C49E280AEE8B}"/>
    <cellStyle name="メモ 4 3 11 5 2" xfId="16744" xr:uid="{B79D3112-70E6-4B09-B4CC-59EF1DB88E6B}"/>
    <cellStyle name="メモ 4 3 11 5 2 2" xfId="38434" xr:uid="{E89A8631-06EE-4012-B346-CD6DCCBFF4A5}"/>
    <cellStyle name="メモ 4 3 11 5 3" xfId="27675" xr:uid="{263C8364-B401-40FB-815A-164A41127EA0}"/>
    <cellStyle name="メモ 4 3 11 6" xfId="6671" xr:uid="{24882E61-7097-4F65-BF2D-10CF02B42719}"/>
    <cellStyle name="メモ 4 3 11 6 2" xfId="17427" xr:uid="{B3F7C6AC-12CC-41BE-8C5C-D42548321B98}"/>
    <cellStyle name="メモ 4 3 11 6 2 2" xfId="39117" xr:uid="{E163A7B9-78A1-43AD-A685-62FB6C543B14}"/>
    <cellStyle name="メモ 4 3 11 6 3" xfId="28358" xr:uid="{D4C5BA2F-324F-4283-BCD3-96BE3E1219A7}"/>
    <cellStyle name="メモ 4 3 11 7" xfId="7350" xr:uid="{5E25867C-3905-4499-9D9F-5EEC94F35FD3}"/>
    <cellStyle name="メモ 4 3 11 7 2" xfId="18106" xr:uid="{6C03FC7D-E36A-4CE8-A544-A42A04277B52}"/>
    <cellStyle name="メモ 4 3 11 7 2 2" xfId="39796" xr:uid="{677997BF-2E1D-4F09-BEC5-E9462ABEEF39}"/>
    <cellStyle name="メモ 4 3 11 7 3" xfId="29037" xr:uid="{C36A842A-1AF9-4E41-A967-F14E61859294}"/>
    <cellStyle name="メモ 4 3 11 8" xfId="8013" xr:uid="{95B9A619-9866-4B29-BCE2-6F98A762B391}"/>
    <cellStyle name="メモ 4 3 11 8 2" xfId="18769" xr:uid="{DDB99B7E-B697-4B9B-8CF6-1930B54B9F2F}"/>
    <cellStyle name="メモ 4 3 11 8 2 2" xfId="40460" xr:uid="{621C063E-C168-4FDF-8315-23AC93221537}"/>
    <cellStyle name="メモ 4 3 11 8 3" xfId="29701" xr:uid="{44E3C2AC-518B-4A5C-9407-F1239E221D1E}"/>
    <cellStyle name="メモ 4 3 11 9" xfId="8649" xr:uid="{4BB00A12-B425-4FC8-9C85-C671529AF678}"/>
    <cellStyle name="メモ 4 3 11 9 2" xfId="19405" xr:uid="{3A5597F5-A2B5-4392-B4FD-E0786937C004}"/>
    <cellStyle name="メモ 4 3 11 9 2 2" xfId="41096" xr:uid="{868DB1CC-363C-451D-8DA1-4D6A6042859A}"/>
    <cellStyle name="メモ 4 3 11 9 3" xfId="30337" xr:uid="{DBE72328-35D5-4557-AB0D-D104C555FA89}"/>
    <cellStyle name="メモ 4 3 12" xfId="2736" xr:uid="{A76F57CE-5471-4075-A13B-4C53DC16C4B2}"/>
    <cellStyle name="メモ 4 3 12 2" xfId="14042" xr:uid="{77041094-97B6-4D10-91AB-7D7217FCD343}"/>
    <cellStyle name="メモ 4 3 12 2 2" xfId="35732" xr:uid="{119EFEE7-FBFA-4C93-8C22-7193918F4F5C}"/>
    <cellStyle name="メモ 4 3 12 3" xfId="24973" xr:uid="{4A659876-2219-4D8E-8746-E71A7D16D15D}"/>
    <cellStyle name="メモ 4 3 13" xfId="5422" xr:uid="{77DD55F6-2887-4CF8-BCF5-EC26EC3253CA}"/>
    <cellStyle name="メモ 4 3 13 2" xfId="16178" xr:uid="{EB92EE7F-A3C1-4FDE-9625-1FE8B65BBCC1}"/>
    <cellStyle name="メモ 4 3 13 2 2" xfId="37868" xr:uid="{624E0935-CA5D-4724-A610-9BB38F1EDE60}"/>
    <cellStyle name="メモ 4 3 13 3" xfId="27110" xr:uid="{28A8818D-4D26-4E12-9ACC-C4AA481E09C3}"/>
    <cellStyle name="メモ 4 3 14" xfId="8763" xr:uid="{FA1CE959-0F8F-458B-87DE-3FF3D2C1C03F}"/>
    <cellStyle name="メモ 4 3 14 2" xfId="19519" xr:uid="{4DD8AC8A-6D6E-407C-A8AC-984BA359A17F}"/>
    <cellStyle name="メモ 4 3 14 2 2" xfId="41210" xr:uid="{9ECFEC9D-3581-4414-8528-E136BF718348}"/>
    <cellStyle name="メモ 4 3 14 3" xfId="30451" xr:uid="{D3916312-F94C-498B-A917-BF3A40BA6AD6}"/>
    <cellStyle name="メモ 4 3 15" xfId="51489" xr:uid="{3FB4385C-6C4A-4B9F-A9DC-9564213F96DA}"/>
    <cellStyle name="メモ 4 3 16" xfId="2421" xr:uid="{E01732D5-942E-4CEF-A974-2FD9B387265A}"/>
    <cellStyle name="メモ 4 3 2" xfId="1385" xr:uid="{108E4050-F329-435E-A3B4-1965425ECD67}"/>
    <cellStyle name="メモ 4 3 2 10" xfId="8823" xr:uid="{44C2D627-305C-4569-8F9F-FA6E95A74CCE}"/>
    <cellStyle name="メモ 4 3 2 10 2" xfId="19579" xr:uid="{6046A4FB-BCAB-415D-BB65-7EFB250498A9}"/>
    <cellStyle name="メモ 4 3 2 10 2 2" xfId="41270" xr:uid="{ECA0EC3D-9303-408F-830A-8AB416A43824}"/>
    <cellStyle name="メモ 4 3 2 10 3" xfId="30511" xr:uid="{CF714A9C-4A09-40D7-B3BA-91D144597751}"/>
    <cellStyle name="メモ 4 3 2 11" xfId="9448" xr:uid="{F00B8896-FAC2-45F6-900E-82A271748CC1}"/>
    <cellStyle name="メモ 4 3 2 11 2" xfId="20205" xr:uid="{5E413BB9-5808-48CC-9080-3E5F228E65AB}"/>
    <cellStyle name="メモ 4 3 2 11 2 2" xfId="41896" xr:uid="{A76B9A10-88D7-4DDA-A466-4F1F51BC15E7}"/>
    <cellStyle name="メモ 4 3 2 11 3" xfId="31137" xr:uid="{FEEA338E-C764-4370-AEAB-AC3355465922}"/>
    <cellStyle name="メモ 4 3 2 12" xfId="10083" xr:uid="{299FCCAF-ADE8-48CC-9483-6AA380105736}"/>
    <cellStyle name="メモ 4 3 2 12 2" xfId="20840" xr:uid="{0B319FD3-46DE-48DE-BD81-634A2EA38C98}"/>
    <cellStyle name="メモ 4 3 2 12 2 2" xfId="42531" xr:uid="{ED88B18F-2E92-4F03-A7BA-CEEB89DE76F8}"/>
    <cellStyle name="メモ 4 3 2 12 3" xfId="31772" xr:uid="{8CE87E0D-4DEE-4049-A982-C23B2B874238}"/>
    <cellStyle name="メモ 4 3 2 13" xfId="10735" xr:uid="{97DAFEB3-0388-42BC-9503-4D4950212C8C}"/>
    <cellStyle name="メモ 4 3 2 13 2" xfId="21492" xr:uid="{EB937EB6-32FC-4B0D-8287-A2C0DCBAE313}"/>
    <cellStyle name="メモ 4 3 2 13 2 2" xfId="43183" xr:uid="{1D0AEE59-E9CA-4628-860F-4964607A415E}"/>
    <cellStyle name="メモ 4 3 2 13 3" xfId="32424" xr:uid="{D62BCCEE-56AB-4E70-AEFD-681E916C1D34}"/>
    <cellStyle name="メモ 4 3 2 14" xfId="11360" xr:uid="{AE2B186A-682D-4705-8C92-E238655FBF18}"/>
    <cellStyle name="メモ 4 3 2 14 2" xfId="22117" xr:uid="{990BA763-A2F4-44EC-8828-662E28BF0AF6}"/>
    <cellStyle name="メモ 4 3 2 14 2 2" xfId="43808" xr:uid="{87A3B369-336E-49A7-A113-B58973B9D2A5}"/>
    <cellStyle name="メモ 4 3 2 14 3" xfId="33049" xr:uid="{6145ED7F-6735-4EF0-8249-86B38DB7BCA1}"/>
    <cellStyle name="メモ 4 3 2 15" xfId="11965" xr:uid="{B96213F9-BFBF-4581-862F-1CE9B82BEBBE}"/>
    <cellStyle name="メモ 4 3 2 15 2" xfId="22722" xr:uid="{81B1B78F-D4E7-4971-B899-C727B9814330}"/>
    <cellStyle name="メモ 4 3 2 15 2 2" xfId="44413" xr:uid="{372F8DA2-75D2-4FE8-8E40-5BC459C5FC8E}"/>
    <cellStyle name="メモ 4 3 2 15 3" xfId="33654" xr:uid="{2A7BFBD5-9D8F-4AFE-88CA-308BC8B79C5D}"/>
    <cellStyle name="メモ 4 3 2 16" xfId="12594" xr:uid="{D179C3CC-6CF9-4717-9BA3-B304BBA4EED9}"/>
    <cellStyle name="メモ 4 3 2 16 2" xfId="23351" xr:uid="{FA49F650-B200-447D-880B-9B4405F48C74}"/>
    <cellStyle name="メモ 4 3 2 16 2 2" xfId="45042" xr:uid="{1E67F46B-F362-4DF3-B53A-C72FA20F318D}"/>
    <cellStyle name="メモ 4 3 2 16 3" xfId="34283" xr:uid="{BB390C16-4020-42ED-A8B1-45BEF64BD8A7}"/>
    <cellStyle name="メモ 4 3 2 17" xfId="13265" xr:uid="{49150F81-B3F4-49FC-9B2F-71E5AB97B5FA}"/>
    <cellStyle name="メモ 4 3 2 17 2" xfId="34954" xr:uid="{6290162F-2366-4416-947A-CEC1787C3FFF}"/>
    <cellStyle name="メモ 4 3 2 18" xfId="24194" xr:uid="{6A9C8989-B81D-43FE-9620-5099AFB642C7}"/>
    <cellStyle name="メモ 4 3 2 19" xfId="45892" xr:uid="{DC80A559-5169-4ACD-AD05-52F4934C47C4}"/>
    <cellStyle name="メモ 4 3 2 2" xfId="1697" xr:uid="{FB1D8CFF-A67B-472A-87B5-4B07CA1DBC52}"/>
    <cellStyle name="メモ 4 3 2 2 2" xfId="14202" xr:uid="{EE8F56B0-0372-4193-B749-C97FE3E12A0A}"/>
    <cellStyle name="メモ 4 3 2 2 2 2" xfId="35892" xr:uid="{E4A65544-A81F-406E-B0FE-D3CF842C9435}"/>
    <cellStyle name="メモ 4 3 2 2 2 3" xfId="49172" xr:uid="{6FB09110-A403-4A28-93F8-B2F691ED597B}"/>
    <cellStyle name="メモ 4 3 2 2 3" xfId="25133" xr:uid="{61C32EBB-24D7-43DC-929A-D623495B669D}"/>
    <cellStyle name="メモ 4 3 2 2 3 2" xfId="50103" xr:uid="{0260B5A5-A960-4865-B945-02A73C103976}"/>
    <cellStyle name="メモ 4 3 2 2 4" xfId="47934" xr:uid="{97057755-54A2-408F-9868-6B77946DBA3B}"/>
    <cellStyle name="メモ 4 3 2 2 5" xfId="51521" xr:uid="{53A3133D-F27E-45C8-8D4E-B5925C6031A3}"/>
    <cellStyle name="メモ 4 3 2 2 6" xfId="3446" xr:uid="{38F05A28-AE3D-43FE-A8C6-D831F209721F}"/>
    <cellStyle name="メモ 4 3 2 20" xfId="46570" xr:uid="{E8D9CA80-995D-423A-9C4D-CA3F907E134E}"/>
    <cellStyle name="メモ 4 3 2 21" xfId="47254" xr:uid="{1AF4D94B-6D43-4753-9130-1632EA40E997}"/>
    <cellStyle name="メモ 4 3 2 22" xfId="51501" xr:uid="{E392742A-5C51-49A7-BBA1-3A030930DC85}"/>
    <cellStyle name="メモ 4 3 2 23" xfId="2795" xr:uid="{426CDBB6-A194-427A-8E32-08F6668509EC}"/>
    <cellStyle name="メモ 4 3 2 3" xfId="4126" xr:uid="{5D89CCC9-F052-42F8-971D-176BCBFE3372}"/>
    <cellStyle name="メモ 4 3 2 3 2" xfId="14882" xr:uid="{AA379F7C-4BFF-4C1D-BC8F-5E9C192D8D95}"/>
    <cellStyle name="メモ 4 3 2 3 2 2" xfId="36572" xr:uid="{34B3A3AE-77F1-403E-AB75-9B4B5BFE4443}"/>
    <cellStyle name="メモ 4 3 2 3 2 3" xfId="50783" xr:uid="{D34EC828-2211-41A8-AD0B-E516E0139C1F}"/>
    <cellStyle name="メモ 4 3 2 3 3" xfId="25814" xr:uid="{7BB35B80-B006-4C57-967A-9FC3467A3743}"/>
    <cellStyle name="メモ 4 3 2 3 4" xfId="48614" xr:uid="{6EB2EDA5-4241-4309-A30C-DA632B6E68E7}"/>
    <cellStyle name="メモ 4 3 2 4" xfId="4802" xr:uid="{9389448D-77BB-4AD3-A8F5-6F4CDE8A36E2}"/>
    <cellStyle name="メモ 4 3 2 4 2" xfId="15558" xr:uid="{9681ABA7-1E2B-468B-8B4D-891BD03F8274}"/>
    <cellStyle name="メモ 4 3 2 4 2 2" xfId="37248" xr:uid="{E5B1BE43-2D77-4A46-865F-6ECC40AC406C}"/>
    <cellStyle name="メモ 4 3 2 4 3" xfId="26490" xr:uid="{7E6D288A-03C4-4B17-800A-E17BC6D5DBEB}"/>
    <cellStyle name="メモ 4 3 2 4 4" xfId="49423" xr:uid="{FCAB32F8-E089-4FCE-9639-D84BB9DB1D37}"/>
    <cellStyle name="メモ 4 3 2 5" xfId="5482" xr:uid="{93D38955-E4F1-4D4D-908C-01E92494E231}"/>
    <cellStyle name="メモ 4 3 2 5 2" xfId="16238" xr:uid="{F1C3B747-7BBD-4281-9BAA-297CCBCB11E4}"/>
    <cellStyle name="メモ 4 3 2 5 2 2" xfId="37928" xr:uid="{B0AE7DEE-F93D-4286-A056-AA801F615BDA}"/>
    <cellStyle name="メモ 4 3 2 5 3" xfId="27170" xr:uid="{76530DD8-CA7C-4ECF-B3A8-5BC668A88D91}"/>
    <cellStyle name="メモ 4 3 2 6" xfId="6166" xr:uid="{543379F3-FCD2-4739-9B15-C390792F63D6}"/>
    <cellStyle name="メモ 4 3 2 6 2" xfId="16922" xr:uid="{12B579BB-E8FD-4603-BA22-D733BA102662}"/>
    <cellStyle name="メモ 4 3 2 6 2 2" xfId="38612" xr:uid="{5F655356-1E09-451D-AE51-51A38433389C}"/>
    <cellStyle name="メモ 4 3 2 6 3" xfId="27853" xr:uid="{AD53D25E-EFC5-4FF7-A518-2C8CA7D3E357}"/>
    <cellStyle name="メモ 4 3 2 7" xfId="6845" xr:uid="{E48FE32A-C1AD-4353-9F88-2D3DE16D2091}"/>
    <cellStyle name="メモ 4 3 2 7 2" xfId="17601" xr:uid="{28A1B8CC-D74B-41D9-A4A8-10814AE49707}"/>
    <cellStyle name="メモ 4 3 2 7 2 2" xfId="39291" xr:uid="{7C4F054B-D988-4AB9-8080-90C1C62ACF5C}"/>
    <cellStyle name="メモ 4 3 2 7 3" xfId="28532" xr:uid="{01E002CA-7FDB-48DF-9D26-EDD9FB772715}"/>
    <cellStyle name="メモ 4 3 2 8" xfId="7508" xr:uid="{D11A34D6-FDB0-45C8-9B05-3E0FB828A8CB}"/>
    <cellStyle name="メモ 4 3 2 8 2" xfId="18264" xr:uid="{2FC245B1-6324-4C94-99BB-242B615AD6E4}"/>
    <cellStyle name="メモ 4 3 2 8 2 2" xfId="39954" xr:uid="{DA1A42DF-7B09-488D-BCDE-302C652366C0}"/>
    <cellStyle name="メモ 4 3 2 8 3" xfId="29195" xr:uid="{357011F2-1DAD-4075-A65C-060E84A2BB17}"/>
    <cellStyle name="メモ 4 3 2 9" xfId="8142" xr:uid="{5B4DD5D5-6E97-47D4-888F-1A706E36845C}"/>
    <cellStyle name="メモ 4 3 2 9 2" xfId="18898" xr:uid="{584E8C28-BB0D-404F-BBE9-8EDBA9277B93}"/>
    <cellStyle name="メモ 4 3 2 9 2 2" xfId="40589" xr:uid="{7578FDEC-C3EE-45E6-9552-44A47DFB9A59}"/>
    <cellStyle name="メモ 4 3 2 9 3" xfId="29830" xr:uid="{03F0A522-1DBC-432C-BF18-90877F15B191}"/>
    <cellStyle name="メモ 4 3 3" xfId="1541" xr:uid="{56FD7E92-5856-44AD-8B99-CE7D528EC462}"/>
    <cellStyle name="メモ 4 3 3 10" xfId="8883" xr:uid="{15FE96D0-9819-449E-9608-8C9B59AFAD7A}"/>
    <cellStyle name="メモ 4 3 3 10 2" xfId="19639" xr:uid="{53866D85-E46F-4BC5-87A5-58EB0BFBA556}"/>
    <cellStyle name="メモ 4 3 3 10 2 2" xfId="41330" xr:uid="{E5D92B57-6726-49F7-A465-0AEA24BE0C15}"/>
    <cellStyle name="メモ 4 3 3 10 3" xfId="30571" xr:uid="{E8BEB3E8-C107-4A64-B4E6-228C75B9F0FA}"/>
    <cellStyle name="メモ 4 3 3 11" xfId="9508" xr:uid="{1FE46541-6E05-4EF9-ACB7-FFC9CCBA14E7}"/>
    <cellStyle name="メモ 4 3 3 11 2" xfId="20265" xr:uid="{C127CA69-176D-480A-ADEA-8D79265D9309}"/>
    <cellStyle name="メモ 4 3 3 11 2 2" xfId="41956" xr:uid="{D8DFE2C3-9E5D-462D-877B-5F746541E50A}"/>
    <cellStyle name="メモ 4 3 3 11 3" xfId="31197" xr:uid="{DC068F78-5C13-4429-B540-C56FC372C849}"/>
    <cellStyle name="メモ 4 3 3 12" xfId="10143" xr:uid="{C4E34CA2-5B01-4A34-8F13-8E19013D03B8}"/>
    <cellStyle name="メモ 4 3 3 12 2" xfId="20900" xr:uid="{00EAAAF0-016A-47F6-8127-AA691CB1EF23}"/>
    <cellStyle name="メモ 4 3 3 12 2 2" xfId="42591" xr:uid="{AFDDB20D-20E5-417F-9F94-6DEC3C270C12}"/>
    <cellStyle name="メモ 4 3 3 12 3" xfId="31832" xr:uid="{1BAD949B-2741-4738-A81C-7F92FE35A2DB}"/>
    <cellStyle name="メモ 4 3 3 13" xfId="10795" xr:uid="{0FFD0944-72D6-4DF2-82B7-377752F0B400}"/>
    <cellStyle name="メモ 4 3 3 13 2" xfId="21552" xr:uid="{57D50F83-EA20-4F93-ADC9-EDE5AFF374CE}"/>
    <cellStyle name="メモ 4 3 3 13 2 2" xfId="43243" xr:uid="{648D9316-761D-47E3-B207-3C9476D49E20}"/>
    <cellStyle name="メモ 4 3 3 13 3" xfId="32484" xr:uid="{C3D9193B-8C20-42B9-AD74-0F9FF3068D15}"/>
    <cellStyle name="メモ 4 3 3 14" xfId="11420" xr:uid="{23A68B59-31FE-4E77-B325-2BE3707D0FEA}"/>
    <cellStyle name="メモ 4 3 3 14 2" xfId="22177" xr:uid="{B4614559-A86B-417A-AAFA-AADFC449FB53}"/>
    <cellStyle name="メモ 4 3 3 14 2 2" xfId="43868" xr:uid="{7D26FC8E-8A2F-4572-AFB3-11ECAED9A281}"/>
    <cellStyle name="メモ 4 3 3 14 3" xfId="33109" xr:uid="{09330EAC-0A78-4B7B-A256-C4E2C44B759B}"/>
    <cellStyle name="メモ 4 3 3 15" xfId="12025" xr:uid="{DBED3AFC-BC25-4374-9AB8-673EFE75A55C}"/>
    <cellStyle name="メモ 4 3 3 15 2" xfId="22782" xr:uid="{4F19B0A4-1353-474E-B615-21EB3347A3BA}"/>
    <cellStyle name="メモ 4 3 3 15 2 2" xfId="44473" xr:uid="{507A68E7-B794-454F-ADDC-F15FC4FCEF76}"/>
    <cellStyle name="メモ 4 3 3 15 3" xfId="33714" xr:uid="{5A3D9FCC-F60B-45A9-93D2-65D716A5CADD}"/>
    <cellStyle name="メモ 4 3 3 16" xfId="12654" xr:uid="{F14654E2-1818-42BE-AA09-374D9E21F0A7}"/>
    <cellStyle name="メモ 4 3 3 16 2" xfId="23411" xr:uid="{FD750BB1-9ECA-4431-9002-1E21C88C9ED3}"/>
    <cellStyle name="メモ 4 3 3 16 2 2" xfId="45102" xr:uid="{8E310167-8367-40AA-99A7-196D6869EA0A}"/>
    <cellStyle name="メモ 4 3 3 16 3" xfId="34343" xr:uid="{7D0FDAC1-CF9B-47ED-A8B4-F6C9EFDF59A9}"/>
    <cellStyle name="メモ 4 3 3 17" xfId="13325" xr:uid="{A1B4E223-F720-4FEF-BCD5-69A12721A1FB}"/>
    <cellStyle name="メモ 4 3 3 17 2" xfId="35014" xr:uid="{8FEEE9E5-007B-4124-9FA0-1B9704534EB3}"/>
    <cellStyle name="メモ 4 3 3 18" xfId="24254" xr:uid="{FE2CDDB8-7508-4A6D-A1C6-CB998B78A57C}"/>
    <cellStyle name="メモ 4 3 3 19" xfId="45952" xr:uid="{6C7138D2-739A-4565-BF88-E96851BF3658}"/>
    <cellStyle name="メモ 4 3 3 2" xfId="3506" xr:uid="{5C354D17-7E31-4633-88DF-45ABCF718413}"/>
    <cellStyle name="メモ 4 3 3 2 2" xfId="14262" xr:uid="{DC955D60-4A99-4776-9BF2-8EA28D82CA7C}"/>
    <cellStyle name="メモ 4 3 3 2 2 2" xfId="35952" xr:uid="{DA1FE8BB-DF5D-4C86-B992-DD1BD856D492}"/>
    <cellStyle name="メモ 4 3 3 2 2 3" xfId="49184" xr:uid="{352042CB-06DC-4829-853F-6ECCC18E78C1}"/>
    <cellStyle name="メモ 4 3 3 2 3" xfId="25193" xr:uid="{CCC764B9-5B4A-4D10-ABB9-BB7758396A3D}"/>
    <cellStyle name="メモ 4 3 3 2 3 2" xfId="50163" xr:uid="{36309B35-9979-459E-9701-D4F502406496}"/>
    <cellStyle name="メモ 4 3 3 2 4" xfId="47994" xr:uid="{051D7DD7-C4A0-4068-A910-105522E74B69}"/>
    <cellStyle name="メモ 4 3 3 20" xfId="46630" xr:uid="{5CF0390F-6676-4668-8E93-4A2D64081167}"/>
    <cellStyle name="メモ 4 3 3 21" xfId="47314" xr:uid="{08BECCD8-28C7-4F03-8196-F862E6FAB4FD}"/>
    <cellStyle name="メモ 4 3 3 22" xfId="51510" xr:uid="{BE1F387C-DC06-40D9-B736-067947DC8F5B}"/>
    <cellStyle name="メモ 4 3 3 23" xfId="2855" xr:uid="{339DB1D4-7B43-41EA-8841-48A7BEDD4BE0}"/>
    <cellStyle name="メモ 4 3 3 3" xfId="4186" xr:uid="{0CA033C3-28A9-44C5-B761-41AD2180A810}"/>
    <cellStyle name="メモ 4 3 3 3 2" xfId="14942" xr:uid="{3A043626-C579-4430-9E43-87DEDC361324}"/>
    <cellStyle name="メモ 4 3 3 3 2 2" xfId="36632" xr:uid="{0DAF7782-3514-4954-9EE4-DFE26397200B}"/>
    <cellStyle name="メモ 4 3 3 3 2 3" xfId="50843" xr:uid="{9169DED4-B78D-4277-A06E-E55CD6B0B0D1}"/>
    <cellStyle name="メモ 4 3 3 3 3" xfId="25874" xr:uid="{547A6389-22A4-45AD-B651-0176CD585349}"/>
    <cellStyle name="メモ 4 3 3 3 4" xfId="48674" xr:uid="{9D54A512-7E6F-444A-8C53-9CC2B9DE55B4}"/>
    <cellStyle name="メモ 4 3 3 4" xfId="4862" xr:uid="{1881EC9A-E60F-418C-BE9D-40E5703BF8B3}"/>
    <cellStyle name="メモ 4 3 3 4 2" xfId="15618" xr:uid="{661468D7-953C-4463-B7B8-1D9066542250}"/>
    <cellStyle name="メモ 4 3 3 4 2 2" xfId="37308" xr:uid="{D47A48E4-605C-458C-A729-71789EC35D28}"/>
    <cellStyle name="メモ 4 3 3 4 3" xfId="26550" xr:uid="{6525AA15-A7DD-4410-93AA-7A48D3FC6CB6}"/>
    <cellStyle name="メモ 4 3 3 4 4" xfId="49483" xr:uid="{23F8423F-3708-4880-82B8-F3E950AF4DF3}"/>
    <cellStyle name="メモ 4 3 3 5" xfId="5542" xr:uid="{EBE980D4-4C69-4EAE-8983-42E4F2D55BB8}"/>
    <cellStyle name="メモ 4 3 3 5 2" xfId="16298" xr:uid="{7B8423C8-EFC4-482F-8B95-D8892AFA0EA3}"/>
    <cellStyle name="メモ 4 3 3 5 2 2" xfId="37988" xr:uid="{C5C79680-46BD-4CC5-979E-E61EB3946A56}"/>
    <cellStyle name="メモ 4 3 3 5 3" xfId="27229" xr:uid="{44E2DF1D-6B56-4067-B418-886B42FEBD6D}"/>
    <cellStyle name="メモ 4 3 3 6" xfId="6225" xr:uid="{9852BE97-BA42-4EB0-B7DF-F38410121815}"/>
    <cellStyle name="メモ 4 3 3 6 2" xfId="16981" xr:uid="{0FA67E53-0FB8-4280-8B4B-B6B8FDCDE0E6}"/>
    <cellStyle name="メモ 4 3 3 6 2 2" xfId="38671" xr:uid="{40916D7F-BCD5-4C93-B003-99C11E4A33C1}"/>
    <cellStyle name="メモ 4 3 3 6 3" xfId="27912" xr:uid="{51853DBE-1510-4E52-9AF0-E6D8B07200E9}"/>
    <cellStyle name="メモ 4 3 3 7" xfId="6904" xr:uid="{D17624D4-22C3-4213-9E21-2363A27F0520}"/>
    <cellStyle name="メモ 4 3 3 7 2" xfId="17660" xr:uid="{26583572-EB89-494E-BC0A-A861F375AE53}"/>
    <cellStyle name="メモ 4 3 3 7 2 2" xfId="39350" xr:uid="{52672AD7-89C8-41AA-9D13-91E81D130245}"/>
    <cellStyle name="メモ 4 3 3 7 3" xfId="28591" xr:uid="{F6F1D750-BDBA-4575-B486-354101968FC1}"/>
    <cellStyle name="メモ 4 3 3 8" xfId="7567" xr:uid="{44D55C23-BD86-4AB7-9017-E6C099861CC7}"/>
    <cellStyle name="メモ 4 3 3 8 2" xfId="18323" xr:uid="{4F6F8CA2-A512-4C49-9311-6018ED473245}"/>
    <cellStyle name="メモ 4 3 3 8 2 2" xfId="40013" xr:uid="{265B66AE-81B6-4968-86D9-853073E1BD31}"/>
    <cellStyle name="メモ 4 3 3 8 3" xfId="29254" xr:uid="{DB557327-2277-41DD-AFD4-24166E2F59C1}"/>
    <cellStyle name="メモ 4 3 3 9" xfId="8202" xr:uid="{86E6B35A-0D7A-42CE-B1E4-09D7C70F5077}"/>
    <cellStyle name="メモ 4 3 3 9 2" xfId="18958" xr:uid="{DFE95B76-CE07-464C-AC65-9071E6500E7C}"/>
    <cellStyle name="メモ 4 3 3 9 2 2" xfId="40649" xr:uid="{94B8ED52-14CB-4809-B229-155C1F8DAAF4}"/>
    <cellStyle name="メモ 4 3 3 9 3" xfId="29890" xr:uid="{1261E40C-401B-4421-A048-9F8A80AF2CD9}"/>
    <cellStyle name="メモ 4 3 4" xfId="2920" xr:uid="{964CCE13-AF50-422D-B665-E65DF4ADAAA5}"/>
    <cellStyle name="メモ 4 3 4 10" xfId="8948" xr:uid="{853750C7-46E3-4DFA-B143-54C02F27EAF7}"/>
    <cellStyle name="メモ 4 3 4 10 2" xfId="19704" xr:uid="{141400A3-4F8A-44EA-9357-9973BBCEF072}"/>
    <cellStyle name="メモ 4 3 4 10 2 2" xfId="41395" xr:uid="{3231D195-A1D0-4CAA-9FA5-3C5406402F0F}"/>
    <cellStyle name="メモ 4 3 4 10 3" xfId="30636" xr:uid="{E2CCC8B5-CFD1-44FF-A685-51EB5EB2C5C5}"/>
    <cellStyle name="メモ 4 3 4 11" xfId="9573" xr:uid="{A05566D1-04C1-4450-B1B9-C63F8813994D}"/>
    <cellStyle name="メモ 4 3 4 11 2" xfId="20330" xr:uid="{5067C89F-7B0C-42D1-AED0-B845486CB1F1}"/>
    <cellStyle name="メモ 4 3 4 11 2 2" xfId="42021" xr:uid="{E34781AB-EECD-436A-8F77-52D4566A81F0}"/>
    <cellStyle name="メモ 4 3 4 11 3" xfId="31262" xr:uid="{26553FE4-4755-47C2-A9D0-D5AE416CC37E}"/>
    <cellStyle name="メモ 4 3 4 12" xfId="10208" xr:uid="{F46CAD71-89EE-4E4D-860B-8A0D1BF6FF8F}"/>
    <cellStyle name="メモ 4 3 4 12 2" xfId="20965" xr:uid="{95E2DEBA-0E0D-465E-AAD1-1BF25ED668A5}"/>
    <cellStyle name="メモ 4 3 4 12 2 2" xfId="42656" xr:uid="{786498B2-9173-4C04-9563-5B9F3ED691FC}"/>
    <cellStyle name="メモ 4 3 4 12 3" xfId="31897" xr:uid="{0CB3F507-1D20-4966-8203-684536C85776}"/>
    <cellStyle name="メモ 4 3 4 13" xfId="10860" xr:uid="{9F48F856-DD07-41B9-A1DD-A32864FA8098}"/>
    <cellStyle name="メモ 4 3 4 13 2" xfId="21617" xr:uid="{806BA2AC-DFB3-4E2F-ADE6-43CC6698262A}"/>
    <cellStyle name="メモ 4 3 4 13 2 2" xfId="43308" xr:uid="{2981FD88-8FC9-4FA2-8CAC-F947593EE44A}"/>
    <cellStyle name="メモ 4 3 4 13 3" xfId="32549" xr:uid="{19CE3CAA-16F5-4CB5-87FF-2E6B96E07BF8}"/>
    <cellStyle name="メモ 4 3 4 14" xfId="11485" xr:uid="{D374E747-7B92-4B05-8F57-52AA09866110}"/>
    <cellStyle name="メモ 4 3 4 14 2" xfId="22242" xr:uid="{453089C1-E2DC-4E29-B24C-EF31C2EBA486}"/>
    <cellStyle name="メモ 4 3 4 14 2 2" xfId="43933" xr:uid="{78030E73-13D5-4A48-9671-29B7E425D769}"/>
    <cellStyle name="メモ 4 3 4 14 3" xfId="33174" xr:uid="{FB6A6026-2275-4706-89E1-ADCF33315903}"/>
    <cellStyle name="メモ 4 3 4 15" xfId="12090" xr:uid="{841390E1-218E-48FB-A35A-2DAA3D868648}"/>
    <cellStyle name="メモ 4 3 4 15 2" xfId="22847" xr:uid="{5C38F3C2-5E05-4006-96EF-764B535F915E}"/>
    <cellStyle name="メモ 4 3 4 15 2 2" xfId="44538" xr:uid="{EAA19DE2-9AA1-4D6E-B4D7-DE7D3605C705}"/>
    <cellStyle name="メモ 4 3 4 15 3" xfId="33779" xr:uid="{3D178C33-0BC0-4631-B4D2-D4B23F4ABD82}"/>
    <cellStyle name="メモ 4 3 4 16" xfId="12719" xr:uid="{F26EB07F-C8A2-4CE7-81B0-9262CE3782BD}"/>
    <cellStyle name="メモ 4 3 4 16 2" xfId="23476" xr:uid="{22024CF9-4E96-4F4D-A8A1-0559E6406401}"/>
    <cellStyle name="メモ 4 3 4 16 2 2" xfId="45167" xr:uid="{64A0C37A-7D7F-4877-85A7-AABC3D76C3B7}"/>
    <cellStyle name="メモ 4 3 4 16 3" xfId="34408" xr:uid="{708AF027-7DE6-480A-949D-B70BB532A126}"/>
    <cellStyle name="メモ 4 3 4 17" xfId="13390" xr:uid="{FB3B8F52-8825-42EB-A4BF-1D97CDFBB179}"/>
    <cellStyle name="メモ 4 3 4 17 2" xfId="35079" xr:uid="{5C1C5274-95D8-4775-9B9F-7D57A0F2FB17}"/>
    <cellStyle name="メモ 4 3 4 18" xfId="24319" xr:uid="{02399184-FD3B-49C5-BBFF-8DDB0C04B7EE}"/>
    <cellStyle name="メモ 4 3 4 19" xfId="46017" xr:uid="{AB82BAB6-BEB1-4F8A-9043-BA4A04DB45B6}"/>
    <cellStyle name="メモ 4 3 4 2" xfId="3571" xr:uid="{6335B77B-16C3-45DD-82A8-448A0E6DCCEE}"/>
    <cellStyle name="メモ 4 3 4 2 2" xfId="14327" xr:uid="{E6EA4189-F4C5-4C2E-BBB9-A2C156E70B1B}"/>
    <cellStyle name="メモ 4 3 4 2 2 2" xfId="36017" xr:uid="{3BF613BF-D8A2-4744-8B13-81F7C79E7394}"/>
    <cellStyle name="メモ 4 3 4 2 2 3" xfId="49199" xr:uid="{93546062-4386-4663-96BA-A6EB979C9A16}"/>
    <cellStyle name="メモ 4 3 4 2 3" xfId="25259" xr:uid="{7E64241D-597F-4030-9E38-A0ACD8791B96}"/>
    <cellStyle name="メモ 4 3 4 2 3 2" xfId="50228" xr:uid="{0E0423ED-53DD-44AD-9A80-EE8FCFF10AAE}"/>
    <cellStyle name="メモ 4 3 4 2 4" xfId="48059" xr:uid="{03C7B95C-4DE5-422A-800D-A458297D9361}"/>
    <cellStyle name="メモ 4 3 4 20" xfId="46695" xr:uid="{886A8192-89D4-41E2-A760-9BD430BD79F1}"/>
    <cellStyle name="メモ 4 3 4 21" xfId="47379" xr:uid="{D616E2F1-3F22-4C18-8B9E-612F632D0AD0}"/>
    <cellStyle name="メモ 4 3 4 3" xfId="4251" xr:uid="{EC1D528F-9D6F-4C39-9CA8-C0AC3B47F566}"/>
    <cellStyle name="メモ 4 3 4 3 2" xfId="15007" xr:uid="{F12C9F44-17BA-4A7D-8F5A-7DC6DED74C73}"/>
    <cellStyle name="メモ 4 3 4 3 2 2" xfId="36697" xr:uid="{C05F1639-89AA-47A3-88D2-345EEEB67FAD}"/>
    <cellStyle name="メモ 4 3 4 3 2 3" xfId="50908" xr:uid="{7DCD67F9-20BD-4171-A40D-1E3212EAC3B9}"/>
    <cellStyle name="メモ 4 3 4 3 3" xfId="25939" xr:uid="{952AD1D6-66C5-43D0-96E9-87135D6622D6}"/>
    <cellStyle name="メモ 4 3 4 3 4" xfId="48739" xr:uid="{DF275719-1292-4BEF-99D5-2F701B35A918}"/>
    <cellStyle name="メモ 4 3 4 4" xfId="4927" xr:uid="{E51D2E21-D98B-40E7-93A5-650553B99CEE}"/>
    <cellStyle name="メモ 4 3 4 4 2" xfId="15683" xr:uid="{89B0B628-DDE0-4234-9D7A-159CA23F11DE}"/>
    <cellStyle name="メモ 4 3 4 4 2 2" xfId="37373" xr:uid="{26F5BA9D-81B8-442B-85D0-C26FBE6E5070}"/>
    <cellStyle name="メモ 4 3 4 4 3" xfId="26615" xr:uid="{38CA1DEA-88E0-4BFC-A96F-9682D39C15C1}"/>
    <cellStyle name="メモ 4 3 4 4 4" xfId="49548" xr:uid="{F8208535-E015-40D2-8A2F-CD3CA00F29A1}"/>
    <cellStyle name="メモ 4 3 4 5" xfId="5607" xr:uid="{891F7E3A-510C-465F-A1E4-EE4D0BAE8189}"/>
    <cellStyle name="メモ 4 3 4 5 2" xfId="16363" xr:uid="{E4D41B35-85B9-42CC-9B7C-3CFF1246FA87}"/>
    <cellStyle name="メモ 4 3 4 5 2 2" xfId="38053" xr:uid="{12625871-CF33-4222-B66A-26FF830CDA59}"/>
    <cellStyle name="メモ 4 3 4 5 3" xfId="27294" xr:uid="{C1C35205-A29B-4178-B762-EBDB3E79A411}"/>
    <cellStyle name="メモ 4 3 4 6" xfId="6290" xr:uid="{21B0B134-5A3A-4CC2-9688-D2C17287F69F}"/>
    <cellStyle name="メモ 4 3 4 6 2" xfId="17046" xr:uid="{3C2E4355-36F2-42EA-9AA5-A986C1A6D531}"/>
    <cellStyle name="メモ 4 3 4 6 2 2" xfId="38736" xr:uid="{D19F41AB-553D-407D-9D5E-753A3658EE3A}"/>
    <cellStyle name="メモ 4 3 4 6 3" xfId="27977" xr:uid="{A0971E60-9679-48B6-A627-A876411D7469}"/>
    <cellStyle name="メモ 4 3 4 7" xfId="6969" xr:uid="{B71FB237-951F-43F1-8F81-D203CC42C8B1}"/>
    <cellStyle name="メモ 4 3 4 7 2" xfId="17725" xr:uid="{05001742-E144-4D07-BE8D-A80CB7955EB0}"/>
    <cellStyle name="メモ 4 3 4 7 2 2" xfId="39415" xr:uid="{552DC7AA-284B-4E35-84CD-9F616A7066A2}"/>
    <cellStyle name="メモ 4 3 4 7 3" xfId="28656" xr:uid="{C9F4017C-FB9A-47C8-B66E-494B47440AAC}"/>
    <cellStyle name="メモ 4 3 4 8" xfId="7632" xr:uid="{C0B7040B-E56D-41AC-BDD5-9CF5F3D22E46}"/>
    <cellStyle name="メモ 4 3 4 8 2" xfId="18388" xr:uid="{D7D10BE4-3D54-4B18-8F53-E691B271DDB4}"/>
    <cellStyle name="メモ 4 3 4 8 2 2" xfId="40079" xr:uid="{2E3BB720-86DD-4183-8D34-1769C40D1A91}"/>
    <cellStyle name="メモ 4 3 4 8 3" xfId="29320" xr:uid="{3514F86D-0FB3-4405-B76A-1A5C33BC3CC2}"/>
    <cellStyle name="メモ 4 3 4 9" xfId="8268" xr:uid="{6F385295-2568-47E2-9402-8A961C8E107B}"/>
    <cellStyle name="メモ 4 3 4 9 2" xfId="19024" xr:uid="{A30019F6-C855-46C0-95AD-B79459FBC8B6}"/>
    <cellStyle name="メモ 4 3 4 9 2 2" xfId="40715" xr:uid="{17C0DB01-2F23-4540-976E-18B91EB79D0E}"/>
    <cellStyle name="メモ 4 3 4 9 3" xfId="29956" xr:uid="{D95861B6-591F-4608-8E60-35F9BB918B76}"/>
    <cellStyle name="メモ 4 3 5" xfId="2970" xr:uid="{57B70E56-AC1A-4A0A-812A-41A7F1EAFDBE}"/>
    <cellStyle name="メモ 4 3 5 10" xfId="8998" xr:uid="{F50273AF-94A5-4F99-97A2-03C6A622856A}"/>
    <cellStyle name="メモ 4 3 5 10 2" xfId="19755" xr:uid="{28C2228C-9F2E-4BE7-9DE0-6458BC07404D}"/>
    <cellStyle name="メモ 4 3 5 10 2 2" xfId="41446" xr:uid="{2B8103DD-7529-4A8F-AC04-276096CF3C85}"/>
    <cellStyle name="メモ 4 3 5 10 3" xfId="30687" xr:uid="{868E20FF-69C8-4894-9409-4264EB5733C8}"/>
    <cellStyle name="メモ 4 3 5 11" xfId="9624" xr:uid="{D3D59D67-E7BE-4519-B5F6-7448F516D8D4}"/>
    <cellStyle name="メモ 4 3 5 11 2" xfId="20381" xr:uid="{5E7F6258-6D3C-4F3F-A2D6-16EE04AD4D61}"/>
    <cellStyle name="メモ 4 3 5 11 2 2" xfId="42072" xr:uid="{8818E436-3B74-4A65-BF5F-E79852A2467B}"/>
    <cellStyle name="メモ 4 3 5 11 3" xfId="31313" xr:uid="{184EC624-B08A-46C3-BC0C-EA2D047DFCF9}"/>
    <cellStyle name="メモ 4 3 5 12" xfId="10259" xr:uid="{18731A05-DA9C-4720-A26C-5A00CED911D3}"/>
    <cellStyle name="メモ 4 3 5 12 2" xfId="21016" xr:uid="{9C952DA6-2F1B-4E11-B838-9E6582127FC8}"/>
    <cellStyle name="メモ 4 3 5 12 2 2" xfId="42707" xr:uid="{D039C68C-0985-4B05-AE1D-B49568775351}"/>
    <cellStyle name="メモ 4 3 5 12 3" xfId="31948" xr:uid="{EA83BDE7-F81A-4DE9-BCC1-E1B2DB876D93}"/>
    <cellStyle name="メモ 4 3 5 13" xfId="10911" xr:uid="{214E1B7F-F959-4899-A2F0-0BD8D9E85701}"/>
    <cellStyle name="メモ 4 3 5 13 2" xfId="21668" xr:uid="{64CAA5F7-1DD5-42D4-9897-49490EED9D61}"/>
    <cellStyle name="メモ 4 3 5 13 2 2" xfId="43359" xr:uid="{106A2C6E-EF6B-4EC2-B0FF-950C0B2EB2F2}"/>
    <cellStyle name="メモ 4 3 5 13 3" xfId="32600" xr:uid="{96386CF9-A0B6-4EA0-A7C5-878FC410BC6E}"/>
    <cellStyle name="メモ 4 3 5 14" xfId="11536" xr:uid="{D94FC988-2A8E-4583-8097-F0886FF88A2A}"/>
    <cellStyle name="メモ 4 3 5 14 2" xfId="22293" xr:uid="{22D02E1E-63BE-4634-A64A-8D01F162419C}"/>
    <cellStyle name="メモ 4 3 5 14 2 2" xfId="43984" xr:uid="{37EB454F-9ED3-491C-80E7-A63EBBDB5080}"/>
    <cellStyle name="メモ 4 3 5 14 3" xfId="33225" xr:uid="{39F08690-3281-44FD-AF4C-FCD295AC531F}"/>
    <cellStyle name="メモ 4 3 5 15" xfId="12141" xr:uid="{EFDB6133-6494-49F1-B949-0D03E46B69FB}"/>
    <cellStyle name="メモ 4 3 5 15 2" xfId="22898" xr:uid="{0F3BEF46-AA07-4A95-8691-E25792569486}"/>
    <cellStyle name="メモ 4 3 5 15 2 2" xfId="44589" xr:uid="{9B06DDFF-2917-493A-A190-14CB9E4C40E4}"/>
    <cellStyle name="メモ 4 3 5 15 3" xfId="33830" xr:uid="{118E136B-7A7F-411D-B63A-6BB252F16D86}"/>
    <cellStyle name="メモ 4 3 5 16" xfId="12770" xr:uid="{051DCBCC-5242-4DD5-8F38-38B9F6A07488}"/>
    <cellStyle name="メモ 4 3 5 16 2" xfId="23527" xr:uid="{E81B664F-3474-4685-B1A3-911213F03480}"/>
    <cellStyle name="メモ 4 3 5 16 2 2" xfId="45218" xr:uid="{626DD64C-27CA-4AF6-8A1A-13C5A98A8274}"/>
    <cellStyle name="メモ 4 3 5 16 3" xfId="34459" xr:uid="{9E16A0C3-0154-4E15-855F-662D2FBD809E}"/>
    <cellStyle name="メモ 4 3 5 17" xfId="13441" xr:uid="{8BDD5DE0-5FD1-482F-B9A1-7A42A63E228C}"/>
    <cellStyle name="メモ 4 3 5 17 2" xfId="35130" xr:uid="{231A4C98-EBCB-4CA5-8E31-78E44B915221}"/>
    <cellStyle name="メモ 4 3 5 18" xfId="24370" xr:uid="{3108C21F-5232-4639-B3D0-F97D043989AC}"/>
    <cellStyle name="メモ 4 3 5 19" xfId="46068" xr:uid="{9BD8C87B-24D1-44BD-814C-92C7A57FE289}"/>
    <cellStyle name="メモ 4 3 5 2" xfId="3622" xr:uid="{3A6D15CB-41DD-4547-A2FE-CD055E963AEC}"/>
    <cellStyle name="メモ 4 3 5 2 2" xfId="14378" xr:uid="{DC5EFAD3-8B46-4805-B4D7-DC99F7072092}"/>
    <cellStyle name="メモ 4 3 5 2 2 2" xfId="36068" xr:uid="{89F6C034-D3CA-47F1-B808-63FD591F8B5C}"/>
    <cellStyle name="メモ 4 3 5 2 2 3" xfId="49207" xr:uid="{ECCEF75E-0344-4AEF-AEC5-0E498C707FCF}"/>
    <cellStyle name="メモ 4 3 5 2 3" xfId="25310" xr:uid="{C19C077A-6E1D-4633-AC21-DF676A808409}"/>
    <cellStyle name="メモ 4 3 5 2 3 2" xfId="50279" xr:uid="{A82750BE-66C5-49AE-8596-ECE4B2620027}"/>
    <cellStyle name="メモ 4 3 5 2 4" xfId="48110" xr:uid="{8A67D932-C280-46FB-9313-62385B812CF3}"/>
    <cellStyle name="メモ 4 3 5 20" xfId="46746" xr:uid="{3CF42D22-F92B-49AA-B2C3-CF9902F9590F}"/>
    <cellStyle name="メモ 4 3 5 21" xfId="47430" xr:uid="{B57D1A69-816B-44E1-BB91-B793CC156949}"/>
    <cellStyle name="メモ 4 3 5 3" xfId="4302" xr:uid="{09545C6B-4EF7-4A60-933A-6933D534D285}"/>
    <cellStyle name="メモ 4 3 5 3 2" xfId="15058" xr:uid="{452828A6-15B2-424B-83E6-A23AA3FF11CD}"/>
    <cellStyle name="メモ 4 3 5 3 2 2" xfId="36748" xr:uid="{2734F55F-D252-4697-B932-0D27C218C981}"/>
    <cellStyle name="メモ 4 3 5 3 2 3" xfId="50959" xr:uid="{5CF3438A-B027-40D5-844F-B35D7FC61FBA}"/>
    <cellStyle name="メモ 4 3 5 3 3" xfId="25990" xr:uid="{B81373D5-9E15-452A-BE25-6AC10C2A9BA6}"/>
    <cellStyle name="メモ 4 3 5 3 4" xfId="48790" xr:uid="{FF7DBE60-4CAB-49EC-B9E4-4346923565E7}"/>
    <cellStyle name="メモ 4 3 5 4" xfId="4978" xr:uid="{E5C578D2-86D1-4595-B900-02105C512BCB}"/>
    <cellStyle name="メモ 4 3 5 4 2" xfId="15734" xr:uid="{E8C92C87-2C6F-4618-BB1F-47F2DDD3B8E8}"/>
    <cellStyle name="メモ 4 3 5 4 2 2" xfId="37424" xr:uid="{C8C61D15-84A2-476F-AF38-75F79A7CE95D}"/>
    <cellStyle name="メモ 4 3 5 4 3" xfId="26666" xr:uid="{F67DF35D-0BDD-40E4-8B82-D53EB471F1AE}"/>
    <cellStyle name="メモ 4 3 5 4 4" xfId="49599" xr:uid="{F857BC19-E560-4F0C-93C5-220CD7A99AD1}"/>
    <cellStyle name="メモ 4 3 5 5" xfId="5658" xr:uid="{362FA52D-1BF7-4B4A-A7CB-12FA4B59A6B4}"/>
    <cellStyle name="メモ 4 3 5 5 2" xfId="16414" xr:uid="{1F403FE0-1454-4F06-A09F-CCFE66DF75F3}"/>
    <cellStyle name="メモ 4 3 5 5 2 2" xfId="38104" xr:uid="{A01C752E-A365-45A5-AA14-5E9D6D1E1FAC}"/>
    <cellStyle name="メモ 4 3 5 5 3" xfId="27345" xr:uid="{12F50093-C267-4035-BC5A-8C88A6FBC6E1}"/>
    <cellStyle name="メモ 4 3 5 6" xfId="6341" xr:uid="{30C59D13-B745-4937-B3D5-9A4963CE3CCB}"/>
    <cellStyle name="メモ 4 3 5 6 2" xfId="17097" xr:uid="{F2AB70AA-E34D-4BA5-AA2D-96BBEAAF1E2D}"/>
    <cellStyle name="メモ 4 3 5 6 2 2" xfId="38787" xr:uid="{273E6FA2-6860-45F5-876A-F363439F5A6F}"/>
    <cellStyle name="メモ 4 3 5 6 3" xfId="28028" xr:uid="{6328528B-B22E-456B-BE10-8EF0C493C601}"/>
    <cellStyle name="メモ 4 3 5 7" xfId="7020" xr:uid="{B2E53693-19D4-4070-99E8-40091888D3F3}"/>
    <cellStyle name="メモ 4 3 5 7 2" xfId="17776" xr:uid="{78265972-9F55-4C8C-B83E-0B4A5D309161}"/>
    <cellStyle name="メモ 4 3 5 7 2 2" xfId="39466" xr:uid="{F7C5C380-088D-4382-9728-13D520452967}"/>
    <cellStyle name="メモ 4 3 5 7 3" xfId="28707" xr:uid="{B5162ABA-C2B9-43C9-A2B2-BEDFDFAAD7E7}"/>
    <cellStyle name="メモ 4 3 5 8" xfId="7683" xr:uid="{A303AA09-1078-4B55-B754-59C3404F075D}"/>
    <cellStyle name="メモ 4 3 5 8 2" xfId="18439" xr:uid="{C263F6B4-68A2-4573-B6BF-FAA7FFB478FC}"/>
    <cellStyle name="メモ 4 3 5 8 2 2" xfId="40130" xr:uid="{289E8156-9A20-43A0-A0D9-5905C8289041}"/>
    <cellStyle name="メモ 4 3 5 8 3" xfId="29371" xr:uid="{107DDF2D-C8A1-4B77-9383-0C9DC64E4CFE}"/>
    <cellStyle name="メモ 4 3 5 9" xfId="8319" xr:uid="{E7876892-1C85-47C9-9AA7-2DA4AE529AEA}"/>
    <cellStyle name="メモ 4 3 5 9 2" xfId="19075" xr:uid="{AE74ACCA-8044-40EE-91F0-76106EA05D17}"/>
    <cellStyle name="メモ 4 3 5 9 2 2" xfId="40766" xr:uid="{350ACFAC-CFA3-4EEA-92D2-6956D7C00A26}"/>
    <cellStyle name="メモ 4 3 5 9 3" xfId="30007" xr:uid="{0C86E727-2B17-43E1-9C33-9A4D720E1300}"/>
    <cellStyle name="メモ 4 3 6" xfId="3015" xr:uid="{F57CEDBD-32C9-44A4-9925-A0B072CC840E}"/>
    <cellStyle name="メモ 4 3 6 10" xfId="9043" xr:uid="{D8B71797-F739-49AC-ABEA-B5B946C7ECCE}"/>
    <cellStyle name="メモ 4 3 6 10 2" xfId="19800" xr:uid="{C595F797-ED2B-4069-948C-A42514BCA4D8}"/>
    <cellStyle name="メモ 4 3 6 10 2 2" xfId="41491" xr:uid="{6A789E73-9AE5-4735-889F-BFDDDFE72E6C}"/>
    <cellStyle name="メモ 4 3 6 10 3" xfId="30732" xr:uid="{CAB0112E-B06A-4CBF-BFA0-6C85BEB4C887}"/>
    <cellStyle name="メモ 4 3 6 11" xfId="9669" xr:uid="{041C036D-0F68-4103-B788-8C8D602E4541}"/>
    <cellStyle name="メモ 4 3 6 11 2" xfId="20426" xr:uid="{266EF3C3-404E-43B5-808E-46BE98714ED1}"/>
    <cellStyle name="メモ 4 3 6 11 2 2" xfId="42117" xr:uid="{F068940F-E4B9-4DF7-BA23-0DB454D005D2}"/>
    <cellStyle name="メモ 4 3 6 11 3" xfId="31358" xr:uid="{1351BDE6-A108-4C23-90AC-FD969F51FC14}"/>
    <cellStyle name="メモ 4 3 6 12" xfId="10304" xr:uid="{046A633F-4583-41B9-B59C-3684F845BDA8}"/>
    <cellStyle name="メモ 4 3 6 12 2" xfId="21061" xr:uid="{B62373BC-84E1-4AE1-8947-2B465A374FF4}"/>
    <cellStyle name="メモ 4 3 6 12 2 2" xfId="42752" xr:uid="{8CC02846-A992-4DA5-B674-C221E3C8A718}"/>
    <cellStyle name="メモ 4 3 6 12 3" xfId="31993" xr:uid="{9F32912B-3FE5-4211-BE0E-324EB932CEDD}"/>
    <cellStyle name="メモ 4 3 6 13" xfId="10956" xr:uid="{ECD38E88-ACD4-419C-ABFB-1709A23C3164}"/>
    <cellStyle name="メモ 4 3 6 13 2" xfId="21713" xr:uid="{3CB44C80-6D81-4106-B155-0A320CDB0F5D}"/>
    <cellStyle name="メモ 4 3 6 13 2 2" xfId="43404" xr:uid="{57E71B1C-5A54-4078-AFC4-87C00C49D41B}"/>
    <cellStyle name="メモ 4 3 6 13 3" xfId="32645" xr:uid="{E80EFE93-B240-42D5-8B60-61EACD33350B}"/>
    <cellStyle name="メモ 4 3 6 14" xfId="11581" xr:uid="{8746CA14-62B5-4DFD-9B8A-106C9883B264}"/>
    <cellStyle name="メモ 4 3 6 14 2" xfId="22338" xr:uid="{B004AF33-10C9-4B73-961E-71264E7208B8}"/>
    <cellStyle name="メモ 4 3 6 14 2 2" xfId="44029" xr:uid="{3E6EA9F3-8425-416A-92FB-BF58C1127AEE}"/>
    <cellStyle name="メモ 4 3 6 14 3" xfId="33270" xr:uid="{C8EE8184-F447-478D-A37A-7CB59F2AF6EE}"/>
    <cellStyle name="メモ 4 3 6 15" xfId="12186" xr:uid="{3ECBDDBE-08E7-4773-93AB-97C495994964}"/>
    <cellStyle name="メモ 4 3 6 15 2" xfId="22943" xr:uid="{35AA2AAE-1FC0-45F0-ABE9-D2682BADBA98}"/>
    <cellStyle name="メモ 4 3 6 15 2 2" xfId="44634" xr:uid="{1378FF03-F621-4FD5-8F40-E84295C95CD0}"/>
    <cellStyle name="メモ 4 3 6 15 3" xfId="33875" xr:uid="{3D13692A-6B60-4506-9B3D-6C7DDEC4B54B}"/>
    <cellStyle name="メモ 4 3 6 16" xfId="12815" xr:uid="{5191186A-0B40-4A04-9B35-C6047155F70F}"/>
    <cellStyle name="メモ 4 3 6 16 2" xfId="23572" xr:uid="{C79735A2-6950-4399-9737-7AE7D9DE0911}"/>
    <cellStyle name="メモ 4 3 6 16 2 2" xfId="45263" xr:uid="{928FDA7C-3427-4E63-8478-3E91B1700659}"/>
    <cellStyle name="メモ 4 3 6 16 3" xfId="34504" xr:uid="{B0698CF8-9B22-44B0-9667-B6229E5F7CEB}"/>
    <cellStyle name="メモ 4 3 6 17" xfId="13486" xr:uid="{182FF3DE-DC71-42C2-BDE0-67D9B41D5536}"/>
    <cellStyle name="メモ 4 3 6 17 2" xfId="35175" xr:uid="{3B54FF6B-B645-4BC5-ACAA-B38AE8B0128D}"/>
    <cellStyle name="メモ 4 3 6 18" xfId="24415" xr:uid="{AACB7AC0-844A-464B-B774-9AFDB1D39A4B}"/>
    <cellStyle name="メモ 4 3 6 19" xfId="46113" xr:uid="{57181060-15D9-4503-9BB3-9261A6AFEA9F}"/>
    <cellStyle name="メモ 4 3 6 2" xfId="3667" xr:uid="{B0DB53C0-4870-4B25-9CDF-85F78C592B28}"/>
    <cellStyle name="メモ 4 3 6 2 2" xfId="14423" xr:uid="{E15ABB15-1F2A-480C-9BC9-9CF87CE04204}"/>
    <cellStyle name="メモ 4 3 6 2 2 2" xfId="36113" xr:uid="{A1EB975D-818E-4544-A3DC-741CDA5320A9}"/>
    <cellStyle name="メモ 4 3 6 2 2 3" xfId="49216" xr:uid="{476C73CC-0690-4F31-88A6-A1C71BC45418}"/>
    <cellStyle name="メモ 4 3 6 2 3" xfId="25355" xr:uid="{DE7EC7A8-6A32-44A9-8986-A3728714436D}"/>
    <cellStyle name="メモ 4 3 6 2 3 2" xfId="50324" xr:uid="{5DEC4060-6E7C-44B6-8E1B-BDCDA7B2115E}"/>
    <cellStyle name="メモ 4 3 6 2 4" xfId="48155" xr:uid="{91D644C9-C1C4-4178-8E89-DEBE6659D8AE}"/>
    <cellStyle name="メモ 4 3 6 20" xfId="46791" xr:uid="{8F14C2A9-329D-46F9-92EC-43122F3A9B6A}"/>
    <cellStyle name="メモ 4 3 6 21" xfId="47475" xr:uid="{37AAE3A7-4E79-4DB5-96C7-CCF210A8E2F1}"/>
    <cellStyle name="メモ 4 3 6 3" xfId="4347" xr:uid="{E6B0EE46-72F7-466F-80A7-9162C93CA183}"/>
    <cellStyle name="メモ 4 3 6 3 2" xfId="15103" xr:uid="{2331F42A-4B20-4138-B6F4-C7BBA50EDC5E}"/>
    <cellStyle name="メモ 4 3 6 3 2 2" xfId="36793" xr:uid="{F9DC0B03-4579-42EF-BAD3-8F57DB201159}"/>
    <cellStyle name="メモ 4 3 6 3 2 3" xfId="51004" xr:uid="{5F1A6FC6-E562-46CB-B6FA-F847A2697464}"/>
    <cellStyle name="メモ 4 3 6 3 3" xfId="26035" xr:uid="{6C24E300-42BA-4C3D-8170-4E2506B6B5E1}"/>
    <cellStyle name="メモ 4 3 6 3 4" xfId="48835" xr:uid="{86345E45-D2DB-4DFA-BDFE-E38A18DD3B6A}"/>
    <cellStyle name="メモ 4 3 6 4" xfId="5023" xr:uid="{0DFBE643-D1FE-4D98-9C29-F113ADD2F046}"/>
    <cellStyle name="メモ 4 3 6 4 2" xfId="15779" xr:uid="{0E3BBE72-49F1-4DAE-8AB5-79B5EDFBCC08}"/>
    <cellStyle name="メモ 4 3 6 4 2 2" xfId="37469" xr:uid="{2DDF22BE-D4C7-4615-A292-B5389DDFE023}"/>
    <cellStyle name="メモ 4 3 6 4 3" xfId="26711" xr:uid="{BCE9ECB4-BCE9-4D28-91AA-B842CED38D0F}"/>
    <cellStyle name="メモ 4 3 6 4 4" xfId="49644" xr:uid="{7DC34A4A-F335-4DD4-B951-9054F4B7353E}"/>
    <cellStyle name="メモ 4 3 6 5" xfId="5703" xr:uid="{8C0EC67D-B9FD-40BF-92DE-0E474F702D66}"/>
    <cellStyle name="メモ 4 3 6 5 2" xfId="16459" xr:uid="{70BD9A10-A7CC-40D7-B40B-713FAD9E271D}"/>
    <cellStyle name="メモ 4 3 6 5 2 2" xfId="38149" xr:uid="{585E7AF4-8777-48F6-B21A-8A8323F47EEB}"/>
    <cellStyle name="メモ 4 3 6 5 3" xfId="27390" xr:uid="{82C12EFE-7253-4669-AB9D-BBEEE0843EC6}"/>
    <cellStyle name="メモ 4 3 6 6" xfId="6386" xr:uid="{13F0A5EE-E872-40D7-A08B-F6A49F702A58}"/>
    <cellStyle name="メモ 4 3 6 6 2" xfId="17142" xr:uid="{14D060CE-A34E-4419-8F6D-A8C1D351A8D2}"/>
    <cellStyle name="メモ 4 3 6 6 2 2" xfId="38832" xr:uid="{3642FF61-3134-4876-ACDD-BC44181C90EE}"/>
    <cellStyle name="メモ 4 3 6 6 3" xfId="28073" xr:uid="{46BB2FBA-CE25-47F1-91A9-327ED00091CE}"/>
    <cellStyle name="メモ 4 3 6 7" xfId="7065" xr:uid="{BBAAFBA0-3506-498E-BFCC-4169518896DA}"/>
    <cellStyle name="メモ 4 3 6 7 2" xfId="17821" xr:uid="{36B309F0-134D-49DE-8326-FAAB8EC026C9}"/>
    <cellStyle name="メモ 4 3 6 7 2 2" xfId="39511" xr:uid="{1BCB9AE3-A388-484F-AEF1-0320C20C9549}"/>
    <cellStyle name="メモ 4 3 6 7 3" xfId="28752" xr:uid="{F392A86D-51D3-44B0-B9F4-7C928A203239}"/>
    <cellStyle name="メモ 4 3 6 8" xfId="7728" xr:uid="{51F7317E-B700-48D9-968F-15A57D26FC90}"/>
    <cellStyle name="メモ 4 3 6 8 2" xfId="18484" xr:uid="{5E91C075-EF6F-4530-84C5-67C096673372}"/>
    <cellStyle name="メモ 4 3 6 8 2 2" xfId="40175" xr:uid="{872909BC-8E9C-4171-A904-8F951794E2B5}"/>
    <cellStyle name="メモ 4 3 6 8 3" xfId="29416" xr:uid="{B940A00E-1BE6-40C2-9473-9B9F6CDA650E}"/>
    <cellStyle name="メモ 4 3 6 9" xfId="8364" xr:uid="{CC3FE17C-9EB0-4092-A31F-F066563C3FF8}"/>
    <cellStyle name="メモ 4 3 6 9 2" xfId="19120" xr:uid="{3E9A0DA3-6C95-46BB-800E-AF12D1917677}"/>
    <cellStyle name="メモ 4 3 6 9 2 2" xfId="40811" xr:uid="{73A03A06-F5C3-4262-9BF6-77F66BD272FB}"/>
    <cellStyle name="メモ 4 3 6 9 3" xfId="30052" xr:uid="{FB8BA568-36DE-4426-951B-26DBF0C9F02C}"/>
    <cellStyle name="メモ 4 3 7" xfId="3060" xr:uid="{A5C9520E-64B2-4588-AE97-A352541CD3F0}"/>
    <cellStyle name="メモ 4 3 7 10" xfId="9088" xr:uid="{22268C30-B9F2-4FA7-8FA1-43DF25307F30}"/>
    <cellStyle name="メモ 4 3 7 10 2" xfId="19845" xr:uid="{32377E47-54B8-41CA-975D-339C135CB0FE}"/>
    <cellStyle name="メモ 4 3 7 10 2 2" xfId="41536" xr:uid="{2962FF9A-A4EB-4BF3-A5E3-B5EC9192EE5F}"/>
    <cellStyle name="メモ 4 3 7 10 3" xfId="30777" xr:uid="{50895892-5926-4D6F-8D1E-12D68DB15E22}"/>
    <cellStyle name="メモ 4 3 7 11" xfId="9714" xr:uid="{46B0786D-2D27-4CA1-BE45-FBEE056D11C1}"/>
    <cellStyle name="メモ 4 3 7 11 2" xfId="20471" xr:uid="{7F3F4529-F8B0-44DD-BD31-A76C3F04C207}"/>
    <cellStyle name="メモ 4 3 7 11 2 2" xfId="42162" xr:uid="{673777C3-E4E5-458C-B32D-48D8CB6529FE}"/>
    <cellStyle name="メモ 4 3 7 11 3" xfId="31403" xr:uid="{D171169C-50D9-4FB2-91C5-B9357D2DDA45}"/>
    <cellStyle name="メモ 4 3 7 12" xfId="10349" xr:uid="{7D4C4C96-7687-4686-89F1-02BDA4096076}"/>
    <cellStyle name="メモ 4 3 7 12 2" xfId="21106" xr:uid="{AA7936C2-8398-444B-AEDC-F9C29C1F9FC5}"/>
    <cellStyle name="メモ 4 3 7 12 2 2" xfId="42797" xr:uid="{66C5A42A-DF7A-46E6-A6CE-510A8DAC89C2}"/>
    <cellStyle name="メモ 4 3 7 12 3" xfId="32038" xr:uid="{98C5C07C-50A8-4F81-9464-98983E6AD6D3}"/>
    <cellStyle name="メモ 4 3 7 13" xfId="11001" xr:uid="{31C6B140-3DB7-41DE-9122-74522666FDCD}"/>
    <cellStyle name="メモ 4 3 7 13 2" xfId="21758" xr:uid="{A5DE8A06-F510-4A3B-931B-D1B02689E5B1}"/>
    <cellStyle name="メモ 4 3 7 13 2 2" xfId="43449" xr:uid="{675A6355-0230-4FAC-AE56-D906BB70B5E4}"/>
    <cellStyle name="メモ 4 3 7 13 3" xfId="32690" xr:uid="{5CC6C84B-BB4E-46F5-9888-1E0A72264D88}"/>
    <cellStyle name="メモ 4 3 7 14" xfId="11626" xr:uid="{DE46D5E4-B11E-473E-8781-0D38E6A296C3}"/>
    <cellStyle name="メモ 4 3 7 14 2" xfId="22383" xr:uid="{72A29373-6CB1-433E-9983-6DF184BCAC76}"/>
    <cellStyle name="メモ 4 3 7 14 2 2" xfId="44074" xr:uid="{A0098F64-D4AB-4C56-B19A-4B91AA3F298B}"/>
    <cellStyle name="メモ 4 3 7 14 3" xfId="33315" xr:uid="{9131E82F-E7D2-435E-BE44-AFBAE095E645}"/>
    <cellStyle name="メモ 4 3 7 15" xfId="12231" xr:uid="{EC3101AB-F188-4B12-A31A-76AC30161494}"/>
    <cellStyle name="メモ 4 3 7 15 2" xfId="22988" xr:uid="{22333217-FB52-445C-B83E-05E917AD1E66}"/>
    <cellStyle name="メモ 4 3 7 15 2 2" xfId="44679" xr:uid="{8DA4F4EF-ABE0-44D6-AC9D-95B3FA094DA7}"/>
    <cellStyle name="メモ 4 3 7 15 3" xfId="33920" xr:uid="{14FCA0A1-65D4-49C4-A4B9-32874C31F7C0}"/>
    <cellStyle name="メモ 4 3 7 16" xfId="12860" xr:uid="{9091CFEA-87A1-430A-85CA-D3FC95CBF48F}"/>
    <cellStyle name="メモ 4 3 7 16 2" xfId="23617" xr:uid="{24B6D6B0-067A-4AA4-AE55-10CA728C31DC}"/>
    <cellStyle name="メモ 4 3 7 16 2 2" xfId="45308" xr:uid="{752483C8-81A8-4EA0-A95D-1491FE3AAC6E}"/>
    <cellStyle name="メモ 4 3 7 16 3" xfId="34549" xr:uid="{B9C105D7-27A3-4BCC-A240-233B73D8164C}"/>
    <cellStyle name="メモ 4 3 7 17" xfId="13531" xr:uid="{F416E8C5-BAC1-410A-8DD7-F731093642EC}"/>
    <cellStyle name="メモ 4 3 7 17 2" xfId="35220" xr:uid="{F6E2AD7A-1D06-4920-89AD-8D0B589F5FD6}"/>
    <cellStyle name="メモ 4 3 7 18" xfId="24460" xr:uid="{02F53352-B15A-41A6-A3A8-66D978E7114B}"/>
    <cellStyle name="メモ 4 3 7 19" xfId="46158" xr:uid="{B0CCF663-6FB9-4122-AB1B-058D34CD51F2}"/>
    <cellStyle name="メモ 4 3 7 2" xfId="3712" xr:uid="{09AE6750-D018-424D-A76C-958A57953772}"/>
    <cellStyle name="メモ 4 3 7 2 2" xfId="14468" xr:uid="{B6B6276F-D89C-4818-BB2D-96A5D695E69F}"/>
    <cellStyle name="メモ 4 3 7 2 2 2" xfId="36158" xr:uid="{4556B262-F925-4459-ABA9-68EDF3559759}"/>
    <cellStyle name="メモ 4 3 7 2 2 3" xfId="49225" xr:uid="{B78BACA2-CCA7-44D8-9723-EE2DEB578179}"/>
    <cellStyle name="メモ 4 3 7 2 3" xfId="25400" xr:uid="{E7C7D2FB-E0CC-46F4-95FF-573D6A6580F8}"/>
    <cellStyle name="メモ 4 3 7 2 3 2" xfId="50369" xr:uid="{BDE17BE8-12D7-4CC1-AD46-B32A2A25841C}"/>
    <cellStyle name="メモ 4 3 7 2 4" xfId="48200" xr:uid="{F1343EE2-0135-45E2-AE26-DB73CC208160}"/>
    <cellStyle name="メモ 4 3 7 20" xfId="46836" xr:uid="{84B0841D-0F6B-4893-8A86-52CE1FD02EF4}"/>
    <cellStyle name="メモ 4 3 7 21" xfId="47520" xr:uid="{4BDBFEF4-CB7F-4768-954A-3BA11C395658}"/>
    <cellStyle name="メモ 4 3 7 3" xfId="4392" xr:uid="{F1E6D9FB-6770-4763-A2EF-DF80D1C147DD}"/>
    <cellStyle name="メモ 4 3 7 3 2" xfId="15148" xr:uid="{06412152-FBB4-4C6F-8861-1D947BF4E69B}"/>
    <cellStyle name="メモ 4 3 7 3 2 2" xfId="36838" xr:uid="{D4D2021D-C6BE-4A57-A9D5-E5682211D5B2}"/>
    <cellStyle name="メモ 4 3 7 3 2 3" xfId="51049" xr:uid="{9298FD91-0AAB-4D05-8D4D-076E2B1334B1}"/>
    <cellStyle name="メモ 4 3 7 3 3" xfId="26080" xr:uid="{A5D40EED-195E-4C4A-813E-C68FECBEF7DD}"/>
    <cellStyle name="メモ 4 3 7 3 4" xfId="48880" xr:uid="{991848FB-39EA-4E15-B7D8-4C59BB16EA81}"/>
    <cellStyle name="メモ 4 3 7 4" xfId="5068" xr:uid="{48957897-C997-445B-8EDA-03516E8EB6C1}"/>
    <cellStyle name="メモ 4 3 7 4 2" xfId="15824" xr:uid="{B6E9F05A-8A96-4CAC-88E3-8E1C0DAD691B}"/>
    <cellStyle name="メモ 4 3 7 4 2 2" xfId="37514" xr:uid="{34EF40C9-16BE-4651-9C71-A7E28962B040}"/>
    <cellStyle name="メモ 4 3 7 4 3" xfId="26756" xr:uid="{6E360AA6-95EF-4586-B92A-2C72490FEE3C}"/>
    <cellStyle name="メモ 4 3 7 4 4" xfId="49689" xr:uid="{A66A0096-C86F-43B0-A9EC-4B344F8A2788}"/>
    <cellStyle name="メモ 4 3 7 5" xfId="5748" xr:uid="{B4789AB8-629B-43BF-8693-0672F5252CFE}"/>
    <cellStyle name="メモ 4 3 7 5 2" xfId="16504" xr:uid="{62A0B23C-F8C4-4DE8-914C-A34AC7AA1F58}"/>
    <cellStyle name="メモ 4 3 7 5 2 2" xfId="38194" xr:uid="{F20A180E-400B-4F1C-9B5C-C8392D02A4B1}"/>
    <cellStyle name="メモ 4 3 7 5 3" xfId="27435" xr:uid="{776E8112-0417-45B3-8E54-0B8D40B3A1A9}"/>
    <cellStyle name="メモ 4 3 7 6" xfId="6431" xr:uid="{DC90C6E8-83E9-4892-92ED-5488CC00AEFE}"/>
    <cellStyle name="メモ 4 3 7 6 2" xfId="17187" xr:uid="{E2888EB6-09CA-467D-9135-D0916E58803F}"/>
    <cellStyle name="メモ 4 3 7 6 2 2" xfId="38877" xr:uid="{20B7FF12-94B1-462E-A935-CB3405E6BE24}"/>
    <cellStyle name="メモ 4 3 7 6 3" xfId="28118" xr:uid="{CB6125EE-DB20-40F6-BF57-F54B0103BDB4}"/>
    <cellStyle name="メモ 4 3 7 7" xfId="7110" xr:uid="{C596E5A5-DFCC-4BD0-809E-98585594130F}"/>
    <cellStyle name="メモ 4 3 7 7 2" xfId="17866" xr:uid="{0B047632-9426-471C-ABFF-0F090A7953F1}"/>
    <cellStyle name="メモ 4 3 7 7 2 2" xfId="39556" xr:uid="{34C61913-8181-4F43-B032-D3240816D3FB}"/>
    <cellStyle name="メモ 4 3 7 7 3" xfId="28797" xr:uid="{3E0A6AE8-25C1-44BA-8F7D-48C1AD075352}"/>
    <cellStyle name="メモ 4 3 7 8" xfId="7773" xr:uid="{2ECE2B67-C613-4FB7-A544-78B2E93989E0}"/>
    <cellStyle name="メモ 4 3 7 8 2" xfId="18529" xr:uid="{E61B810D-3A79-4E1C-8A41-F398FB27655A}"/>
    <cellStyle name="メモ 4 3 7 8 2 2" xfId="40220" xr:uid="{77414E2B-96B3-4227-AEDC-9E6EAA6D50FD}"/>
    <cellStyle name="メモ 4 3 7 8 3" xfId="29461" xr:uid="{AE5A4E3F-3711-4BC0-A167-371BF9DFF705}"/>
    <cellStyle name="メモ 4 3 7 9" xfId="8409" xr:uid="{67E4A3DF-AC2B-449B-B24F-DCDDA71E5128}"/>
    <cellStyle name="メモ 4 3 7 9 2" xfId="19165" xr:uid="{E52225F3-67E5-48D6-8298-A013920EE6DF}"/>
    <cellStyle name="メモ 4 3 7 9 2 2" xfId="40856" xr:uid="{E6BEEF1B-D271-4598-95E7-60FBBBC74BAF}"/>
    <cellStyle name="メモ 4 3 7 9 3" xfId="30097" xr:uid="{D192B01C-C4AD-4516-9AAC-8257617EFB1D}"/>
    <cellStyle name="メモ 4 3 8" xfId="3120" xr:uid="{39970747-9118-4362-A272-DBE45BEA8BF1}"/>
    <cellStyle name="メモ 4 3 8 10" xfId="9148" xr:uid="{5833989D-FFCD-4E40-9864-402202674787}"/>
    <cellStyle name="メモ 4 3 8 10 2" xfId="19905" xr:uid="{7F93F74F-7A7C-4AF5-9236-4ED063A620F4}"/>
    <cellStyle name="メモ 4 3 8 10 2 2" xfId="41596" xr:uid="{252D80AB-E87B-4261-B76F-CC96CC113B6C}"/>
    <cellStyle name="メモ 4 3 8 10 3" xfId="30837" xr:uid="{C71A2867-C8AF-4823-9282-B02C2500A5C4}"/>
    <cellStyle name="メモ 4 3 8 11" xfId="9774" xr:uid="{05CED902-1134-45B7-91F8-E5B0D4ED9F92}"/>
    <cellStyle name="メモ 4 3 8 11 2" xfId="20531" xr:uid="{E6A53F47-A4C4-41FA-8C8D-0136594E6450}"/>
    <cellStyle name="メモ 4 3 8 11 2 2" xfId="42222" xr:uid="{AA55D950-049B-4CC2-A209-7959F7E987D5}"/>
    <cellStyle name="メモ 4 3 8 11 3" xfId="31463" xr:uid="{E44A6011-426B-4F4C-88DA-2E53BC65800D}"/>
    <cellStyle name="メモ 4 3 8 12" xfId="10409" xr:uid="{81583A61-EC64-4289-AA36-0625844CC48B}"/>
    <cellStyle name="メモ 4 3 8 12 2" xfId="21166" xr:uid="{B4C9A59F-A6C0-4B9D-A053-030A3A86F214}"/>
    <cellStyle name="メモ 4 3 8 12 2 2" xfId="42857" xr:uid="{7D8AE28C-F103-441D-AD5C-42C18DBC3873}"/>
    <cellStyle name="メモ 4 3 8 12 3" xfId="32098" xr:uid="{01641BFE-FE97-4F37-A6F0-EC9DC3194D27}"/>
    <cellStyle name="メモ 4 3 8 13" xfId="11061" xr:uid="{7BD17A30-6E41-4EE4-B0D8-5315BFDBF58C}"/>
    <cellStyle name="メモ 4 3 8 13 2" xfId="21818" xr:uid="{5285CA5E-8768-4272-BCB9-57F441D2FFD2}"/>
    <cellStyle name="メモ 4 3 8 13 2 2" xfId="43509" xr:uid="{8FEE02E7-3D95-43E9-9475-3E1F2F1CD69B}"/>
    <cellStyle name="メモ 4 3 8 13 3" xfId="32750" xr:uid="{BC761DA2-ECC1-465E-B2BD-8E520D6DB7FA}"/>
    <cellStyle name="メモ 4 3 8 14" xfId="11686" xr:uid="{15B22836-AB0C-472D-8D22-7397C0C4D17E}"/>
    <cellStyle name="メモ 4 3 8 14 2" xfId="22443" xr:uid="{5C7CCF22-97D8-4C0F-984E-5E49A02ED019}"/>
    <cellStyle name="メモ 4 3 8 14 2 2" xfId="44134" xr:uid="{81B59974-E080-4C4D-BCAF-0B5A4BA54CC5}"/>
    <cellStyle name="メモ 4 3 8 14 3" xfId="33375" xr:uid="{E5025B07-19D6-428D-B3AF-BB29D2A3A7EC}"/>
    <cellStyle name="メモ 4 3 8 15" xfId="12291" xr:uid="{A2A9DFA2-6EB9-49ED-83B8-32B6121F101F}"/>
    <cellStyle name="メモ 4 3 8 15 2" xfId="23048" xr:uid="{F1CCFE26-06E9-4D2B-A128-A78A4F1C72F2}"/>
    <cellStyle name="メモ 4 3 8 15 2 2" xfId="44739" xr:uid="{DCB745BE-1E21-4FB2-9BF4-929AF7E16A2D}"/>
    <cellStyle name="メモ 4 3 8 15 3" xfId="33980" xr:uid="{4B789003-1A2C-41B3-ACBA-A661682B2DB1}"/>
    <cellStyle name="メモ 4 3 8 16" xfId="12920" xr:uid="{AE5833E6-5F35-430A-B8CA-55C7FC415E0A}"/>
    <cellStyle name="メモ 4 3 8 16 2" xfId="23677" xr:uid="{89CB1EBF-7435-4025-A56F-08EC81090695}"/>
    <cellStyle name="メモ 4 3 8 16 2 2" xfId="45368" xr:uid="{A8095341-4710-466D-83FD-1A9B6D8D70EE}"/>
    <cellStyle name="メモ 4 3 8 16 3" xfId="34609" xr:uid="{FEC0A86F-6A39-4167-B869-CE500743F134}"/>
    <cellStyle name="メモ 4 3 8 17" xfId="13591" xr:uid="{31E4C742-18F1-420F-A0E7-AEDCB52430A8}"/>
    <cellStyle name="メモ 4 3 8 17 2" xfId="35280" xr:uid="{2429E6FE-B066-48EB-B98A-B5B935BED5AB}"/>
    <cellStyle name="メモ 4 3 8 18" xfId="24520" xr:uid="{DE46B8F2-F9C8-4BC2-9C8F-E07B9B21EE1F}"/>
    <cellStyle name="メモ 4 3 8 19" xfId="46218" xr:uid="{6D23E52D-8123-42C7-A87D-A7A6921B69EC}"/>
    <cellStyle name="メモ 4 3 8 2" xfId="3772" xr:uid="{BF42E8CA-DB70-4DE4-A346-CF329BF2EE0A}"/>
    <cellStyle name="メモ 4 3 8 2 2" xfId="14528" xr:uid="{3CFD1588-68B5-4BC3-84FD-36A15B1248C1}"/>
    <cellStyle name="メモ 4 3 8 2 2 2" xfId="36218" xr:uid="{C9923F7F-7B1F-4BF2-BE18-85535E0DC94C}"/>
    <cellStyle name="メモ 4 3 8 2 2 3" xfId="49237" xr:uid="{87B876E7-5939-4537-8D48-93828AD2E427}"/>
    <cellStyle name="メモ 4 3 8 2 3" xfId="25460" xr:uid="{E25E2093-B278-4F9D-874B-048CEE45A9D8}"/>
    <cellStyle name="メモ 4 3 8 2 3 2" xfId="50429" xr:uid="{665CBCC7-DFE7-4A7E-91BD-827541C8D34A}"/>
    <cellStyle name="メモ 4 3 8 2 4" xfId="48260" xr:uid="{64B9B429-1CEE-435E-B0F2-7E42ADC74AC6}"/>
    <cellStyle name="メモ 4 3 8 20" xfId="46896" xr:uid="{61737816-DE10-435E-974A-A9859FD65441}"/>
    <cellStyle name="メモ 4 3 8 21" xfId="47580" xr:uid="{085CBA27-E938-4236-8EC0-9F01FD5F20E8}"/>
    <cellStyle name="メモ 4 3 8 3" xfId="4452" xr:uid="{90CA72C5-29B4-48E6-A6BA-81113E7804B0}"/>
    <cellStyle name="メモ 4 3 8 3 2" xfId="15208" xr:uid="{567456FF-5055-4A04-B855-BDEC386EF90E}"/>
    <cellStyle name="メモ 4 3 8 3 2 2" xfId="36898" xr:uid="{976775FA-1D24-424C-B0F9-69E438710BFC}"/>
    <cellStyle name="メモ 4 3 8 3 2 3" xfId="51109" xr:uid="{4E993AB0-F763-4AB5-8AD8-D8FF28471D00}"/>
    <cellStyle name="メモ 4 3 8 3 3" xfId="26140" xr:uid="{D09D921F-9C89-4B29-8DBC-A8A70A83B25E}"/>
    <cellStyle name="メモ 4 3 8 3 4" xfId="48940" xr:uid="{F3A47021-B59C-4303-8AAB-4A460688F941}"/>
    <cellStyle name="メモ 4 3 8 4" xfId="5128" xr:uid="{E16A3EAA-F70C-4AD6-B64A-4C59FC61486B}"/>
    <cellStyle name="メモ 4 3 8 4 2" xfId="15884" xr:uid="{43C667D2-889E-4E1B-B041-9FEC6825960B}"/>
    <cellStyle name="メモ 4 3 8 4 2 2" xfId="37574" xr:uid="{03FEBD98-F385-421B-BE57-2C3F1C943DCD}"/>
    <cellStyle name="メモ 4 3 8 4 3" xfId="26816" xr:uid="{C3C8EFAD-34FE-4075-B9AE-3B1934820333}"/>
    <cellStyle name="メモ 4 3 8 4 4" xfId="49749" xr:uid="{199EBEC1-EBA1-4830-B948-10BF23BEDAFD}"/>
    <cellStyle name="メモ 4 3 8 5" xfId="5808" xr:uid="{CAC2B59D-A92A-48CA-AACB-E4985C21FD24}"/>
    <cellStyle name="メモ 4 3 8 5 2" xfId="16564" xr:uid="{8595D700-0968-43FD-A2AA-E58D8D4B03C5}"/>
    <cellStyle name="メモ 4 3 8 5 2 2" xfId="38254" xr:uid="{4CBC54F5-C9DB-49D3-B0F4-ABDAFFBE5FE3}"/>
    <cellStyle name="メモ 4 3 8 5 3" xfId="27495" xr:uid="{37F1A3EF-E968-4280-81F4-ABA1F45E1F81}"/>
    <cellStyle name="メモ 4 3 8 6" xfId="6491" xr:uid="{CC9DCA4B-D590-4C34-9FAA-386EC3719F0B}"/>
    <cellStyle name="メモ 4 3 8 6 2" xfId="17247" xr:uid="{B936507E-A0D7-4B72-8D35-4DE8F55FF006}"/>
    <cellStyle name="メモ 4 3 8 6 2 2" xfId="38937" xr:uid="{C2EB4274-14C1-4371-AB9F-26553D309687}"/>
    <cellStyle name="メモ 4 3 8 6 3" xfId="28178" xr:uid="{DC87B276-7B6A-4B7E-97C9-F7A06B07D50E}"/>
    <cellStyle name="メモ 4 3 8 7" xfId="7170" xr:uid="{9C86B87A-3574-443A-BA46-AC6E7AB2543A}"/>
    <cellStyle name="メモ 4 3 8 7 2" xfId="17926" xr:uid="{25A737E9-2B32-4E7B-9138-663824E46576}"/>
    <cellStyle name="メモ 4 3 8 7 2 2" xfId="39616" xr:uid="{3593E12F-E442-436D-8520-BAE24EBC1DA7}"/>
    <cellStyle name="メモ 4 3 8 7 3" xfId="28857" xr:uid="{6ED80219-9A57-46E1-A089-81DCC17A91F8}"/>
    <cellStyle name="メモ 4 3 8 8" xfId="7833" xr:uid="{45DB0CCA-7995-4379-8E5E-4D76537F7CEA}"/>
    <cellStyle name="メモ 4 3 8 8 2" xfId="18589" xr:uid="{7411410D-3B59-4C53-84FD-7EDCA9D9DE8C}"/>
    <cellStyle name="メモ 4 3 8 8 2 2" xfId="40280" xr:uid="{FCA0F27D-9F40-4745-9F40-5747950C2888}"/>
    <cellStyle name="メモ 4 3 8 8 3" xfId="29521" xr:uid="{172B3D9E-6B0A-414A-BB5E-F69DACD8B650}"/>
    <cellStyle name="メモ 4 3 8 9" xfId="8469" xr:uid="{45CF0F49-1B3B-40CE-9508-6C0CA2F1DD8B}"/>
    <cellStyle name="メモ 4 3 8 9 2" xfId="19225" xr:uid="{430A3FE6-263C-4FE5-BC70-66E15DF289C6}"/>
    <cellStyle name="メモ 4 3 8 9 2 2" xfId="40916" xr:uid="{FE7C782D-3A2F-4678-887A-B722EE6E9473}"/>
    <cellStyle name="メモ 4 3 8 9 3" xfId="30157" xr:uid="{47F1587E-3A98-48A4-9698-4209A2035234}"/>
    <cellStyle name="メモ 4 3 9" xfId="3180" xr:uid="{455CB500-A0E9-45E6-9E2A-5FD1C53C6266}"/>
    <cellStyle name="メモ 4 3 9 10" xfId="9208" xr:uid="{2ABB0481-CB5D-48BE-8B37-5B56E03C5E99}"/>
    <cellStyle name="メモ 4 3 9 10 2" xfId="19965" xr:uid="{1190BD43-62EE-4DC5-809F-FC847299B131}"/>
    <cellStyle name="メモ 4 3 9 10 2 2" xfId="41656" xr:uid="{CB3421C4-FF7B-43C8-85FC-9FE231C6A3D1}"/>
    <cellStyle name="メモ 4 3 9 10 3" xfId="30897" xr:uid="{56205741-299D-4F70-AE2D-4D1AA84B40FD}"/>
    <cellStyle name="メモ 4 3 9 11" xfId="9834" xr:uid="{EDC043B8-64C1-478A-8A31-6C3CDF1CFD57}"/>
    <cellStyle name="メモ 4 3 9 11 2" xfId="20591" xr:uid="{43925D9C-DC08-4C3F-898F-53BC9A22E03F}"/>
    <cellStyle name="メモ 4 3 9 11 2 2" xfId="42282" xr:uid="{F2DACE51-9D92-4BE5-AE04-5A2F1B3618D3}"/>
    <cellStyle name="メモ 4 3 9 11 3" xfId="31523" xr:uid="{F8B8249C-BF30-49B4-A323-B7AA0C5058F2}"/>
    <cellStyle name="メモ 4 3 9 12" xfId="10469" xr:uid="{8203F3F6-A580-4C15-BF4D-BD984EEE5E7B}"/>
    <cellStyle name="メモ 4 3 9 12 2" xfId="21226" xr:uid="{0140F88B-32EF-491B-8CEC-3C047802D834}"/>
    <cellStyle name="メモ 4 3 9 12 2 2" xfId="42917" xr:uid="{2DD0183C-710C-4E74-9134-414B422B4C6E}"/>
    <cellStyle name="メモ 4 3 9 12 3" xfId="32158" xr:uid="{3B18BEE8-28FA-49A8-901B-7321A28D482A}"/>
    <cellStyle name="メモ 4 3 9 13" xfId="11121" xr:uid="{31460724-0B28-47EB-A885-32C71BFA5A9C}"/>
    <cellStyle name="メモ 4 3 9 13 2" xfId="21878" xr:uid="{E10701B9-3D29-46E8-9C3D-09BE0AF55959}"/>
    <cellStyle name="メモ 4 3 9 13 2 2" xfId="43569" xr:uid="{659E74E6-C569-4A74-9E2A-BC391E9AE2F9}"/>
    <cellStyle name="メモ 4 3 9 13 3" xfId="32810" xr:uid="{9B868287-0A01-4340-AC32-8B0E6E7BF8B7}"/>
    <cellStyle name="メモ 4 3 9 14" xfId="11746" xr:uid="{00A3DEC3-1116-4040-A5B3-C66FFF004FED}"/>
    <cellStyle name="メモ 4 3 9 14 2" xfId="22503" xr:uid="{D5196743-674C-4107-90E6-434AB89ECB68}"/>
    <cellStyle name="メモ 4 3 9 14 2 2" xfId="44194" xr:uid="{4F3B52D4-2DAB-4B4F-8E5B-6AA0BCDF0876}"/>
    <cellStyle name="メモ 4 3 9 14 3" xfId="33435" xr:uid="{A2974693-162A-47BF-A082-F80754B39E6C}"/>
    <cellStyle name="メモ 4 3 9 15" xfId="12351" xr:uid="{68034D43-FCE9-444B-A14C-F9F47C36EF9F}"/>
    <cellStyle name="メモ 4 3 9 15 2" xfId="23108" xr:uid="{5C57B441-B958-45EA-9A48-49CCA8C6D9AD}"/>
    <cellStyle name="メモ 4 3 9 15 2 2" xfId="44799" xr:uid="{A01DEC84-E5BB-4599-A3EF-EA222A1DF12C}"/>
    <cellStyle name="メモ 4 3 9 15 3" xfId="34040" xr:uid="{9257F485-E882-41C8-A88A-18696D6407B3}"/>
    <cellStyle name="メモ 4 3 9 16" xfId="12980" xr:uid="{4B56A5F3-4207-4565-91D4-8AE58D12DE22}"/>
    <cellStyle name="メモ 4 3 9 16 2" xfId="23737" xr:uid="{62968B40-DE16-485C-A281-ACCFA8616E7C}"/>
    <cellStyle name="メモ 4 3 9 16 2 2" xfId="45428" xr:uid="{3ED522AA-BB0D-46EE-A6EE-D5F81C6095DF}"/>
    <cellStyle name="メモ 4 3 9 16 3" xfId="34669" xr:uid="{D8A7B9B6-C01D-44F5-89CF-7BAAB5CAB88C}"/>
    <cellStyle name="メモ 4 3 9 17" xfId="13651" xr:uid="{5A1B5A9B-C815-463B-B658-BF6DDD58EE8C}"/>
    <cellStyle name="メモ 4 3 9 17 2" xfId="35340" xr:uid="{95953CEF-77EB-435C-B083-A3A4C68B60FD}"/>
    <cellStyle name="メモ 4 3 9 18" xfId="24580" xr:uid="{C9AE64DF-F72C-4975-8222-8B8E86EF4A19}"/>
    <cellStyle name="メモ 4 3 9 19" xfId="46278" xr:uid="{5199157E-B146-482B-87EA-287C6C4A6FF9}"/>
    <cellStyle name="メモ 4 3 9 2" xfId="3832" xr:uid="{0E923EBB-900F-40FE-A456-AE7DCB889A8E}"/>
    <cellStyle name="メモ 4 3 9 2 2" xfId="14588" xr:uid="{9D309F23-5FD8-4598-A082-9C89A7E15F1C}"/>
    <cellStyle name="メモ 4 3 9 2 2 2" xfId="36278" xr:uid="{F0876F4A-9A96-42C6-9B91-7E035C09DE38}"/>
    <cellStyle name="メモ 4 3 9 2 2 3" xfId="49249" xr:uid="{892355E6-E036-4A14-A651-55395908ECA7}"/>
    <cellStyle name="メモ 4 3 9 2 3" xfId="25520" xr:uid="{407B7392-667B-4BF4-9368-B86AB3364E71}"/>
    <cellStyle name="メモ 4 3 9 2 3 2" xfId="50489" xr:uid="{D261D847-7F27-4166-B9F9-ED1D5EB785F5}"/>
    <cellStyle name="メモ 4 3 9 2 4" xfId="48320" xr:uid="{04E09250-41F9-4417-8115-0D11B37BAE56}"/>
    <cellStyle name="メモ 4 3 9 20" xfId="46956" xr:uid="{E885FBF9-B8F8-4080-9402-4DD4017B43D5}"/>
    <cellStyle name="メモ 4 3 9 21" xfId="47640" xr:uid="{FECC2929-5335-4030-9D63-75DDE63E76BE}"/>
    <cellStyle name="メモ 4 3 9 3" xfId="4512" xr:uid="{36F103A9-1131-4347-A9DA-2E5390713121}"/>
    <cellStyle name="メモ 4 3 9 3 2" xfId="15268" xr:uid="{D47AFCFC-3543-4DEF-B75C-C02713D9B374}"/>
    <cellStyle name="メモ 4 3 9 3 2 2" xfId="36958" xr:uid="{FA76DA78-AF9C-46AD-84A2-EB1367317FF9}"/>
    <cellStyle name="メモ 4 3 9 3 2 3" xfId="51169" xr:uid="{4F9A5A59-A7E6-47E3-A647-30C4A9EA0208}"/>
    <cellStyle name="メモ 4 3 9 3 3" xfId="26200" xr:uid="{96124D7A-FC03-4C97-8460-926855E5F829}"/>
    <cellStyle name="メモ 4 3 9 3 4" xfId="49000" xr:uid="{86F41B23-3D00-44CD-8AAD-1035C0A8A8AA}"/>
    <cellStyle name="メモ 4 3 9 4" xfId="5188" xr:uid="{ABDAA31E-27F1-434A-BB83-0BE5B7EBDA15}"/>
    <cellStyle name="メモ 4 3 9 4 2" xfId="15944" xr:uid="{52EEBE5E-B6AA-4906-8681-3F4D36172BFF}"/>
    <cellStyle name="メモ 4 3 9 4 2 2" xfId="37634" xr:uid="{E37D6482-8A81-415A-86CF-A8E856C48147}"/>
    <cellStyle name="メモ 4 3 9 4 3" xfId="26876" xr:uid="{A00A6DC0-CBB3-4916-B5EB-EA2DE5978333}"/>
    <cellStyle name="メモ 4 3 9 4 4" xfId="49809" xr:uid="{611CE1A9-579F-4E0D-8A6D-C5025E790BF2}"/>
    <cellStyle name="メモ 4 3 9 5" xfId="5868" xr:uid="{12CAA102-101A-4F5C-A710-CF249FDCE50D}"/>
    <cellStyle name="メモ 4 3 9 5 2" xfId="16624" xr:uid="{8A94BF00-3FB1-41D2-B42E-D4B42FCA3208}"/>
    <cellStyle name="メモ 4 3 9 5 2 2" xfId="38314" xr:uid="{B32F5CC9-0441-43BD-B6C4-1AADE1AC310D}"/>
    <cellStyle name="メモ 4 3 9 5 3" xfId="27555" xr:uid="{4E17F3F6-7FD1-4BB0-AFDB-5523BB366FE2}"/>
    <cellStyle name="メモ 4 3 9 6" xfId="6551" xr:uid="{B3FC7F38-4187-4740-9789-F207E8A77036}"/>
    <cellStyle name="メモ 4 3 9 6 2" xfId="17307" xr:uid="{05653DC1-8C23-4E0B-AE90-2749537D39F8}"/>
    <cellStyle name="メモ 4 3 9 6 2 2" xfId="38997" xr:uid="{35DB0A68-A280-4406-BC02-D279B1302533}"/>
    <cellStyle name="メモ 4 3 9 6 3" xfId="28238" xr:uid="{57E7362B-F93B-47CC-B023-2610FABE8115}"/>
    <cellStyle name="メモ 4 3 9 7" xfId="7230" xr:uid="{6AEEEE31-1050-4FA9-B677-F28E0D41AEE6}"/>
    <cellStyle name="メモ 4 3 9 7 2" xfId="17986" xr:uid="{54CDF806-3687-40C7-B4F5-B894CAC64831}"/>
    <cellStyle name="メモ 4 3 9 7 2 2" xfId="39676" xr:uid="{21CF5A50-6121-4B50-A9EF-A2F1682B6C58}"/>
    <cellStyle name="メモ 4 3 9 7 3" xfId="28917" xr:uid="{62C4259E-333D-4B26-BCED-D0C38ED49B66}"/>
    <cellStyle name="メモ 4 3 9 8" xfId="7893" xr:uid="{F67E090B-5A4D-4F2E-9149-10897892B830}"/>
    <cellStyle name="メモ 4 3 9 8 2" xfId="18649" xr:uid="{1A6311DB-BC3F-455C-B4BF-1B64E640A135}"/>
    <cellStyle name="メモ 4 3 9 8 2 2" xfId="40340" xr:uid="{5CAB4DC8-534A-4E1D-88FB-187924F60068}"/>
    <cellStyle name="メモ 4 3 9 8 3" xfId="29581" xr:uid="{CAC827C1-A226-4493-818E-A5374E51A689}"/>
    <cellStyle name="メモ 4 3 9 9" xfId="8529" xr:uid="{1690D9B9-4F68-402C-9F58-24AC88E91416}"/>
    <cellStyle name="メモ 4 3 9 9 2" xfId="19285" xr:uid="{AA43995F-9B4F-43EC-916C-E2B24A6E57E9}"/>
    <cellStyle name="メモ 4 3 9 9 2 2" xfId="40976" xr:uid="{80ED628E-7BC0-49A1-AE56-AEEDAD2A4E53}"/>
    <cellStyle name="メモ 4 3 9 9 3" xfId="30217" xr:uid="{C34F07D8-1D34-483F-879E-F308A3998ACB}"/>
    <cellStyle name="メモ 4 4" xfId="1307" xr:uid="{632EFCD8-6749-470D-9415-7B8524720874}"/>
    <cellStyle name="メモ 4 4 2" xfId="1619" xr:uid="{B099C086-E66F-4698-B247-9596247193EF}"/>
    <cellStyle name="メモ 4 4 2 2" xfId="35543" xr:uid="{3DF6E01A-808D-4117-9D0C-40404E5C15F9}"/>
    <cellStyle name="メモ 4 4 2 3" xfId="51515" xr:uid="{7D6F253F-88E9-4070-9702-D22A03097DE4}"/>
    <cellStyle name="メモ 4 4 2 4" xfId="13853" xr:uid="{88C22D33-DCE1-4A49-B7D4-A21E10A65D77}"/>
    <cellStyle name="メモ 4 4 3" xfId="24784" xr:uid="{EBBAFFE4-C482-4A83-94D8-A6321F54763F}"/>
    <cellStyle name="メモ 4 4 4" xfId="51495" xr:uid="{1FDC7323-85DC-49E8-9B9E-CB121FCCF228}"/>
    <cellStyle name="メモ 4 4 5" xfId="2427" xr:uid="{D6017665-8288-489E-B8FB-9EEE335F68AD}"/>
    <cellStyle name="メモ 4 5" xfId="1463" xr:uid="{CBEE2C3A-3B85-4392-A55A-5F1F83B3A94C}"/>
    <cellStyle name="メモ 4 6" xfId="51472" xr:uid="{27FD3D0D-A4CE-4702-889C-D1012F3DE2F9}"/>
    <cellStyle name="メモ 4 7" xfId="2330" xr:uid="{F7B83ABA-1996-41B2-A1F2-250CD1EC18CC}"/>
    <cellStyle name="メモ 5" xfId="82" xr:uid="{FA38F786-44DA-4052-8755-CB4CCD52A5E5}"/>
    <cellStyle name="メモ 5 2" xfId="13870" xr:uid="{F86CDE9C-4F29-44A7-8452-9C1C95C3F01F}"/>
    <cellStyle name="メモ 5 2 2" xfId="24038" xr:uid="{F363BF43-F87B-4E69-A812-F732A1614ADD}"/>
    <cellStyle name="メモ 5 2 2 2" xfId="45729" xr:uid="{3AC7642D-CF33-4810-A140-49E9A4219A1C}"/>
    <cellStyle name="メモ 5 2 3" xfId="35560" xr:uid="{E5E4566E-0398-43E6-86AC-8D105109BD92}"/>
    <cellStyle name="メモ 5 3" xfId="23975" xr:uid="{A3E0CB0C-1D55-47AA-910A-9F0688C1930D}"/>
    <cellStyle name="メモ 5 3 2" xfId="45666" xr:uid="{D89BF8AE-6E25-4EE9-ABF8-F96F9E9E5AE4}"/>
    <cellStyle name="メモ 5 4" xfId="24801" xr:uid="{B1FD9D7D-252C-4820-9B19-2C4386FAC7D5}"/>
    <cellStyle name="メモ 5 5" xfId="51384" xr:uid="{659F01FC-74F0-46E7-8903-B4501028D69B}"/>
    <cellStyle name="メモ 5 6" xfId="2456" xr:uid="{E72A27D7-9835-4014-AA14-D93982C69E6C}"/>
    <cellStyle name="リンク セル" xfId="21" builtinId="24" customBuiltin="1"/>
    <cellStyle name="リンク セル 2" xfId="1108" xr:uid="{797E7002-A085-49C7-A791-FE2E01CAD48B}"/>
    <cellStyle name="リンク セル 2 2" xfId="51430" xr:uid="{8B4AF72C-4F18-438F-88CB-4F49BE7D8ECD}"/>
    <cellStyle name="リンク セル 2 3" xfId="2331" xr:uid="{0D8F3A0D-8CD6-489A-AB8A-08260CD47F63}"/>
    <cellStyle name="リンク セル 3" xfId="83" xr:uid="{B6EE7C9F-2489-4BFB-B04C-3E4E1E4C9ADA}"/>
    <cellStyle name="リンク セル 4" xfId="2332" xr:uid="{FBCF2FF5-3EA1-4A45-B41A-61F68D71E473}"/>
    <cellStyle name="悪い" xfId="16" builtinId="27" customBuiltin="1"/>
    <cellStyle name="悪い 2" xfId="1103" xr:uid="{DB9AE905-3E9B-402F-B5A9-584CF9C99EAC}"/>
    <cellStyle name="悪い 2 2" xfId="51425" xr:uid="{081E9575-E898-4084-BFAD-98EEB747811F}"/>
    <cellStyle name="悪い 2 3" xfId="2333" xr:uid="{9A798799-E8E0-46A0-9D4F-B03E6691C83B}"/>
    <cellStyle name="悪い 3" xfId="84" xr:uid="{B1426785-F818-4925-9FD2-DF06CF5E9A12}"/>
    <cellStyle name="悪い 4" xfId="2334" xr:uid="{EC04DA45-4B9C-4C9F-ABEC-BE595B2D66A2}"/>
    <cellStyle name="計算" xfId="20" builtinId="22" customBuiltin="1"/>
    <cellStyle name="計算 2" xfId="1107" xr:uid="{1970A53B-5381-41C7-92E3-36C6F9BE2574}"/>
    <cellStyle name="計算 2 2" xfId="2431" xr:uid="{25D69FBC-F5EE-4EDA-93FD-ECBDA12B37E1}"/>
    <cellStyle name="計算 2 2 10" xfId="2955" xr:uid="{9DF451A6-5407-4128-ACBD-4C95625FAA38}"/>
    <cellStyle name="計算 2 2 10 10" xfId="8983" xr:uid="{6C841612-0FC6-4DBE-83BE-EDE33D562077}"/>
    <cellStyle name="計算 2 2 10 10 2" xfId="19739" xr:uid="{3F24148B-91DB-4E09-B49B-E6646C56916D}"/>
    <cellStyle name="計算 2 2 10 10 2 2" xfId="41430" xr:uid="{26C47E12-E993-44E8-9F86-1A665E2D5595}"/>
    <cellStyle name="計算 2 2 10 10 3" xfId="30671" xr:uid="{7DC492CD-69A4-4C4F-B9AE-8063DE5F9C8A}"/>
    <cellStyle name="計算 2 2 10 11" xfId="9608" xr:uid="{351BBA76-E030-435E-B2CC-90D070FFE5DE}"/>
    <cellStyle name="計算 2 2 10 11 2" xfId="20365" xr:uid="{BF37896C-6B65-4B1A-BCA8-31814075485C}"/>
    <cellStyle name="計算 2 2 10 11 2 2" xfId="42056" xr:uid="{60FAA2C5-9ED5-45E6-B84F-62E539B4A66A}"/>
    <cellStyle name="計算 2 2 10 11 3" xfId="31297" xr:uid="{9756614A-5485-4656-8160-1EED707AC753}"/>
    <cellStyle name="計算 2 2 10 12" xfId="10243" xr:uid="{014DED6D-58C4-4003-98EE-D2217A43FC6E}"/>
    <cellStyle name="計算 2 2 10 12 2" xfId="21000" xr:uid="{D2A4897E-A175-4B8E-81DD-E5419975E1FF}"/>
    <cellStyle name="計算 2 2 10 12 2 2" xfId="42691" xr:uid="{F810D6E5-EE29-44EC-939E-5EAAEA32148C}"/>
    <cellStyle name="計算 2 2 10 12 3" xfId="31932" xr:uid="{1F870918-03DA-4AD0-BF00-81C2BEDCEABA}"/>
    <cellStyle name="計算 2 2 10 13" xfId="10895" xr:uid="{B8EC945D-71B8-40D4-AC70-D3D41824F02E}"/>
    <cellStyle name="計算 2 2 10 13 2" xfId="21652" xr:uid="{B1535080-1758-4862-83D0-EB3E3D6DBE48}"/>
    <cellStyle name="計算 2 2 10 13 2 2" xfId="43343" xr:uid="{BA7BD467-8C8E-4C7D-83C1-01B52C3E6298}"/>
    <cellStyle name="計算 2 2 10 13 3" xfId="32584" xr:uid="{650CC0EF-76F6-4F61-BEF8-89E12E5EC6FD}"/>
    <cellStyle name="計算 2 2 10 14" xfId="11520" xr:uid="{52696EFB-0ADA-492C-B9C5-64613E1CD98D}"/>
    <cellStyle name="計算 2 2 10 14 2" xfId="22277" xr:uid="{2CFE5503-0A80-4C16-AA42-0F4E4597EFF5}"/>
    <cellStyle name="計算 2 2 10 14 2 2" xfId="43968" xr:uid="{F0014C3F-17FC-49B3-83EE-61E7E9E0BB48}"/>
    <cellStyle name="計算 2 2 10 14 3" xfId="33209" xr:uid="{32DB0333-B0DE-4D49-A0A2-62C5E163ECCF}"/>
    <cellStyle name="計算 2 2 10 15" xfId="12125" xr:uid="{D42632AC-E66B-4867-9976-91A664603B2B}"/>
    <cellStyle name="計算 2 2 10 15 2" xfId="22882" xr:uid="{096EEB02-B677-4FBB-A1EC-195B15A7C09D}"/>
    <cellStyle name="計算 2 2 10 15 2 2" xfId="44573" xr:uid="{443E0B89-FD78-4408-96C1-BB7256347FF3}"/>
    <cellStyle name="計算 2 2 10 15 3" xfId="33814" xr:uid="{96181AC5-74EF-450E-A2C7-C49D954ABA26}"/>
    <cellStyle name="計算 2 2 10 16" xfId="12754" xr:uid="{648F8305-9F38-4216-B645-285E816AC8B8}"/>
    <cellStyle name="計算 2 2 10 16 2" xfId="23511" xr:uid="{8535B0C7-1E05-428C-BEA4-7BE8553E1DA2}"/>
    <cellStyle name="計算 2 2 10 16 2 2" xfId="45202" xr:uid="{23CAC220-E17F-427F-9E2C-D06D03139312}"/>
    <cellStyle name="計算 2 2 10 16 3" xfId="34443" xr:uid="{D5EBDCBB-13B4-4760-87D0-6F49786757B1}"/>
    <cellStyle name="計算 2 2 10 17" xfId="13425" xr:uid="{BFDB2062-3358-41BA-990C-7C8129036A4F}"/>
    <cellStyle name="計算 2 2 10 17 2" xfId="35114" xr:uid="{C506ED1A-74B8-4E88-B4A0-F8D407981A3B}"/>
    <cellStyle name="計算 2 2 10 18" xfId="24354" xr:uid="{87B1D553-4B18-44A1-A328-D54C3CEA46D0}"/>
    <cellStyle name="計算 2 2 10 19" xfId="46052" xr:uid="{97EEB874-7C1A-4053-BCDF-C83E52039A68}"/>
    <cellStyle name="計算 2 2 10 2" xfId="3606" xr:uid="{EB665A00-F040-4A52-8CB5-C3144D7AFF6C}"/>
    <cellStyle name="計算 2 2 10 2 2" xfId="14362" xr:uid="{A4F1B294-094C-457D-93AE-BB4E58DAF0F8}"/>
    <cellStyle name="計算 2 2 10 2 2 2" xfId="36052" xr:uid="{E0A426A3-F5B1-4B72-A7F3-DA13B4D8A408}"/>
    <cellStyle name="計算 2 2 10 2 2 3" xfId="50263" xr:uid="{834E79C7-18C2-4A2B-A046-79AAF5C45196}"/>
    <cellStyle name="計算 2 2 10 2 3" xfId="25294" xr:uid="{2524E617-03AA-4D93-AAF5-C1382685A288}"/>
    <cellStyle name="計算 2 2 10 2 4" xfId="48094" xr:uid="{947AB622-159A-48A5-A334-C46E62F52BBC}"/>
    <cellStyle name="計算 2 2 10 20" xfId="46730" xr:uid="{6DC02B86-526A-4CD3-A3DF-40676D4AB683}"/>
    <cellStyle name="計算 2 2 10 21" xfId="47414" xr:uid="{771BED78-A048-43F3-931D-70EB62EE0409}"/>
    <cellStyle name="計算 2 2 10 3" xfId="4286" xr:uid="{2472544A-66C0-48BA-93BC-0600FFDDBF34}"/>
    <cellStyle name="計算 2 2 10 3 2" xfId="15042" xr:uid="{13C34B3F-9749-4519-9175-9D76442AA6D3}"/>
    <cellStyle name="計算 2 2 10 3 2 2" xfId="36732" xr:uid="{BE60C929-AF1E-49F5-9F85-B98FEFF4BAA6}"/>
    <cellStyle name="計算 2 2 10 3 2 3" xfId="50943" xr:uid="{BCAEE695-8B41-41B7-A0E5-4EEFC2FF571F}"/>
    <cellStyle name="計算 2 2 10 3 3" xfId="25974" xr:uid="{46F0AF8A-40CF-4AF7-885D-FA91D88A1707}"/>
    <cellStyle name="計算 2 2 10 3 4" xfId="48774" xr:uid="{6237443A-49C5-4DF6-A38F-80F857859012}"/>
    <cellStyle name="計算 2 2 10 4" xfId="4962" xr:uid="{13F0E954-F4BF-477C-8C46-DEA4C9F9A06D}"/>
    <cellStyle name="計算 2 2 10 4 2" xfId="15718" xr:uid="{ACFBEC7B-0713-41D4-AB2F-D96250A4CCE5}"/>
    <cellStyle name="計算 2 2 10 4 2 2" xfId="37408" xr:uid="{192D5CDA-0007-4668-B2BA-935FE815154C}"/>
    <cellStyle name="計算 2 2 10 4 3" xfId="26650" xr:uid="{8BCB9C97-B5F4-4992-BF24-63BE3DD12A57}"/>
    <cellStyle name="計算 2 2 10 4 4" xfId="49583" xr:uid="{F2AD60C4-AB74-43C7-8781-76AB03ED0CD3}"/>
    <cellStyle name="計算 2 2 10 5" xfId="5642" xr:uid="{97AF1CD9-F650-46FB-92AB-78A7D7A51D49}"/>
    <cellStyle name="計算 2 2 10 5 2" xfId="16398" xr:uid="{6BCE9600-FFD8-441F-BB94-25E0296A7742}"/>
    <cellStyle name="計算 2 2 10 5 2 2" xfId="38088" xr:uid="{63D875B0-CFAA-410A-BDA7-5D318D2D7C8E}"/>
    <cellStyle name="計算 2 2 10 5 3" xfId="27329" xr:uid="{4D00F472-99B6-44A4-93B8-CBC440D069AD}"/>
    <cellStyle name="計算 2 2 10 6" xfId="6325" xr:uid="{BFEC67FE-9621-49D0-AC05-3D6EBE9D2DE3}"/>
    <cellStyle name="計算 2 2 10 6 2" xfId="17081" xr:uid="{030578B1-0751-403E-97AF-B77504DC7612}"/>
    <cellStyle name="計算 2 2 10 6 2 2" xfId="38771" xr:uid="{170DF8F4-2784-4CFF-8DDF-58568C94C841}"/>
    <cellStyle name="計算 2 2 10 6 3" xfId="28012" xr:uid="{6526999A-E3C9-4B34-ADB2-08D4C6466E19}"/>
    <cellStyle name="計算 2 2 10 7" xfId="7004" xr:uid="{EE17C8BA-4D0B-4541-BDCA-293E4354A894}"/>
    <cellStyle name="計算 2 2 10 7 2" xfId="17760" xr:uid="{5717A0A2-ED81-43B6-B778-E75ED8F06FAD}"/>
    <cellStyle name="計算 2 2 10 7 2 2" xfId="39450" xr:uid="{6F879045-2FC2-48BE-BE8C-2CEA735E0776}"/>
    <cellStyle name="計算 2 2 10 7 3" xfId="28691" xr:uid="{EA917C99-E985-4531-8A78-200A8448F7E8}"/>
    <cellStyle name="計算 2 2 10 8" xfId="7667" xr:uid="{48C67237-B165-4905-AEEA-8344021ED12D}"/>
    <cellStyle name="計算 2 2 10 8 2" xfId="18423" xr:uid="{8A9A7E5D-2A4B-4B93-A6C1-B4CBECF6F772}"/>
    <cellStyle name="計算 2 2 10 8 2 2" xfId="40114" xr:uid="{489205F3-BD1A-4171-80A6-31CBEEE92B48}"/>
    <cellStyle name="計算 2 2 10 8 3" xfId="29355" xr:uid="{240B9167-B605-4231-A9F0-1C630DDC4758}"/>
    <cellStyle name="計算 2 2 10 9" xfId="8303" xr:uid="{C5AE4B9D-8BA1-4D4B-932D-85083B903A6D}"/>
    <cellStyle name="計算 2 2 10 9 2" xfId="19059" xr:uid="{C6269E7F-487B-4194-BB53-E90D3332798F}"/>
    <cellStyle name="計算 2 2 10 9 2 2" xfId="40750" xr:uid="{B3895E4F-F63E-42EC-B088-33A4934D522C}"/>
    <cellStyle name="計算 2 2 10 9 3" xfId="29991" xr:uid="{02F68D74-90C0-48ED-94FB-7FEA96F5864E}"/>
    <cellStyle name="計算 2 2 11" xfId="2927" xr:uid="{B185F73E-CE32-454E-9990-0D842AD78C94}"/>
    <cellStyle name="計算 2 2 11 10" xfId="8955" xr:uid="{1A51896E-D305-4A94-9F6D-E0F75FCE1EBA}"/>
    <cellStyle name="計算 2 2 11 10 2" xfId="19711" xr:uid="{5B4D73E7-617C-4611-AC47-9634DFCEBE86}"/>
    <cellStyle name="計算 2 2 11 10 2 2" xfId="41402" xr:uid="{F8010A37-5E82-403B-8B9B-F6F446225930}"/>
    <cellStyle name="計算 2 2 11 10 3" xfId="30643" xr:uid="{67FFE2E0-05F7-4A2B-9759-3736488D4810}"/>
    <cellStyle name="計算 2 2 11 11" xfId="9580" xr:uid="{7F5E1FB7-6C49-4683-8DA2-F77FEF410275}"/>
    <cellStyle name="計算 2 2 11 11 2" xfId="20337" xr:uid="{D6E00104-7D15-44D1-AED3-A2B68FACD839}"/>
    <cellStyle name="計算 2 2 11 11 2 2" xfId="42028" xr:uid="{ADD41521-C9F0-4424-8CE3-194A7064C2C3}"/>
    <cellStyle name="計算 2 2 11 11 3" xfId="31269" xr:uid="{8CF50C0D-1612-4DFA-A02D-50BC022A3F96}"/>
    <cellStyle name="計算 2 2 11 12" xfId="10215" xr:uid="{2180E34A-8E94-47C2-A3F5-243DDA7A4AC0}"/>
    <cellStyle name="計算 2 2 11 12 2" xfId="20972" xr:uid="{552F1606-4CDD-4B7E-BD4A-9AC85949CAC0}"/>
    <cellStyle name="計算 2 2 11 12 2 2" xfId="42663" xr:uid="{B2F68818-5F8D-4ACA-BD82-409F7411243A}"/>
    <cellStyle name="計算 2 2 11 12 3" xfId="31904" xr:uid="{76FD28FE-B934-4C4D-9C38-EC1C79410E2D}"/>
    <cellStyle name="計算 2 2 11 13" xfId="10867" xr:uid="{B756AF00-BAA6-4059-B374-140111DF1E3D}"/>
    <cellStyle name="計算 2 2 11 13 2" xfId="21624" xr:uid="{FC791B3E-A980-4CF6-AABA-95BBF73C6525}"/>
    <cellStyle name="計算 2 2 11 13 2 2" xfId="43315" xr:uid="{4F9749A5-F986-4931-BA01-BCA44A1DE8A0}"/>
    <cellStyle name="計算 2 2 11 13 3" xfId="32556" xr:uid="{307612DE-E645-409E-BFAF-F6044A9C0CA0}"/>
    <cellStyle name="計算 2 2 11 14" xfId="11492" xr:uid="{DDE9CC33-B75E-4A9A-A183-55E01B204006}"/>
    <cellStyle name="計算 2 2 11 14 2" xfId="22249" xr:uid="{F225E2E2-44CA-4F80-A3B0-2FC0F0E47411}"/>
    <cellStyle name="計算 2 2 11 14 2 2" xfId="43940" xr:uid="{6D5F7478-9C8B-4269-9147-34AD6246911E}"/>
    <cellStyle name="計算 2 2 11 14 3" xfId="33181" xr:uid="{7828F96F-7511-4252-B9E6-59CE6245464D}"/>
    <cellStyle name="計算 2 2 11 15" xfId="12097" xr:uid="{777A1B6F-466E-4756-98FB-828496DEAE2D}"/>
    <cellStyle name="計算 2 2 11 15 2" xfId="22854" xr:uid="{A1FFC89D-7E7A-459C-946D-295B9928B12E}"/>
    <cellStyle name="計算 2 2 11 15 2 2" xfId="44545" xr:uid="{D09E4A8A-E954-4522-9BB3-DD679ACF06C3}"/>
    <cellStyle name="計算 2 2 11 15 3" xfId="33786" xr:uid="{4C2B70DF-5389-4D1E-8437-F04FC1615EA7}"/>
    <cellStyle name="計算 2 2 11 16" xfId="12726" xr:uid="{B2EAB4C1-8B25-4B98-8AF8-A86D28B39408}"/>
    <cellStyle name="計算 2 2 11 16 2" xfId="23483" xr:uid="{465FC945-4277-48AA-9240-9ACA47859CBC}"/>
    <cellStyle name="計算 2 2 11 16 2 2" xfId="45174" xr:uid="{C8A182F8-4B03-4CAA-A563-B3BCE8A352EF}"/>
    <cellStyle name="計算 2 2 11 16 3" xfId="34415" xr:uid="{B1CBE995-F9A9-4353-A766-E6FF549003C5}"/>
    <cellStyle name="計算 2 2 11 17" xfId="13397" xr:uid="{B85A5A08-6938-4BD5-801D-D8091EE63761}"/>
    <cellStyle name="計算 2 2 11 17 2" xfId="35086" xr:uid="{4A967EF6-4CDE-44A7-B528-AD248F1EBF31}"/>
    <cellStyle name="計算 2 2 11 18" xfId="24326" xr:uid="{D9CAA126-FC2B-4C67-BA1B-75232CAA1554}"/>
    <cellStyle name="計算 2 2 11 19" xfId="46024" xr:uid="{2064F866-9499-49DE-BC47-F6F5103EE09E}"/>
    <cellStyle name="計算 2 2 11 2" xfId="3578" xr:uid="{C219959D-1EAE-47DA-A496-7750C4D1D5B2}"/>
    <cellStyle name="計算 2 2 11 2 2" xfId="14334" xr:uid="{11F3C7DC-60CA-4A99-A4A5-4B95F9F21698}"/>
    <cellStyle name="計算 2 2 11 2 2 2" xfId="36024" xr:uid="{23B933AD-E46F-4CF3-8E7B-329C8C9F654C}"/>
    <cellStyle name="計算 2 2 11 2 2 3" xfId="50235" xr:uid="{38669CC4-B824-4C2F-B314-761D0C94E0F1}"/>
    <cellStyle name="計算 2 2 11 2 3" xfId="25266" xr:uid="{5C20525D-A08E-4B03-9888-406D9411961D}"/>
    <cellStyle name="計算 2 2 11 2 4" xfId="48066" xr:uid="{F092A416-71BA-47B6-BC52-6E081BEA9566}"/>
    <cellStyle name="計算 2 2 11 20" xfId="46702" xr:uid="{68D8F787-8F6D-467A-AD77-4EDADB7A6A3A}"/>
    <cellStyle name="計算 2 2 11 21" xfId="47386" xr:uid="{366929EF-D062-45DE-A222-C219856C81BB}"/>
    <cellStyle name="計算 2 2 11 3" xfId="4258" xr:uid="{854AC120-7787-4C2F-AAF1-C46E466EDC64}"/>
    <cellStyle name="計算 2 2 11 3 2" xfId="15014" xr:uid="{BDA4CDFB-4D70-4B0D-B267-642F7837780A}"/>
    <cellStyle name="計算 2 2 11 3 2 2" xfId="36704" xr:uid="{D898F97F-BFD7-4FBA-B272-074CF15BA958}"/>
    <cellStyle name="計算 2 2 11 3 2 3" xfId="50915" xr:uid="{CE38B82C-2E19-4A4D-9D91-337478C0C4D3}"/>
    <cellStyle name="計算 2 2 11 3 3" xfId="25946" xr:uid="{10AD8CFE-CD8A-4118-8816-D9194FDE9145}"/>
    <cellStyle name="計算 2 2 11 3 4" xfId="48746" xr:uid="{E2E3677D-13F8-4AC9-B86D-B777ACB595C2}"/>
    <cellStyle name="計算 2 2 11 4" xfId="4934" xr:uid="{CE815882-2780-4E95-975C-1B14251B720B}"/>
    <cellStyle name="計算 2 2 11 4 2" xfId="15690" xr:uid="{6B43466E-F268-47E5-B2F6-1F5BC1AE7E21}"/>
    <cellStyle name="計算 2 2 11 4 2 2" xfId="37380" xr:uid="{61FAE284-0CD6-4D1E-B77C-B4A391D6BE2C}"/>
    <cellStyle name="計算 2 2 11 4 3" xfId="26622" xr:uid="{444C0471-40ED-49E9-ADA2-C16877DC9BF5}"/>
    <cellStyle name="計算 2 2 11 4 4" xfId="49555" xr:uid="{1039A17D-DE89-4885-BD47-EC29F25D179D}"/>
    <cellStyle name="計算 2 2 11 5" xfId="5614" xr:uid="{04A64E37-F295-4D1E-92BD-41CC785444A8}"/>
    <cellStyle name="計算 2 2 11 5 2" xfId="16370" xr:uid="{06ADAC2E-6C21-4D1A-9F46-29D418EF848F}"/>
    <cellStyle name="計算 2 2 11 5 2 2" xfId="38060" xr:uid="{1130ABC5-BE14-44B5-B7BC-C08E39F7166F}"/>
    <cellStyle name="計算 2 2 11 5 3" xfId="27301" xr:uid="{A36F78A1-E195-4ADE-A995-3841A3D5A4DA}"/>
    <cellStyle name="計算 2 2 11 6" xfId="6297" xr:uid="{1557CFF1-DCBB-44A4-AC99-5D37592B59BB}"/>
    <cellStyle name="計算 2 2 11 6 2" xfId="17053" xr:uid="{B28016A6-25D0-4B9C-A837-B617CF0EC332}"/>
    <cellStyle name="計算 2 2 11 6 2 2" xfId="38743" xr:uid="{D8040145-9C49-4231-9AB1-92A5A8900EC0}"/>
    <cellStyle name="計算 2 2 11 6 3" xfId="27984" xr:uid="{F042C87B-B440-45E2-A18B-7B17928201D6}"/>
    <cellStyle name="計算 2 2 11 7" xfId="6976" xr:uid="{0D25F151-F317-43C4-B54C-26AE79CC2A04}"/>
    <cellStyle name="計算 2 2 11 7 2" xfId="17732" xr:uid="{82241C5E-0710-4815-A5F0-24A82471251C}"/>
    <cellStyle name="計算 2 2 11 7 2 2" xfId="39422" xr:uid="{F223E2D3-F6FF-4DA3-9EC7-C264B26C2F84}"/>
    <cellStyle name="計算 2 2 11 7 3" xfId="28663" xr:uid="{435957B6-F19F-4A02-92A8-4D49D3E7DD2E}"/>
    <cellStyle name="計算 2 2 11 8" xfId="7639" xr:uid="{004847C0-9BFD-4977-BD5C-1A3A42765870}"/>
    <cellStyle name="計算 2 2 11 8 2" xfId="18395" xr:uid="{EA10DF6F-AFC4-4E17-A0A3-BC086E57E537}"/>
    <cellStyle name="計算 2 2 11 8 2 2" xfId="40086" xr:uid="{4326B72D-C635-443C-AC4F-CEF5DFA6E7DE}"/>
    <cellStyle name="計算 2 2 11 8 3" xfId="29327" xr:uid="{41BF659A-987E-4C7B-B02B-F01DD4F8BA42}"/>
    <cellStyle name="計算 2 2 11 9" xfId="8275" xr:uid="{65192C85-2680-4417-BCB4-0C778BE814FB}"/>
    <cellStyle name="計算 2 2 11 9 2" xfId="19031" xr:uid="{ECEC84B9-6F81-4293-859C-9FFF1C92CEDE}"/>
    <cellStyle name="計算 2 2 11 9 2 2" xfId="40722" xr:uid="{AADB740F-2F6D-4AFF-BE04-2A00CE7CD358}"/>
    <cellStyle name="計算 2 2 11 9 3" xfId="29963" xr:uid="{0A9E012E-7CE2-4D37-93CA-6514FB193B1D}"/>
    <cellStyle name="計算 2 2 12" xfId="3104" xr:uid="{9B664B66-37EA-440D-AA64-2B89F7365DB8}"/>
    <cellStyle name="計算 2 2 12 10" xfId="9132" xr:uid="{1214DBE0-0368-445B-AC53-12A6008732DF}"/>
    <cellStyle name="計算 2 2 12 10 2" xfId="19889" xr:uid="{384117E0-2D8F-417F-B256-AA1A64EC7BFA}"/>
    <cellStyle name="計算 2 2 12 10 2 2" xfId="41580" xr:uid="{55ADE0C1-573C-47F2-890F-409CA46D8E38}"/>
    <cellStyle name="計算 2 2 12 10 3" xfId="30821" xr:uid="{83B172BF-4956-40F3-BA6F-A848F532344A}"/>
    <cellStyle name="計算 2 2 12 11" xfId="9758" xr:uid="{947ACC6F-37B3-430E-AD7D-F6A5C7C5B8EA}"/>
    <cellStyle name="計算 2 2 12 11 2" xfId="20515" xr:uid="{123FA4A7-57E3-4F06-9C3C-5BE35FAE8B19}"/>
    <cellStyle name="計算 2 2 12 11 2 2" xfId="42206" xr:uid="{2E16906A-81DA-431B-9800-FDDA79913381}"/>
    <cellStyle name="計算 2 2 12 11 3" xfId="31447" xr:uid="{133DFBD1-2840-472D-A972-95C6FC7B60CE}"/>
    <cellStyle name="計算 2 2 12 12" xfId="10393" xr:uid="{F8329D79-32C0-4327-8DEF-E4E07C36DBD6}"/>
    <cellStyle name="計算 2 2 12 12 2" xfId="21150" xr:uid="{3D2F824D-3CD0-4B72-B339-DCDDA86091BD}"/>
    <cellStyle name="計算 2 2 12 12 2 2" xfId="42841" xr:uid="{0C7D2BE1-FC48-4CD4-8A46-B39D745F6A4D}"/>
    <cellStyle name="計算 2 2 12 12 3" xfId="32082" xr:uid="{C129D2A6-4EAA-4108-B58C-7997FC03821F}"/>
    <cellStyle name="計算 2 2 12 13" xfId="11045" xr:uid="{DB14C7BB-517B-4BE1-85F4-A091A3CEF9E8}"/>
    <cellStyle name="計算 2 2 12 13 2" xfId="21802" xr:uid="{9D201571-1D41-43CD-A022-264F02F7CCC1}"/>
    <cellStyle name="計算 2 2 12 13 2 2" xfId="43493" xr:uid="{F26D4843-945B-480E-A50D-06043322F180}"/>
    <cellStyle name="計算 2 2 12 13 3" xfId="32734" xr:uid="{0F23D893-4D96-4454-BC8A-8D7E9BB4C781}"/>
    <cellStyle name="計算 2 2 12 14" xfId="11670" xr:uid="{CC006DC0-152E-4A79-89E6-DB3D03F58671}"/>
    <cellStyle name="計算 2 2 12 14 2" xfId="22427" xr:uid="{BF419EAC-992B-40C3-AFAA-1CA830D9536A}"/>
    <cellStyle name="計算 2 2 12 14 2 2" xfId="44118" xr:uid="{6D868939-7AF2-4C1F-BD31-1CAC36B284EE}"/>
    <cellStyle name="計算 2 2 12 14 3" xfId="33359" xr:uid="{49849E58-D5DC-43C1-80DA-AF4EB41F2EE4}"/>
    <cellStyle name="計算 2 2 12 15" xfId="12275" xr:uid="{F9A74325-D1D9-41D9-8A2F-4F27739C03E3}"/>
    <cellStyle name="計算 2 2 12 15 2" xfId="23032" xr:uid="{CB73F82A-CEC9-4517-A23C-2761D50A98C8}"/>
    <cellStyle name="計算 2 2 12 15 2 2" xfId="44723" xr:uid="{B0F5B633-6579-4D7E-88D9-7863E32E5403}"/>
    <cellStyle name="計算 2 2 12 15 3" xfId="33964" xr:uid="{EFBB4ECF-1C6A-4EFC-AF20-1EA1F3CEBF90}"/>
    <cellStyle name="計算 2 2 12 16" xfId="12904" xr:uid="{41D95528-8242-445E-B17A-163DF1EE0EFB}"/>
    <cellStyle name="計算 2 2 12 16 2" xfId="23661" xr:uid="{13A0A492-F039-455A-A026-2EE61F9DF853}"/>
    <cellStyle name="計算 2 2 12 16 2 2" xfId="45352" xr:uid="{6ED8F318-6113-4AAE-876E-AB9DD28AD8AB}"/>
    <cellStyle name="計算 2 2 12 16 3" xfId="34593" xr:uid="{A12A36B6-A4F1-49C6-A6C6-BE25AD298FFA}"/>
    <cellStyle name="計算 2 2 12 17" xfId="13575" xr:uid="{48A34363-40F6-4A1F-8106-D1B639C333EC}"/>
    <cellStyle name="計算 2 2 12 17 2" xfId="35264" xr:uid="{B2B7D672-1E36-4DA4-BC3C-F72919B40F6F}"/>
    <cellStyle name="計算 2 2 12 18" xfId="24504" xr:uid="{F1C2AAA9-DA8B-4A3C-ADC8-AC2722E19BE9}"/>
    <cellStyle name="計算 2 2 12 19" xfId="46202" xr:uid="{F8BB8F3B-C420-4E26-8BA4-2ABEA5761A02}"/>
    <cellStyle name="計算 2 2 12 2" xfId="3756" xr:uid="{FA32BD2F-BD68-44DF-A7AF-045126A3A742}"/>
    <cellStyle name="計算 2 2 12 2 2" xfId="14512" xr:uid="{B4346933-0E01-45D6-BBEE-0460256CC690}"/>
    <cellStyle name="計算 2 2 12 2 2 2" xfId="36202" xr:uid="{392AEF34-B44F-4180-ACF3-C3BD80F0333D}"/>
    <cellStyle name="計算 2 2 12 2 2 3" xfId="50413" xr:uid="{D5543973-85B8-40F3-8427-F278AD816D2F}"/>
    <cellStyle name="計算 2 2 12 2 3" xfId="25444" xr:uid="{08830FB0-06C2-42A6-BA78-C2D6B03D90DD}"/>
    <cellStyle name="計算 2 2 12 2 4" xfId="48244" xr:uid="{7A712317-539A-4D25-8750-3C7857B9C4AD}"/>
    <cellStyle name="計算 2 2 12 20" xfId="46880" xr:uid="{D8120254-4B7E-437F-9897-64E35F57A2D5}"/>
    <cellStyle name="計算 2 2 12 21" xfId="47564" xr:uid="{BE655FD7-F436-4F85-B4CE-0DD6610DFDF4}"/>
    <cellStyle name="計算 2 2 12 3" xfId="4436" xr:uid="{C902A9FA-934C-4565-937A-339202A12505}"/>
    <cellStyle name="計算 2 2 12 3 2" xfId="15192" xr:uid="{FB9FD857-96EC-44C2-9C29-E35EE1EEFEC3}"/>
    <cellStyle name="計算 2 2 12 3 2 2" xfId="36882" xr:uid="{6E06B408-6D3E-4C84-B433-EE9F5779DDD7}"/>
    <cellStyle name="計算 2 2 12 3 2 3" xfId="51093" xr:uid="{B07E386B-C22E-4746-9E21-404931DE4FA7}"/>
    <cellStyle name="計算 2 2 12 3 3" xfId="26124" xr:uid="{5778B1FE-5C1E-4090-9F10-7332A069569E}"/>
    <cellStyle name="計算 2 2 12 3 4" xfId="48924" xr:uid="{75A97D64-F691-4140-812C-CAA9448C28AE}"/>
    <cellStyle name="計算 2 2 12 4" xfId="5112" xr:uid="{921A8578-718C-4217-9960-FD18F2241E80}"/>
    <cellStyle name="計算 2 2 12 4 2" xfId="15868" xr:uid="{A0EBDF5A-FB52-4F10-AFAE-2DC5FE086239}"/>
    <cellStyle name="計算 2 2 12 4 2 2" xfId="37558" xr:uid="{EFB51B68-BCFA-4C82-BE47-4822398956AE}"/>
    <cellStyle name="計算 2 2 12 4 3" xfId="26800" xr:uid="{2E28762C-2791-4C23-8B44-66BF4BD36702}"/>
    <cellStyle name="計算 2 2 12 4 4" xfId="49733" xr:uid="{4F31D2D6-B409-4EC1-A651-65EAB0BCA407}"/>
    <cellStyle name="計算 2 2 12 5" xfId="5792" xr:uid="{074BA981-B09A-4985-8AC4-59E2491CF033}"/>
    <cellStyle name="計算 2 2 12 5 2" xfId="16548" xr:uid="{A62E7A67-7C3B-4F98-BD01-ED32345A7597}"/>
    <cellStyle name="計算 2 2 12 5 2 2" xfId="38238" xr:uid="{51EAF91A-3123-4FF5-8207-9F7BCEA82E02}"/>
    <cellStyle name="計算 2 2 12 5 3" xfId="27479" xr:uid="{CE7EC55B-CCCD-4020-8FC7-1ED2E886DD34}"/>
    <cellStyle name="計算 2 2 12 6" xfId="6475" xr:uid="{29D28FD3-A208-4FB9-86B6-9772C270F7A5}"/>
    <cellStyle name="計算 2 2 12 6 2" xfId="17231" xr:uid="{AA4B3071-DB4C-4AC5-80A0-958D0E937B92}"/>
    <cellStyle name="計算 2 2 12 6 2 2" xfId="38921" xr:uid="{4F04CF4A-946E-4B9C-B5C1-22BF9A48EC77}"/>
    <cellStyle name="計算 2 2 12 6 3" xfId="28162" xr:uid="{E73168AD-E8A6-4A00-8FF1-E4F21143321D}"/>
    <cellStyle name="計算 2 2 12 7" xfId="7154" xr:uid="{0A939B6E-5B4E-4AEC-91A7-F7AC170363D7}"/>
    <cellStyle name="計算 2 2 12 7 2" xfId="17910" xr:uid="{B83EB95E-7768-4EE8-A49A-E39D4F041154}"/>
    <cellStyle name="計算 2 2 12 7 2 2" xfId="39600" xr:uid="{AC6CBD12-612E-4E66-8E13-6F556F2BB082}"/>
    <cellStyle name="計算 2 2 12 7 3" xfId="28841" xr:uid="{BC44D9C6-6DBC-4645-B8BB-C73E0E6CA500}"/>
    <cellStyle name="計算 2 2 12 8" xfId="7817" xr:uid="{0BFD9FCF-75AF-417B-93D0-9F72A634E96C}"/>
    <cellStyle name="計算 2 2 12 8 2" xfId="18573" xr:uid="{E52E780C-A6A4-4304-B2B6-44A2D167C66E}"/>
    <cellStyle name="計算 2 2 12 8 2 2" xfId="40264" xr:uid="{082DA07D-5F7A-4590-9596-BEDF0ED58380}"/>
    <cellStyle name="計算 2 2 12 8 3" xfId="29505" xr:uid="{D683E271-9B26-4BD0-9F88-5926CFC34CD9}"/>
    <cellStyle name="計算 2 2 12 9" xfId="8453" xr:uid="{A5600F71-4D8B-40E6-8F69-D6409A831CD6}"/>
    <cellStyle name="計算 2 2 12 9 2" xfId="19209" xr:uid="{B734C7E3-B34A-4E54-B1CF-B9132E8ED429}"/>
    <cellStyle name="計算 2 2 12 9 2 2" xfId="40900" xr:uid="{6EF91FD5-C29B-420B-BC8B-05F2C621F486}"/>
    <cellStyle name="計算 2 2 12 9 3" xfId="30141" xr:uid="{86F7D1DD-73D7-41A9-BEA0-64DF0A802550}"/>
    <cellStyle name="計算 2 2 13" xfId="3164" xr:uid="{6DEAD41A-2BEE-4BDF-959F-448B02781C0A}"/>
    <cellStyle name="計算 2 2 13 10" xfId="9192" xr:uid="{F4348AE3-7956-499C-8859-4516AC470087}"/>
    <cellStyle name="計算 2 2 13 10 2" xfId="19949" xr:uid="{9E699DDD-3970-4856-B688-A6D5F8E2A0E3}"/>
    <cellStyle name="計算 2 2 13 10 2 2" xfId="41640" xr:uid="{00A16A5D-3045-47B1-94B8-C7A9268C1A40}"/>
    <cellStyle name="計算 2 2 13 10 3" xfId="30881" xr:uid="{CEA78271-9565-4CE1-BFFA-436026002102}"/>
    <cellStyle name="計算 2 2 13 11" xfId="9818" xr:uid="{BF5F443E-569B-433D-9792-0023F5048E05}"/>
    <cellStyle name="計算 2 2 13 11 2" xfId="20575" xr:uid="{016C53BD-98F3-458F-8027-33294544D0E1}"/>
    <cellStyle name="計算 2 2 13 11 2 2" xfId="42266" xr:uid="{2500AE93-D503-46B6-9A6E-F285EE55326C}"/>
    <cellStyle name="計算 2 2 13 11 3" xfId="31507" xr:uid="{A6FB02DB-3ED7-4A4C-9CBA-6A4B133659CE}"/>
    <cellStyle name="計算 2 2 13 12" xfId="10453" xr:uid="{2FB36910-0A1F-4E30-8870-FC91814300FB}"/>
    <cellStyle name="計算 2 2 13 12 2" xfId="21210" xr:uid="{D2AEEF3A-56A9-4AD7-AAB2-920D77DEAEF1}"/>
    <cellStyle name="計算 2 2 13 12 2 2" xfId="42901" xr:uid="{54C1658F-698D-4B09-8223-D098EC2768BE}"/>
    <cellStyle name="計算 2 2 13 12 3" xfId="32142" xr:uid="{DD4CEA8D-3075-4964-9788-33FAEF8912E4}"/>
    <cellStyle name="計算 2 2 13 13" xfId="11105" xr:uid="{3C24AAC1-FF6C-48FA-B600-A6EAC47BDDE8}"/>
    <cellStyle name="計算 2 2 13 13 2" xfId="21862" xr:uid="{4EFA61BC-62B0-4310-AA05-73C510A4AA84}"/>
    <cellStyle name="計算 2 2 13 13 2 2" xfId="43553" xr:uid="{2C23686F-723D-434D-9632-E64FD4F054AA}"/>
    <cellStyle name="計算 2 2 13 13 3" xfId="32794" xr:uid="{1F1D67D8-8B0F-4856-B7B5-5413C01CD782}"/>
    <cellStyle name="計算 2 2 13 14" xfId="11730" xr:uid="{9D603EA2-8A88-4573-A559-98C9379485A1}"/>
    <cellStyle name="計算 2 2 13 14 2" xfId="22487" xr:uid="{4D04BE0A-3783-4416-B55D-33C114E960FD}"/>
    <cellStyle name="計算 2 2 13 14 2 2" xfId="44178" xr:uid="{0E0B8446-56D0-4C47-9EAA-4307A07FB489}"/>
    <cellStyle name="計算 2 2 13 14 3" xfId="33419" xr:uid="{45D03D7D-9BC8-4868-9577-8B1DE3C88409}"/>
    <cellStyle name="計算 2 2 13 15" xfId="12335" xr:uid="{3DD56C08-239B-4DA8-9BA9-4E2CE098C5AE}"/>
    <cellStyle name="計算 2 2 13 15 2" xfId="23092" xr:uid="{F25BD030-D294-4B56-BE7F-CDFB8B7B70EB}"/>
    <cellStyle name="計算 2 2 13 15 2 2" xfId="44783" xr:uid="{A7068DDD-4DD8-4570-B1C8-8D374354C66D}"/>
    <cellStyle name="計算 2 2 13 15 3" xfId="34024" xr:uid="{600447EF-E83F-47BF-B83B-200851698213}"/>
    <cellStyle name="計算 2 2 13 16" xfId="12964" xr:uid="{F592B29B-BF4F-42CC-A4A5-441DA44DE201}"/>
    <cellStyle name="計算 2 2 13 16 2" xfId="23721" xr:uid="{D259CACC-98E1-4FA3-9117-2F66C1E45D12}"/>
    <cellStyle name="計算 2 2 13 16 2 2" xfId="45412" xr:uid="{717F2A3D-03B0-44F8-BEC4-6F87C1F4688A}"/>
    <cellStyle name="計算 2 2 13 16 3" xfId="34653" xr:uid="{69FFDFDF-7222-4335-9E98-5A610F4821DD}"/>
    <cellStyle name="計算 2 2 13 17" xfId="13635" xr:uid="{6437E08D-96CE-4ED5-BBA1-43577E0D83AC}"/>
    <cellStyle name="計算 2 2 13 17 2" xfId="35324" xr:uid="{E428E8F9-83EE-4BBA-89FE-7966B5D45CB9}"/>
    <cellStyle name="計算 2 2 13 18" xfId="24564" xr:uid="{1CD207D8-8E49-4706-8870-B8C1340B39B2}"/>
    <cellStyle name="計算 2 2 13 19" xfId="46262" xr:uid="{57FBD50E-ED21-47C4-A7EF-20CD8250226B}"/>
    <cellStyle name="計算 2 2 13 2" xfId="3816" xr:uid="{2D90BBE4-D9D6-4375-B5B2-648A846EB82A}"/>
    <cellStyle name="計算 2 2 13 2 2" xfId="14572" xr:uid="{4A38BB03-DECC-4BF5-86CF-F680A5B3B295}"/>
    <cellStyle name="計算 2 2 13 2 2 2" xfId="36262" xr:uid="{49756A41-DE33-4C18-B423-954661B37D54}"/>
    <cellStyle name="計算 2 2 13 2 2 3" xfId="50473" xr:uid="{4691AC5A-B210-483F-AAE7-132051845A32}"/>
    <cellStyle name="計算 2 2 13 2 3" xfId="25504" xr:uid="{10DEA51C-9B65-4886-A7DE-90AAC2C17521}"/>
    <cellStyle name="計算 2 2 13 2 4" xfId="48304" xr:uid="{50BC6223-8476-4B94-87A4-A1BA5F21CC91}"/>
    <cellStyle name="計算 2 2 13 20" xfId="46940" xr:uid="{ECC3BBB7-407D-46A9-BE77-D78980C4083E}"/>
    <cellStyle name="計算 2 2 13 21" xfId="47624" xr:uid="{538EB87A-E2E6-4525-AAF5-29C43A670322}"/>
    <cellStyle name="計算 2 2 13 3" xfId="4496" xr:uid="{0F4899FE-2CD1-4DA0-BD92-E24F9F484D53}"/>
    <cellStyle name="計算 2 2 13 3 2" xfId="15252" xr:uid="{7DD8F326-CCB7-4F86-94A9-F77DD18AEDE7}"/>
    <cellStyle name="計算 2 2 13 3 2 2" xfId="36942" xr:uid="{6E1AE8C4-4800-4C07-9159-98C894DD4E42}"/>
    <cellStyle name="計算 2 2 13 3 2 3" xfId="51153" xr:uid="{4AC630DC-D145-4C87-B8E6-9CB98BDE6818}"/>
    <cellStyle name="計算 2 2 13 3 3" xfId="26184" xr:uid="{69F1000F-DB86-457C-8BE4-90EEE22EA898}"/>
    <cellStyle name="計算 2 2 13 3 4" xfId="48984" xr:uid="{ACA8363C-55AD-4740-8ADA-3AC840420413}"/>
    <cellStyle name="計算 2 2 13 4" xfId="5172" xr:uid="{BA6CCF53-BC97-4235-8FBD-937BF2023FCC}"/>
    <cellStyle name="計算 2 2 13 4 2" xfId="15928" xr:uid="{EDF26923-E2C4-49DE-847E-62F34DEF0F6F}"/>
    <cellStyle name="計算 2 2 13 4 2 2" xfId="37618" xr:uid="{8F74D8D3-F3E8-4830-89B0-65AF117464D5}"/>
    <cellStyle name="計算 2 2 13 4 3" xfId="26860" xr:uid="{1261DBC3-DA5F-4AE4-AB26-472800E592D5}"/>
    <cellStyle name="計算 2 2 13 4 4" xfId="49793" xr:uid="{FAFF2336-0CD3-4E98-968E-8DF3E340839E}"/>
    <cellStyle name="計算 2 2 13 5" xfId="5852" xr:uid="{CBE5AE17-F043-409D-86AF-955089D71EBB}"/>
    <cellStyle name="計算 2 2 13 5 2" xfId="16608" xr:uid="{4F994AAE-7F77-42CC-B93F-A2DC415E9F30}"/>
    <cellStyle name="計算 2 2 13 5 2 2" xfId="38298" xr:uid="{1D05C359-F514-4C82-B78F-395C17897D0E}"/>
    <cellStyle name="計算 2 2 13 5 3" xfId="27539" xr:uid="{225B5765-62E5-4775-98B6-B4D67575392C}"/>
    <cellStyle name="計算 2 2 13 6" xfId="6535" xr:uid="{5F57CAD9-9A79-44F5-A692-DCDB84298A56}"/>
    <cellStyle name="計算 2 2 13 6 2" xfId="17291" xr:uid="{E2BD2317-1D39-4CBD-9934-1D810E906926}"/>
    <cellStyle name="計算 2 2 13 6 2 2" xfId="38981" xr:uid="{88160BFC-08D4-4F27-914C-C7972C02DE55}"/>
    <cellStyle name="計算 2 2 13 6 3" xfId="28222" xr:uid="{9B739174-2C2F-40B9-B383-E38B822834D6}"/>
    <cellStyle name="計算 2 2 13 7" xfId="7214" xr:uid="{283F480C-8B20-4609-A4EC-7C676CEC80E0}"/>
    <cellStyle name="計算 2 2 13 7 2" xfId="17970" xr:uid="{16E8FE63-48CC-4DAF-B0E4-1C94330006B3}"/>
    <cellStyle name="計算 2 2 13 7 2 2" xfId="39660" xr:uid="{9F644B55-A303-45FB-91A9-4C1D032A99DC}"/>
    <cellStyle name="計算 2 2 13 7 3" xfId="28901" xr:uid="{70AE972B-E824-42A4-B7A1-05A9BC0BB4FA}"/>
    <cellStyle name="計算 2 2 13 8" xfId="7877" xr:uid="{39BF0B53-8CD7-4C3A-84C6-5945B4279315}"/>
    <cellStyle name="計算 2 2 13 8 2" xfId="18633" xr:uid="{B51738D8-445C-411A-94B4-B1BC70E58C2D}"/>
    <cellStyle name="計算 2 2 13 8 2 2" xfId="40324" xr:uid="{90838BD7-6795-4404-AEF3-FECEED898929}"/>
    <cellStyle name="計算 2 2 13 8 3" xfId="29565" xr:uid="{B739A59F-6170-4A8D-8A0F-E9C4C116EA80}"/>
    <cellStyle name="計算 2 2 13 9" xfId="8513" xr:uid="{CFF366EA-4511-4551-AD82-0F43AC641062}"/>
    <cellStyle name="計算 2 2 13 9 2" xfId="19269" xr:uid="{9493BDEE-C523-48AB-92F4-5957ADE26A84}"/>
    <cellStyle name="計算 2 2 13 9 2 2" xfId="40960" xr:uid="{BD6CFAAF-538F-4E17-A82D-751CE29F7EB5}"/>
    <cellStyle name="計算 2 2 13 9 3" xfId="30201" xr:uid="{E0D9A801-067C-4598-B09C-D6B16D2787BF}"/>
    <cellStyle name="計算 2 2 14" xfId="3224" xr:uid="{24BA5EF9-1534-44DF-9643-917B477D03CD}"/>
    <cellStyle name="計算 2 2 14 10" xfId="9252" xr:uid="{D28491C5-43BF-4C0E-A9E1-17C635A552D3}"/>
    <cellStyle name="計算 2 2 14 10 2" xfId="20009" xr:uid="{40D8F900-3CA5-48B3-B740-33385A4DC1D8}"/>
    <cellStyle name="計算 2 2 14 10 2 2" xfId="41700" xr:uid="{718C92F9-680A-4C26-9059-5090D6124A1B}"/>
    <cellStyle name="計算 2 2 14 10 3" xfId="30941" xr:uid="{9DF41E1D-4347-4334-BF56-CE0A9734E265}"/>
    <cellStyle name="計算 2 2 14 11" xfId="9878" xr:uid="{B52A13DF-343B-4B1C-847E-7925461A755E}"/>
    <cellStyle name="計算 2 2 14 11 2" xfId="20635" xr:uid="{43570A9D-7F08-46B9-8B59-C3576C570966}"/>
    <cellStyle name="計算 2 2 14 11 2 2" xfId="42326" xr:uid="{1760D750-EB3A-470B-BB41-750D3166A30A}"/>
    <cellStyle name="計算 2 2 14 11 3" xfId="31567" xr:uid="{C4896F39-453C-4836-A3DC-8969BC3B6D18}"/>
    <cellStyle name="計算 2 2 14 12" xfId="10513" xr:uid="{6DF10028-207D-429D-A751-27CA5ABA229A}"/>
    <cellStyle name="計算 2 2 14 12 2" xfId="21270" xr:uid="{6160DC59-814A-4A99-8094-B005BD329B52}"/>
    <cellStyle name="計算 2 2 14 12 2 2" xfId="42961" xr:uid="{B26BA7AB-C462-43D0-83B3-4A32B8ACB12C}"/>
    <cellStyle name="計算 2 2 14 12 3" xfId="32202" xr:uid="{5166607C-AB58-4403-A9F3-4473DA4A5BA6}"/>
    <cellStyle name="計算 2 2 14 13" xfId="11165" xr:uid="{E84258EC-244C-4895-860C-CF7314F69A86}"/>
    <cellStyle name="計算 2 2 14 13 2" xfId="21922" xr:uid="{92FDE947-13BD-4F8A-8863-39D860335926}"/>
    <cellStyle name="計算 2 2 14 13 2 2" xfId="43613" xr:uid="{A602AE9D-CD43-4495-B066-548A36A6DB92}"/>
    <cellStyle name="計算 2 2 14 13 3" xfId="32854" xr:uid="{B4C07A12-C126-48D4-BE38-A24249B0E3C6}"/>
    <cellStyle name="計算 2 2 14 14" xfId="11790" xr:uid="{438AB582-FF4B-484C-B1F7-E9E5CAFB201A}"/>
    <cellStyle name="計算 2 2 14 14 2" xfId="22547" xr:uid="{8CBDB450-2F64-4F4D-ADD7-8847DBB3F6A8}"/>
    <cellStyle name="計算 2 2 14 14 2 2" xfId="44238" xr:uid="{7016DE6C-A018-4830-8522-45F379D5ACE4}"/>
    <cellStyle name="計算 2 2 14 14 3" xfId="33479" xr:uid="{7429B8E0-3D57-4E78-B959-BACBCC736E89}"/>
    <cellStyle name="計算 2 2 14 15" xfId="12395" xr:uid="{4B9E4CED-2E26-48B0-A255-0AB5E59D653A}"/>
    <cellStyle name="計算 2 2 14 15 2" xfId="23152" xr:uid="{C2EB15DA-DF9C-4888-B7AC-F5972B98CA4F}"/>
    <cellStyle name="計算 2 2 14 15 2 2" xfId="44843" xr:uid="{DCF396EA-2904-4933-8BE1-C1C4053F9BAA}"/>
    <cellStyle name="計算 2 2 14 15 3" xfId="34084" xr:uid="{61D5B7B3-50F0-4BD7-B2B6-A2C07C96DC4B}"/>
    <cellStyle name="計算 2 2 14 16" xfId="13024" xr:uid="{E8A05623-33BA-4779-97BB-4D261A4556D6}"/>
    <cellStyle name="計算 2 2 14 16 2" xfId="23781" xr:uid="{F366593D-6F64-4632-BE2A-E43200C6A9FB}"/>
    <cellStyle name="計算 2 2 14 16 2 2" xfId="45472" xr:uid="{1CF12C76-9DDA-4176-8EAE-94C386A15E9D}"/>
    <cellStyle name="計算 2 2 14 16 3" xfId="34713" xr:uid="{1592F92D-6A03-4E0D-BF59-5D118A398296}"/>
    <cellStyle name="計算 2 2 14 17" xfId="13695" xr:uid="{DDF9B9FD-9B6F-4DBC-951A-AC117EAF6B40}"/>
    <cellStyle name="計算 2 2 14 17 2" xfId="35384" xr:uid="{5836F22F-404B-4A53-8172-72EF3DF90066}"/>
    <cellStyle name="計算 2 2 14 18" xfId="24624" xr:uid="{053D6091-7E05-4F47-AE4C-45940E956391}"/>
    <cellStyle name="計算 2 2 14 19" xfId="46322" xr:uid="{2972AF97-FEB1-426D-B283-721F5E199D7B}"/>
    <cellStyle name="計算 2 2 14 2" xfId="3876" xr:uid="{1EA73B0E-5733-4B20-9957-262589B58139}"/>
    <cellStyle name="計算 2 2 14 2 2" xfId="14632" xr:uid="{B19C682E-79A2-4F10-A421-FE743BDB105F}"/>
    <cellStyle name="計算 2 2 14 2 2 2" xfId="36322" xr:uid="{24EDB0F4-97EF-43F5-945B-155F3A213661}"/>
    <cellStyle name="計算 2 2 14 2 2 3" xfId="50533" xr:uid="{84258909-4CB9-40E1-8F86-5E2A894C352C}"/>
    <cellStyle name="計算 2 2 14 2 3" xfId="25564" xr:uid="{039AAB04-75A2-41FE-B73B-E22D9585F0DE}"/>
    <cellStyle name="計算 2 2 14 2 4" xfId="48364" xr:uid="{6B7E98E4-1A95-48AB-AF8A-D2A036EBD7C7}"/>
    <cellStyle name="計算 2 2 14 20" xfId="47000" xr:uid="{FB446438-9992-4E08-A62E-7A5A0E3228C7}"/>
    <cellStyle name="計算 2 2 14 21" xfId="47684" xr:uid="{BCAE346A-AE88-4EF7-B319-36DEE3E4E4F0}"/>
    <cellStyle name="計算 2 2 14 3" xfId="4556" xr:uid="{EFCA3402-E19D-478C-8018-0FA3261B04CF}"/>
    <cellStyle name="計算 2 2 14 3 2" xfId="15312" xr:uid="{A7A302B5-905F-41EA-857C-DF4CB807057D}"/>
    <cellStyle name="計算 2 2 14 3 2 2" xfId="37002" xr:uid="{CA453978-70EE-40A0-BC37-ABA01E62D336}"/>
    <cellStyle name="計算 2 2 14 3 2 3" xfId="51213" xr:uid="{A015FD98-962E-493A-8B8B-F5B7E57AF264}"/>
    <cellStyle name="計算 2 2 14 3 3" xfId="26244" xr:uid="{1C2FC2E6-DB5C-4A5B-B23D-E8DE5E8A3220}"/>
    <cellStyle name="計算 2 2 14 3 4" xfId="49044" xr:uid="{748469C7-FDCC-4776-89D4-1A1D6362B1D3}"/>
    <cellStyle name="計算 2 2 14 4" xfId="5232" xr:uid="{42120420-2D78-4B7E-A42E-E4C1A0279D59}"/>
    <cellStyle name="計算 2 2 14 4 2" xfId="15988" xr:uid="{A42D635B-22CE-40D2-BE37-7102A0532C95}"/>
    <cellStyle name="計算 2 2 14 4 2 2" xfId="37678" xr:uid="{2E2516B9-B897-4764-93D5-BF9F35FE1730}"/>
    <cellStyle name="計算 2 2 14 4 3" xfId="26920" xr:uid="{1BA4484E-1D94-4EDB-8FEA-DB8DCC27D892}"/>
    <cellStyle name="計算 2 2 14 4 4" xfId="49853" xr:uid="{D04ABEEE-079D-4403-9697-E3AC8F5D532A}"/>
    <cellStyle name="計算 2 2 14 5" xfId="5912" xr:uid="{3607F0D9-DDEB-446A-9DC4-D4CFD816F360}"/>
    <cellStyle name="計算 2 2 14 5 2" xfId="16668" xr:uid="{5BDB67B8-4D21-40F7-8E40-9F78F4B6316D}"/>
    <cellStyle name="計算 2 2 14 5 2 2" xfId="38358" xr:uid="{70CF3A44-06C8-4DA4-81E7-633C355786FB}"/>
    <cellStyle name="計算 2 2 14 5 3" xfId="27599" xr:uid="{0901854B-B8DD-45A3-BC73-3ABE665F2D70}"/>
    <cellStyle name="計算 2 2 14 6" xfId="6595" xr:uid="{781977EF-A5F4-4E3F-A664-5D7A15CA1BCA}"/>
    <cellStyle name="計算 2 2 14 6 2" xfId="17351" xr:uid="{5A7CD1E7-8695-430E-BD96-1D3B4A6D3DCD}"/>
    <cellStyle name="計算 2 2 14 6 2 2" xfId="39041" xr:uid="{9767B527-0186-4654-9CFD-5088C9B5246A}"/>
    <cellStyle name="計算 2 2 14 6 3" xfId="28282" xr:uid="{1F1BDEE5-9585-4124-8E5A-4BD5E5438F36}"/>
    <cellStyle name="計算 2 2 14 7" xfId="7274" xr:uid="{FFB5CB20-2BE0-4126-BD89-8B2E6FFCD45D}"/>
    <cellStyle name="計算 2 2 14 7 2" xfId="18030" xr:uid="{371DD0D0-FE39-45A3-951B-00295F0C0B16}"/>
    <cellStyle name="計算 2 2 14 7 2 2" xfId="39720" xr:uid="{F17F2024-72CB-4D31-98DE-34AEFAF71838}"/>
    <cellStyle name="計算 2 2 14 7 3" xfId="28961" xr:uid="{AE43749F-23AA-453B-994C-82289A4CFF86}"/>
    <cellStyle name="計算 2 2 14 8" xfId="7937" xr:uid="{C258F995-549E-433E-973F-F365C0473113}"/>
    <cellStyle name="計算 2 2 14 8 2" xfId="18693" xr:uid="{C1D432B6-7BA5-4964-B5C8-1BB7018E89C8}"/>
    <cellStyle name="計算 2 2 14 8 2 2" xfId="40384" xr:uid="{1C6E2683-2DE0-472F-9343-1447FA6F4E05}"/>
    <cellStyle name="計算 2 2 14 8 3" xfId="29625" xr:uid="{2CCDFD3D-76BF-4ECD-8989-96C74211B4EA}"/>
    <cellStyle name="計算 2 2 14 9" xfId="8573" xr:uid="{CEEEA305-A0DA-40E3-9D49-34F9874EF186}"/>
    <cellStyle name="計算 2 2 14 9 2" xfId="19329" xr:uid="{15BF02A3-4B8E-4419-A6A0-8123E5AA6702}"/>
    <cellStyle name="計算 2 2 14 9 2 2" xfId="41020" xr:uid="{985D5F38-405A-482D-B1BB-D1D9A1DDF319}"/>
    <cellStyle name="計算 2 2 14 9 3" xfId="30261" xr:uid="{4B469722-2791-47CD-A72E-144A4FFEF98B}"/>
    <cellStyle name="計算 2 2 15" xfId="3284" xr:uid="{6E016D5D-6A04-4BAC-AEE7-D388E0126617}"/>
    <cellStyle name="計算 2 2 15 10" xfId="9312" xr:uid="{A07C7CFB-98CE-4D0A-A99C-D699FAED14FF}"/>
    <cellStyle name="計算 2 2 15 10 2" xfId="20069" xr:uid="{DF21927E-A88C-428B-BAD9-140A373989C6}"/>
    <cellStyle name="計算 2 2 15 10 2 2" xfId="41760" xr:uid="{AF36D19F-8D23-485A-912A-87879847CA5F}"/>
    <cellStyle name="計算 2 2 15 10 3" xfId="31001" xr:uid="{E697C602-827B-41DF-BC4D-809FD56BA839}"/>
    <cellStyle name="計算 2 2 15 11" xfId="9938" xr:uid="{270E9BC7-1BC5-4241-A175-AD1F33BCC327}"/>
    <cellStyle name="計算 2 2 15 11 2" xfId="20695" xr:uid="{76EC4E2B-5129-434F-8BA4-2D6A582E97BF}"/>
    <cellStyle name="計算 2 2 15 11 2 2" xfId="42386" xr:uid="{115596AE-1838-46D1-9C3A-8F99D9F6B476}"/>
    <cellStyle name="計算 2 2 15 11 3" xfId="31627" xr:uid="{BCA2D0C5-1BF0-41A3-B172-E5511B1AEBAA}"/>
    <cellStyle name="計算 2 2 15 12" xfId="10573" xr:uid="{B9F0BC7B-ACA1-43DA-9D93-42979523B317}"/>
    <cellStyle name="計算 2 2 15 12 2" xfId="21330" xr:uid="{5246BB38-C1CD-42E7-92FE-06EF7CFB1E6D}"/>
    <cellStyle name="計算 2 2 15 12 2 2" xfId="43021" xr:uid="{55388B5D-404A-4426-A541-166D99278C73}"/>
    <cellStyle name="計算 2 2 15 12 3" xfId="32262" xr:uid="{C79BADE8-BAEE-43AC-9ABC-5B1B294EA630}"/>
    <cellStyle name="計算 2 2 15 13" xfId="11225" xr:uid="{92073510-0FBA-4F08-B538-0EB4FAFDF2A3}"/>
    <cellStyle name="計算 2 2 15 13 2" xfId="21982" xr:uid="{AB231110-69CF-4A4A-A534-8F35DD1D0458}"/>
    <cellStyle name="計算 2 2 15 13 2 2" xfId="43673" xr:uid="{759EE3A2-FCB7-45EE-A61A-07B21BE624CD}"/>
    <cellStyle name="計算 2 2 15 13 3" xfId="32914" xr:uid="{318CFB72-A2C8-4889-907E-6CD48A8043C0}"/>
    <cellStyle name="計算 2 2 15 14" xfId="11850" xr:uid="{3E856C5B-773B-44AC-8994-ECF0F7590C29}"/>
    <cellStyle name="計算 2 2 15 14 2" xfId="22607" xr:uid="{726BE912-C548-4386-93BA-EEE6A2254B01}"/>
    <cellStyle name="計算 2 2 15 14 2 2" xfId="44298" xr:uid="{38D4C575-844A-4415-827C-FE8CBA998724}"/>
    <cellStyle name="計算 2 2 15 14 3" xfId="33539" xr:uid="{37A42B26-4891-428F-BE1E-592F7C16CCA2}"/>
    <cellStyle name="計算 2 2 15 15" xfId="12455" xr:uid="{081D81EB-3E29-433D-995A-4F46ACDCE1D6}"/>
    <cellStyle name="計算 2 2 15 15 2" xfId="23212" xr:uid="{CCEEBB52-01E5-4F33-BCBB-F8D7C5CE154C}"/>
    <cellStyle name="計算 2 2 15 15 2 2" xfId="44903" xr:uid="{A8E47D24-A360-46F6-9D01-1A6D77AB376F}"/>
    <cellStyle name="計算 2 2 15 15 3" xfId="34144" xr:uid="{806ECEED-5C60-4593-B0BC-8B4BA9F53B22}"/>
    <cellStyle name="計算 2 2 15 16" xfId="13084" xr:uid="{381ECF77-FC83-4101-A8D4-4344E0208259}"/>
    <cellStyle name="計算 2 2 15 16 2" xfId="23841" xr:uid="{E9286E8F-5378-4392-9076-558842E3D325}"/>
    <cellStyle name="計算 2 2 15 16 2 2" xfId="45532" xr:uid="{5725654F-8EF6-400A-AF45-2885FDF25518}"/>
    <cellStyle name="計算 2 2 15 16 3" xfId="34773" xr:uid="{9887DC87-7AC3-4AE6-B870-CB0BDC171176}"/>
    <cellStyle name="計算 2 2 15 17" xfId="13755" xr:uid="{341A1A8F-EF36-452B-B614-D137F4E5B400}"/>
    <cellStyle name="計算 2 2 15 17 2" xfId="35444" xr:uid="{301EDEF2-5E70-40CA-ABAB-C39ABF875C91}"/>
    <cellStyle name="計算 2 2 15 18" xfId="24684" xr:uid="{74B1847B-7719-436D-BA97-76A210959278}"/>
    <cellStyle name="計算 2 2 15 19" xfId="46382" xr:uid="{D0DF7796-5FB0-430C-8E82-C680A44F8054}"/>
    <cellStyle name="計算 2 2 15 2" xfId="3936" xr:uid="{C291EE6A-220A-4883-86A9-173F60F56B8F}"/>
    <cellStyle name="計算 2 2 15 2 2" xfId="14692" xr:uid="{4BCB3835-EABA-4DBC-9DE3-07D26C920661}"/>
    <cellStyle name="計算 2 2 15 2 2 2" xfId="36382" xr:uid="{A9CF2530-579E-4D1B-987F-64204841D5F9}"/>
    <cellStyle name="計算 2 2 15 2 2 3" xfId="50593" xr:uid="{37D89234-64FE-4921-AA17-7F5F740EB673}"/>
    <cellStyle name="計算 2 2 15 2 3" xfId="25624" xr:uid="{6DA3C3C5-3BB7-41FA-955C-6383A30BF016}"/>
    <cellStyle name="計算 2 2 15 2 4" xfId="48424" xr:uid="{0BD1E834-6FDE-45A9-93A3-89EE68717344}"/>
    <cellStyle name="計算 2 2 15 20" xfId="47060" xr:uid="{21CC53BE-04BB-45BF-A946-67636BA15C4D}"/>
    <cellStyle name="計算 2 2 15 21" xfId="47744" xr:uid="{158D12D3-1476-4360-A134-03FD4E53D0A5}"/>
    <cellStyle name="計算 2 2 15 3" xfId="4616" xr:uid="{B8910C7A-0C2D-4C90-8A2C-692733A465DD}"/>
    <cellStyle name="計算 2 2 15 3 2" xfId="15372" xr:uid="{4FE55606-B933-4DD0-AFDF-7FD90AD579D4}"/>
    <cellStyle name="計算 2 2 15 3 2 2" xfId="37062" xr:uid="{4E72F7EA-4819-463B-94D7-E730354955DF}"/>
    <cellStyle name="計算 2 2 15 3 2 3" xfId="51273" xr:uid="{E8090BA2-7665-4864-9E43-994D368FC278}"/>
    <cellStyle name="計算 2 2 15 3 3" xfId="26304" xr:uid="{2EBD293D-3799-4ADE-96EA-1ADFBBCDC809}"/>
    <cellStyle name="計算 2 2 15 3 4" xfId="49104" xr:uid="{528E48F2-B686-4CF9-92D1-F1B0A0D7D3DB}"/>
    <cellStyle name="計算 2 2 15 4" xfId="5292" xr:uid="{47043642-9C75-47D1-8C95-9837166D4384}"/>
    <cellStyle name="計算 2 2 15 4 2" xfId="16048" xr:uid="{3279B57A-2419-4BD3-9696-B339D3E6F2D0}"/>
    <cellStyle name="計算 2 2 15 4 2 2" xfId="37738" xr:uid="{321148C7-5C52-4DD5-9D8E-276B0E6BB07B}"/>
    <cellStyle name="計算 2 2 15 4 3" xfId="26980" xr:uid="{2930F72E-8A7B-4D2D-8B12-51CC1C48F098}"/>
    <cellStyle name="計算 2 2 15 4 4" xfId="49913" xr:uid="{99D69ED4-094A-46A3-9B14-AE5D5D2A4403}"/>
    <cellStyle name="計算 2 2 15 5" xfId="5972" xr:uid="{C1A447BF-1238-4483-8EE7-755AABAF7866}"/>
    <cellStyle name="計算 2 2 15 5 2" xfId="16728" xr:uid="{E2FCA7FE-FCB1-4B93-9995-29438823710E}"/>
    <cellStyle name="計算 2 2 15 5 2 2" xfId="38418" xr:uid="{F1F21EC5-BFC1-4AA3-B829-074AABC294EB}"/>
    <cellStyle name="計算 2 2 15 5 3" xfId="27659" xr:uid="{C1AEE74B-C8BF-4A29-8C5E-EE3ED5846310}"/>
    <cellStyle name="計算 2 2 15 6" xfId="6655" xr:uid="{E862DD9B-7864-48EE-9ED8-AC26F4A4EEBD}"/>
    <cellStyle name="計算 2 2 15 6 2" xfId="17411" xr:uid="{DB5B99B2-4FF7-4F8D-B123-E9B042918AB8}"/>
    <cellStyle name="計算 2 2 15 6 2 2" xfId="39101" xr:uid="{9B2A94FC-49C1-4452-AC44-57E8CF979526}"/>
    <cellStyle name="計算 2 2 15 6 3" xfId="28342" xr:uid="{D11218DB-A9DE-4466-8005-E434C480EB6A}"/>
    <cellStyle name="計算 2 2 15 7" xfId="7334" xr:uid="{DA92F529-EAAC-4C00-89ED-85AD05115228}"/>
    <cellStyle name="計算 2 2 15 7 2" xfId="18090" xr:uid="{E3EE6745-DDF1-420D-B557-49B33DA8C77B}"/>
    <cellStyle name="計算 2 2 15 7 2 2" xfId="39780" xr:uid="{DEC25C4C-05A3-4F18-820F-89FA740CF9C4}"/>
    <cellStyle name="計算 2 2 15 7 3" xfId="29021" xr:uid="{3FB9CD1B-103A-42FD-9BBF-3ED13B2AEF1D}"/>
    <cellStyle name="計算 2 2 15 8" xfId="7997" xr:uid="{8C4FB664-E203-4FD7-AE63-FAE262DA9DCC}"/>
    <cellStyle name="計算 2 2 15 8 2" xfId="18753" xr:uid="{C5510314-B589-4746-95DF-5446291D0F99}"/>
    <cellStyle name="計算 2 2 15 8 2 2" xfId="40444" xr:uid="{040A4B9E-C15D-48EE-9B30-8984A48F4913}"/>
    <cellStyle name="計算 2 2 15 8 3" xfId="29685" xr:uid="{05CBA0FF-AAC6-43D5-B2AF-7D2C82164572}"/>
    <cellStyle name="計算 2 2 15 9" xfId="8633" xr:uid="{690F8673-6931-4DAE-9444-A26F27A88DED}"/>
    <cellStyle name="計算 2 2 15 9 2" xfId="19389" xr:uid="{3E06B56B-B23B-478B-9D3F-C40092BDA2A0}"/>
    <cellStyle name="計算 2 2 15 9 2 2" xfId="41080" xr:uid="{76588C68-9470-4EF8-BD2B-D44028C340A2}"/>
    <cellStyle name="計算 2 2 15 9 3" xfId="30321" xr:uid="{95BD1141-9049-4DE9-B62C-B91BDC3B7F0A}"/>
    <cellStyle name="計算 2 2 16" xfId="2536" xr:uid="{741CEFB7-CDF6-4635-BA4C-97E4FDEC2B39}"/>
    <cellStyle name="計算 2 2 16 2" xfId="13905" xr:uid="{EED519D1-EB94-448A-8A9D-4F8E80EDDB38}"/>
    <cellStyle name="計算 2 2 16 2 2" xfId="35595" xr:uid="{4E344C91-81D8-4324-AC84-AA8EEDD68FBC}"/>
    <cellStyle name="計算 2 2 16 2 3" xfId="49973" xr:uid="{C63D8E92-194D-4273-A938-CD81630857BB}"/>
    <cellStyle name="計算 2 2 16 3" xfId="24836" xr:uid="{76A40270-A333-4126-AB29-5D849B40A1AA}"/>
    <cellStyle name="計算 2 2 16 4" xfId="47804" xr:uid="{23F6747D-8CF2-49A2-B57C-8D0B15A9E4B7}"/>
    <cellStyle name="計算 2 2 17" xfId="3987" xr:uid="{CBAE4AF9-5EAB-4EA1-AC06-403EC7DED254}"/>
    <cellStyle name="計算 2 2 17 2" xfId="14743" xr:uid="{E37025C2-D2E3-48E7-AAB8-A63593057DED}"/>
    <cellStyle name="計算 2 2 17 2 2" xfId="36433" xr:uid="{A8A9720B-9189-4B9E-9CD7-EFA7811BE9A9}"/>
    <cellStyle name="計算 2 2 17 2 3" xfId="50653" xr:uid="{B4108544-2F32-44AA-883B-C6B933E82D34}"/>
    <cellStyle name="計算 2 2 17 3" xfId="25675" xr:uid="{33CC29D8-8FE8-453B-ADFC-2210FEF6042F}"/>
    <cellStyle name="計算 2 2 17 4" xfId="48484" xr:uid="{F03FB7F6-2C4F-4AFC-BA4C-1527B0BE4429}"/>
    <cellStyle name="計算 2 2 18" xfId="4667" xr:uid="{E162FA82-3D61-4876-803F-544B7D3646EA}"/>
    <cellStyle name="計算 2 2 18 2" xfId="15423" xr:uid="{161FE833-DFF6-42E8-9511-1EFAE62A8912}"/>
    <cellStyle name="計算 2 2 18 2 2" xfId="37113" xr:uid="{725F4F8C-CB41-4932-860F-62B64CE1CF26}"/>
    <cellStyle name="計算 2 2 18 3" xfId="26355" xr:uid="{7A786937-28ED-4B8E-8227-581848CA5ADB}"/>
    <cellStyle name="計算 2 2 18 4" xfId="49293" xr:uid="{480A9D8C-3690-43E1-AEC9-C04C1B3D06D1}"/>
    <cellStyle name="計算 2 2 19" xfId="5343" xr:uid="{170C7B9A-A34F-448C-86CA-7D8D147D6F4E}"/>
    <cellStyle name="計算 2 2 19 2" xfId="16099" xr:uid="{65C8C68E-9F42-4AAF-9D8E-960AE9FC78CF}"/>
    <cellStyle name="計算 2 2 19 2 2" xfId="37789" xr:uid="{FCA6571E-EE82-4F3C-9EC0-50E1E1FD6105}"/>
    <cellStyle name="計算 2 2 19 3" xfId="27031" xr:uid="{9698A1BD-61F2-4422-9A5F-19AB5B91F1D6}"/>
    <cellStyle name="計算 2 2 2" xfId="2472" xr:uid="{27B62171-BD68-4E72-8A2B-47D0FCE61550}"/>
    <cellStyle name="計算 2 2 2 10" xfId="3254" xr:uid="{A35F6EAA-304A-413A-B2EE-43F54FBDFBF2}"/>
    <cellStyle name="計算 2 2 2 10 10" xfId="9282" xr:uid="{0133181F-A1C6-4903-84EE-972578C74F31}"/>
    <cellStyle name="計算 2 2 2 10 10 2" xfId="20039" xr:uid="{B6A282E7-673A-48AB-88C2-AED3431A6B91}"/>
    <cellStyle name="計算 2 2 2 10 10 2 2" xfId="41730" xr:uid="{6E4B5D0E-D6C6-4027-9F75-1692498BCCAE}"/>
    <cellStyle name="計算 2 2 2 10 10 3" xfId="30971" xr:uid="{6E4B19EE-FAA7-44C5-950E-AD0ED5944C7C}"/>
    <cellStyle name="計算 2 2 2 10 11" xfId="9908" xr:uid="{F8A295E6-1A18-4BD8-B6CC-444BD2B5406C}"/>
    <cellStyle name="計算 2 2 2 10 11 2" xfId="20665" xr:uid="{9B8AC4F4-74CF-4A24-A5BE-CF269315D0C0}"/>
    <cellStyle name="計算 2 2 2 10 11 2 2" xfId="42356" xr:uid="{C526787D-16E9-4BCA-93C4-C4DCD7E70366}"/>
    <cellStyle name="計算 2 2 2 10 11 3" xfId="31597" xr:uid="{60AE8491-7E14-49D7-BA10-2C2C81103B67}"/>
    <cellStyle name="計算 2 2 2 10 12" xfId="10543" xr:uid="{0B2C335B-1294-49A1-9B9E-C3B48ABD02B2}"/>
    <cellStyle name="計算 2 2 2 10 12 2" xfId="21300" xr:uid="{FDC0AF1E-76C8-43C4-8E3C-7D61A30301F9}"/>
    <cellStyle name="計算 2 2 2 10 12 2 2" xfId="42991" xr:uid="{304C5596-249D-4A55-8C6A-25FC0F0903D1}"/>
    <cellStyle name="計算 2 2 2 10 12 3" xfId="32232" xr:uid="{A71B2964-D99B-4AF3-BA0A-80BE081AE08F}"/>
    <cellStyle name="計算 2 2 2 10 13" xfId="11195" xr:uid="{8F86C2DE-3143-4675-9197-053F15520089}"/>
    <cellStyle name="計算 2 2 2 10 13 2" xfId="21952" xr:uid="{A08FBB79-C2F8-4A97-8EF2-E487B1424F4A}"/>
    <cellStyle name="計算 2 2 2 10 13 2 2" xfId="43643" xr:uid="{003CC38A-0BCB-46BA-A496-8F610DD88EF2}"/>
    <cellStyle name="計算 2 2 2 10 13 3" xfId="32884" xr:uid="{6AF79F44-B7E9-4399-803D-1A0901C4E389}"/>
    <cellStyle name="計算 2 2 2 10 14" xfId="11820" xr:uid="{D2D5829B-F750-44F6-BF41-B834F81ED5C1}"/>
    <cellStyle name="計算 2 2 2 10 14 2" xfId="22577" xr:uid="{9A9AB8F7-8201-4C26-A3AE-9848E570D9BF}"/>
    <cellStyle name="計算 2 2 2 10 14 2 2" xfId="44268" xr:uid="{D580EF9F-AB4F-4D9D-BB24-C18F51618077}"/>
    <cellStyle name="計算 2 2 2 10 14 3" xfId="33509" xr:uid="{04D6220A-A25C-4129-B9F4-CFC2AF04E0E9}"/>
    <cellStyle name="計算 2 2 2 10 15" xfId="12425" xr:uid="{626F8A69-6633-4F2C-AAC5-816DA5845E8C}"/>
    <cellStyle name="計算 2 2 2 10 15 2" xfId="23182" xr:uid="{72C3FB50-5829-4C41-873A-919D99DF9E77}"/>
    <cellStyle name="計算 2 2 2 10 15 2 2" xfId="44873" xr:uid="{85CB6D89-BF19-47CA-B3C2-1FB78F61E8C1}"/>
    <cellStyle name="計算 2 2 2 10 15 3" xfId="34114" xr:uid="{D23FB584-5611-483D-B323-098D629F964C}"/>
    <cellStyle name="計算 2 2 2 10 16" xfId="13054" xr:uid="{1C1C3971-0863-44DC-B1B3-DE528C028687}"/>
    <cellStyle name="計算 2 2 2 10 16 2" xfId="23811" xr:uid="{C0438905-663E-4933-B3EA-541376963B0B}"/>
    <cellStyle name="計算 2 2 2 10 16 2 2" xfId="45502" xr:uid="{EC5FDFB4-592F-419F-A610-86062EA42F4D}"/>
    <cellStyle name="計算 2 2 2 10 16 3" xfId="34743" xr:uid="{4051DCCB-4755-4491-852A-4FBB4F7CD77D}"/>
    <cellStyle name="計算 2 2 2 10 17" xfId="13725" xr:uid="{F76F500D-E716-449F-BED0-805CC08064C1}"/>
    <cellStyle name="計算 2 2 2 10 17 2" xfId="35414" xr:uid="{A959072A-679A-412E-9C50-0A1F1B47E57F}"/>
    <cellStyle name="計算 2 2 2 10 18" xfId="24654" xr:uid="{7CA010B9-A1E6-421E-AC78-31C1D4B1B9A7}"/>
    <cellStyle name="計算 2 2 2 10 19" xfId="46352" xr:uid="{216F15FC-8DED-4EB1-B0C2-B8FE7101FD0E}"/>
    <cellStyle name="計算 2 2 2 10 2" xfId="3906" xr:uid="{05D1E9DA-5D75-468D-A91A-68A645DDEED2}"/>
    <cellStyle name="計算 2 2 2 10 2 2" xfId="14662" xr:uid="{2D500F5C-3CD7-46F7-BE01-C42F50D6B866}"/>
    <cellStyle name="計算 2 2 2 10 2 2 2" xfId="36352" xr:uid="{D1C97EF2-798A-4AAD-A182-96BA7F77DA1B}"/>
    <cellStyle name="計算 2 2 2 10 2 2 3" xfId="50563" xr:uid="{232B05A0-1484-401B-A271-D08E588A372A}"/>
    <cellStyle name="計算 2 2 2 10 2 3" xfId="25594" xr:uid="{A7103ACF-49E4-4707-8C0A-D5D428B65B83}"/>
    <cellStyle name="計算 2 2 2 10 2 4" xfId="48394" xr:uid="{92D38202-B6F5-4D90-ACD8-2914982ED9E8}"/>
    <cellStyle name="計算 2 2 2 10 20" xfId="47030" xr:uid="{C9978546-A2B2-4B30-B5FC-2558A0D38413}"/>
    <cellStyle name="計算 2 2 2 10 21" xfId="47714" xr:uid="{61148E8B-F1A8-4BCF-B4D5-4E2F8F3233BD}"/>
    <cellStyle name="計算 2 2 2 10 3" xfId="4586" xr:uid="{F939E565-577F-47DD-B1F7-952A458C8F64}"/>
    <cellStyle name="計算 2 2 2 10 3 2" xfId="15342" xr:uid="{147250D7-6954-420C-8600-FD201D64F59B}"/>
    <cellStyle name="計算 2 2 2 10 3 2 2" xfId="37032" xr:uid="{B3C001B5-C29C-44D6-94D9-D84F939BF33C}"/>
    <cellStyle name="計算 2 2 2 10 3 2 3" xfId="51243" xr:uid="{0D7BC396-A1F1-44F7-883A-51B7C42C9EDF}"/>
    <cellStyle name="計算 2 2 2 10 3 3" xfId="26274" xr:uid="{10DBDA56-A3C2-4789-A7B9-2AC3C6F999DD}"/>
    <cellStyle name="計算 2 2 2 10 3 4" xfId="49074" xr:uid="{61D887B7-3D57-40EB-A72C-4087B5297697}"/>
    <cellStyle name="計算 2 2 2 10 4" xfId="5262" xr:uid="{CC154303-082F-4FA0-990B-A7D76F3842E5}"/>
    <cellStyle name="計算 2 2 2 10 4 2" xfId="16018" xr:uid="{2C8A09AD-4506-4D7E-A4B9-4EB3B7178A7D}"/>
    <cellStyle name="計算 2 2 2 10 4 2 2" xfId="37708" xr:uid="{8E1D5072-1CAD-4093-A07C-F7FFE0547F19}"/>
    <cellStyle name="計算 2 2 2 10 4 3" xfId="26950" xr:uid="{EBCB8EA8-1226-4C7C-8EC5-9B5432D38382}"/>
    <cellStyle name="計算 2 2 2 10 4 4" xfId="49883" xr:uid="{43C53D4C-127B-4876-92E3-0DB1DEE8A4A7}"/>
    <cellStyle name="計算 2 2 2 10 5" xfId="5942" xr:uid="{D6189B0F-AE28-4B2E-BB7C-357EE6D7B0A7}"/>
    <cellStyle name="計算 2 2 2 10 5 2" xfId="16698" xr:uid="{78AE35FE-4F46-4584-BE74-1767B445BD9E}"/>
    <cellStyle name="計算 2 2 2 10 5 2 2" xfId="38388" xr:uid="{224BA785-F2B3-4916-A8F2-C62EB2B8858B}"/>
    <cellStyle name="計算 2 2 2 10 5 3" xfId="27629" xr:uid="{0CD1FF11-E07C-4783-99FB-98CDF0134EE6}"/>
    <cellStyle name="計算 2 2 2 10 6" xfId="6625" xr:uid="{1D84ED14-54F1-4E37-9D90-115D6E700B25}"/>
    <cellStyle name="計算 2 2 2 10 6 2" xfId="17381" xr:uid="{1BFAF1EC-336C-4A41-B074-23EE10C6ECE9}"/>
    <cellStyle name="計算 2 2 2 10 6 2 2" xfId="39071" xr:uid="{E9A661BF-7821-4462-89E4-7D90DB3DE35E}"/>
    <cellStyle name="計算 2 2 2 10 6 3" xfId="28312" xr:uid="{CE161014-DD7E-4199-B8EC-4CC7BAE79B0B}"/>
    <cellStyle name="計算 2 2 2 10 7" xfId="7304" xr:uid="{7C97DAD2-8F88-449A-87A8-27655E4B2CF2}"/>
    <cellStyle name="計算 2 2 2 10 7 2" xfId="18060" xr:uid="{ADF534AA-F77A-4199-81CE-FB5350F01A5D}"/>
    <cellStyle name="計算 2 2 2 10 7 2 2" xfId="39750" xr:uid="{A5B0B3FE-3810-45AF-8FB6-000C85093F5B}"/>
    <cellStyle name="計算 2 2 2 10 7 3" xfId="28991" xr:uid="{C7DF53DC-239B-4DF9-84FE-40E2B2B3A928}"/>
    <cellStyle name="計算 2 2 2 10 8" xfId="7967" xr:uid="{75FA99CE-7BCF-464D-A351-C5EF882DDBEE}"/>
    <cellStyle name="計算 2 2 2 10 8 2" xfId="18723" xr:uid="{D9833844-8411-4353-8894-97C9D28ADA65}"/>
    <cellStyle name="計算 2 2 2 10 8 2 2" xfId="40414" xr:uid="{2143798C-8042-46F5-B976-D4787B62B851}"/>
    <cellStyle name="計算 2 2 2 10 8 3" xfId="29655" xr:uid="{B095ADE5-8469-4124-B1EF-4C95D6559E93}"/>
    <cellStyle name="計算 2 2 2 10 9" xfId="8603" xr:uid="{250B2131-B28B-4EF6-8BDB-0C2EDD9B0161}"/>
    <cellStyle name="計算 2 2 2 10 9 2" xfId="19359" xr:uid="{FCCAD9DE-3A73-49B6-B7DF-7F1FDC9463F9}"/>
    <cellStyle name="計算 2 2 2 10 9 2 2" xfId="41050" xr:uid="{F23B10B4-5512-416C-81BE-FC8CB1855D6B}"/>
    <cellStyle name="計算 2 2 2 10 9 3" xfId="30291" xr:uid="{82D79F45-A731-4763-8C9A-6220BA94DDB1}"/>
    <cellStyle name="計算 2 2 2 11" xfId="3314" xr:uid="{C3776DA1-B5D8-4FA7-B564-3C184BACE839}"/>
    <cellStyle name="計算 2 2 2 11 10" xfId="9342" xr:uid="{C0D30342-80B7-4EF0-9140-9A7A3E4291F2}"/>
    <cellStyle name="計算 2 2 2 11 10 2" xfId="20099" xr:uid="{719F5689-60A8-4F12-B1C4-B5695E721BFE}"/>
    <cellStyle name="計算 2 2 2 11 10 2 2" xfId="41790" xr:uid="{91423386-B5D8-4C1F-9927-53FA8A552122}"/>
    <cellStyle name="計算 2 2 2 11 10 3" xfId="31031" xr:uid="{A4BD86C1-1C7B-4ABC-BDC7-F03A58C3E021}"/>
    <cellStyle name="計算 2 2 2 11 11" xfId="9968" xr:uid="{7AF6FBD0-E42E-42A5-8FF9-F42F3384547D}"/>
    <cellStyle name="計算 2 2 2 11 11 2" xfId="20725" xr:uid="{6AC346A2-DD17-4D06-876C-B11899690C0E}"/>
    <cellStyle name="計算 2 2 2 11 11 2 2" xfId="42416" xr:uid="{8F999959-EF5F-4CA2-B8F4-B546FDA8DF6F}"/>
    <cellStyle name="計算 2 2 2 11 11 3" xfId="31657" xr:uid="{29861A9A-730F-4578-A733-049C175324C0}"/>
    <cellStyle name="計算 2 2 2 11 12" xfId="10603" xr:uid="{BB79D073-9554-4258-94E7-A49F578B8073}"/>
    <cellStyle name="計算 2 2 2 11 12 2" xfId="21360" xr:uid="{8B78D1A9-DDCD-4D46-BA04-57675DB08876}"/>
    <cellStyle name="計算 2 2 2 11 12 2 2" xfId="43051" xr:uid="{FF9FA9DD-1189-4487-92AC-0E3DA57E6F55}"/>
    <cellStyle name="計算 2 2 2 11 12 3" xfId="32292" xr:uid="{131832ED-2F44-49AD-A969-1394E7E5D4EE}"/>
    <cellStyle name="計算 2 2 2 11 13" xfId="11255" xr:uid="{61590941-11BB-4980-886E-9E8AEBA08652}"/>
    <cellStyle name="計算 2 2 2 11 13 2" xfId="22012" xr:uid="{DB156080-14A7-41D9-89F2-EA73472320B8}"/>
    <cellStyle name="計算 2 2 2 11 13 2 2" xfId="43703" xr:uid="{6271DB26-B2C2-4673-8469-DF21548624F7}"/>
    <cellStyle name="計算 2 2 2 11 13 3" xfId="32944" xr:uid="{9733FDA6-02C4-448D-84E0-9F376640C494}"/>
    <cellStyle name="計算 2 2 2 11 14" xfId="11880" xr:uid="{E27451B7-1AF3-465B-8D28-69F4173EFAB9}"/>
    <cellStyle name="計算 2 2 2 11 14 2" xfId="22637" xr:uid="{0DABB9A2-DEB8-437B-BB29-F51578F798DE}"/>
    <cellStyle name="計算 2 2 2 11 14 2 2" xfId="44328" xr:uid="{7555817C-77E9-48BB-972A-E157BDECA0CB}"/>
    <cellStyle name="計算 2 2 2 11 14 3" xfId="33569" xr:uid="{78C80C72-9BE0-4858-ADC4-C629105D5A9C}"/>
    <cellStyle name="計算 2 2 2 11 15" xfId="12485" xr:uid="{EB1CFD20-FD18-43CA-BC78-9B187347B1DA}"/>
    <cellStyle name="計算 2 2 2 11 15 2" xfId="23242" xr:uid="{C2AA9F22-EAB6-4BA3-BA4B-779AB2FFDDBA}"/>
    <cellStyle name="計算 2 2 2 11 15 2 2" xfId="44933" xr:uid="{E220E1C4-631C-40E0-9F6B-9845C6AA9EF9}"/>
    <cellStyle name="計算 2 2 2 11 15 3" xfId="34174" xr:uid="{8C3D4AFC-456C-4487-8B53-68BD691D1C1D}"/>
    <cellStyle name="計算 2 2 2 11 16" xfId="13114" xr:uid="{332EAF7C-D4FB-43D4-9D18-7C05CBF33477}"/>
    <cellStyle name="計算 2 2 2 11 16 2" xfId="23871" xr:uid="{86A9EC72-5680-4990-A805-C017925D7171}"/>
    <cellStyle name="計算 2 2 2 11 16 2 2" xfId="45562" xr:uid="{8EAE7FD3-FDA6-4472-9C73-3200B87725CB}"/>
    <cellStyle name="計算 2 2 2 11 16 3" xfId="34803" xr:uid="{727F28FC-A97F-4CCF-9510-1321D7A5EBE4}"/>
    <cellStyle name="計算 2 2 2 11 17" xfId="13785" xr:uid="{FE59BCD6-A778-4892-99C2-FDF25AAB803D}"/>
    <cellStyle name="計算 2 2 2 11 17 2" xfId="35474" xr:uid="{804E6D10-DB18-487D-B8BE-5BE56CC50E28}"/>
    <cellStyle name="計算 2 2 2 11 18" xfId="24714" xr:uid="{92D333BD-BCAE-447F-B21C-C8864BEE0B54}"/>
    <cellStyle name="計算 2 2 2 11 19" xfId="46412" xr:uid="{62423C25-1BED-41FF-9439-032B556A9E51}"/>
    <cellStyle name="計算 2 2 2 11 2" xfId="3966" xr:uid="{447DE354-FBF9-4299-8A29-AD08762E6786}"/>
    <cellStyle name="計算 2 2 2 11 2 2" xfId="14722" xr:uid="{78615308-719D-4B31-A241-322647A8D526}"/>
    <cellStyle name="計算 2 2 2 11 2 2 2" xfId="36412" xr:uid="{52D4214A-1C6F-4601-8CB7-68C019592418}"/>
    <cellStyle name="計算 2 2 2 11 2 2 3" xfId="50623" xr:uid="{396DBC07-CAE7-4278-94F1-42CB353776CC}"/>
    <cellStyle name="計算 2 2 2 11 2 3" xfId="25654" xr:uid="{68E8A5BE-7998-40B1-9494-DD760C6F80B0}"/>
    <cellStyle name="計算 2 2 2 11 2 4" xfId="48454" xr:uid="{E1B76D98-A5E2-4542-8F40-A50F509AA2E8}"/>
    <cellStyle name="計算 2 2 2 11 20" xfId="47090" xr:uid="{3646A10F-925D-47DE-9B72-7E3A4E60A935}"/>
    <cellStyle name="計算 2 2 2 11 21" xfId="47774" xr:uid="{2C581AFE-2E26-42DD-B666-907DC4317762}"/>
    <cellStyle name="計算 2 2 2 11 3" xfId="4646" xr:uid="{A1F594DA-C515-49A8-8784-5D297ECDB055}"/>
    <cellStyle name="計算 2 2 2 11 3 2" xfId="15402" xr:uid="{F720A4A7-3DF1-4A28-A201-7544F5292ED3}"/>
    <cellStyle name="計算 2 2 2 11 3 2 2" xfId="37092" xr:uid="{AF1673C8-838B-4B2C-A715-54BE786E9E72}"/>
    <cellStyle name="計算 2 2 2 11 3 2 3" xfId="51303" xr:uid="{E0ECBD2F-FCAC-4F46-951F-D8FDE1CC8975}"/>
    <cellStyle name="計算 2 2 2 11 3 3" xfId="26334" xr:uid="{821F556D-CA1E-4B1C-B30F-89F80989D1F7}"/>
    <cellStyle name="計算 2 2 2 11 3 4" xfId="49134" xr:uid="{A0324D6F-CF3D-491D-90E9-91D4B96BDBF2}"/>
    <cellStyle name="計算 2 2 2 11 4" xfId="5322" xr:uid="{E08DC776-D8C6-47FE-87C7-80C71828994A}"/>
    <cellStyle name="計算 2 2 2 11 4 2" xfId="16078" xr:uid="{C8AFD374-DE49-4E86-AA07-FA99D0B2ADD2}"/>
    <cellStyle name="計算 2 2 2 11 4 2 2" xfId="37768" xr:uid="{85D5296C-2E0E-4A06-A4B5-B5E46F21AC8A}"/>
    <cellStyle name="計算 2 2 2 11 4 3" xfId="27010" xr:uid="{23D949BF-CFDE-4DDF-98F0-B1C74F9F2084}"/>
    <cellStyle name="計算 2 2 2 11 4 4" xfId="49943" xr:uid="{CB2280F9-23A8-48E7-AE4E-4136C0ABF3E4}"/>
    <cellStyle name="計算 2 2 2 11 5" xfId="6002" xr:uid="{4E6F0383-5B29-4D3D-8CDC-79F4E6F28604}"/>
    <cellStyle name="計算 2 2 2 11 5 2" xfId="16758" xr:uid="{D5BEE746-6DBD-4783-A56E-8056C66302F7}"/>
    <cellStyle name="計算 2 2 2 11 5 2 2" xfId="38448" xr:uid="{881444B5-5640-4DE4-AD73-3D99EDB3AC9F}"/>
    <cellStyle name="計算 2 2 2 11 5 3" xfId="27689" xr:uid="{AD062111-389B-49FC-B816-73F1D0124A5F}"/>
    <cellStyle name="計算 2 2 2 11 6" xfId="6685" xr:uid="{FD9633CE-B548-4F22-8F62-03798585C0E4}"/>
    <cellStyle name="計算 2 2 2 11 6 2" xfId="17441" xr:uid="{8FFC5B92-9ECD-4C82-AA7B-3CC9CFD10202}"/>
    <cellStyle name="計算 2 2 2 11 6 2 2" xfId="39131" xr:uid="{B20770C2-A17B-4D76-8964-6D2D44968BF1}"/>
    <cellStyle name="計算 2 2 2 11 6 3" xfId="28372" xr:uid="{C44EF4FD-1487-4D0F-89DA-3B39B82CCFF0}"/>
    <cellStyle name="計算 2 2 2 11 7" xfId="7364" xr:uid="{B249746B-014C-4D1B-934D-4CE1D2F28A23}"/>
    <cellStyle name="計算 2 2 2 11 7 2" xfId="18120" xr:uid="{CD10AC6F-9422-410A-9F83-399F311495B5}"/>
    <cellStyle name="計算 2 2 2 11 7 2 2" xfId="39810" xr:uid="{A6A4E22A-A913-42FB-8EF6-3BB108FF2C4A}"/>
    <cellStyle name="計算 2 2 2 11 7 3" xfId="29051" xr:uid="{0A77923A-339E-4815-B64E-16E9F1A257E1}"/>
    <cellStyle name="計算 2 2 2 11 8" xfId="8027" xr:uid="{DE21A4C9-9979-4020-B557-3DE876D6859C}"/>
    <cellStyle name="計算 2 2 2 11 8 2" xfId="18783" xr:uid="{C972EB1A-74A9-4983-8EFB-AF5A8D4DBD29}"/>
    <cellStyle name="計算 2 2 2 11 8 2 2" xfId="40474" xr:uid="{5FBDCCC0-79BD-4DD7-A360-1DE1C648017A}"/>
    <cellStyle name="計算 2 2 2 11 8 3" xfId="29715" xr:uid="{00536F5F-A65F-4748-B4FF-A2B1529A46E5}"/>
    <cellStyle name="計算 2 2 2 11 9" xfId="8663" xr:uid="{6BBC200E-9C4D-4C87-9AEF-8A9E4D50E56C}"/>
    <cellStyle name="計算 2 2 2 11 9 2" xfId="19419" xr:uid="{CF8CDA50-CC34-448E-830D-780970BDC319}"/>
    <cellStyle name="計算 2 2 2 11 9 2 2" xfId="41110" xr:uid="{DC9888C9-F436-4BA6-9C12-DEDA93F3E34C}"/>
    <cellStyle name="計算 2 2 2 11 9 3" xfId="30351" xr:uid="{3E123E26-2BD0-4044-AD06-3EA97ABC3BA2}"/>
    <cellStyle name="計算 2 2 2 12" xfId="3402" xr:uid="{B21B9EB2-8BA3-43B1-A52B-DAF159FC117A}"/>
    <cellStyle name="計算 2 2 2 12 2" xfId="14158" xr:uid="{8980DE40-5207-4508-9C2E-AF3580286030}"/>
    <cellStyle name="計算 2 2 2 12 2 2" xfId="35848" xr:uid="{5F16D5DB-432A-4D19-BF2B-BE22383CE17C}"/>
    <cellStyle name="計算 2 2 2 12 2 3" xfId="50063" xr:uid="{62AD2A8F-A243-4464-BD51-5C09F24552F7}"/>
    <cellStyle name="計算 2 2 2 12 3" xfId="25089" xr:uid="{4C251980-CAEE-4999-9793-A16415B3CA82}"/>
    <cellStyle name="計算 2 2 2 12 4" xfId="47894" xr:uid="{FF714FDD-826A-40C4-A04D-33E86BBBFB13}"/>
    <cellStyle name="計算 2 2 2 13" xfId="4080" xr:uid="{583021BD-B6D7-4357-A9EB-C51DD8276481}"/>
    <cellStyle name="計算 2 2 2 13 2" xfId="14836" xr:uid="{E095374A-80CC-4373-94C7-B9C7DCBE222D}"/>
    <cellStyle name="計算 2 2 2 13 2 2" xfId="36526" xr:uid="{0DE9EC80-75E0-4B20-871B-B104B3DA31C4}"/>
    <cellStyle name="計算 2 2 2 13 2 3" xfId="50743" xr:uid="{FB5C47B4-0C1C-4862-8F82-04DABB9889B6}"/>
    <cellStyle name="計算 2 2 2 13 3" xfId="25768" xr:uid="{78C1E413-AD63-45A9-A2A1-EB506D654F48}"/>
    <cellStyle name="計算 2 2 2 13 4" xfId="48574" xr:uid="{2143E823-EA9D-4CD9-8EED-4356FC3B29F6}"/>
    <cellStyle name="計算 2 2 2 14" xfId="4759" xr:uid="{52A07F07-233B-4297-80B8-9DE17678053A}"/>
    <cellStyle name="計算 2 2 2 14 2" xfId="15515" xr:uid="{20A2BF2C-0991-41DD-8369-210BF8E3FF9F}"/>
    <cellStyle name="計算 2 2 2 14 2 2" xfId="37205" xr:uid="{28D7D176-148D-4B0F-AEAD-EF65906A4B17}"/>
    <cellStyle name="計算 2 2 2 14 3" xfId="26447" xr:uid="{5180E251-F83A-4EE8-818E-96FF16A90EE5}"/>
    <cellStyle name="計算 2 2 2 14 4" xfId="49383" xr:uid="{AC9FADAD-0835-440E-AB2F-F147B260811C}"/>
    <cellStyle name="計算 2 2 2 15" xfId="5436" xr:uid="{63DC5CC3-96F9-4444-8919-D8197024495D}"/>
    <cellStyle name="計算 2 2 2 15 2" xfId="16192" xr:uid="{E7FEDF28-4798-47AB-A2A8-651C52804302}"/>
    <cellStyle name="計算 2 2 2 15 2 2" xfId="37882" xr:uid="{B29A50C1-1FF1-4E04-905A-035529BD3DBF}"/>
    <cellStyle name="計算 2 2 2 15 3" xfId="27124" xr:uid="{D23F506E-D3E5-4D23-8EC4-AA59DB532F68}"/>
    <cellStyle name="計算 2 2 2 16" xfId="6125" xr:uid="{CB3AE36C-2511-4DB2-AD42-E556E3E21BFB}"/>
    <cellStyle name="計算 2 2 2 16 2" xfId="16881" xr:uid="{9CBE42C5-5939-411B-B618-1C16A07DA09C}"/>
    <cellStyle name="計算 2 2 2 16 2 2" xfId="38571" xr:uid="{30A66059-CBB9-4B24-B2F2-FE3FA8C52AD3}"/>
    <cellStyle name="計算 2 2 2 16 3" xfId="27812" xr:uid="{C25F763C-7D20-42D0-9B0F-F09AA72E403D}"/>
    <cellStyle name="計算 2 2 2 17" xfId="6799" xr:uid="{067D468B-1E20-4C8A-BB80-BE820C420371}"/>
    <cellStyle name="計算 2 2 2 17 2" xfId="17555" xr:uid="{F0EEBB00-B0BE-4898-A350-0A2ABD611692}"/>
    <cellStyle name="計算 2 2 2 17 2 2" xfId="39245" xr:uid="{87A3421A-0353-47CD-9D9A-CCB62FE934BF}"/>
    <cellStyle name="計算 2 2 2 17 3" xfId="28486" xr:uid="{42582F61-08F7-4332-AADF-3ECBD2B8A211}"/>
    <cellStyle name="計算 2 2 2 18" xfId="8098" xr:uid="{AD6CEAD8-E0E6-42FA-AFEC-9DB0D8C32C51}"/>
    <cellStyle name="計算 2 2 2 18 2" xfId="18854" xr:uid="{3D2512A7-2D81-4E65-8574-295A7B43C333}"/>
    <cellStyle name="計算 2 2 2 18 2 2" xfId="40545" xr:uid="{35DFA7F1-28B4-4074-A4D4-B5AEE2E111B3}"/>
    <cellStyle name="計算 2 2 2 18 3" xfId="29786" xr:uid="{D1B3DF0C-DC4B-4E6A-85FE-1E00F0570FB0}"/>
    <cellStyle name="計算 2 2 2 19" xfId="10038" xr:uid="{5A1243AA-3D7D-47F1-806E-1A29577CD0BD}"/>
    <cellStyle name="計算 2 2 2 19 2" xfId="20795" xr:uid="{83BEB184-FD40-403F-B631-EA338BDC4C2E}"/>
    <cellStyle name="計算 2 2 2 19 2 2" xfId="42486" xr:uid="{26051547-EE49-4819-945E-6A332F7AFC64}"/>
    <cellStyle name="計算 2 2 2 19 3" xfId="31727" xr:uid="{2676CD10-4F3F-45DD-892E-BF395E1CD4F8}"/>
    <cellStyle name="計算 2 2 2 2" xfId="2504" xr:uid="{3D147D16-B685-42C7-A8CE-2AC540452055}"/>
    <cellStyle name="計算 2 2 2 2 10" xfId="8156" xr:uid="{03014302-AB05-44E4-9761-09339C54F78C}"/>
    <cellStyle name="計算 2 2 2 2 10 2" xfId="18912" xr:uid="{128FBAE2-6B73-467C-971F-2257C834F2E9}"/>
    <cellStyle name="計算 2 2 2 2 10 2 2" xfId="40603" xr:uid="{326A9C64-4943-43E4-896C-73581E1F9C07}"/>
    <cellStyle name="計算 2 2 2 2 10 3" xfId="29844" xr:uid="{3E551FD3-8A75-4E1F-8E41-ACBD997971D3}"/>
    <cellStyle name="計算 2 2 2 2 11" xfId="8837" xr:uid="{5B1B3EAD-92F0-47CA-B3FE-0B4AB109D0BF}"/>
    <cellStyle name="計算 2 2 2 2 11 2" xfId="19593" xr:uid="{B6271642-3C58-4C37-9122-F0CD898B1C30}"/>
    <cellStyle name="計算 2 2 2 2 11 2 2" xfId="41284" xr:uid="{326EF957-5BC5-45C3-917B-E78F899E43A0}"/>
    <cellStyle name="計算 2 2 2 2 11 3" xfId="30525" xr:uid="{E868CDF8-CF8F-4C8F-9727-30235157C60E}"/>
    <cellStyle name="計算 2 2 2 2 12" xfId="9462" xr:uid="{171CA149-6526-4213-B09E-C50435C3D17C}"/>
    <cellStyle name="計算 2 2 2 2 12 2" xfId="20219" xr:uid="{334AA62F-F6CE-483D-BDAA-28DAEFC6232C}"/>
    <cellStyle name="計算 2 2 2 2 12 2 2" xfId="41910" xr:uid="{C5DA9A16-D76B-4CAE-B936-86C63AFE7D63}"/>
    <cellStyle name="計算 2 2 2 2 12 3" xfId="31151" xr:uid="{BC1E8033-5E27-4675-B725-EE55031568D1}"/>
    <cellStyle name="計算 2 2 2 2 13" xfId="10097" xr:uid="{2161FE6D-69F2-414D-A177-F735E44843F8}"/>
    <cellStyle name="計算 2 2 2 2 13 2" xfId="20854" xr:uid="{408861B0-48DC-4C87-98E1-222084BAC78D}"/>
    <cellStyle name="計算 2 2 2 2 13 2 2" xfId="42545" xr:uid="{474D582B-6B48-45E6-9D33-FAAA89AA7320}"/>
    <cellStyle name="計算 2 2 2 2 13 3" xfId="31786" xr:uid="{3365858B-F39E-4586-88CC-95FB4F76F8C4}"/>
    <cellStyle name="計算 2 2 2 2 14" xfId="10749" xr:uid="{FA308C8E-4639-42F2-A23D-6B0803380073}"/>
    <cellStyle name="計算 2 2 2 2 14 2" xfId="21506" xr:uid="{9484EE0E-2490-4E0F-8E9A-C13FEC9C157B}"/>
    <cellStyle name="計算 2 2 2 2 14 2 2" xfId="43197" xr:uid="{CB96F583-949B-4784-A681-BC69D6884D05}"/>
    <cellStyle name="計算 2 2 2 2 14 3" xfId="32438" xr:uid="{A5C5AEEA-956A-4D3E-A2BA-A8201EE2AD85}"/>
    <cellStyle name="計算 2 2 2 2 15" xfId="11374" xr:uid="{8273C797-B5DE-4AC8-BFDD-F670F49404D3}"/>
    <cellStyle name="計算 2 2 2 2 15 2" xfId="22131" xr:uid="{02BD2FD0-DBED-4361-87C2-FD110727D869}"/>
    <cellStyle name="計算 2 2 2 2 15 2 2" xfId="43822" xr:uid="{AC24E5A6-62CD-4D15-9DE3-4DF9D912F4C0}"/>
    <cellStyle name="計算 2 2 2 2 15 3" xfId="33063" xr:uid="{3CFE5E57-664A-4550-8B2D-9B2090906A46}"/>
    <cellStyle name="計算 2 2 2 2 16" xfId="11979" xr:uid="{6321D8DE-75C7-48C6-A4F7-2EE775089764}"/>
    <cellStyle name="計算 2 2 2 2 16 2" xfId="22736" xr:uid="{8031D62C-3B74-432B-9EA3-FD9EC2BCEA68}"/>
    <cellStyle name="計算 2 2 2 2 16 2 2" xfId="44427" xr:uid="{DF4ABC60-9161-40FE-83AE-B6F7BFB80C92}"/>
    <cellStyle name="計算 2 2 2 2 16 3" xfId="33668" xr:uid="{DC5AE904-E7C4-46CA-87A3-7D70D91F5BB3}"/>
    <cellStyle name="計算 2 2 2 2 17" xfId="12608" xr:uid="{C29DC9AF-98F3-4CD0-AA6B-5EE012CC0BDA}"/>
    <cellStyle name="計算 2 2 2 2 17 2" xfId="23365" xr:uid="{0EED0276-73C3-485B-96B2-09F983A0BEBD}"/>
    <cellStyle name="計算 2 2 2 2 17 2 2" xfId="45056" xr:uid="{93D5DAE7-A540-42FC-9DC0-B7027403BE41}"/>
    <cellStyle name="計算 2 2 2 2 17 3" xfId="34297" xr:uid="{60696782-8D34-4D72-B9A3-E41BBA5ABA08}"/>
    <cellStyle name="計算 2 2 2 2 18" xfId="13279" xr:uid="{F71E827A-6842-4B5C-BBE8-C100B6C39ECE}"/>
    <cellStyle name="計算 2 2 2 2 18 2" xfId="34968" xr:uid="{62650B3A-92C7-47DE-A1E6-02698C96C705}"/>
    <cellStyle name="計算 2 2 2 2 19" xfId="24208" xr:uid="{09366358-A856-4DA9-AF77-7408D3A9E056}"/>
    <cellStyle name="計算 2 2 2 2 2" xfId="2809" xr:uid="{CCD127BB-595F-44BE-8572-95B532A637FE}"/>
    <cellStyle name="計算 2 2 2 2 2 2" xfId="14085" xr:uid="{24792E29-9CF3-46A9-9A2A-58FECA7F3651}"/>
    <cellStyle name="計算 2 2 2 2 2 2 2" xfId="35775" xr:uid="{96F2FF8D-0A95-4824-A030-6313017C2F11}"/>
    <cellStyle name="計算 2 2 2 2 2 2 3" xfId="50117" xr:uid="{24C27FBF-E957-4406-B796-8B3D04231FE0}"/>
    <cellStyle name="計算 2 2 2 2 2 3" xfId="25016" xr:uid="{7D5578D1-34D5-467D-A5E4-3441DAB90F40}"/>
    <cellStyle name="計算 2 2 2 2 2 4" xfId="47948" xr:uid="{8D852B22-617A-4AB8-8C45-2AA6C8878C65}"/>
    <cellStyle name="計算 2 2 2 2 20" xfId="45906" xr:uid="{BB4FF9CC-FA60-4423-8B55-CADDA96FC0A8}"/>
    <cellStyle name="計算 2 2 2 2 21" xfId="46584" xr:uid="{E513B6F0-7F31-473C-A8FE-3F7B91B65EE4}"/>
    <cellStyle name="計算 2 2 2 2 22" xfId="47268" xr:uid="{5EE6E72C-21D6-47FD-992E-8D3048C3B73B}"/>
    <cellStyle name="計算 2 2 2 2 3" xfId="3460" xr:uid="{CA01262C-D64D-4745-A432-9CC9919255FC}"/>
    <cellStyle name="計算 2 2 2 2 3 2" xfId="14216" xr:uid="{83A26CB6-E0EC-42DE-BDC3-464250E18D67}"/>
    <cellStyle name="計算 2 2 2 2 3 2 2" xfId="35906" xr:uid="{34711F37-7352-4FD5-889E-E9ADB13DE84E}"/>
    <cellStyle name="計算 2 2 2 2 3 2 3" xfId="50797" xr:uid="{DEA0FA8C-DC1D-4155-B705-E4653CE85D89}"/>
    <cellStyle name="計算 2 2 2 2 3 3" xfId="25147" xr:uid="{239834F1-B09E-4C60-B7C4-A5402CB45CD8}"/>
    <cellStyle name="計算 2 2 2 2 3 4" xfId="48628" xr:uid="{2E36731B-6332-4F0F-8346-5D85592B57DF}"/>
    <cellStyle name="計算 2 2 2 2 4" xfId="4140" xr:uid="{1540BA13-51DE-44E0-B546-FAC296F9A584}"/>
    <cellStyle name="計算 2 2 2 2 4 2" xfId="14896" xr:uid="{E2B4B75D-1438-49E5-B1B3-DD365E1E2A80}"/>
    <cellStyle name="計算 2 2 2 2 4 2 2" xfId="36586" xr:uid="{33582CB3-64F4-4E99-BE28-F9A9A4A00D6A}"/>
    <cellStyle name="計算 2 2 2 2 4 3" xfId="25828" xr:uid="{4D42F439-197B-4F8D-B901-EDF1E7CAA2C6}"/>
    <cellStyle name="計算 2 2 2 2 4 4" xfId="49437" xr:uid="{1A5E9D43-C5B2-4295-A969-8D291AE51713}"/>
    <cellStyle name="計算 2 2 2 2 5" xfId="4816" xr:uid="{946EF3C1-08E1-43C9-8B04-04B1E44A9DE2}"/>
    <cellStyle name="計算 2 2 2 2 5 2" xfId="15572" xr:uid="{2D6A54CA-7CD2-4FA6-891F-3E6DAFAD0C65}"/>
    <cellStyle name="計算 2 2 2 2 5 2 2" xfId="37262" xr:uid="{B1B92F82-201F-42D0-9323-A9130C381557}"/>
    <cellStyle name="計算 2 2 2 2 5 3" xfId="26504" xr:uid="{ECA4A9BD-3DE6-4540-9A90-2A3AF9B3B7D4}"/>
    <cellStyle name="計算 2 2 2 2 6" xfId="5496" xr:uid="{571D6D99-17B8-4DB5-B18C-33C65BEB4C5A}"/>
    <cellStyle name="計算 2 2 2 2 6 2" xfId="16252" xr:uid="{11A6A52C-A412-465B-91E9-3DC26BDD3D0A}"/>
    <cellStyle name="計算 2 2 2 2 6 2 2" xfId="37942" xr:uid="{C22D1F93-6378-4B86-9A37-6AD700F6EA59}"/>
    <cellStyle name="計算 2 2 2 2 6 3" xfId="27184" xr:uid="{7B5A86C7-63F8-4D55-839E-634A2A74EB95}"/>
    <cellStyle name="計算 2 2 2 2 7" xfId="6180" xr:uid="{36D2207D-70D7-49E2-B390-D58D47E51202}"/>
    <cellStyle name="計算 2 2 2 2 7 2" xfId="16936" xr:uid="{7E33FEDD-92F3-4DA9-9988-B2A5CC9C3841}"/>
    <cellStyle name="計算 2 2 2 2 7 2 2" xfId="38626" xr:uid="{58C057B5-9F8E-47C5-8E7D-2646D0F130D7}"/>
    <cellStyle name="計算 2 2 2 2 7 3" xfId="27867" xr:uid="{2BF681D1-43B9-474D-BFE5-CAF4994D9642}"/>
    <cellStyle name="計算 2 2 2 2 8" xfId="6859" xr:uid="{2D715339-6B75-452C-8F0A-C03EBD8C2A77}"/>
    <cellStyle name="計算 2 2 2 2 8 2" xfId="17615" xr:uid="{62324371-E8A4-4ECC-8C22-D3623F413044}"/>
    <cellStyle name="計算 2 2 2 2 8 2 2" xfId="39305" xr:uid="{B746A32C-A34F-440A-9400-930DB57971BD}"/>
    <cellStyle name="計算 2 2 2 2 8 3" xfId="28546" xr:uid="{426ED846-522F-4C5A-BEBE-8C4DACBE4E79}"/>
    <cellStyle name="計算 2 2 2 2 9" xfId="7522" xr:uid="{8C873D68-0315-4634-9053-4B7C1978D439}"/>
    <cellStyle name="計算 2 2 2 2 9 2" xfId="18278" xr:uid="{D834DABD-00AF-4CBE-AFA1-A12082F5CF70}"/>
    <cellStyle name="計算 2 2 2 2 9 2 2" xfId="39968" xr:uid="{863FA497-6EA0-483E-9362-B5FE12251FD9}"/>
    <cellStyle name="計算 2 2 2 2 9 3" xfId="29209" xr:uid="{F826581F-C554-400C-B1E1-87C81C946651}"/>
    <cellStyle name="計算 2 2 2 20" xfId="12554" xr:uid="{DF42437C-8D12-4154-9AF7-68324E7FB13C}"/>
    <cellStyle name="計算 2 2 2 20 2" xfId="23311" xr:uid="{34868772-32BB-4E11-B3CA-F9FC4A915220}"/>
    <cellStyle name="計算 2 2 2 20 2 2" xfId="45002" xr:uid="{80AB5A96-E322-4BBA-BB55-FEE9DE018C58}"/>
    <cellStyle name="計算 2 2 2 20 3" xfId="34243" xr:uid="{35934DA1-F183-4F33-B7A8-C4E88C8C4755}"/>
    <cellStyle name="計算 2 2 2 21" xfId="13225" xr:uid="{6E057484-5424-4F53-9C4D-D8278FF37C72}"/>
    <cellStyle name="計算 2 2 2 21 2" xfId="23913" xr:uid="{E6FD72E9-5022-491A-9CC7-B7048FF452BC}"/>
    <cellStyle name="計算 2 2 2 21 2 2" xfId="45604" xr:uid="{9AB49E12-A5EC-48B1-AA40-A16BB68084C6}"/>
    <cellStyle name="計算 2 2 2 21 3" xfId="34914" xr:uid="{545ED593-0057-44BB-ABD2-918C86B516E2}"/>
    <cellStyle name="計算 2 2 2 22" xfId="24154" xr:uid="{75C8C0E6-1DA7-4480-B285-B81BCD2DF3C0}"/>
    <cellStyle name="計算 2 2 2 23" xfId="45852" xr:uid="{2A24EE09-EBE3-4FE8-83A7-2063C74FF6A1}"/>
    <cellStyle name="計算 2 2 2 24" xfId="46530" xr:uid="{2B921A3A-4233-458C-BAD5-2B58714E5697}"/>
    <cellStyle name="計算 2 2 2 25" xfId="47214" xr:uid="{C27DCAB1-B808-48F6-8B0D-74894887A8F9}"/>
    <cellStyle name="計算 2 2 2 3" xfId="2869" xr:uid="{106520C0-614F-4190-BA17-556C51F70428}"/>
    <cellStyle name="計算 2 2 2 3 10" xfId="8897" xr:uid="{B097868D-59B9-43C2-A49D-715F23992A0D}"/>
    <cellStyle name="計算 2 2 2 3 10 2" xfId="19653" xr:uid="{C7095F44-9339-4FD1-88A9-56148AC24F26}"/>
    <cellStyle name="計算 2 2 2 3 10 2 2" xfId="41344" xr:uid="{D0A8669F-7831-4E7B-A2BE-1FD0A6CF6BFA}"/>
    <cellStyle name="計算 2 2 2 3 10 3" xfId="30585" xr:uid="{B81EB734-6969-46B2-B53D-ED741615C3E1}"/>
    <cellStyle name="計算 2 2 2 3 11" xfId="9522" xr:uid="{27A95AE6-DE4C-4841-A73C-308B89E87B87}"/>
    <cellStyle name="計算 2 2 2 3 11 2" xfId="20279" xr:uid="{D84CB4F7-790B-41A2-968B-B81593CC6598}"/>
    <cellStyle name="計算 2 2 2 3 11 2 2" xfId="41970" xr:uid="{071D7B1E-D1D8-4798-A34F-812DDA308906}"/>
    <cellStyle name="計算 2 2 2 3 11 3" xfId="31211" xr:uid="{A9D49832-364A-46DF-A4BE-BC44A3D90395}"/>
    <cellStyle name="計算 2 2 2 3 12" xfId="10157" xr:uid="{C26B4342-2D5A-452E-B5EB-4246CF7F20FC}"/>
    <cellStyle name="計算 2 2 2 3 12 2" xfId="20914" xr:uid="{6CC02666-F767-4339-882D-C2C1682CCB7E}"/>
    <cellStyle name="計算 2 2 2 3 12 2 2" xfId="42605" xr:uid="{ED6C7CC2-C202-4E54-B074-B34C84D11719}"/>
    <cellStyle name="計算 2 2 2 3 12 3" xfId="31846" xr:uid="{2B5AC1E5-EE93-434E-A022-F0851A87BEAD}"/>
    <cellStyle name="計算 2 2 2 3 13" xfId="10809" xr:uid="{21B37B17-0CC1-48D1-9F3A-668901F803F3}"/>
    <cellStyle name="計算 2 2 2 3 13 2" xfId="21566" xr:uid="{1FE40E7E-C783-480E-86C4-F91E2A1D1777}"/>
    <cellStyle name="計算 2 2 2 3 13 2 2" xfId="43257" xr:uid="{1D9F7592-B538-4226-A970-3D4D0423E097}"/>
    <cellStyle name="計算 2 2 2 3 13 3" xfId="32498" xr:uid="{A0BB38D5-4B15-4804-A0D8-CD8B36FC12ED}"/>
    <cellStyle name="計算 2 2 2 3 14" xfId="11434" xr:uid="{BBEE4196-60E2-465A-BED7-C1822624EF01}"/>
    <cellStyle name="計算 2 2 2 3 14 2" xfId="22191" xr:uid="{7E1AA619-8A09-4D22-AD96-770C28BF7FFF}"/>
    <cellStyle name="計算 2 2 2 3 14 2 2" xfId="43882" xr:uid="{D747039E-8C93-44E8-82E8-DD4AC18B42CE}"/>
    <cellStyle name="計算 2 2 2 3 14 3" xfId="33123" xr:uid="{91C90A37-E8F7-471F-8379-B9D55CBB9D6B}"/>
    <cellStyle name="計算 2 2 2 3 15" xfId="12039" xr:uid="{5797EB83-344E-4A4E-BDEE-92972D446E4E}"/>
    <cellStyle name="計算 2 2 2 3 15 2" xfId="22796" xr:uid="{7216DEB6-7825-4219-97C3-8FB65B9EFC26}"/>
    <cellStyle name="計算 2 2 2 3 15 2 2" xfId="44487" xr:uid="{B72EAC01-C76C-4B3E-ABDD-DD8FDD73782D}"/>
    <cellStyle name="計算 2 2 2 3 15 3" xfId="33728" xr:uid="{DF8B0E29-7918-439C-B241-46D67F4D3244}"/>
    <cellStyle name="計算 2 2 2 3 16" xfId="12668" xr:uid="{DEA5C1A6-DA00-47A9-9CEB-7AA8E91F8AEC}"/>
    <cellStyle name="計算 2 2 2 3 16 2" xfId="23425" xr:uid="{E877B735-150D-4BBB-93D4-364ED79D7C9E}"/>
    <cellStyle name="計算 2 2 2 3 16 2 2" xfId="45116" xr:uid="{1B981E04-6328-470F-B211-74341A74D731}"/>
    <cellStyle name="計算 2 2 2 3 16 3" xfId="34357" xr:uid="{0DD1826E-453F-4A1D-A3FC-D1C452920096}"/>
    <cellStyle name="計算 2 2 2 3 17" xfId="13339" xr:uid="{8FC162C5-CE13-47AC-9C57-7C062AAD2E1B}"/>
    <cellStyle name="計算 2 2 2 3 17 2" xfId="35028" xr:uid="{B72AFDAB-54C9-43CE-9B8A-C4492FF55A5E}"/>
    <cellStyle name="計算 2 2 2 3 18" xfId="24268" xr:uid="{EDB446E9-83D5-4908-AA50-8BDF21643776}"/>
    <cellStyle name="計算 2 2 2 3 19" xfId="45966" xr:uid="{689E2435-D394-4E2F-9BB8-B07E52A331F2}"/>
    <cellStyle name="計算 2 2 2 3 2" xfId="3520" xr:uid="{93BBA0F6-18B9-4E27-843F-950D700D1999}"/>
    <cellStyle name="計算 2 2 2 3 2 2" xfId="14276" xr:uid="{BFF89770-80A6-4943-B7EA-E26A7255E7F1}"/>
    <cellStyle name="計算 2 2 2 3 2 2 2" xfId="35966" xr:uid="{78F8BE8C-BE94-4A28-A14C-2C5CF01522F1}"/>
    <cellStyle name="計算 2 2 2 3 2 2 3" xfId="50177" xr:uid="{6741E939-D35B-43D3-82B2-27977F5669AB}"/>
    <cellStyle name="計算 2 2 2 3 2 3" xfId="25207" xr:uid="{FB7BF4D1-5786-4314-9FC5-04D35EA6C7DA}"/>
    <cellStyle name="計算 2 2 2 3 2 4" xfId="48008" xr:uid="{82F57EA9-18EE-4C42-A3A1-73679E631A09}"/>
    <cellStyle name="計算 2 2 2 3 20" xfId="46644" xr:uid="{206CF017-6130-4E58-9E21-B2D76EE33F89}"/>
    <cellStyle name="計算 2 2 2 3 21" xfId="47328" xr:uid="{7B90FE0F-FF83-4539-BF3E-AD51F581F526}"/>
    <cellStyle name="計算 2 2 2 3 3" xfId="4200" xr:uid="{E45EF4F8-28D9-4D87-8FD7-DE00D75D4845}"/>
    <cellStyle name="計算 2 2 2 3 3 2" xfId="14956" xr:uid="{7A04FF30-C87A-4C47-8C02-6B3822B103DF}"/>
    <cellStyle name="計算 2 2 2 3 3 2 2" xfId="36646" xr:uid="{6CE36790-0680-46D3-9197-36CFF65F99DB}"/>
    <cellStyle name="計算 2 2 2 3 3 2 3" xfId="50857" xr:uid="{9A57CA48-EE76-4A7E-A0C6-0655B173A3BB}"/>
    <cellStyle name="計算 2 2 2 3 3 3" xfId="25888" xr:uid="{2C3D3D36-935E-4FF8-80D5-607E4CFD5C60}"/>
    <cellStyle name="計算 2 2 2 3 3 4" xfId="48688" xr:uid="{BBDB86C5-1DFC-4437-96F6-CB1DD8449804}"/>
    <cellStyle name="計算 2 2 2 3 4" xfId="4876" xr:uid="{8F6425F9-E180-4114-B442-1F6832D96CA4}"/>
    <cellStyle name="計算 2 2 2 3 4 2" xfId="15632" xr:uid="{F0CEA5AE-6DEC-435A-9B92-1CBBCA7A99AE}"/>
    <cellStyle name="計算 2 2 2 3 4 2 2" xfId="37322" xr:uid="{E7A65FC3-3E5C-4ACB-8CF4-C13D786F3723}"/>
    <cellStyle name="計算 2 2 2 3 4 3" xfId="26564" xr:uid="{79DE553C-9D05-4C27-ACA4-9DE878296F29}"/>
    <cellStyle name="計算 2 2 2 3 4 4" xfId="49497" xr:uid="{3E536C2C-C12F-4FC9-A564-97617B2618C5}"/>
    <cellStyle name="計算 2 2 2 3 5" xfId="5556" xr:uid="{43E310C6-C4A4-4EBB-A590-52A1CBBB14A6}"/>
    <cellStyle name="計算 2 2 2 3 5 2" xfId="16312" xr:uid="{2B70A6B9-D5A2-4CBE-9584-5C1FF63BDD22}"/>
    <cellStyle name="計算 2 2 2 3 5 2 2" xfId="38002" xr:uid="{C87BC847-538B-4EE3-8D6D-921A93EE7401}"/>
    <cellStyle name="計算 2 2 2 3 5 3" xfId="27243" xr:uid="{FC4E926F-0854-40A8-9DCC-AC22260744B7}"/>
    <cellStyle name="計算 2 2 2 3 6" xfId="6239" xr:uid="{A7BCC355-F984-49C2-973F-65A9076DACD9}"/>
    <cellStyle name="計算 2 2 2 3 6 2" xfId="16995" xr:uid="{B692B8CD-B4FD-4794-98B1-A821CED7F7D1}"/>
    <cellStyle name="計算 2 2 2 3 6 2 2" xfId="38685" xr:uid="{5F90F351-475C-4CE9-95EB-5D3FF2C715C3}"/>
    <cellStyle name="計算 2 2 2 3 6 3" xfId="27926" xr:uid="{7BFCA43D-FD85-4701-BC80-C1B59A4EE9C1}"/>
    <cellStyle name="計算 2 2 2 3 7" xfId="6918" xr:uid="{4F10DE5B-EE08-4590-A505-A1A6651AE73D}"/>
    <cellStyle name="計算 2 2 2 3 7 2" xfId="17674" xr:uid="{CB6ED3B3-1B4D-44A0-B447-B76179ED8C08}"/>
    <cellStyle name="計算 2 2 2 3 7 2 2" xfId="39364" xr:uid="{6FA792C3-5762-4B96-ADB8-39B0B04FC533}"/>
    <cellStyle name="計算 2 2 2 3 7 3" xfId="28605" xr:uid="{DBB36218-CEC9-497E-A600-9F61A78499A4}"/>
    <cellStyle name="計算 2 2 2 3 8" xfId="7581" xr:uid="{5668A7B3-86C6-4EC9-B141-5DEAF5F7DC99}"/>
    <cellStyle name="計算 2 2 2 3 8 2" xfId="18337" xr:uid="{9E4C21A6-F800-4B05-B1EB-7369D8B3C054}"/>
    <cellStyle name="計算 2 2 2 3 8 2 2" xfId="40027" xr:uid="{1F4E4F3D-2B09-4FEF-BE30-11DE135B5BE7}"/>
    <cellStyle name="計算 2 2 2 3 8 3" xfId="29268" xr:uid="{D52030E8-57CF-48FE-806B-2A6E47C0ED80}"/>
    <cellStyle name="計算 2 2 2 3 9" xfId="8216" xr:uid="{FBEA790D-F656-4F66-82BB-8E3B5D6F3245}"/>
    <cellStyle name="計算 2 2 2 3 9 2" xfId="18972" xr:uid="{7ED5764F-63E0-488A-A44C-5F04E297CC7C}"/>
    <cellStyle name="計算 2 2 2 3 9 2 2" xfId="40663" xr:uid="{7E9E9758-8F4C-497A-8108-A3699D5C500E}"/>
    <cellStyle name="計算 2 2 2 3 9 3" xfId="29904" xr:uid="{112D0E83-0D41-401D-9A0E-8066E0E643E8}"/>
    <cellStyle name="計算 2 2 2 4" xfId="2670" xr:uid="{9ED0057D-49BA-46C8-BEDE-E4A554AD620A}"/>
    <cellStyle name="計算 2 2 2 4 10" xfId="8697" xr:uid="{11F52F86-3C48-4570-B53E-A337A287A547}"/>
    <cellStyle name="計算 2 2 2 4 10 2" xfId="19453" xr:uid="{9DC295F7-6800-4FBC-B2AC-85C2F0345524}"/>
    <cellStyle name="計算 2 2 2 4 10 2 2" xfId="41144" xr:uid="{76BE5CAB-9557-4185-A671-49F0C0487243}"/>
    <cellStyle name="計算 2 2 2 4 10 3" xfId="30385" xr:uid="{206519AF-A2C3-463F-ABD3-E34EA9B33F92}"/>
    <cellStyle name="計算 2 2 2 4 11" xfId="2592" xr:uid="{B575BB0B-C901-4DE3-9542-F09A3CE66918}"/>
    <cellStyle name="計算 2 2 2 4 11 2" xfId="13961" xr:uid="{41196F14-A8C8-4596-9542-24030BC08C21}"/>
    <cellStyle name="計算 2 2 2 4 11 2 2" xfId="35651" xr:uid="{8607F5A7-1758-4739-B787-9A01394CA57F}"/>
    <cellStyle name="計算 2 2 2 4 11 3" xfId="24892" xr:uid="{A233F657-DDF2-4C9B-9174-CBF040C13958}"/>
    <cellStyle name="計算 2 2 2 4 12" xfId="2587" xr:uid="{D03B6A0C-159E-473D-9841-0759C1B7485D}"/>
    <cellStyle name="計算 2 2 2 4 12 2" xfId="13956" xr:uid="{5518E732-B5B0-4C6D-9141-2DF480A8E92E}"/>
    <cellStyle name="計算 2 2 2 4 12 2 2" xfId="35646" xr:uid="{2451DC3C-AF46-445C-8449-CF3B4296D3F5}"/>
    <cellStyle name="計算 2 2 2 4 12 3" xfId="24887" xr:uid="{30597848-CF30-4829-9D1C-B767D65FF98B}"/>
    <cellStyle name="計算 2 2 2 4 13" xfId="10631" xr:uid="{CBC27D95-9BED-4966-94D7-307356B4AA4B}"/>
    <cellStyle name="計算 2 2 2 4 13 2" xfId="21388" xr:uid="{1117D9E1-76BC-4383-A556-3691007EC555}"/>
    <cellStyle name="計算 2 2 2 4 13 2 2" xfId="43079" xr:uid="{4B9EAD45-DF54-4932-9746-118998420A2F}"/>
    <cellStyle name="計算 2 2 2 4 13 3" xfId="32320" xr:uid="{21271FB1-B0C2-41D0-914D-6F1C99FD0BD8}"/>
    <cellStyle name="計算 2 2 2 4 14" xfId="8762" xr:uid="{43C54698-72F3-43D5-B225-6F6B2B3BC653}"/>
    <cellStyle name="計算 2 2 2 4 14 2" xfId="19518" xr:uid="{80B31FAB-21E5-4A79-8ECE-3C02B186D8C8}"/>
    <cellStyle name="計算 2 2 2 4 14 2 2" xfId="41209" xr:uid="{B279B78B-8388-4C40-B973-0FC30CFE2DF1}"/>
    <cellStyle name="計算 2 2 2 4 14 3" xfId="30450" xr:uid="{F2EBD9D8-C541-4D2F-B270-DE905B9067F0}"/>
    <cellStyle name="計算 2 2 2 4 15" xfId="7480" xr:uid="{270A8DB0-5732-4EB8-ADE2-EEC322D12715}"/>
    <cellStyle name="計算 2 2 2 4 15 2" xfId="18236" xr:uid="{6C022DF6-142A-4BC9-9216-CDA042409607}"/>
    <cellStyle name="計算 2 2 2 4 15 2 2" xfId="39926" xr:uid="{7DB1E558-4A1A-4395-811E-334FC9B41368}"/>
    <cellStyle name="計算 2 2 2 4 15 3" xfId="29167" xr:uid="{B3AA4449-5DC8-460E-A989-82826641F4BA}"/>
    <cellStyle name="計算 2 2 2 4 16" xfId="8686" xr:uid="{9795163C-744A-49FB-93ED-42AA3E955A51}"/>
    <cellStyle name="計算 2 2 2 4 16 2" xfId="19442" xr:uid="{5BA65163-03D7-46DD-B8BB-B9EC478D196E}"/>
    <cellStyle name="計算 2 2 2 4 16 2 2" xfId="41133" xr:uid="{30D9DECA-FF52-40D8-A1FF-0F69F75089DE}"/>
    <cellStyle name="計算 2 2 2 4 16 3" xfId="30374" xr:uid="{E1AED937-D5AA-4415-ADE9-650196876568}"/>
    <cellStyle name="計算 2 2 2 4 17" xfId="13148" xr:uid="{5D8A291D-9A19-4268-B378-F157BC323E88}"/>
    <cellStyle name="計算 2 2 2 4 17 2" xfId="34837" xr:uid="{23B8600D-B90B-4FC4-99F5-76CFE404296E}"/>
    <cellStyle name="計算 2 2 2 4 18" xfId="24077" xr:uid="{158ADEF6-9454-4E22-ABCF-6ADA2FDA09D1}"/>
    <cellStyle name="計算 2 2 2 4 19" xfId="45775" xr:uid="{F79377B1-AC9F-4C91-8323-2588367CF113}"/>
    <cellStyle name="計算 2 2 2 4 2" xfId="2523" xr:uid="{BF3BA8AF-1AA4-4C84-AF40-E728B1980B4D}"/>
    <cellStyle name="計算 2 2 2 4 2 2" xfId="13892" xr:uid="{4816D95F-194B-4314-85FA-0268A5E0D07C}"/>
    <cellStyle name="計算 2 2 2 4 2 2 2" xfId="35582" xr:uid="{60B6AF64-3CEF-4E0B-BF61-D24C4DA7E981}"/>
    <cellStyle name="計算 2 2 2 4 2 2 3" xfId="49986" xr:uid="{2C4D366D-AE36-4971-98D2-E40FC3648423}"/>
    <cellStyle name="計算 2 2 2 4 2 3" xfId="24823" xr:uid="{E9A1A370-675B-4E9C-B971-46C32C3F9E8A}"/>
    <cellStyle name="計算 2 2 2 4 2 4" xfId="47817" xr:uid="{A4C352E8-EF5E-49C7-B479-4D804873D3EB}"/>
    <cellStyle name="計算 2 2 2 4 20" xfId="46453" xr:uid="{38091967-F0B3-4785-9BF1-FE454E41A93E}"/>
    <cellStyle name="計算 2 2 2 4 21" xfId="47137" xr:uid="{72942647-5161-4A3A-B223-93366DB7BF4C}"/>
    <cellStyle name="計算 2 2 2 4 3" xfId="4000" xr:uid="{D5E2A1F6-878D-41BC-9C28-07236576555B}"/>
    <cellStyle name="計算 2 2 2 4 3 2" xfId="14756" xr:uid="{73EC2105-D3F2-4EED-B657-487853B74ED9}"/>
    <cellStyle name="計算 2 2 2 4 3 2 2" xfId="36446" xr:uid="{7969CBFC-768A-40DF-8FF7-A6CB4467C5D0}"/>
    <cellStyle name="計算 2 2 2 4 3 2 3" xfId="50666" xr:uid="{A19477C9-8A4F-4729-A1D8-6912C26FF9E2}"/>
    <cellStyle name="計算 2 2 2 4 3 3" xfId="25688" xr:uid="{8797FFC5-8BF7-42E2-A654-2FDAD664EE65}"/>
    <cellStyle name="計算 2 2 2 4 3 4" xfId="48497" xr:uid="{B12B371F-0708-43E7-937D-D72672FC0DED}"/>
    <cellStyle name="計算 2 2 2 4 4" xfId="4680" xr:uid="{F95D6F12-D2CA-4C3B-94CB-C46047F7DD49}"/>
    <cellStyle name="計算 2 2 2 4 4 2" xfId="15436" xr:uid="{7705EA5C-F3FF-43D7-8BD2-1209A9D01205}"/>
    <cellStyle name="計算 2 2 2 4 4 2 2" xfId="37126" xr:uid="{C5885231-D88E-4E53-8DC7-B5AF21D9F5D2}"/>
    <cellStyle name="計算 2 2 2 4 4 3" xfId="26368" xr:uid="{F6194D48-3CA4-48F0-9E9A-F84239CAC43F}"/>
    <cellStyle name="計算 2 2 2 4 4 4" xfId="49306" xr:uid="{3D513835-567B-46A0-B79A-E11D64ACA2EA}"/>
    <cellStyle name="計算 2 2 2 4 5" xfId="5356" xr:uid="{5C4997AE-D385-41B9-8FE0-F06C2C103781}"/>
    <cellStyle name="計算 2 2 2 4 5 2" xfId="16112" xr:uid="{CEF00E77-718C-4541-81DD-3FC296FFBA74}"/>
    <cellStyle name="計算 2 2 2 4 5 2 2" xfId="37802" xr:uid="{1063422F-50AE-41B3-83B8-55053AF78BA5}"/>
    <cellStyle name="計算 2 2 2 4 5 3" xfId="27044" xr:uid="{97F4522A-A9E1-4297-98B2-F137B1BF0258}"/>
    <cellStyle name="計算 2 2 2 4 6" xfId="6045" xr:uid="{63766A85-3A3E-45DC-8524-67C00EBFCC95}"/>
    <cellStyle name="計算 2 2 2 4 6 2" xfId="16801" xr:uid="{1D70D09B-5E54-4DC5-B39E-4F0D06346002}"/>
    <cellStyle name="計算 2 2 2 4 6 2 2" xfId="38491" xr:uid="{DBBA55C0-3DF1-4DF5-9EA5-AD7BAF81181C}"/>
    <cellStyle name="計算 2 2 2 4 6 3" xfId="27732" xr:uid="{50630235-1455-4513-8E74-D6992F77160D}"/>
    <cellStyle name="計算 2 2 2 4 7" xfId="6719" xr:uid="{3DECBCBA-90B4-4994-A289-7E5107577E24}"/>
    <cellStyle name="計算 2 2 2 4 7 2" xfId="17475" xr:uid="{EB9BB8BD-6E6E-4313-B931-4B4A30151191}"/>
    <cellStyle name="計算 2 2 2 4 7 2 2" xfId="39165" xr:uid="{862AA7E2-9EA7-40BB-A9D9-2959ED7D45CA}"/>
    <cellStyle name="計算 2 2 2 4 7 3" xfId="28406" xr:uid="{D29D3A2E-E51E-4D5C-A4FE-DD7060DFFE5D}"/>
    <cellStyle name="計算 2 2 2 4 8" xfId="7395" xr:uid="{50FF39D1-8941-49C8-BB39-6A7EA9D8331C}"/>
    <cellStyle name="計算 2 2 2 4 8 2" xfId="18151" xr:uid="{1F743907-144F-4CFA-81E1-FDB00D710B82}"/>
    <cellStyle name="計算 2 2 2 4 8 2 2" xfId="39841" xr:uid="{AECD95AC-5E71-4175-8263-33F1297F458D}"/>
    <cellStyle name="計算 2 2 2 4 8 3" xfId="29082" xr:uid="{BA0E863A-167F-433A-8865-3B8B849EC171}"/>
    <cellStyle name="計算 2 2 2 4 9" xfId="2748" xr:uid="{C375EA13-736E-41C4-9F3B-93EB1F8B8A5F}"/>
    <cellStyle name="計算 2 2 2 4 9 2" xfId="14054" xr:uid="{DB80122D-C2AA-414D-B78F-2C88E47BDF44}"/>
    <cellStyle name="計算 2 2 2 4 9 2 2" xfId="35744" xr:uid="{6D376107-3A8E-4D4A-8C35-75233AD6F067}"/>
    <cellStyle name="計算 2 2 2 4 9 3" xfId="24985" xr:uid="{498F2D45-B349-4B3A-A2D5-38CFD35F4446}"/>
    <cellStyle name="計算 2 2 2 5" xfId="2984" xr:uid="{AE80E9BC-C61B-46B0-A61D-D28D63521CE2}"/>
    <cellStyle name="計算 2 2 2 5 10" xfId="9012" xr:uid="{EF5C6A73-6069-403E-A2AA-CAD4A0C6ABBF}"/>
    <cellStyle name="計算 2 2 2 5 10 2" xfId="19769" xr:uid="{41E9287F-2830-4B4F-A5CA-A0A9BA83E01C}"/>
    <cellStyle name="計算 2 2 2 5 10 2 2" xfId="41460" xr:uid="{F9855573-D5CD-4279-8024-AF56071450D3}"/>
    <cellStyle name="計算 2 2 2 5 10 3" xfId="30701" xr:uid="{23038DF7-CFF8-40B8-BD55-9FA98B5456F1}"/>
    <cellStyle name="計算 2 2 2 5 11" xfId="9638" xr:uid="{FA1B4364-F7D0-42C5-A68D-23755EDE24EA}"/>
    <cellStyle name="計算 2 2 2 5 11 2" xfId="20395" xr:uid="{656F0724-0801-4D30-AE4D-94E3510F0207}"/>
    <cellStyle name="計算 2 2 2 5 11 2 2" xfId="42086" xr:uid="{155E929B-15BE-46CE-9523-D0D6E77B0754}"/>
    <cellStyle name="計算 2 2 2 5 11 3" xfId="31327" xr:uid="{58A2D19A-4EEC-482D-BF20-2CF335B8316D}"/>
    <cellStyle name="計算 2 2 2 5 12" xfId="10273" xr:uid="{31B59A00-2A94-41ED-8CF2-6742B8B2B1D2}"/>
    <cellStyle name="計算 2 2 2 5 12 2" xfId="21030" xr:uid="{4E7CA5DA-C600-4905-AF11-6DFC63E03FC4}"/>
    <cellStyle name="計算 2 2 2 5 12 2 2" xfId="42721" xr:uid="{7ECCF182-5DEA-4347-995E-33BE932E80E1}"/>
    <cellStyle name="計算 2 2 2 5 12 3" xfId="31962" xr:uid="{123E9D7D-BFA7-4B13-A842-56B47DE44C37}"/>
    <cellStyle name="計算 2 2 2 5 13" xfId="10925" xr:uid="{0D2387D4-0CFA-47EF-BF45-885F7C49B182}"/>
    <cellStyle name="計算 2 2 2 5 13 2" xfId="21682" xr:uid="{DEC6EC7B-DDA0-4141-9B1C-A3DFE7FC6BE7}"/>
    <cellStyle name="計算 2 2 2 5 13 2 2" xfId="43373" xr:uid="{635740F4-4C03-4277-A84A-31CBDE92B24C}"/>
    <cellStyle name="計算 2 2 2 5 13 3" xfId="32614" xr:uid="{9807943E-D00B-417C-8244-551923E57C86}"/>
    <cellStyle name="計算 2 2 2 5 14" xfId="11550" xr:uid="{1700EEC9-5BE6-4F75-8CB8-7EB34F796727}"/>
    <cellStyle name="計算 2 2 2 5 14 2" xfId="22307" xr:uid="{BC1ECB79-1D00-4B1E-8087-E4F2EA821178}"/>
    <cellStyle name="計算 2 2 2 5 14 2 2" xfId="43998" xr:uid="{9C793DD3-8AF2-48E7-BA49-B4F7FE206C27}"/>
    <cellStyle name="計算 2 2 2 5 14 3" xfId="33239" xr:uid="{8F841823-8112-4A1A-85BD-94EA5FABE45B}"/>
    <cellStyle name="計算 2 2 2 5 15" xfId="12155" xr:uid="{0216E7E8-83F7-417E-92B1-423A9926DCEE}"/>
    <cellStyle name="計算 2 2 2 5 15 2" xfId="22912" xr:uid="{AA1BC7CB-3D41-4014-8C3D-A8BAC5C72C44}"/>
    <cellStyle name="計算 2 2 2 5 15 2 2" xfId="44603" xr:uid="{42D24527-8982-4D6F-9246-CAB4D849E01B}"/>
    <cellStyle name="計算 2 2 2 5 15 3" xfId="33844" xr:uid="{23A23291-4B57-4628-BA42-8CB42C429972}"/>
    <cellStyle name="計算 2 2 2 5 16" xfId="12784" xr:uid="{7550387A-1005-45B2-BBE6-0FECFF43FD54}"/>
    <cellStyle name="計算 2 2 2 5 16 2" xfId="23541" xr:uid="{7FB91EA1-7190-4951-AFB7-90B2F3567453}"/>
    <cellStyle name="計算 2 2 2 5 16 2 2" xfId="45232" xr:uid="{C837B806-A6C4-464B-AF40-19EC5BD387D8}"/>
    <cellStyle name="計算 2 2 2 5 16 3" xfId="34473" xr:uid="{A0E360B8-503A-4202-9353-676538B9EC14}"/>
    <cellStyle name="計算 2 2 2 5 17" xfId="13455" xr:uid="{B99575B4-647C-443C-8614-69AE9F1A7661}"/>
    <cellStyle name="計算 2 2 2 5 17 2" xfId="35144" xr:uid="{4140705B-9140-4A97-91A6-1A51D1DAE519}"/>
    <cellStyle name="計算 2 2 2 5 18" xfId="24384" xr:uid="{FEBD54DF-9F14-4501-A6B3-6E1350892EB0}"/>
    <cellStyle name="計算 2 2 2 5 19" xfId="46082" xr:uid="{EE851C60-1871-4660-B184-B574EC0A0B07}"/>
    <cellStyle name="計算 2 2 2 5 2" xfId="3636" xr:uid="{1BDE8DFE-1E33-433E-BF69-F8B7483CD472}"/>
    <cellStyle name="計算 2 2 2 5 2 2" xfId="14392" xr:uid="{457FBD94-44D8-49A4-AC23-1ECBB3C8E6FD}"/>
    <cellStyle name="計算 2 2 2 5 2 2 2" xfId="36082" xr:uid="{5BF75942-4DEA-4F3F-96A2-07FE11275AE8}"/>
    <cellStyle name="計算 2 2 2 5 2 2 3" xfId="50293" xr:uid="{9D9A3A26-30AE-4CC8-AAD5-31079CCE8512}"/>
    <cellStyle name="計算 2 2 2 5 2 3" xfId="25324" xr:uid="{F84F3788-C675-44FE-AFE2-3B876AE706E3}"/>
    <cellStyle name="計算 2 2 2 5 2 4" xfId="48124" xr:uid="{F8E127DE-7F6C-4271-BF55-987E682A8521}"/>
    <cellStyle name="計算 2 2 2 5 20" xfId="46760" xr:uid="{A4B526CC-B113-47A0-9C4E-B5B2F789605E}"/>
    <cellStyle name="計算 2 2 2 5 21" xfId="47444" xr:uid="{17636ABB-3A44-4869-8F91-97FE04DCAE3A}"/>
    <cellStyle name="計算 2 2 2 5 3" xfId="4316" xr:uid="{791D3AF1-4C20-4AD5-BAA4-1FC383087E7C}"/>
    <cellStyle name="計算 2 2 2 5 3 2" xfId="15072" xr:uid="{0BB6AE29-5008-4ADF-A316-E0FA3829F0B4}"/>
    <cellStyle name="計算 2 2 2 5 3 2 2" xfId="36762" xr:uid="{C87058E2-2473-45E9-A7DA-EA0A67392A72}"/>
    <cellStyle name="計算 2 2 2 5 3 2 3" xfId="50973" xr:uid="{825A5BFC-5BFB-413E-881C-32F8693C5DCB}"/>
    <cellStyle name="計算 2 2 2 5 3 3" xfId="26004" xr:uid="{6EA82C42-B997-44E0-88DD-40E627677174}"/>
    <cellStyle name="計算 2 2 2 5 3 4" xfId="48804" xr:uid="{4D05A6ED-5D26-44B2-91F9-AA87C0082D08}"/>
    <cellStyle name="計算 2 2 2 5 4" xfId="4992" xr:uid="{F20FA2B0-51BA-4CBF-B150-F4BB7C1BD757}"/>
    <cellStyle name="計算 2 2 2 5 4 2" xfId="15748" xr:uid="{8DB601CE-4AAC-44D7-ACE7-B30EF1428B88}"/>
    <cellStyle name="計算 2 2 2 5 4 2 2" xfId="37438" xr:uid="{753EF0E4-17CD-4B4C-AE02-2ABE2FEBBFF3}"/>
    <cellStyle name="計算 2 2 2 5 4 3" xfId="26680" xr:uid="{FFECB722-1EB2-4C21-A746-B80E3C0DC71D}"/>
    <cellStyle name="計算 2 2 2 5 4 4" xfId="49613" xr:uid="{336BE521-EA57-4937-A6B4-9CA9B5BDEDF7}"/>
    <cellStyle name="計算 2 2 2 5 5" xfId="5672" xr:uid="{6193FE89-6138-4DAD-82F9-7990AB75633B}"/>
    <cellStyle name="計算 2 2 2 5 5 2" xfId="16428" xr:uid="{8EEEDE54-9746-4C7C-AA79-4CE298BBE37B}"/>
    <cellStyle name="計算 2 2 2 5 5 2 2" xfId="38118" xr:uid="{DD2DF177-016A-4A8B-843E-D9057BF7F0D9}"/>
    <cellStyle name="計算 2 2 2 5 5 3" xfId="27359" xr:uid="{31F8444A-BDF3-4939-96A3-015B87DE4564}"/>
    <cellStyle name="計算 2 2 2 5 6" xfId="6355" xr:uid="{4679FAAF-213E-465B-92AB-0FD261D548F7}"/>
    <cellStyle name="計算 2 2 2 5 6 2" xfId="17111" xr:uid="{CCA6BD54-FC30-46F6-93B2-60A36AFCCE49}"/>
    <cellStyle name="計算 2 2 2 5 6 2 2" xfId="38801" xr:uid="{8EEF403B-E73D-488C-AAD8-524FD973A399}"/>
    <cellStyle name="計算 2 2 2 5 6 3" xfId="28042" xr:uid="{2948DAEB-C4C1-40D9-B46A-90018C9402DF}"/>
    <cellStyle name="計算 2 2 2 5 7" xfId="7034" xr:uid="{C8FC4AB6-7D04-4A7F-9CA3-D6646C60A1C7}"/>
    <cellStyle name="計算 2 2 2 5 7 2" xfId="17790" xr:uid="{FF392D7E-BFCF-4FBC-9E89-BF236EC77B7A}"/>
    <cellStyle name="計算 2 2 2 5 7 2 2" xfId="39480" xr:uid="{56C2DFC6-79AB-405B-B554-F7817B8B5C7E}"/>
    <cellStyle name="計算 2 2 2 5 7 3" xfId="28721" xr:uid="{B4A8873D-B5FC-49EB-BE7A-354D56A98248}"/>
    <cellStyle name="計算 2 2 2 5 8" xfId="7697" xr:uid="{F8C1EBF4-6CB1-43E3-BFD8-00F88F3A8C7A}"/>
    <cellStyle name="計算 2 2 2 5 8 2" xfId="18453" xr:uid="{6901C4EE-6766-49E4-8992-4C6AAB498FC8}"/>
    <cellStyle name="計算 2 2 2 5 8 2 2" xfId="40144" xr:uid="{7B64AA99-36A1-4A33-8A04-5D30DD217F01}"/>
    <cellStyle name="計算 2 2 2 5 8 3" xfId="29385" xr:uid="{574EE6B2-F102-4B46-BA3F-1FEC806DB916}"/>
    <cellStyle name="計算 2 2 2 5 9" xfId="8333" xr:uid="{7E387780-D59A-40C0-A7BC-6421A5644B90}"/>
    <cellStyle name="計算 2 2 2 5 9 2" xfId="19089" xr:uid="{A580022C-521C-4F36-A27E-CA71D55C867B}"/>
    <cellStyle name="計算 2 2 2 5 9 2 2" xfId="40780" xr:uid="{CE2D3E9E-899C-4A5A-ADAB-52E2A12485ED}"/>
    <cellStyle name="計算 2 2 2 5 9 3" xfId="30021" xr:uid="{9BE001A2-FE94-40E3-A7F8-1DDD7EE525A7}"/>
    <cellStyle name="計算 2 2 2 6" xfId="3029" xr:uid="{80C09A44-1B13-4319-8048-F9EB96504CA3}"/>
    <cellStyle name="計算 2 2 2 6 10" xfId="9057" xr:uid="{2806CA6A-17FF-4A18-886F-227DC208E145}"/>
    <cellStyle name="計算 2 2 2 6 10 2" xfId="19814" xr:uid="{D2EC9352-E653-42D9-9090-947001DA617F}"/>
    <cellStyle name="計算 2 2 2 6 10 2 2" xfId="41505" xr:uid="{FFADF692-4B30-45AD-995B-F247977F16D6}"/>
    <cellStyle name="計算 2 2 2 6 10 3" xfId="30746" xr:uid="{5630CFF7-F6DC-4C04-ACA7-1EF3B7DD0A10}"/>
    <cellStyle name="計算 2 2 2 6 11" xfId="9683" xr:uid="{D20E9600-6DE2-46E4-817B-E532B6CAB7DD}"/>
    <cellStyle name="計算 2 2 2 6 11 2" xfId="20440" xr:uid="{9E8B03F3-6060-493D-B62E-0712991E6710}"/>
    <cellStyle name="計算 2 2 2 6 11 2 2" xfId="42131" xr:uid="{DB4C4FC9-7C3D-4B2B-8187-DB8C324668F4}"/>
    <cellStyle name="計算 2 2 2 6 11 3" xfId="31372" xr:uid="{A8E8B2EA-50E7-4B3A-A910-2511E7F51DFA}"/>
    <cellStyle name="計算 2 2 2 6 12" xfId="10318" xr:uid="{6B0C77EB-1B39-42D0-A7E6-2F85DFA53F18}"/>
    <cellStyle name="計算 2 2 2 6 12 2" xfId="21075" xr:uid="{6C40A097-4FEE-41BF-B7BE-4191F6F1FF68}"/>
    <cellStyle name="計算 2 2 2 6 12 2 2" xfId="42766" xr:uid="{D8BED0DE-A6F2-45A2-86B1-1439E2239EC4}"/>
    <cellStyle name="計算 2 2 2 6 12 3" xfId="32007" xr:uid="{C7F0FCF7-0308-439F-9744-0CC2C6E4902C}"/>
    <cellStyle name="計算 2 2 2 6 13" xfId="10970" xr:uid="{502848A5-2431-4E21-9949-64C98B0316ED}"/>
    <cellStyle name="計算 2 2 2 6 13 2" xfId="21727" xr:uid="{F10CEB70-8716-4E8A-8550-5C372CE30044}"/>
    <cellStyle name="計算 2 2 2 6 13 2 2" xfId="43418" xr:uid="{8A9D2951-10B9-4403-AD9F-1BAE1C374FF9}"/>
    <cellStyle name="計算 2 2 2 6 13 3" xfId="32659" xr:uid="{389190E7-E3E3-470C-B659-7739D00264A0}"/>
    <cellStyle name="計算 2 2 2 6 14" xfId="11595" xr:uid="{AC69E98A-1149-4A31-A79A-A4C91CB942BE}"/>
    <cellStyle name="計算 2 2 2 6 14 2" xfId="22352" xr:uid="{66AF9DDC-0F75-43F5-9EF8-CA19F8457889}"/>
    <cellStyle name="計算 2 2 2 6 14 2 2" xfId="44043" xr:uid="{BC73F990-4702-4516-8F34-BD202BC9779A}"/>
    <cellStyle name="計算 2 2 2 6 14 3" xfId="33284" xr:uid="{D07EBBA5-D59E-4516-BF10-16F39E8B9159}"/>
    <cellStyle name="計算 2 2 2 6 15" xfId="12200" xr:uid="{96FBE1AB-F222-47C5-98E4-FAC3BD1B5D20}"/>
    <cellStyle name="計算 2 2 2 6 15 2" xfId="22957" xr:uid="{36DC7EDA-BD6E-4D47-9303-B0B5BED93C72}"/>
    <cellStyle name="計算 2 2 2 6 15 2 2" xfId="44648" xr:uid="{4D46B6D3-49A8-4640-878D-73BCEA43093F}"/>
    <cellStyle name="計算 2 2 2 6 15 3" xfId="33889" xr:uid="{EB240568-6665-4147-BEAD-AAEA5C6E49B7}"/>
    <cellStyle name="計算 2 2 2 6 16" xfId="12829" xr:uid="{A40C76D0-2F5E-43C1-807D-EE28783E5018}"/>
    <cellStyle name="計算 2 2 2 6 16 2" xfId="23586" xr:uid="{BCE806EB-7AB3-43A8-948F-3D344B56BB32}"/>
    <cellStyle name="計算 2 2 2 6 16 2 2" xfId="45277" xr:uid="{612F285D-BC15-412C-9982-E8C79D2D18CD}"/>
    <cellStyle name="計算 2 2 2 6 16 3" xfId="34518" xr:uid="{492CD680-18DE-42E0-9171-AA56EE6CF3A8}"/>
    <cellStyle name="計算 2 2 2 6 17" xfId="13500" xr:uid="{61E6BA47-C090-4F16-B03D-A559EB27B882}"/>
    <cellStyle name="計算 2 2 2 6 17 2" xfId="35189" xr:uid="{43EF17F9-4A4F-44C9-8733-06E0C7DB444C}"/>
    <cellStyle name="計算 2 2 2 6 18" xfId="24429" xr:uid="{5E0280D4-F927-4DD9-A3F5-3E3325FEAD45}"/>
    <cellStyle name="計算 2 2 2 6 19" xfId="46127" xr:uid="{31223B2B-7706-428A-A4CD-64D50BD1DE25}"/>
    <cellStyle name="計算 2 2 2 6 2" xfId="3681" xr:uid="{39D34162-8454-4A7F-9A17-ECA815448C89}"/>
    <cellStyle name="計算 2 2 2 6 2 2" xfId="14437" xr:uid="{17BBE0E9-4A04-4884-875F-D6414D39E041}"/>
    <cellStyle name="計算 2 2 2 6 2 2 2" xfId="36127" xr:uid="{4DD58E0D-E307-4EBF-849D-8F4CCD78F73F}"/>
    <cellStyle name="計算 2 2 2 6 2 2 3" xfId="50338" xr:uid="{F9FDFD9F-64D0-4491-91F7-A8762ACDAA79}"/>
    <cellStyle name="計算 2 2 2 6 2 3" xfId="25369" xr:uid="{2BC91D20-2532-4428-86EC-E9EFFD31ED75}"/>
    <cellStyle name="計算 2 2 2 6 2 4" xfId="48169" xr:uid="{FCE6E5BE-9EB0-442A-9E4E-2202FE31CBA7}"/>
    <cellStyle name="計算 2 2 2 6 20" xfId="46805" xr:uid="{983DA031-C3B5-4DF1-9C80-BD32BADEA800}"/>
    <cellStyle name="計算 2 2 2 6 21" xfId="47489" xr:uid="{EA70FD48-F9DD-4188-8085-5FE679D09849}"/>
    <cellStyle name="計算 2 2 2 6 3" xfId="4361" xr:uid="{50BD6F25-BF16-4A7E-9367-E2B5447BB6D3}"/>
    <cellStyle name="計算 2 2 2 6 3 2" xfId="15117" xr:uid="{7CC35841-3B7E-44B4-BE75-9F02CD43478B}"/>
    <cellStyle name="計算 2 2 2 6 3 2 2" xfId="36807" xr:uid="{0BB48FA4-A6B0-40F5-A904-81364977B038}"/>
    <cellStyle name="計算 2 2 2 6 3 2 3" xfId="51018" xr:uid="{300D1DA2-EC9A-4D72-BA9A-AAD3CC0F259D}"/>
    <cellStyle name="計算 2 2 2 6 3 3" xfId="26049" xr:uid="{9B277E58-C89D-4F25-9E33-E7B93228E621}"/>
    <cellStyle name="計算 2 2 2 6 3 4" xfId="48849" xr:uid="{78ADE765-FF35-40C0-B2BD-D97BDE5A5E05}"/>
    <cellStyle name="計算 2 2 2 6 4" xfId="5037" xr:uid="{CC96FE57-918D-4243-8373-675A00A353E5}"/>
    <cellStyle name="計算 2 2 2 6 4 2" xfId="15793" xr:uid="{98096578-B149-4F85-B870-C6DEE7C53CA9}"/>
    <cellStyle name="計算 2 2 2 6 4 2 2" xfId="37483" xr:uid="{5C74793F-FF37-42A8-885C-395805857FAF}"/>
    <cellStyle name="計算 2 2 2 6 4 3" xfId="26725" xr:uid="{53567FC0-D3AA-4BB7-92AD-FCDC5ADC32E4}"/>
    <cellStyle name="計算 2 2 2 6 4 4" xfId="49658" xr:uid="{A58AEFCF-A417-4992-99C4-3136184F846D}"/>
    <cellStyle name="計算 2 2 2 6 5" xfId="5717" xr:uid="{2A974CEF-EA21-44E5-8ACF-87E068F3156C}"/>
    <cellStyle name="計算 2 2 2 6 5 2" xfId="16473" xr:uid="{4223E730-5D21-4443-9935-BF103939AB58}"/>
    <cellStyle name="計算 2 2 2 6 5 2 2" xfId="38163" xr:uid="{E0F1CCA4-0EC5-4F24-94BB-507AE0E600FD}"/>
    <cellStyle name="計算 2 2 2 6 5 3" xfId="27404" xr:uid="{462CDD3C-E819-42B9-8796-169B9028D1B3}"/>
    <cellStyle name="計算 2 2 2 6 6" xfId="6400" xr:uid="{CBD135EC-40CC-41D2-91FA-813740591DC3}"/>
    <cellStyle name="計算 2 2 2 6 6 2" xfId="17156" xr:uid="{79B7EAA1-B85D-4692-8F84-5F83F3AE9F25}"/>
    <cellStyle name="計算 2 2 2 6 6 2 2" xfId="38846" xr:uid="{A9847BF0-27B4-4E3A-AA04-C1A63B7EB341}"/>
    <cellStyle name="計算 2 2 2 6 6 3" xfId="28087" xr:uid="{22A1CD2F-C6C6-4F17-9746-D4DDF85189BE}"/>
    <cellStyle name="計算 2 2 2 6 7" xfId="7079" xr:uid="{F0040E2F-C184-4F59-8FDE-3E451F778FDF}"/>
    <cellStyle name="計算 2 2 2 6 7 2" xfId="17835" xr:uid="{0F11D3B7-87C0-46CB-9526-CB831BE16EDE}"/>
    <cellStyle name="計算 2 2 2 6 7 2 2" xfId="39525" xr:uid="{02D22B3B-CC47-417C-9BD0-7FF847417072}"/>
    <cellStyle name="計算 2 2 2 6 7 3" xfId="28766" xr:uid="{B1505E88-DAA6-4C47-9B38-796C2C1BF4E1}"/>
    <cellStyle name="計算 2 2 2 6 8" xfId="7742" xr:uid="{D43E43F4-04CB-4A3D-A724-403BE1DB4410}"/>
    <cellStyle name="計算 2 2 2 6 8 2" xfId="18498" xr:uid="{ABE0B9EC-652F-440C-B0D6-773E06F0FE17}"/>
    <cellStyle name="計算 2 2 2 6 8 2 2" xfId="40189" xr:uid="{907D28B4-936D-4180-84E9-ABA56112FC31}"/>
    <cellStyle name="計算 2 2 2 6 8 3" xfId="29430" xr:uid="{4DB030E4-88FA-4F10-8340-F3862102DE1F}"/>
    <cellStyle name="計算 2 2 2 6 9" xfId="8378" xr:uid="{10ED379C-0794-414A-96F2-2BA942197C08}"/>
    <cellStyle name="計算 2 2 2 6 9 2" xfId="19134" xr:uid="{554E804D-7156-4B60-AEA2-0F0A4957C9D1}"/>
    <cellStyle name="計算 2 2 2 6 9 2 2" xfId="40825" xr:uid="{C61F75BD-CE9B-46F0-943B-E67D70203952}"/>
    <cellStyle name="計算 2 2 2 6 9 3" xfId="30066" xr:uid="{44A920C8-4FA9-436C-9B34-6C6129B3E3EA}"/>
    <cellStyle name="計算 2 2 2 7" xfId="3074" xr:uid="{B9B21EE3-2D67-4E07-B646-00B8D43EB449}"/>
    <cellStyle name="計算 2 2 2 7 10" xfId="9102" xr:uid="{219623C4-D0D2-4224-8219-5D7A88430305}"/>
    <cellStyle name="計算 2 2 2 7 10 2" xfId="19859" xr:uid="{3969653A-7D4C-4152-AE95-E22E5227B302}"/>
    <cellStyle name="計算 2 2 2 7 10 2 2" xfId="41550" xr:uid="{2B6D2A80-539F-49A9-A51D-52DBEE51F8C2}"/>
    <cellStyle name="計算 2 2 2 7 10 3" xfId="30791" xr:uid="{F39B09F5-74F8-43D8-8391-A7F1A0405E5E}"/>
    <cellStyle name="計算 2 2 2 7 11" xfId="9728" xr:uid="{7A6D2BCD-061B-4C12-9EF9-D59BD9A1184E}"/>
    <cellStyle name="計算 2 2 2 7 11 2" xfId="20485" xr:uid="{56C9E29F-71C4-4FE0-8850-CE04B7C2D9BD}"/>
    <cellStyle name="計算 2 2 2 7 11 2 2" xfId="42176" xr:uid="{C13BF619-7887-41F9-8483-F554218D5895}"/>
    <cellStyle name="計算 2 2 2 7 11 3" xfId="31417" xr:uid="{25D138AF-4CEE-41EB-9FFF-57341FC5C93F}"/>
    <cellStyle name="計算 2 2 2 7 12" xfId="10363" xr:uid="{E6A65ABD-627A-4442-AD13-E27137012022}"/>
    <cellStyle name="計算 2 2 2 7 12 2" xfId="21120" xr:uid="{0523CC76-0DDC-427C-B613-8532E5D422EE}"/>
    <cellStyle name="計算 2 2 2 7 12 2 2" xfId="42811" xr:uid="{EEF4D6E7-148E-4835-82F1-27C8BF18D07B}"/>
    <cellStyle name="計算 2 2 2 7 12 3" xfId="32052" xr:uid="{DB76E819-5A1C-4F24-835A-F833C4E3A82B}"/>
    <cellStyle name="計算 2 2 2 7 13" xfId="11015" xr:uid="{D533EF31-7A46-4612-B3E3-37B2A1C404C3}"/>
    <cellStyle name="計算 2 2 2 7 13 2" xfId="21772" xr:uid="{20355367-4993-4B05-A670-CB2FAE95620E}"/>
    <cellStyle name="計算 2 2 2 7 13 2 2" xfId="43463" xr:uid="{B120C668-4B32-43EA-8166-492111167407}"/>
    <cellStyle name="計算 2 2 2 7 13 3" xfId="32704" xr:uid="{F530517C-ABF2-40CC-8297-1D42A9FD749C}"/>
    <cellStyle name="計算 2 2 2 7 14" xfId="11640" xr:uid="{7EDFA671-01B1-4A86-842C-1DDCA96BA369}"/>
    <cellStyle name="計算 2 2 2 7 14 2" xfId="22397" xr:uid="{D5AA85B2-6596-4820-A7AD-1AE18DD8FFBE}"/>
    <cellStyle name="計算 2 2 2 7 14 2 2" xfId="44088" xr:uid="{058446E3-E842-45B9-AA87-EF250912356A}"/>
    <cellStyle name="計算 2 2 2 7 14 3" xfId="33329" xr:uid="{7B640184-3EE5-44C9-963E-6C1CF96EA1FB}"/>
    <cellStyle name="計算 2 2 2 7 15" xfId="12245" xr:uid="{139CBE9C-ABE5-47B9-BA2E-69958DC59069}"/>
    <cellStyle name="計算 2 2 2 7 15 2" xfId="23002" xr:uid="{F2AB4D35-C123-48DB-B8E0-FC69DD1758C8}"/>
    <cellStyle name="計算 2 2 2 7 15 2 2" xfId="44693" xr:uid="{860C4DC8-99D1-4457-A3D5-7977AC1FAC64}"/>
    <cellStyle name="計算 2 2 2 7 15 3" xfId="33934" xr:uid="{B3D49637-EA93-4869-A9EE-C9918EF70E3D}"/>
    <cellStyle name="計算 2 2 2 7 16" xfId="12874" xr:uid="{BF80770B-B66D-4DD3-A0FC-6F0D4A0E16F3}"/>
    <cellStyle name="計算 2 2 2 7 16 2" xfId="23631" xr:uid="{00614BE8-DF72-4C55-944A-73D5ADAEB937}"/>
    <cellStyle name="計算 2 2 2 7 16 2 2" xfId="45322" xr:uid="{284A3969-1F3A-451D-AE66-3AD3E87680B0}"/>
    <cellStyle name="計算 2 2 2 7 16 3" xfId="34563" xr:uid="{16A17EFA-B3AD-4AF2-A93A-7A5FBD4855A0}"/>
    <cellStyle name="計算 2 2 2 7 17" xfId="13545" xr:uid="{3C951CD0-C4D8-4CF6-A552-B30E6A3FA6D3}"/>
    <cellStyle name="計算 2 2 2 7 17 2" xfId="35234" xr:uid="{BA8670AF-85C1-492F-A3EE-A9BE289895BC}"/>
    <cellStyle name="計算 2 2 2 7 18" xfId="24474" xr:uid="{099108C5-F84F-4852-BFB9-63A96F765B20}"/>
    <cellStyle name="計算 2 2 2 7 19" xfId="46172" xr:uid="{42FEC9C5-9535-428B-ACA0-493A0F8BB579}"/>
    <cellStyle name="計算 2 2 2 7 2" xfId="3726" xr:uid="{568CC0B2-1903-4ACF-8714-3ADEF67D104C}"/>
    <cellStyle name="計算 2 2 2 7 2 2" xfId="14482" xr:uid="{6AC41D81-15CB-4A56-8CF6-ED1C7BF11B5B}"/>
    <cellStyle name="計算 2 2 2 7 2 2 2" xfId="36172" xr:uid="{F9F7C5E7-4850-42B8-A318-5B92F692B515}"/>
    <cellStyle name="計算 2 2 2 7 2 2 3" xfId="50383" xr:uid="{D0ABAE13-283F-4D61-B030-A925E782CB89}"/>
    <cellStyle name="計算 2 2 2 7 2 3" xfId="25414" xr:uid="{46A47056-28E0-481E-83B6-A07A76F1FCDF}"/>
    <cellStyle name="計算 2 2 2 7 2 4" xfId="48214" xr:uid="{FC04996C-9880-4C48-A5EA-CCD16E80BC8C}"/>
    <cellStyle name="計算 2 2 2 7 20" xfId="46850" xr:uid="{9696FDA2-9BBD-4C52-B0C8-0E41BCA8B035}"/>
    <cellStyle name="計算 2 2 2 7 21" xfId="47534" xr:uid="{ACB8752C-CE80-432A-874A-6F8344263BCE}"/>
    <cellStyle name="計算 2 2 2 7 3" xfId="4406" xr:uid="{48E24839-CCDA-4EE8-83F9-B4EBDE9479CA}"/>
    <cellStyle name="計算 2 2 2 7 3 2" xfId="15162" xr:uid="{8C5CB00E-6C35-4589-9CD0-4806A6E3F6A8}"/>
    <cellStyle name="計算 2 2 2 7 3 2 2" xfId="36852" xr:uid="{CF587329-E6FB-4B0F-8C65-841FE052278D}"/>
    <cellStyle name="計算 2 2 2 7 3 2 3" xfId="51063" xr:uid="{3FBA20C7-95BE-46EF-8D29-FD502DE951C2}"/>
    <cellStyle name="計算 2 2 2 7 3 3" xfId="26094" xr:uid="{783E7DF7-54A6-4F45-AE31-8947451DF1C7}"/>
    <cellStyle name="計算 2 2 2 7 3 4" xfId="48894" xr:uid="{C5D1A4E7-D87B-42BC-9ED2-E2466733678C}"/>
    <cellStyle name="計算 2 2 2 7 4" xfId="5082" xr:uid="{732B6E66-83BB-42E7-AB91-45D74E839188}"/>
    <cellStyle name="計算 2 2 2 7 4 2" xfId="15838" xr:uid="{99F40EEC-E9E7-4F82-BFC1-43D82158C23A}"/>
    <cellStyle name="計算 2 2 2 7 4 2 2" xfId="37528" xr:uid="{B0C7F997-D39D-447E-9FA4-BC61B58EECE9}"/>
    <cellStyle name="計算 2 2 2 7 4 3" xfId="26770" xr:uid="{D335E8D6-1ED7-4C60-9C3A-D065F6566DEB}"/>
    <cellStyle name="計算 2 2 2 7 4 4" xfId="49703" xr:uid="{0DAD3A1E-AA8B-4B72-B638-90772B72B8EF}"/>
    <cellStyle name="計算 2 2 2 7 5" xfId="5762" xr:uid="{8F61B9C6-16E9-47DC-857A-0DF1BCD3CBC1}"/>
    <cellStyle name="計算 2 2 2 7 5 2" xfId="16518" xr:uid="{26BBA184-D329-463D-B851-A49395571521}"/>
    <cellStyle name="計算 2 2 2 7 5 2 2" xfId="38208" xr:uid="{549AEDE0-280B-4D06-9CFC-2249AF6882B3}"/>
    <cellStyle name="計算 2 2 2 7 5 3" xfId="27449" xr:uid="{ED4B788A-EFE1-4F87-978A-9D276E491AA4}"/>
    <cellStyle name="計算 2 2 2 7 6" xfId="6445" xr:uid="{4EAE8773-0359-436A-8553-1F31AFDB5C9E}"/>
    <cellStyle name="計算 2 2 2 7 6 2" xfId="17201" xr:uid="{D54DB14A-7C34-458A-8F43-300BCAD55673}"/>
    <cellStyle name="計算 2 2 2 7 6 2 2" xfId="38891" xr:uid="{C89C7D1A-5E4E-4F62-AF5B-AF0B2E972B0E}"/>
    <cellStyle name="計算 2 2 2 7 6 3" xfId="28132" xr:uid="{84D953D6-AACD-40A5-920D-15816547F5BC}"/>
    <cellStyle name="計算 2 2 2 7 7" xfId="7124" xr:uid="{779032AC-921E-4F61-B904-D5874F1DFEA1}"/>
    <cellStyle name="計算 2 2 2 7 7 2" xfId="17880" xr:uid="{9CCC6AC3-D61E-4218-8D47-A661C9AFDF04}"/>
    <cellStyle name="計算 2 2 2 7 7 2 2" xfId="39570" xr:uid="{E69DDCE0-30A7-45A7-A28E-2A6C7FFF1882}"/>
    <cellStyle name="計算 2 2 2 7 7 3" xfId="28811" xr:uid="{45ED1594-008E-4895-9842-BE09929721BB}"/>
    <cellStyle name="計算 2 2 2 7 8" xfId="7787" xr:uid="{5A3D1595-5B81-45EA-A20B-E5AA6A9A261F}"/>
    <cellStyle name="計算 2 2 2 7 8 2" xfId="18543" xr:uid="{993D488E-41C0-49BA-A44B-6CD5769F7651}"/>
    <cellStyle name="計算 2 2 2 7 8 2 2" xfId="40234" xr:uid="{D3920FD2-64A4-4C66-AB61-927CD417283A}"/>
    <cellStyle name="計算 2 2 2 7 8 3" xfId="29475" xr:uid="{81D5D584-3640-49A9-8220-F3A131998363}"/>
    <cellStyle name="計算 2 2 2 7 9" xfId="8423" xr:uid="{5ED6692A-650C-4A85-9DBD-90331A9B7CE4}"/>
    <cellStyle name="計算 2 2 2 7 9 2" xfId="19179" xr:uid="{E3DAD00D-CBA3-41BC-A1B6-40197877761D}"/>
    <cellStyle name="計算 2 2 2 7 9 2 2" xfId="40870" xr:uid="{29E4EE79-662E-4FFE-8D1A-F637A7AD3BCC}"/>
    <cellStyle name="計算 2 2 2 7 9 3" xfId="30111" xr:uid="{55DBEB6E-895F-447F-8A7F-83411C70A2F0}"/>
    <cellStyle name="計算 2 2 2 8" xfId="3134" xr:uid="{C00DC935-4DEB-428A-984C-13FB56F53BDF}"/>
    <cellStyle name="計算 2 2 2 8 10" xfId="9162" xr:uid="{F232724B-1A5C-4A96-8E80-90905DF94B05}"/>
    <cellStyle name="計算 2 2 2 8 10 2" xfId="19919" xr:uid="{0E296315-689F-4CC6-BA61-ACBD069C2E04}"/>
    <cellStyle name="計算 2 2 2 8 10 2 2" xfId="41610" xr:uid="{CE0D22F9-3DD0-4851-9CDA-F1AA7D5872EF}"/>
    <cellStyle name="計算 2 2 2 8 10 3" xfId="30851" xr:uid="{5E20634C-CE78-44AA-94B5-053397F20AB2}"/>
    <cellStyle name="計算 2 2 2 8 11" xfId="9788" xr:uid="{FE221BC1-77A3-4399-8C7E-B3779C64AFE3}"/>
    <cellStyle name="計算 2 2 2 8 11 2" xfId="20545" xr:uid="{F6002D59-E5D3-43EB-849C-E3A742B04F46}"/>
    <cellStyle name="計算 2 2 2 8 11 2 2" xfId="42236" xr:uid="{33DB3FA2-A945-459A-B42A-E6E114AEDE47}"/>
    <cellStyle name="計算 2 2 2 8 11 3" xfId="31477" xr:uid="{C4FCCD2F-EB91-4FC3-B0E7-65D71859F433}"/>
    <cellStyle name="計算 2 2 2 8 12" xfId="10423" xr:uid="{129526DE-CAE8-489F-853D-4872C38B4999}"/>
    <cellStyle name="計算 2 2 2 8 12 2" xfId="21180" xr:uid="{290A202D-C95C-4CC8-8438-B1004F8A5507}"/>
    <cellStyle name="計算 2 2 2 8 12 2 2" xfId="42871" xr:uid="{11C7CDA1-B262-420E-BFA6-7B40DA426E54}"/>
    <cellStyle name="計算 2 2 2 8 12 3" xfId="32112" xr:uid="{E0C53BD6-F9DB-4547-8865-5C76A5045E09}"/>
    <cellStyle name="計算 2 2 2 8 13" xfId="11075" xr:uid="{E96A2600-D8A3-4B31-AE33-249C6D68C607}"/>
    <cellStyle name="計算 2 2 2 8 13 2" xfId="21832" xr:uid="{77748C1A-860D-4732-815E-F763A683BAAF}"/>
    <cellStyle name="計算 2 2 2 8 13 2 2" xfId="43523" xr:uid="{3DC98715-4036-4044-A1EF-15B5DAC8425D}"/>
    <cellStyle name="計算 2 2 2 8 13 3" xfId="32764" xr:uid="{6EA69FAD-C08A-421E-A894-BDA8F6AFB250}"/>
    <cellStyle name="計算 2 2 2 8 14" xfId="11700" xr:uid="{B1521A58-360F-4F88-BC55-BF71EF5A982B}"/>
    <cellStyle name="計算 2 2 2 8 14 2" xfId="22457" xr:uid="{60DC0FBD-0AFD-475D-A633-05F9BC00279A}"/>
    <cellStyle name="計算 2 2 2 8 14 2 2" xfId="44148" xr:uid="{E27CC94A-18FD-42F4-8AC1-CE8179D06EEE}"/>
    <cellStyle name="計算 2 2 2 8 14 3" xfId="33389" xr:uid="{B913DDED-15F2-42DD-AE50-E9F25DD03DA9}"/>
    <cellStyle name="計算 2 2 2 8 15" xfId="12305" xr:uid="{BD1AAF43-EE2C-4016-9A8D-9EA5F3161CBD}"/>
    <cellStyle name="計算 2 2 2 8 15 2" xfId="23062" xr:uid="{215E99A0-0448-4CC5-AC12-D05E1527A4AF}"/>
    <cellStyle name="計算 2 2 2 8 15 2 2" xfId="44753" xr:uid="{C9000A21-383D-4982-9507-DDF7DFF2977C}"/>
    <cellStyle name="計算 2 2 2 8 15 3" xfId="33994" xr:uid="{488A5020-9B6E-410B-B2F6-1AACE8A4EF1A}"/>
    <cellStyle name="計算 2 2 2 8 16" xfId="12934" xr:uid="{083FE726-AB03-4748-B61F-6AB7404D919C}"/>
    <cellStyle name="計算 2 2 2 8 16 2" xfId="23691" xr:uid="{FDD8AE26-9260-43BE-A857-5DB0F4D03335}"/>
    <cellStyle name="計算 2 2 2 8 16 2 2" xfId="45382" xr:uid="{F3F9E116-BC10-49D4-9DC4-70FBF54EB885}"/>
    <cellStyle name="計算 2 2 2 8 16 3" xfId="34623" xr:uid="{CADF73A1-4F17-442F-A102-815EF32A7D51}"/>
    <cellStyle name="計算 2 2 2 8 17" xfId="13605" xr:uid="{B3AF08B2-88B2-4DE2-9479-920E46ED79F5}"/>
    <cellStyle name="計算 2 2 2 8 17 2" xfId="35294" xr:uid="{9BFDCA32-5EAF-4D10-B63A-7B0F715F8F4A}"/>
    <cellStyle name="計算 2 2 2 8 18" xfId="24534" xr:uid="{8D5CE73B-698F-44F6-B6C3-C3B5738CDD71}"/>
    <cellStyle name="計算 2 2 2 8 19" xfId="46232" xr:uid="{F6D3E885-4589-48EF-93E0-2D10DB959046}"/>
    <cellStyle name="計算 2 2 2 8 2" xfId="3786" xr:uid="{7D9B58DF-8D48-4E4C-A9FD-B6CD93302185}"/>
    <cellStyle name="計算 2 2 2 8 2 2" xfId="14542" xr:uid="{1FA962DB-E09C-4113-A7CC-DB81E99103B5}"/>
    <cellStyle name="計算 2 2 2 8 2 2 2" xfId="36232" xr:uid="{A26C3709-A701-4D53-B36E-25C2025C8C5B}"/>
    <cellStyle name="計算 2 2 2 8 2 2 3" xfId="50443" xr:uid="{08D80E15-FA72-4C69-8F6A-8743BC7B2150}"/>
    <cellStyle name="計算 2 2 2 8 2 3" xfId="25474" xr:uid="{40908765-5984-4940-AFB2-04322D6678FB}"/>
    <cellStyle name="計算 2 2 2 8 2 4" xfId="48274" xr:uid="{7799559A-4051-4199-B5D7-2D26833BDEED}"/>
    <cellStyle name="計算 2 2 2 8 20" xfId="46910" xr:uid="{BC41CB69-9042-43FF-9795-EE679BDF17CC}"/>
    <cellStyle name="計算 2 2 2 8 21" xfId="47594" xr:uid="{EA806A8B-3D9E-4D92-BB20-37BA42672F00}"/>
    <cellStyle name="計算 2 2 2 8 3" xfId="4466" xr:uid="{907CA3E5-303A-49F8-83B2-2CE7A9CFBA77}"/>
    <cellStyle name="計算 2 2 2 8 3 2" xfId="15222" xr:uid="{0E783B2B-5E47-485E-8F44-25E5D72D7C1B}"/>
    <cellStyle name="計算 2 2 2 8 3 2 2" xfId="36912" xr:uid="{5E7EE291-AC60-45B9-B8FD-880C97BAC61B}"/>
    <cellStyle name="計算 2 2 2 8 3 2 3" xfId="51123" xr:uid="{10FB3F18-161A-4DE6-BE3F-CE1BCE458C62}"/>
    <cellStyle name="計算 2 2 2 8 3 3" xfId="26154" xr:uid="{90756961-B982-4705-BFD8-52E20B995C2B}"/>
    <cellStyle name="計算 2 2 2 8 3 4" xfId="48954" xr:uid="{B37C4DF3-68A8-40B0-A0F2-0779509CB391}"/>
    <cellStyle name="計算 2 2 2 8 4" xfId="5142" xr:uid="{3F0D8CDF-2278-4783-A3E6-5CC20A9DC933}"/>
    <cellStyle name="計算 2 2 2 8 4 2" xfId="15898" xr:uid="{05B7548C-8CE9-4929-87F3-31A2C7D0CAEB}"/>
    <cellStyle name="計算 2 2 2 8 4 2 2" xfId="37588" xr:uid="{C9D66245-3799-4B83-974C-8ED317B2E3C4}"/>
    <cellStyle name="計算 2 2 2 8 4 3" xfId="26830" xr:uid="{E0F9FB76-8343-4213-BBDC-0BE5316ACA7C}"/>
    <cellStyle name="計算 2 2 2 8 4 4" xfId="49763" xr:uid="{4112F9B8-CD03-4194-B09C-C4C48EFC9F64}"/>
    <cellStyle name="計算 2 2 2 8 5" xfId="5822" xr:uid="{77782FAE-0C21-4DA5-B3F6-A8C23187B36C}"/>
    <cellStyle name="計算 2 2 2 8 5 2" xfId="16578" xr:uid="{909B47F1-8191-4B4D-9540-B844748CB8A9}"/>
    <cellStyle name="計算 2 2 2 8 5 2 2" xfId="38268" xr:uid="{57319236-2645-4B36-91E8-F27C85A1CFFE}"/>
    <cellStyle name="計算 2 2 2 8 5 3" xfId="27509" xr:uid="{C7690831-AF1F-4146-8041-D5AE8C881138}"/>
    <cellStyle name="計算 2 2 2 8 6" xfId="6505" xr:uid="{91B559A5-5D88-46C4-9F8B-4A86434CE91E}"/>
    <cellStyle name="計算 2 2 2 8 6 2" xfId="17261" xr:uid="{B007831B-54E0-4F86-B456-C92DF810153E}"/>
    <cellStyle name="計算 2 2 2 8 6 2 2" xfId="38951" xr:uid="{A0D64459-1FD8-4E8E-97C1-93C28F84C07D}"/>
    <cellStyle name="計算 2 2 2 8 6 3" xfId="28192" xr:uid="{BB6BC1F0-7D1D-44A4-A6F9-240EC96F3A3A}"/>
    <cellStyle name="計算 2 2 2 8 7" xfId="7184" xr:uid="{3D3F670B-525D-4476-A408-5DD4A73DC860}"/>
    <cellStyle name="計算 2 2 2 8 7 2" xfId="17940" xr:uid="{17C97D7E-2041-4E0E-B500-07990E44AABF}"/>
    <cellStyle name="計算 2 2 2 8 7 2 2" xfId="39630" xr:uid="{94570983-A515-4024-B3F2-D638DB6FF302}"/>
    <cellStyle name="計算 2 2 2 8 7 3" xfId="28871" xr:uid="{5BE71AA2-FB8E-41E4-8208-9C4EEFBF1A9C}"/>
    <cellStyle name="計算 2 2 2 8 8" xfId="7847" xr:uid="{7075B3C0-9839-414B-A971-25BD6EDE0DEB}"/>
    <cellStyle name="計算 2 2 2 8 8 2" xfId="18603" xr:uid="{0CCFF3F1-8ED8-4A0D-B344-A6B2D86B3EE2}"/>
    <cellStyle name="計算 2 2 2 8 8 2 2" xfId="40294" xr:uid="{4BA5780A-F6D2-4DEF-803B-F8B4D7B77DFD}"/>
    <cellStyle name="計算 2 2 2 8 8 3" xfId="29535" xr:uid="{0CBE3EA5-349B-4469-84FD-19AD8CD43386}"/>
    <cellStyle name="計算 2 2 2 8 9" xfId="8483" xr:uid="{23A0B63C-572F-4C2F-8BB8-8E0DB5F4B5AA}"/>
    <cellStyle name="計算 2 2 2 8 9 2" xfId="19239" xr:uid="{109381AC-4235-47E6-B7CA-F87D174A2F6A}"/>
    <cellStyle name="計算 2 2 2 8 9 2 2" xfId="40930" xr:uid="{A9DBFEDF-78DB-4A27-9C4B-B077BA1CDADA}"/>
    <cellStyle name="計算 2 2 2 8 9 3" xfId="30171" xr:uid="{AD7CBFEF-D227-4CE2-8229-06C644FEEC56}"/>
    <cellStyle name="計算 2 2 2 9" xfId="3194" xr:uid="{43450934-6BE0-48D0-88FC-1EF60F70AD8F}"/>
    <cellStyle name="計算 2 2 2 9 10" xfId="9222" xr:uid="{B9632CCA-9C27-4648-AFA7-62812019884E}"/>
    <cellStyle name="計算 2 2 2 9 10 2" xfId="19979" xr:uid="{35CFDD59-AADC-48C9-90F1-8326B0F4120C}"/>
    <cellStyle name="計算 2 2 2 9 10 2 2" xfId="41670" xr:uid="{70FF54D9-C1C8-4317-9D5D-D55AA0958B89}"/>
    <cellStyle name="計算 2 2 2 9 10 3" xfId="30911" xr:uid="{305ED8D1-AFBF-42FD-A6A0-AEF9955CA8B8}"/>
    <cellStyle name="計算 2 2 2 9 11" xfId="9848" xr:uid="{E3EA4AC9-BB34-4261-A20B-C1BCB29D161C}"/>
    <cellStyle name="計算 2 2 2 9 11 2" xfId="20605" xr:uid="{B53C0965-751E-4C1F-97B1-9585121AD434}"/>
    <cellStyle name="計算 2 2 2 9 11 2 2" xfId="42296" xr:uid="{E1167143-8BB8-466F-BE41-86073FB81A6E}"/>
    <cellStyle name="計算 2 2 2 9 11 3" xfId="31537" xr:uid="{37B57107-067E-4377-AB43-33F9F7D48DB2}"/>
    <cellStyle name="計算 2 2 2 9 12" xfId="10483" xr:uid="{DD1FF77E-7375-4BAB-B2A8-A7F616B6F5C8}"/>
    <cellStyle name="計算 2 2 2 9 12 2" xfId="21240" xr:uid="{B7B61B2B-5E07-4697-96AE-419187A9DBA6}"/>
    <cellStyle name="計算 2 2 2 9 12 2 2" xfId="42931" xr:uid="{B8DF4211-C34B-49AF-AE01-EB1B1FC4515D}"/>
    <cellStyle name="計算 2 2 2 9 12 3" xfId="32172" xr:uid="{6952639C-E39B-4673-B20D-CE718473B367}"/>
    <cellStyle name="計算 2 2 2 9 13" xfId="11135" xr:uid="{D5657D3A-F232-4168-B574-049A617EA33E}"/>
    <cellStyle name="計算 2 2 2 9 13 2" xfId="21892" xr:uid="{7FEC6590-43D2-4564-9D7B-30B8805492D5}"/>
    <cellStyle name="計算 2 2 2 9 13 2 2" xfId="43583" xr:uid="{15316F8C-BA06-4D62-AA23-A6B5BCF58681}"/>
    <cellStyle name="計算 2 2 2 9 13 3" xfId="32824" xr:uid="{CF4D46F2-EA76-4617-8A15-4ACCCF4AFC31}"/>
    <cellStyle name="計算 2 2 2 9 14" xfId="11760" xr:uid="{419F2C09-260F-414E-B4C5-1AD704F38BBD}"/>
    <cellStyle name="計算 2 2 2 9 14 2" xfId="22517" xr:uid="{C8FD5718-3C1A-4F88-AA4F-029446C27B00}"/>
    <cellStyle name="計算 2 2 2 9 14 2 2" xfId="44208" xr:uid="{0708C91B-B41C-4319-8946-9177B3542AD6}"/>
    <cellStyle name="計算 2 2 2 9 14 3" xfId="33449" xr:uid="{5E982DFC-E087-427E-9B6D-CE3D615B9791}"/>
    <cellStyle name="計算 2 2 2 9 15" xfId="12365" xr:uid="{62629F56-1060-4F56-8DE5-23FA9D01B785}"/>
    <cellStyle name="計算 2 2 2 9 15 2" xfId="23122" xr:uid="{0379E47C-F98D-4096-8FC1-AA5D39AEBE9C}"/>
    <cellStyle name="計算 2 2 2 9 15 2 2" xfId="44813" xr:uid="{229AB9E6-6CA4-4AC1-8981-01879A25A59E}"/>
    <cellStyle name="計算 2 2 2 9 15 3" xfId="34054" xr:uid="{C0B1F111-517B-4C3F-9322-83AAB7FF9B74}"/>
    <cellStyle name="計算 2 2 2 9 16" xfId="12994" xr:uid="{ECED516C-B7FF-44D9-A531-A5F676E8278F}"/>
    <cellStyle name="計算 2 2 2 9 16 2" xfId="23751" xr:uid="{C73BDF54-F2DB-4DD5-8E8F-B353A5B1C2C5}"/>
    <cellStyle name="計算 2 2 2 9 16 2 2" xfId="45442" xr:uid="{6FFE8439-451F-4A97-B48C-C0DADEE92C32}"/>
    <cellStyle name="計算 2 2 2 9 16 3" xfId="34683" xr:uid="{CFB3D5EA-008B-4657-A248-BE50E52793A5}"/>
    <cellStyle name="計算 2 2 2 9 17" xfId="13665" xr:uid="{79CA5086-92D5-4D20-9909-771A3ACE04C7}"/>
    <cellStyle name="計算 2 2 2 9 17 2" xfId="35354" xr:uid="{BF0A299F-9B01-4603-A477-B0D53180573A}"/>
    <cellStyle name="計算 2 2 2 9 18" xfId="24594" xr:uid="{7B67789B-571D-4077-9AF7-B23C1172CA30}"/>
    <cellStyle name="計算 2 2 2 9 19" xfId="46292" xr:uid="{56633E0E-2136-4959-B274-A594736E0008}"/>
    <cellStyle name="計算 2 2 2 9 2" xfId="3846" xr:uid="{0303A97F-7B2B-4E91-B932-AB20322CEA8F}"/>
    <cellStyle name="計算 2 2 2 9 2 2" xfId="14602" xr:uid="{4530BD4B-B303-4148-A65A-7B724CEE9E48}"/>
    <cellStyle name="計算 2 2 2 9 2 2 2" xfId="36292" xr:uid="{1C3B64EC-C37D-4FCA-B76C-EB4F6236DFE0}"/>
    <cellStyle name="計算 2 2 2 9 2 2 3" xfId="50503" xr:uid="{1005E86B-D800-45DF-AEB1-43B45FB9A628}"/>
    <cellStyle name="計算 2 2 2 9 2 3" xfId="25534" xr:uid="{ABA8AB22-1B6C-41FB-872F-898CC17AE3A8}"/>
    <cellStyle name="計算 2 2 2 9 2 4" xfId="48334" xr:uid="{0A185961-127A-45AA-8E76-093ED1DBF702}"/>
    <cellStyle name="計算 2 2 2 9 20" xfId="46970" xr:uid="{3A5DFB35-332A-4ABD-B9CB-1D370EDAB0F2}"/>
    <cellStyle name="計算 2 2 2 9 21" xfId="47654" xr:uid="{1BE108EE-35C2-4DCC-ABC4-3ED1029346FF}"/>
    <cellStyle name="計算 2 2 2 9 3" xfId="4526" xr:uid="{C1027803-634D-4F43-B2B1-515AA131EBCF}"/>
    <cellStyle name="計算 2 2 2 9 3 2" xfId="15282" xr:uid="{FA8632F2-D20B-4D72-A031-315640AFCEEC}"/>
    <cellStyle name="計算 2 2 2 9 3 2 2" xfId="36972" xr:uid="{E7C6044C-C621-4432-A327-0A593942BEF9}"/>
    <cellStyle name="計算 2 2 2 9 3 2 3" xfId="51183" xr:uid="{36E38A4F-9FE7-49BE-B826-1721384BE0F4}"/>
    <cellStyle name="計算 2 2 2 9 3 3" xfId="26214" xr:uid="{95C3F25D-B5B0-43D8-BE25-19C83FA3BA6B}"/>
    <cellStyle name="計算 2 2 2 9 3 4" xfId="49014" xr:uid="{A898C702-99EA-4CD0-80A5-BA012E072557}"/>
    <cellStyle name="計算 2 2 2 9 4" xfId="5202" xr:uid="{F97C2F75-6317-4FAD-BEF4-B61895E2EEBA}"/>
    <cellStyle name="計算 2 2 2 9 4 2" xfId="15958" xr:uid="{B80510C1-799B-4F8A-88B9-03D4A18350A6}"/>
    <cellStyle name="計算 2 2 2 9 4 2 2" xfId="37648" xr:uid="{9BC0455F-C545-4025-92C4-E9BD363C2699}"/>
    <cellStyle name="計算 2 2 2 9 4 3" xfId="26890" xr:uid="{7BF8D62A-F601-4346-9ADA-2EA5ED3C791C}"/>
    <cellStyle name="計算 2 2 2 9 4 4" xfId="49823" xr:uid="{466A5DFF-EC05-4E26-9FD7-563E2C23B372}"/>
    <cellStyle name="計算 2 2 2 9 5" xfId="5882" xr:uid="{F8B9BB99-595A-402A-8BED-42ADCC289294}"/>
    <cellStyle name="計算 2 2 2 9 5 2" xfId="16638" xr:uid="{9C3C8D4C-AD82-4037-A8AE-5C7DF2A2AB18}"/>
    <cellStyle name="計算 2 2 2 9 5 2 2" xfId="38328" xr:uid="{98FCF956-E1CA-4E89-9099-8508E54B1A29}"/>
    <cellStyle name="計算 2 2 2 9 5 3" xfId="27569" xr:uid="{DFFA6599-5EBD-4150-AC38-9187FC90E956}"/>
    <cellStyle name="計算 2 2 2 9 6" xfId="6565" xr:uid="{DBEBB735-E44B-4AF4-A931-4F5D27D35358}"/>
    <cellStyle name="計算 2 2 2 9 6 2" xfId="17321" xr:uid="{7AEE374E-035C-462C-A72D-94A7BB6C4D41}"/>
    <cellStyle name="計算 2 2 2 9 6 2 2" xfId="39011" xr:uid="{A1245D34-38F1-4F89-A246-B471727DC6CD}"/>
    <cellStyle name="計算 2 2 2 9 6 3" xfId="28252" xr:uid="{921CE852-6BB1-40BB-88E4-518A9277658C}"/>
    <cellStyle name="計算 2 2 2 9 7" xfId="7244" xr:uid="{11A5A851-E5B8-4598-B9B9-18710E093DB3}"/>
    <cellStyle name="計算 2 2 2 9 7 2" xfId="18000" xr:uid="{679722F4-F72D-4773-8650-FE037936F2FD}"/>
    <cellStyle name="計算 2 2 2 9 7 2 2" xfId="39690" xr:uid="{F2D35F6C-C129-4500-90FE-7787F7FBB8D4}"/>
    <cellStyle name="計算 2 2 2 9 7 3" xfId="28931" xr:uid="{3A94235E-A9BC-4D42-BDB5-FA5A7A1FCCB9}"/>
    <cellStyle name="計算 2 2 2 9 8" xfId="7907" xr:uid="{E9314771-AA70-410F-972B-A0C38C0ECCC7}"/>
    <cellStyle name="計算 2 2 2 9 8 2" xfId="18663" xr:uid="{4957CBA0-EEB7-44B1-BD43-C094CB69E114}"/>
    <cellStyle name="計算 2 2 2 9 8 2 2" xfId="40354" xr:uid="{08D1E8BB-2CBA-4EE7-BAFB-FA82E0032BAE}"/>
    <cellStyle name="計算 2 2 2 9 8 3" xfId="29595" xr:uid="{3893ED0A-2050-4421-BA3A-C20FF8063B57}"/>
    <cellStyle name="計算 2 2 2 9 9" xfId="8543" xr:uid="{8DF98CA0-C460-4325-80DB-E9698C9DCF46}"/>
    <cellStyle name="計算 2 2 2 9 9 2" xfId="19299" xr:uid="{D4F13D09-1FD6-408D-8B31-1A7D30F4052A}"/>
    <cellStyle name="計算 2 2 2 9 9 2 2" xfId="40990" xr:uid="{8DB761B9-8251-4924-A519-27546C060582}"/>
    <cellStyle name="計算 2 2 2 9 9 3" xfId="30231" xr:uid="{E2374B23-4952-4584-8988-6BAE0DB8B244}"/>
    <cellStyle name="計算 2 2 20" xfId="6032" xr:uid="{3C1E5897-AA0C-4255-BC73-5C16CF898F11}"/>
    <cellStyle name="計算 2 2 20 2" xfId="16788" xr:uid="{BAA362C3-C8ED-41B2-BB4D-537AF53EC9A6}"/>
    <cellStyle name="計算 2 2 20 2 2" xfId="38478" xr:uid="{3113ACEA-A9BD-467D-AD36-16D437B3833B}"/>
    <cellStyle name="計算 2 2 20 3" xfId="27719" xr:uid="{1DE886D4-4BF8-4E8E-A464-FC25CFE41C8D}"/>
    <cellStyle name="計算 2 2 21" xfId="6706" xr:uid="{397AD611-2E60-4B82-8A63-5D41C4533D91}"/>
    <cellStyle name="計算 2 2 21 2" xfId="17462" xr:uid="{76D57B62-E4A4-4206-92F8-1693918F59DC}"/>
    <cellStyle name="計算 2 2 21 2 2" xfId="39152" xr:uid="{EEE5C001-06FE-421A-AD2F-2F847CFC2285}"/>
    <cellStyle name="計算 2 2 21 3" xfId="28393" xr:uid="{95AFD332-9A9B-4FA7-BEC4-C241003A4D65}"/>
    <cellStyle name="計算 2 2 22" xfId="2656" xr:uid="{0FF44BD5-63E8-4201-B10C-8C60F72FA971}"/>
    <cellStyle name="計算 2 2 22 2" xfId="14025" xr:uid="{023D0656-1382-42AD-8356-F338280003CA}"/>
    <cellStyle name="計算 2 2 22 2 2" xfId="35715" xr:uid="{CF32F27C-B11B-40C3-BA83-F315A02BF935}"/>
    <cellStyle name="計算 2 2 22 3" xfId="24956" xr:uid="{3886744E-96C7-4E61-917B-9E95621864D0}"/>
    <cellStyle name="計算 2 2 23" xfId="8758" xr:uid="{E193E95E-AD3C-4710-9F03-AADBEF635866}"/>
    <cellStyle name="計算 2 2 23 2" xfId="19514" xr:uid="{5A06F6F3-44C6-4AC5-834F-B825C73495A9}"/>
    <cellStyle name="計算 2 2 23 2 2" xfId="41205" xr:uid="{DE3EE4D0-52A1-4689-AD9E-972E2B63E239}"/>
    <cellStyle name="計算 2 2 23 3" xfId="30446" xr:uid="{46E63BA4-8EFC-4CA6-A0CB-9C7756C2657D}"/>
    <cellStyle name="計算 2 2 24" xfId="11313" xr:uid="{59A393BE-0EB0-4ECA-A9C0-371695F90DF4}"/>
    <cellStyle name="計算 2 2 24 2" xfId="22070" xr:uid="{0E322788-FAE3-42E0-B36D-85FC094348F9}"/>
    <cellStyle name="計算 2 2 24 2 2" xfId="43761" xr:uid="{A106D543-B0EA-4EB9-9C9D-DE0F3EE4501F}"/>
    <cellStyle name="計算 2 2 24 3" xfId="33002" xr:uid="{D1655DFE-61EC-4489-A303-4EB6D4BCED5D}"/>
    <cellStyle name="計算 2 2 25" xfId="13135" xr:uid="{ACB95BE9-CF11-4246-9CFB-96A1A360A7B0}"/>
    <cellStyle name="計算 2 2 25 2" xfId="23892" xr:uid="{E4712EE7-3302-446A-ABB3-06342BE3971E}"/>
    <cellStyle name="計算 2 2 25 2 2" xfId="45583" xr:uid="{D0D22848-C8D5-4913-BA1E-759289121A6C}"/>
    <cellStyle name="計算 2 2 25 3" xfId="34824" xr:uid="{68237703-E29C-45BF-9266-7F8D9623F85A}"/>
    <cellStyle name="計算 2 2 26" xfId="24064" xr:uid="{4D6510D8-9B55-455B-A9C7-A88CA01A2A65}"/>
    <cellStyle name="計算 2 2 27" xfId="45762" xr:uid="{E67AD04B-14A1-4C2A-9424-CB06D14A42D7}"/>
    <cellStyle name="計算 2 2 28" xfId="46440" xr:uid="{00A74AEF-A3BA-4C7C-8D2A-14814E7D1197}"/>
    <cellStyle name="計算 2 2 29" xfId="47124" xr:uid="{C91FBD1A-592F-48E2-84C4-FF668E0E4788}"/>
    <cellStyle name="計算 2 2 3" xfId="2487" xr:uid="{3DF30DC5-15FF-4CA7-B975-2C1EC329F009}"/>
    <cellStyle name="計算 2 2 3 10" xfId="3269" xr:uid="{54FB6355-A7E2-48A9-8963-5542AF88A8A3}"/>
    <cellStyle name="計算 2 2 3 10 10" xfId="9297" xr:uid="{C87602EF-5FF9-405B-B0CE-B6ABCC7FB70B}"/>
    <cellStyle name="計算 2 2 3 10 10 2" xfId="20054" xr:uid="{7E78FC02-4294-481A-AC0E-8860D44713E1}"/>
    <cellStyle name="計算 2 2 3 10 10 2 2" xfId="41745" xr:uid="{DCC240B1-68D3-4FDA-8DEF-948A9D7FA9EB}"/>
    <cellStyle name="計算 2 2 3 10 10 3" xfId="30986" xr:uid="{33439D95-FE3D-4120-83F6-E2581745E7DB}"/>
    <cellStyle name="計算 2 2 3 10 11" xfId="9923" xr:uid="{84239758-131C-4CFD-B26D-29ACDD6CF58B}"/>
    <cellStyle name="計算 2 2 3 10 11 2" xfId="20680" xr:uid="{7B7A3C3D-65DC-4CC4-81F9-13B26716DF43}"/>
    <cellStyle name="計算 2 2 3 10 11 2 2" xfId="42371" xr:uid="{169B457E-4C69-4992-BDB5-94A3340D2971}"/>
    <cellStyle name="計算 2 2 3 10 11 3" xfId="31612" xr:uid="{A429921D-2346-410A-BA5C-AACC5F9D1315}"/>
    <cellStyle name="計算 2 2 3 10 12" xfId="10558" xr:uid="{EBB2D215-AEAE-48AE-89C9-DDF30B1429ED}"/>
    <cellStyle name="計算 2 2 3 10 12 2" xfId="21315" xr:uid="{04EF81B3-C61A-4D0B-A75E-790BA1EC7BFD}"/>
    <cellStyle name="計算 2 2 3 10 12 2 2" xfId="43006" xr:uid="{89DB646D-7BF4-499F-AB48-A08490B558B1}"/>
    <cellStyle name="計算 2 2 3 10 12 3" xfId="32247" xr:uid="{FEB94F2E-EE0E-49AC-8A60-2AAAE81B75D6}"/>
    <cellStyle name="計算 2 2 3 10 13" xfId="11210" xr:uid="{3E862128-DBBE-4D6B-BD1C-F748CCD8AE1F}"/>
    <cellStyle name="計算 2 2 3 10 13 2" xfId="21967" xr:uid="{E936192A-8961-479B-9D8A-E2D8F2AEEA9E}"/>
    <cellStyle name="計算 2 2 3 10 13 2 2" xfId="43658" xr:uid="{607EEAF3-C44D-4A70-8D18-FF60E4D3F371}"/>
    <cellStyle name="計算 2 2 3 10 13 3" xfId="32899" xr:uid="{750EA3E9-D4D7-486C-B860-7739ECB6A37D}"/>
    <cellStyle name="計算 2 2 3 10 14" xfId="11835" xr:uid="{42720D94-9E01-4F22-A9AE-827C113634FD}"/>
    <cellStyle name="計算 2 2 3 10 14 2" xfId="22592" xr:uid="{2B2B4830-2ABE-46E3-AFA8-75C97EFEF858}"/>
    <cellStyle name="計算 2 2 3 10 14 2 2" xfId="44283" xr:uid="{537E913A-4A6A-4337-AA72-B4ED74A3E4C3}"/>
    <cellStyle name="計算 2 2 3 10 14 3" xfId="33524" xr:uid="{14623B42-DE8B-40EA-8C90-AF33353E151E}"/>
    <cellStyle name="計算 2 2 3 10 15" xfId="12440" xr:uid="{8B172BB5-92FE-4C49-B97C-01D981AAF3D3}"/>
    <cellStyle name="計算 2 2 3 10 15 2" xfId="23197" xr:uid="{3FEB0274-43EE-44D3-AF4F-0EA127567408}"/>
    <cellStyle name="計算 2 2 3 10 15 2 2" xfId="44888" xr:uid="{106DFF4B-3940-41DA-AB6F-F3CB4DCE6A31}"/>
    <cellStyle name="計算 2 2 3 10 15 3" xfId="34129" xr:uid="{63583E6E-FA36-41C7-8EAC-51FC35A427F5}"/>
    <cellStyle name="計算 2 2 3 10 16" xfId="13069" xr:uid="{0EF33CA9-FE17-4410-81BA-6DE9B04F50BE}"/>
    <cellStyle name="計算 2 2 3 10 16 2" xfId="23826" xr:uid="{2D33EAA8-2AA3-4C45-9251-7905F1F41DAE}"/>
    <cellStyle name="計算 2 2 3 10 16 2 2" xfId="45517" xr:uid="{40CE66BD-68BB-4EFC-9EF0-825ABB32A569}"/>
    <cellStyle name="計算 2 2 3 10 16 3" xfId="34758" xr:uid="{600DBD4B-8506-4ECC-9720-BBAF04EC2252}"/>
    <cellStyle name="計算 2 2 3 10 17" xfId="13740" xr:uid="{576C7F32-3E6A-4968-A989-87559F9086E2}"/>
    <cellStyle name="計算 2 2 3 10 17 2" xfId="35429" xr:uid="{9FC8D68D-059E-4264-86EF-7A2EF65545D1}"/>
    <cellStyle name="計算 2 2 3 10 18" xfId="24669" xr:uid="{5F6393AC-D214-48AA-80F9-832A44C64434}"/>
    <cellStyle name="計算 2 2 3 10 19" xfId="46367" xr:uid="{B56666D9-6E5C-4DF1-8EB9-8553F3D4365E}"/>
    <cellStyle name="計算 2 2 3 10 2" xfId="3921" xr:uid="{1F74B2D5-79EF-4318-874D-58FF9C4C2D55}"/>
    <cellStyle name="計算 2 2 3 10 2 2" xfId="14677" xr:uid="{152E720C-9A7F-4AC4-8480-951C5B1B9FCE}"/>
    <cellStyle name="計算 2 2 3 10 2 2 2" xfId="36367" xr:uid="{0FF5B750-ECF3-45DD-AA94-5526C0DF6BF6}"/>
    <cellStyle name="計算 2 2 3 10 2 2 3" xfId="50578" xr:uid="{39DE9B84-4079-4518-BB78-0A957A2DAFB2}"/>
    <cellStyle name="計算 2 2 3 10 2 3" xfId="25609" xr:uid="{A4AC891E-F237-47BA-851F-514D06A47C62}"/>
    <cellStyle name="計算 2 2 3 10 2 4" xfId="48409" xr:uid="{8132A685-30A0-4456-AE2C-454956142E82}"/>
    <cellStyle name="計算 2 2 3 10 20" xfId="47045" xr:uid="{9182B7B1-53F7-4E5C-A296-BDEDD7EC7E54}"/>
    <cellStyle name="計算 2 2 3 10 21" xfId="47729" xr:uid="{4DB9C596-B80D-4ACD-93F8-38CB5505489F}"/>
    <cellStyle name="計算 2 2 3 10 3" xfId="4601" xr:uid="{E15C7BC7-D088-403D-A934-EEC7B81F92DC}"/>
    <cellStyle name="計算 2 2 3 10 3 2" xfId="15357" xr:uid="{CB03ABD3-90DA-47F5-ABAA-8C2C81FB86EC}"/>
    <cellStyle name="計算 2 2 3 10 3 2 2" xfId="37047" xr:uid="{7CD7F616-9D45-413B-AF25-34BA03DC9FCC}"/>
    <cellStyle name="計算 2 2 3 10 3 2 3" xfId="51258" xr:uid="{989F131F-8893-414C-A874-ABB648161166}"/>
    <cellStyle name="計算 2 2 3 10 3 3" xfId="26289" xr:uid="{83F5C5BB-EECF-4928-A5F4-9D6E910AD08F}"/>
    <cellStyle name="計算 2 2 3 10 3 4" xfId="49089" xr:uid="{0A4A2640-B167-487A-B427-D768DB55EFC4}"/>
    <cellStyle name="計算 2 2 3 10 4" xfId="5277" xr:uid="{BD6C8A20-A937-4EAB-93B3-7BB324F217AD}"/>
    <cellStyle name="計算 2 2 3 10 4 2" xfId="16033" xr:uid="{30A04F91-D42F-477B-A0AF-8D0EE9A246B8}"/>
    <cellStyle name="計算 2 2 3 10 4 2 2" xfId="37723" xr:uid="{E862238C-0A13-4E3E-8CDE-CD8C68B0E704}"/>
    <cellStyle name="計算 2 2 3 10 4 3" xfId="26965" xr:uid="{582D6D18-6FC6-4FF9-B795-07E7981D3ADE}"/>
    <cellStyle name="計算 2 2 3 10 4 4" xfId="49898" xr:uid="{CC33F23D-71F9-4C24-961E-3D239379F1E5}"/>
    <cellStyle name="計算 2 2 3 10 5" xfId="5957" xr:uid="{41CEF1FE-3387-490A-AB43-AF58EEF46FC4}"/>
    <cellStyle name="計算 2 2 3 10 5 2" xfId="16713" xr:uid="{63F64C2B-B3F1-4F06-80B7-09558AE143FD}"/>
    <cellStyle name="計算 2 2 3 10 5 2 2" xfId="38403" xr:uid="{A115EEF3-012E-4899-B34D-D00E193C6311}"/>
    <cellStyle name="計算 2 2 3 10 5 3" xfId="27644" xr:uid="{DA3DD4C8-E63C-4DE1-BF39-64E3A894173C}"/>
    <cellStyle name="計算 2 2 3 10 6" xfId="6640" xr:uid="{43466EE3-6739-4F0E-89BF-C38CD56C32EB}"/>
    <cellStyle name="計算 2 2 3 10 6 2" xfId="17396" xr:uid="{B267D27E-B43F-4BBA-A2A1-D257737EAC62}"/>
    <cellStyle name="計算 2 2 3 10 6 2 2" xfId="39086" xr:uid="{570B70C1-DE60-4C1C-A721-6FF6DD316D22}"/>
    <cellStyle name="計算 2 2 3 10 6 3" xfId="28327" xr:uid="{AD10A609-175B-4764-A0F0-33232DE85384}"/>
    <cellStyle name="計算 2 2 3 10 7" xfId="7319" xr:uid="{AE70ECFE-0699-451C-8C64-51736FD8A221}"/>
    <cellStyle name="計算 2 2 3 10 7 2" xfId="18075" xr:uid="{143A434C-C978-47E1-BF1A-C5CF609A60C2}"/>
    <cellStyle name="計算 2 2 3 10 7 2 2" xfId="39765" xr:uid="{994CAAE5-804D-4819-8C21-D6C6BD9780BA}"/>
    <cellStyle name="計算 2 2 3 10 7 3" xfId="29006" xr:uid="{B31EF89B-05BE-4420-9DC2-0EA45085DED7}"/>
    <cellStyle name="計算 2 2 3 10 8" xfId="7982" xr:uid="{D17A5BD0-AB2B-431A-8467-26C8F94B2304}"/>
    <cellStyle name="計算 2 2 3 10 8 2" xfId="18738" xr:uid="{214BAE06-6F05-4B9B-86E9-99225CF27572}"/>
    <cellStyle name="計算 2 2 3 10 8 2 2" xfId="40429" xr:uid="{345B649A-3F56-456C-A0A2-B9FB8009FD33}"/>
    <cellStyle name="計算 2 2 3 10 8 3" xfId="29670" xr:uid="{98B9F43E-954C-421A-987F-A317E9416FA6}"/>
    <cellStyle name="計算 2 2 3 10 9" xfId="8618" xr:uid="{0AF78449-F3EC-4C48-BBF0-DA6077B2ED29}"/>
    <cellStyle name="計算 2 2 3 10 9 2" xfId="19374" xr:uid="{5C022A16-D170-4427-9594-B84F33A01B97}"/>
    <cellStyle name="計算 2 2 3 10 9 2 2" xfId="41065" xr:uid="{069AAC99-9AB7-4764-B27E-65D11FA71D82}"/>
    <cellStyle name="計算 2 2 3 10 9 3" xfId="30306" xr:uid="{23C2887C-E41E-487C-AD6B-7727A4875E51}"/>
    <cellStyle name="計算 2 2 3 11" xfId="3329" xr:uid="{4A124C5A-351D-4110-B3C7-BB5F275EF2F6}"/>
    <cellStyle name="計算 2 2 3 11 10" xfId="9357" xr:uid="{4F7BF4BF-5F55-4CAE-B162-D52562A248FB}"/>
    <cellStyle name="計算 2 2 3 11 10 2" xfId="20114" xr:uid="{275CF1BA-A9D1-487B-A478-1016C2037BA5}"/>
    <cellStyle name="計算 2 2 3 11 10 2 2" xfId="41805" xr:uid="{E5416A90-B0E7-414F-9883-62D860FAE945}"/>
    <cellStyle name="計算 2 2 3 11 10 3" xfId="31046" xr:uid="{1DC712BF-B600-4A6F-8BE5-E23594B8613E}"/>
    <cellStyle name="計算 2 2 3 11 11" xfId="9983" xr:uid="{69096E25-2954-493A-833C-DBBBE6891935}"/>
    <cellStyle name="計算 2 2 3 11 11 2" xfId="20740" xr:uid="{03253BDE-B8E2-4D78-B754-35B992983136}"/>
    <cellStyle name="計算 2 2 3 11 11 2 2" xfId="42431" xr:uid="{FD7E5F97-D278-474F-9322-262E34053C57}"/>
    <cellStyle name="計算 2 2 3 11 11 3" xfId="31672" xr:uid="{7D389FAB-A114-4E59-A412-72C69AC528A0}"/>
    <cellStyle name="計算 2 2 3 11 12" xfId="10618" xr:uid="{79AF53EF-0E18-44F8-BA8C-04BF0E86FD68}"/>
    <cellStyle name="計算 2 2 3 11 12 2" xfId="21375" xr:uid="{D5C89960-3B12-4660-8B68-37F4B366C9CC}"/>
    <cellStyle name="計算 2 2 3 11 12 2 2" xfId="43066" xr:uid="{282A0156-6959-44B0-98EB-66D8D70B6E5D}"/>
    <cellStyle name="計算 2 2 3 11 12 3" xfId="32307" xr:uid="{7407139A-C67F-4737-9358-BD30BE33167A}"/>
    <cellStyle name="計算 2 2 3 11 13" xfId="11270" xr:uid="{D895CBF2-3096-48E4-A74C-4449C22A08D7}"/>
    <cellStyle name="計算 2 2 3 11 13 2" xfId="22027" xr:uid="{726ADD8B-AC47-4DB5-AE10-ACE7289932BA}"/>
    <cellStyle name="計算 2 2 3 11 13 2 2" xfId="43718" xr:uid="{801ACD33-27A4-483A-9A2B-1396B0BB7DC8}"/>
    <cellStyle name="計算 2 2 3 11 13 3" xfId="32959" xr:uid="{4EF8B931-6D0E-450D-A073-F0E00D4A45B2}"/>
    <cellStyle name="計算 2 2 3 11 14" xfId="11895" xr:uid="{14BD7CEC-13A1-4AE2-B0AA-860468808D7D}"/>
    <cellStyle name="計算 2 2 3 11 14 2" xfId="22652" xr:uid="{5AA69CCF-ED5D-4084-A579-237C5E2587DB}"/>
    <cellStyle name="計算 2 2 3 11 14 2 2" xfId="44343" xr:uid="{B7161B61-2A28-4F25-A519-583817EE25ED}"/>
    <cellStyle name="計算 2 2 3 11 14 3" xfId="33584" xr:uid="{37856642-CAAA-4B33-B478-37BFA4AB0071}"/>
    <cellStyle name="計算 2 2 3 11 15" xfId="12500" xr:uid="{2842F791-B832-49DE-A3FD-5C978F34BFA9}"/>
    <cellStyle name="計算 2 2 3 11 15 2" xfId="23257" xr:uid="{5EAADC99-66E7-412F-97B4-08D2ECB5FA88}"/>
    <cellStyle name="計算 2 2 3 11 15 2 2" xfId="44948" xr:uid="{FCC43FD6-92F1-4655-A7A8-25BF078A3342}"/>
    <cellStyle name="計算 2 2 3 11 15 3" xfId="34189" xr:uid="{8AE13CE7-9305-482B-82B8-F32D1A0ADD67}"/>
    <cellStyle name="計算 2 2 3 11 16" xfId="13129" xr:uid="{CAA7F4E3-3312-41E2-B55B-270676F4CC42}"/>
    <cellStyle name="計算 2 2 3 11 16 2" xfId="23886" xr:uid="{1D065A59-AD01-4CCC-ACC2-E01020D5E3B0}"/>
    <cellStyle name="計算 2 2 3 11 16 2 2" xfId="45577" xr:uid="{B60B887C-3969-4FE4-98CC-ED83434751BF}"/>
    <cellStyle name="計算 2 2 3 11 16 3" xfId="34818" xr:uid="{9A92976D-CC3A-4242-AB4F-2768C9FBE354}"/>
    <cellStyle name="計算 2 2 3 11 17" xfId="13800" xr:uid="{9804DABF-F8E1-4E7B-A169-C3B55EF0B83D}"/>
    <cellStyle name="計算 2 2 3 11 17 2" xfId="35489" xr:uid="{F249B5BA-687C-4397-90D7-8413F9860E07}"/>
    <cellStyle name="計算 2 2 3 11 18" xfId="24729" xr:uid="{CB79C110-E73E-4DA1-97CB-39FA2EF46674}"/>
    <cellStyle name="計算 2 2 3 11 19" xfId="46427" xr:uid="{75E89811-39CE-4923-9075-7B712EF507F0}"/>
    <cellStyle name="計算 2 2 3 11 2" xfId="3981" xr:uid="{0BCA11DA-4AA1-4CB3-B785-65DF2E97B7C4}"/>
    <cellStyle name="計算 2 2 3 11 2 2" xfId="14737" xr:uid="{5762C41D-CDEE-4ED6-940C-62687C6B6FB7}"/>
    <cellStyle name="計算 2 2 3 11 2 2 2" xfId="36427" xr:uid="{52A7D2CE-166E-40C0-9651-8CED72E4B69F}"/>
    <cellStyle name="計算 2 2 3 11 2 2 3" xfId="50638" xr:uid="{2A524472-68A5-445E-B3B1-673E82C6F9A8}"/>
    <cellStyle name="計算 2 2 3 11 2 3" xfId="25669" xr:uid="{4EC0A1E4-7A0B-4679-95AF-529784E6CE6C}"/>
    <cellStyle name="計算 2 2 3 11 2 4" xfId="48469" xr:uid="{5395DE23-AD5B-4188-8524-6004A22AE00F}"/>
    <cellStyle name="計算 2 2 3 11 20" xfId="47105" xr:uid="{49823116-274E-4ED3-B89E-65EE5FB598D7}"/>
    <cellStyle name="計算 2 2 3 11 21" xfId="47789" xr:uid="{3F6D9685-4775-4EBD-AAA0-1B38CC994F7D}"/>
    <cellStyle name="計算 2 2 3 11 3" xfId="4661" xr:uid="{25D1B026-6DD2-4CD7-82E7-2FA5DD86E4B3}"/>
    <cellStyle name="計算 2 2 3 11 3 2" xfId="15417" xr:uid="{9123860E-9B96-4FA2-8B64-A8275307E5C1}"/>
    <cellStyle name="計算 2 2 3 11 3 2 2" xfId="37107" xr:uid="{6C521219-7D8F-4ECC-9F71-05B87474DA65}"/>
    <cellStyle name="計算 2 2 3 11 3 2 3" xfId="51318" xr:uid="{59BEF23B-EBC3-4D34-A364-875017308DA6}"/>
    <cellStyle name="計算 2 2 3 11 3 3" xfId="26349" xr:uid="{79C64129-A78F-4CC7-854D-A7D5EB07F721}"/>
    <cellStyle name="計算 2 2 3 11 3 4" xfId="49149" xr:uid="{A2D59693-5159-404D-8DA8-9989436EB760}"/>
    <cellStyle name="計算 2 2 3 11 4" xfId="5337" xr:uid="{875E24B4-7B83-453B-964B-905F38530400}"/>
    <cellStyle name="計算 2 2 3 11 4 2" xfId="16093" xr:uid="{4263EEB2-6508-46DE-8F95-0D5C3CD1C718}"/>
    <cellStyle name="計算 2 2 3 11 4 2 2" xfId="37783" xr:uid="{E8E9579B-8151-438D-BD63-848D8AD46DAA}"/>
    <cellStyle name="計算 2 2 3 11 4 3" xfId="27025" xr:uid="{A7852ED7-0FF8-4B96-917A-6A67C9DF40B5}"/>
    <cellStyle name="計算 2 2 3 11 4 4" xfId="49958" xr:uid="{78F21C95-ED95-450C-B352-0C6272809B51}"/>
    <cellStyle name="計算 2 2 3 11 5" xfId="6017" xr:uid="{8403B2D9-04B4-48FA-8F41-70DB744E5EF6}"/>
    <cellStyle name="計算 2 2 3 11 5 2" xfId="16773" xr:uid="{97E9D2A0-6E6F-4F7F-9A1C-1F7118AB872A}"/>
    <cellStyle name="計算 2 2 3 11 5 2 2" xfId="38463" xr:uid="{47A4F070-05E2-4E03-ACEE-89D843148001}"/>
    <cellStyle name="計算 2 2 3 11 5 3" xfId="27704" xr:uid="{4DFDF192-133C-4FBA-9BD3-CC31C6462592}"/>
    <cellStyle name="計算 2 2 3 11 6" xfId="6700" xr:uid="{B409746E-EA7A-4228-8343-F6FD4A059E99}"/>
    <cellStyle name="計算 2 2 3 11 6 2" xfId="17456" xr:uid="{4DD298E8-979C-453C-8432-4592AEE52D6D}"/>
    <cellStyle name="計算 2 2 3 11 6 2 2" xfId="39146" xr:uid="{B5A2F677-DEA6-4026-AF04-FC4D7CA00BD0}"/>
    <cellStyle name="計算 2 2 3 11 6 3" xfId="28387" xr:uid="{40EEAAD8-3E49-4195-9546-CECB8FABB5FD}"/>
    <cellStyle name="計算 2 2 3 11 7" xfId="7379" xr:uid="{684B441A-9DF7-4D19-9073-EF03AF0660FD}"/>
    <cellStyle name="計算 2 2 3 11 7 2" xfId="18135" xr:uid="{346F26FC-A248-44A1-8D99-0E72415C54EE}"/>
    <cellStyle name="計算 2 2 3 11 7 2 2" xfId="39825" xr:uid="{3E80C1EC-6D2A-407D-808B-6C27B5071774}"/>
    <cellStyle name="計算 2 2 3 11 7 3" xfId="29066" xr:uid="{39C470C8-F50A-4942-976A-0E832FEC9279}"/>
    <cellStyle name="計算 2 2 3 11 8" xfId="8042" xr:uid="{2B4E9342-D21A-474F-A0B3-77F3F9731512}"/>
    <cellStyle name="計算 2 2 3 11 8 2" xfId="18798" xr:uid="{D9AC53CC-7A45-401B-B165-E33A85D7AEB8}"/>
    <cellStyle name="計算 2 2 3 11 8 2 2" xfId="40489" xr:uid="{CBDA5CE5-D979-4409-A274-45385AAB70B5}"/>
    <cellStyle name="計算 2 2 3 11 8 3" xfId="29730" xr:uid="{41A4D163-9663-49BF-A982-F7A834E96D85}"/>
    <cellStyle name="計算 2 2 3 11 9" xfId="8678" xr:uid="{2890D8EA-E0D6-4E7B-B08C-132C7C884B0A}"/>
    <cellStyle name="計算 2 2 3 11 9 2" xfId="19434" xr:uid="{33F8BF0B-E8C8-4750-A71B-6C31A3B2EE9B}"/>
    <cellStyle name="計算 2 2 3 11 9 2 2" xfId="41125" xr:uid="{9A6A06EA-D786-4123-B783-EE997A9E81C9}"/>
    <cellStyle name="計算 2 2 3 11 9 3" xfId="30366" xr:uid="{2480F80C-3C26-406A-BC59-80D353E9704C}"/>
    <cellStyle name="計算 2 2 3 12" xfId="3416" xr:uid="{B45D15F3-C49C-41E6-B59D-02EADF9B4CD6}"/>
    <cellStyle name="計算 2 2 3 12 2" xfId="14172" xr:uid="{5079770A-3475-4556-B6EC-B8A1AB88E595}"/>
    <cellStyle name="計算 2 2 3 12 2 2" xfId="35862" xr:uid="{EDB7673A-FAE7-45D9-B511-FDA24555E1F2}"/>
    <cellStyle name="計算 2 2 3 12 2 3" xfId="50075" xr:uid="{7E9DCC5C-2140-4E80-B715-8B4BC35B3051}"/>
    <cellStyle name="計算 2 2 3 12 3" xfId="25103" xr:uid="{7CAE6ED5-199A-4BBB-BF3E-84FA46A2A439}"/>
    <cellStyle name="計算 2 2 3 12 4" xfId="47906" xr:uid="{266597CB-255F-4763-B92A-94CFA1C3CC51}"/>
    <cellStyle name="計算 2 2 3 13" xfId="4095" xr:uid="{C02C74B8-739D-43D1-90CC-109AF46E853B}"/>
    <cellStyle name="計算 2 2 3 13 2" xfId="14851" xr:uid="{D35959CF-BD71-4D31-9B73-97D8D1F85DD7}"/>
    <cellStyle name="計算 2 2 3 13 2 2" xfId="36541" xr:uid="{35A418FC-A34B-4FC6-AA38-FC7A2AE07DD5}"/>
    <cellStyle name="計算 2 2 3 13 2 3" xfId="50755" xr:uid="{65FF56C0-3F5E-4226-88C8-1DC42CD4444D}"/>
    <cellStyle name="計算 2 2 3 13 3" xfId="25783" xr:uid="{7A63A029-B04B-4548-B6A1-001F3410C3DC}"/>
    <cellStyle name="計算 2 2 3 13 4" xfId="48586" xr:uid="{66697753-35AB-4A7A-B114-63B44D5754D4}"/>
    <cellStyle name="計算 2 2 3 14" xfId="4773" xr:uid="{824F2402-FD45-445D-8CDA-5473A2A91BCA}"/>
    <cellStyle name="計算 2 2 3 14 2" xfId="15529" xr:uid="{D0B16546-6F38-4E2F-A4D5-8A0E16CCDE3B}"/>
    <cellStyle name="計算 2 2 3 14 2 2" xfId="37219" xr:uid="{4B992F47-9CB6-40F7-914B-E30CE86BA445}"/>
    <cellStyle name="計算 2 2 3 14 3" xfId="26461" xr:uid="{9D93EF23-A1C3-431C-8376-531CBBA082F4}"/>
    <cellStyle name="計算 2 2 3 14 4" xfId="49395" xr:uid="{34BA355F-2309-4DDE-ACF4-4FA36CE08646}"/>
    <cellStyle name="計算 2 2 3 15" xfId="5451" xr:uid="{0788CC88-4B6D-4773-B184-61D5D9DF27B3}"/>
    <cellStyle name="計算 2 2 3 15 2" xfId="16207" xr:uid="{E5875627-DC7B-4E87-AF55-9CF811E18D54}"/>
    <cellStyle name="計算 2 2 3 15 2 2" xfId="37897" xr:uid="{F9F6D4F0-9CA3-4ECB-A9F4-A3558C0506DF}"/>
    <cellStyle name="計算 2 2 3 15 3" xfId="27139" xr:uid="{06A1A836-7C04-4FB2-A5E3-439B6EF55F8B}"/>
    <cellStyle name="計算 2 2 3 16" xfId="6138" xr:uid="{8D5F08D4-E43B-4EF3-9DAC-6C9A86C2D552}"/>
    <cellStyle name="計算 2 2 3 16 2" xfId="16894" xr:uid="{A6BB612B-C99C-4E2D-B36D-402AF6C90E4F}"/>
    <cellStyle name="計算 2 2 3 16 2 2" xfId="38584" xr:uid="{21ED2FB2-E84B-4E7D-9785-E6986736DCA1}"/>
    <cellStyle name="計算 2 2 3 16 3" xfId="27825" xr:uid="{F833729C-19F0-4EED-B6E9-9588D74D592C}"/>
    <cellStyle name="計算 2 2 3 17" xfId="6814" xr:uid="{0E49DCB9-A7F4-4F0D-B194-F0CE53DEEF51}"/>
    <cellStyle name="計算 2 2 3 17 2" xfId="17570" xr:uid="{356EFEE9-651B-4888-9132-FBE4DBA7573C}"/>
    <cellStyle name="計算 2 2 3 17 2 2" xfId="39260" xr:uid="{5B2A86E2-8889-4388-A7A1-CCD8F31D545E}"/>
    <cellStyle name="計算 2 2 3 17 3" xfId="28501" xr:uid="{C52819B4-CB4B-48C8-A526-44DFA0F0DF01}"/>
    <cellStyle name="計算 2 2 3 18" xfId="8111" xr:uid="{BD57BF9C-DF4C-4BE5-8E08-61AF3B94B079}"/>
    <cellStyle name="計算 2 2 3 18 2" xfId="18867" xr:uid="{FC47B414-D290-4331-AD81-2E566D791430}"/>
    <cellStyle name="計算 2 2 3 18 2 2" xfId="40558" xr:uid="{211735D6-DD27-4684-9ACE-5AE8545AC035}"/>
    <cellStyle name="計算 2 2 3 18 3" xfId="29799" xr:uid="{CA0F2C92-D109-4B2A-A111-687E1794D433}"/>
    <cellStyle name="計算 2 2 3 19" xfId="10053" xr:uid="{CE6A4E7E-9813-42A0-84F0-CAA466450591}"/>
    <cellStyle name="計算 2 2 3 19 2" xfId="20810" xr:uid="{3D9B9F75-0FC1-428A-A680-E16B4E753369}"/>
    <cellStyle name="計算 2 2 3 19 2 2" xfId="42501" xr:uid="{C0FA30B7-C155-4E71-9115-CB4856D6C6F3}"/>
    <cellStyle name="計算 2 2 3 19 3" xfId="31742" xr:uid="{FE64EAF1-0A77-4E44-94FA-61EC2EA71DCF}"/>
    <cellStyle name="計算 2 2 3 2" xfId="2824" xr:uid="{70B22BE9-137A-441C-B890-7C2D86DCBBE6}"/>
    <cellStyle name="計算 2 2 3 2 10" xfId="8852" xr:uid="{6C32919E-0C0A-4B08-8C0D-B2968CBFE397}"/>
    <cellStyle name="計算 2 2 3 2 10 2" xfId="19608" xr:uid="{8609F99C-9AD9-424C-8180-A6ACD8BD5D6E}"/>
    <cellStyle name="計算 2 2 3 2 10 2 2" xfId="41299" xr:uid="{AE006327-A4ED-4B3D-800B-20B357E2E62D}"/>
    <cellStyle name="計算 2 2 3 2 10 3" xfId="30540" xr:uid="{B0140AD2-458F-495A-8309-B14AF7AF307E}"/>
    <cellStyle name="計算 2 2 3 2 11" xfId="9477" xr:uid="{B999981F-05BB-4993-A06E-94F186B088BB}"/>
    <cellStyle name="計算 2 2 3 2 11 2" xfId="20234" xr:uid="{D0880603-D0BA-49AC-97EF-B69C8F3AB595}"/>
    <cellStyle name="計算 2 2 3 2 11 2 2" xfId="41925" xr:uid="{CA8BC6A6-CC19-4657-8FFD-02991FB6B2F3}"/>
    <cellStyle name="計算 2 2 3 2 11 3" xfId="31166" xr:uid="{5C214EDF-5B5A-46D9-B9C4-4797FA2F47B8}"/>
    <cellStyle name="計算 2 2 3 2 12" xfId="10112" xr:uid="{D14BDF0F-CF6B-4F5C-B02D-444881CACCE5}"/>
    <cellStyle name="計算 2 2 3 2 12 2" xfId="20869" xr:uid="{1288E8F2-CA8B-4C52-AF7A-34E41968D6B5}"/>
    <cellStyle name="計算 2 2 3 2 12 2 2" xfId="42560" xr:uid="{D8590623-CF9D-4F10-9918-C096651E16E4}"/>
    <cellStyle name="計算 2 2 3 2 12 3" xfId="31801" xr:uid="{638682C6-6937-465F-A004-46A4C056B80B}"/>
    <cellStyle name="計算 2 2 3 2 13" xfId="10764" xr:uid="{6CCA72B5-5D8D-43BA-9814-1366A194028F}"/>
    <cellStyle name="計算 2 2 3 2 13 2" xfId="21521" xr:uid="{67347825-D79A-40E4-8B97-C7B6F44BBE63}"/>
    <cellStyle name="計算 2 2 3 2 13 2 2" xfId="43212" xr:uid="{A3344416-BEF3-4D5B-8A88-4FA113153301}"/>
    <cellStyle name="計算 2 2 3 2 13 3" xfId="32453" xr:uid="{BAFB2ECC-0730-433D-B7EF-55AC0B600718}"/>
    <cellStyle name="計算 2 2 3 2 14" xfId="11389" xr:uid="{A40D39CF-F0F3-4FF0-B5BC-DC19CAC8CEB2}"/>
    <cellStyle name="計算 2 2 3 2 14 2" xfId="22146" xr:uid="{45F661E1-B1FD-4868-8C1F-094FC88C2EFE}"/>
    <cellStyle name="計算 2 2 3 2 14 2 2" xfId="43837" xr:uid="{4EE446CB-67A6-4C20-B5C3-A1BBBFABC7F8}"/>
    <cellStyle name="計算 2 2 3 2 14 3" xfId="33078" xr:uid="{6DA3781B-B533-46C7-8D23-634D2D971E08}"/>
    <cellStyle name="計算 2 2 3 2 15" xfId="11994" xr:uid="{95BCF731-906D-4447-8A98-8B36CF0DAA10}"/>
    <cellStyle name="計算 2 2 3 2 15 2" xfId="22751" xr:uid="{E492796D-0E2D-44F4-92C6-02B64920DB48}"/>
    <cellStyle name="計算 2 2 3 2 15 2 2" xfId="44442" xr:uid="{BF0483CE-D80C-4456-91B0-7418F9ED0751}"/>
    <cellStyle name="計算 2 2 3 2 15 3" xfId="33683" xr:uid="{36D3B7A7-1BF2-4648-8395-5D457DF74455}"/>
    <cellStyle name="計算 2 2 3 2 16" xfId="12623" xr:uid="{1685D4C2-34EB-40C5-AE9E-5B26F2BD6517}"/>
    <cellStyle name="計算 2 2 3 2 16 2" xfId="23380" xr:uid="{79AC44E3-E3E7-4F57-A43E-D1DB7DEE9445}"/>
    <cellStyle name="計算 2 2 3 2 16 2 2" xfId="45071" xr:uid="{25F4FD82-5ED5-4C50-9704-CED908A45C50}"/>
    <cellStyle name="計算 2 2 3 2 16 3" xfId="34312" xr:uid="{1B9E4213-BD0B-43BA-BDEC-E14A7A013C7C}"/>
    <cellStyle name="計算 2 2 3 2 17" xfId="13294" xr:uid="{4AFB3D27-D005-4990-A025-5741180C23BC}"/>
    <cellStyle name="計算 2 2 3 2 17 2" xfId="34983" xr:uid="{DDB33A9A-BF4A-4B55-AC80-F11AF3BB2CC8}"/>
    <cellStyle name="計算 2 2 3 2 18" xfId="24223" xr:uid="{98DB6EDF-C493-4AB2-BAEE-0423B13660F4}"/>
    <cellStyle name="計算 2 2 3 2 19" xfId="45921" xr:uid="{1D032DEC-66BE-4EDE-94B2-084A07CD31CD}"/>
    <cellStyle name="計算 2 2 3 2 2" xfId="3475" xr:uid="{F5A218FD-C749-4695-849B-45421252A6FF}"/>
    <cellStyle name="計算 2 2 3 2 2 2" xfId="14231" xr:uid="{11FE9B73-5FE0-4442-9B09-0F612ABB0AB8}"/>
    <cellStyle name="計算 2 2 3 2 2 2 2" xfId="35921" xr:uid="{ABF2CA24-074B-43F5-A5D2-2395A2269891}"/>
    <cellStyle name="計算 2 2 3 2 2 2 3" xfId="50132" xr:uid="{FF27F96D-A4D8-4B7F-B748-22A4A6BB6378}"/>
    <cellStyle name="計算 2 2 3 2 2 3" xfId="25162" xr:uid="{E9453715-C080-49ED-8797-104CE1A440CC}"/>
    <cellStyle name="計算 2 2 3 2 2 4" xfId="47963" xr:uid="{48025F6B-87F1-4344-A4AC-F825C1F334FD}"/>
    <cellStyle name="計算 2 2 3 2 20" xfId="46599" xr:uid="{F78C9B69-BDE8-44D4-B1DD-88C1249199AE}"/>
    <cellStyle name="計算 2 2 3 2 21" xfId="47283" xr:uid="{99B9104B-C1A8-403B-A7BE-09544987A039}"/>
    <cellStyle name="計算 2 2 3 2 3" xfId="4155" xr:uid="{5C142389-3B4D-461E-A98E-BE6146910DFF}"/>
    <cellStyle name="計算 2 2 3 2 3 2" xfId="14911" xr:uid="{7A0B20E7-956C-4EFE-AF60-71CE15B2C149}"/>
    <cellStyle name="計算 2 2 3 2 3 2 2" xfId="36601" xr:uid="{29163374-002D-47F8-A1EE-5645C65F0BA6}"/>
    <cellStyle name="計算 2 2 3 2 3 2 3" xfId="50812" xr:uid="{2C37A967-F242-44E8-9FD6-EA31BC90920B}"/>
    <cellStyle name="計算 2 2 3 2 3 3" xfId="25843" xr:uid="{42D42225-B08F-4318-BEA6-3B61DF0C91A9}"/>
    <cellStyle name="計算 2 2 3 2 3 4" xfId="48643" xr:uid="{71212905-B836-4171-A94A-77E0657A37FA}"/>
    <cellStyle name="計算 2 2 3 2 4" xfId="4831" xr:uid="{EB5B5F29-DC01-43F5-9197-811D33D226C1}"/>
    <cellStyle name="計算 2 2 3 2 4 2" xfId="15587" xr:uid="{32BBC2C4-F6A7-4EFF-A005-DC7A0EA84257}"/>
    <cellStyle name="計算 2 2 3 2 4 2 2" xfId="37277" xr:uid="{3FD990D1-1EFA-4BC4-B6D0-D346C56AB276}"/>
    <cellStyle name="計算 2 2 3 2 4 3" xfId="26519" xr:uid="{F5B78D5A-0270-4053-B254-820C73BB9832}"/>
    <cellStyle name="計算 2 2 3 2 4 4" xfId="49452" xr:uid="{84C4B953-7E71-49FF-B001-05032D6F3496}"/>
    <cellStyle name="計算 2 2 3 2 5" xfId="5511" xr:uid="{D06C027E-C80B-48D8-83B8-FDAA1910A502}"/>
    <cellStyle name="計算 2 2 3 2 5 2" xfId="16267" xr:uid="{DC8ACA8A-3950-4A69-85DB-89D0379137D1}"/>
    <cellStyle name="計算 2 2 3 2 5 2 2" xfId="37957" xr:uid="{EE6A3DAF-9B48-4D45-82A8-1458D065CF5B}"/>
    <cellStyle name="計算 2 2 3 2 5 3" xfId="27198" xr:uid="{1A100D21-F15C-4F91-9774-CEE9DAA86BAA}"/>
    <cellStyle name="計算 2 2 3 2 6" xfId="6194" xr:uid="{6D5ABD14-3E2C-4949-BFB1-2D95DA05C1C2}"/>
    <cellStyle name="計算 2 2 3 2 6 2" xfId="16950" xr:uid="{AD3C1F77-E468-460B-9DE5-7075B239C330}"/>
    <cellStyle name="計算 2 2 3 2 6 2 2" xfId="38640" xr:uid="{6BC90A34-9B5A-4C03-ABFB-F591B7D7F6C1}"/>
    <cellStyle name="計算 2 2 3 2 6 3" xfId="27881" xr:uid="{CEFBDE14-B559-4878-ACB3-ED8397E4F913}"/>
    <cellStyle name="計算 2 2 3 2 7" xfId="6873" xr:uid="{482AE1D6-6396-4FE7-B1F8-021777432E44}"/>
    <cellStyle name="計算 2 2 3 2 7 2" xfId="17629" xr:uid="{72869DF5-E08C-4C23-8299-558B656563A0}"/>
    <cellStyle name="計算 2 2 3 2 7 2 2" xfId="39319" xr:uid="{AFD5D4E6-B692-47A2-97E2-EB66A7CBEAE9}"/>
    <cellStyle name="計算 2 2 3 2 7 3" xfId="28560" xr:uid="{8E72701E-2871-4468-9F65-25998B786D8F}"/>
    <cellStyle name="計算 2 2 3 2 8" xfId="7536" xr:uid="{0A744D99-8907-43B7-96B6-702C95CF6234}"/>
    <cellStyle name="計算 2 2 3 2 8 2" xfId="18292" xr:uid="{20035CFD-9393-407E-B5A4-D0BB0AA7689E}"/>
    <cellStyle name="計算 2 2 3 2 8 2 2" xfId="39982" xr:uid="{96D42875-AEEE-4368-8F87-2F694457C85E}"/>
    <cellStyle name="計算 2 2 3 2 8 3" xfId="29223" xr:uid="{01AFE000-5098-4F6D-85AC-49198B7463D5}"/>
    <cellStyle name="計算 2 2 3 2 9" xfId="8171" xr:uid="{CB0BCE47-EA0A-4442-9BCA-57517A8A061F}"/>
    <cellStyle name="計算 2 2 3 2 9 2" xfId="18927" xr:uid="{D65DC319-883F-4490-A6B3-1309DB9E100E}"/>
    <cellStyle name="計算 2 2 3 2 9 2 2" xfId="40618" xr:uid="{CD7A4FF0-5228-4EF7-A8A1-B127378A60E0}"/>
    <cellStyle name="計算 2 2 3 2 9 3" xfId="29859" xr:uid="{F4C50858-B35E-4499-8654-A29F7D7D5C62}"/>
    <cellStyle name="計算 2 2 3 20" xfId="12566" xr:uid="{472BB8AA-4DD6-42AA-B4D0-28C83E8C6721}"/>
    <cellStyle name="計算 2 2 3 20 2" xfId="23323" xr:uid="{92612176-A0AC-4E5A-B32D-D36C33172078}"/>
    <cellStyle name="計算 2 2 3 20 2 2" xfId="45014" xr:uid="{84F61693-25EA-48C1-984A-6DA8A2158C20}"/>
    <cellStyle name="計算 2 2 3 20 3" xfId="34255" xr:uid="{0CCBCBFE-89B7-43B0-BE90-FF29C55B0A6C}"/>
    <cellStyle name="計算 2 2 3 21" xfId="13237" xr:uid="{B9F35564-EFA4-4FA2-8F28-C890BDD06D56}"/>
    <cellStyle name="計算 2 2 3 21 2" xfId="23922" xr:uid="{D86C642D-D4C1-4F87-ACDB-E3BC6408034A}"/>
    <cellStyle name="計算 2 2 3 21 2 2" xfId="45613" xr:uid="{7DC0BC4A-2007-4C6B-B2CE-F94D6F827C0E}"/>
    <cellStyle name="計算 2 2 3 21 3" xfId="34926" xr:uid="{73A80AE0-A8F4-42F5-829D-76F0F00CB182}"/>
    <cellStyle name="計算 2 2 3 22" xfId="24166" xr:uid="{481C0865-B136-4E23-BD1C-28A8B17925A6}"/>
    <cellStyle name="計算 2 2 3 23" xfId="45864" xr:uid="{7E031B48-75B2-421A-9E90-8573BCC99F4C}"/>
    <cellStyle name="計算 2 2 3 24" xfId="46542" xr:uid="{C2C4B26A-118A-4F61-8C2C-6B134A798163}"/>
    <cellStyle name="計算 2 2 3 25" xfId="47226" xr:uid="{2FCFC8D8-538B-4C35-9653-81469CAA4DD3}"/>
    <cellStyle name="計算 2 2 3 3" xfId="2883" xr:uid="{41DB39F9-DF5C-4047-A0DA-F956192E46E5}"/>
    <cellStyle name="計算 2 2 3 3 10" xfId="8911" xr:uid="{C11E2554-018A-414E-A09E-D672961508E3}"/>
    <cellStyle name="計算 2 2 3 3 10 2" xfId="19667" xr:uid="{18F64CBB-0089-4E80-8635-7386D7B21A09}"/>
    <cellStyle name="計算 2 2 3 3 10 2 2" xfId="41358" xr:uid="{ED9F678D-95AC-44E6-984E-F714B28CF6FF}"/>
    <cellStyle name="計算 2 2 3 3 10 3" xfId="30599" xr:uid="{368E7356-272C-4AD0-AC29-5A23B23C60E1}"/>
    <cellStyle name="計算 2 2 3 3 11" xfId="9536" xr:uid="{73E8AD84-D3C5-4839-9A8D-F10C555FCDCA}"/>
    <cellStyle name="計算 2 2 3 3 11 2" xfId="20293" xr:uid="{6E21BFC4-E723-4A2A-B882-237C592D3D57}"/>
    <cellStyle name="計算 2 2 3 3 11 2 2" xfId="41984" xr:uid="{460D4563-95C4-488F-BC1C-35AE9CADFEF3}"/>
    <cellStyle name="計算 2 2 3 3 11 3" xfId="31225" xr:uid="{A7A60CEA-CDDF-4964-8DA9-4AEE3179BE86}"/>
    <cellStyle name="計算 2 2 3 3 12" xfId="10171" xr:uid="{CA34B758-7975-419B-82E7-5BF31A2629DD}"/>
    <cellStyle name="計算 2 2 3 3 12 2" xfId="20928" xr:uid="{74AB2DE1-309E-4D06-A8E5-D2F377D8F10E}"/>
    <cellStyle name="計算 2 2 3 3 12 2 2" xfId="42619" xr:uid="{016B3AEB-101F-4C9C-B68A-65ADB4A742A1}"/>
    <cellStyle name="計算 2 2 3 3 12 3" xfId="31860" xr:uid="{83584FBE-E232-4421-8EAD-F2FA50A41B1D}"/>
    <cellStyle name="計算 2 2 3 3 13" xfId="10823" xr:uid="{3568E681-F8E1-4F26-A7E1-FA8657A8A5D4}"/>
    <cellStyle name="計算 2 2 3 3 13 2" xfId="21580" xr:uid="{FE2FC165-2370-469D-A706-EC0D0A5C9CAD}"/>
    <cellStyle name="計算 2 2 3 3 13 2 2" xfId="43271" xr:uid="{38AE9736-2844-428C-B886-5F6C92E5DECE}"/>
    <cellStyle name="計算 2 2 3 3 13 3" xfId="32512" xr:uid="{94E5CBFD-B47B-48FB-8B1D-A6EC3F4704BD}"/>
    <cellStyle name="計算 2 2 3 3 14" xfId="11448" xr:uid="{5579438E-AAB8-44E1-8775-118688F31035}"/>
    <cellStyle name="計算 2 2 3 3 14 2" xfId="22205" xr:uid="{33E55FFF-635B-4087-9A87-ADF5E867D22F}"/>
    <cellStyle name="計算 2 2 3 3 14 2 2" xfId="43896" xr:uid="{19F379BA-682E-4D66-88DD-7032FB42FB87}"/>
    <cellStyle name="計算 2 2 3 3 14 3" xfId="33137" xr:uid="{5DC57757-67B2-4949-B93E-99805835325C}"/>
    <cellStyle name="計算 2 2 3 3 15" xfId="12053" xr:uid="{A054827E-3603-4BAF-9329-0269FD1D4514}"/>
    <cellStyle name="計算 2 2 3 3 15 2" xfId="22810" xr:uid="{363D3A24-B219-4F52-AEBE-95B4FD2294F6}"/>
    <cellStyle name="計算 2 2 3 3 15 2 2" xfId="44501" xr:uid="{A0F47193-2DF8-48E0-98F0-293ED6C2097E}"/>
    <cellStyle name="計算 2 2 3 3 15 3" xfId="33742" xr:uid="{6CAFB9A0-0436-41DC-AF34-34BEA0FE5CA9}"/>
    <cellStyle name="計算 2 2 3 3 16" xfId="12682" xr:uid="{0E0CAA95-29BC-4DFE-9165-82F9CA3C49F9}"/>
    <cellStyle name="計算 2 2 3 3 16 2" xfId="23439" xr:uid="{A4CEC180-50DA-4543-B414-2F3087F1AF39}"/>
    <cellStyle name="計算 2 2 3 3 16 2 2" xfId="45130" xr:uid="{D774D32B-A47B-42FA-ADA2-BB938586D9B4}"/>
    <cellStyle name="計算 2 2 3 3 16 3" xfId="34371" xr:uid="{8C180229-BC3D-4FA7-A4F5-0D76063CF571}"/>
    <cellStyle name="計算 2 2 3 3 17" xfId="13353" xr:uid="{05EA2869-6576-4DE9-9B41-71AE716CCB41}"/>
    <cellStyle name="計算 2 2 3 3 17 2" xfId="35042" xr:uid="{B9863A37-2D0E-45BB-9A41-3AE4DDC6BB25}"/>
    <cellStyle name="計算 2 2 3 3 18" xfId="24282" xr:uid="{93C22BAB-45A5-4B04-AF58-001FD3D675CA}"/>
    <cellStyle name="計算 2 2 3 3 19" xfId="45980" xr:uid="{18AE6520-03C0-4589-A749-06B9DDCFF0C7}"/>
    <cellStyle name="計算 2 2 3 3 2" xfId="3534" xr:uid="{360A0872-14CC-423C-B9A2-154F8AA14623}"/>
    <cellStyle name="計算 2 2 3 3 2 2" xfId="14290" xr:uid="{1EFAE571-6009-454F-BAEF-76D8CAEC4143}"/>
    <cellStyle name="計算 2 2 3 3 2 2 2" xfId="35980" xr:uid="{5AD12858-0F00-4ACB-BA15-1FF7CB5BE0DB}"/>
    <cellStyle name="計算 2 2 3 3 2 2 3" xfId="50191" xr:uid="{046FD995-BE0C-4299-A72A-294EE5D74BA5}"/>
    <cellStyle name="計算 2 2 3 3 2 3" xfId="25222" xr:uid="{BC43B428-16F8-4EB0-B0E6-6B69838615BC}"/>
    <cellStyle name="計算 2 2 3 3 2 4" xfId="48022" xr:uid="{567ADE04-F347-4E2B-B788-954B47595889}"/>
    <cellStyle name="計算 2 2 3 3 20" xfId="46658" xr:uid="{6A25B802-E9B8-4ED8-A21B-DC6ABE90EBAF}"/>
    <cellStyle name="計算 2 2 3 3 21" xfId="47342" xr:uid="{A02D7D00-E7D1-4D68-B79F-675722C07638}"/>
    <cellStyle name="計算 2 2 3 3 3" xfId="4214" xr:uid="{80F3C9E3-2C21-49A2-9BD5-48625222722C}"/>
    <cellStyle name="計算 2 2 3 3 3 2" xfId="14970" xr:uid="{C330F653-F31D-4FC4-87BC-FAFE5B4613B2}"/>
    <cellStyle name="計算 2 2 3 3 3 2 2" xfId="36660" xr:uid="{24B840F1-C89F-4A84-BB3D-FF1FA4B1690B}"/>
    <cellStyle name="計算 2 2 3 3 3 2 3" xfId="50871" xr:uid="{8C21BFC5-E971-4CFB-92FD-9F38407DD156}"/>
    <cellStyle name="計算 2 2 3 3 3 3" xfId="25902" xr:uid="{D45FEA60-3A1F-4DD5-A639-FFA4C582E906}"/>
    <cellStyle name="計算 2 2 3 3 3 4" xfId="48702" xr:uid="{DC65C6D7-5DBF-4CE8-ADD8-F802765D6FE6}"/>
    <cellStyle name="計算 2 2 3 3 4" xfId="4890" xr:uid="{D0924272-85A8-4594-BEF5-5A3BE47E4F7E}"/>
    <cellStyle name="計算 2 2 3 3 4 2" xfId="15646" xr:uid="{AB82FB11-2938-4D69-9521-862BCCEC064F}"/>
    <cellStyle name="計算 2 2 3 3 4 2 2" xfId="37336" xr:uid="{9F16C119-5798-4BC1-BF20-12C4DF36E981}"/>
    <cellStyle name="計算 2 2 3 3 4 3" xfId="26578" xr:uid="{4000F6E4-DFD4-49DD-9A03-44E74D48C3E9}"/>
    <cellStyle name="計算 2 2 3 3 4 4" xfId="49511" xr:uid="{601B13AE-AB4B-4070-89AA-05873021259B}"/>
    <cellStyle name="計算 2 2 3 3 5" xfId="5570" xr:uid="{E460B0F0-9F77-471E-8E6E-CB0AEFC6119B}"/>
    <cellStyle name="計算 2 2 3 3 5 2" xfId="16326" xr:uid="{75A46E9A-C281-4255-94AF-EC8F3B478FD4}"/>
    <cellStyle name="計算 2 2 3 3 5 2 2" xfId="38016" xr:uid="{E3E58B08-7C64-479A-8F5D-F43A3FF129F6}"/>
    <cellStyle name="計算 2 2 3 3 5 3" xfId="27257" xr:uid="{5726ABA0-F7FD-45A4-8E72-F30010BE72C8}"/>
    <cellStyle name="計算 2 2 3 3 6" xfId="6253" xr:uid="{DD62DC3A-4306-43B2-ABBB-3B994A33FEAE}"/>
    <cellStyle name="計算 2 2 3 3 6 2" xfId="17009" xr:uid="{BEE61B7C-274B-40E6-8E1D-F60900EDD792}"/>
    <cellStyle name="計算 2 2 3 3 6 2 2" xfId="38699" xr:uid="{2ED110E3-6701-4C7F-9EA1-A82E73EACEFD}"/>
    <cellStyle name="計算 2 2 3 3 6 3" xfId="27940" xr:uid="{CBC26327-D241-48F9-BB15-337DD6B11A1D}"/>
    <cellStyle name="計算 2 2 3 3 7" xfId="6932" xr:uid="{8D0A166B-3838-4EDA-8402-3D98A13C37EB}"/>
    <cellStyle name="計算 2 2 3 3 7 2" xfId="17688" xr:uid="{ECDB181E-A0AC-4418-B0E6-0F3639BB1FAD}"/>
    <cellStyle name="計算 2 2 3 3 7 2 2" xfId="39378" xr:uid="{C0C6640D-DD69-4562-AF2C-BF28022DFE6C}"/>
    <cellStyle name="計算 2 2 3 3 7 3" xfId="28619" xr:uid="{330DEF5B-DAEF-4690-8522-7C479D6991DA}"/>
    <cellStyle name="計算 2 2 3 3 8" xfId="7595" xr:uid="{CFD5A220-E2FA-4112-B6AF-110B6BDFD06C}"/>
    <cellStyle name="計算 2 2 3 3 8 2" xfId="18351" xr:uid="{70A3464E-D886-44DF-83EA-865842780548}"/>
    <cellStyle name="計算 2 2 3 3 8 2 2" xfId="40042" xr:uid="{E6AC97B6-9EB2-4E32-8A82-108D0C425B35}"/>
    <cellStyle name="計算 2 2 3 3 8 3" xfId="29283" xr:uid="{C6FB092B-EFB5-483B-93B5-930CFE8B3A9D}"/>
    <cellStyle name="計算 2 2 3 3 9" xfId="8231" xr:uid="{CB3CBB0E-C412-4D7E-B8B3-23E052E3E885}"/>
    <cellStyle name="計算 2 2 3 3 9 2" xfId="18987" xr:uid="{CE584F0B-DE0F-4672-9E8B-95A7AA03E106}"/>
    <cellStyle name="計算 2 2 3 3 9 2 2" xfId="40678" xr:uid="{30AFD5B0-129A-4BC5-9A6B-7B0741F9BE60}"/>
    <cellStyle name="計算 2 2 3 3 9 3" xfId="29919" xr:uid="{13EA5748-CA56-4876-8AA5-16B91A538D27}"/>
    <cellStyle name="計算 2 2 3 4" xfId="2940" xr:uid="{781D997D-9F73-4726-A282-532968AE8711}"/>
    <cellStyle name="計算 2 2 3 4 10" xfId="8968" xr:uid="{26224488-B315-4B7F-96D0-5B9DB9E28803}"/>
    <cellStyle name="計算 2 2 3 4 10 2" xfId="19724" xr:uid="{2C5DE368-F245-4950-B8A8-17133D0D0C71}"/>
    <cellStyle name="計算 2 2 3 4 10 2 2" xfId="41415" xr:uid="{EE4CA39A-AF07-4232-8583-BD1C83158756}"/>
    <cellStyle name="計算 2 2 3 4 10 3" xfId="30656" xr:uid="{45D45B68-F513-49CE-A6A7-2807D4B796BC}"/>
    <cellStyle name="計算 2 2 3 4 11" xfId="9593" xr:uid="{A4774F57-84EA-4E95-9BD6-D755867B841D}"/>
    <cellStyle name="計算 2 2 3 4 11 2" xfId="20350" xr:uid="{9C308F31-89EA-47C6-AAEE-0BA70037EF76}"/>
    <cellStyle name="計算 2 2 3 4 11 2 2" xfId="42041" xr:uid="{1FE9DCDF-C16A-482F-8935-070B4C774083}"/>
    <cellStyle name="計算 2 2 3 4 11 3" xfId="31282" xr:uid="{CBF1BDBF-97E8-4E37-ABF7-442518773D62}"/>
    <cellStyle name="計算 2 2 3 4 12" xfId="10228" xr:uid="{620575C6-B1F1-4D08-9C59-81AB01189367}"/>
    <cellStyle name="計算 2 2 3 4 12 2" xfId="20985" xr:uid="{B0CEE77B-AC11-4435-986A-B8A41B8740D7}"/>
    <cellStyle name="計算 2 2 3 4 12 2 2" xfId="42676" xr:uid="{D0E09738-BF49-4FF2-9743-C1DDD4CD42FC}"/>
    <cellStyle name="計算 2 2 3 4 12 3" xfId="31917" xr:uid="{6D8A06C9-F563-4938-B9AF-D41970F293FC}"/>
    <cellStyle name="計算 2 2 3 4 13" xfId="10880" xr:uid="{4A8E6231-65A7-47E5-8DEA-5A412EADF936}"/>
    <cellStyle name="計算 2 2 3 4 13 2" xfId="21637" xr:uid="{69CA9324-791F-40EB-BE0D-651AB424E532}"/>
    <cellStyle name="計算 2 2 3 4 13 2 2" xfId="43328" xr:uid="{F041FA0C-C4DB-4F9B-A24D-C958DBC82DDA}"/>
    <cellStyle name="計算 2 2 3 4 13 3" xfId="32569" xr:uid="{97E5B9FF-5D03-4A62-9886-21700697212C}"/>
    <cellStyle name="計算 2 2 3 4 14" xfId="11505" xr:uid="{E17193B5-C4A4-4BB6-8FB4-B05165039B39}"/>
    <cellStyle name="計算 2 2 3 4 14 2" xfId="22262" xr:uid="{EDD14343-1352-42AE-A46E-4E2CF4C93A3C}"/>
    <cellStyle name="計算 2 2 3 4 14 2 2" xfId="43953" xr:uid="{62002006-C35C-4C91-8319-C476339B7D2D}"/>
    <cellStyle name="計算 2 2 3 4 14 3" xfId="33194" xr:uid="{C833EC5F-10D0-4C91-A2AA-1FC6738D2BB3}"/>
    <cellStyle name="計算 2 2 3 4 15" xfId="12110" xr:uid="{9DFAE7B8-137C-4544-8C93-1EE5C153B9C6}"/>
    <cellStyle name="計算 2 2 3 4 15 2" xfId="22867" xr:uid="{CD34B7C0-3F3D-4B0B-AC45-ECBC5BAA3F9F}"/>
    <cellStyle name="計算 2 2 3 4 15 2 2" xfId="44558" xr:uid="{297C7D2D-989C-4699-BE87-905972272C7C}"/>
    <cellStyle name="計算 2 2 3 4 15 3" xfId="33799" xr:uid="{CF191619-E203-4310-B862-EDC021DFBEE4}"/>
    <cellStyle name="計算 2 2 3 4 16" xfId="12739" xr:uid="{AE520D5B-DEEE-4AF5-86BE-C013B64BA063}"/>
    <cellStyle name="計算 2 2 3 4 16 2" xfId="23496" xr:uid="{458B4FC7-5247-4BE5-8473-727197538640}"/>
    <cellStyle name="計算 2 2 3 4 16 2 2" xfId="45187" xr:uid="{71443684-3D8E-45FE-8868-74649E8398A6}"/>
    <cellStyle name="計算 2 2 3 4 16 3" xfId="34428" xr:uid="{088FC6F7-9BF6-48CD-8A41-F348ECA195E7}"/>
    <cellStyle name="計算 2 2 3 4 17" xfId="13410" xr:uid="{CBEB3F85-269C-4729-86D4-34CCF4094302}"/>
    <cellStyle name="計算 2 2 3 4 17 2" xfId="35099" xr:uid="{FF688819-B88B-4C11-B448-987547A0EFAF}"/>
    <cellStyle name="計算 2 2 3 4 18" xfId="24339" xr:uid="{55FB85F5-30CA-4423-B19A-CB15C4A93926}"/>
    <cellStyle name="計算 2 2 3 4 19" xfId="46037" xr:uid="{21BDEA35-911A-4C64-A868-ED84A3B2FEC7}"/>
    <cellStyle name="計算 2 2 3 4 2" xfId="3591" xr:uid="{19C323F6-D57C-4A85-9AB4-7163C0889015}"/>
    <cellStyle name="計算 2 2 3 4 2 2" xfId="14347" xr:uid="{B9C33F72-524C-4FEC-B0F0-6351A1ED4C82}"/>
    <cellStyle name="計算 2 2 3 4 2 2 2" xfId="36037" xr:uid="{8D15E611-C6FC-447C-BFE0-E804A7F08BB0}"/>
    <cellStyle name="計算 2 2 3 4 2 2 3" xfId="50248" xr:uid="{492B3F74-AD37-4288-8798-D7D7D811DFB8}"/>
    <cellStyle name="計算 2 2 3 4 2 3" xfId="25279" xr:uid="{825F90DE-7270-42A6-956A-B0ECD6BC81D2}"/>
    <cellStyle name="計算 2 2 3 4 2 4" xfId="48079" xr:uid="{D5A4501F-93FC-4B9D-ACEF-E7AB0B3967CF}"/>
    <cellStyle name="計算 2 2 3 4 20" xfId="46715" xr:uid="{90795AAB-17B6-4C58-8694-1D32F76AEB6D}"/>
    <cellStyle name="計算 2 2 3 4 21" xfId="47399" xr:uid="{985AFC86-33BF-49C6-99EC-69C514565C82}"/>
    <cellStyle name="計算 2 2 3 4 3" xfId="4271" xr:uid="{291C827F-2E9C-4ABC-A9E8-3F4395A814C4}"/>
    <cellStyle name="計算 2 2 3 4 3 2" xfId="15027" xr:uid="{83DADBBD-DAF3-411D-A6BB-40B0D60EC794}"/>
    <cellStyle name="計算 2 2 3 4 3 2 2" xfId="36717" xr:uid="{1541131B-FF29-444C-860E-94E3DE0F1B5B}"/>
    <cellStyle name="計算 2 2 3 4 3 2 3" xfId="50928" xr:uid="{4B48125E-2734-48C5-BDA0-75C7CA2A3600}"/>
    <cellStyle name="計算 2 2 3 4 3 3" xfId="25959" xr:uid="{DAA098A8-2DB7-4E50-A2FD-18C7BFE0CEDF}"/>
    <cellStyle name="計算 2 2 3 4 3 4" xfId="48759" xr:uid="{4618F266-1863-4C81-BDB1-41AAC78FC819}"/>
    <cellStyle name="計算 2 2 3 4 4" xfId="4947" xr:uid="{2F83CA25-B47C-444F-82C1-51E6543E6568}"/>
    <cellStyle name="計算 2 2 3 4 4 2" xfId="15703" xr:uid="{75BD23B0-E312-4C3E-93DD-5E61F937C9ED}"/>
    <cellStyle name="計算 2 2 3 4 4 2 2" xfId="37393" xr:uid="{0CD15D9F-6F52-4759-AF16-8037E19E86EF}"/>
    <cellStyle name="計算 2 2 3 4 4 3" xfId="26635" xr:uid="{8D492BD5-90C5-424B-9815-1F643DB06D91}"/>
    <cellStyle name="計算 2 2 3 4 4 4" xfId="49568" xr:uid="{16173946-DD74-450F-87F2-8E4D6A36A813}"/>
    <cellStyle name="計算 2 2 3 4 5" xfId="5627" xr:uid="{3C47AFC4-771B-4E54-9CEE-711563571B6C}"/>
    <cellStyle name="計算 2 2 3 4 5 2" xfId="16383" xr:uid="{2EA8EE94-F123-4833-9E0D-61D1D2E9F52C}"/>
    <cellStyle name="計算 2 2 3 4 5 2 2" xfId="38073" xr:uid="{7F59D89B-090D-4A42-B786-C32EF24383B6}"/>
    <cellStyle name="計算 2 2 3 4 5 3" xfId="27314" xr:uid="{D7DD91F1-ED9F-4769-95BD-E57F2F06D6DC}"/>
    <cellStyle name="計算 2 2 3 4 6" xfId="6310" xr:uid="{D07D8925-D216-4F28-A63B-C4789FDB7946}"/>
    <cellStyle name="計算 2 2 3 4 6 2" xfId="17066" xr:uid="{94F00645-2409-4F88-BD1E-B07C5DD21C4C}"/>
    <cellStyle name="計算 2 2 3 4 6 2 2" xfId="38756" xr:uid="{E88A5630-7648-4BE7-861B-6F00E7DC44DA}"/>
    <cellStyle name="計算 2 2 3 4 6 3" xfId="27997" xr:uid="{CEE78715-68B4-445F-BE3B-D9FB9389BFB9}"/>
    <cellStyle name="計算 2 2 3 4 7" xfId="6989" xr:uid="{370C2C30-2F30-480D-B9AE-1E298AE4E2DE}"/>
    <cellStyle name="計算 2 2 3 4 7 2" xfId="17745" xr:uid="{FB126C90-B576-498B-8733-E3EAC62404ED}"/>
    <cellStyle name="計算 2 2 3 4 7 2 2" xfId="39435" xr:uid="{B80C765E-8BF2-4A90-9633-537BA8167064}"/>
    <cellStyle name="計算 2 2 3 4 7 3" xfId="28676" xr:uid="{1CD8B961-D6EC-43C4-B90C-5FD1A752C7B7}"/>
    <cellStyle name="計算 2 2 3 4 8" xfId="7652" xr:uid="{A3F6216C-2764-4AE2-AA06-8D6E407D40AB}"/>
    <cellStyle name="計算 2 2 3 4 8 2" xfId="18408" xr:uid="{4BFA9A23-6107-49AB-9607-B2AE5A1D54A0}"/>
    <cellStyle name="計算 2 2 3 4 8 2 2" xfId="40099" xr:uid="{841B4547-3558-458E-8E77-116BF793ACA1}"/>
    <cellStyle name="計算 2 2 3 4 8 3" xfId="29340" xr:uid="{C7A81CC4-DF0D-46CB-9694-028CACD3C1F2}"/>
    <cellStyle name="計算 2 2 3 4 9" xfId="8288" xr:uid="{D9BC9230-0C53-4309-A970-6E1C7906BE9C}"/>
    <cellStyle name="計算 2 2 3 4 9 2" xfId="19044" xr:uid="{59A50906-780C-418C-A008-38403EC60F12}"/>
    <cellStyle name="計算 2 2 3 4 9 2 2" xfId="40735" xr:uid="{058F0EDF-556D-4B9A-87E3-F6454D5AB28A}"/>
    <cellStyle name="計算 2 2 3 4 9 3" xfId="29976" xr:uid="{751981C7-A073-4F8F-B5ED-C6C581B0746B}"/>
    <cellStyle name="計算 2 2 3 5" xfId="2999" xr:uid="{ED4E5E6B-7ED7-4151-A358-1F34DEC656BB}"/>
    <cellStyle name="計算 2 2 3 5 10" xfId="9027" xr:uid="{71D60070-79D8-455A-A7FA-60B9675DB69D}"/>
    <cellStyle name="計算 2 2 3 5 10 2" xfId="19784" xr:uid="{29A991B4-0EA2-49B6-ABB0-F759869D0825}"/>
    <cellStyle name="計算 2 2 3 5 10 2 2" xfId="41475" xr:uid="{8CBB1D91-E005-4775-A00F-84E0610E1F1C}"/>
    <cellStyle name="計算 2 2 3 5 10 3" xfId="30716" xr:uid="{44644241-A780-4805-A7FE-5BE54A656A97}"/>
    <cellStyle name="計算 2 2 3 5 11" xfId="9653" xr:uid="{BC96EB28-2948-42B6-9817-BFF0BB6BF5C5}"/>
    <cellStyle name="計算 2 2 3 5 11 2" xfId="20410" xr:uid="{BBC4C692-E701-4CAE-A3CC-95C01096FD18}"/>
    <cellStyle name="計算 2 2 3 5 11 2 2" xfId="42101" xr:uid="{DB6F6248-E4F2-44E5-8CDB-B752A1B2D031}"/>
    <cellStyle name="計算 2 2 3 5 11 3" xfId="31342" xr:uid="{6C256B29-AFAE-4B51-A275-CAC18CC31930}"/>
    <cellStyle name="計算 2 2 3 5 12" xfId="10288" xr:uid="{21225076-A07C-4BAE-AFCD-23BFD3655E95}"/>
    <cellStyle name="計算 2 2 3 5 12 2" xfId="21045" xr:uid="{BA7E3BDA-CE81-454F-8135-39C50570FCAB}"/>
    <cellStyle name="計算 2 2 3 5 12 2 2" xfId="42736" xr:uid="{E9EDEEB2-3B86-4AC6-99A1-45B73B20B5F5}"/>
    <cellStyle name="計算 2 2 3 5 12 3" xfId="31977" xr:uid="{935B2B31-E670-464F-8E5E-7BDF26A1C2E5}"/>
    <cellStyle name="計算 2 2 3 5 13" xfId="10940" xr:uid="{E3541974-7211-48E6-8025-E33DF6434ED7}"/>
    <cellStyle name="計算 2 2 3 5 13 2" xfId="21697" xr:uid="{DE1BEEB7-6DC6-417D-9F40-6767E0985673}"/>
    <cellStyle name="計算 2 2 3 5 13 2 2" xfId="43388" xr:uid="{B6C1FD7D-0933-4593-BC41-D21969F30376}"/>
    <cellStyle name="計算 2 2 3 5 13 3" xfId="32629" xr:uid="{267DAB0F-75F5-4DB0-ADC6-37D68F245333}"/>
    <cellStyle name="計算 2 2 3 5 14" xfId="11565" xr:uid="{9EE5E2FB-2FC8-4887-BBA5-1E9CA5749F7B}"/>
    <cellStyle name="計算 2 2 3 5 14 2" xfId="22322" xr:uid="{59D2D7B7-7E85-4185-9A56-5D7F5088B066}"/>
    <cellStyle name="計算 2 2 3 5 14 2 2" xfId="44013" xr:uid="{C785D6AB-2256-49B3-B0D2-D27686BC3C25}"/>
    <cellStyle name="計算 2 2 3 5 14 3" xfId="33254" xr:uid="{2C99BBFD-39CD-4272-934C-BC56EAEA71FC}"/>
    <cellStyle name="計算 2 2 3 5 15" xfId="12170" xr:uid="{6FD17A6A-A150-4CFE-A9B9-C03F61CD8B4C}"/>
    <cellStyle name="計算 2 2 3 5 15 2" xfId="22927" xr:uid="{A486B182-9864-4605-98D1-98F6611C113D}"/>
    <cellStyle name="計算 2 2 3 5 15 2 2" xfId="44618" xr:uid="{E942A033-45B9-4ED9-96A3-E9C7C03D3FDE}"/>
    <cellStyle name="計算 2 2 3 5 15 3" xfId="33859" xr:uid="{708AED9D-9D9D-481B-BF0A-AB11642EBADD}"/>
    <cellStyle name="計算 2 2 3 5 16" xfId="12799" xr:uid="{10D44F6D-FA65-44E2-8A82-8A0E1C04A5EF}"/>
    <cellStyle name="計算 2 2 3 5 16 2" xfId="23556" xr:uid="{4C05982C-9C0F-4DF8-AEB0-53F3FBBDF37F}"/>
    <cellStyle name="計算 2 2 3 5 16 2 2" xfId="45247" xr:uid="{868587DA-01DD-4FCA-BBC4-4F3AC1E7B50C}"/>
    <cellStyle name="計算 2 2 3 5 16 3" xfId="34488" xr:uid="{8656CDC6-E91A-4D24-B1B3-D106ECE60C72}"/>
    <cellStyle name="計算 2 2 3 5 17" xfId="13470" xr:uid="{5BAE98EB-2B64-49DE-9A60-AE4E814A96CB}"/>
    <cellStyle name="計算 2 2 3 5 17 2" xfId="35159" xr:uid="{3FFF9814-F864-4816-87B4-6446D10ABC43}"/>
    <cellStyle name="計算 2 2 3 5 18" xfId="24399" xr:uid="{4D36AAA0-5C81-471F-9658-AB3B7FEC9A13}"/>
    <cellStyle name="計算 2 2 3 5 19" xfId="46097" xr:uid="{7BFCF470-C3AA-46CE-A4DD-D00AF5C74E6C}"/>
    <cellStyle name="計算 2 2 3 5 2" xfId="3651" xr:uid="{A96CD4F3-E813-4AE8-947B-48FA68A14D53}"/>
    <cellStyle name="計算 2 2 3 5 2 2" xfId="14407" xr:uid="{B256B7CA-8614-4808-8AD4-BB50B112AF59}"/>
    <cellStyle name="計算 2 2 3 5 2 2 2" xfId="36097" xr:uid="{0092208A-06F5-4107-92A6-D22281ECAC81}"/>
    <cellStyle name="計算 2 2 3 5 2 2 3" xfId="50308" xr:uid="{35E76B34-EE85-48E9-A4E6-70CB28486D20}"/>
    <cellStyle name="計算 2 2 3 5 2 3" xfId="25339" xr:uid="{5ACD1BFD-9A84-4A2C-A703-89782BB50B46}"/>
    <cellStyle name="計算 2 2 3 5 2 4" xfId="48139" xr:uid="{422DF679-B18E-4FBE-AAE2-77A88CBDDF29}"/>
    <cellStyle name="計算 2 2 3 5 20" xfId="46775" xr:uid="{7E42E4F1-E126-4C25-A72F-7F47D68351AB}"/>
    <cellStyle name="計算 2 2 3 5 21" xfId="47459" xr:uid="{813F85D9-6306-4371-96BF-8DC8A744EF36}"/>
    <cellStyle name="計算 2 2 3 5 3" xfId="4331" xr:uid="{69E43028-8B46-40CF-9B2A-8004AC4DB308}"/>
    <cellStyle name="計算 2 2 3 5 3 2" xfId="15087" xr:uid="{7C6CE00A-EDBA-41BD-811A-B924E1C439C3}"/>
    <cellStyle name="計算 2 2 3 5 3 2 2" xfId="36777" xr:uid="{F470CC4E-EB2B-4853-A382-CF974A2B8F9E}"/>
    <cellStyle name="計算 2 2 3 5 3 2 3" xfId="50988" xr:uid="{9AB3EB96-1ACF-4F58-BF6F-258595509900}"/>
    <cellStyle name="計算 2 2 3 5 3 3" xfId="26019" xr:uid="{F7ACDF2D-4027-417F-81CB-C17DE1D0E6F7}"/>
    <cellStyle name="計算 2 2 3 5 3 4" xfId="48819" xr:uid="{6A14B805-ECC8-4C1E-B41A-5C04B5528064}"/>
    <cellStyle name="計算 2 2 3 5 4" xfId="5007" xr:uid="{63D700D0-D9AA-4D40-8FEF-FD2DB6136F03}"/>
    <cellStyle name="計算 2 2 3 5 4 2" xfId="15763" xr:uid="{12F1B69A-9D41-48E6-B573-DA1394A19A6D}"/>
    <cellStyle name="計算 2 2 3 5 4 2 2" xfId="37453" xr:uid="{97DAC15B-A940-412E-95F7-CFDC6DEAEDE6}"/>
    <cellStyle name="計算 2 2 3 5 4 3" xfId="26695" xr:uid="{0DBA8075-7ABD-4001-B6E4-930C5F5213B4}"/>
    <cellStyle name="計算 2 2 3 5 4 4" xfId="49628" xr:uid="{D94F0413-A2C2-40D0-A4AB-81878D648CAB}"/>
    <cellStyle name="計算 2 2 3 5 5" xfId="5687" xr:uid="{CB95460B-056F-4824-A183-BDF931ADC6EF}"/>
    <cellStyle name="計算 2 2 3 5 5 2" xfId="16443" xr:uid="{AD25BAA5-123B-434F-9304-5C2C80DF0DB8}"/>
    <cellStyle name="計算 2 2 3 5 5 2 2" xfId="38133" xr:uid="{B811904A-964C-4ED4-83E5-E64F8C0F5102}"/>
    <cellStyle name="計算 2 2 3 5 5 3" xfId="27374" xr:uid="{07DA9B48-B504-4664-9380-91EE2635AEE1}"/>
    <cellStyle name="計算 2 2 3 5 6" xfId="6370" xr:uid="{A212AA69-91E4-4939-87B2-B3ED02732503}"/>
    <cellStyle name="計算 2 2 3 5 6 2" xfId="17126" xr:uid="{BC5DEEF8-8ABB-4BF4-A11A-D5FF0AFA8FA7}"/>
    <cellStyle name="計算 2 2 3 5 6 2 2" xfId="38816" xr:uid="{2DD8F0A2-A1DC-4BD0-BC3A-2526A502B7D3}"/>
    <cellStyle name="計算 2 2 3 5 6 3" xfId="28057" xr:uid="{8723581B-FEC6-47A9-91E0-379C303FABC4}"/>
    <cellStyle name="計算 2 2 3 5 7" xfId="7049" xr:uid="{0A7B2162-63C6-4BF2-967C-3556B6C37AF5}"/>
    <cellStyle name="計算 2 2 3 5 7 2" xfId="17805" xr:uid="{2F139EBB-229C-4E18-9786-3A3782A827B2}"/>
    <cellStyle name="計算 2 2 3 5 7 2 2" xfId="39495" xr:uid="{ACA828D5-3254-46C0-968E-6C65986F671C}"/>
    <cellStyle name="計算 2 2 3 5 7 3" xfId="28736" xr:uid="{3AE88EA8-0F1C-4B53-9464-AA13810E037F}"/>
    <cellStyle name="計算 2 2 3 5 8" xfId="7712" xr:uid="{965E9586-71D5-479C-8473-DBA0D872FB34}"/>
    <cellStyle name="計算 2 2 3 5 8 2" xfId="18468" xr:uid="{48E3E189-85F0-47D5-BE8E-BC8D7CB5A203}"/>
    <cellStyle name="計算 2 2 3 5 8 2 2" xfId="40159" xr:uid="{8C3BF0B4-754F-4C3B-9FE1-7423498D9D0C}"/>
    <cellStyle name="計算 2 2 3 5 8 3" xfId="29400" xr:uid="{7BAC308F-9CC5-456E-A8CE-540654E42BF9}"/>
    <cellStyle name="計算 2 2 3 5 9" xfId="8348" xr:uid="{1E43FFEE-2B8A-4632-ADFB-A3970CC30F70}"/>
    <cellStyle name="計算 2 2 3 5 9 2" xfId="19104" xr:uid="{D5EAF445-167E-4A29-8F62-756F4070F50D}"/>
    <cellStyle name="計算 2 2 3 5 9 2 2" xfId="40795" xr:uid="{FF185408-EE82-4B80-B487-DA677D4ADEBF}"/>
    <cellStyle name="計算 2 2 3 5 9 3" xfId="30036" xr:uid="{64F85CFC-9A42-426B-BA7F-3C0FFAEF10E6}"/>
    <cellStyle name="計算 2 2 3 6" xfId="3044" xr:uid="{0422CE01-DCAC-48F6-BECA-A0D2F67A112B}"/>
    <cellStyle name="計算 2 2 3 6 10" xfId="9072" xr:uid="{E849B2A5-5AFA-4D8C-BC6A-9E8F9089426D}"/>
    <cellStyle name="計算 2 2 3 6 10 2" xfId="19829" xr:uid="{A2CB1BEF-4D15-40F4-A8F9-5F3AD2048811}"/>
    <cellStyle name="計算 2 2 3 6 10 2 2" xfId="41520" xr:uid="{538EB3B5-D5D0-40DE-979F-D3E04B36B07D}"/>
    <cellStyle name="計算 2 2 3 6 10 3" xfId="30761" xr:uid="{BB9DB77D-4D41-4489-9912-DEA837DB6D54}"/>
    <cellStyle name="計算 2 2 3 6 11" xfId="9698" xr:uid="{3264F47A-7F7F-4F0A-8E13-3D54D73EE69B}"/>
    <cellStyle name="計算 2 2 3 6 11 2" xfId="20455" xr:uid="{0C8DF229-19CA-438B-A1A9-7CB312BAF509}"/>
    <cellStyle name="計算 2 2 3 6 11 2 2" xfId="42146" xr:uid="{03265C3F-6F5E-4514-9780-9A82791150FA}"/>
    <cellStyle name="計算 2 2 3 6 11 3" xfId="31387" xr:uid="{F42E3C32-D2FB-493A-B810-F94FD8034194}"/>
    <cellStyle name="計算 2 2 3 6 12" xfId="10333" xr:uid="{1C8FFAAB-6A5C-4AE0-B534-3896FA2F7A97}"/>
    <cellStyle name="計算 2 2 3 6 12 2" xfId="21090" xr:uid="{4909CA26-1BCE-4899-9791-1BFD517A376B}"/>
    <cellStyle name="計算 2 2 3 6 12 2 2" xfId="42781" xr:uid="{B2978290-95CD-4B81-92F0-0B5C417D90B4}"/>
    <cellStyle name="計算 2 2 3 6 12 3" xfId="32022" xr:uid="{3772DDC7-49A6-487A-B5F5-201970D0E248}"/>
    <cellStyle name="計算 2 2 3 6 13" xfId="10985" xr:uid="{8EFFEA73-BF13-4267-85E6-680FFF83246D}"/>
    <cellStyle name="計算 2 2 3 6 13 2" xfId="21742" xr:uid="{91F15624-15BC-40A2-88D1-82AF073BD528}"/>
    <cellStyle name="計算 2 2 3 6 13 2 2" xfId="43433" xr:uid="{9899DBD7-149B-4795-BF11-3BE78BF2D808}"/>
    <cellStyle name="計算 2 2 3 6 13 3" xfId="32674" xr:uid="{58F59400-D798-4339-856E-00E8C836D8D8}"/>
    <cellStyle name="計算 2 2 3 6 14" xfId="11610" xr:uid="{86551C68-4713-4513-8475-37C16314F332}"/>
    <cellStyle name="計算 2 2 3 6 14 2" xfId="22367" xr:uid="{10071DC1-D4ED-4226-AA63-DEE5A2007B07}"/>
    <cellStyle name="計算 2 2 3 6 14 2 2" xfId="44058" xr:uid="{346AEA1E-4523-4906-93AD-831A2C8010AE}"/>
    <cellStyle name="計算 2 2 3 6 14 3" xfId="33299" xr:uid="{50E2FA03-5746-4573-8507-C363ECFA2615}"/>
    <cellStyle name="計算 2 2 3 6 15" xfId="12215" xr:uid="{C53A7CD7-EE02-45D6-B6A0-2364D57D2C4A}"/>
    <cellStyle name="計算 2 2 3 6 15 2" xfId="22972" xr:uid="{D0DBE54E-B272-4CF0-8116-D6061C8AD9E0}"/>
    <cellStyle name="計算 2 2 3 6 15 2 2" xfId="44663" xr:uid="{3E1689E0-D548-43AD-A2E7-7E70ECC64D4A}"/>
    <cellStyle name="計算 2 2 3 6 15 3" xfId="33904" xr:uid="{1659E7DC-F3B5-48F7-BEC7-65E7FE95ABA8}"/>
    <cellStyle name="計算 2 2 3 6 16" xfId="12844" xr:uid="{5EE6AAFA-FF2A-4580-91FD-3E11C16864A2}"/>
    <cellStyle name="計算 2 2 3 6 16 2" xfId="23601" xr:uid="{4CAF1F7E-251A-4568-88E9-E7B4D835D303}"/>
    <cellStyle name="計算 2 2 3 6 16 2 2" xfId="45292" xr:uid="{01D75FD4-F721-4B29-8185-98161BFC6393}"/>
    <cellStyle name="計算 2 2 3 6 16 3" xfId="34533" xr:uid="{7563D2B3-57B2-427D-8347-D88ACAA8C9D8}"/>
    <cellStyle name="計算 2 2 3 6 17" xfId="13515" xr:uid="{95E58BC8-8E64-4DC6-B45B-505DA521D0A9}"/>
    <cellStyle name="計算 2 2 3 6 17 2" xfId="35204" xr:uid="{E26787B1-6DE5-4EF2-BBA9-447FE2FAB2C5}"/>
    <cellStyle name="計算 2 2 3 6 18" xfId="24444" xr:uid="{A487DA46-60ED-4B1C-ADB2-E81BA3BBB8CC}"/>
    <cellStyle name="計算 2 2 3 6 19" xfId="46142" xr:uid="{52E9CBEE-FB63-4D95-8EE2-780DA218BF0A}"/>
    <cellStyle name="計算 2 2 3 6 2" xfId="3696" xr:uid="{CE641D48-6E3D-4239-AEB8-D3D445D1765A}"/>
    <cellStyle name="計算 2 2 3 6 2 2" xfId="14452" xr:uid="{23769626-4569-4FE9-9876-72B29BF5BFCB}"/>
    <cellStyle name="計算 2 2 3 6 2 2 2" xfId="36142" xr:uid="{354C38BE-4A78-4EA0-8175-F488B438C8F9}"/>
    <cellStyle name="計算 2 2 3 6 2 2 3" xfId="50353" xr:uid="{021B9226-0228-477F-9C40-3A7A1F52EE99}"/>
    <cellStyle name="計算 2 2 3 6 2 3" xfId="25384" xr:uid="{6C658AF7-2D7D-4992-9DB8-A405F05BAB81}"/>
    <cellStyle name="計算 2 2 3 6 2 4" xfId="48184" xr:uid="{932AB566-6FB1-4ACD-A808-6F20DDBFA1AA}"/>
    <cellStyle name="計算 2 2 3 6 20" xfId="46820" xr:uid="{A15044C4-B5A6-4B5E-9D9C-720329423201}"/>
    <cellStyle name="計算 2 2 3 6 21" xfId="47504" xr:uid="{A3C4DA56-BE68-4F85-B7B1-309DC89F9888}"/>
    <cellStyle name="計算 2 2 3 6 3" xfId="4376" xr:uid="{40EB8143-8CEC-4A01-BAD0-29D77BA26538}"/>
    <cellStyle name="計算 2 2 3 6 3 2" xfId="15132" xr:uid="{8DA775A9-8E54-49BC-8D17-03CB6DA2E3A2}"/>
    <cellStyle name="計算 2 2 3 6 3 2 2" xfId="36822" xr:uid="{E27464C5-0370-4548-864F-FCEDFDD32187}"/>
    <cellStyle name="計算 2 2 3 6 3 2 3" xfId="51033" xr:uid="{9A39BA90-8635-4074-865D-EB5CF2D73B71}"/>
    <cellStyle name="計算 2 2 3 6 3 3" xfId="26064" xr:uid="{B9418022-239E-41BF-98F3-333A23AD0BD2}"/>
    <cellStyle name="計算 2 2 3 6 3 4" xfId="48864" xr:uid="{FAD747BC-2838-4967-ABB8-5CC8967898BC}"/>
    <cellStyle name="計算 2 2 3 6 4" xfId="5052" xr:uid="{E39626DB-75DD-4122-88D0-FF66E5DE44DE}"/>
    <cellStyle name="計算 2 2 3 6 4 2" xfId="15808" xr:uid="{B2002CB1-56C5-444F-9853-BC4E2845DF20}"/>
    <cellStyle name="計算 2 2 3 6 4 2 2" xfId="37498" xr:uid="{660C09F8-CE08-4BA2-84C7-80EE4FEBF6D5}"/>
    <cellStyle name="計算 2 2 3 6 4 3" xfId="26740" xr:uid="{69D3FFC7-6CBE-43F8-889B-079297D6AF2A}"/>
    <cellStyle name="計算 2 2 3 6 4 4" xfId="49673" xr:uid="{295C324D-FA51-4CBD-953B-677965D662EB}"/>
    <cellStyle name="計算 2 2 3 6 5" xfId="5732" xr:uid="{B06DC5B6-8E78-4A6E-AC7C-73C8557D8F43}"/>
    <cellStyle name="計算 2 2 3 6 5 2" xfId="16488" xr:uid="{21C582DD-EDDC-4951-AA57-17C2D7563879}"/>
    <cellStyle name="計算 2 2 3 6 5 2 2" xfId="38178" xr:uid="{C9AF2CE0-352F-4435-90B6-CC3EFD0C5EC9}"/>
    <cellStyle name="計算 2 2 3 6 5 3" xfId="27419" xr:uid="{2474DCD0-7A92-4CB1-92BA-012ED5BBC0EA}"/>
    <cellStyle name="計算 2 2 3 6 6" xfId="6415" xr:uid="{8FB4EAE0-BC3C-4491-9636-65BFD2F5DA23}"/>
    <cellStyle name="計算 2 2 3 6 6 2" xfId="17171" xr:uid="{E9A2DDD5-5594-40F4-A52A-F35743BF528D}"/>
    <cellStyle name="計算 2 2 3 6 6 2 2" xfId="38861" xr:uid="{35A3BFE9-2A1D-4A51-B403-76A77DD186DA}"/>
    <cellStyle name="計算 2 2 3 6 6 3" xfId="28102" xr:uid="{819B9E72-9070-4937-A3E7-FF0EC511EFC0}"/>
    <cellStyle name="計算 2 2 3 6 7" xfId="7094" xr:uid="{68511B94-2AC0-442A-9E5E-C1A70776450E}"/>
    <cellStyle name="計算 2 2 3 6 7 2" xfId="17850" xr:uid="{3CE7BAF2-5E5F-4D8A-AE2E-749B295F5C4E}"/>
    <cellStyle name="計算 2 2 3 6 7 2 2" xfId="39540" xr:uid="{E0401AA9-BD20-4130-86CE-76961A2066EB}"/>
    <cellStyle name="計算 2 2 3 6 7 3" xfId="28781" xr:uid="{B65DA7E3-9B17-4B06-9F8C-F76E5A832DB7}"/>
    <cellStyle name="計算 2 2 3 6 8" xfId="7757" xr:uid="{9DD9BB41-3244-4930-960B-188E70E70640}"/>
    <cellStyle name="計算 2 2 3 6 8 2" xfId="18513" xr:uid="{4D0F8DD2-7351-482D-93A3-C84F33240274}"/>
    <cellStyle name="計算 2 2 3 6 8 2 2" xfId="40204" xr:uid="{90ABB8F8-098E-428F-80E2-6D007DB622BC}"/>
    <cellStyle name="計算 2 2 3 6 8 3" xfId="29445" xr:uid="{A9871817-4E02-4FEB-9D27-A51978C50845}"/>
    <cellStyle name="計算 2 2 3 6 9" xfId="8393" xr:uid="{83DC52BF-A1DD-4D68-B135-B5CCA4896634}"/>
    <cellStyle name="計算 2 2 3 6 9 2" xfId="19149" xr:uid="{F62CA60F-FBE9-40AE-8775-82443C88F1AC}"/>
    <cellStyle name="計算 2 2 3 6 9 2 2" xfId="40840" xr:uid="{1E9AC4C2-3D91-49EF-BC13-BFBDDD5113BD}"/>
    <cellStyle name="計算 2 2 3 6 9 3" xfId="30081" xr:uid="{50B29783-CE4D-481F-A202-7E9BEE2BBFC3}"/>
    <cellStyle name="計算 2 2 3 7" xfId="3089" xr:uid="{A3DBEA6E-F6D6-4836-AF8B-C1516F948CE4}"/>
    <cellStyle name="計算 2 2 3 7 10" xfId="9117" xr:uid="{4C79D5DB-CE75-41AA-933C-080B0AAC1DC2}"/>
    <cellStyle name="計算 2 2 3 7 10 2" xfId="19874" xr:uid="{ADCE5BF0-F123-4BD3-A776-B1CC2CF06A32}"/>
    <cellStyle name="計算 2 2 3 7 10 2 2" xfId="41565" xr:uid="{8A1FD7A1-8467-4589-9D5C-9A41603E72CD}"/>
    <cellStyle name="計算 2 2 3 7 10 3" xfId="30806" xr:uid="{7853C873-1745-44D4-84C6-85842C5BF185}"/>
    <cellStyle name="計算 2 2 3 7 11" xfId="9743" xr:uid="{C3F24E9A-8AD6-45E1-960E-C4F7C71AD3E6}"/>
    <cellStyle name="計算 2 2 3 7 11 2" xfId="20500" xr:uid="{53C5907E-AF32-4158-B186-A186C8750034}"/>
    <cellStyle name="計算 2 2 3 7 11 2 2" xfId="42191" xr:uid="{50BE36DA-FEDE-4066-B1E2-1CCB4483D319}"/>
    <cellStyle name="計算 2 2 3 7 11 3" xfId="31432" xr:uid="{0A1350BB-8E0F-4337-AE60-89A8BADDF587}"/>
    <cellStyle name="計算 2 2 3 7 12" xfId="10378" xr:uid="{B95A8587-7C62-4C46-9442-F9908CEE8810}"/>
    <cellStyle name="計算 2 2 3 7 12 2" xfId="21135" xr:uid="{D285C233-19E9-4D36-B94D-ADB599EC78BC}"/>
    <cellStyle name="計算 2 2 3 7 12 2 2" xfId="42826" xr:uid="{0A51625C-12B4-459C-94E4-62E187667B99}"/>
    <cellStyle name="計算 2 2 3 7 12 3" xfId="32067" xr:uid="{D2695FBD-12ED-449C-B24E-0F14920BCE5B}"/>
    <cellStyle name="計算 2 2 3 7 13" xfId="11030" xr:uid="{F3668018-8EA5-416B-88E2-92F6EDBF51BA}"/>
    <cellStyle name="計算 2 2 3 7 13 2" xfId="21787" xr:uid="{6A393F6C-E042-486C-85AD-73281BE0DF82}"/>
    <cellStyle name="計算 2 2 3 7 13 2 2" xfId="43478" xr:uid="{5C5F03CC-25F4-4D07-9DE3-7ADA034630C7}"/>
    <cellStyle name="計算 2 2 3 7 13 3" xfId="32719" xr:uid="{C60B7F8D-26AB-4CD0-901A-F95FA2FAEB81}"/>
    <cellStyle name="計算 2 2 3 7 14" xfId="11655" xr:uid="{585B506E-D667-4DD1-AC5C-41D8DD784858}"/>
    <cellStyle name="計算 2 2 3 7 14 2" xfId="22412" xr:uid="{95123500-A915-4148-AF5D-596C7E4DF304}"/>
    <cellStyle name="計算 2 2 3 7 14 2 2" xfId="44103" xr:uid="{92EA6D19-14C7-4C20-A40F-E4E12F54F0F2}"/>
    <cellStyle name="計算 2 2 3 7 14 3" xfId="33344" xr:uid="{E6899336-8E9B-435B-B065-B0AE1D474DDD}"/>
    <cellStyle name="計算 2 2 3 7 15" xfId="12260" xr:uid="{31FFAE15-5430-4970-A9C9-4C956746594D}"/>
    <cellStyle name="計算 2 2 3 7 15 2" xfId="23017" xr:uid="{AFFAFFF5-FEA5-480B-9294-34CA232D3370}"/>
    <cellStyle name="計算 2 2 3 7 15 2 2" xfId="44708" xr:uid="{FB223AF4-9552-45BF-A3ED-340CBE98FD49}"/>
    <cellStyle name="計算 2 2 3 7 15 3" xfId="33949" xr:uid="{661A9944-FE7C-45D0-AF0B-8D81433A2332}"/>
    <cellStyle name="計算 2 2 3 7 16" xfId="12889" xr:uid="{56EF4B25-2636-45DB-9C34-51D053E0F66A}"/>
    <cellStyle name="計算 2 2 3 7 16 2" xfId="23646" xr:uid="{3703E417-5E8B-4CFB-AD28-DF1A4C49E6F6}"/>
    <cellStyle name="計算 2 2 3 7 16 2 2" xfId="45337" xr:uid="{49F085BF-C19F-4D6D-9E2E-EF5F4251A948}"/>
    <cellStyle name="計算 2 2 3 7 16 3" xfId="34578" xr:uid="{C51CD8B4-136E-465D-909E-01C575C890C1}"/>
    <cellStyle name="計算 2 2 3 7 17" xfId="13560" xr:uid="{19CCF912-DEE6-4C44-A980-48CFC13BF069}"/>
    <cellStyle name="計算 2 2 3 7 17 2" xfId="35249" xr:uid="{2C3B0300-FBEF-4C1B-98F2-7C0F1D5D9993}"/>
    <cellStyle name="計算 2 2 3 7 18" xfId="24489" xr:uid="{C807300E-BBB0-4994-A77C-897C9ADE7DCA}"/>
    <cellStyle name="計算 2 2 3 7 19" xfId="46187" xr:uid="{7ECE7F37-D0A8-4B09-81F3-E378C2D78BCB}"/>
    <cellStyle name="計算 2 2 3 7 2" xfId="3741" xr:uid="{71A4612D-4E89-4EDC-9EBD-F89814B322C5}"/>
    <cellStyle name="計算 2 2 3 7 2 2" xfId="14497" xr:uid="{FD61C660-4846-4B52-BDA4-6433F67A91BC}"/>
    <cellStyle name="計算 2 2 3 7 2 2 2" xfId="36187" xr:uid="{8A805AD2-8D30-4821-A6FE-BC9F2682DA7B}"/>
    <cellStyle name="計算 2 2 3 7 2 2 3" xfId="50398" xr:uid="{88322329-AE84-4756-A495-5274904A499D}"/>
    <cellStyle name="計算 2 2 3 7 2 3" xfId="25429" xr:uid="{C71C36E4-01E8-4141-BFC4-0A43D271491F}"/>
    <cellStyle name="計算 2 2 3 7 2 4" xfId="48229" xr:uid="{A88F1E55-81B4-4B73-8228-8CA950BC6EE9}"/>
    <cellStyle name="計算 2 2 3 7 20" xfId="46865" xr:uid="{F1B3502A-2606-4A22-882B-5EC1D0FB5058}"/>
    <cellStyle name="計算 2 2 3 7 21" xfId="47549" xr:uid="{3907700C-E896-4FEB-9C30-C5424884EDB9}"/>
    <cellStyle name="計算 2 2 3 7 3" xfId="4421" xr:uid="{8E51B6B9-A0F3-48AC-B52A-F9ABB9046093}"/>
    <cellStyle name="計算 2 2 3 7 3 2" xfId="15177" xr:uid="{231675D4-C95C-4E01-BCB7-DC62D5F460D8}"/>
    <cellStyle name="計算 2 2 3 7 3 2 2" xfId="36867" xr:uid="{3108A6D2-8828-4974-85C7-57108E7DD53D}"/>
    <cellStyle name="計算 2 2 3 7 3 2 3" xfId="51078" xr:uid="{5002DFE8-2EAC-45DC-BA9E-A6DFE09D4264}"/>
    <cellStyle name="計算 2 2 3 7 3 3" xfId="26109" xr:uid="{DDA12A84-7F63-477C-98FF-30A234BB53E9}"/>
    <cellStyle name="計算 2 2 3 7 3 4" xfId="48909" xr:uid="{1898CA65-53BB-4521-BE4A-41E26AD88D12}"/>
    <cellStyle name="計算 2 2 3 7 4" xfId="5097" xr:uid="{7B91FCFB-814A-4386-A184-FD096C2F3B4B}"/>
    <cellStyle name="計算 2 2 3 7 4 2" xfId="15853" xr:uid="{4887CCFC-28DE-47FF-9B2D-77C3DAA53D84}"/>
    <cellStyle name="計算 2 2 3 7 4 2 2" xfId="37543" xr:uid="{817C20F5-7DC3-4825-9BBB-A34B6E112691}"/>
    <cellStyle name="計算 2 2 3 7 4 3" xfId="26785" xr:uid="{F5FC9F8C-253B-4467-ADC9-86F622273C0A}"/>
    <cellStyle name="計算 2 2 3 7 4 4" xfId="49718" xr:uid="{20CD31A5-978A-4EC4-A8A3-A82760A237C2}"/>
    <cellStyle name="計算 2 2 3 7 5" xfId="5777" xr:uid="{FBF8E9C1-1FDB-476F-AD87-E6E043143F83}"/>
    <cellStyle name="計算 2 2 3 7 5 2" xfId="16533" xr:uid="{061A77D2-8398-4BDC-85B7-2639A29FA930}"/>
    <cellStyle name="計算 2 2 3 7 5 2 2" xfId="38223" xr:uid="{085FCA94-E4B9-447E-92CB-6712D6FF8ACA}"/>
    <cellStyle name="計算 2 2 3 7 5 3" xfId="27464" xr:uid="{E444DFDA-036F-42A7-91AD-2DE4EB02AA91}"/>
    <cellStyle name="計算 2 2 3 7 6" xfId="6460" xr:uid="{72DB16AD-9952-4F7C-9D0F-F89125D24A52}"/>
    <cellStyle name="計算 2 2 3 7 6 2" xfId="17216" xr:uid="{FE48256A-2F02-4F4C-8645-05F88AB59B92}"/>
    <cellStyle name="計算 2 2 3 7 6 2 2" xfId="38906" xr:uid="{61DD45F3-643F-4FA6-805B-1CCD630D660A}"/>
    <cellStyle name="計算 2 2 3 7 6 3" xfId="28147" xr:uid="{39B51A81-3F48-43D3-8D22-155677C3728A}"/>
    <cellStyle name="計算 2 2 3 7 7" xfId="7139" xr:uid="{AC7586DC-2ED8-4991-B442-8E7FD4E04DB7}"/>
    <cellStyle name="計算 2 2 3 7 7 2" xfId="17895" xr:uid="{C39E4236-2976-4C86-A93F-DED2A5EA9EB5}"/>
    <cellStyle name="計算 2 2 3 7 7 2 2" xfId="39585" xr:uid="{DD10D878-D2BA-4D34-9DCA-039285C3B156}"/>
    <cellStyle name="計算 2 2 3 7 7 3" xfId="28826" xr:uid="{1CD9300C-A834-42EC-9AEC-012B4916CC22}"/>
    <cellStyle name="計算 2 2 3 7 8" xfId="7802" xr:uid="{66DF7169-AF41-43F6-B60A-2E7028F6F627}"/>
    <cellStyle name="計算 2 2 3 7 8 2" xfId="18558" xr:uid="{937460BC-2E42-4D91-A4FD-5CDB1DC5F207}"/>
    <cellStyle name="計算 2 2 3 7 8 2 2" xfId="40249" xr:uid="{25F54074-2EC2-4443-837B-E72466445D43}"/>
    <cellStyle name="計算 2 2 3 7 8 3" xfId="29490" xr:uid="{B174288A-599A-4170-AF5F-AB2095369E53}"/>
    <cellStyle name="計算 2 2 3 7 9" xfId="8438" xr:uid="{BA4D1831-5ECF-48FA-B4C7-DBC1F221FE82}"/>
    <cellStyle name="計算 2 2 3 7 9 2" xfId="19194" xr:uid="{284B9ADB-6F57-474B-8509-5F52D49CEEE0}"/>
    <cellStyle name="計算 2 2 3 7 9 2 2" xfId="40885" xr:uid="{69C16421-0507-4BE0-A1EF-62257EAF44A6}"/>
    <cellStyle name="計算 2 2 3 7 9 3" xfId="30126" xr:uid="{3A9AE0AC-E95C-4E55-BBEB-6F13CFA9D80B}"/>
    <cellStyle name="計算 2 2 3 8" xfId="3149" xr:uid="{B7EA1A65-5B84-4D41-8C85-81CD1F8E5136}"/>
    <cellStyle name="計算 2 2 3 8 10" xfId="9177" xr:uid="{80949608-BBFF-4A59-9DBE-150A336ABBE3}"/>
    <cellStyle name="計算 2 2 3 8 10 2" xfId="19934" xr:uid="{374139D3-2695-4102-BBC4-5D493D928AD1}"/>
    <cellStyle name="計算 2 2 3 8 10 2 2" xfId="41625" xr:uid="{970DE5FF-F881-4DE1-8769-590EA73EC765}"/>
    <cellStyle name="計算 2 2 3 8 10 3" xfId="30866" xr:uid="{511F723B-E0AD-441B-9D1B-11331BE87085}"/>
    <cellStyle name="計算 2 2 3 8 11" xfId="9803" xr:uid="{78C78EC7-56B4-47CF-A4C5-34C4D1CEAE92}"/>
    <cellStyle name="計算 2 2 3 8 11 2" xfId="20560" xr:uid="{1CECF982-598A-4936-A17C-600F220EEB52}"/>
    <cellStyle name="計算 2 2 3 8 11 2 2" xfId="42251" xr:uid="{2D09E7B5-CE19-4EF1-B1BA-B79665833816}"/>
    <cellStyle name="計算 2 2 3 8 11 3" xfId="31492" xr:uid="{4294D37F-E197-4EA7-9A06-00D6D41C27AC}"/>
    <cellStyle name="計算 2 2 3 8 12" xfId="10438" xr:uid="{6EED8FDC-4C80-43EF-A090-209A798E6634}"/>
    <cellStyle name="計算 2 2 3 8 12 2" xfId="21195" xr:uid="{6D3B6B47-763A-43BC-9E7C-13E745EFC5A0}"/>
    <cellStyle name="計算 2 2 3 8 12 2 2" xfId="42886" xr:uid="{71702A07-9E9E-441C-824D-ADC0A4EA566B}"/>
    <cellStyle name="計算 2 2 3 8 12 3" xfId="32127" xr:uid="{8D55354D-8C2A-4AFF-AB46-9C7C526BCED9}"/>
    <cellStyle name="計算 2 2 3 8 13" xfId="11090" xr:uid="{16BA155D-AE55-406D-AF8C-311D670C7DF2}"/>
    <cellStyle name="計算 2 2 3 8 13 2" xfId="21847" xr:uid="{F00D36B6-0143-4009-B8B7-CC9AE21F65B7}"/>
    <cellStyle name="計算 2 2 3 8 13 2 2" xfId="43538" xr:uid="{81F01174-B4BC-47C3-92CC-3FC0B51F2E3B}"/>
    <cellStyle name="計算 2 2 3 8 13 3" xfId="32779" xr:uid="{2E85EF4B-4107-45B6-8BFD-F5FD33D89E7F}"/>
    <cellStyle name="計算 2 2 3 8 14" xfId="11715" xr:uid="{8FDA7DB6-DBF3-4B85-8FBB-7B239C777B57}"/>
    <cellStyle name="計算 2 2 3 8 14 2" xfId="22472" xr:uid="{3C89925B-71DB-4662-A1F5-328118C68998}"/>
    <cellStyle name="計算 2 2 3 8 14 2 2" xfId="44163" xr:uid="{FA1C6931-F354-4DF2-91AF-3BF93104C41A}"/>
    <cellStyle name="計算 2 2 3 8 14 3" xfId="33404" xr:uid="{EA673C4E-0CFE-4394-B2D9-3B7C72933DE5}"/>
    <cellStyle name="計算 2 2 3 8 15" xfId="12320" xr:uid="{51A37E68-26FB-42E3-8998-5ACEF9585B21}"/>
    <cellStyle name="計算 2 2 3 8 15 2" xfId="23077" xr:uid="{CC9DB3AA-434B-4497-BA4D-26F1A06D4F26}"/>
    <cellStyle name="計算 2 2 3 8 15 2 2" xfId="44768" xr:uid="{F6F21F17-D9B2-42A0-98D4-E3070BA075A5}"/>
    <cellStyle name="計算 2 2 3 8 15 3" xfId="34009" xr:uid="{9B613E09-2EF9-4E50-95AF-8BBFA8CACDC2}"/>
    <cellStyle name="計算 2 2 3 8 16" xfId="12949" xr:uid="{05FA55DA-B0E4-4DE6-B447-52FE511E56A9}"/>
    <cellStyle name="計算 2 2 3 8 16 2" xfId="23706" xr:uid="{19B3157B-3C7B-469C-BB42-E259FD2BF72E}"/>
    <cellStyle name="計算 2 2 3 8 16 2 2" xfId="45397" xr:uid="{39C0A9B6-BE0E-44C0-88B3-231140ACD104}"/>
    <cellStyle name="計算 2 2 3 8 16 3" xfId="34638" xr:uid="{206FA8F5-1DC7-48DD-95FA-723668B27B69}"/>
    <cellStyle name="計算 2 2 3 8 17" xfId="13620" xr:uid="{B01084FC-7778-4E34-A28D-4433D03F2342}"/>
    <cellStyle name="計算 2 2 3 8 17 2" xfId="35309" xr:uid="{1A537813-5513-460D-9749-3B3BACBA15C3}"/>
    <cellStyle name="計算 2 2 3 8 18" xfId="24549" xr:uid="{988DD592-C3AB-4793-BFFC-62584F41245D}"/>
    <cellStyle name="計算 2 2 3 8 19" xfId="46247" xr:uid="{742E98E9-1DCD-4B5C-A68D-348D1CF1E7DC}"/>
    <cellStyle name="計算 2 2 3 8 2" xfId="3801" xr:uid="{4C302DF2-FCD1-469E-8A22-F859DE742C7D}"/>
    <cellStyle name="計算 2 2 3 8 2 2" xfId="14557" xr:uid="{984FD3BD-B16B-4B43-A17F-2F6E6DEE27A3}"/>
    <cellStyle name="計算 2 2 3 8 2 2 2" xfId="36247" xr:uid="{5BC1239C-65A3-4BB0-8BFC-C1011C35A1EC}"/>
    <cellStyle name="計算 2 2 3 8 2 2 3" xfId="50458" xr:uid="{0F2D4DDB-49AB-486D-B74C-B03C075175F2}"/>
    <cellStyle name="計算 2 2 3 8 2 3" xfId="25489" xr:uid="{54413D1D-1FE9-46F4-8FB7-2354D33B7B0C}"/>
    <cellStyle name="計算 2 2 3 8 2 4" xfId="48289" xr:uid="{5BAC1688-1C99-412A-9A1E-6EB95DDE73E2}"/>
    <cellStyle name="計算 2 2 3 8 20" xfId="46925" xr:uid="{A5C85702-15CA-4E6D-B4E3-5EE2CF509E04}"/>
    <cellStyle name="計算 2 2 3 8 21" xfId="47609" xr:uid="{A4316645-0BB9-412C-A54C-928B4BDD8DC7}"/>
    <cellStyle name="計算 2 2 3 8 3" xfId="4481" xr:uid="{B5712BCF-0A58-419C-8B6D-45D324DF340B}"/>
    <cellStyle name="計算 2 2 3 8 3 2" xfId="15237" xr:uid="{90EA2338-CB5A-4CE9-BD54-27D2F5CA8D07}"/>
    <cellStyle name="計算 2 2 3 8 3 2 2" xfId="36927" xr:uid="{251CEA35-F16C-4B12-BBD6-C893EFECF4F7}"/>
    <cellStyle name="計算 2 2 3 8 3 2 3" xfId="51138" xr:uid="{DA1CC9B3-3BF3-4740-950F-1F80DC48A8C9}"/>
    <cellStyle name="計算 2 2 3 8 3 3" xfId="26169" xr:uid="{A8313C6C-9F4C-4D68-8603-698F425F83E8}"/>
    <cellStyle name="計算 2 2 3 8 3 4" xfId="48969" xr:uid="{4958FFF4-8570-4711-BC63-8D6644568517}"/>
    <cellStyle name="計算 2 2 3 8 4" xfId="5157" xr:uid="{AC6EF75D-D2A6-4DF8-BDC7-43D240EF24BC}"/>
    <cellStyle name="計算 2 2 3 8 4 2" xfId="15913" xr:uid="{DDA71BE3-6565-4C29-AFAC-21B53D01DBB9}"/>
    <cellStyle name="計算 2 2 3 8 4 2 2" xfId="37603" xr:uid="{833FE580-5EC0-4DF2-8C8D-F3A161DFB0DB}"/>
    <cellStyle name="計算 2 2 3 8 4 3" xfId="26845" xr:uid="{832C710D-7C99-43B2-AA8B-A0860F6456C0}"/>
    <cellStyle name="計算 2 2 3 8 4 4" xfId="49778" xr:uid="{697811BC-C7CB-4C09-824A-B00E6718D33F}"/>
    <cellStyle name="計算 2 2 3 8 5" xfId="5837" xr:uid="{1FEB19D8-0A90-4FD2-B22F-239E869A41F0}"/>
    <cellStyle name="計算 2 2 3 8 5 2" xfId="16593" xr:uid="{B0F89B2A-1495-4DA3-95FC-CFEE4F45C0B8}"/>
    <cellStyle name="計算 2 2 3 8 5 2 2" xfId="38283" xr:uid="{8F88B64C-6DDB-4086-A234-0E9A38B2DE8C}"/>
    <cellStyle name="計算 2 2 3 8 5 3" xfId="27524" xr:uid="{D9A9CEC1-9002-45F7-970D-CF04A0CE16AD}"/>
    <cellStyle name="計算 2 2 3 8 6" xfId="6520" xr:uid="{6F971F10-BE74-482A-B37D-06186424AC0A}"/>
    <cellStyle name="計算 2 2 3 8 6 2" xfId="17276" xr:uid="{A7DB8831-3D14-4E7C-8860-F33317C02BF4}"/>
    <cellStyle name="計算 2 2 3 8 6 2 2" xfId="38966" xr:uid="{7EAC29FF-3C7F-4435-B23B-50911E6016AE}"/>
    <cellStyle name="計算 2 2 3 8 6 3" xfId="28207" xr:uid="{DDF5C373-9492-402F-80AD-BF734E5D3F29}"/>
    <cellStyle name="計算 2 2 3 8 7" xfId="7199" xr:uid="{AF6EC0F0-6AE7-457A-A10C-AE6FEE8017F7}"/>
    <cellStyle name="計算 2 2 3 8 7 2" xfId="17955" xr:uid="{1AF40602-6B56-40C5-9EC2-2465F0C75F30}"/>
    <cellStyle name="計算 2 2 3 8 7 2 2" xfId="39645" xr:uid="{B85BB808-EB85-4AE7-AFBF-E52E2202B760}"/>
    <cellStyle name="計算 2 2 3 8 7 3" xfId="28886" xr:uid="{89F5FD54-5974-4717-9828-D7683882D02E}"/>
    <cellStyle name="計算 2 2 3 8 8" xfId="7862" xr:uid="{CE1409E1-5D28-4E30-8440-1D308D4498AA}"/>
    <cellStyle name="計算 2 2 3 8 8 2" xfId="18618" xr:uid="{9469390C-1BA5-45E9-8127-9B1EC7FBE391}"/>
    <cellStyle name="計算 2 2 3 8 8 2 2" xfId="40309" xr:uid="{B9BDE996-E20A-44D5-99E6-B4D22E1902F4}"/>
    <cellStyle name="計算 2 2 3 8 8 3" xfId="29550" xr:uid="{0B07D3D1-919C-44C6-9019-2FBD8689CB3E}"/>
    <cellStyle name="計算 2 2 3 8 9" xfId="8498" xr:uid="{744AE509-CF6B-4B25-B563-1B76088E4AF4}"/>
    <cellStyle name="計算 2 2 3 8 9 2" xfId="19254" xr:uid="{EAC14C24-A518-4A85-9AD7-07A90B6666D2}"/>
    <cellStyle name="計算 2 2 3 8 9 2 2" xfId="40945" xr:uid="{D5673FBF-43FC-4CE6-9D55-72547F8B99C1}"/>
    <cellStyle name="計算 2 2 3 8 9 3" xfId="30186" xr:uid="{FCCBC359-5AC6-4D37-865E-A7E08D5124E2}"/>
    <cellStyle name="計算 2 2 3 9" xfId="3209" xr:uid="{D4A3882D-6F9B-4CB6-A1F3-A849AEFDAB24}"/>
    <cellStyle name="計算 2 2 3 9 10" xfId="9237" xr:uid="{40F7E1D8-B03C-4F29-81C8-4567EE2EC0E8}"/>
    <cellStyle name="計算 2 2 3 9 10 2" xfId="19994" xr:uid="{2AC77DE6-C6E3-4598-A15B-B9517E4186C5}"/>
    <cellStyle name="計算 2 2 3 9 10 2 2" xfId="41685" xr:uid="{ED956231-D4C6-4E98-BA65-51184FF0FCD3}"/>
    <cellStyle name="計算 2 2 3 9 10 3" xfId="30926" xr:uid="{A6BAA353-EE8B-4F41-B752-BC239AC12691}"/>
    <cellStyle name="計算 2 2 3 9 11" xfId="9863" xr:uid="{BF08DB70-8846-4366-9D4B-7B117B05C79C}"/>
    <cellStyle name="計算 2 2 3 9 11 2" xfId="20620" xr:uid="{3D00CEFC-915E-482F-B712-4D2E644A25EB}"/>
    <cellStyle name="計算 2 2 3 9 11 2 2" xfId="42311" xr:uid="{25F46A53-EA83-4098-882D-8BE79399ECE5}"/>
    <cellStyle name="計算 2 2 3 9 11 3" xfId="31552" xr:uid="{8CE23CAB-538D-461F-94BD-BF0246F827EA}"/>
    <cellStyle name="計算 2 2 3 9 12" xfId="10498" xr:uid="{8F5A9C83-CE41-48E2-AC60-DE7C7DC3E2AF}"/>
    <cellStyle name="計算 2 2 3 9 12 2" xfId="21255" xr:uid="{F43EC600-CDFB-4D5A-8935-319C5D243A14}"/>
    <cellStyle name="計算 2 2 3 9 12 2 2" xfId="42946" xr:uid="{6D163864-6FE5-4D43-B2BA-EBF2A539930D}"/>
    <cellStyle name="計算 2 2 3 9 12 3" xfId="32187" xr:uid="{6D156495-9F2A-4CC5-8F3A-552D6D5AEEC1}"/>
    <cellStyle name="計算 2 2 3 9 13" xfId="11150" xr:uid="{49CD72FC-D33C-48EC-BAA3-601B4EF9E59B}"/>
    <cellStyle name="計算 2 2 3 9 13 2" xfId="21907" xr:uid="{B106AEAD-2E6A-46C2-9586-D054E2AF4B48}"/>
    <cellStyle name="計算 2 2 3 9 13 2 2" xfId="43598" xr:uid="{30272B7C-0990-4863-95F0-5395597E5963}"/>
    <cellStyle name="計算 2 2 3 9 13 3" xfId="32839" xr:uid="{23144F48-0731-4025-8EF9-F21B6E547071}"/>
    <cellStyle name="計算 2 2 3 9 14" xfId="11775" xr:uid="{7E87ABF9-691F-4ACF-92CB-B9D20A2EAA7B}"/>
    <cellStyle name="計算 2 2 3 9 14 2" xfId="22532" xr:uid="{BD080C25-87EC-4429-83F1-0E8464D9EB02}"/>
    <cellStyle name="計算 2 2 3 9 14 2 2" xfId="44223" xr:uid="{1CF08A77-ABDB-4CE6-BEE8-8D0EA84615FF}"/>
    <cellStyle name="計算 2 2 3 9 14 3" xfId="33464" xr:uid="{A1C87895-F2A3-41FC-908F-F430CBAC61AF}"/>
    <cellStyle name="計算 2 2 3 9 15" xfId="12380" xr:uid="{C6A60031-1B09-44C5-BE9E-710A02514912}"/>
    <cellStyle name="計算 2 2 3 9 15 2" xfId="23137" xr:uid="{DAD91A03-739E-4761-A745-8E3763377AC6}"/>
    <cellStyle name="計算 2 2 3 9 15 2 2" xfId="44828" xr:uid="{41925B37-807F-47E5-981D-2131E0B1E6F1}"/>
    <cellStyle name="計算 2 2 3 9 15 3" xfId="34069" xr:uid="{A2A7393B-5C1F-455F-B716-FB464A966A0D}"/>
    <cellStyle name="計算 2 2 3 9 16" xfId="13009" xr:uid="{5B28715B-A207-4869-8FD6-174860968E6A}"/>
    <cellStyle name="計算 2 2 3 9 16 2" xfId="23766" xr:uid="{732459CA-84FB-44A9-967A-9DB54DB256E1}"/>
    <cellStyle name="計算 2 2 3 9 16 2 2" xfId="45457" xr:uid="{ADE2130B-6A4D-43C1-98E5-F9DFA7D9E1EA}"/>
    <cellStyle name="計算 2 2 3 9 16 3" xfId="34698" xr:uid="{32501DC6-938F-4744-AAEF-0CDCDD3A4A04}"/>
    <cellStyle name="計算 2 2 3 9 17" xfId="13680" xr:uid="{22000349-15BF-41A7-B974-91379A3C3A3F}"/>
    <cellStyle name="計算 2 2 3 9 17 2" xfId="35369" xr:uid="{523006FA-C746-48F8-9EE2-6A2EEE30FDB6}"/>
    <cellStyle name="計算 2 2 3 9 18" xfId="24609" xr:uid="{67A16D63-F64C-43E4-BC74-847A61D4BB7B}"/>
    <cellStyle name="計算 2 2 3 9 19" xfId="46307" xr:uid="{E7CB1C2E-1BEB-4AEF-8BE6-16A9A0168B1D}"/>
    <cellStyle name="計算 2 2 3 9 2" xfId="3861" xr:uid="{FB2A8385-4495-42E7-91CA-8C17017F4F00}"/>
    <cellStyle name="計算 2 2 3 9 2 2" xfId="14617" xr:uid="{FB6BE41C-0F46-4066-B945-6644F2B8C66C}"/>
    <cellStyle name="計算 2 2 3 9 2 2 2" xfId="36307" xr:uid="{A01EA139-52FE-4649-B5FD-3ED6942E9F47}"/>
    <cellStyle name="計算 2 2 3 9 2 2 3" xfId="50518" xr:uid="{931B5144-F5A9-4B09-8CD5-CD9447384391}"/>
    <cellStyle name="計算 2 2 3 9 2 3" xfId="25549" xr:uid="{7853BE58-8ABE-4C00-AB9F-B26F46669F25}"/>
    <cellStyle name="計算 2 2 3 9 2 4" xfId="48349" xr:uid="{F8B34CD3-F887-45D3-A4A5-A37CB8D1CFA8}"/>
    <cellStyle name="計算 2 2 3 9 20" xfId="46985" xr:uid="{3A89EAF7-5031-4B0F-AB5D-8B77363FB25C}"/>
    <cellStyle name="計算 2 2 3 9 21" xfId="47669" xr:uid="{5A9FFC14-AF9B-4651-851A-9D20A8FC85A5}"/>
    <cellStyle name="計算 2 2 3 9 3" xfId="4541" xr:uid="{5890D8B9-1AEE-4295-BC69-1B6FF693EBE3}"/>
    <cellStyle name="計算 2 2 3 9 3 2" xfId="15297" xr:uid="{E4E9C08E-A56C-426C-8956-FD06BC347DF4}"/>
    <cellStyle name="計算 2 2 3 9 3 2 2" xfId="36987" xr:uid="{F5259CE7-DE19-426F-87B6-A37E46C58056}"/>
    <cellStyle name="計算 2 2 3 9 3 2 3" xfId="51198" xr:uid="{BA81E29F-C683-4BC3-8BBD-5B8C51129610}"/>
    <cellStyle name="計算 2 2 3 9 3 3" xfId="26229" xr:uid="{32A74DBB-5B40-400D-9AD4-71A53AF82398}"/>
    <cellStyle name="計算 2 2 3 9 3 4" xfId="49029" xr:uid="{3BF5A4D5-06A3-4AF4-9EFD-B58C0F6A3746}"/>
    <cellStyle name="計算 2 2 3 9 4" xfId="5217" xr:uid="{7B9CAFD7-A574-4CD2-9ECB-C227AD0C9E77}"/>
    <cellStyle name="計算 2 2 3 9 4 2" xfId="15973" xr:uid="{478962FF-0363-4BA4-9D2A-E40E0C819EDD}"/>
    <cellStyle name="計算 2 2 3 9 4 2 2" xfId="37663" xr:uid="{0FED5BA0-5C6D-4207-A66F-963ABCD667F7}"/>
    <cellStyle name="計算 2 2 3 9 4 3" xfId="26905" xr:uid="{0EEBD6FD-2153-4FF8-ADEE-EA0407BE64D3}"/>
    <cellStyle name="計算 2 2 3 9 4 4" xfId="49838" xr:uid="{E5067E1A-953E-4329-A5A1-10C9EC30FFC0}"/>
    <cellStyle name="計算 2 2 3 9 5" xfId="5897" xr:uid="{609453F2-9836-479D-AD7F-2BF0B6F41DAF}"/>
    <cellStyle name="計算 2 2 3 9 5 2" xfId="16653" xr:uid="{660E9F07-9C45-4221-A35C-F11F7119B575}"/>
    <cellStyle name="計算 2 2 3 9 5 2 2" xfId="38343" xr:uid="{95F0D3E2-68D4-4B75-8B0D-FD59C6F0BC2A}"/>
    <cellStyle name="計算 2 2 3 9 5 3" xfId="27584" xr:uid="{32EAD9C6-CBFD-487A-BC16-FD759E08351A}"/>
    <cellStyle name="計算 2 2 3 9 6" xfId="6580" xr:uid="{C8E1FFF8-D5FB-4CA6-B49E-07CBE45E9F17}"/>
    <cellStyle name="計算 2 2 3 9 6 2" xfId="17336" xr:uid="{31F32D98-9331-4FE5-B05F-95C4785BC2DE}"/>
    <cellStyle name="計算 2 2 3 9 6 2 2" xfId="39026" xr:uid="{4D600A66-A72F-4C67-A8D2-1060ED6F9775}"/>
    <cellStyle name="計算 2 2 3 9 6 3" xfId="28267" xr:uid="{B8B754A0-7D11-4EB5-9039-0BCD948ECC14}"/>
    <cellStyle name="計算 2 2 3 9 7" xfId="7259" xr:uid="{5CB93565-E0EE-48CA-90A2-690203394511}"/>
    <cellStyle name="計算 2 2 3 9 7 2" xfId="18015" xr:uid="{0273B784-6E7B-4129-8CBD-EB7EE5EEAFAD}"/>
    <cellStyle name="計算 2 2 3 9 7 2 2" xfId="39705" xr:uid="{565190EC-6F69-4938-9636-00C90D8AA207}"/>
    <cellStyle name="計算 2 2 3 9 7 3" xfId="28946" xr:uid="{30A9E32D-5B1E-4D77-882A-8F8E4F9D3D7F}"/>
    <cellStyle name="計算 2 2 3 9 8" xfId="7922" xr:uid="{81030F12-63E7-476E-82D6-2BAD772FAC86}"/>
    <cellStyle name="計算 2 2 3 9 8 2" xfId="18678" xr:uid="{4479F07C-4034-4C23-8DBA-385F611EC154}"/>
    <cellStyle name="計算 2 2 3 9 8 2 2" xfId="40369" xr:uid="{5EB676E0-7A7E-4C1E-9C89-4DB1BA830276}"/>
    <cellStyle name="計算 2 2 3 9 8 3" xfId="29610" xr:uid="{9D54B35B-E4BB-4B6F-A5DB-5A4F8EF53E25}"/>
    <cellStyle name="計算 2 2 3 9 9" xfId="8558" xr:uid="{E4AD9634-6E1C-4DCF-B08D-8B4BEFE909FA}"/>
    <cellStyle name="計算 2 2 3 9 9 2" xfId="19314" xr:uid="{1601A18F-5575-44D0-B3D3-CA7A31A6E34A}"/>
    <cellStyle name="計算 2 2 3 9 9 2 2" xfId="41005" xr:uid="{045E6685-9F94-404E-BA00-39B5C4EA7B28}"/>
    <cellStyle name="計算 2 2 3 9 9 3" xfId="30246" xr:uid="{380941C2-C45E-47F7-8F2A-320EAEB13C08}"/>
    <cellStyle name="計算 2 2 4" xfId="2720" xr:uid="{10F44917-4044-4D4F-B7D1-3BF19C9307E3}"/>
    <cellStyle name="計算 2 2 4 10" xfId="8747" xr:uid="{3DDE154D-53E3-4840-A6CA-922881E5B043}"/>
    <cellStyle name="計算 2 2 4 10 2" xfId="19503" xr:uid="{CECA6DE6-6AF2-4A2F-A70A-B268EFAE1DC2}"/>
    <cellStyle name="計算 2 2 4 10 2 2" xfId="41194" xr:uid="{7646C37E-7FC2-4353-9159-E8A0A4C8311C}"/>
    <cellStyle name="計算 2 2 4 10 3" xfId="30435" xr:uid="{0E002BCE-729D-4348-A292-6F4990BC5CC0}"/>
    <cellStyle name="計算 2 2 4 11" xfId="9393" xr:uid="{E4727D9D-56DD-4582-AB2C-78402B2ADD1F}"/>
    <cellStyle name="計算 2 2 4 11 2" xfId="20150" xr:uid="{BECA955C-F1E6-4B50-A63F-1E1E75EDDFDE}"/>
    <cellStyle name="計算 2 2 4 11 2 2" xfId="41841" xr:uid="{EE09FD87-31C3-4AEB-8FCA-F3F19620C0D5}"/>
    <cellStyle name="計算 2 2 4 11 3" xfId="31082" xr:uid="{A9076849-EB37-4A90-BE82-7CD97DD6D228}"/>
    <cellStyle name="計算 2 2 4 12" xfId="10010" xr:uid="{785F290B-5553-47B1-B3B0-3808E3526993}"/>
    <cellStyle name="計算 2 2 4 12 2" xfId="20767" xr:uid="{5650FBA8-E4A8-4DF7-8A09-BD230257D54E}"/>
    <cellStyle name="計算 2 2 4 12 2 2" xfId="42458" xr:uid="{218A51BF-6898-4AB6-A210-EA829DE707AC}"/>
    <cellStyle name="計算 2 2 4 12 3" xfId="31699" xr:uid="{A552FC4F-69AA-4911-8630-05C9C82B6BB6}"/>
    <cellStyle name="計算 2 2 4 13" xfId="10681" xr:uid="{1E90B3D9-99FA-4C87-A52B-68A12F7D3DAC}"/>
    <cellStyle name="計算 2 2 4 13 2" xfId="21438" xr:uid="{682B6DDD-F27D-4003-9615-914A651FE996}"/>
    <cellStyle name="計算 2 2 4 13 2 2" xfId="43129" xr:uid="{0EB82465-F488-4A15-8F99-F51EE541DEDE}"/>
    <cellStyle name="計算 2 2 4 13 3" xfId="32370" xr:uid="{FF2A490E-5704-41AE-B881-F419D578DA74}"/>
    <cellStyle name="計算 2 2 4 14" xfId="11302" xr:uid="{73EE13E1-1C16-4B9F-9951-4B787A3E3F5F}"/>
    <cellStyle name="計算 2 2 4 14 2" xfId="22059" xr:uid="{0BE51EA5-07EB-4D41-8DAA-C93326A91266}"/>
    <cellStyle name="計算 2 2 4 14 2 2" xfId="43750" xr:uid="{0601CF3E-4C3C-4213-954C-07C4F08B3824}"/>
    <cellStyle name="計算 2 2 4 14 3" xfId="32991" xr:uid="{6636BCA6-1EFA-4A7C-A402-AECE967943C5}"/>
    <cellStyle name="計算 2 2 4 15" xfId="11922" xr:uid="{84D180FA-65EE-4C5D-8E67-333898CC2F37}"/>
    <cellStyle name="計算 2 2 4 15 2" xfId="22679" xr:uid="{3CC16349-0DD1-48D4-84CD-A404947E6432}"/>
    <cellStyle name="計算 2 2 4 15 2 2" xfId="44370" xr:uid="{7E2B6C71-1530-4BEB-81B7-C8F1050E1FE7}"/>
    <cellStyle name="計算 2 2 4 15 3" xfId="33611" xr:uid="{5EC23B8A-25D1-4E59-9036-D6D4945A7520}"/>
    <cellStyle name="計算 2 2 4 16" xfId="12527" xr:uid="{9CD1E2C5-7A50-41F4-8131-72C3BDFFA3A3}"/>
    <cellStyle name="計算 2 2 4 16 2" xfId="23284" xr:uid="{C258AA46-37AB-4EE4-864C-F334ECC04545}"/>
    <cellStyle name="計算 2 2 4 16 2 2" xfId="44975" xr:uid="{978EC872-BB5B-467C-B4F2-F94A6B86B1B8}"/>
    <cellStyle name="計算 2 2 4 16 3" xfId="34216" xr:uid="{C5614455-376B-4635-8038-519371C1C1FE}"/>
    <cellStyle name="計算 2 2 4 17" xfId="13198" xr:uid="{DCD462C7-A293-4143-BAE6-626FB42E1264}"/>
    <cellStyle name="計算 2 2 4 17 2" xfId="34887" xr:uid="{05FE0566-73F6-4D78-8506-0510516A1F22}"/>
    <cellStyle name="計算 2 2 4 18" xfId="24127" xr:uid="{238142BF-FB71-4761-998C-1DE2AE72149C}"/>
    <cellStyle name="計算 2 2 4 19" xfId="45825" xr:uid="{92F2BD28-1BC0-41E7-9242-2C9A1D75522C}"/>
    <cellStyle name="計算 2 2 4 2" xfId="3373" xr:uid="{61788C46-E321-48B6-B921-9D93EFB85373}"/>
    <cellStyle name="計算 2 2 4 2 2" xfId="14129" xr:uid="{CFC3878B-1893-473E-A736-45984FDFDB49}"/>
    <cellStyle name="計算 2 2 4 2 2 2" xfId="35819" xr:uid="{21A3121C-38B9-4830-B106-AB265B25AC46}"/>
    <cellStyle name="計算 2 2 4 2 2 3" xfId="50036" xr:uid="{B7CD4264-AE13-4E0A-BB1E-A156210B195C}"/>
    <cellStyle name="計算 2 2 4 2 3" xfId="25060" xr:uid="{C4A8D4FC-4566-4826-8037-86FA44D44CF3}"/>
    <cellStyle name="計算 2 2 4 2 4" xfId="47867" xr:uid="{6254FF8A-3C59-4A3A-86EB-0FA65C264BAC}"/>
    <cellStyle name="計算 2 2 4 20" xfId="46503" xr:uid="{FF0C4488-17A8-442B-9B0C-D11E4F4CA7AA}"/>
    <cellStyle name="計算 2 2 4 21" xfId="47187" xr:uid="{5EBA09D8-DB64-4742-9B88-9CEAADC9B1AB}"/>
    <cellStyle name="計算 2 2 4 3" xfId="4050" xr:uid="{9AB9BA93-30B2-485A-BA09-B620F340B5CA}"/>
    <cellStyle name="計算 2 2 4 3 2" xfId="14806" xr:uid="{12CCE42B-BA41-4AF4-A01C-CA1F2D74F74F}"/>
    <cellStyle name="計算 2 2 4 3 2 2" xfId="36496" xr:uid="{39A50CEA-F2C6-43C7-9F7D-FE1EDB1673EF}"/>
    <cellStyle name="計算 2 2 4 3 2 3" xfId="50716" xr:uid="{DB42E03D-31BD-4141-8CA1-4788DC2C24A2}"/>
    <cellStyle name="計算 2 2 4 3 3" xfId="25738" xr:uid="{33C78F4A-94B4-42F1-8982-B662E9CFB4A8}"/>
    <cellStyle name="計算 2 2 4 3 4" xfId="48547" xr:uid="{ED3D1694-B3C3-46A4-8087-05BD626906F3}"/>
    <cellStyle name="計算 2 2 4 4" xfId="4730" xr:uid="{5A55BFC3-21A8-494E-BDA5-EA72782D20A3}"/>
    <cellStyle name="計算 2 2 4 4 2" xfId="15486" xr:uid="{8A0F73EC-C153-443D-A5C1-7CF904995EBC}"/>
    <cellStyle name="計算 2 2 4 4 2 2" xfId="37176" xr:uid="{B8DF9CED-F368-45A0-A5CB-28319000F87D}"/>
    <cellStyle name="計算 2 2 4 4 3" xfId="26418" xr:uid="{E9825440-FB3E-4144-BE66-1B0D600A972C}"/>
    <cellStyle name="計算 2 2 4 4 4" xfId="49356" xr:uid="{112C79BE-9BDB-453C-AD6F-78BB64DA3556}"/>
    <cellStyle name="計算 2 2 4 5" xfId="5406" xr:uid="{53DEEEB3-04F6-46C1-970D-69F521E241A4}"/>
    <cellStyle name="計算 2 2 4 5 2" xfId="16162" xr:uid="{535EEDC9-4AC4-414C-9AAB-A0A3DEE19079}"/>
    <cellStyle name="計算 2 2 4 5 2 2" xfId="37852" xr:uid="{C98D582A-1DEE-472C-80D3-1BB7CA5C2285}"/>
    <cellStyle name="計算 2 2 4 5 3" xfId="27094" xr:uid="{915588D8-79D7-4261-98ED-94888AB5B591}"/>
    <cellStyle name="計算 2 2 4 6" xfId="6095" xr:uid="{1216197B-B5E0-4385-A9AA-71E8D520D776}"/>
    <cellStyle name="計算 2 2 4 6 2" xfId="16851" xr:uid="{FE3C6999-E578-4E71-BC65-F26585E05BD7}"/>
    <cellStyle name="計算 2 2 4 6 2 2" xfId="38541" xr:uid="{18995FA3-4AD9-4014-B9F2-E6DD648BFB8E}"/>
    <cellStyle name="計算 2 2 4 6 3" xfId="27782" xr:uid="{B961280A-39FE-4F67-B5DC-77278AB5D91F}"/>
    <cellStyle name="計算 2 2 4 7" xfId="6769" xr:uid="{5F24CDC6-40DD-4BCC-B465-5885D321272B}"/>
    <cellStyle name="計算 2 2 4 7 2" xfId="17525" xr:uid="{1F397321-AE92-46E9-B706-740968F3B3E6}"/>
    <cellStyle name="計算 2 2 4 7 2 2" xfId="39215" xr:uid="{FACF4406-C0C9-4997-B4F8-10D4FCC5446C}"/>
    <cellStyle name="計算 2 2 4 7 3" xfId="28456" xr:uid="{3C5C238E-87C4-499D-94D1-196F919C1592}"/>
    <cellStyle name="計算 2 2 4 8" xfId="7445" xr:uid="{F0E7470D-812E-4E1A-8943-D9EAB39459E6}"/>
    <cellStyle name="計算 2 2 4 8 2" xfId="18201" xr:uid="{D89873E4-A382-43B4-9ABD-4F7876B1C580}"/>
    <cellStyle name="計算 2 2 4 8 2 2" xfId="39891" xr:uid="{64630702-37A4-489D-B45B-91870EA92136}"/>
    <cellStyle name="計算 2 2 4 8 3" xfId="29132" xr:uid="{1800A774-AD9E-4C56-A16E-2BA44EB630E0}"/>
    <cellStyle name="計算 2 2 4 9" xfId="8069" xr:uid="{9BAD2AAE-9B5D-4A74-AC89-6C9B96396D55}"/>
    <cellStyle name="計算 2 2 4 9 2" xfId="18825" xr:uid="{76BA3215-A019-44B8-997C-339CAE131751}"/>
    <cellStyle name="計算 2 2 4 9 2 2" xfId="40516" xr:uid="{3F891965-B0F6-4677-BDCC-B5C11668D788}"/>
    <cellStyle name="計算 2 2 4 9 3" xfId="29757" xr:uid="{EF545FB9-2AAC-4B87-B309-5153338B15A8}"/>
    <cellStyle name="計算 2 2 5" xfId="2779" xr:uid="{13CD4B65-C23E-49D0-8D9A-CC31DFC0BED3}"/>
    <cellStyle name="計算 2 2 5 10" xfId="8807" xr:uid="{48936466-0896-4941-BC72-F43BA0F2E234}"/>
    <cellStyle name="計算 2 2 5 10 2" xfId="19563" xr:uid="{9BE92F3D-466E-4D02-B08C-8DDACACED0E5}"/>
    <cellStyle name="計算 2 2 5 10 2 2" xfId="41254" xr:uid="{424624AD-60C7-4A74-8267-FDDCEF1A70AF}"/>
    <cellStyle name="計算 2 2 5 10 3" xfId="30495" xr:uid="{D0C2EF57-CB07-4619-A033-A173D7A6490D}"/>
    <cellStyle name="計算 2 2 5 11" xfId="9432" xr:uid="{BB95708A-AC42-4AC9-BAFE-617A7DE4069C}"/>
    <cellStyle name="計算 2 2 5 11 2" xfId="20189" xr:uid="{5A182490-4D2F-4FF7-B741-F96CA00BF3A9}"/>
    <cellStyle name="計算 2 2 5 11 2 2" xfId="41880" xr:uid="{6CE24A29-3DEE-4BEC-90C2-36B5DA95BCFD}"/>
    <cellStyle name="計算 2 2 5 11 3" xfId="31121" xr:uid="{34A77E11-0A77-4DA9-839C-2E0337CFA1AC}"/>
    <cellStyle name="計算 2 2 5 12" xfId="10067" xr:uid="{9BC697B2-38CE-49D4-A01D-B322DC2E9BAD}"/>
    <cellStyle name="計算 2 2 5 12 2" xfId="20824" xr:uid="{9A964D16-9828-4702-AFAF-CB8343988B66}"/>
    <cellStyle name="計算 2 2 5 12 2 2" xfId="42515" xr:uid="{98AF82CE-845C-4A2A-92DC-641C50757003}"/>
    <cellStyle name="計算 2 2 5 12 3" xfId="31756" xr:uid="{B6981CBB-3A49-4A7E-92EF-E9B47EFB276D}"/>
    <cellStyle name="計算 2 2 5 13" xfId="10719" xr:uid="{EF273F83-79E4-4E68-8D7C-291775DD084E}"/>
    <cellStyle name="計算 2 2 5 13 2" xfId="21476" xr:uid="{D0568262-F7F2-47C9-9468-DF9E956E2D7C}"/>
    <cellStyle name="計算 2 2 5 13 2 2" xfId="43167" xr:uid="{BE32E0DA-339C-4742-B5DB-5E6E8A221CD4}"/>
    <cellStyle name="計算 2 2 5 13 3" xfId="32408" xr:uid="{B0596182-85AE-4A0D-B3E1-78948C0B6AC7}"/>
    <cellStyle name="計算 2 2 5 14" xfId="11344" xr:uid="{B71A21D2-32E3-4552-8FF3-C5C176598B86}"/>
    <cellStyle name="計算 2 2 5 14 2" xfId="22101" xr:uid="{E682E16D-7885-4FC5-9766-612AC68ABE97}"/>
    <cellStyle name="計算 2 2 5 14 2 2" xfId="43792" xr:uid="{30FB323F-B488-4EE1-93D0-7C6B0C94A4CA}"/>
    <cellStyle name="計算 2 2 5 14 3" xfId="33033" xr:uid="{88B8EF7A-0C64-4564-9AF0-19E388D97452}"/>
    <cellStyle name="計算 2 2 5 15" xfId="11949" xr:uid="{113FC130-8A0D-41AE-8721-1BD14E704CE6}"/>
    <cellStyle name="計算 2 2 5 15 2" xfId="22706" xr:uid="{978A6F11-00FC-4966-B8BA-95EE5B251AE3}"/>
    <cellStyle name="計算 2 2 5 15 2 2" xfId="44397" xr:uid="{8E2B6CEB-4988-4883-A87C-8F0B03665BF8}"/>
    <cellStyle name="計算 2 2 5 15 3" xfId="33638" xr:uid="{CF6BDD6A-0EF1-4253-A0FC-1724A89B64A5}"/>
    <cellStyle name="計算 2 2 5 16" xfId="12578" xr:uid="{094F8DD3-6E61-43E8-94F3-8DBA8462FB0A}"/>
    <cellStyle name="計算 2 2 5 16 2" xfId="23335" xr:uid="{7FAB7C97-44B0-48C7-B607-B218FA4F13A7}"/>
    <cellStyle name="計算 2 2 5 16 2 2" xfId="45026" xr:uid="{0CB0CD54-FD3B-48E9-B65D-A11C6FDEF669}"/>
    <cellStyle name="計算 2 2 5 16 3" xfId="34267" xr:uid="{016A00F5-443E-46D3-969E-B4AA2A720EF1}"/>
    <cellStyle name="計算 2 2 5 17" xfId="13249" xr:uid="{97578CC6-72EB-43CB-AFC1-668002EDB67E}"/>
    <cellStyle name="計算 2 2 5 17 2" xfId="34938" xr:uid="{958ED01B-09F6-4579-9125-64E2F1C9E1E3}"/>
    <cellStyle name="計算 2 2 5 18" xfId="24178" xr:uid="{82F8FA0D-8F77-49F7-BEEE-CB3F1B3D9778}"/>
    <cellStyle name="計算 2 2 5 19" xfId="45876" xr:uid="{FD96849A-97C7-4A81-9CB3-85C16338E6AD}"/>
    <cellStyle name="計算 2 2 5 2" xfId="3430" xr:uid="{21636525-8505-413B-B849-02816DF2B530}"/>
    <cellStyle name="計算 2 2 5 2 2" xfId="14186" xr:uid="{94F68FDC-A311-43C0-B40B-2CF62EB52FFE}"/>
    <cellStyle name="計算 2 2 5 2 2 2" xfId="35876" xr:uid="{FB66948E-AC05-4E7C-B585-FE7285FF9438}"/>
    <cellStyle name="計算 2 2 5 2 2 3" xfId="50087" xr:uid="{5569E6F8-E31D-4D6F-BBFC-7AFC0048A769}"/>
    <cellStyle name="計算 2 2 5 2 3" xfId="25117" xr:uid="{6E3B8B78-D25B-488A-AFC1-B8C17C8B7DAF}"/>
    <cellStyle name="計算 2 2 5 2 4" xfId="47918" xr:uid="{EFE745D9-46B0-4BB0-9319-F2B1A60997F9}"/>
    <cellStyle name="計算 2 2 5 20" xfId="46554" xr:uid="{7EE146F1-E569-45EB-8BE1-4F493EF93158}"/>
    <cellStyle name="計算 2 2 5 21" xfId="47238" xr:uid="{77E6D7BA-4DA7-4EFE-8342-5B70F1407A5C}"/>
    <cellStyle name="計算 2 2 5 3" xfId="4110" xr:uid="{AF3C3C11-5E32-4206-B2B3-1F05C51E7CC9}"/>
    <cellStyle name="計算 2 2 5 3 2" xfId="14866" xr:uid="{A0AE8AA6-43A3-45DD-9935-E1070FD68FDB}"/>
    <cellStyle name="計算 2 2 5 3 2 2" xfId="36556" xr:uid="{6D2663B5-2996-4DD3-A7C3-95BEBD716457}"/>
    <cellStyle name="計算 2 2 5 3 2 3" xfId="50767" xr:uid="{DCEA9A45-7736-4786-98BA-2E1137C08F1B}"/>
    <cellStyle name="計算 2 2 5 3 3" xfId="25798" xr:uid="{22694B40-714A-40AD-841A-5DECBD544F0F}"/>
    <cellStyle name="計算 2 2 5 3 4" xfId="48598" xr:uid="{F7A80639-33DF-4384-A0C5-0017EBEF9A24}"/>
    <cellStyle name="計算 2 2 5 4" xfId="4786" xr:uid="{A283BF89-B31C-40BB-874D-D9F9ACCB99DB}"/>
    <cellStyle name="計算 2 2 5 4 2" xfId="15542" xr:uid="{CC88D83B-CEE9-4CE9-84B8-59A8EFC9F014}"/>
    <cellStyle name="計算 2 2 5 4 2 2" xfId="37232" xr:uid="{B66CF5D4-8DC4-47D0-87A1-84803E963E47}"/>
    <cellStyle name="計算 2 2 5 4 3" xfId="26474" xr:uid="{162D9AB1-BA74-4E51-A5B7-AAC670BB3A05}"/>
    <cellStyle name="計算 2 2 5 4 4" xfId="49407" xr:uid="{12BC4BBD-1822-41D9-9661-564E0FAB7E31}"/>
    <cellStyle name="計算 2 2 5 5" xfId="5466" xr:uid="{07C810A9-522C-4C28-A5E3-563DB31EB56A}"/>
    <cellStyle name="計算 2 2 5 5 2" xfId="16222" xr:uid="{D4CD4D4A-5104-45B3-8C6E-17B6622D1974}"/>
    <cellStyle name="計算 2 2 5 5 2 2" xfId="37912" xr:uid="{7D5226EA-AC50-4147-BCA6-5DB21D8DAF57}"/>
    <cellStyle name="計算 2 2 5 5 3" xfId="27154" xr:uid="{5E80165B-5864-4819-AB2F-86598A8F442F}"/>
    <cellStyle name="計算 2 2 5 6" xfId="6150" xr:uid="{99C670DC-4EB7-4386-A237-DB0ADE4953D9}"/>
    <cellStyle name="計算 2 2 5 6 2" xfId="16906" xr:uid="{9E8FF34A-ADEA-4A5A-86EE-0DD273FBBA54}"/>
    <cellStyle name="計算 2 2 5 6 2 2" xfId="38596" xr:uid="{33427749-27E6-4195-9314-BE523B5BA168}"/>
    <cellStyle name="計算 2 2 5 6 3" xfId="27837" xr:uid="{D22F09DF-EF7B-4B5D-B337-D7DE874A8DA8}"/>
    <cellStyle name="計算 2 2 5 7" xfId="6829" xr:uid="{2683260C-2F38-413E-B5C1-DD89D9F98E7F}"/>
    <cellStyle name="計算 2 2 5 7 2" xfId="17585" xr:uid="{EE136095-86CC-46B3-82F1-969F3338C367}"/>
    <cellStyle name="計算 2 2 5 7 2 2" xfId="39275" xr:uid="{01CB87B5-1BA1-482F-9E15-AC76F202F1E8}"/>
    <cellStyle name="計算 2 2 5 7 3" xfId="28516" xr:uid="{18AB3A23-484F-4B37-B6F1-6A8D4C316A26}"/>
    <cellStyle name="計算 2 2 5 8" xfId="7492" xr:uid="{6CB2077C-75E8-4034-B4D1-784C3B7FB61B}"/>
    <cellStyle name="計算 2 2 5 8 2" xfId="18248" xr:uid="{7EA904A5-3F09-4F7F-93E0-6376A247C91F}"/>
    <cellStyle name="計算 2 2 5 8 2 2" xfId="39938" xr:uid="{80CFC752-21A1-40CE-8050-928CF5E31F01}"/>
    <cellStyle name="計算 2 2 5 8 3" xfId="29179" xr:uid="{FCA0E1B7-4A3D-45F7-9373-7B492CA7EE95}"/>
    <cellStyle name="計算 2 2 5 9" xfId="8126" xr:uid="{F0679EB2-BC9C-4527-A2A2-AA5289459FB8}"/>
    <cellStyle name="計算 2 2 5 9 2" xfId="18882" xr:uid="{325D9FC6-4645-45AB-AF6A-9E304E4C54D6}"/>
    <cellStyle name="計算 2 2 5 9 2 2" xfId="40573" xr:uid="{2A354250-EC53-4AE6-A680-5B491832B59D}"/>
    <cellStyle name="計算 2 2 5 9 3" xfId="29814" xr:uid="{40ECA567-0D7A-473C-8D7E-BBE9689B2898}"/>
    <cellStyle name="計算 2 2 6" xfId="2839" xr:uid="{9E78DA54-898F-47B6-B7A7-A570521DE602}"/>
    <cellStyle name="計算 2 2 6 10" xfId="8867" xr:uid="{B9608A2E-CFB1-47CD-A766-FFBBA4002B57}"/>
    <cellStyle name="計算 2 2 6 10 2" xfId="19623" xr:uid="{B6997218-56A9-4272-9512-BBA7A747AAF6}"/>
    <cellStyle name="計算 2 2 6 10 2 2" xfId="41314" xr:uid="{E0E09D62-6E81-4DF6-9075-68293807A254}"/>
    <cellStyle name="計算 2 2 6 10 3" xfId="30555" xr:uid="{A1F3C8AA-E68E-41CB-8AF6-0CF1A13F7173}"/>
    <cellStyle name="計算 2 2 6 11" xfId="9492" xr:uid="{D7A3E4A9-DA6F-432F-BDD0-7C8425DE1F12}"/>
    <cellStyle name="計算 2 2 6 11 2" xfId="20249" xr:uid="{C904A30B-B459-42D3-B0D6-B6D1A0D0FDF6}"/>
    <cellStyle name="計算 2 2 6 11 2 2" xfId="41940" xr:uid="{BA0B3710-D4F8-44D1-A63D-2C41B0302E80}"/>
    <cellStyle name="計算 2 2 6 11 3" xfId="31181" xr:uid="{C70321EA-10C1-4030-9DB8-275B0D5E1298}"/>
    <cellStyle name="計算 2 2 6 12" xfId="10127" xr:uid="{958FFF4B-9960-49BB-A1C6-31A187FE0A93}"/>
    <cellStyle name="計算 2 2 6 12 2" xfId="20884" xr:uid="{13E97EF9-DE24-4454-ABC6-F475FA5951D5}"/>
    <cellStyle name="計算 2 2 6 12 2 2" xfId="42575" xr:uid="{6015BF0D-4CCD-48AC-88BA-D720129F8884}"/>
    <cellStyle name="計算 2 2 6 12 3" xfId="31816" xr:uid="{2DD43B73-129B-4F21-AB58-67C74F278BFF}"/>
    <cellStyle name="計算 2 2 6 13" xfId="10779" xr:uid="{91BE5ECC-3415-4017-A788-919796E58BED}"/>
    <cellStyle name="計算 2 2 6 13 2" xfId="21536" xr:uid="{017AED3C-0983-4F54-8FE3-B37045AADC90}"/>
    <cellStyle name="計算 2 2 6 13 2 2" xfId="43227" xr:uid="{5E366C10-D93E-4E22-96DA-CB7F777094E6}"/>
    <cellStyle name="計算 2 2 6 13 3" xfId="32468" xr:uid="{715F3BC7-B276-4CCB-BFAA-DE997B81F778}"/>
    <cellStyle name="計算 2 2 6 14" xfId="11404" xr:uid="{DF71D1D3-A94A-45B1-BB69-667C524099C6}"/>
    <cellStyle name="計算 2 2 6 14 2" xfId="22161" xr:uid="{E3C82B59-30CA-4A7A-97D3-5232955F9553}"/>
    <cellStyle name="計算 2 2 6 14 2 2" xfId="43852" xr:uid="{BE7FF9DF-908E-477D-A3A5-318C39EDDA6D}"/>
    <cellStyle name="計算 2 2 6 14 3" xfId="33093" xr:uid="{348B7F68-F08C-411E-88CF-86A7995019A3}"/>
    <cellStyle name="計算 2 2 6 15" xfId="12009" xr:uid="{0AB7191D-EBC7-4400-A308-0AD2D1269942}"/>
    <cellStyle name="計算 2 2 6 15 2" xfId="22766" xr:uid="{DB66BB35-7AE9-4B9B-A372-7144C972A250}"/>
    <cellStyle name="計算 2 2 6 15 2 2" xfId="44457" xr:uid="{3D852A93-2396-468F-8444-6F34C2642F9F}"/>
    <cellStyle name="計算 2 2 6 15 3" xfId="33698" xr:uid="{BE93BA6C-B074-49C8-AFEF-C4A57F527A91}"/>
    <cellStyle name="計算 2 2 6 16" xfId="12638" xr:uid="{4C11D30E-5F98-438D-BF8A-468DE852FFBC}"/>
    <cellStyle name="計算 2 2 6 16 2" xfId="23395" xr:uid="{2F100671-FB1A-410B-85DC-D77A2046302A}"/>
    <cellStyle name="計算 2 2 6 16 2 2" xfId="45086" xr:uid="{C46D85F3-EBB7-450F-9869-199E574DB896}"/>
    <cellStyle name="計算 2 2 6 16 3" xfId="34327" xr:uid="{6187A274-0390-4A73-A346-FC97D5872464}"/>
    <cellStyle name="計算 2 2 6 17" xfId="13309" xr:uid="{CF265F59-974F-4E0B-9844-85387C07E8C9}"/>
    <cellStyle name="計算 2 2 6 17 2" xfId="34998" xr:uid="{9C21334E-B87B-4AC7-9737-3260D591070C}"/>
    <cellStyle name="計算 2 2 6 18" xfId="24238" xr:uid="{FBA41E5F-5F54-486D-811B-8320E3FE35A3}"/>
    <cellStyle name="計算 2 2 6 19" xfId="45936" xr:uid="{AE18FBBD-B1FE-4EB4-84AA-BAB5E73484E2}"/>
    <cellStyle name="計算 2 2 6 2" xfId="3490" xr:uid="{C5ED6653-C210-48D2-99B0-8428B67DBD8E}"/>
    <cellStyle name="計算 2 2 6 2 2" xfId="14246" xr:uid="{625E4CAA-DC61-4B53-8EF4-20DD4821F55F}"/>
    <cellStyle name="計算 2 2 6 2 2 2" xfId="35936" xr:uid="{BBADA98B-1283-4500-82CF-67861CF7ECE8}"/>
    <cellStyle name="計算 2 2 6 2 2 3" xfId="50147" xr:uid="{3D4C7DF4-9DD9-44F0-90E1-99E393E45A1A}"/>
    <cellStyle name="計算 2 2 6 2 3" xfId="25177" xr:uid="{7E9B7C5E-E196-4FFF-9D7A-F09D3D0723E5}"/>
    <cellStyle name="計算 2 2 6 2 4" xfId="47978" xr:uid="{9432E3AB-4662-4CC1-92BB-CEE66B6C365D}"/>
    <cellStyle name="計算 2 2 6 20" xfId="46614" xr:uid="{5CF778FA-96B3-4B4B-891D-9857E62C24B1}"/>
    <cellStyle name="計算 2 2 6 21" xfId="47298" xr:uid="{12A78114-3BD3-40B7-ABFD-14660A7DB000}"/>
    <cellStyle name="計算 2 2 6 3" xfId="4170" xr:uid="{E35542A9-4233-4D63-86F7-55A14D794CC4}"/>
    <cellStyle name="計算 2 2 6 3 2" xfId="14926" xr:uid="{35B4D5E8-E4FF-4A14-84B3-3BE93927B05A}"/>
    <cellStyle name="計算 2 2 6 3 2 2" xfId="36616" xr:uid="{3DB96FB3-4748-4B84-A5E5-5E13AE678E43}"/>
    <cellStyle name="計算 2 2 6 3 2 3" xfId="50827" xr:uid="{BA5FCA08-D47D-4A08-A13E-FF29D69F5FB4}"/>
    <cellStyle name="計算 2 2 6 3 3" xfId="25858" xr:uid="{8956E3B1-E522-4136-8C1E-B7E14A291250}"/>
    <cellStyle name="計算 2 2 6 3 4" xfId="48658" xr:uid="{118DD4DF-E3E1-4EB3-B312-6AE1F4D11836}"/>
    <cellStyle name="計算 2 2 6 4" xfId="4846" xr:uid="{27B1B412-2D46-4D2F-83B6-930E991DE35D}"/>
    <cellStyle name="計算 2 2 6 4 2" xfId="15602" xr:uid="{C7843E25-45A1-4932-8A19-EDA98A685463}"/>
    <cellStyle name="計算 2 2 6 4 2 2" xfId="37292" xr:uid="{790ECE0B-6DC4-43BF-998A-0FA85632B98B}"/>
    <cellStyle name="計算 2 2 6 4 3" xfId="26534" xr:uid="{C72E6437-DCB6-4907-B9BE-B497CBED0747}"/>
    <cellStyle name="計算 2 2 6 4 4" xfId="49467" xr:uid="{FFBDB524-BCAB-44BD-A538-BF067D8322D9}"/>
    <cellStyle name="計算 2 2 6 5" xfId="5526" xr:uid="{3E1B858D-6C82-40A0-89A1-457CA4A5C22B}"/>
    <cellStyle name="計算 2 2 6 5 2" xfId="16282" xr:uid="{E439EBFB-EFAF-46F2-8ABE-18C6D13FBFCF}"/>
    <cellStyle name="計算 2 2 6 5 2 2" xfId="37972" xr:uid="{9031CDBA-3743-4558-87E6-D3ECF1325142}"/>
    <cellStyle name="計算 2 2 6 5 3" xfId="27213" xr:uid="{FB04A68C-82B7-4B59-8AF9-38A9A6F5E718}"/>
    <cellStyle name="計算 2 2 6 6" xfId="6209" xr:uid="{15C10EA4-C691-4BA2-9800-CAA0B1F06F7E}"/>
    <cellStyle name="計算 2 2 6 6 2" xfId="16965" xr:uid="{6AE7FA83-9426-4CA1-8712-814E34BA98F2}"/>
    <cellStyle name="計算 2 2 6 6 2 2" xfId="38655" xr:uid="{C6ED22BE-79A8-4BA9-8D3D-330806D1AEE2}"/>
    <cellStyle name="計算 2 2 6 6 3" xfId="27896" xr:uid="{68FB83B4-8439-4536-9FEF-A157CDCF5D26}"/>
    <cellStyle name="計算 2 2 6 7" xfId="6888" xr:uid="{2F5ADB5F-244C-4D0C-8457-B30703BAAE1B}"/>
    <cellStyle name="計算 2 2 6 7 2" xfId="17644" xr:uid="{CB99E51E-807C-4D09-AA70-A3B77BB62B66}"/>
    <cellStyle name="計算 2 2 6 7 2 2" xfId="39334" xr:uid="{C157FE4E-625B-468D-A6E0-16386498DC3F}"/>
    <cellStyle name="計算 2 2 6 7 3" xfId="28575" xr:uid="{E8BC2FEC-A0A2-4E1A-9FAD-3DCAB07D48FB}"/>
    <cellStyle name="計算 2 2 6 8" xfId="7551" xr:uid="{823824E7-5014-4398-8031-7AC37B528AF5}"/>
    <cellStyle name="計算 2 2 6 8 2" xfId="18307" xr:uid="{21C65878-77F8-4262-ACF3-EEFDC1B24702}"/>
    <cellStyle name="計算 2 2 6 8 2 2" xfId="39997" xr:uid="{B3815E16-F54D-4AF5-8EFE-43566966EA04}"/>
    <cellStyle name="計算 2 2 6 8 3" xfId="29238" xr:uid="{862B1C72-C2E3-4330-B989-97C63412486A}"/>
    <cellStyle name="計算 2 2 6 9" xfId="8186" xr:uid="{F05EAF62-25D5-4C53-B648-470899B6C1E5}"/>
    <cellStyle name="計算 2 2 6 9 2" xfId="18942" xr:uid="{89EBFA3D-7BD7-48E2-9717-869CB9545739}"/>
    <cellStyle name="計算 2 2 6 9 2 2" xfId="40633" xr:uid="{618A00CF-E940-49BC-AD75-582DE774B307}"/>
    <cellStyle name="計算 2 2 6 9 3" xfId="29874" xr:uid="{D61BE002-1A2F-4EA2-BD93-1C9AF09C861E}"/>
    <cellStyle name="計算 2 2 7" xfId="2898" xr:uid="{8DCD50DC-2D60-4008-859B-939DFA4DE092}"/>
    <cellStyle name="計算 2 2 7 10" xfId="8926" xr:uid="{5559E9D3-F748-4088-9406-BF1F87657A16}"/>
    <cellStyle name="計算 2 2 7 10 2" xfId="19682" xr:uid="{72ADC602-75B0-46ED-95F8-45F3D2FEAFC3}"/>
    <cellStyle name="計算 2 2 7 10 2 2" xfId="41373" xr:uid="{0E316186-F679-4EF3-A156-FEC2BFAB9C4C}"/>
    <cellStyle name="計算 2 2 7 10 3" xfId="30614" xr:uid="{86A04954-F884-4B6A-9471-AD2AFAB15CA3}"/>
    <cellStyle name="計算 2 2 7 11" xfId="9551" xr:uid="{97833E86-1461-4D2F-9900-4B224C804C52}"/>
    <cellStyle name="計算 2 2 7 11 2" xfId="20308" xr:uid="{2B659300-45EC-41C8-95C2-DDDA084C8EE7}"/>
    <cellStyle name="計算 2 2 7 11 2 2" xfId="41999" xr:uid="{88FC2D0D-85EB-4C23-BAD4-ABA41CEF2C7E}"/>
    <cellStyle name="計算 2 2 7 11 3" xfId="31240" xr:uid="{4116C181-5881-4466-B5D5-5AA2144394D0}"/>
    <cellStyle name="計算 2 2 7 12" xfId="10186" xr:uid="{C58AE5E9-316C-4CE4-B43F-B78E433FA972}"/>
    <cellStyle name="計算 2 2 7 12 2" xfId="20943" xr:uid="{FBE4045F-80A3-44D0-96BA-E09994843FEA}"/>
    <cellStyle name="計算 2 2 7 12 2 2" xfId="42634" xr:uid="{7FF5D2DC-7B2E-45D9-ADC7-DAB207D47EDD}"/>
    <cellStyle name="計算 2 2 7 12 3" xfId="31875" xr:uid="{06901CDE-4E53-41EA-88C2-B60BA86B9562}"/>
    <cellStyle name="計算 2 2 7 13" xfId="10838" xr:uid="{D2B5A5F8-9A0B-4D95-9282-80B23979A429}"/>
    <cellStyle name="計算 2 2 7 13 2" xfId="21595" xr:uid="{30CFAC55-9A25-459D-AD30-493D0E89DD9C}"/>
    <cellStyle name="計算 2 2 7 13 2 2" xfId="43286" xr:uid="{7CAFC5F9-0109-4D52-A877-D5243569A2B5}"/>
    <cellStyle name="計算 2 2 7 13 3" xfId="32527" xr:uid="{1D60CA06-D9A7-43E8-8A77-114038DB943E}"/>
    <cellStyle name="計算 2 2 7 14" xfId="11463" xr:uid="{9AF21C2A-EDFE-46F5-9CB6-7DA4F76B5F70}"/>
    <cellStyle name="計算 2 2 7 14 2" xfId="22220" xr:uid="{6D1C4368-B297-49B2-B82B-9360B2CA6BAA}"/>
    <cellStyle name="計算 2 2 7 14 2 2" xfId="43911" xr:uid="{45F0ED10-6CB1-423A-96B7-40F129CF6FD3}"/>
    <cellStyle name="計算 2 2 7 14 3" xfId="33152" xr:uid="{13F32E95-02F5-4FD4-B035-B5B7A3EE721E}"/>
    <cellStyle name="計算 2 2 7 15" xfId="12068" xr:uid="{D6AEE7B9-D9F9-4709-A506-B95AA6018498}"/>
    <cellStyle name="計算 2 2 7 15 2" xfId="22825" xr:uid="{7E676A1D-A2CC-4D8D-8F6B-407B4D5C0AB5}"/>
    <cellStyle name="計算 2 2 7 15 2 2" xfId="44516" xr:uid="{38B468DE-50E7-47EF-B45F-F1CBD9EE2A31}"/>
    <cellStyle name="計算 2 2 7 15 3" xfId="33757" xr:uid="{49AE7FBE-4493-4E5E-946D-67B611B95EAE}"/>
    <cellStyle name="計算 2 2 7 16" xfId="12697" xr:uid="{09FF4075-B752-40F4-ADD2-5F005930FDC5}"/>
    <cellStyle name="計算 2 2 7 16 2" xfId="23454" xr:uid="{0C1AF3D1-9746-41FF-8017-D703EF99B1DA}"/>
    <cellStyle name="計算 2 2 7 16 2 2" xfId="45145" xr:uid="{298BCEC2-708C-4B11-8748-1A72ED8CB259}"/>
    <cellStyle name="計算 2 2 7 16 3" xfId="34386" xr:uid="{00421029-53F5-4E27-BE4A-1E578F9A5283}"/>
    <cellStyle name="計算 2 2 7 17" xfId="13368" xr:uid="{EAF8B35E-1A32-4CB2-A99F-B39DF1FE32AA}"/>
    <cellStyle name="計算 2 2 7 17 2" xfId="35057" xr:uid="{A1FCC145-137F-49EF-9B26-31073B5A1E4A}"/>
    <cellStyle name="計算 2 2 7 18" xfId="24297" xr:uid="{CAAF20E0-F3FA-491A-9169-91A96A42CC75}"/>
    <cellStyle name="計算 2 2 7 19" xfId="45995" xr:uid="{1554DA11-3A47-4B8C-9CF9-264EC27D206C}"/>
    <cellStyle name="計算 2 2 7 2" xfId="3549" xr:uid="{926C59DE-C6D9-477A-A27F-34F5A7924543}"/>
    <cellStyle name="計算 2 2 7 2 2" xfId="14305" xr:uid="{B4C5DB36-293E-49D8-A85F-FB6AC65906EB}"/>
    <cellStyle name="計算 2 2 7 2 2 2" xfId="35995" xr:uid="{303B36FB-B0FE-40A0-AE0E-2A4B4F411AED}"/>
    <cellStyle name="計算 2 2 7 2 2 3" xfId="50206" xr:uid="{E4F01173-1265-4AF4-B694-325BD4CC76A7}"/>
    <cellStyle name="計算 2 2 7 2 3" xfId="25237" xr:uid="{E94CF6B6-8F9B-4EF4-A3C4-8FCAD953A015}"/>
    <cellStyle name="計算 2 2 7 2 4" xfId="48037" xr:uid="{F4892630-09CB-48E0-889C-98CED889A2E9}"/>
    <cellStyle name="計算 2 2 7 20" xfId="46673" xr:uid="{0805CA0D-A51C-4332-832E-A2EC3A22E11D}"/>
    <cellStyle name="計算 2 2 7 21" xfId="47357" xr:uid="{D2E8DA9C-98E5-44E0-827D-401ABC0DBEFA}"/>
    <cellStyle name="計算 2 2 7 3" xfId="4229" xr:uid="{69F4FBE6-CD74-421A-B836-0F644F037C23}"/>
    <cellStyle name="計算 2 2 7 3 2" xfId="14985" xr:uid="{526E1A5F-8B4E-4F51-AA00-20176F1B8241}"/>
    <cellStyle name="計算 2 2 7 3 2 2" xfId="36675" xr:uid="{F1E16D01-C06A-4E8B-97D3-8F89B26A1763}"/>
    <cellStyle name="計算 2 2 7 3 2 3" xfId="50886" xr:uid="{0FE13162-73B8-4CDE-A3AD-CAF2D643D5C9}"/>
    <cellStyle name="計算 2 2 7 3 3" xfId="25917" xr:uid="{30AEE195-88AD-4385-8B34-D489FD5A426E}"/>
    <cellStyle name="計算 2 2 7 3 4" xfId="48717" xr:uid="{B6126B0E-412C-49A8-9A65-8E0806571CEA}"/>
    <cellStyle name="計算 2 2 7 4" xfId="4905" xr:uid="{F799F6B3-352A-4F07-A113-A488B268A68D}"/>
    <cellStyle name="計算 2 2 7 4 2" xfId="15661" xr:uid="{12443FAB-6D0C-49F1-B3A4-65BF3785E007}"/>
    <cellStyle name="計算 2 2 7 4 2 2" xfId="37351" xr:uid="{11489693-5D38-41A4-A35C-2D2C8F15AAEF}"/>
    <cellStyle name="計算 2 2 7 4 3" xfId="26593" xr:uid="{D4DB2A81-4C69-444D-98C8-291E422AF055}"/>
    <cellStyle name="計算 2 2 7 4 4" xfId="49526" xr:uid="{2E614B53-DECD-46B1-8EA9-6B318AFA742E}"/>
    <cellStyle name="計算 2 2 7 5" xfId="5585" xr:uid="{BFBB4174-6EB5-47F3-8EAC-2BE53B6E3DB6}"/>
    <cellStyle name="計算 2 2 7 5 2" xfId="16341" xr:uid="{7D3E7E22-CC26-4F49-AB12-50BE38D424ED}"/>
    <cellStyle name="計算 2 2 7 5 2 2" xfId="38031" xr:uid="{4E0EF61C-309C-4ABC-B306-608E3C57F350}"/>
    <cellStyle name="計算 2 2 7 5 3" xfId="27272" xr:uid="{9D34A6C1-AB8C-43B8-BB8D-853AD8B6AFF8}"/>
    <cellStyle name="計算 2 2 7 6" xfId="6268" xr:uid="{AEF4E0E2-A539-4340-8DE6-D7637FD591BE}"/>
    <cellStyle name="計算 2 2 7 6 2" xfId="17024" xr:uid="{6FD559DB-6E58-4671-B16D-FE2514B20A91}"/>
    <cellStyle name="計算 2 2 7 6 2 2" xfId="38714" xr:uid="{2343880D-275A-4029-9C57-FD370754CA36}"/>
    <cellStyle name="計算 2 2 7 6 3" xfId="27955" xr:uid="{0F4B92F9-A0A7-4226-8B24-2E718559385E}"/>
    <cellStyle name="計算 2 2 7 7" xfId="6947" xr:uid="{31352C1F-E089-4CA1-B13C-6A13E497AC32}"/>
    <cellStyle name="計算 2 2 7 7 2" xfId="17703" xr:uid="{32952626-EB14-4004-ADC5-8A8F79976027}"/>
    <cellStyle name="計算 2 2 7 7 2 2" xfId="39393" xr:uid="{99844E4E-3D64-455E-A0B3-1F8E6D1BC0C6}"/>
    <cellStyle name="計算 2 2 7 7 3" xfId="28634" xr:uid="{0B9E4CF1-AD6F-4330-AE57-328078D3F0C0}"/>
    <cellStyle name="計算 2 2 7 8" xfId="7610" xr:uid="{A9994C46-EE18-4966-957A-5A52FDA3BCAD}"/>
    <cellStyle name="計算 2 2 7 8 2" xfId="18366" xr:uid="{6AB442A2-8B22-43AD-AAA6-3B0900DEDAB7}"/>
    <cellStyle name="計算 2 2 7 8 2 2" xfId="40057" xr:uid="{85C9105B-C9CB-4560-BDFB-8D9369FF72B4}"/>
    <cellStyle name="計算 2 2 7 8 3" xfId="29298" xr:uid="{FDB7E8F8-8726-40AC-8B9E-A735BE4CCF10}"/>
    <cellStyle name="計算 2 2 7 9" xfId="8246" xr:uid="{7F2CD7E2-4DCA-47A1-9163-27C8F7D73312}"/>
    <cellStyle name="計算 2 2 7 9 2" xfId="19002" xr:uid="{4177028A-E034-4879-899A-7126724AD6BC}"/>
    <cellStyle name="計算 2 2 7 9 2 2" xfId="40693" xr:uid="{3A0D8A95-1CF8-4EE3-B0D3-172A53C8B789}"/>
    <cellStyle name="計算 2 2 7 9 3" xfId="29934" xr:uid="{C530C912-433B-46F3-BF0F-850D2109D9D3}"/>
    <cellStyle name="計算 2 2 8" xfId="2697" xr:uid="{2BB744FA-A092-4B02-9C9B-A7F5A8EFCD4F}"/>
    <cellStyle name="計算 2 2 8 10" xfId="8724" xr:uid="{EEFC7108-4E7B-4818-A0C6-5063E321BD14}"/>
    <cellStyle name="計算 2 2 8 10 2" xfId="19480" xr:uid="{6A74700F-A50C-4EBF-B6E2-DBDECD61ABF8}"/>
    <cellStyle name="計算 2 2 8 10 2 2" xfId="41171" xr:uid="{812DC29F-F0BF-40FF-B3E9-7E51E00B31FB}"/>
    <cellStyle name="計算 2 2 8 10 3" xfId="30412" xr:uid="{C677EE20-F515-4146-9F9B-0518595AAC9A}"/>
    <cellStyle name="計算 2 2 8 11" xfId="9370" xr:uid="{51E854C9-C0EF-498E-BC8E-87A70B637DA2}"/>
    <cellStyle name="計算 2 2 8 11 2" xfId="20127" xr:uid="{96C26103-C892-45E6-B557-4CD3C83F2512}"/>
    <cellStyle name="計算 2 2 8 11 2 2" xfId="41818" xr:uid="{7864D795-D2D1-4CA9-8C2C-D8E102B84C3E}"/>
    <cellStyle name="計算 2 2 8 11 3" xfId="31059" xr:uid="{DEAD62C0-A9AA-4021-A18A-54650FC1F260}"/>
    <cellStyle name="計算 2 2 8 12" xfId="9987" xr:uid="{85F1CD8B-1A38-4073-BBB6-561C2A9B6F79}"/>
    <cellStyle name="計算 2 2 8 12 2" xfId="20744" xr:uid="{B3227FE1-A012-4FB2-84A2-A6B82AC4F663}"/>
    <cellStyle name="計算 2 2 8 12 2 2" xfId="42435" xr:uid="{A4212DEC-AE98-4430-B43D-1A722B3FBA3D}"/>
    <cellStyle name="計算 2 2 8 12 3" xfId="31676" xr:uid="{AC8F08E6-4486-450C-A84C-E57971D27D96}"/>
    <cellStyle name="計算 2 2 8 13" xfId="10658" xr:uid="{7DD2CEF4-DF82-4EF3-8F39-489D47274DC9}"/>
    <cellStyle name="計算 2 2 8 13 2" xfId="21415" xr:uid="{3B01AEC8-2731-4C79-84FE-77910D2FE21F}"/>
    <cellStyle name="計算 2 2 8 13 2 2" xfId="43106" xr:uid="{CBC01AF1-D99F-4C34-BE10-864C5381775D}"/>
    <cellStyle name="計算 2 2 8 13 3" xfId="32347" xr:uid="{63C41185-8883-4896-AEF1-6A699C8D2DE1}"/>
    <cellStyle name="計算 2 2 8 14" xfId="11279" xr:uid="{70E3C6E9-B51F-462A-B82B-AB072F6DCD98}"/>
    <cellStyle name="計算 2 2 8 14 2" xfId="22036" xr:uid="{D658F6B2-E0F6-4913-8994-46BA9BA31D11}"/>
    <cellStyle name="計算 2 2 8 14 2 2" xfId="43727" xr:uid="{7DDE57EE-2140-496E-99DA-42750354BFED}"/>
    <cellStyle name="計算 2 2 8 14 3" xfId="32968" xr:uid="{60AAB0C8-CE7E-475F-A21B-CFD550B2B083}"/>
    <cellStyle name="計算 2 2 8 15" xfId="11899" xr:uid="{6B059357-6C01-483F-A02B-DC61C8DBAA1C}"/>
    <cellStyle name="計算 2 2 8 15 2" xfId="22656" xr:uid="{9626CF39-3540-497B-AE40-5F4AA81B4C2E}"/>
    <cellStyle name="計算 2 2 8 15 2 2" xfId="44347" xr:uid="{B0619A04-6DCB-48AB-AAD2-E1DB8979F66A}"/>
    <cellStyle name="計算 2 2 8 15 3" xfId="33588" xr:uid="{C0E95376-D8AD-497E-AE16-2AA00AB8E69F}"/>
    <cellStyle name="計算 2 2 8 16" xfId="12504" xr:uid="{4B4B2723-94F0-40B4-B0A8-42A2F3A9FF20}"/>
    <cellStyle name="計算 2 2 8 16 2" xfId="23261" xr:uid="{CC35D9C4-8090-4F6A-968F-BB5A987312ED}"/>
    <cellStyle name="計算 2 2 8 16 2 2" xfId="44952" xr:uid="{A6892D29-2473-44F0-A71C-DD8A45587347}"/>
    <cellStyle name="計算 2 2 8 16 3" xfId="34193" xr:uid="{EAA32D72-F8DE-4263-99FD-C2090BD71C9D}"/>
    <cellStyle name="計算 2 2 8 17" xfId="13175" xr:uid="{12C7220F-6507-4671-8CDA-670A60E2D4CD}"/>
    <cellStyle name="計算 2 2 8 17 2" xfId="34864" xr:uid="{0746F639-8562-4076-9D8F-38B8643AA32F}"/>
    <cellStyle name="計算 2 2 8 18" xfId="24104" xr:uid="{BACED996-7660-4060-9803-D6C32D71C610}"/>
    <cellStyle name="計算 2 2 8 19" xfId="45802" xr:uid="{5C5D5289-6A5D-4E32-BF87-AD61FC35DE38}"/>
    <cellStyle name="計算 2 2 8 2" xfId="3350" xr:uid="{644C9C9C-F982-4CD5-84E4-2158C2458CEF}"/>
    <cellStyle name="計算 2 2 8 2 2" xfId="14106" xr:uid="{957B953E-3BFB-43AD-8C63-55AC418F86F7}"/>
    <cellStyle name="計算 2 2 8 2 2 2" xfId="35796" xr:uid="{B2413852-B322-4F47-9903-33AEF326AB80}"/>
    <cellStyle name="計算 2 2 8 2 2 3" xfId="50013" xr:uid="{FA732191-145B-43CC-9A29-D93E1D9D641E}"/>
    <cellStyle name="計算 2 2 8 2 3" xfId="25037" xr:uid="{893045DF-AD22-4E0E-A84F-D853F9C0A127}"/>
    <cellStyle name="計算 2 2 8 2 4" xfId="47844" xr:uid="{A3FA21C2-90CB-4664-9E4A-4CA7DDA544C3}"/>
    <cellStyle name="計算 2 2 8 20" xfId="46480" xr:uid="{91FD77D0-F354-4072-AF24-D99715D29C62}"/>
    <cellStyle name="計算 2 2 8 21" xfId="47164" xr:uid="{5B14509A-D9FA-4637-8F62-C8C120C7C439}"/>
    <cellStyle name="計算 2 2 8 3" xfId="4027" xr:uid="{1D3E1430-6A2C-4260-A907-366FE200DB96}"/>
    <cellStyle name="計算 2 2 8 3 2" xfId="14783" xr:uid="{134237E2-F4E0-42BE-9DEA-C63A9F9ED6BA}"/>
    <cellStyle name="計算 2 2 8 3 2 2" xfId="36473" xr:uid="{31E1486D-4C7E-4E9A-8EE4-8AF4D02A51BB}"/>
    <cellStyle name="計算 2 2 8 3 2 3" xfId="50693" xr:uid="{EF63E2A2-7936-4514-B3AB-553F43B2B118}"/>
    <cellStyle name="計算 2 2 8 3 3" xfId="25715" xr:uid="{F3388A4F-5E33-4E15-817F-3EF4D6E47BEC}"/>
    <cellStyle name="計算 2 2 8 3 4" xfId="48524" xr:uid="{C26B63B7-6053-40DF-AEE5-A4C3CD26D286}"/>
    <cellStyle name="計算 2 2 8 4" xfId="4707" xr:uid="{18B9582B-5FCE-4FB4-BF12-F1E766228A86}"/>
    <cellStyle name="計算 2 2 8 4 2" xfId="15463" xr:uid="{092F92E3-0F83-45C2-8049-D13BD9406FD4}"/>
    <cellStyle name="計算 2 2 8 4 2 2" xfId="37153" xr:uid="{CDB70164-552A-422C-95C8-3833B06851AC}"/>
    <cellStyle name="計算 2 2 8 4 3" xfId="26395" xr:uid="{58644506-4863-435A-8047-0AEC7DCD01E1}"/>
    <cellStyle name="計算 2 2 8 4 4" xfId="49333" xr:uid="{5C717098-8DEF-40F1-8960-4DB70C82A4DC}"/>
    <cellStyle name="計算 2 2 8 5" xfId="5383" xr:uid="{C25FC63B-F531-4D61-8D18-C1DE83CF71FA}"/>
    <cellStyle name="計算 2 2 8 5 2" xfId="16139" xr:uid="{925493F4-352F-431F-A0A8-A62AE9BD123A}"/>
    <cellStyle name="計算 2 2 8 5 2 2" xfId="37829" xr:uid="{13A2F5AE-2E6D-418A-BE2F-15760D7179C4}"/>
    <cellStyle name="計算 2 2 8 5 3" xfId="27071" xr:uid="{584E77B3-4CFC-40B8-8954-586A6AA9DFA1}"/>
    <cellStyle name="計算 2 2 8 6" xfId="6072" xr:uid="{1492CA90-D532-4F08-BB31-FFC41804EA50}"/>
    <cellStyle name="計算 2 2 8 6 2" xfId="16828" xr:uid="{458E69AC-E4A0-4BD4-B3E5-40A9EA8CAE38}"/>
    <cellStyle name="計算 2 2 8 6 2 2" xfId="38518" xr:uid="{40BEA3B2-6BAB-4FAA-A8F5-E94C225BBF92}"/>
    <cellStyle name="計算 2 2 8 6 3" xfId="27759" xr:uid="{33A57742-EE85-47BA-9A48-D7E1135FAAD0}"/>
    <cellStyle name="計算 2 2 8 7" xfId="6746" xr:uid="{CF5B49B4-C058-4F69-A731-AEF9B2C7B1E2}"/>
    <cellStyle name="計算 2 2 8 7 2" xfId="17502" xr:uid="{BD41EF62-2D46-4F8E-A5B0-6A84E010A12B}"/>
    <cellStyle name="計算 2 2 8 7 2 2" xfId="39192" xr:uid="{80D99A6D-D8C2-4513-9D1C-FD9E91BF5339}"/>
    <cellStyle name="計算 2 2 8 7 3" xfId="28433" xr:uid="{BEB66F3D-4BCE-4DC0-9985-2A4DA5D8FCD9}"/>
    <cellStyle name="計算 2 2 8 8" xfId="7422" xr:uid="{6D272B6A-754A-420D-A521-324107CE31DE}"/>
    <cellStyle name="計算 2 2 8 8 2" xfId="18178" xr:uid="{4A4E20A6-5534-4A1F-AC6C-DA7636963FB3}"/>
    <cellStyle name="計算 2 2 8 8 2 2" xfId="39868" xr:uid="{DF43B729-D222-416E-BEF0-107467C66D1D}"/>
    <cellStyle name="計算 2 2 8 8 3" xfId="29109" xr:uid="{B8B2B563-D64A-4309-99FA-BFD5FB4F2B28}"/>
    <cellStyle name="計算 2 2 8 9" xfId="8046" xr:uid="{249C426B-1012-4F28-83D2-F00B7CC1A6BD}"/>
    <cellStyle name="計算 2 2 8 9 2" xfId="18802" xr:uid="{30316089-6DD2-43D6-A97E-5D3DE886EFEE}"/>
    <cellStyle name="計算 2 2 8 9 2 2" xfId="40493" xr:uid="{71240841-202A-4407-923C-E6FE2A7629C6}"/>
    <cellStyle name="計算 2 2 8 9 3" xfId="29734" xr:uid="{57F4E8FD-98B2-4900-A857-80E415A9F0F4}"/>
    <cellStyle name="計算 2 2 9" xfId="2907" xr:uid="{990C7580-A665-4112-A5B5-50549EFAC9AE}"/>
    <cellStyle name="計算 2 2 9 10" xfId="8935" xr:uid="{A0842F72-4543-43A0-85D5-6DE6476611D2}"/>
    <cellStyle name="計算 2 2 9 10 2" xfId="19691" xr:uid="{05DD0427-2F16-4295-87D9-73B3A4723C53}"/>
    <cellStyle name="計算 2 2 9 10 2 2" xfId="41382" xr:uid="{AAFBE71F-2D27-47D3-A1D3-7874BF2FE7CA}"/>
    <cellStyle name="計算 2 2 9 10 3" xfId="30623" xr:uid="{B55F1E64-BD6F-446C-B07A-34E58EE0972C}"/>
    <cellStyle name="計算 2 2 9 11" xfId="9560" xr:uid="{12132DCD-1BB6-4B8B-8134-EAA95AEB8145}"/>
    <cellStyle name="計算 2 2 9 11 2" xfId="20317" xr:uid="{CF41C891-1B19-42B5-A6AF-ABF5303CB954}"/>
    <cellStyle name="計算 2 2 9 11 2 2" xfId="42008" xr:uid="{F43E3391-B76A-46BC-9792-6C6E70DAC114}"/>
    <cellStyle name="計算 2 2 9 11 3" xfId="31249" xr:uid="{79514722-3AA8-4498-8611-BBD1199ACF07}"/>
    <cellStyle name="計算 2 2 9 12" xfId="10195" xr:uid="{9A8D25CB-30B9-4F3A-98A5-B5B58F2CB57F}"/>
    <cellStyle name="計算 2 2 9 12 2" xfId="20952" xr:uid="{B2B45A3E-4CA8-4EEB-BAE2-1CF3A4BC9B77}"/>
    <cellStyle name="計算 2 2 9 12 2 2" xfId="42643" xr:uid="{BE3C192C-C224-4946-BE60-F2CC3DCFB9CE}"/>
    <cellStyle name="計算 2 2 9 12 3" xfId="31884" xr:uid="{A3FD9EEA-612C-40E6-8625-30AF00167830}"/>
    <cellStyle name="計算 2 2 9 13" xfId="10847" xr:uid="{EE62FC80-8EC2-4DBB-9E91-448B22270F74}"/>
    <cellStyle name="計算 2 2 9 13 2" xfId="21604" xr:uid="{CD5D9BA7-4E5C-4E00-AE5A-CE2806E336C2}"/>
    <cellStyle name="計算 2 2 9 13 2 2" xfId="43295" xr:uid="{B028C8CD-80F5-4EE3-8E1E-838AB8EBCB41}"/>
    <cellStyle name="計算 2 2 9 13 3" xfId="32536" xr:uid="{0ACA9D65-53AE-4F9E-85E3-CCBEF5870CC7}"/>
    <cellStyle name="計算 2 2 9 14" xfId="11472" xr:uid="{79FA7D2E-66F1-4787-80F9-FC2288872900}"/>
    <cellStyle name="計算 2 2 9 14 2" xfId="22229" xr:uid="{4EFFAF9B-24A2-460F-B152-9F0BBFABE247}"/>
    <cellStyle name="計算 2 2 9 14 2 2" xfId="43920" xr:uid="{B0A3A763-F878-4E9D-9CD9-E14F9D84EB6D}"/>
    <cellStyle name="計算 2 2 9 14 3" xfId="33161" xr:uid="{DFAB3FAB-1999-475F-A96D-49CAEAA8F63E}"/>
    <cellStyle name="計算 2 2 9 15" xfId="12077" xr:uid="{E1CC856F-E2E3-46F1-9FA9-D1073C60312C}"/>
    <cellStyle name="計算 2 2 9 15 2" xfId="22834" xr:uid="{CCEEB239-4FD5-4022-8068-2CA6A31B510E}"/>
    <cellStyle name="計算 2 2 9 15 2 2" xfId="44525" xr:uid="{B3A556DB-D29F-417F-96C7-4A0BA9280E48}"/>
    <cellStyle name="計算 2 2 9 15 3" xfId="33766" xr:uid="{D0F6D43D-850E-4934-87EF-97DD72013252}"/>
    <cellStyle name="計算 2 2 9 16" xfId="12706" xr:uid="{23401C53-D3BB-479A-BDCE-69F8ED17B688}"/>
    <cellStyle name="計算 2 2 9 16 2" xfId="23463" xr:uid="{789E63C3-B98B-453E-A952-90EAFAD3B7B0}"/>
    <cellStyle name="計算 2 2 9 16 2 2" xfId="45154" xr:uid="{7A78B077-CC09-4F64-887F-1AC30CE1E803}"/>
    <cellStyle name="計算 2 2 9 16 3" xfId="34395" xr:uid="{0E868968-5A38-4CDD-9915-AF6FA5D70ABE}"/>
    <cellStyle name="計算 2 2 9 17" xfId="13377" xr:uid="{C24AC2FF-F580-44A3-8CCE-20CD878CDC0F}"/>
    <cellStyle name="計算 2 2 9 17 2" xfId="35066" xr:uid="{AAD54BC8-B4FF-4837-997C-C508D6227963}"/>
    <cellStyle name="計算 2 2 9 18" xfId="24306" xr:uid="{E0B5AC5F-3BE4-448E-B03E-506B55AF314F}"/>
    <cellStyle name="計算 2 2 9 19" xfId="46004" xr:uid="{E5DB2DD2-C18E-4F16-8261-8ED5524FEF15}"/>
    <cellStyle name="計算 2 2 9 2" xfId="3558" xr:uid="{3BE9D693-8BE1-4B56-9185-5C7B94A43EA0}"/>
    <cellStyle name="計算 2 2 9 2 2" xfId="14314" xr:uid="{4F20939D-11C5-4E92-8D44-B9F94F79F7DC}"/>
    <cellStyle name="計算 2 2 9 2 2 2" xfId="36004" xr:uid="{58FA5C4C-A219-4D15-9ACF-E573841EA5E7}"/>
    <cellStyle name="計算 2 2 9 2 2 3" xfId="50215" xr:uid="{4C651B9D-1F10-4FA9-87EA-B352B7E92C6B}"/>
    <cellStyle name="計算 2 2 9 2 3" xfId="25246" xr:uid="{78F7C63E-A936-460D-97E0-7333F0418D0A}"/>
    <cellStyle name="計算 2 2 9 2 4" xfId="48046" xr:uid="{69B1DCB2-280A-4BC7-B934-327C1BC90F2A}"/>
    <cellStyle name="計算 2 2 9 20" xfId="46682" xr:uid="{E7ABD857-5FB4-4F2F-865F-1A5474CFDCA7}"/>
    <cellStyle name="計算 2 2 9 21" xfId="47366" xr:uid="{D258D46A-ECC2-4D4C-952A-4AA91DCC186D}"/>
    <cellStyle name="計算 2 2 9 3" xfId="4238" xr:uid="{2FD52AAA-E1E5-49D4-B079-CC09645798E2}"/>
    <cellStyle name="計算 2 2 9 3 2" xfId="14994" xr:uid="{453798AA-83DC-4061-A1C8-726AA0A651AE}"/>
    <cellStyle name="計算 2 2 9 3 2 2" xfId="36684" xr:uid="{ADBFC831-FB31-48CE-95BA-E34C78B6D607}"/>
    <cellStyle name="計算 2 2 9 3 2 3" xfId="50895" xr:uid="{7B49DFDF-E079-4FC5-A4EE-539FB34A7D28}"/>
    <cellStyle name="計算 2 2 9 3 3" xfId="25926" xr:uid="{57BCFF9A-9DC4-4951-96F9-CBFD5E9323DA}"/>
    <cellStyle name="計算 2 2 9 3 4" xfId="48726" xr:uid="{A39A279D-65D9-4F94-8DEE-1DBC35AB35E0}"/>
    <cellStyle name="計算 2 2 9 4" xfId="4914" xr:uid="{CA04998B-4E28-4C19-93D8-669BDD714463}"/>
    <cellStyle name="計算 2 2 9 4 2" xfId="15670" xr:uid="{3B80CA0A-167A-4CD9-9C0C-6D15BAF94435}"/>
    <cellStyle name="計算 2 2 9 4 2 2" xfId="37360" xr:uid="{FF5572C1-236F-4BC9-9BD6-C101A389B5BA}"/>
    <cellStyle name="計算 2 2 9 4 3" xfId="26602" xr:uid="{0BFA6631-8A9A-4A2B-8056-E58EEA66FFB6}"/>
    <cellStyle name="計算 2 2 9 4 4" xfId="49535" xr:uid="{A9FB12CE-D67E-42FA-B0DF-458158CEE35C}"/>
    <cellStyle name="計算 2 2 9 5" xfId="5594" xr:uid="{3712C833-5AC8-48C9-8D66-24F12E99903F}"/>
    <cellStyle name="計算 2 2 9 5 2" xfId="16350" xr:uid="{A3FCDE83-152E-488F-9EA5-1A6436FF6918}"/>
    <cellStyle name="計算 2 2 9 5 2 2" xfId="38040" xr:uid="{2CF3A132-4E38-4B91-8C97-36D34CAB49B6}"/>
    <cellStyle name="計算 2 2 9 5 3" xfId="27281" xr:uid="{5A3FB2E4-4910-487C-AEF8-F4E877FBCA20}"/>
    <cellStyle name="計算 2 2 9 6" xfId="6277" xr:uid="{A9C51C3C-6110-4A49-80D2-EDBAA57EA629}"/>
    <cellStyle name="計算 2 2 9 6 2" xfId="17033" xr:uid="{C7BA6F27-8D7E-4087-941A-07B6EAFFAA08}"/>
    <cellStyle name="計算 2 2 9 6 2 2" xfId="38723" xr:uid="{FC62EDBB-36B9-49DD-BC8F-341B361068DB}"/>
    <cellStyle name="計算 2 2 9 6 3" xfId="27964" xr:uid="{E2572D9A-F0D3-40A3-9B89-C0676840F3CE}"/>
    <cellStyle name="計算 2 2 9 7" xfId="6956" xr:uid="{7EBA714A-24A1-4CE5-826E-492FC87BD077}"/>
    <cellStyle name="計算 2 2 9 7 2" xfId="17712" xr:uid="{1FB822C6-A9DD-4620-A408-250F178C8044}"/>
    <cellStyle name="計算 2 2 9 7 2 2" xfId="39402" xr:uid="{49FF0537-B262-4712-AA77-4D329BEDD2F1}"/>
    <cellStyle name="計算 2 2 9 7 3" xfId="28643" xr:uid="{170EBBC6-3936-4F4B-9947-19594EB185DE}"/>
    <cellStyle name="計算 2 2 9 8" xfId="7619" xr:uid="{19D76FFD-B512-4A0D-8A2E-73CA3F3E6774}"/>
    <cellStyle name="計算 2 2 9 8 2" xfId="18375" xr:uid="{17BF4876-8E3F-40E1-8CD9-9709260B9581}"/>
    <cellStyle name="計算 2 2 9 8 2 2" xfId="40066" xr:uid="{7EFE0215-D57D-4779-819A-E01A52BAB4A3}"/>
    <cellStyle name="計算 2 2 9 8 3" xfId="29307" xr:uid="{4CD51A75-DD93-46BA-AAC9-DF5147986091}"/>
    <cellStyle name="計算 2 2 9 9" xfId="8255" xr:uid="{D90F0D81-676C-4C8A-9A11-8A0885739122}"/>
    <cellStyle name="計算 2 2 9 9 2" xfId="19011" xr:uid="{59811C7E-1273-48CA-B010-964D059348DB}"/>
    <cellStyle name="計算 2 2 9 9 2 2" xfId="40702" xr:uid="{F458B580-D9DB-49CC-A018-64119D2C2251}"/>
    <cellStyle name="計算 2 2 9 9 3" xfId="29943" xr:uid="{FDCC97FA-BC79-4F39-9F98-4D19CAC71121}"/>
    <cellStyle name="計算 2 3" xfId="2420" xr:uid="{C002FADF-A4BE-4E3F-A054-A22ACEECCE75}"/>
    <cellStyle name="計算 2 3 10" xfId="3239" xr:uid="{FFE42943-B245-42F4-AC06-9C0AFCB34C13}"/>
    <cellStyle name="計算 2 3 10 10" xfId="9267" xr:uid="{8CA1EE2F-0BB2-42C7-944A-97BEDAB8D20A}"/>
    <cellStyle name="計算 2 3 10 10 2" xfId="20024" xr:uid="{DC80921D-71F2-4C6D-9D0B-B6C1AD9EEA38}"/>
    <cellStyle name="計算 2 3 10 10 2 2" xfId="41715" xr:uid="{B14697F3-AE51-49E1-8323-7B780E0A58F7}"/>
    <cellStyle name="計算 2 3 10 10 3" xfId="30956" xr:uid="{3BFDB7B4-79BA-4A63-ACD7-745FFC00B94E}"/>
    <cellStyle name="計算 2 3 10 11" xfId="9893" xr:uid="{9F914631-62A7-49DE-AE79-84EAC5EE7DE9}"/>
    <cellStyle name="計算 2 3 10 11 2" xfId="20650" xr:uid="{0CF73586-93F2-4F54-8285-6995A8D734B2}"/>
    <cellStyle name="計算 2 3 10 11 2 2" xfId="42341" xr:uid="{A208C0D2-196B-43E6-88C7-F22C87E7D2FF}"/>
    <cellStyle name="計算 2 3 10 11 3" xfId="31582" xr:uid="{CE53F423-A8FF-4CCF-8905-F96BB8577FE7}"/>
    <cellStyle name="計算 2 3 10 12" xfId="10528" xr:uid="{D799BB39-F0E2-45D7-9974-FCC0C5A170FB}"/>
    <cellStyle name="計算 2 3 10 12 2" xfId="21285" xr:uid="{207F571E-553D-4D29-9AA0-26F44F297EE8}"/>
    <cellStyle name="計算 2 3 10 12 2 2" xfId="42976" xr:uid="{1811DE80-C6E9-4C08-B2AD-8856FB7E1F8F}"/>
    <cellStyle name="計算 2 3 10 12 3" xfId="32217" xr:uid="{86D8CF10-8EB5-4271-97CA-FA9364E20B5E}"/>
    <cellStyle name="計算 2 3 10 13" xfId="11180" xr:uid="{C9A56C0D-FA22-4BEC-84C8-F0E9C8CC36D3}"/>
    <cellStyle name="計算 2 3 10 13 2" xfId="21937" xr:uid="{5194B959-0E75-4CE7-954A-E901FC0EBE4A}"/>
    <cellStyle name="計算 2 3 10 13 2 2" xfId="43628" xr:uid="{64FC3B5D-2A79-4ADF-95A7-EF1E8CBDB7B3}"/>
    <cellStyle name="計算 2 3 10 13 3" xfId="32869" xr:uid="{0B9FF507-3C85-4C22-BB14-E03C01D16F12}"/>
    <cellStyle name="計算 2 3 10 14" xfId="11805" xr:uid="{8B9997BA-4F6B-4BFF-BB82-00021197DBE6}"/>
    <cellStyle name="計算 2 3 10 14 2" xfId="22562" xr:uid="{66F9619E-F75D-441F-95BF-653ED88B3E90}"/>
    <cellStyle name="計算 2 3 10 14 2 2" xfId="44253" xr:uid="{98011A59-C1AA-4218-91FB-9156CDCA6A7B}"/>
    <cellStyle name="計算 2 3 10 14 3" xfId="33494" xr:uid="{A2AF8E6E-CA2A-4D3C-BA37-733242A967AD}"/>
    <cellStyle name="計算 2 3 10 15" xfId="12410" xr:uid="{5F578DB9-DE69-4D29-8892-A8AC221F6DEB}"/>
    <cellStyle name="計算 2 3 10 15 2" xfId="23167" xr:uid="{07DE35C0-C72A-4AF6-9BD9-025EB136AE11}"/>
    <cellStyle name="計算 2 3 10 15 2 2" xfId="44858" xr:uid="{4CEB9F3C-4911-4622-8C19-5694E2B19317}"/>
    <cellStyle name="計算 2 3 10 15 3" xfId="34099" xr:uid="{47A0E42D-EAFE-4AFD-AFC7-96674495B058}"/>
    <cellStyle name="計算 2 3 10 16" xfId="13039" xr:uid="{2459C0E8-8527-4FC6-8DBD-355BCE65B4D2}"/>
    <cellStyle name="計算 2 3 10 16 2" xfId="23796" xr:uid="{595FA040-CA43-4C32-B073-BB556B766455}"/>
    <cellStyle name="計算 2 3 10 16 2 2" xfId="45487" xr:uid="{56152906-4D1B-4747-838A-5E506990A3D6}"/>
    <cellStyle name="計算 2 3 10 16 3" xfId="34728" xr:uid="{39E6A99F-5DD8-4C65-B3D1-6A61085ACB1A}"/>
    <cellStyle name="計算 2 3 10 17" xfId="13710" xr:uid="{2E7D3899-E934-443F-BEEB-793331254CC1}"/>
    <cellStyle name="計算 2 3 10 17 2" xfId="35399" xr:uid="{DAEF388E-B0F7-4192-BAAF-D3AB7FA33266}"/>
    <cellStyle name="計算 2 3 10 18" xfId="24639" xr:uid="{59DDA5A4-156B-44AA-BC2E-20D1BF322F72}"/>
    <cellStyle name="計算 2 3 10 19" xfId="46337" xr:uid="{A0C30FDC-FC82-4652-A5C7-B2068AD545BC}"/>
    <cellStyle name="計算 2 3 10 2" xfId="3891" xr:uid="{5F1449E1-92A3-405F-9ECE-1CA841ECE421}"/>
    <cellStyle name="計算 2 3 10 2 2" xfId="14647" xr:uid="{DF77E4FE-B496-4E0B-A06A-66BEA61ED44E}"/>
    <cellStyle name="計算 2 3 10 2 2 2" xfId="36337" xr:uid="{8E6157F0-B30D-42D5-B675-91D1586C9B85}"/>
    <cellStyle name="計算 2 3 10 2 2 3" xfId="50548" xr:uid="{6F0C4CDF-F23A-4874-8CDB-A14A6DDABC19}"/>
    <cellStyle name="計算 2 3 10 2 3" xfId="25579" xr:uid="{9E067A8D-B75A-429E-9836-CA960126E8E2}"/>
    <cellStyle name="計算 2 3 10 2 4" xfId="48379" xr:uid="{2E85787F-7418-4783-982A-A9A41B9F5E80}"/>
    <cellStyle name="計算 2 3 10 20" xfId="47015" xr:uid="{6E4AD9ED-E8DD-40BB-BE48-3DE328151491}"/>
    <cellStyle name="計算 2 3 10 21" xfId="47699" xr:uid="{A8653FE7-8292-4607-96D3-4AA78C89DEC1}"/>
    <cellStyle name="計算 2 3 10 3" xfId="4571" xr:uid="{1A8CD8F6-256E-4381-B1A5-E92A6481628A}"/>
    <cellStyle name="計算 2 3 10 3 2" xfId="15327" xr:uid="{D931EF7D-6460-47C1-9DED-791DA1E89AAD}"/>
    <cellStyle name="計算 2 3 10 3 2 2" xfId="37017" xr:uid="{C033D861-5C3F-4B9C-8AB6-4B8157EE2703}"/>
    <cellStyle name="計算 2 3 10 3 2 3" xfId="51228" xr:uid="{B9E6960E-271F-4409-9721-78DDA6559309}"/>
    <cellStyle name="計算 2 3 10 3 3" xfId="26259" xr:uid="{47E24654-D793-4C63-969D-5D7C39E936AD}"/>
    <cellStyle name="計算 2 3 10 3 4" xfId="49059" xr:uid="{31DCF7AF-5CF1-4F23-98D7-5FE73404C5E4}"/>
    <cellStyle name="計算 2 3 10 4" xfId="5247" xr:uid="{1795F2D2-BD7D-40BB-A1CF-BC7456C6D879}"/>
    <cellStyle name="計算 2 3 10 4 2" xfId="16003" xr:uid="{B31A5B79-A39F-4800-A64A-D9077DED82CD}"/>
    <cellStyle name="計算 2 3 10 4 2 2" xfId="37693" xr:uid="{9C59E9B1-5880-4AC6-A1AF-06E6EFB3910F}"/>
    <cellStyle name="計算 2 3 10 4 3" xfId="26935" xr:uid="{BFFB6A81-F9BE-498F-B9FC-FD2216B12AD1}"/>
    <cellStyle name="計算 2 3 10 4 4" xfId="49868" xr:uid="{829FF0FA-82C8-4C76-B652-423027E84D5A}"/>
    <cellStyle name="計算 2 3 10 5" xfId="5927" xr:uid="{0C7099BA-125A-43DB-A79F-5DBAC95DF520}"/>
    <cellStyle name="計算 2 3 10 5 2" xfId="16683" xr:uid="{F6C94635-4071-40E9-AAC5-519E98E92B68}"/>
    <cellStyle name="計算 2 3 10 5 2 2" xfId="38373" xr:uid="{0CD9C714-44E5-440E-A965-079EB2A639A7}"/>
    <cellStyle name="計算 2 3 10 5 3" xfId="27614" xr:uid="{32BB173E-1E8C-4630-AF40-310D0C38B61D}"/>
    <cellStyle name="計算 2 3 10 6" xfId="6610" xr:uid="{1DB2FB36-EF43-4326-AA2A-3C90E0DCE072}"/>
    <cellStyle name="計算 2 3 10 6 2" xfId="17366" xr:uid="{1FA03A1E-D79E-4145-A0DD-5A7760EED787}"/>
    <cellStyle name="計算 2 3 10 6 2 2" xfId="39056" xr:uid="{A1582EC2-9836-4C21-A9CB-BAD07DB77448}"/>
    <cellStyle name="計算 2 3 10 6 3" xfId="28297" xr:uid="{89FAC930-AC5A-43DD-A924-98CDF0586BB4}"/>
    <cellStyle name="計算 2 3 10 7" xfId="7289" xr:uid="{1088B080-B96A-47A9-A5E8-BB0DE328DAA6}"/>
    <cellStyle name="計算 2 3 10 7 2" xfId="18045" xr:uid="{B8C2BCA0-06EB-4134-9B9E-2F270211B8DB}"/>
    <cellStyle name="計算 2 3 10 7 2 2" xfId="39735" xr:uid="{B8ADC67E-3268-46D8-8072-102C28831759}"/>
    <cellStyle name="計算 2 3 10 7 3" xfId="28976" xr:uid="{CDC510EC-ACA9-4030-89DF-4CD9548AE40B}"/>
    <cellStyle name="計算 2 3 10 8" xfId="7952" xr:uid="{BF2BE1BA-37F4-41EF-AB3B-CB2989B55D89}"/>
    <cellStyle name="計算 2 3 10 8 2" xfId="18708" xr:uid="{2FD63B86-9457-4377-B817-6F338B49F829}"/>
    <cellStyle name="計算 2 3 10 8 2 2" xfId="40399" xr:uid="{23F52F9E-C8CA-41FF-834B-ECBCD7B7039A}"/>
    <cellStyle name="計算 2 3 10 8 3" xfId="29640" xr:uid="{5585C1EB-544A-4304-AF36-C651823040D8}"/>
    <cellStyle name="計算 2 3 10 9" xfId="8588" xr:uid="{55FA03A2-F8FD-42F8-843F-B29BBAAA5FB1}"/>
    <cellStyle name="計算 2 3 10 9 2" xfId="19344" xr:uid="{FBF78A42-853C-49E1-AFA7-879267C99E46}"/>
    <cellStyle name="計算 2 3 10 9 2 2" xfId="41035" xr:uid="{857AFA52-61A0-462C-A819-C41766B65FB0}"/>
    <cellStyle name="計算 2 3 10 9 3" xfId="30276" xr:uid="{44C072A4-6B05-44ED-8A54-DD16F731B588}"/>
    <cellStyle name="計算 2 3 11" xfId="3299" xr:uid="{709FDB2B-C4AE-414A-8C45-5F0A5CB33CCA}"/>
    <cellStyle name="計算 2 3 11 10" xfId="9327" xr:uid="{5783AE47-A1E3-4C79-AFF1-A3C4B13B1F50}"/>
    <cellStyle name="計算 2 3 11 10 2" xfId="20084" xr:uid="{7F2B9239-1D34-44ED-A7DC-EF62A2FE2BE1}"/>
    <cellStyle name="計算 2 3 11 10 2 2" xfId="41775" xr:uid="{575D7636-F5BA-425F-93CF-A0F48E062A44}"/>
    <cellStyle name="計算 2 3 11 10 3" xfId="31016" xr:uid="{ED1DB079-C8EE-402E-AEA1-998FCFB72A78}"/>
    <cellStyle name="計算 2 3 11 11" xfId="9953" xr:uid="{E95D7842-C9E1-4785-B618-74585C7947ED}"/>
    <cellStyle name="計算 2 3 11 11 2" xfId="20710" xr:uid="{15F38EEF-51EC-47D4-92B9-ED42E3A44710}"/>
    <cellStyle name="計算 2 3 11 11 2 2" xfId="42401" xr:uid="{595F9D21-3CC8-4774-868B-3342FC822736}"/>
    <cellStyle name="計算 2 3 11 11 3" xfId="31642" xr:uid="{72EAA53A-2957-4D79-BAC8-28C561B8908B}"/>
    <cellStyle name="計算 2 3 11 12" xfId="10588" xr:uid="{50C88710-BDB5-49C7-9192-1844DCD6245D}"/>
    <cellStyle name="計算 2 3 11 12 2" xfId="21345" xr:uid="{B4C10401-FF20-4041-8A9A-DF16AEBF04B5}"/>
    <cellStyle name="計算 2 3 11 12 2 2" xfId="43036" xr:uid="{354912CF-F99F-46D1-A0FE-47ADC2653BA6}"/>
    <cellStyle name="計算 2 3 11 12 3" xfId="32277" xr:uid="{E12C9C84-BCBA-4D0D-B938-F19357CBE01B}"/>
    <cellStyle name="計算 2 3 11 13" xfId="11240" xr:uid="{3F2C4652-E645-49DA-8BAD-7E3D68AFD1C3}"/>
    <cellStyle name="計算 2 3 11 13 2" xfId="21997" xr:uid="{3FE92E2B-2674-4B47-A355-E68C4FE61014}"/>
    <cellStyle name="計算 2 3 11 13 2 2" xfId="43688" xr:uid="{45819DF6-2561-479D-BCBC-C052CE806AAF}"/>
    <cellStyle name="計算 2 3 11 13 3" xfId="32929" xr:uid="{B903B3C8-5646-44FE-8CF7-C8CA2215EB75}"/>
    <cellStyle name="計算 2 3 11 14" xfId="11865" xr:uid="{FE5C04D3-A822-434A-9033-BE10094D574C}"/>
    <cellStyle name="計算 2 3 11 14 2" xfId="22622" xr:uid="{AEB9A956-4D48-4BEC-8EF6-130AFB8B4F4D}"/>
    <cellStyle name="計算 2 3 11 14 2 2" xfId="44313" xr:uid="{D82DBA4E-C778-4B46-83D2-3191B15ED6B7}"/>
    <cellStyle name="計算 2 3 11 14 3" xfId="33554" xr:uid="{4DEFB654-AA98-489A-B172-72628F83E4D8}"/>
    <cellStyle name="計算 2 3 11 15" xfId="12470" xr:uid="{8556DFE9-C4E2-40B1-A8FA-D220B6B1135A}"/>
    <cellStyle name="計算 2 3 11 15 2" xfId="23227" xr:uid="{85AC6945-C5FA-483F-BD25-EE97F821BE07}"/>
    <cellStyle name="計算 2 3 11 15 2 2" xfId="44918" xr:uid="{1C76F784-94C5-4CEF-9919-0CA959958F42}"/>
    <cellStyle name="計算 2 3 11 15 3" xfId="34159" xr:uid="{57E2B03D-2AA9-4DA5-86D4-97DFE5CBFC73}"/>
    <cellStyle name="計算 2 3 11 16" xfId="13099" xr:uid="{3AD23F2C-DE3A-4DCA-9E6C-B429FB47D833}"/>
    <cellStyle name="計算 2 3 11 16 2" xfId="23856" xr:uid="{8AC8A799-90C5-4FC9-8703-F325F400816B}"/>
    <cellStyle name="計算 2 3 11 16 2 2" xfId="45547" xr:uid="{7925CA94-5822-44C2-96A0-219F83BA02A4}"/>
    <cellStyle name="計算 2 3 11 16 3" xfId="34788" xr:uid="{A8AC0EBF-C934-4929-AC78-3578FEEDFF93}"/>
    <cellStyle name="計算 2 3 11 17" xfId="13770" xr:uid="{0110D86D-172D-430C-8843-AAFEE5BC3CBE}"/>
    <cellStyle name="計算 2 3 11 17 2" xfId="35459" xr:uid="{E8F5EE95-FD12-46B5-AD56-74BC078CF0BC}"/>
    <cellStyle name="計算 2 3 11 18" xfId="24699" xr:uid="{EDB16ACB-FB63-420D-A405-6CAAFAF50692}"/>
    <cellStyle name="計算 2 3 11 19" xfId="46397" xr:uid="{3972E6C4-7289-4DFE-81F1-B58A319AC34A}"/>
    <cellStyle name="計算 2 3 11 2" xfId="3951" xr:uid="{B77051A5-B129-40D5-B7B3-3092434FB422}"/>
    <cellStyle name="計算 2 3 11 2 2" xfId="14707" xr:uid="{9C2380CB-F8CB-4B75-A16E-DCBDD9384F7F}"/>
    <cellStyle name="計算 2 3 11 2 2 2" xfId="36397" xr:uid="{B2396E97-6DA0-47EB-BFC7-8515631C9680}"/>
    <cellStyle name="計算 2 3 11 2 2 3" xfId="50608" xr:uid="{464E047C-3592-49E3-AAC4-B393E38A6B89}"/>
    <cellStyle name="計算 2 3 11 2 3" xfId="25639" xr:uid="{86A61D34-6738-4492-9895-FCB6D4FEFCF3}"/>
    <cellStyle name="計算 2 3 11 2 4" xfId="48439" xr:uid="{D51847CC-C3EF-4913-B5E3-780848C6D023}"/>
    <cellStyle name="計算 2 3 11 20" xfId="47075" xr:uid="{050840C6-458C-409F-80C1-1571D02B6DD4}"/>
    <cellStyle name="計算 2 3 11 21" xfId="47759" xr:uid="{BD4D5662-54DA-47BA-9989-5230EDE32515}"/>
    <cellStyle name="計算 2 3 11 3" xfId="4631" xr:uid="{B6A145F7-1117-40FA-9642-96D55B614F90}"/>
    <cellStyle name="計算 2 3 11 3 2" xfId="15387" xr:uid="{B8F5F7AB-E7FF-4137-B871-9EAB91BF327B}"/>
    <cellStyle name="計算 2 3 11 3 2 2" xfId="37077" xr:uid="{B7A98E50-0B18-40CE-A8D1-2A6E0440F183}"/>
    <cellStyle name="計算 2 3 11 3 2 3" xfId="51288" xr:uid="{48C3EEF0-D9E5-4EF9-B9C3-907219BB1A4A}"/>
    <cellStyle name="計算 2 3 11 3 3" xfId="26319" xr:uid="{2A4E7959-3DA1-4518-A301-C629FBF9C068}"/>
    <cellStyle name="計算 2 3 11 3 4" xfId="49119" xr:uid="{9A0EBEA5-7D69-4916-A937-DD0974AACF94}"/>
    <cellStyle name="計算 2 3 11 4" xfId="5307" xr:uid="{37E3AC06-9505-4EFA-BB8C-6CFAB83729CC}"/>
    <cellStyle name="計算 2 3 11 4 2" xfId="16063" xr:uid="{B71788FD-E429-4FFB-A639-33BA2F98B8C2}"/>
    <cellStyle name="計算 2 3 11 4 2 2" xfId="37753" xr:uid="{04A5DF75-BB24-4749-BF40-532FC5ED7328}"/>
    <cellStyle name="計算 2 3 11 4 3" xfId="26995" xr:uid="{32185AA4-6F99-4E01-A00B-D9BEDDFD9BC5}"/>
    <cellStyle name="計算 2 3 11 4 4" xfId="49928" xr:uid="{300A9604-93A9-473B-B390-53875618C3E3}"/>
    <cellStyle name="計算 2 3 11 5" xfId="5987" xr:uid="{963BEE9D-A455-49E1-BA09-A625178D7DA7}"/>
    <cellStyle name="計算 2 3 11 5 2" xfId="16743" xr:uid="{654E9CE4-921B-49C7-BB61-42EDCB0DE83E}"/>
    <cellStyle name="計算 2 3 11 5 2 2" xfId="38433" xr:uid="{68A36DB3-3F1F-4369-BD63-931C1E4BD649}"/>
    <cellStyle name="計算 2 3 11 5 3" xfId="27674" xr:uid="{ED3FA014-C931-4C7E-B3F9-24ED11D67E99}"/>
    <cellStyle name="計算 2 3 11 6" xfId="6670" xr:uid="{7BE43323-070E-4783-82AE-78A6A8BE80FD}"/>
    <cellStyle name="計算 2 3 11 6 2" xfId="17426" xr:uid="{EFF40033-3556-480E-9939-1B84640685F6}"/>
    <cellStyle name="計算 2 3 11 6 2 2" xfId="39116" xr:uid="{D3E5D391-45AA-4307-9B9A-B0CADB100AE5}"/>
    <cellStyle name="計算 2 3 11 6 3" xfId="28357" xr:uid="{4FF8B243-2913-4F14-BB69-B24CAB17DA7B}"/>
    <cellStyle name="計算 2 3 11 7" xfId="7349" xr:uid="{E8AE61F4-371C-4618-98B0-F34AC4B7E4DC}"/>
    <cellStyle name="計算 2 3 11 7 2" xfId="18105" xr:uid="{8906D991-2C8F-4E44-B082-AADB9CE935A1}"/>
    <cellStyle name="計算 2 3 11 7 2 2" xfId="39795" xr:uid="{9973D703-BD22-475C-BE42-F7201990246C}"/>
    <cellStyle name="計算 2 3 11 7 3" xfId="29036" xr:uid="{5E56111E-74A2-4831-A9EA-5F1C6886E342}"/>
    <cellStyle name="計算 2 3 11 8" xfId="8012" xr:uid="{8AFB7C6D-2E6C-4C43-B0E0-12E3574489FE}"/>
    <cellStyle name="計算 2 3 11 8 2" xfId="18768" xr:uid="{D4281ADF-0F51-4CB2-9B81-317213C87920}"/>
    <cellStyle name="計算 2 3 11 8 2 2" xfId="40459" xr:uid="{00880386-FDEC-4241-9C6E-335232C28D97}"/>
    <cellStyle name="計算 2 3 11 8 3" xfId="29700" xr:uid="{0676C4E2-7F3D-4948-A53A-CB780B0D60A2}"/>
    <cellStyle name="計算 2 3 11 9" xfId="8648" xr:uid="{DBD1CA99-DF10-4904-9BA5-645308882C69}"/>
    <cellStyle name="計算 2 3 11 9 2" xfId="19404" xr:uid="{6AF339FC-B49A-46F7-9514-C479C6810CE7}"/>
    <cellStyle name="計算 2 3 11 9 2 2" xfId="41095" xr:uid="{FF63B07C-5AAF-4C6E-9783-C3DB463F41E4}"/>
    <cellStyle name="計算 2 3 11 9 3" xfId="30336" xr:uid="{88DDBB6A-72C4-43F9-998A-64600B60046B}"/>
    <cellStyle name="計算 2 3 12" xfId="2735" xr:uid="{50A73E28-9F85-4D03-8A18-743B5F9ED5AA}"/>
    <cellStyle name="計算 2 3 12 2" xfId="14041" xr:uid="{C6B9DCCD-2F5B-49DB-9645-370350098F35}"/>
    <cellStyle name="計算 2 3 12 2 2" xfId="35731" xr:uid="{258B6FA8-D9AC-4633-9FAF-B7FB38AC23EC}"/>
    <cellStyle name="計算 2 3 12 2 3" xfId="50051" xr:uid="{A339D757-3D8C-48E5-8CA7-453763C27C02}"/>
    <cellStyle name="計算 2 3 12 3" xfId="24972" xr:uid="{3BF6ACED-8BA7-450A-B297-860D674C2759}"/>
    <cellStyle name="計算 2 3 12 4" xfId="47882" xr:uid="{A4727E99-A088-485B-A7E1-99B533E56E22}"/>
    <cellStyle name="計算 2 3 13" xfId="3388" xr:uid="{B7650AA8-9BBC-4D38-8D5A-0A88D2B31687}"/>
    <cellStyle name="計算 2 3 13 2" xfId="14144" xr:uid="{6770EB7D-C5EA-4202-87E8-DC49BFE62A13}"/>
    <cellStyle name="計算 2 3 13 2 2" xfId="35834" xr:uid="{280E36A1-F200-4380-8790-AF7601345918}"/>
    <cellStyle name="計算 2 3 13 2 3" xfId="50731" xr:uid="{26D515EA-0442-4AF0-A5C0-2807BD29211D}"/>
    <cellStyle name="計算 2 3 13 3" xfId="25075" xr:uid="{6E6B7CD4-C97B-465C-B344-E42BFB145477}"/>
    <cellStyle name="計算 2 3 13 4" xfId="48562" xr:uid="{4FD2520E-9F2D-4A5D-9EA0-374521D21A61}"/>
    <cellStyle name="計算 2 3 14" xfId="4065" xr:uid="{948DEC3B-1B23-4D3F-B597-8CBB50D82492}"/>
    <cellStyle name="計算 2 3 14 2" xfId="14821" xr:uid="{A95E614B-636E-41DD-8F6F-780AB1633EEA}"/>
    <cellStyle name="計算 2 3 14 2 2" xfId="36511" xr:uid="{E5F06A84-6556-4059-A11E-E94CF6E15FD1}"/>
    <cellStyle name="計算 2 3 14 3" xfId="25753" xr:uid="{1A67E62C-8865-4D2E-AFAD-42B50E43CBD2}"/>
    <cellStyle name="計算 2 3 14 4" xfId="49371" xr:uid="{76B66626-B3B0-40EE-ADD0-42F2AF4F69F9}"/>
    <cellStyle name="計算 2 3 15" xfId="4745" xr:uid="{7E45D7C2-3717-4360-9670-D0E1F5B33A3F}"/>
    <cellStyle name="計算 2 3 15 2" xfId="15501" xr:uid="{6AF4597B-2B8F-4E5F-88F5-1AB94640BA17}"/>
    <cellStyle name="計算 2 3 15 2 2" xfId="37191" xr:uid="{4E1311C4-9620-4A5B-A3AC-92DF6EDC25CE}"/>
    <cellStyle name="計算 2 3 15 3" xfId="26433" xr:uid="{3A37AB45-5530-48AD-A6DA-D536964E6249}"/>
    <cellStyle name="計算 2 3 16" xfId="5421" xr:uid="{89D24E2D-0091-4482-987E-1DD243A902ED}"/>
    <cellStyle name="計算 2 3 16 2" xfId="16177" xr:uid="{B7BA8BA5-0E6D-4A27-8B0D-8E8688090956}"/>
    <cellStyle name="計算 2 3 16 2 2" xfId="37867" xr:uid="{36ACC139-0763-417B-9FD1-337948C7D016}"/>
    <cellStyle name="計算 2 3 16 3" xfId="27109" xr:uid="{7A5D00C3-EE0C-4B66-AE5C-C0AC6F8DE299}"/>
    <cellStyle name="計算 2 3 17" xfId="6110" xr:uid="{95E82B19-21BE-49A9-BC24-C530259FF7EC}"/>
    <cellStyle name="計算 2 3 17 2" xfId="16866" xr:uid="{212A6C3A-8021-4EFB-9776-355405E50C2D}"/>
    <cellStyle name="計算 2 3 17 2 2" xfId="38556" xr:uid="{98CB7C1A-4EA3-411E-AF71-A6D4C26496C7}"/>
    <cellStyle name="計算 2 3 17 3" xfId="27797" xr:uid="{DA018A70-2498-4C61-8BBE-A35884C14AF1}"/>
    <cellStyle name="計算 2 3 18" xfId="6784" xr:uid="{66F008FA-DFA6-414A-A5D7-2002D696129A}"/>
    <cellStyle name="計算 2 3 18 2" xfId="17540" xr:uid="{76E7B03B-EB59-4EED-B0B9-1B4232E4CB77}"/>
    <cellStyle name="計算 2 3 18 2 2" xfId="39230" xr:uid="{19322E7F-031E-4020-8D36-A3513639E5E0}"/>
    <cellStyle name="計算 2 3 18 3" xfId="28471" xr:uid="{B55A8C94-F9C7-4EFF-A404-6D0691BF6174}"/>
    <cellStyle name="計算 2 3 19" xfId="8084" xr:uid="{C3A9230F-FC8F-43AC-B832-3AA245504706}"/>
    <cellStyle name="計算 2 3 19 2" xfId="18840" xr:uid="{8572B5A5-05B0-4195-80EA-CB8950DC4030}"/>
    <cellStyle name="計算 2 3 19 2 2" xfId="40531" xr:uid="{9BC3B335-32DF-4D67-B187-152C7F1D17ED}"/>
    <cellStyle name="計算 2 3 19 3" xfId="29772" xr:uid="{7E36EF49-0778-4A6D-B5CB-30378D5C32F9}"/>
    <cellStyle name="計算 2 3 2" xfId="2794" xr:uid="{188BCBF1-332A-4117-994D-70FD8475EF39}"/>
    <cellStyle name="計算 2 3 2 10" xfId="8822" xr:uid="{B6F3CE3F-0A85-4592-ACFC-63DE817FDA65}"/>
    <cellStyle name="計算 2 3 2 10 2" xfId="19578" xr:uid="{E5232469-49D1-490A-B182-CBFC781BD35B}"/>
    <cellStyle name="計算 2 3 2 10 2 2" xfId="41269" xr:uid="{EDD7BD84-7F2D-4271-BD79-51461DC0D3D1}"/>
    <cellStyle name="計算 2 3 2 10 3" xfId="30510" xr:uid="{D454B3E6-5740-41A6-84C9-4D52C979CB2A}"/>
    <cellStyle name="計算 2 3 2 11" xfId="9447" xr:uid="{85B4B0F3-A5C2-4AAC-838C-4C0B98CCD1C8}"/>
    <cellStyle name="計算 2 3 2 11 2" xfId="20204" xr:uid="{4F102A26-0D3A-4751-A9CB-51FCBE3B256D}"/>
    <cellStyle name="計算 2 3 2 11 2 2" xfId="41895" xr:uid="{ADFD15F8-3F64-4FA9-A2A0-1A6154FA8033}"/>
    <cellStyle name="計算 2 3 2 11 3" xfId="31136" xr:uid="{28B3D7E5-5C17-4C4D-B021-C3F9BB46B7BD}"/>
    <cellStyle name="計算 2 3 2 12" xfId="10082" xr:uid="{7EFC32BA-396A-49A4-B9E8-5DA8728858AF}"/>
    <cellStyle name="計算 2 3 2 12 2" xfId="20839" xr:uid="{EF8EB105-5960-4DFE-81F3-E11BE4D9666C}"/>
    <cellStyle name="計算 2 3 2 12 2 2" xfId="42530" xr:uid="{BEB7A5E5-05B6-4F28-B20C-B70E52B777FD}"/>
    <cellStyle name="計算 2 3 2 12 3" xfId="31771" xr:uid="{66B5C639-7436-4233-90FF-918FE9A19BCE}"/>
    <cellStyle name="計算 2 3 2 13" xfId="10734" xr:uid="{C51180BF-AEE7-4555-BC7A-ACEF55E69C1E}"/>
    <cellStyle name="計算 2 3 2 13 2" xfId="21491" xr:uid="{1668546E-5A59-46B0-971C-13B3F65C25C9}"/>
    <cellStyle name="計算 2 3 2 13 2 2" xfId="43182" xr:uid="{57F02CC9-45B4-4197-9E15-5577C6E226B3}"/>
    <cellStyle name="計算 2 3 2 13 3" xfId="32423" xr:uid="{D91405EE-1F60-4790-AE0C-D5A2653DEDDF}"/>
    <cellStyle name="計算 2 3 2 14" xfId="11359" xr:uid="{0049BA4D-7BD0-421A-B039-49B87BB84A66}"/>
    <cellStyle name="計算 2 3 2 14 2" xfId="22116" xr:uid="{919F2716-CBCE-4910-ADC1-A5530A6C870B}"/>
    <cellStyle name="計算 2 3 2 14 2 2" xfId="43807" xr:uid="{59146221-9AAD-41B0-B8A4-780C47F23536}"/>
    <cellStyle name="計算 2 3 2 14 3" xfId="33048" xr:uid="{34637B3C-A758-41D3-98AF-B389633510AE}"/>
    <cellStyle name="計算 2 3 2 15" xfId="11964" xr:uid="{B0DFF336-6C1C-4056-8537-50A736995ABF}"/>
    <cellStyle name="計算 2 3 2 15 2" xfId="22721" xr:uid="{E930B554-8137-48F0-BD4E-C6EDA7A9B49A}"/>
    <cellStyle name="計算 2 3 2 15 2 2" xfId="44412" xr:uid="{C409359B-E62A-4F69-89E3-FD1BE36FEC9E}"/>
    <cellStyle name="計算 2 3 2 15 3" xfId="33653" xr:uid="{BAEFB9B9-9711-48A7-AD4B-4FAA79DD3498}"/>
    <cellStyle name="計算 2 3 2 16" xfId="12593" xr:uid="{CB39D33A-1B7C-4B9A-A0ED-FBA44C3659E2}"/>
    <cellStyle name="計算 2 3 2 16 2" xfId="23350" xr:uid="{1B294B08-15DF-4FD2-8BCD-03B115D755A2}"/>
    <cellStyle name="計算 2 3 2 16 2 2" xfId="45041" xr:uid="{A74891AC-0391-4F19-9504-6E146638A39A}"/>
    <cellStyle name="計算 2 3 2 16 3" xfId="34282" xr:uid="{E29514F8-1CC9-4C5D-8CF7-BD1248C104C4}"/>
    <cellStyle name="計算 2 3 2 17" xfId="13264" xr:uid="{6391C4BE-BDF4-4271-AD66-AA297FCB126C}"/>
    <cellStyle name="計算 2 3 2 17 2" xfId="34953" xr:uid="{AA1B47FE-5BFB-4983-9A43-251CF8BE7396}"/>
    <cellStyle name="計算 2 3 2 18" xfId="24193" xr:uid="{05CB7336-0248-45CE-A87D-77A7A8D1FD63}"/>
    <cellStyle name="計算 2 3 2 19" xfId="45891" xr:uid="{321BEE97-A090-4F5B-A3D6-D30B953A12A9}"/>
    <cellStyle name="計算 2 3 2 2" xfId="3445" xr:uid="{AE781E5F-1174-4189-9CE4-E9183C69603D}"/>
    <cellStyle name="計算 2 3 2 2 2" xfId="14201" xr:uid="{D43A3442-95E0-4426-91FD-71F3B7932177}"/>
    <cellStyle name="計算 2 3 2 2 2 2" xfId="35891" xr:uid="{8FD9B39F-269B-4DAF-89F9-6AB521249CDB}"/>
    <cellStyle name="計算 2 3 2 2 2 3" xfId="50102" xr:uid="{0CE11764-3C33-4C14-A32A-7794A8FB6EB9}"/>
    <cellStyle name="計算 2 3 2 2 3" xfId="25132" xr:uid="{C7C8EBE3-3238-425C-8D28-86DD3381B15B}"/>
    <cellStyle name="計算 2 3 2 2 4" xfId="47933" xr:uid="{40DC5CEC-454C-4548-AB5B-78FDDD236A3D}"/>
    <cellStyle name="計算 2 3 2 20" xfId="46569" xr:uid="{B2BC6728-DBD2-4E40-BA43-63FC7F183EE6}"/>
    <cellStyle name="計算 2 3 2 21" xfId="47253" xr:uid="{400537EC-128E-4365-BC01-4BADD138945C}"/>
    <cellStyle name="計算 2 3 2 3" xfId="4125" xr:uid="{CE763BDA-34BE-4FAC-9B31-E09E0D2487D5}"/>
    <cellStyle name="計算 2 3 2 3 2" xfId="14881" xr:uid="{E1D187AA-0534-4680-84D7-C7117862F753}"/>
    <cellStyle name="計算 2 3 2 3 2 2" xfId="36571" xr:uid="{6B213A71-F02C-4ABF-9A1E-9A017FAD6B49}"/>
    <cellStyle name="計算 2 3 2 3 2 3" xfId="50782" xr:uid="{59987227-66EE-4783-BD0F-E56E5E650318}"/>
    <cellStyle name="計算 2 3 2 3 3" xfId="25813" xr:uid="{B216C1A3-A341-4DA1-8D7B-3E7DFB23B0B1}"/>
    <cellStyle name="計算 2 3 2 3 4" xfId="48613" xr:uid="{EECF2D2B-948D-49A4-A1F3-CD4D3B188AB7}"/>
    <cellStyle name="計算 2 3 2 4" xfId="4801" xr:uid="{5B448082-DC38-4641-A0F3-4D56C0111BA7}"/>
    <cellStyle name="計算 2 3 2 4 2" xfId="15557" xr:uid="{40684EC3-99BA-4AB9-81C7-23B9F08A6789}"/>
    <cellStyle name="計算 2 3 2 4 2 2" xfId="37247" xr:uid="{9A3BD676-DC7D-4ABF-A0A8-B96AFC0AEE07}"/>
    <cellStyle name="計算 2 3 2 4 3" xfId="26489" xr:uid="{77101B29-F5F2-4DF5-873F-87D4B593888A}"/>
    <cellStyle name="計算 2 3 2 4 4" xfId="49422" xr:uid="{7622A121-357A-4749-B73D-AC1199E951FF}"/>
    <cellStyle name="計算 2 3 2 5" xfId="5481" xr:uid="{A471D6DB-720A-4AA9-B44B-D8CBA67C0D27}"/>
    <cellStyle name="計算 2 3 2 5 2" xfId="16237" xr:uid="{FE04475D-634F-44FD-947F-454E6324339F}"/>
    <cellStyle name="計算 2 3 2 5 2 2" xfId="37927" xr:uid="{581018D7-E32F-48B9-81B3-62B89CBC0EB5}"/>
    <cellStyle name="計算 2 3 2 5 3" xfId="27169" xr:uid="{6DA4CAA2-A47B-4860-9517-424BE5C12DC0}"/>
    <cellStyle name="計算 2 3 2 6" xfId="6165" xr:uid="{477D15D3-966D-49CC-B3B9-84D99EA4ADA9}"/>
    <cellStyle name="計算 2 3 2 6 2" xfId="16921" xr:uid="{945F2BC2-C2BF-40FB-8CA1-3DFA76409C8D}"/>
    <cellStyle name="計算 2 3 2 6 2 2" xfId="38611" xr:uid="{6BE921CF-D1B1-4867-8636-9DC6210E11F1}"/>
    <cellStyle name="計算 2 3 2 6 3" xfId="27852" xr:uid="{E16858A5-AF17-4EFC-9427-FFC5DB7BE235}"/>
    <cellStyle name="計算 2 3 2 7" xfId="6844" xr:uid="{4D8036C3-644A-476C-B780-901B2CE79405}"/>
    <cellStyle name="計算 2 3 2 7 2" xfId="17600" xr:uid="{0C639FC6-8709-4812-867E-09C2CC5CC221}"/>
    <cellStyle name="計算 2 3 2 7 2 2" xfId="39290" xr:uid="{95D38E6C-8440-43A2-AB0C-8637B89674F9}"/>
    <cellStyle name="計算 2 3 2 7 3" xfId="28531" xr:uid="{E307FB27-6573-41C8-8D94-E6A5A86F730D}"/>
    <cellStyle name="計算 2 3 2 8" xfId="7507" xr:uid="{F64497ED-2FDF-4CFD-A5D5-51763CDC7F27}"/>
    <cellStyle name="計算 2 3 2 8 2" xfId="18263" xr:uid="{3D809E1B-4D94-48C6-91A1-B55C25A3D179}"/>
    <cellStyle name="計算 2 3 2 8 2 2" xfId="39953" xr:uid="{4E64BD53-01AC-43E2-8CE0-CC2C1A59CB08}"/>
    <cellStyle name="計算 2 3 2 8 3" xfId="29194" xr:uid="{6B94A804-0393-4951-A7BD-4E483A8AB86C}"/>
    <cellStyle name="計算 2 3 2 9" xfId="8141" xr:uid="{FCD0FD75-7B6D-4BE9-8ACD-984989E9AD3F}"/>
    <cellStyle name="計算 2 3 2 9 2" xfId="18897" xr:uid="{7EA81C04-1482-442F-8DCC-CDBB8B9507DC}"/>
    <cellStyle name="計算 2 3 2 9 2 2" xfId="40588" xr:uid="{9EDABCA7-6C95-41C4-B91A-FC321242B6CD}"/>
    <cellStyle name="計算 2 3 2 9 3" xfId="29829" xr:uid="{C6B62715-3206-4491-85BC-CCB4F9F34DF1}"/>
    <cellStyle name="計算 2 3 20" xfId="10025" xr:uid="{887D7D90-0F8F-42BA-BB48-F3AF55863AE8}"/>
    <cellStyle name="計算 2 3 20 2" xfId="20782" xr:uid="{D8EEE47F-8FC9-4A1F-BE61-4877E598E1B9}"/>
    <cellStyle name="計算 2 3 20 2 2" xfId="42473" xr:uid="{5EB7BDD9-41A4-45B9-A193-AFB983B95566}"/>
    <cellStyle name="計算 2 3 20 3" xfId="31714" xr:uid="{5E15A01F-AF30-4FCA-B4A2-82B03FF55BC2}"/>
    <cellStyle name="計算 2 3 21" xfId="12542" xr:uid="{D2F3E183-3485-4AA1-8D01-4EEBBAA94746}"/>
    <cellStyle name="計算 2 3 21 2" xfId="23299" xr:uid="{7A22F0CD-4013-4104-AE12-71092BA692B9}"/>
    <cellStyle name="計算 2 3 21 2 2" xfId="44990" xr:uid="{1A0237E6-6986-4EBD-96AB-60514EC7E4E5}"/>
    <cellStyle name="計算 2 3 21 3" xfId="34231" xr:uid="{A2BCE45E-43C5-4B2F-9B9D-A947D86DA40F}"/>
    <cellStyle name="計算 2 3 22" xfId="13213" xr:uid="{6A420C63-6BB6-4985-B983-EA6DDF0DEC2E}"/>
    <cellStyle name="計算 2 3 22 2" xfId="23904" xr:uid="{E5DC59CC-C75D-4ED5-88FA-59007A4A0F31}"/>
    <cellStyle name="計算 2 3 22 2 2" xfId="45595" xr:uid="{027B3B69-3908-4BB2-91F1-D17C1760603E}"/>
    <cellStyle name="計算 2 3 22 3" xfId="34902" xr:uid="{EA204193-AF17-4C91-8658-3865A23AE240}"/>
    <cellStyle name="計算 2 3 23" xfId="24142" xr:uid="{FC21ED0E-EBF9-4F0D-9E37-C269C113A3C8}"/>
    <cellStyle name="計算 2 3 24" xfId="45840" xr:uid="{736065A9-1C60-404E-97F7-A012A75641AE}"/>
    <cellStyle name="計算 2 3 25" xfId="46518" xr:uid="{810B2783-6C6B-4AC1-B372-43F2AE709818}"/>
    <cellStyle name="計算 2 3 26" xfId="47202" xr:uid="{F054A6FD-0D84-4FBB-A641-D97F3B19520B}"/>
    <cellStyle name="計算 2 3 3" xfId="2854" xr:uid="{DF4C0680-16EF-473E-B3F3-D91937E07792}"/>
    <cellStyle name="計算 2 3 3 10" xfId="8882" xr:uid="{D022AF11-C366-4E38-872F-F3D968E3B2F7}"/>
    <cellStyle name="計算 2 3 3 10 2" xfId="19638" xr:uid="{C1C0338E-EB87-48A3-A2EC-08E607A312F8}"/>
    <cellStyle name="計算 2 3 3 10 2 2" xfId="41329" xr:uid="{E3F4FFC0-BD8C-4756-A3A0-45D6BA3A43E4}"/>
    <cellStyle name="計算 2 3 3 10 3" xfId="30570" xr:uid="{5F4A1E2E-1AFB-4FB2-AA15-3F5CC8A61202}"/>
    <cellStyle name="計算 2 3 3 11" xfId="9507" xr:uid="{DA3AA9FF-E658-4E34-8192-2C3DB4315EFE}"/>
    <cellStyle name="計算 2 3 3 11 2" xfId="20264" xr:uid="{7CDE3D1D-9AD6-495E-93FB-8DAAD1F81439}"/>
    <cellStyle name="計算 2 3 3 11 2 2" xfId="41955" xr:uid="{85B40339-6AAC-430E-8C5E-ED3BB31D7012}"/>
    <cellStyle name="計算 2 3 3 11 3" xfId="31196" xr:uid="{90BDACE2-0D00-4B6B-BBDA-F71FFE9BCF90}"/>
    <cellStyle name="計算 2 3 3 12" xfId="10142" xr:uid="{A194B050-3764-4A86-A1BD-BB61804FE59C}"/>
    <cellStyle name="計算 2 3 3 12 2" xfId="20899" xr:uid="{C1562207-A802-43DF-85D5-5C0236615F9D}"/>
    <cellStyle name="計算 2 3 3 12 2 2" xfId="42590" xr:uid="{0AF55532-60F7-450A-8A51-41D8588292E1}"/>
    <cellStyle name="計算 2 3 3 12 3" xfId="31831" xr:uid="{5BD09081-30C5-4BB2-ABBF-B5106EB70D2E}"/>
    <cellStyle name="計算 2 3 3 13" xfId="10794" xr:uid="{D8FB7AAF-8B2D-4912-8BC9-40CB0FC36A17}"/>
    <cellStyle name="計算 2 3 3 13 2" xfId="21551" xr:uid="{F1A71B01-857A-465C-B87B-E522E0048A51}"/>
    <cellStyle name="計算 2 3 3 13 2 2" xfId="43242" xr:uid="{9B345A1C-4D54-4F80-B69B-F1E60B424102}"/>
    <cellStyle name="計算 2 3 3 13 3" xfId="32483" xr:uid="{E2906F36-5AD6-4FD7-B117-3FB368C0F679}"/>
    <cellStyle name="計算 2 3 3 14" xfId="11419" xr:uid="{1155EADB-3FC8-4C61-B4FC-B7D89B73685F}"/>
    <cellStyle name="計算 2 3 3 14 2" xfId="22176" xr:uid="{CFD9F612-C54D-4872-88D6-D146BDD1D8A0}"/>
    <cellStyle name="計算 2 3 3 14 2 2" xfId="43867" xr:uid="{BB573EC7-48C2-4815-8B90-95D36131672D}"/>
    <cellStyle name="計算 2 3 3 14 3" xfId="33108" xr:uid="{86B87CFC-C9C5-4BF1-B237-0588F2AE0862}"/>
    <cellStyle name="計算 2 3 3 15" xfId="12024" xr:uid="{73D70E91-94ED-4B5D-819F-67BE67BE66D1}"/>
    <cellStyle name="計算 2 3 3 15 2" xfId="22781" xr:uid="{8DA0CCD1-A921-40AC-B041-568AFF3136B4}"/>
    <cellStyle name="計算 2 3 3 15 2 2" xfId="44472" xr:uid="{D96870F5-E094-49B9-8414-E04E2FD4BEDF}"/>
    <cellStyle name="計算 2 3 3 15 3" xfId="33713" xr:uid="{0D22969C-9A12-4251-8EE2-9DEB7392C7C8}"/>
    <cellStyle name="計算 2 3 3 16" xfId="12653" xr:uid="{88A07714-C96A-4C7B-8613-F8F2E7952CC2}"/>
    <cellStyle name="計算 2 3 3 16 2" xfId="23410" xr:uid="{C0CFD835-2DE0-4B29-AEC8-6F406CC26D0C}"/>
    <cellStyle name="計算 2 3 3 16 2 2" xfId="45101" xr:uid="{245823D5-9FD2-4B0B-9AAE-237F3A8B0F94}"/>
    <cellStyle name="計算 2 3 3 16 3" xfId="34342" xr:uid="{3731F8E9-5999-4064-992D-2BE7E0D9C2B3}"/>
    <cellStyle name="計算 2 3 3 17" xfId="13324" xr:uid="{6A8FA8A1-BA76-4058-8D9A-28300A10B4E0}"/>
    <cellStyle name="計算 2 3 3 17 2" xfId="35013" xr:uid="{B7D78789-CF9B-4E0B-9980-7EF88BAF1F83}"/>
    <cellStyle name="計算 2 3 3 18" xfId="24253" xr:uid="{515F83B5-2291-4B85-9742-1E5FCE96C414}"/>
    <cellStyle name="計算 2 3 3 19" xfId="45951" xr:uid="{65E4A20A-0FAA-4BCB-8BB6-535D948A3ACE}"/>
    <cellStyle name="計算 2 3 3 2" xfId="3505" xr:uid="{5CC10CFC-8FF2-4F5A-95F0-EC5C867547AA}"/>
    <cellStyle name="計算 2 3 3 2 2" xfId="14261" xr:uid="{97F54E0F-964A-4278-8F97-F4A4E92199D2}"/>
    <cellStyle name="計算 2 3 3 2 2 2" xfId="35951" xr:uid="{0A1AD1D5-55ED-43B2-AD6D-9F6892070139}"/>
    <cellStyle name="計算 2 3 3 2 2 3" xfId="50162" xr:uid="{D07A5413-1ECD-4D44-B501-1A535E7154DD}"/>
    <cellStyle name="計算 2 3 3 2 3" xfId="25192" xr:uid="{21E2D990-23B8-4F5B-8E11-EA2A87577BF6}"/>
    <cellStyle name="計算 2 3 3 2 4" xfId="47993" xr:uid="{89446AB5-6F1A-4A33-BF9B-D0BAE968A529}"/>
    <cellStyle name="計算 2 3 3 20" xfId="46629" xr:uid="{1D03C8C1-CABD-4ACB-9D48-A206B415AFCE}"/>
    <cellStyle name="計算 2 3 3 21" xfId="47313" xr:uid="{2AA1E679-49D0-4371-A788-C9C8EF2E3CA1}"/>
    <cellStyle name="計算 2 3 3 3" xfId="4185" xr:uid="{2D79E7AC-10BF-4F74-A479-E225489428E8}"/>
    <cellStyle name="計算 2 3 3 3 2" xfId="14941" xr:uid="{DF02A816-48B2-45D7-AD28-159537476273}"/>
    <cellStyle name="計算 2 3 3 3 2 2" xfId="36631" xr:uid="{21BB7461-9028-43C4-9551-1099C950A372}"/>
    <cellStyle name="計算 2 3 3 3 2 3" xfId="50842" xr:uid="{714A761E-3496-468A-928E-ED57C7FEF97D}"/>
    <cellStyle name="計算 2 3 3 3 3" xfId="25873" xr:uid="{B7F9031F-2641-43E0-8095-33A4778F1D71}"/>
    <cellStyle name="計算 2 3 3 3 4" xfId="48673" xr:uid="{587081A1-ED10-40DB-8CC8-24D969CE0D6E}"/>
    <cellStyle name="計算 2 3 3 4" xfId="4861" xr:uid="{1483D878-8110-47B6-9FF4-F9D4035DC1F9}"/>
    <cellStyle name="計算 2 3 3 4 2" xfId="15617" xr:uid="{2214B061-CE64-4C6A-A1EB-4B7EEE747417}"/>
    <cellStyle name="計算 2 3 3 4 2 2" xfId="37307" xr:uid="{F0EBFD1B-B7BF-4C94-A3D5-32C0A51152DD}"/>
    <cellStyle name="計算 2 3 3 4 3" xfId="26549" xr:uid="{E606EFE4-EC74-4CBF-B869-BCB594567875}"/>
    <cellStyle name="計算 2 3 3 4 4" xfId="49482" xr:uid="{A2431726-6058-464C-9C48-566BAE5342E0}"/>
    <cellStyle name="計算 2 3 3 5" xfId="5541" xr:uid="{4DEFF04F-C5E7-44D7-BA1B-0E0A2CD8EE09}"/>
    <cellStyle name="計算 2 3 3 5 2" xfId="16297" xr:uid="{A0990C6E-3E39-4214-A8EA-71BBB74A2902}"/>
    <cellStyle name="計算 2 3 3 5 2 2" xfId="37987" xr:uid="{A3675F27-6B3F-47AE-A7CB-4F1376BBEF03}"/>
    <cellStyle name="計算 2 3 3 5 3" xfId="27228" xr:uid="{7CB0234A-A4B0-4587-BE49-9231A08475C3}"/>
    <cellStyle name="計算 2 3 3 6" xfId="6224" xr:uid="{A611C406-81ED-4E58-8037-4512B9401038}"/>
    <cellStyle name="計算 2 3 3 6 2" xfId="16980" xr:uid="{B3F6F8C1-6E43-4779-9BC8-707FD7AD9C90}"/>
    <cellStyle name="計算 2 3 3 6 2 2" xfId="38670" xr:uid="{7EF576A4-7019-4271-A3C4-5ABBAAD94452}"/>
    <cellStyle name="計算 2 3 3 6 3" xfId="27911" xr:uid="{1D4BAA50-C05F-4A46-98ED-10BF91AC39E0}"/>
    <cellStyle name="計算 2 3 3 7" xfId="6903" xr:uid="{6C5E000A-113D-4D2A-8A8D-8A45490697BA}"/>
    <cellStyle name="計算 2 3 3 7 2" xfId="17659" xr:uid="{C62DC064-E5F8-4FEC-BC25-48445E4810AC}"/>
    <cellStyle name="計算 2 3 3 7 2 2" xfId="39349" xr:uid="{FEF3DC1E-859A-4608-8E74-3AF2524097A8}"/>
    <cellStyle name="計算 2 3 3 7 3" xfId="28590" xr:uid="{A29AA9DB-0C6E-441C-BAA8-859C88C78A1A}"/>
    <cellStyle name="計算 2 3 3 8" xfId="7566" xr:uid="{6AA7DEDB-C882-44FB-8C3E-3F8C15F58C80}"/>
    <cellStyle name="計算 2 3 3 8 2" xfId="18322" xr:uid="{00264E7D-2652-44EC-A84D-EEBA064B4C8D}"/>
    <cellStyle name="計算 2 3 3 8 2 2" xfId="40012" xr:uid="{FB6737E1-5920-481B-83DF-1213CA479CF5}"/>
    <cellStyle name="計算 2 3 3 8 3" xfId="29253" xr:uid="{80DA803A-8F69-4527-BF32-F2C46644B014}"/>
    <cellStyle name="計算 2 3 3 9" xfId="8201" xr:uid="{3AC0B0FF-4561-438E-BD38-FAF4B9249AA7}"/>
    <cellStyle name="計算 2 3 3 9 2" xfId="18957" xr:uid="{28FB4CCC-094B-4B07-B470-89CB4B0DC92B}"/>
    <cellStyle name="計算 2 3 3 9 2 2" xfId="40648" xr:uid="{5632D091-03E6-4DC2-9989-A4A6A356DA68}"/>
    <cellStyle name="計算 2 3 3 9 3" xfId="29889" xr:uid="{E0184E1F-0284-4BFD-824A-5C7B57D09F91}"/>
    <cellStyle name="計算 2 3 4" xfId="2671" xr:uid="{9EAC385B-AEFA-4DD6-9DD8-0B25570EFBC9}"/>
    <cellStyle name="計算 2 3 4 10" xfId="8698" xr:uid="{82607A79-E9EE-4565-99D8-13CBB92F6129}"/>
    <cellStyle name="計算 2 3 4 10 2" xfId="19454" xr:uid="{56710D1B-378E-4DAB-8DF4-1707B1C73B01}"/>
    <cellStyle name="計算 2 3 4 10 2 2" xfId="41145" xr:uid="{3E655E8B-F8CD-4294-9C17-DE3AA1035951}"/>
    <cellStyle name="計算 2 3 4 10 3" xfId="30386" xr:uid="{6D7080EF-78F0-4538-A71F-96F02C642A22}"/>
    <cellStyle name="計算 2 3 4 11" xfId="2599" xr:uid="{39C1293C-2D81-4E49-BBD4-B6131F2CA189}"/>
    <cellStyle name="計算 2 3 4 11 2" xfId="13968" xr:uid="{779927BF-3D81-44EA-AAE6-75D25FF54F52}"/>
    <cellStyle name="計算 2 3 4 11 2 2" xfId="35658" xr:uid="{30481149-F4BA-4875-87CE-0377F616FFCC}"/>
    <cellStyle name="計算 2 3 4 11 3" xfId="24899" xr:uid="{BA660A73-78B0-4F8E-B73A-2CDED0BCE28B}"/>
    <cellStyle name="計算 2 3 4 12" xfId="2585" xr:uid="{9206F7B7-0191-4F2B-A018-542A52318688}"/>
    <cellStyle name="計算 2 3 4 12 2" xfId="13954" xr:uid="{D024D4B7-A108-4AD8-A802-EA36C9098375}"/>
    <cellStyle name="計算 2 3 4 12 2 2" xfId="35644" xr:uid="{82C4D02F-67A7-4293-A5B9-3155CC82C8DC}"/>
    <cellStyle name="計算 2 3 4 12 3" xfId="24885" xr:uid="{90EAEF38-C118-4018-974C-0E4EA143144D}"/>
    <cellStyle name="計算 2 3 4 13" xfId="10632" xr:uid="{44585398-55C2-4710-972B-AF3FEF4D299C}"/>
    <cellStyle name="計算 2 3 4 13 2" xfId="21389" xr:uid="{3DB1FC9B-F402-4905-A26F-CE20BB261EFF}"/>
    <cellStyle name="計算 2 3 4 13 2 2" xfId="43080" xr:uid="{E9BAE82A-9993-47BB-9307-2D94483F6983}"/>
    <cellStyle name="計算 2 3 4 13 3" xfId="32321" xr:uid="{4F7179A4-3A77-4FE0-97AB-074EB8DBBBC8}"/>
    <cellStyle name="計算 2 3 4 14" xfId="8791" xr:uid="{10A1DCDC-3CA3-41B7-86B3-9F4E7A60E98F}"/>
    <cellStyle name="計算 2 3 4 14 2" xfId="19547" xr:uid="{BCD76C35-EB30-4AFF-9ED4-A066FB6A79B6}"/>
    <cellStyle name="計算 2 3 4 14 2 2" xfId="41238" xr:uid="{F7DE0B1B-A7B3-4B60-8B2B-417D01AD3E24}"/>
    <cellStyle name="計算 2 3 4 14 3" xfId="30479" xr:uid="{038FB3E1-E589-4C69-808E-5E7F6CFEA8F2}"/>
    <cellStyle name="計算 2 3 4 15" xfId="7470" xr:uid="{AEB16FCE-4079-4E8D-A3B2-10F11C88198D}"/>
    <cellStyle name="計算 2 3 4 15 2" xfId="18226" xr:uid="{713C1580-A394-4025-B506-14FC5B2A8013}"/>
    <cellStyle name="計算 2 3 4 15 2 2" xfId="39916" xr:uid="{A62B709D-4E08-43F4-A7D0-260AE75DE2AA}"/>
    <cellStyle name="計算 2 3 4 15 3" xfId="29157" xr:uid="{A8680404-612D-4ABF-BB65-8E12A1A52381}"/>
    <cellStyle name="計算 2 3 4 16" xfId="7450" xr:uid="{20ACBE33-014A-47F2-93DE-D3D60957C988}"/>
    <cellStyle name="計算 2 3 4 16 2" xfId="18206" xr:uid="{992F3844-C445-45F5-809D-B72113896B93}"/>
    <cellStyle name="計算 2 3 4 16 2 2" xfId="39896" xr:uid="{67DEF922-B1A7-43C6-B884-2393A72F54E8}"/>
    <cellStyle name="計算 2 3 4 16 3" xfId="29137" xr:uid="{5EA1DB73-318F-44D8-AF1C-F3968DFD0513}"/>
    <cellStyle name="計算 2 3 4 17" xfId="13149" xr:uid="{5F52DE6B-5503-4C55-B4C2-B0F1AAC845FD}"/>
    <cellStyle name="計算 2 3 4 17 2" xfId="34838" xr:uid="{C2F2E8D2-4DE8-4E4A-B065-355E410D2A15}"/>
    <cellStyle name="計算 2 3 4 18" xfId="24078" xr:uid="{1F988230-846D-4CE1-85AC-FCDAAFC62567}"/>
    <cellStyle name="計算 2 3 4 19" xfId="45776" xr:uid="{7F62D1AA-8415-4010-BF13-3557ADFE67B7}"/>
    <cellStyle name="計算 2 3 4 2" xfId="2519" xr:uid="{147D4962-EC47-4F63-AE32-A4FD159F8EDE}"/>
    <cellStyle name="計算 2 3 4 2 2" xfId="13888" xr:uid="{0F844A92-3CB2-4D25-A8E2-799F32DFA995}"/>
    <cellStyle name="計算 2 3 4 2 2 2" xfId="35578" xr:uid="{C7104D05-3AD7-4F57-A90F-E4B52F38B923}"/>
    <cellStyle name="計算 2 3 4 2 2 3" xfId="49987" xr:uid="{06A0E6FF-0E54-416B-A4F2-760CAA77ECF3}"/>
    <cellStyle name="計算 2 3 4 2 3" xfId="24819" xr:uid="{F8EDC962-5E07-4943-86AD-D671B8E1004B}"/>
    <cellStyle name="計算 2 3 4 2 4" xfId="47818" xr:uid="{DFE1D3A3-29FC-4136-9677-83748C8AAEC4}"/>
    <cellStyle name="計算 2 3 4 20" xfId="46454" xr:uid="{B2698F5D-24CB-43B9-83DF-66E720F11F12}"/>
    <cellStyle name="計算 2 3 4 21" xfId="47138" xr:uid="{10054CF5-5B40-4636-8C6B-0E6F3D6AE983}"/>
    <cellStyle name="計算 2 3 4 3" xfId="4001" xr:uid="{7078DFEB-4BA7-4CAB-A4EB-38D32BF067D7}"/>
    <cellStyle name="計算 2 3 4 3 2" xfId="14757" xr:uid="{219BC168-6BFB-455E-9774-FF4C526A23F9}"/>
    <cellStyle name="計算 2 3 4 3 2 2" xfId="36447" xr:uid="{814F6319-BA25-4F2C-8EE8-266BA198AFA1}"/>
    <cellStyle name="計算 2 3 4 3 2 3" xfId="50667" xr:uid="{841AC059-E6D6-4798-BE85-26E631EDC9D2}"/>
    <cellStyle name="計算 2 3 4 3 3" xfId="25689" xr:uid="{9AC7A30E-DCD6-498C-9534-5E9A2A877C24}"/>
    <cellStyle name="計算 2 3 4 3 4" xfId="48498" xr:uid="{3B636279-1DCF-487E-8E71-A4CB83D9BBD9}"/>
    <cellStyle name="計算 2 3 4 4" xfId="4681" xr:uid="{5DF9F26A-34BC-40EB-A9D9-F691B51A9522}"/>
    <cellStyle name="計算 2 3 4 4 2" xfId="15437" xr:uid="{D39806B4-F102-4949-A361-ECA232A84B79}"/>
    <cellStyle name="計算 2 3 4 4 2 2" xfId="37127" xr:uid="{8AC86680-9D74-4CB4-BCD3-90ED9C80E65B}"/>
    <cellStyle name="計算 2 3 4 4 3" xfId="26369" xr:uid="{FA18CDE1-2E7E-4989-B21A-E69F4B2C53A6}"/>
    <cellStyle name="計算 2 3 4 4 4" xfId="49307" xr:uid="{6EBCAB0C-34CC-480C-9F11-1B24133498CE}"/>
    <cellStyle name="計算 2 3 4 5" xfId="5357" xr:uid="{1AEAF4FB-ABBF-492B-B1E0-A5D9AAD87848}"/>
    <cellStyle name="計算 2 3 4 5 2" xfId="16113" xr:uid="{5C34865C-C0A4-43A1-86C9-3A5F58D02B83}"/>
    <cellStyle name="計算 2 3 4 5 2 2" xfId="37803" xr:uid="{C3F4B724-A514-4981-A2A7-5911C63ABD21}"/>
    <cellStyle name="計算 2 3 4 5 3" xfId="27045" xr:uid="{42F4A23E-B3F7-4AF1-8210-DE69F27B9035}"/>
    <cellStyle name="計算 2 3 4 6" xfId="6046" xr:uid="{59ABE7D8-CDF1-4380-9C66-59D7D50AEC76}"/>
    <cellStyle name="計算 2 3 4 6 2" xfId="16802" xr:uid="{EAE8DF5E-F14E-4C34-8FC8-9EB5525AF5A3}"/>
    <cellStyle name="計算 2 3 4 6 2 2" xfId="38492" xr:uid="{CA153917-B199-4586-B068-9CEE29B2B2EC}"/>
    <cellStyle name="計算 2 3 4 6 3" xfId="27733" xr:uid="{B277CE2F-E0AC-4960-A258-424630413FE9}"/>
    <cellStyle name="計算 2 3 4 7" xfId="6720" xr:uid="{A1BEDE84-9E99-4495-AA67-01BC797042E7}"/>
    <cellStyle name="計算 2 3 4 7 2" xfId="17476" xr:uid="{ED557F2A-AF93-4F2D-8454-BCC636C63F97}"/>
    <cellStyle name="計算 2 3 4 7 2 2" xfId="39166" xr:uid="{ECFD662D-58BF-46AE-BCF9-9E248867A832}"/>
    <cellStyle name="計算 2 3 4 7 3" xfId="28407" xr:uid="{8DDB742A-478B-4F35-8197-4377E19184FF}"/>
    <cellStyle name="計算 2 3 4 8" xfId="7396" xr:uid="{E0155C33-A85A-4047-B31D-9DB523705FC0}"/>
    <cellStyle name="計算 2 3 4 8 2" xfId="18152" xr:uid="{CA98D344-0E1C-4D92-AEDD-0D994056B808}"/>
    <cellStyle name="計算 2 3 4 8 2 2" xfId="39842" xr:uid="{9E6C4B91-666A-4471-97D2-4539F0CA5A4F}"/>
    <cellStyle name="計算 2 3 4 8 3" xfId="29083" xr:uid="{10914702-3877-4E18-A5DA-AF7DE31C698B}"/>
    <cellStyle name="計算 2 3 4 9" xfId="4096" xr:uid="{3528B016-27BF-4B2D-8CE1-DCADBF14329D}"/>
    <cellStyle name="計算 2 3 4 9 2" xfId="14852" xr:uid="{D1220547-DD95-41C0-A8E3-A0433258E2C0}"/>
    <cellStyle name="計算 2 3 4 9 2 2" xfId="36542" xr:uid="{27EDF116-D1F9-424E-93BE-7B4B78EF7F0B}"/>
    <cellStyle name="計算 2 3 4 9 3" xfId="25784" xr:uid="{21E6759B-8619-4FCB-A2F9-3D2A6ADF954B}"/>
    <cellStyle name="計算 2 3 5" xfId="2969" xr:uid="{A337B69C-14CD-4CDB-893A-46A4757F7123}"/>
    <cellStyle name="計算 2 3 5 10" xfId="8997" xr:uid="{AF0FD7F2-9EAE-4CB6-ACC1-9C47590A6210}"/>
    <cellStyle name="計算 2 3 5 10 2" xfId="19754" xr:uid="{947B376F-33D7-4FBF-B548-3A2D6FAF6A3E}"/>
    <cellStyle name="計算 2 3 5 10 2 2" xfId="41445" xr:uid="{18E6F2DB-692D-4593-ABE4-9FB12B407D95}"/>
    <cellStyle name="計算 2 3 5 10 3" xfId="30686" xr:uid="{0725F964-563B-4441-9728-04E30C8F667A}"/>
    <cellStyle name="計算 2 3 5 11" xfId="9623" xr:uid="{913567E4-80A0-4A37-AC57-85897DA0A451}"/>
    <cellStyle name="計算 2 3 5 11 2" xfId="20380" xr:uid="{BD7A2D8C-4B63-406E-8664-6E1A893CFF18}"/>
    <cellStyle name="計算 2 3 5 11 2 2" xfId="42071" xr:uid="{39AED7CA-07A6-42A6-8EAF-EC573FA5DB81}"/>
    <cellStyle name="計算 2 3 5 11 3" xfId="31312" xr:uid="{4B36A7F1-0BEF-47FA-9DBA-217B5863DF7A}"/>
    <cellStyle name="計算 2 3 5 12" xfId="10258" xr:uid="{10F07936-798C-4432-8420-E2348546282A}"/>
    <cellStyle name="計算 2 3 5 12 2" xfId="21015" xr:uid="{9C0CC997-8C77-4A16-A59B-26DE979D5447}"/>
    <cellStyle name="計算 2 3 5 12 2 2" xfId="42706" xr:uid="{CE1A5395-F4D0-48B0-9EA3-DB4AFAA09FCD}"/>
    <cellStyle name="計算 2 3 5 12 3" xfId="31947" xr:uid="{8F61F21F-3C54-468E-BF8E-6D82BDA03E58}"/>
    <cellStyle name="計算 2 3 5 13" xfId="10910" xr:uid="{E7A120EC-9528-4BA2-A882-8337E67120A3}"/>
    <cellStyle name="計算 2 3 5 13 2" xfId="21667" xr:uid="{094AA5A2-119F-46BD-BD90-53D8EE57BD53}"/>
    <cellStyle name="計算 2 3 5 13 2 2" xfId="43358" xr:uid="{384FB23B-B8E8-4ABA-A41A-43CFFF5E5409}"/>
    <cellStyle name="計算 2 3 5 13 3" xfId="32599" xr:uid="{11466EC0-27D6-490C-A3A5-13B74CB8583C}"/>
    <cellStyle name="計算 2 3 5 14" xfId="11535" xr:uid="{F9D95DD6-589E-4515-A507-07A84CCF9AEB}"/>
    <cellStyle name="計算 2 3 5 14 2" xfId="22292" xr:uid="{0BE2B554-577A-4519-B038-D5007B1628BA}"/>
    <cellStyle name="計算 2 3 5 14 2 2" xfId="43983" xr:uid="{4F27BB25-1D6F-45F3-9148-DEA79D217194}"/>
    <cellStyle name="計算 2 3 5 14 3" xfId="33224" xr:uid="{75F28ED6-481D-486C-B917-950B006AA1CE}"/>
    <cellStyle name="計算 2 3 5 15" xfId="12140" xr:uid="{86364767-CA7A-4AB3-8659-152BAC10FC8E}"/>
    <cellStyle name="計算 2 3 5 15 2" xfId="22897" xr:uid="{E850AFD9-6B5D-438F-B04B-984038384C0C}"/>
    <cellStyle name="計算 2 3 5 15 2 2" xfId="44588" xr:uid="{0EA2D023-5C53-4156-B79E-06C362F200ED}"/>
    <cellStyle name="計算 2 3 5 15 3" xfId="33829" xr:uid="{58F53A14-C474-4D3E-87F2-B6F0452E7BF9}"/>
    <cellStyle name="計算 2 3 5 16" xfId="12769" xr:uid="{E45D362E-C334-4D3C-A192-4928D9970D47}"/>
    <cellStyle name="計算 2 3 5 16 2" xfId="23526" xr:uid="{BCD8329A-B834-42F9-B2F8-4ABA3ADFDE3F}"/>
    <cellStyle name="計算 2 3 5 16 2 2" xfId="45217" xr:uid="{C47E8E2F-592B-4B15-84E9-07623067C06E}"/>
    <cellStyle name="計算 2 3 5 16 3" xfId="34458" xr:uid="{5806BD9E-3D8F-4EFD-A996-5D8586BACD51}"/>
    <cellStyle name="計算 2 3 5 17" xfId="13440" xr:uid="{B9ECE545-CB01-41DB-9924-4392CC57425A}"/>
    <cellStyle name="計算 2 3 5 17 2" xfId="35129" xr:uid="{5E2ED86F-AD55-4F96-9DE2-F1042E155423}"/>
    <cellStyle name="計算 2 3 5 18" xfId="24369" xr:uid="{4C69EADB-E5AC-4FE7-B629-B2C7411462DB}"/>
    <cellStyle name="計算 2 3 5 19" xfId="46067" xr:uid="{5EA9D7D4-8B5D-48B1-969C-6A14FAEF5A0A}"/>
    <cellStyle name="計算 2 3 5 2" xfId="3621" xr:uid="{5945E039-5B8D-41F5-AF9D-5C54102BCEB9}"/>
    <cellStyle name="計算 2 3 5 2 2" xfId="14377" xr:uid="{5AAE719C-C69B-483A-833C-DBD99916E408}"/>
    <cellStyle name="計算 2 3 5 2 2 2" xfId="36067" xr:uid="{577751CD-5BBB-4FD7-8577-B659E6322A28}"/>
    <cellStyle name="計算 2 3 5 2 2 3" xfId="50278" xr:uid="{ED1E7677-0147-4384-A8E7-1F38FABF895F}"/>
    <cellStyle name="計算 2 3 5 2 3" xfId="25309" xr:uid="{30D10653-C09B-4F29-B32D-F382EC814AE0}"/>
    <cellStyle name="計算 2 3 5 2 4" xfId="48109" xr:uid="{2538BD90-6EE4-41CF-A0BC-7E054097D7F9}"/>
    <cellStyle name="計算 2 3 5 20" xfId="46745" xr:uid="{EDF8CA0F-0B88-4B25-A6CE-7B19FF158FE9}"/>
    <cellStyle name="計算 2 3 5 21" xfId="47429" xr:uid="{4A344E8C-6524-44C0-B1F8-546C46FD88E7}"/>
    <cellStyle name="計算 2 3 5 3" xfId="4301" xr:uid="{318F93CA-ABE9-48F8-8228-32E7344EDB1B}"/>
    <cellStyle name="計算 2 3 5 3 2" xfId="15057" xr:uid="{9F0767D6-5A09-4767-81C9-9AF04313D335}"/>
    <cellStyle name="計算 2 3 5 3 2 2" xfId="36747" xr:uid="{F9766B15-124D-406C-AD08-C399E4BE0D12}"/>
    <cellStyle name="計算 2 3 5 3 2 3" xfId="50958" xr:uid="{51AB3D5B-B2E7-45E7-B720-A9C9CD8D5BA5}"/>
    <cellStyle name="計算 2 3 5 3 3" xfId="25989" xr:uid="{C2CDC26E-283E-47FE-9FBB-F50E506B624A}"/>
    <cellStyle name="計算 2 3 5 3 4" xfId="48789" xr:uid="{5317D20A-D98D-406F-BC0F-D220EBCA8F8A}"/>
    <cellStyle name="計算 2 3 5 4" xfId="4977" xr:uid="{5CB6128A-684E-45A2-97AF-C9DAB33E8830}"/>
    <cellStyle name="計算 2 3 5 4 2" xfId="15733" xr:uid="{453EBA0C-D6AE-4B23-9FF5-47C24673C600}"/>
    <cellStyle name="計算 2 3 5 4 2 2" xfId="37423" xr:uid="{8E284960-722E-40EB-B0F0-FD704D0C6AD5}"/>
    <cellStyle name="計算 2 3 5 4 3" xfId="26665" xr:uid="{6D5B26A3-0428-4BF5-910B-DC640A8A26F1}"/>
    <cellStyle name="計算 2 3 5 4 4" xfId="49598" xr:uid="{61FBF986-D8F8-400A-9382-6EF338EA34C8}"/>
    <cellStyle name="計算 2 3 5 5" xfId="5657" xr:uid="{E58FD438-E826-40D9-A728-8E83D2DD6962}"/>
    <cellStyle name="計算 2 3 5 5 2" xfId="16413" xr:uid="{9F66FECF-35A0-4639-9C1C-6154AC502D8C}"/>
    <cellStyle name="計算 2 3 5 5 2 2" xfId="38103" xr:uid="{21D78833-3488-434C-82FD-4FD2415C0CC7}"/>
    <cellStyle name="計算 2 3 5 5 3" xfId="27344" xr:uid="{744342C1-81A4-48FD-8DC6-5825212389CC}"/>
    <cellStyle name="計算 2 3 5 6" xfId="6340" xr:uid="{BBC67737-E9FC-4BA2-9F47-FE1DB109A612}"/>
    <cellStyle name="計算 2 3 5 6 2" xfId="17096" xr:uid="{14FD0DFC-60B9-451B-92BB-F00E32FDC367}"/>
    <cellStyle name="計算 2 3 5 6 2 2" xfId="38786" xr:uid="{0E27ABAF-BE81-431F-8D42-AB01DF3ADC09}"/>
    <cellStyle name="計算 2 3 5 6 3" xfId="28027" xr:uid="{8C407488-3EA5-4AD7-8C26-4E3A4419B425}"/>
    <cellStyle name="計算 2 3 5 7" xfId="7019" xr:uid="{30907D0E-2570-4E89-A736-EA9F15F762F5}"/>
    <cellStyle name="計算 2 3 5 7 2" xfId="17775" xr:uid="{FF7D6C3B-7EA9-49CE-B930-0D57A148D13E}"/>
    <cellStyle name="計算 2 3 5 7 2 2" xfId="39465" xr:uid="{98208355-32CC-4ADF-9424-6D9ED579E29E}"/>
    <cellStyle name="計算 2 3 5 7 3" xfId="28706" xr:uid="{51C38141-C840-432D-A3FA-9960DDBE36FC}"/>
    <cellStyle name="計算 2 3 5 8" xfId="7682" xr:uid="{8749FD96-2286-44D1-9460-B3DECD5FA386}"/>
    <cellStyle name="計算 2 3 5 8 2" xfId="18438" xr:uid="{0C61EC93-D688-4371-A8C8-91941D76690A}"/>
    <cellStyle name="計算 2 3 5 8 2 2" xfId="40129" xr:uid="{8171B31F-163E-4EE7-83C8-14DA97000C74}"/>
    <cellStyle name="計算 2 3 5 8 3" xfId="29370" xr:uid="{A42EE048-5736-4CE8-8738-B8E4F8A1360F}"/>
    <cellStyle name="計算 2 3 5 9" xfId="8318" xr:uid="{A679A6C1-B6E7-4659-8097-D1A7CCF55D9D}"/>
    <cellStyle name="計算 2 3 5 9 2" xfId="19074" xr:uid="{4E81A5DE-A60E-468D-A134-63ABD228B65C}"/>
    <cellStyle name="計算 2 3 5 9 2 2" xfId="40765" xr:uid="{61FBD3F2-CFE1-4C72-98E3-F8122141A197}"/>
    <cellStyle name="計算 2 3 5 9 3" xfId="30006" xr:uid="{5FD8CAEB-97DB-4236-9F44-F5278C1C7069}"/>
    <cellStyle name="計算 2 3 6" xfId="3014" xr:uid="{17AAB372-2309-4FBB-9078-21E6FC9B2532}"/>
    <cellStyle name="計算 2 3 6 10" xfId="9042" xr:uid="{570E66FF-9BA9-40F1-AB21-F7865F23CBEA}"/>
    <cellStyle name="計算 2 3 6 10 2" xfId="19799" xr:uid="{E64B1ADF-79BC-4FA6-810E-412FA5D08752}"/>
    <cellStyle name="計算 2 3 6 10 2 2" xfId="41490" xr:uid="{C947F262-1C3F-4BDB-85B8-02D875B86192}"/>
    <cellStyle name="計算 2 3 6 10 3" xfId="30731" xr:uid="{7042DDB7-F0FF-44E3-A0C5-A87D4C64FECA}"/>
    <cellStyle name="計算 2 3 6 11" xfId="9668" xr:uid="{CF9E4C56-C37E-405D-900E-46A195BACF4F}"/>
    <cellStyle name="計算 2 3 6 11 2" xfId="20425" xr:uid="{B6A74112-E4D7-406D-A784-3862F5C6E87E}"/>
    <cellStyle name="計算 2 3 6 11 2 2" xfId="42116" xr:uid="{E550DF54-4A04-4F75-B5CC-9CD0E9AC1A95}"/>
    <cellStyle name="計算 2 3 6 11 3" xfId="31357" xr:uid="{25EB9E7C-3E73-40B6-B082-EC4BD29BCB23}"/>
    <cellStyle name="計算 2 3 6 12" xfId="10303" xr:uid="{127C5AA0-A360-4EFE-A3A9-7F436E75B6F7}"/>
    <cellStyle name="計算 2 3 6 12 2" xfId="21060" xr:uid="{086DE542-8800-4584-B210-BDE93A7D3B96}"/>
    <cellStyle name="計算 2 3 6 12 2 2" xfId="42751" xr:uid="{3D3519F6-F8BE-41C5-9A20-2AA33DD31B7F}"/>
    <cellStyle name="計算 2 3 6 12 3" xfId="31992" xr:uid="{CE4137EC-1A94-4652-9CE5-66E72BD6D50A}"/>
    <cellStyle name="計算 2 3 6 13" xfId="10955" xr:uid="{5BDBB3DF-8E96-460A-9968-D8A641E1EC5E}"/>
    <cellStyle name="計算 2 3 6 13 2" xfId="21712" xr:uid="{EA990899-FEA2-4305-898D-F9EB5A95B6E1}"/>
    <cellStyle name="計算 2 3 6 13 2 2" xfId="43403" xr:uid="{A8C13EBB-B59A-466F-B6D3-75656A20203D}"/>
    <cellStyle name="計算 2 3 6 13 3" xfId="32644" xr:uid="{5EBBB43D-DABD-4D9B-A284-AB7ECCF80ED1}"/>
    <cellStyle name="計算 2 3 6 14" xfId="11580" xr:uid="{44B09D33-E73D-4EAA-9AD5-975CD52693F1}"/>
    <cellStyle name="計算 2 3 6 14 2" xfId="22337" xr:uid="{2CBDBF84-966A-4D93-AFB4-2D022F7E9067}"/>
    <cellStyle name="計算 2 3 6 14 2 2" xfId="44028" xr:uid="{6FA8BD1E-B574-4620-9C94-9B9D345793B3}"/>
    <cellStyle name="計算 2 3 6 14 3" xfId="33269" xr:uid="{5E5012A4-88C4-4730-AEAA-AD3723C7E704}"/>
    <cellStyle name="計算 2 3 6 15" xfId="12185" xr:uid="{28887421-6842-43AD-8A4F-13FCF323B776}"/>
    <cellStyle name="計算 2 3 6 15 2" xfId="22942" xr:uid="{14F4130E-DBDC-4ADD-B221-FB51071DF7D9}"/>
    <cellStyle name="計算 2 3 6 15 2 2" xfId="44633" xr:uid="{39798289-8F62-4000-AC2D-EEA68E885AE8}"/>
    <cellStyle name="計算 2 3 6 15 3" xfId="33874" xr:uid="{64282026-CF30-49CD-B598-017CE93CA3F7}"/>
    <cellStyle name="計算 2 3 6 16" xfId="12814" xr:uid="{C572EEBD-8639-4761-9AAD-F87CB40993E7}"/>
    <cellStyle name="計算 2 3 6 16 2" xfId="23571" xr:uid="{0998BFB0-8891-4443-BD0B-66EA7BAE106B}"/>
    <cellStyle name="計算 2 3 6 16 2 2" xfId="45262" xr:uid="{412C2D8F-0A12-469F-8B8F-2F45C8A341A1}"/>
    <cellStyle name="計算 2 3 6 16 3" xfId="34503" xr:uid="{F3D61784-D6A8-464C-A1B0-1D6519D8F35E}"/>
    <cellStyle name="計算 2 3 6 17" xfId="13485" xr:uid="{A4562423-2743-460B-AC69-1E85DBDDCE17}"/>
    <cellStyle name="計算 2 3 6 17 2" xfId="35174" xr:uid="{9E88A40D-59CB-4343-895A-F7E260765CF2}"/>
    <cellStyle name="計算 2 3 6 18" xfId="24414" xr:uid="{E621C9CA-1ECC-4E8D-8001-22049C75FEF4}"/>
    <cellStyle name="計算 2 3 6 19" xfId="46112" xr:uid="{C70AA331-EDD7-4CC6-86D0-8C5C4FA6A36B}"/>
    <cellStyle name="計算 2 3 6 2" xfId="3666" xr:uid="{824E59C6-9138-4521-8334-B0F9B18ED735}"/>
    <cellStyle name="計算 2 3 6 2 2" xfId="14422" xr:uid="{B1BF63DE-D25E-4496-AE4B-85D28AB951A1}"/>
    <cellStyle name="計算 2 3 6 2 2 2" xfId="36112" xr:uid="{EACCFA2F-77AA-4335-A951-1C70D7D57149}"/>
    <cellStyle name="計算 2 3 6 2 2 3" xfId="50323" xr:uid="{DE21C1DC-90DA-405A-A4C0-F25DB492B9A4}"/>
    <cellStyle name="計算 2 3 6 2 3" xfId="25354" xr:uid="{9A0FBE52-A416-4713-80C4-42B4C0F48B7E}"/>
    <cellStyle name="計算 2 3 6 2 4" xfId="48154" xr:uid="{F40C550B-558D-4FF1-BB4B-92D892726E02}"/>
    <cellStyle name="計算 2 3 6 20" xfId="46790" xr:uid="{B4D25E02-74B4-4272-976A-D507E10B8D7A}"/>
    <cellStyle name="計算 2 3 6 21" xfId="47474" xr:uid="{29383B1F-391E-42D6-8FA2-72C10241ADE8}"/>
    <cellStyle name="計算 2 3 6 3" xfId="4346" xr:uid="{2FD7923B-60C6-445A-8B15-1ACBBE258D09}"/>
    <cellStyle name="計算 2 3 6 3 2" xfId="15102" xr:uid="{8F472D65-4D10-4193-B97C-B833AFBA10E8}"/>
    <cellStyle name="計算 2 3 6 3 2 2" xfId="36792" xr:uid="{DF6454F1-0B0C-4186-B6E5-8032C4A158CC}"/>
    <cellStyle name="計算 2 3 6 3 2 3" xfId="51003" xr:uid="{8D4F969B-D840-4FFF-BB04-5110760F19FD}"/>
    <cellStyle name="計算 2 3 6 3 3" xfId="26034" xr:uid="{36F3E800-F7BC-4DB2-AAC6-34936B80B072}"/>
    <cellStyle name="計算 2 3 6 3 4" xfId="48834" xr:uid="{2A0BA3CC-FB7E-421E-88BE-A642C4496F27}"/>
    <cellStyle name="計算 2 3 6 4" xfId="5022" xr:uid="{DCC66D93-BD40-47FF-A542-D64748E37F48}"/>
    <cellStyle name="計算 2 3 6 4 2" xfId="15778" xr:uid="{E0574F46-91E7-490D-8CD0-7EA1B995BFEB}"/>
    <cellStyle name="計算 2 3 6 4 2 2" xfId="37468" xr:uid="{F67AF514-4454-416D-9A8B-232DF66A30AB}"/>
    <cellStyle name="計算 2 3 6 4 3" xfId="26710" xr:uid="{49391B2F-C059-4C4A-A783-247CA484B54A}"/>
    <cellStyle name="計算 2 3 6 4 4" xfId="49643" xr:uid="{B2892932-AB90-4C44-80E2-4017580E0D6D}"/>
    <cellStyle name="計算 2 3 6 5" xfId="5702" xr:uid="{23E06FB8-9E5C-4A1D-98EF-1F103B1963BD}"/>
    <cellStyle name="計算 2 3 6 5 2" xfId="16458" xr:uid="{57DE2C07-437A-4181-89C6-ED4A5CF7A6DE}"/>
    <cellStyle name="計算 2 3 6 5 2 2" xfId="38148" xr:uid="{4E5F23BF-07F3-4840-82FD-F5D9297C2982}"/>
    <cellStyle name="計算 2 3 6 5 3" xfId="27389" xr:uid="{3968661B-7A36-4B90-BBBF-14C671CF6536}"/>
    <cellStyle name="計算 2 3 6 6" xfId="6385" xr:uid="{07F4DF28-5BBD-4FD5-BB22-3DC94FECEE59}"/>
    <cellStyle name="計算 2 3 6 6 2" xfId="17141" xr:uid="{EE70AC77-B035-45B6-94B8-130457B23899}"/>
    <cellStyle name="計算 2 3 6 6 2 2" xfId="38831" xr:uid="{0BD9E5CD-BE48-4811-9E1F-D83B23893BE6}"/>
    <cellStyle name="計算 2 3 6 6 3" xfId="28072" xr:uid="{33C3CBD3-5CD2-4612-8CCF-9C2B6F395BE6}"/>
    <cellStyle name="計算 2 3 6 7" xfId="7064" xr:uid="{05DE47E3-CE39-4E41-8135-24B5229B88E7}"/>
    <cellStyle name="計算 2 3 6 7 2" xfId="17820" xr:uid="{E06E919F-5998-43EC-A6CA-22375F3B0185}"/>
    <cellStyle name="計算 2 3 6 7 2 2" xfId="39510" xr:uid="{16B461C5-42B6-4015-8405-DA648C257010}"/>
    <cellStyle name="計算 2 3 6 7 3" xfId="28751" xr:uid="{130D0AA3-B361-4A3E-9BB4-D5ABC8EBE81E}"/>
    <cellStyle name="計算 2 3 6 8" xfId="7727" xr:uid="{A349A506-A6A0-455F-9ED0-ACB8F5B09334}"/>
    <cellStyle name="計算 2 3 6 8 2" xfId="18483" xr:uid="{C2FCAA5B-270C-4884-B7FD-146348AAE438}"/>
    <cellStyle name="計算 2 3 6 8 2 2" xfId="40174" xr:uid="{0CAD8E59-84EE-4B7C-8F3C-1EA052309AE9}"/>
    <cellStyle name="計算 2 3 6 8 3" xfId="29415" xr:uid="{2BE754E5-C825-4241-9A4C-C7F27D118240}"/>
    <cellStyle name="計算 2 3 6 9" xfId="8363" xr:uid="{FCCDA44D-3353-46E3-A49C-BE195472CC2F}"/>
    <cellStyle name="計算 2 3 6 9 2" xfId="19119" xr:uid="{F404E77F-AD62-4309-85FF-28BCDF9C4F70}"/>
    <cellStyle name="計算 2 3 6 9 2 2" xfId="40810" xr:uid="{7021E6BE-44AF-488F-B628-B88538B2400A}"/>
    <cellStyle name="計算 2 3 6 9 3" xfId="30051" xr:uid="{1DF23DAB-EBA3-44EB-B34C-0FAB755D2452}"/>
    <cellStyle name="計算 2 3 7" xfId="3059" xr:uid="{33EFD9B0-6362-47C1-B9AC-03A6A1D1CA70}"/>
    <cellStyle name="計算 2 3 7 10" xfId="9087" xr:uid="{C8432851-DAE1-4267-8E79-0AA587A8B29C}"/>
    <cellStyle name="計算 2 3 7 10 2" xfId="19844" xr:uid="{0C7D683F-89D9-40A7-A8D4-0B9C45A15D67}"/>
    <cellStyle name="計算 2 3 7 10 2 2" xfId="41535" xr:uid="{285289A7-4721-45D5-B26D-662B111511EE}"/>
    <cellStyle name="計算 2 3 7 10 3" xfId="30776" xr:uid="{DA3AA4E3-03C6-4209-B558-4B766A668001}"/>
    <cellStyle name="計算 2 3 7 11" xfId="9713" xr:uid="{83DBD17B-7ACB-4EE5-8939-C458010F2C07}"/>
    <cellStyle name="計算 2 3 7 11 2" xfId="20470" xr:uid="{9B9B065D-BAF0-488E-A1E5-39593EAF1B23}"/>
    <cellStyle name="計算 2 3 7 11 2 2" xfId="42161" xr:uid="{DBBE60CC-E60D-4B05-867D-7E18AFB3D114}"/>
    <cellStyle name="計算 2 3 7 11 3" xfId="31402" xr:uid="{F18D34AB-E519-4610-BC63-CD4592BF2761}"/>
    <cellStyle name="計算 2 3 7 12" xfId="10348" xr:uid="{8D3496C1-7EB1-425D-AA59-C9E4A1911713}"/>
    <cellStyle name="計算 2 3 7 12 2" xfId="21105" xr:uid="{84CE7C88-69D5-420E-AA89-F7B3E20B4A84}"/>
    <cellStyle name="計算 2 3 7 12 2 2" xfId="42796" xr:uid="{F786CA30-2339-4F70-9A76-BEB0245086D3}"/>
    <cellStyle name="計算 2 3 7 12 3" xfId="32037" xr:uid="{C8520F0E-0609-42C0-9AFE-C7AADC77A8FF}"/>
    <cellStyle name="計算 2 3 7 13" xfId="11000" xr:uid="{F9AC83F2-49EB-41E5-A93A-E1FE7BDB3CD6}"/>
    <cellStyle name="計算 2 3 7 13 2" xfId="21757" xr:uid="{87D0ED80-E04C-46ED-8811-2B25E9D4C1D5}"/>
    <cellStyle name="計算 2 3 7 13 2 2" xfId="43448" xr:uid="{4C272891-30DB-493A-95DD-1282E90E0D08}"/>
    <cellStyle name="計算 2 3 7 13 3" xfId="32689" xr:uid="{B599D479-22A2-47C3-BBA2-86E839A825E6}"/>
    <cellStyle name="計算 2 3 7 14" xfId="11625" xr:uid="{3E6313FB-4E87-405C-9B42-5A501C818AF6}"/>
    <cellStyle name="計算 2 3 7 14 2" xfId="22382" xr:uid="{54E15E2D-261E-4B02-8B21-32001A561931}"/>
    <cellStyle name="計算 2 3 7 14 2 2" xfId="44073" xr:uid="{33115A59-DF51-4DC9-A697-117A3F16E313}"/>
    <cellStyle name="計算 2 3 7 14 3" xfId="33314" xr:uid="{88AFD6BD-9A65-4F64-AFFF-A25C2BEF7D79}"/>
    <cellStyle name="計算 2 3 7 15" xfId="12230" xr:uid="{1221AA10-32B4-4169-BCE8-D60CEB60D3D5}"/>
    <cellStyle name="計算 2 3 7 15 2" xfId="22987" xr:uid="{CFE95CCB-6BE9-4BD9-BD3F-9E366C644856}"/>
    <cellStyle name="計算 2 3 7 15 2 2" xfId="44678" xr:uid="{F727B377-3493-4BA6-97EE-D0FCF027D482}"/>
    <cellStyle name="計算 2 3 7 15 3" xfId="33919" xr:uid="{8961BE41-89C8-479C-A551-AD992F71F234}"/>
    <cellStyle name="計算 2 3 7 16" xfId="12859" xr:uid="{085C5E48-5753-4BF0-90F6-685D9375A4E8}"/>
    <cellStyle name="計算 2 3 7 16 2" xfId="23616" xr:uid="{FA6DFF2C-151A-4E1F-ABC7-43A7F0669B05}"/>
    <cellStyle name="計算 2 3 7 16 2 2" xfId="45307" xr:uid="{CD6F3006-8B60-48A6-A354-E85220E945B8}"/>
    <cellStyle name="計算 2 3 7 16 3" xfId="34548" xr:uid="{5C2FEA5B-0427-4AF1-89AB-ABF852CF9EED}"/>
    <cellStyle name="計算 2 3 7 17" xfId="13530" xr:uid="{C8BAD7C3-C81E-404E-BDA8-11D7933D72FE}"/>
    <cellStyle name="計算 2 3 7 17 2" xfId="35219" xr:uid="{DACDA77D-BCF4-4135-8383-1D864DD76970}"/>
    <cellStyle name="計算 2 3 7 18" xfId="24459" xr:uid="{0F45DF42-4F89-4FF7-915F-FC2A953077E9}"/>
    <cellStyle name="計算 2 3 7 19" xfId="46157" xr:uid="{25E311E8-BD5D-45A4-A716-774F3246BCBA}"/>
    <cellStyle name="計算 2 3 7 2" xfId="3711" xr:uid="{0ADE6BA5-BB60-4E01-B683-18C304A7CC6F}"/>
    <cellStyle name="計算 2 3 7 2 2" xfId="14467" xr:uid="{0DADDAE3-1FD4-45F4-BD6A-4D2EC1A3C6BE}"/>
    <cellStyle name="計算 2 3 7 2 2 2" xfId="36157" xr:uid="{6727E689-0445-4C78-A2F0-201C531A2A09}"/>
    <cellStyle name="計算 2 3 7 2 2 3" xfId="50368" xr:uid="{44DC3F53-C96D-45D2-BAFF-43B45EA85A81}"/>
    <cellStyle name="計算 2 3 7 2 3" xfId="25399" xr:uid="{5747AE11-CEE1-4590-B11C-78BB51967DF4}"/>
    <cellStyle name="計算 2 3 7 2 4" xfId="48199" xr:uid="{20B0C65E-211B-47C9-9F26-B13ADB99856E}"/>
    <cellStyle name="計算 2 3 7 20" xfId="46835" xr:uid="{BBC5B9FB-8E0C-4B20-BCDF-1D61389976EE}"/>
    <cellStyle name="計算 2 3 7 21" xfId="47519" xr:uid="{EDCC0F8F-04A0-490E-AA67-F436DB74CC7E}"/>
    <cellStyle name="計算 2 3 7 3" xfId="4391" xr:uid="{4DB8222A-FAC5-41EF-9D1C-B0393425AB3B}"/>
    <cellStyle name="計算 2 3 7 3 2" xfId="15147" xr:uid="{2F30BFBB-78DE-4560-8ACF-68C4CA14A744}"/>
    <cellStyle name="計算 2 3 7 3 2 2" xfId="36837" xr:uid="{A04113B7-7E5F-4AB6-A4D3-7D27981C1865}"/>
    <cellStyle name="計算 2 3 7 3 2 3" xfId="51048" xr:uid="{B45E425E-2A3E-44C7-9702-24E713181086}"/>
    <cellStyle name="計算 2 3 7 3 3" xfId="26079" xr:uid="{98514EB8-B813-4362-9288-1324CDA1D43E}"/>
    <cellStyle name="計算 2 3 7 3 4" xfId="48879" xr:uid="{776A9401-AFDB-46DE-B6D4-823B697CA60B}"/>
    <cellStyle name="計算 2 3 7 4" xfId="5067" xr:uid="{F2E246D9-D176-4AEE-A20D-0010E2B42686}"/>
    <cellStyle name="計算 2 3 7 4 2" xfId="15823" xr:uid="{8E78BF85-B01E-4F20-BA63-5ADC84BF9EEA}"/>
    <cellStyle name="計算 2 3 7 4 2 2" xfId="37513" xr:uid="{08FD9507-9277-4478-9A0F-3C6B5116EDF6}"/>
    <cellStyle name="計算 2 3 7 4 3" xfId="26755" xr:uid="{5778AD76-830D-47E9-94C9-2D72B5AA76BF}"/>
    <cellStyle name="計算 2 3 7 4 4" xfId="49688" xr:uid="{B6E12692-445D-46C7-BE5E-B6664B9A185F}"/>
    <cellStyle name="計算 2 3 7 5" xfId="5747" xr:uid="{B8CCF597-BF0A-48AD-8F95-BFDAE4792CC0}"/>
    <cellStyle name="計算 2 3 7 5 2" xfId="16503" xr:uid="{2FAD7888-8B47-4996-A344-FEC745D3F915}"/>
    <cellStyle name="計算 2 3 7 5 2 2" xfId="38193" xr:uid="{F509BEFC-ED0E-466C-87A8-3ACD932BEF00}"/>
    <cellStyle name="計算 2 3 7 5 3" xfId="27434" xr:uid="{F4000DE7-73A3-49A5-998F-858333D9C2A8}"/>
    <cellStyle name="計算 2 3 7 6" xfId="6430" xr:uid="{3D9883D8-A0D3-4991-A092-6408B8A155C7}"/>
    <cellStyle name="計算 2 3 7 6 2" xfId="17186" xr:uid="{52D70484-64F7-47E4-AA49-A89863CDB5F6}"/>
    <cellStyle name="計算 2 3 7 6 2 2" xfId="38876" xr:uid="{80F4B38B-1CF8-4E5D-810E-027C753E080E}"/>
    <cellStyle name="計算 2 3 7 6 3" xfId="28117" xr:uid="{50AA8CF0-41BC-49E5-B51B-CF42DFE11A5D}"/>
    <cellStyle name="計算 2 3 7 7" xfId="7109" xr:uid="{5E7EC035-0549-4687-A49E-764FF74E9323}"/>
    <cellStyle name="計算 2 3 7 7 2" xfId="17865" xr:uid="{68751061-22B3-443B-84D0-B12C77A072DF}"/>
    <cellStyle name="計算 2 3 7 7 2 2" xfId="39555" xr:uid="{F7AB38F0-DB2A-4887-AF8B-234CB991A7FF}"/>
    <cellStyle name="計算 2 3 7 7 3" xfId="28796" xr:uid="{A034D867-D0BD-45B3-93F5-8612CA0EDA2B}"/>
    <cellStyle name="計算 2 3 7 8" xfId="7772" xr:uid="{A0A5393B-C1E0-4538-9DC0-DF1AB4E5826D}"/>
    <cellStyle name="計算 2 3 7 8 2" xfId="18528" xr:uid="{98CCA6EF-3A7E-427C-AA21-1E2DB784CA94}"/>
    <cellStyle name="計算 2 3 7 8 2 2" xfId="40219" xr:uid="{14804618-8A09-426C-BFF7-7FCB9AFAD95E}"/>
    <cellStyle name="計算 2 3 7 8 3" xfId="29460" xr:uid="{5D48ACE1-500F-4690-8E63-726C5CB72EB5}"/>
    <cellStyle name="計算 2 3 7 9" xfId="8408" xr:uid="{1C366C32-1DB8-4488-8B0D-1D047526FF05}"/>
    <cellStyle name="計算 2 3 7 9 2" xfId="19164" xr:uid="{32BFC32B-BE11-4137-8679-B929DAD4285B}"/>
    <cellStyle name="計算 2 3 7 9 2 2" xfId="40855" xr:uid="{44B70516-4E2E-4B2E-9877-60250DD8BB15}"/>
    <cellStyle name="計算 2 3 7 9 3" xfId="30096" xr:uid="{406A375B-AB7E-4374-83E9-C3BCCFEF4F90}"/>
    <cellStyle name="計算 2 3 8" xfId="3119" xr:uid="{227D4E4F-E8CE-48C7-9D31-471BE6DFCAEA}"/>
    <cellStyle name="計算 2 3 8 10" xfId="9147" xr:uid="{A2BF9BFB-FC18-4290-9D3A-21A731233598}"/>
    <cellStyle name="計算 2 3 8 10 2" xfId="19904" xr:uid="{2FE6A7FF-B932-42D3-85EE-94BF854250FE}"/>
    <cellStyle name="計算 2 3 8 10 2 2" xfId="41595" xr:uid="{37DCFF0F-A327-4E6B-BEE3-97EBD3734F29}"/>
    <cellStyle name="計算 2 3 8 10 3" xfId="30836" xr:uid="{E0B36D62-1A09-4A15-8162-AF21C9074D7F}"/>
    <cellStyle name="計算 2 3 8 11" xfId="9773" xr:uid="{2C8348F5-CA79-4738-BF8A-6D18D33F0E6D}"/>
    <cellStyle name="計算 2 3 8 11 2" xfId="20530" xr:uid="{FF5845AC-6ABD-4DAD-A24A-1364E8E6C5E3}"/>
    <cellStyle name="計算 2 3 8 11 2 2" xfId="42221" xr:uid="{C677778E-9DA5-4A01-BBE4-3CBB13B79988}"/>
    <cellStyle name="計算 2 3 8 11 3" xfId="31462" xr:uid="{C92CAD99-2DA1-4324-AD52-B9651FB3A266}"/>
    <cellStyle name="計算 2 3 8 12" xfId="10408" xr:uid="{894794FE-DBF1-4DB8-9ACE-E30EB6F2AEC0}"/>
    <cellStyle name="計算 2 3 8 12 2" xfId="21165" xr:uid="{652CF807-72FF-41D9-BD12-63BCDFEFC5E4}"/>
    <cellStyle name="計算 2 3 8 12 2 2" xfId="42856" xr:uid="{B67E83B3-C827-4A8D-A493-1E65FC530D70}"/>
    <cellStyle name="計算 2 3 8 12 3" xfId="32097" xr:uid="{E709DC0B-A6B3-44FA-836D-8E8116966AC9}"/>
    <cellStyle name="計算 2 3 8 13" xfId="11060" xr:uid="{1D750D13-2621-42E1-9F33-9309A7D23D4D}"/>
    <cellStyle name="計算 2 3 8 13 2" xfId="21817" xr:uid="{E9CE33EA-B358-441A-8154-B2519443006F}"/>
    <cellStyle name="計算 2 3 8 13 2 2" xfId="43508" xr:uid="{92F5DA6B-84B4-4568-9DA1-E990EDAA8CDD}"/>
    <cellStyle name="計算 2 3 8 13 3" xfId="32749" xr:uid="{AA74C78A-2773-4AAE-98C9-B661B933ABC6}"/>
    <cellStyle name="計算 2 3 8 14" xfId="11685" xr:uid="{A0EBE074-B4B8-4E66-99D9-4CDB6D431682}"/>
    <cellStyle name="計算 2 3 8 14 2" xfId="22442" xr:uid="{0F0F4118-3975-4071-A88A-1E7A6552191D}"/>
    <cellStyle name="計算 2 3 8 14 2 2" xfId="44133" xr:uid="{1E80D859-BD09-46A9-8CDE-8E7ED14740A3}"/>
    <cellStyle name="計算 2 3 8 14 3" xfId="33374" xr:uid="{8FDC1AEE-0315-47E5-9239-1B3A9E9003C9}"/>
    <cellStyle name="計算 2 3 8 15" xfId="12290" xr:uid="{C83D48B6-15E2-409D-907A-63F3952AAA80}"/>
    <cellStyle name="計算 2 3 8 15 2" xfId="23047" xr:uid="{3AFFD6CE-2E0F-460C-B32A-691F098D73D7}"/>
    <cellStyle name="計算 2 3 8 15 2 2" xfId="44738" xr:uid="{D097588A-41E0-4F7B-9BA2-12C47CC59F60}"/>
    <cellStyle name="計算 2 3 8 15 3" xfId="33979" xr:uid="{CDBEBC24-FEE8-4F53-B465-800FCDC92E4F}"/>
    <cellStyle name="計算 2 3 8 16" xfId="12919" xr:uid="{039384C6-F632-46FC-AD81-FFDBDE2E1C5B}"/>
    <cellStyle name="計算 2 3 8 16 2" xfId="23676" xr:uid="{0020EB33-7CBC-48C4-A15E-F6993C76BEE6}"/>
    <cellStyle name="計算 2 3 8 16 2 2" xfId="45367" xr:uid="{D86380EF-BCDE-43DD-B4D3-AD7BF6EF3ECA}"/>
    <cellStyle name="計算 2 3 8 16 3" xfId="34608" xr:uid="{F7FF8BBF-B9D0-4009-BF30-B3985D0A9988}"/>
    <cellStyle name="計算 2 3 8 17" xfId="13590" xr:uid="{31A4B1C8-E06D-492A-ACF9-99D03D0E9AC4}"/>
    <cellStyle name="計算 2 3 8 17 2" xfId="35279" xr:uid="{DD7D342D-ED96-4268-933E-299F20EB085B}"/>
    <cellStyle name="計算 2 3 8 18" xfId="24519" xr:uid="{5EE78EBF-8FCC-4F58-88BD-2FFB358A59F9}"/>
    <cellStyle name="計算 2 3 8 19" xfId="46217" xr:uid="{2591C9FA-A9FE-4489-A9DA-FE581553500A}"/>
    <cellStyle name="計算 2 3 8 2" xfId="3771" xr:uid="{BA8B0B1B-FF01-48E9-B408-71208FB9AB28}"/>
    <cellStyle name="計算 2 3 8 2 2" xfId="14527" xr:uid="{48F03121-17C5-4AFB-A810-324F4EBD111A}"/>
    <cellStyle name="計算 2 3 8 2 2 2" xfId="36217" xr:uid="{EBAC4112-CBDB-4CAA-AA85-9482AF530A76}"/>
    <cellStyle name="計算 2 3 8 2 2 3" xfId="50428" xr:uid="{2783E3BD-936C-4B7B-BF3E-831C7A92AF88}"/>
    <cellStyle name="計算 2 3 8 2 3" xfId="25459" xr:uid="{6A9ED774-3DC4-415C-964B-C8CFED1240FE}"/>
    <cellStyle name="計算 2 3 8 2 4" xfId="48259" xr:uid="{BF94762A-01FD-4A91-ABF6-6BBE99B8B4A0}"/>
    <cellStyle name="計算 2 3 8 20" xfId="46895" xr:uid="{F0ECE539-941D-4EF4-BA12-DCB84F761CBC}"/>
    <cellStyle name="計算 2 3 8 21" xfId="47579" xr:uid="{5C2DB8F7-DC8C-483B-A8C4-C56FB1118EA3}"/>
    <cellStyle name="計算 2 3 8 3" xfId="4451" xr:uid="{E840CA7B-E5B9-4EEB-9D3E-AF9047A87798}"/>
    <cellStyle name="計算 2 3 8 3 2" xfId="15207" xr:uid="{AEBB9EBB-B237-45D2-8286-18384838ADB4}"/>
    <cellStyle name="計算 2 3 8 3 2 2" xfId="36897" xr:uid="{0091AF3E-3112-47DB-B560-0883B464ACB7}"/>
    <cellStyle name="計算 2 3 8 3 2 3" xfId="51108" xr:uid="{72E83955-D3D6-48D9-81FF-96F98F8270E0}"/>
    <cellStyle name="計算 2 3 8 3 3" xfId="26139" xr:uid="{920127A3-201B-4AE2-AB9F-CFF457947C57}"/>
    <cellStyle name="計算 2 3 8 3 4" xfId="48939" xr:uid="{6CBAE759-D8DD-4AD2-BEB0-AFAC580E2500}"/>
    <cellStyle name="計算 2 3 8 4" xfId="5127" xr:uid="{63258AC3-DA9D-41C4-B235-AD5C03ACBBEC}"/>
    <cellStyle name="計算 2 3 8 4 2" xfId="15883" xr:uid="{64246088-0AA6-48A7-B6A4-D88ACF6AA0E5}"/>
    <cellStyle name="計算 2 3 8 4 2 2" xfId="37573" xr:uid="{08391D11-3179-4799-AB3B-9AD579123829}"/>
    <cellStyle name="計算 2 3 8 4 3" xfId="26815" xr:uid="{DA31244C-80CC-4023-862F-3B088D417378}"/>
    <cellStyle name="計算 2 3 8 4 4" xfId="49748" xr:uid="{60D818D6-2036-4BE2-B10F-17A5C53A82ED}"/>
    <cellStyle name="計算 2 3 8 5" xfId="5807" xr:uid="{E0E806F7-1F22-4F7F-990C-DBB65CC21C8A}"/>
    <cellStyle name="計算 2 3 8 5 2" xfId="16563" xr:uid="{B5AA1BAC-6069-4AC8-923A-79217192122E}"/>
    <cellStyle name="計算 2 3 8 5 2 2" xfId="38253" xr:uid="{C4FCBB95-B9E2-4705-BD57-A47EE336EFBB}"/>
    <cellStyle name="計算 2 3 8 5 3" xfId="27494" xr:uid="{AF7CB66D-1371-437C-B151-AB914775D11B}"/>
    <cellStyle name="計算 2 3 8 6" xfId="6490" xr:uid="{90D89CF4-0B44-48C4-8778-344A5DD0DEAE}"/>
    <cellStyle name="計算 2 3 8 6 2" xfId="17246" xr:uid="{377FE0C7-2466-4EAB-BEA0-87BDEC322546}"/>
    <cellStyle name="計算 2 3 8 6 2 2" xfId="38936" xr:uid="{C79A4590-BEC5-4E4D-8B58-639376F680A3}"/>
    <cellStyle name="計算 2 3 8 6 3" xfId="28177" xr:uid="{A5D8C8CD-753E-4977-940D-F6708148292E}"/>
    <cellStyle name="計算 2 3 8 7" xfId="7169" xr:uid="{82FBD709-353A-490D-AD3B-10BF6B1E3756}"/>
    <cellStyle name="計算 2 3 8 7 2" xfId="17925" xr:uid="{CC2D5ADB-2D13-4798-A9E4-944E36AC4073}"/>
    <cellStyle name="計算 2 3 8 7 2 2" xfId="39615" xr:uid="{58AF10CC-8E4C-4360-B5CF-89F2F7133631}"/>
    <cellStyle name="計算 2 3 8 7 3" xfId="28856" xr:uid="{DFBDA40B-CA80-4A82-93FC-5D44AF296F4D}"/>
    <cellStyle name="計算 2 3 8 8" xfId="7832" xr:uid="{E0715B16-36D5-4F1E-9C9B-9A23A4E155C9}"/>
    <cellStyle name="計算 2 3 8 8 2" xfId="18588" xr:uid="{E22FA53E-3A6E-49AB-8D97-B2B25C1DDD70}"/>
    <cellStyle name="計算 2 3 8 8 2 2" xfId="40279" xr:uid="{F8266CB6-212A-4612-8172-B8D8DF2E25D9}"/>
    <cellStyle name="計算 2 3 8 8 3" xfId="29520" xr:uid="{0419331F-2CE9-4205-A152-44D9F9129979}"/>
    <cellStyle name="計算 2 3 8 9" xfId="8468" xr:uid="{BCB47205-263F-41FB-A970-ECD604E8858E}"/>
    <cellStyle name="計算 2 3 8 9 2" xfId="19224" xr:uid="{29C3D844-FE92-4585-8A8D-316DB854B71D}"/>
    <cellStyle name="計算 2 3 8 9 2 2" xfId="40915" xr:uid="{317EF219-79DD-4DC8-80C8-4FEFF95D7807}"/>
    <cellStyle name="計算 2 3 8 9 3" xfId="30156" xr:uid="{A384F633-E7C3-4AFA-BC5A-F615312B4A19}"/>
    <cellStyle name="計算 2 3 9" xfId="3179" xr:uid="{470E6D2D-EE09-4A8A-8CE9-F451EC9BB158}"/>
    <cellStyle name="計算 2 3 9 10" xfId="9207" xr:uid="{EF338C4A-9591-4934-BA7A-7E2E4113D074}"/>
    <cellStyle name="計算 2 3 9 10 2" xfId="19964" xr:uid="{E5E9E213-6D37-410F-8DA5-111F6927FC9E}"/>
    <cellStyle name="計算 2 3 9 10 2 2" xfId="41655" xr:uid="{102FBD71-5DB9-4505-8E1C-005F2D62492B}"/>
    <cellStyle name="計算 2 3 9 10 3" xfId="30896" xr:uid="{EA269141-F7D9-48A0-BD5C-BA4F1FCB641A}"/>
    <cellStyle name="計算 2 3 9 11" xfId="9833" xr:uid="{A6BFB9A7-67C3-44C6-A33D-9BD1D859B946}"/>
    <cellStyle name="計算 2 3 9 11 2" xfId="20590" xr:uid="{505CE13B-857C-46CC-8360-0980002E79C4}"/>
    <cellStyle name="計算 2 3 9 11 2 2" xfId="42281" xr:uid="{4E2C119C-F071-46F0-87CA-2B91CEEA5A88}"/>
    <cellStyle name="計算 2 3 9 11 3" xfId="31522" xr:uid="{1C99B8D8-A486-4829-BC11-6357D9680D20}"/>
    <cellStyle name="計算 2 3 9 12" xfId="10468" xr:uid="{66DAB682-A6E8-4E8A-A16F-E9F078ADFBF6}"/>
    <cellStyle name="計算 2 3 9 12 2" xfId="21225" xr:uid="{8D30F6ED-A2C8-4FF9-B0FC-72CA918BB1C6}"/>
    <cellStyle name="計算 2 3 9 12 2 2" xfId="42916" xr:uid="{F1B66984-DE85-435E-90B3-3AE237FC5DDF}"/>
    <cellStyle name="計算 2 3 9 12 3" xfId="32157" xr:uid="{80414C3F-B7BB-4C4D-8646-D17B66699104}"/>
    <cellStyle name="計算 2 3 9 13" xfId="11120" xr:uid="{7EAA58BD-6488-4ED7-B424-60B411D955E0}"/>
    <cellStyle name="計算 2 3 9 13 2" xfId="21877" xr:uid="{2D79BDCA-0B10-4AF6-8645-876E2443BEE6}"/>
    <cellStyle name="計算 2 3 9 13 2 2" xfId="43568" xr:uid="{6F6C6A2D-9F90-44A3-B488-A2A5AE01556C}"/>
    <cellStyle name="計算 2 3 9 13 3" xfId="32809" xr:uid="{51763CD7-B583-4357-8FC8-ED034DEFEAA2}"/>
    <cellStyle name="計算 2 3 9 14" xfId="11745" xr:uid="{A5258872-869E-40F4-A36D-B74FB79A964A}"/>
    <cellStyle name="計算 2 3 9 14 2" xfId="22502" xr:uid="{C60D8D22-F772-4E9B-B7D1-A9D891985A73}"/>
    <cellStyle name="計算 2 3 9 14 2 2" xfId="44193" xr:uid="{635F9C9B-3871-4F50-B1D5-943C6322C7AD}"/>
    <cellStyle name="計算 2 3 9 14 3" xfId="33434" xr:uid="{FC69D5E7-4A15-4DB7-85BD-F9F113BAE00A}"/>
    <cellStyle name="計算 2 3 9 15" xfId="12350" xr:uid="{A4B92438-676F-49A8-A5CC-F5D9CF5187FD}"/>
    <cellStyle name="計算 2 3 9 15 2" xfId="23107" xr:uid="{E646544E-6090-49C0-99DC-ACCD5D5E23A1}"/>
    <cellStyle name="計算 2 3 9 15 2 2" xfId="44798" xr:uid="{EBA6BE4E-77E7-4B5D-B858-046C70E3F599}"/>
    <cellStyle name="計算 2 3 9 15 3" xfId="34039" xr:uid="{7C54C49A-57AF-4E1E-8144-A4579563A5BC}"/>
    <cellStyle name="計算 2 3 9 16" xfId="12979" xr:uid="{066A9495-5758-449E-AC11-BEFD3E21C41E}"/>
    <cellStyle name="計算 2 3 9 16 2" xfId="23736" xr:uid="{383219B9-DE70-4C4E-886A-30487FFD4106}"/>
    <cellStyle name="計算 2 3 9 16 2 2" xfId="45427" xr:uid="{A4654CA5-2C20-4C80-8CC1-346063E990F5}"/>
    <cellStyle name="計算 2 3 9 16 3" xfId="34668" xr:uid="{01D511C7-A8A0-433B-8B9A-C7A494ED08E3}"/>
    <cellStyle name="計算 2 3 9 17" xfId="13650" xr:uid="{004C50BE-31E5-4A73-B67C-45E5C612FF92}"/>
    <cellStyle name="計算 2 3 9 17 2" xfId="35339" xr:uid="{16AC2839-1D01-46E4-B448-D8158403D6FF}"/>
    <cellStyle name="計算 2 3 9 18" xfId="24579" xr:uid="{D01D82C2-C7C7-42A9-9F0F-F60AC779415B}"/>
    <cellStyle name="計算 2 3 9 19" xfId="46277" xr:uid="{C70A1978-A446-4E0D-B363-2753C11B3ABE}"/>
    <cellStyle name="計算 2 3 9 2" xfId="3831" xr:uid="{8A35202E-389D-4E44-BFF1-CDD110842751}"/>
    <cellStyle name="計算 2 3 9 2 2" xfId="14587" xr:uid="{A365CC30-EA82-417C-97E4-EE6DCB5381AB}"/>
    <cellStyle name="計算 2 3 9 2 2 2" xfId="36277" xr:uid="{D0F31BEF-6215-4144-87F8-A21A36B873F1}"/>
    <cellStyle name="計算 2 3 9 2 2 3" xfId="50488" xr:uid="{B1E7BE49-87AC-41CC-AB12-7926D58152C2}"/>
    <cellStyle name="計算 2 3 9 2 3" xfId="25519" xr:uid="{CCB78D37-4536-4CFD-8DB5-30FB1470E5C8}"/>
    <cellStyle name="計算 2 3 9 2 4" xfId="48319" xr:uid="{9149BE8A-C09A-49D0-A63C-3AA588D863FF}"/>
    <cellStyle name="計算 2 3 9 20" xfId="46955" xr:uid="{CE8EC4AB-1D3E-4432-8F02-073A0678B248}"/>
    <cellStyle name="計算 2 3 9 21" xfId="47639" xr:uid="{3A6A5254-716B-4EBD-AB29-A636732CB2C5}"/>
    <cellStyle name="計算 2 3 9 3" xfId="4511" xr:uid="{081CF015-1B73-470E-B1E4-A50AC51FAADA}"/>
    <cellStyle name="計算 2 3 9 3 2" xfId="15267" xr:uid="{DB83E6F5-CCF6-4962-A906-78C069389BDF}"/>
    <cellStyle name="計算 2 3 9 3 2 2" xfId="36957" xr:uid="{C50D4DD4-2EE7-416C-8040-CC0BB9479A36}"/>
    <cellStyle name="計算 2 3 9 3 2 3" xfId="51168" xr:uid="{D035992D-FED3-44DD-A2F6-9EA4D449C2ED}"/>
    <cellStyle name="計算 2 3 9 3 3" xfId="26199" xr:uid="{3CBAFC09-298A-47C1-89C6-0B90149C4FAC}"/>
    <cellStyle name="計算 2 3 9 3 4" xfId="48999" xr:uid="{182BF593-3AF8-47B6-90A7-65A9AF4007CA}"/>
    <cellStyle name="計算 2 3 9 4" xfId="5187" xr:uid="{0328E230-F4D3-4DCE-856D-2DB9F2A8B9AA}"/>
    <cellStyle name="計算 2 3 9 4 2" xfId="15943" xr:uid="{8212FD60-F4D9-4AB4-B7C9-3294DFA58FAA}"/>
    <cellStyle name="計算 2 3 9 4 2 2" xfId="37633" xr:uid="{D534EA7F-29DF-4CEC-83E7-BB2C4CEBF2DF}"/>
    <cellStyle name="計算 2 3 9 4 3" xfId="26875" xr:uid="{BDFA713E-5C7E-4880-9D64-AB3A86E93594}"/>
    <cellStyle name="計算 2 3 9 4 4" xfId="49808" xr:uid="{98C407B2-7AB0-413B-AE30-83792EB8EC67}"/>
    <cellStyle name="計算 2 3 9 5" xfId="5867" xr:uid="{F71AE8E2-5237-45D5-A546-180933B10BC7}"/>
    <cellStyle name="計算 2 3 9 5 2" xfId="16623" xr:uid="{F0C390B0-F2D5-4BA2-9446-12F68B8D4AB5}"/>
    <cellStyle name="計算 2 3 9 5 2 2" xfId="38313" xr:uid="{C7AD4AC4-A081-44C0-922D-F47CFAD3FAEE}"/>
    <cellStyle name="計算 2 3 9 5 3" xfId="27554" xr:uid="{3768AE49-55A8-4AC7-9D30-62BFFA39DA61}"/>
    <cellStyle name="計算 2 3 9 6" xfId="6550" xr:uid="{B82B2986-78A1-4BF5-ADF7-ADBA93F5A404}"/>
    <cellStyle name="計算 2 3 9 6 2" xfId="17306" xr:uid="{5F734467-0A58-48AD-AABC-952220EE8B7C}"/>
    <cellStyle name="計算 2 3 9 6 2 2" xfId="38996" xr:uid="{145AFD83-71D3-4457-B729-52822C685C4A}"/>
    <cellStyle name="計算 2 3 9 6 3" xfId="28237" xr:uid="{45B53A68-DFBD-40DB-AE20-430F0B125431}"/>
    <cellStyle name="計算 2 3 9 7" xfId="7229" xr:uid="{E1F48016-CA31-45F4-8072-9137ADFA5725}"/>
    <cellStyle name="計算 2 3 9 7 2" xfId="17985" xr:uid="{8B90B8B7-31AA-4024-9CE9-900F3B4AB29A}"/>
    <cellStyle name="計算 2 3 9 7 2 2" xfId="39675" xr:uid="{829F226F-5B1E-40D4-BFBF-F4BDE826A096}"/>
    <cellStyle name="計算 2 3 9 7 3" xfId="28916" xr:uid="{C7FA804A-D3D9-4D21-9FAA-C9853747C975}"/>
    <cellStyle name="計算 2 3 9 8" xfId="7892" xr:uid="{3C7811F3-DA77-425B-A86A-71F896C10FDF}"/>
    <cellStyle name="計算 2 3 9 8 2" xfId="18648" xr:uid="{495879FE-917F-448B-B9A5-B8B66990EFF1}"/>
    <cellStyle name="計算 2 3 9 8 2 2" xfId="40339" xr:uid="{416B2190-1EFE-465B-96E2-3C0CE874FFF7}"/>
    <cellStyle name="計算 2 3 9 8 3" xfId="29580" xr:uid="{0641B5F5-2A99-4ACC-8860-3A03B9949CAA}"/>
    <cellStyle name="計算 2 3 9 9" xfId="8528" xr:uid="{92A38208-68D2-41BB-B09B-C18EBAB7399A}"/>
    <cellStyle name="計算 2 3 9 9 2" xfId="19284" xr:uid="{55582B7E-CA35-4FD0-BB02-DA1097E9451B}"/>
    <cellStyle name="計算 2 3 9 9 2 2" xfId="40975" xr:uid="{B9688D19-5A9F-4C5B-BA5B-73CB9E282D85}"/>
    <cellStyle name="計算 2 3 9 9 3" xfId="30216" xr:uid="{6E43A512-9B35-4DC0-A0F4-99FAE237794E}"/>
    <cellStyle name="計算 2 4" xfId="2426" xr:uid="{2E16163D-DD33-468C-B4A5-A71B7F2C30AE}"/>
    <cellStyle name="計算 2 4 2" xfId="13852" xr:uid="{76D5D35D-B5B5-41EE-93F0-78D9009F13F2}"/>
    <cellStyle name="計算 2 4 2 2" xfId="35542" xr:uid="{97E2AE24-E045-4411-89B6-FBA82A4CFBFB}"/>
    <cellStyle name="計算 2 4 3" xfId="24783" xr:uid="{7A1D46F1-A757-45FF-BDA5-A75D260B378F}"/>
    <cellStyle name="計算 2 5" xfId="51429" xr:uid="{BE67A705-A0FC-42C5-AA88-2ECA19AAAFC7}"/>
    <cellStyle name="計算 2 6" xfId="2335" xr:uid="{2D2B62CA-B3EA-43BB-B0C0-C0623EA32EF9}"/>
    <cellStyle name="計算 3" xfId="85" xr:uid="{0EBA5CC0-02EA-47BF-9E76-5B4951FB2AFE}"/>
    <cellStyle name="計算 3 2" xfId="2430" xr:uid="{917C666D-0119-4175-999B-00CCAC394763}"/>
    <cellStyle name="計算 3 2 10" xfId="2954" xr:uid="{AE4CC121-900F-41F9-BDBC-9E3A4464812E}"/>
    <cellStyle name="計算 3 2 10 10" xfId="8982" xr:uid="{BC2ABE03-24E5-466A-A94D-7516460EB020}"/>
    <cellStyle name="計算 3 2 10 10 2" xfId="19738" xr:uid="{44E6D184-F1F8-420A-9DC3-837035EC417D}"/>
    <cellStyle name="計算 3 2 10 10 2 2" xfId="41429" xr:uid="{B40E9D4D-70F7-4A38-AF8F-93631C180FC8}"/>
    <cellStyle name="計算 3 2 10 10 3" xfId="30670" xr:uid="{4ED9DC30-6E2F-43DD-8FEE-7CCC352E2349}"/>
    <cellStyle name="計算 3 2 10 11" xfId="9607" xr:uid="{A67347DD-6577-4592-8D52-34A4F7099FB7}"/>
    <cellStyle name="計算 3 2 10 11 2" xfId="20364" xr:uid="{FE1EEE6B-CB66-4819-8B92-CC4EE34E2E93}"/>
    <cellStyle name="計算 3 2 10 11 2 2" xfId="42055" xr:uid="{A9EFD9DB-71B5-4C04-B7A3-F8AB4F3467A1}"/>
    <cellStyle name="計算 3 2 10 11 3" xfId="31296" xr:uid="{B5D86DD5-E661-491E-B589-432C066B5C64}"/>
    <cellStyle name="計算 3 2 10 12" xfId="10242" xr:uid="{61ABB3A1-E56A-4587-B82F-A9AB73D04306}"/>
    <cellStyle name="計算 3 2 10 12 2" xfId="20999" xr:uid="{CE6565E1-43AC-4141-8DD4-F90D6507FEA3}"/>
    <cellStyle name="計算 3 2 10 12 2 2" xfId="42690" xr:uid="{C26BFEBE-B70C-42E4-8A88-2931468522A2}"/>
    <cellStyle name="計算 3 2 10 12 3" xfId="31931" xr:uid="{B9E9DB18-C00C-4441-BFC5-402C17C10EDF}"/>
    <cellStyle name="計算 3 2 10 13" xfId="10894" xr:uid="{979764D7-9416-4C40-A056-F06D5E620075}"/>
    <cellStyle name="計算 3 2 10 13 2" xfId="21651" xr:uid="{224B31F5-8EF6-49F8-B862-898956F2F582}"/>
    <cellStyle name="計算 3 2 10 13 2 2" xfId="43342" xr:uid="{DCF31742-E6D6-40B0-8029-1B2BCBDFB8E8}"/>
    <cellStyle name="計算 3 2 10 13 3" xfId="32583" xr:uid="{12E1F7FD-143B-45BA-A31E-E3228E3F3DF4}"/>
    <cellStyle name="計算 3 2 10 14" xfId="11519" xr:uid="{4EC9892A-DC32-47A7-B39F-8A8DC904B2D2}"/>
    <cellStyle name="計算 3 2 10 14 2" xfId="22276" xr:uid="{62600BF3-9686-43CB-9DC8-6EB0E88B3EE2}"/>
    <cellStyle name="計算 3 2 10 14 2 2" xfId="43967" xr:uid="{A66E0BC5-748A-4DFF-84D7-AC3675434BE2}"/>
    <cellStyle name="計算 3 2 10 14 3" xfId="33208" xr:uid="{96571DAD-A1ED-46A2-B731-52EB6F8D55A0}"/>
    <cellStyle name="計算 3 2 10 15" xfId="12124" xr:uid="{27DA3ED6-8769-42D7-BEAD-20B4D97B68DE}"/>
    <cellStyle name="計算 3 2 10 15 2" xfId="22881" xr:uid="{ED0CED19-7707-4EE8-93E8-4472BAF8543B}"/>
    <cellStyle name="計算 3 2 10 15 2 2" xfId="44572" xr:uid="{F1FF2DD0-17B3-4F12-BC44-A2125E54B748}"/>
    <cellStyle name="計算 3 2 10 15 3" xfId="33813" xr:uid="{4840A11C-4684-42D6-A3A0-D98EB01C66F7}"/>
    <cellStyle name="計算 3 2 10 16" xfId="12753" xr:uid="{098BDD1E-47E5-45D3-B6BE-E1E0548DA3B0}"/>
    <cellStyle name="計算 3 2 10 16 2" xfId="23510" xr:uid="{B3747B9B-FA9E-472E-B1C1-E832562549A1}"/>
    <cellStyle name="計算 3 2 10 16 2 2" xfId="45201" xr:uid="{E3A6D8C1-959A-40EC-A6F5-6DA17D8E4218}"/>
    <cellStyle name="計算 3 2 10 16 3" xfId="34442" xr:uid="{4E4ADEAF-84DF-4F04-A668-C6E8185A90B5}"/>
    <cellStyle name="計算 3 2 10 17" xfId="13424" xr:uid="{26CDB2B6-75EB-4FA6-BAD7-5394C686BE62}"/>
    <cellStyle name="計算 3 2 10 17 2" xfId="35113" xr:uid="{7253D12C-14F3-44FA-BFBB-B5F27B8FEC02}"/>
    <cellStyle name="計算 3 2 10 18" xfId="24353" xr:uid="{A1A15FEA-42A1-494C-A3B4-22C675146F3D}"/>
    <cellStyle name="計算 3 2 10 19" xfId="46051" xr:uid="{4A24C0E6-508A-441B-9950-91DA13BE9FBC}"/>
    <cellStyle name="計算 3 2 10 2" xfId="3605" xr:uid="{2E7D9CC4-E37B-44F4-81A0-598993EDA723}"/>
    <cellStyle name="計算 3 2 10 2 2" xfId="14361" xr:uid="{0363E8AF-DA72-495C-8C09-45EB0B0E6E6B}"/>
    <cellStyle name="計算 3 2 10 2 2 2" xfId="36051" xr:uid="{94129D76-69C2-4E27-80E4-751CC6184B5C}"/>
    <cellStyle name="計算 3 2 10 2 2 3" xfId="50262" xr:uid="{C7454134-ABEA-48DD-8EF9-8F91E9ED830F}"/>
    <cellStyle name="計算 3 2 10 2 3" xfId="25293" xr:uid="{F85AC8AF-E789-4E70-A1F7-47CD4024D4C9}"/>
    <cellStyle name="計算 3 2 10 2 4" xfId="48093" xr:uid="{828736D1-7979-4330-9FF3-92510090D61D}"/>
    <cellStyle name="計算 3 2 10 20" xfId="46729" xr:uid="{73B76190-6A1F-4878-81FC-BF949B5640B9}"/>
    <cellStyle name="計算 3 2 10 21" xfId="47413" xr:uid="{41042078-8A22-463D-987A-5FA7B05CB8CE}"/>
    <cellStyle name="計算 3 2 10 3" xfId="4285" xr:uid="{245246FF-DE89-4037-ACA1-4E293C7AFF32}"/>
    <cellStyle name="計算 3 2 10 3 2" xfId="15041" xr:uid="{0CE02FB0-BE79-4E64-B969-B3E0592943D8}"/>
    <cellStyle name="計算 3 2 10 3 2 2" xfId="36731" xr:uid="{D881E6D6-E0BF-4DDB-8A59-5BB1F786433E}"/>
    <cellStyle name="計算 3 2 10 3 2 3" xfId="50942" xr:uid="{4A194528-2644-4E52-A8ED-4DEB5C817CAC}"/>
    <cellStyle name="計算 3 2 10 3 3" xfId="25973" xr:uid="{A6724A57-BAAE-4436-9ED2-861D1F40C903}"/>
    <cellStyle name="計算 3 2 10 3 4" xfId="48773" xr:uid="{C6CCE3C2-F9E0-4315-90EA-1C8FEC2DA55D}"/>
    <cellStyle name="計算 3 2 10 4" xfId="4961" xr:uid="{14B6A2B1-97AB-4CD2-9F44-43F511B4A384}"/>
    <cellStyle name="計算 3 2 10 4 2" xfId="15717" xr:uid="{C8A75FE2-295B-4971-AEC6-90B07244569B}"/>
    <cellStyle name="計算 3 2 10 4 2 2" xfId="37407" xr:uid="{2ED82D2D-F871-4515-8619-0BB0BD24F61C}"/>
    <cellStyle name="計算 3 2 10 4 3" xfId="26649" xr:uid="{B445C0CD-C9AD-40B9-9A24-CB3155F0401D}"/>
    <cellStyle name="計算 3 2 10 4 4" xfId="49582" xr:uid="{4E77B66D-8DE6-42B3-A94F-DC8460F42F78}"/>
    <cellStyle name="計算 3 2 10 5" xfId="5641" xr:uid="{F77AAF5A-403B-47B3-9332-FDCC733EEFEB}"/>
    <cellStyle name="計算 3 2 10 5 2" xfId="16397" xr:uid="{BD6D5490-5CB4-4534-99B7-85DAF9D0D2CC}"/>
    <cellStyle name="計算 3 2 10 5 2 2" xfId="38087" xr:uid="{79512D9A-4B12-403E-B98D-1D0117DF08BD}"/>
    <cellStyle name="計算 3 2 10 5 3" xfId="27328" xr:uid="{76FEB371-0325-416F-86B5-DF06FC726F43}"/>
    <cellStyle name="計算 3 2 10 6" xfId="6324" xr:uid="{392B2BAD-9822-4397-BE69-DC11474F89C9}"/>
    <cellStyle name="計算 3 2 10 6 2" xfId="17080" xr:uid="{8482C132-0E7E-44D1-A45A-B1C34201EAAD}"/>
    <cellStyle name="計算 3 2 10 6 2 2" xfId="38770" xr:uid="{341FD125-0898-4091-968E-E24432608357}"/>
    <cellStyle name="計算 3 2 10 6 3" xfId="28011" xr:uid="{2ECCE4B4-C535-49F9-AF1E-38BF21D818F3}"/>
    <cellStyle name="計算 3 2 10 7" xfId="7003" xr:uid="{87732C63-19FC-443F-8DF0-2FDD8FB58721}"/>
    <cellStyle name="計算 3 2 10 7 2" xfId="17759" xr:uid="{F6FA5002-7DDD-44FF-9170-8299399BB308}"/>
    <cellStyle name="計算 3 2 10 7 2 2" xfId="39449" xr:uid="{B72AA5DD-6994-4201-A2C0-87108D4B282C}"/>
    <cellStyle name="計算 3 2 10 7 3" xfId="28690" xr:uid="{9BFDC09D-8EC4-475D-ACAB-98C840EB0600}"/>
    <cellStyle name="計算 3 2 10 8" xfId="7666" xr:uid="{B792849D-836C-41C9-BE08-1F6CB4838303}"/>
    <cellStyle name="計算 3 2 10 8 2" xfId="18422" xr:uid="{1A1BE6C8-A7B7-4BE8-8157-040F27190CED}"/>
    <cellStyle name="計算 3 2 10 8 2 2" xfId="40113" xr:uid="{86E6DA68-8A6F-4040-99DB-FD4B60B9A009}"/>
    <cellStyle name="計算 3 2 10 8 3" xfId="29354" xr:uid="{E1B4ED5F-B205-4A01-B3B8-40B81A38C995}"/>
    <cellStyle name="計算 3 2 10 9" xfId="8302" xr:uid="{FE36C350-2E3A-4756-A65D-6E94BDDDCE9D}"/>
    <cellStyle name="計算 3 2 10 9 2" xfId="19058" xr:uid="{7B08E952-F2C2-42DB-9911-0E84C245DC22}"/>
    <cellStyle name="計算 3 2 10 9 2 2" xfId="40749" xr:uid="{5022EF33-F10C-44BE-9BB2-3ED4628DE895}"/>
    <cellStyle name="計算 3 2 10 9 3" xfId="29990" xr:uid="{3653B73A-FF22-4C64-A2EE-9AABAC09F5E3}"/>
    <cellStyle name="計算 3 2 11" xfId="2918" xr:uid="{091C0062-8A91-42FE-9A4E-CC3DEC4CCA47}"/>
    <cellStyle name="計算 3 2 11 10" xfId="8946" xr:uid="{F100EE20-7481-4C4C-8B16-DAEF268846DE}"/>
    <cellStyle name="計算 3 2 11 10 2" xfId="19702" xr:uid="{4902B349-FAEE-47BA-BF08-D37D36AD2968}"/>
    <cellStyle name="計算 3 2 11 10 2 2" xfId="41393" xr:uid="{CE3C6EDA-E099-4025-A398-0A45BBB8C9F3}"/>
    <cellStyle name="計算 3 2 11 10 3" xfId="30634" xr:uid="{545CDFFF-252E-4D32-BC23-0B65A924981C}"/>
    <cellStyle name="計算 3 2 11 11" xfId="9571" xr:uid="{A01662A8-0DE9-40E5-937D-472E10DF5E0E}"/>
    <cellStyle name="計算 3 2 11 11 2" xfId="20328" xr:uid="{BD5D9F64-8663-4758-8961-81B557766374}"/>
    <cellStyle name="計算 3 2 11 11 2 2" xfId="42019" xr:uid="{8013251D-CCA8-4A4C-BA48-61AC47B1474C}"/>
    <cellStyle name="計算 3 2 11 11 3" xfId="31260" xr:uid="{B9ED8D6F-565E-4EF1-A29E-983D040EAA2E}"/>
    <cellStyle name="計算 3 2 11 12" xfId="10206" xr:uid="{153086BC-1B36-4343-99B3-B90BF1AEFD41}"/>
    <cellStyle name="計算 3 2 11 12 2" xfId="20963" xr:uid="{BFA5CD96-4B45-4DD1-A637-1D13E8D53AE0}"/>
    <cellStyle name="計算 3 2 11 12 2 2" xfId="42654" xr:uid="{E8986B2D-02BF-4700-BE63-CF6EC5925A7D}"/>
    <cellStyle name="計算 3 2 11 12 3" xfId="31895" xr:uid="{CC68E970-A221-45BB-B8F6-5365B27C3646}"/>
    <cellStyle name="計算 3 2 11 13" xfId="10858" xr:uid="{B60E1413-6C14-4EF9-BAE6-C4F4890C1B5F}"/>
    <cellStyle name="計算 3 2 11 13 2" xfId="21615" xr:uid="{D63C551E-6040-49ED-9671-DB2E8D14A901}"/>
    <cellStyle name="計算 3 2 11 13 2 2" xfId="43306" xr:uid="{F803423B-EA71-4E2F-BE30-5E45D4A9E7C7}"/>
    <cellStyle name="計算 3 2 11 13 3" xfId="32547" xr:uid="{55D260F0-0016-48B3-819A-A2A1AB40F8CE}"/>
    <cellStyle name="計算 3 2 11 14" xfId="11483" xr:uid="{27D2EAFE-7CFB-4AE3-8668-0A0D623D81EB}"/>
    <cellStyle name="計算 3 2 11 14 2" xfId="22240" xr:uid="{4E73B9A0-A75C-4741-9A02-EA97F3A71BB0}"/>
    <cellStyle name="計算 3 2 11 14 2 2" xfId="43931" xr:uid="{21C2FD82-9D5B-4461-B762-E2E1350434AF}"/>
    <cellStyle name="計算 3 2 11 14 3" xfId="33172" xr:uid="{8FB08B78-D152-4069-86EC-4BBAE294E93F}"/>
    <cellStyle name="計算 3 2 11 15" xfId="12088" xr:uid="{EF30F38E-3C7F-428B-9EA4-D53B1913DDE7}"/>
    <cellStyle name="計算 3 2 11 15 2" xfId="22845" xr:uid="{F17C2D13-1C48-4498-8292-EC93852544E9}"/>
    <cellStyle name="計算 3 2 11 15 2 2" xfId="44536" xr:uid="{BDAD6552-150E-4243-B223-BF1A455F7888}"/>
    <cellStyle name="計算 3 2 11 15 3" xfId="33777" xr:uid="{EC9A0848-8E16-4320-A39B-8C4118894DB0}"/>
    <cellStyle name="計算 3 2 11 16" xfId="12717" xr:uid="{88BEDE00-0E53-4E74-B0BA-66F3BA405BC3}"/>
    <cellStyle name="計算 3 2 11 16 2" xfId="23474" xr:uid="{05AC75F8-E98B-49E2-89D6-FEE0F02C2D55}"/>
    <cellStyle name="計算 3 2 11 16 2 2" xfId="45165" xr:uid="{DACAEF4D-75A3-49CE-9FD4-D81719793381}"/>
    <cellStyle name="計算 3 2 11 16 3" xfId="34406" xr:uid="{4298CEF5-AC3B-4FCB-9B27-0F2438CE26D9}"/>
    <cellStyle name="計算 3 2 11 17" xfId="13388" xr:uid="{766788BD-BF7A-418E-A2C2-2DFD2A72A13F}"/>
    <cellStyle name="計算 3 2 11 17 2" xfId="35077" xr:uid="{81012813-0FBA-4FCD-A187-EF448287693F}"/>
    <cellStyle name="計算 3 2 11 18" xfId="24317" xr:uid="{AB6B9C28-FB3F-46C7-96B1-41DA1D3C8E3E}"/>
    <cellStyle name="計算 3 2 11 19" xfId="46015" xr:uid="{97EA9D31-844F-4831-AEDA-55543383122A}"/>
    <cellStyle name="計算 3 2 11 2" xfId="3569" xr:uid="{AA6CB8C7-1158-4715-95AE-AA17A481EB37}"/>
    <cellStyle name="計算 3 2 11 2 2" xfId="14325" xr:uid="{9A44AC0E-1144-4326-969B-C5A04EA0792B}"/>
    <cellStyle name="計算 3 2 11 2 2 2" xfId="36015" xr:uid="{7855A5FF-22AA-4862-9B9A-DBE10E021C76}"/>
    <cellStyle name="計算 3 2 11 2 2 3" xfId="50226" xr:uid="{E9714C02-7060-4E91-A0B9-AC4FC21755AC}"/>
    <cellStyle name="計算 3 2 11 2 3" xfId="25257" xr:uid="{626BADBA-7BEE-4269-915B-37C2437E428C}"/>
    <cellStyle name="計算 3 2 11 2 4" xfId="48057" xr:uid="{62F45B48-557A-4B85-92DF-08B05D3FA4E6}"/>
    <cellStyle name="計算 3 2 11 20" xfId="46693" xr:uid="{C358E678-5892-4B27-BE14-3F91DE76BB31}"/>
    <cellStyle name="計算 3 2 11 21" xfId="47377" xr:uid="{5E4068F0-DB97-4BE4-9F5D-B2ABFCAFF6C1}"/>
    <cellStyle name="計算 3 2 11 3" xfId="4249" xr:uid="{7368A91A-F610-454E-BC54-FAE29E3F0B28}"/>
    <cellStyle name="計算 3 2 11 3 2" xfId="15005" xr:uid="{768A5CF4-297E-4D68-A9B6-E396BCE7B428}"/>
    <cellStyle name="計算 3 2 11 3 2 2" xfId="36695" xr:uid="{A5666E4A-3BA7-4D21-9B84-749EECEBAF19}"/>
    <cellStyle name="計算 3 2 11 3 2 3" xfId="50906" xr:uid="{B9F5E058-6896-4D0C-9538-A7CB15959602}"/>
    <cellStyle name="計算 3 2 11 3 3" xfId="25937" xr:uid="{E049CC5B-C7E9-4B09-AD21-EB6FA29977F9}"/>
    <cellStyle name="計算 3 2 11 3 4" xfId="48737" xr:uid="{E5AC3786-6A61-4667-8BCE-F3D1C6CC14F3}"/>
    <cellStyle name="計算 3 2 11 4" xfId="4925" xr:uid="{4CD3D45C-9714-4572-B1F4-EFF159F53D51}"/>
    <cellStyle name="計算 3 2 11 4 2" xfId="15681" xr:uid="{D204523E-D5B8-4235-B21F-7BD42FF53D6C}"/>
    <cellStyle name="計算 3 2 11 4 2 2" xfId="37371" xr:uid="{E7819D78-E6EF-4633-B1F3-D510EFADD88D}"/>
    <cellStyle name="計算 3 2 11 4 3" xfId="26613" xr:uid="{A29AADF6-EB41-481E-A986-C8D4B1FC60E3}"/>
    <cellStyle name="計算 3 2 11 4 4" xfId="49546" xr:uid="{88D5528F-2A5E-483A-9EE2-832AE65D0660}"/>
    <cellStyle name="計算 3 2 11 5" xfId="5605" xr:uid="{B0D47BC4-AA64-4F56-A26D-8342354101B2}"/>
    <cellStyle name="計算 3 2 11 5 2" xfId="16361" xr:uid="{2CE5A89D-4EC2-42F5-BC0F-BD3EBB74B0EC}"/>
    <cellStyle name="計算 3 2 11 5 2 2" xfId="38051" xr:uid="{55B2B65D-385A-4625-97CE-5822A5073DCE}"/>
    <cellStyle name="計算 3 2 11 5 3" xfId="27292" xr:uid="{9A38F7CE-5BE2-48C1-AD47-32C912C8034D}"/>
    <cellStyle name="計算 3 2 11 6" xfId="6288" xr:uid="{C234102F-68BE-46C3-B02B-6FDBE7B0CBA4}"/>
    <cellStyle name="計算 3 2 11 6 2" xfId="17044" xr:uid="{DD3E229D-C3FF-45C1-8FDB-26BF5A2B8F4B}"/>
    <cellStyle name="計算 3 2 11 6 2 2" xfId="38734" xr:uid="{B20F4329-B992-4949-A5A9-676A43160EDD}"/>
    <cellStyle name="計算 3 2 11 6 3" xfId="27975" xr:uid="{6AE6EB74-0186-4E9A-B9F9-4169419C35B4}"/>
    <cellStyle name="計算 3 2 11 7" xfId="6967" xr:uid="{97B0F111-816B-4D9E-9CD2-902C0CBD468A}"/>
    <cellStyle name="計算 3 2 11 7 2" xfId="17723" xr:uid="{201646F3-F668-481C-BC04-7886CB780F8F}"/>
    <cellStyle name="計算 3 2 11 7 2 2" xfId="39413" xr:uid="{BE72B6CF-9117-4533-B46C-174D13669448}"/>
    <cellStyle name="計算 3 2 11 7 3" xfId="28654" xr:uid="{B2CB2B87-1176-42C4-8A4D-287896EB3981}"/>
    <cellStyle name="計算 3 2 11 8" xfId="7630" xr:uid="{B9614461-6242-4FB4-94E6-A677EB580CD7}"/>
    <cellStyle name="計算 3 2 11 8 2" xfId="18386" xr:uid="{46C1C7D8-04F0-4D4F-9744-5BBC1DFD1C14}"/>
    <cellStyle name="計算 3 2 11 8 2 2" xfId="40077" xr:uid="{49913E84-94CF-4241-B83C-5B3891EDBAD6}"/>
    <cellStyle name="計算 3 2 11 8 3" xfId="29318" xr:uid="{45830316-E52E-49A9-A947-73AB4BFF99EB}"/>
    <cellStyle name="計算 3 2 11 9" xfId="8266" xr:uid="{5C9806EC-A82A-4114-A9F2-98DA629F25D6}"/>
    <cellStyle name="計算 3 2 11 9 2" xfId="19022" xr:uid="{CD14BF1D-BA52-4B9C-9F07-B269DFD76BE1}"/>
    <cellStyle name="計算 3 2 11 9 2 2" xfId="40713" xr:uid="{1C539203-5D18-418E-9E45-9DD7EB95B0F8}"/>
    <cellStyle name="計算 3 2 11 9 3" xfId="29954" xr:uid="{3D48EE3A-B487-4870-A873-64C58293ED57}"/>
    <cellStyle name="計算 3 2 12" xfId="3103" xr:uid="{44933B0A-D50C-417C-B2CC-07663FD7041A}"/>
    <cellStyle name="計算 3 2 12 10" xfId="9131" xr:uid="{C37AA1F2-0572-4CF4-8083-E53989D9C184}"/>
    <cellStyle name="計算 3 2 12 10 2" xfId="19888" xr:uid="{EB9D6795-5238-48F9-96EA-F5C3A63E70D6}"/>
    <cellStyle name="計算 3 2 12 10 2 2" xfId="41579" xr:uid="{6B0BD3EF-1123-4DBC-87E4-54AC66E3E969}"/>
    <cellStyle name="計算 3 2 12 10 3" xfId="30820" xr:uid="{7DDE04E7-DE46-4A4E-8096-622EB8F415E9}"/>
    <cellStyle name="計算 3 2 12 11" xfId="9757" xr:uid="{18646FBC-30C9-4683-A444-E16A27776DC4}"/>
    <cellStyle name="計算 3 2 12 11 2" xfId="20514" xr:uid="{A922EF04-4CAD-459F-A07D-76773DD09333}"/>
    <cellStyle name="計算 3 2 12 11 2 2" xfId="42205" xr:uid="{001290D6-B599-4ED5-B4AC-1F82642628CA}"/>
    <cellStyle name="計算 3 2 12 11 3" xfId="31446" xr:uid="{23C33658-CCE0-4D53-BEB0-D7AEAD5D48BC}"/>
    <cellStyle name="計算 3 2 12 12" xfId="10392" xr:uid="{70088664-FE61-4977-ABEF-B40B1743ADD1}"/>
    <cellStyle name="計算 3 2 12 12 2" xfId="21149" xr:uid="{782CC5FE-21C4-4A46-8C2F-A2E01EAD3177}"/>
    <cellStyle name="計算 3 2 12 12 2 2" xfId="42840" xr:uid="{D717D9D6-E910-4F3D-AD61-E4209CB9244A}"/>
    <cellStyle name="計算 3 2 12 12 3" xfId="32081" xr:uid="{670101FA-B8EA-46D3-BD4A-506676376BA5}"/>
    <cellStyle name="計算 3 2 12 13" xfId="11044" xr:uid="{CA0C5687-CA86-462A-99AB-31C047F85419}"/>
    <cellStyle name="計算 3 2 12 13 2" xfId="21801" xr:uid="{32B8D173-EA91-4C91-B78F-8248A698CE9D}"/>
    <cellStyle name="計算 3 2 12 13 2 2" xfId="43492" xr:uid="{31E19C4E-B8D1-4951-BA53-3A2B5C37157E}"/>
    <cellStyle name="計算 3 2 12 13 3" xfId="32733" xr:uid="{7B3E4F78-5098-46D9-92E9-0796130A231A}"/>
    <cellStyle name="計算 3 2 12 14" xfId="11669" xr:uid="{65132EA8-5163-4BB1-993C-A47FCF1A7A21}"/>
    <cellStyle name="計算 3 2 12 14 2" xfId="22426" xr:uid="{0D9AD1BC-FCAC-4F1B-80A3-B286DBF81269}"/>
    <cellStyle name="計算 3 2 12 14 2 2" xfId="44117" xr:uid="{FEAA994E-D9C7-4CBF-B2AA-147522E14F00}"/>
    <cellStyle name="計算 3 2 12 14 3" xfId="33358" xr:uid="{4F795FD0-BCCE-4B21-9AC9-6E18DB92E5CC}"/>
    <cellStyle name="計算 3 2 12 15" xfId="12274" xr:uid="{33A2AFA3-2551-435E-B419-A976C3B777D5}"/>
    <cellStyle name="計算 3 2 12 15 2" xfId="23031" xr:uid="{6BD514A6-FFB2-4982-BE9A-66C028CB1FCC}"/>
    <cellStyle name="計算 3 2 12 15 2 2" xfId="44722" xr:uid="{88B7FAE0-81C6-401E-B2BC-D2CE5E49C0CE}"/>
    <cellStyle name="計算 3 2 12 15 3" xfId="33963" xr:uid="{81E8B0DD-A111-476E-8AF1-67690E2BE94C}"/>
    <cellStyle name="計算 3 2 12 16" xfId="12903" xr:uid="{52757A64-89D3-4547-B97E-2AD30191F931}"/>
    <cellStyle name="計算 3 2 12 16 2" xfId="23660" xr:uid="{3A7C0349-7C84-424C-A4DF-57C5F4BF4FCA}"/>
    <cellStyle name="計算 3 2 12 16 2 2" xfId="45351" xr:uid="{9DEFF7F1-3FE7-4C39-BE78-B488658982E8}"/>
    <cellStyle name="計算 3 2 12 16 3" xfId="34592" xr:uid="{6EC0DFD9-BAAA-42F9-AB54-796984ABF8E8}"/>
    <cellStyle name="計算 3 2 12 17" xfId="13574" xr:uid="{3A40BED0-93EF-419A-9CE2-99616A29F96D}"/>
    <cellStyle name="計算 3 2 12 17 2" xfId="35263" xr:uid="{384CB0C0-25CB-4C45-A704-4E1EA7489628}"/>
    <cellStyle name="計算 3 2 12 18" xfId="24503" xr:uid="{85A3237A-4D07-4D88-A7AB-A1C30CF33E99}"/>
    <cellStyle name="計算 3 2 12 19" xfId="46201" xr:uid="{26BFDE80-32D8-47AF-A03B-FEDC04146464}"/>
    <cellStyle name="計算 3 2 12 2" xfId="3755" xr:uid="{4FB40917-A987-448C-84E5-74B44BB96590}"/>
    <cellStyle name="計算 3 2 12 2 2" xfId="14511" xr:uid="{470F3664-6A59-468A-BE4E-0B6145132EC2}"/>
    <cellStyle name="計算 3 2 12 2 2 2" xfId="36201" xr:uid="{D717A9F4-C585-438C-B7CB-88F9EB71DBD1}"/>
    <cellStyle name="計算 3 2 12 2 2 3" xfId="50412" xr:uid="{1B33537F-09DB-4AA0-BCEF-D10066C75702}"/>
    <cellStyle name="計算 3 2 12 2 3" xfId="25443" xr:uid="{764D8568-AF9C-41F8-BAB2-0FC600628CD6}"/>
    <cellStyle name="計算 3 2 12 2 4" xfId="48243" xr:uid="{9F7A18B4-287F-4136-B69D-789E9C9B906A}"/>
    <cellStyle name="計算 3 2 12 20" xfId="46879" xr:uid="{DD926D0B-95EE-4659-AAA1-BCBC0EBB56FF}"/>
    <cellStyle name="計算 3 2 12 21" xfId="47563" xr:uid="{420D7B05-5795-4981-A14D-59BCF4AE14DD}"/>
    <cellStyle name="計算 3 2 12 3" xfId="4435" xr:uid="{E2E6BE04-9136-45C4-B426-E7BF96B9D9B3}"/>
    <cellStyle name="計算 3 2 12 3 2" xfId="15191" xr:uid="{A5FE70F6-1D4E-401E-8AB3-A52564AD5730}"/>
    <cellStyle name="計算 3 2 12 3 2 2" xfId="36881" xr:uid="{C831D2B3-5EDC-47A6-9209-6FA7BF516982}"/>
    <cellStyle name="計算 3 2 12 3 2 3" xfId="51092" xr:uid="{F6FCDAB1-46A4-4E2F-A545-BDD90AC87A62}"/>
    <cellStyle name="計算 3 2 12 3 3" xfId="26123" xr:uid="{D4697F61-6A43-43C2-84D7-1185F75B8656}"/>
    <cellStyle name="計算 3 2 12 3 4" xfId="48923" xr:uid="{5E8E0145-9EEB-4D44-86BE-A38CEF79D813}"/>
    <cellStyle name="計算 3 2 12 4" xfId="5111" xr:uid="{4A7AA6E5-EF7F-4D9F-8038-D13AF9C0CDF0}"/>
    <cellStyle name="計算 3 2 12 4 2" xfId="15867" xr:uid="{E5179F83-666A-4E9B-B8FD-FE9A8774AC42}"/>
    <cellStyle name="計算 3 2 12 4 2 2" xfId="37557" xr:uid="{EEEE3337-E0E4-4BFC-9A34-39AB4FFD91CE}"/>
    <cellStyle name="計算 3 2 12 4 3" xfId="26799" xr:uid="{C195AA28-7FE2-4BDA-AA6C-38B5D9BCBA51}"/>
    <cellStyle name="計算 3 2 12 4 4" xfId="49732" xr:uid="{F4189AA4-283F-499D-8D0B-B9990B582215}"/>
    <cellStyle name="計算 3 2 12 5" xfId="5791" xr:uid="{60F7066C-4AED-4D5A-9B1E-CC2E9F7E01B6}"/>
    <cellStyle name="計算 3 2 12 5 2" xfId="16547" xr:uid="{3D2A4956-68D6-4AA3-97EB-D0F7C9F3EB66}"/>
    <cellStyle name="計算 3 2 12 5 2 2" xfId="38237" xr:uid="{B3C24AEF-7BB2-42B6-8247-04B5526B702B}"/>
    <cellStyle name="計算 3 2 12 5 3" xfId="27478" xr:uid="{48EB5C79-2750-4538-9AAD-F8B8424D584B}"/>
    <cellStyle name="計算 3 2 12 6" xfId="6474" xr:uid="{4814BE18-1D47-4961-B49D-F35CC859722A}"/>
    <cellStyle name="計算 3 2 12 6 2" xfId="17230" xr:uid="{BD3FA8E7-6353-414E-A23F-20B9B3F453F6}"/>
    <cellStyle name="計算 3 2 12 6 2 2" xfId="38920" xr:uid="{17F259E2-0A2C-48DD-9688-A3411E382DF4}"/>
    <cellStyle name="計算 3 2 12 6 3" xfId="28161" xr:uid="{6E893FAD-91DF-4A76-A4BC-3EE35DC25415}"/>
    <cellStyle name="計算 3 2 12 7" xfId="7153" xr:uid="{9C39CD8B-396F-4307-828D-C1A0AD75D9B6}"/>
    <cellStyle name="計算 3 2 12 7 2" xfId="17909" xr:uid="{5BC26ABA-51D9-4206-AF98-98A7272E4327}"/>
    <cellStyle name="計算 3 2 12 7 2 2" xfId="39599" xr:uid="{4A4497ED-657E-4BAD-A9E5-145BC8A45C94}"/>
    <cellStyle name="計算 3 2 12 7 3" xfId="28840" xr:uid="{50CBEB73-0CD4-4DA6-B1FB-8D4662549BB3}"/>
    <cellStyle name="計算 3 2 12 8" xfId="7816" xr:uid="{BB585283-468A-4B8C-92A6-746490B951C5}"/>
    <cellStyle name="計算 3 2 12 8 2" xfId="18572" xr:uid="{B2CBC10E-2F1B-4273-A5A5-6C29F00B77D7}"/>
    <cellStyle name="計算 3 2 12 8 2 2" xfId="40263" xr:uid="{57847D09-3900-4514-815C-682E33DFDDB4}"/>
    <cellStyle name="計算 3 2 12 8 3" xfId="29504" xr:uid="{6777ABD9-BCD0-4845-8D93-4536B699F6CA}"/>
    <cellStyle name="計算 3 2 12 9" xfId="8452" xr:uid="{125AEBA8-8BA7-493F-8920-1A6F133816F4}"/>
    <cellStyle name="計算 3 2 12 9 2" xfId="19208" xr:uid="{D8C4F64F-5586-47B2-AD0B-67B412EDCD37}"/>
    <cellStyle name="計算 3 2 12 9 2 2" xfId="40899" xr:uid="{7CBFFF27-56D8-4734-8EAA-D196B46D6CEA}"/>
    <cellStyle name="計算 3 2 12 9 3" xfId="30140" xr:uid="{151F5A52-82C1-4771-B492-7069F8DAC101}"/>
    <cellStyle name="計算 3 2 13" xfId="3163" xr:uid="{0CD1F839-022D-4696-ACDC-B61740383EF7}"/>
    <cellStyle name="計算 3 2 13 10" xfId="9191" xr:uid="{8E4B25E4-7F98-4397-9D66-E69C43AE2AD1}"/>
    <cellStyle name="計算 3 2 13 10 2" xfId="19948" xr:uid="{7DFBF8CB-BBAF-471A-B9BC-41C7279578AE}"/>
    <cellStyle name="計算 3 2 13 10 2 2" xfId="41639" xr:uid="{55C3C933-9780-4F16-A2B2-455A6FBB14AD}"/>
    <cellStyle name="計算 3 2 13 10 3" xfId="30880" xr:uid="{658E721F-2BC6-49C5-B689-6DE478099585}"/>
    <cellStyle name="計算 3 2 13 11" xfId="9817" xr:uid="{03D84FD2-FED9-457E-AB1A-DC17B4D16535}"/>
    <cellStyle name="計算 3 2 13 11 2" xfId="20574" xr:uid="{D6C6F619-1CE5-4623-A69A-196B60AF9435}"/>
    <cellStyle name="計算 3 2 13 11 2 2" xfId="42265" xr:uid="{2C14BDA0-04BC-4B1B-B5D3-54363EBA2F18}"/>
    <cellStyle name="計算 3 2 13 11 3" xfId="31506" xr:uid="{B8BADF32-81C8-458D-AED0-FF3A8B355BC1}"/>
    <cellStyle name="計算 3 2 13 12" xfId="10452" xr:uid="{3F391D75-F792-4A3E-87F7-F905A70A2EB3}"/>
    <cellStyle name="計算 3 2 13 12 2" xfId="21209" xr:uid="{7AA8937E-3375-4D2C-BEF4-38376E888756}"/>
    <cellStyle name="計算 3 2 13 12 2 2" xfId="42900" xr:uid="{436C79F7-BBC4-411E-A8DF-07E1447C3419}"/>
    <cellStyle name="計算 3 2 13 12 3" xfId="32141" xr:uid="{1A46C930-9F22-4F80-ACE8-F27CA935ACA5}"/>
    <cellStyle name="計算 3 2 13 13" xfId="11104" xr:uid="{917F4C64-21A3-4F54-A90D-2F94BBF152D9}"/>
    <cellStyle name="計算 3 2 13 13 2" xfId="21861" xr:uid="{D5F4AF47-EBC5-47BA-8F0D-95DC8C385DA3}"/>
    <cellStyle name="計算 3 2 13 13 2 2" xfId="43552" xr:uid="{CEB7D797-0C75-4108-B4B1-205F6C2E0AE0}"/>
    <cellStyle name="計算 3 2 13 13 3" xfId="32793" xr:uid="{8928D7F0-CF19-4D64-854D-98375CF77FAC}"/>
    <cellStyle name="計算 3 2 13 14" xfId="11729" xr:uid="{1ECDF1CA-9A6D-43BE-AD18-2180B911A00F}"/>
    <cellStyle name="計算 3 2 13 14 2" xfId="22486" xr:uid="{B20DD270-84A5-49BB-8C8E-3B28F35B9776}"/>
    <cellStyle name="計算 3 2 13 14 2 2" xfId="44177" xr:uid="{FE7B58C6-BC02-4EC3-963F-1BB17D51E869}"/>
    <cellStyle name="計算 3 2 13 14 3" xfId="33418" xr:uid="{38F71FEF-7CCB-479B-BAA8-9FA8A045E7B2}"/>
    <cellStyle name="計算 3 2 13 15" xfId="12334" xr:uid="{F4BAF653-EF9C-4415-A0DC-5555753D3EEB}"/>
    <cellStyle name="計算 3 2 13 15 2" xfId="23091" xr:uid="{EFCC2D8A-A4A8-45A8-A7EE-5433070A9663}"/>
    <cellStyle name="計算 3 2 13 15 2 2" xfId="44782" xr:uid="{0F77B81E-756D-4910-80D4-760EB396A09F}"/>
    <cellStyle name="計算 3 2 13 15 3" xfId="34023" xr:uid="{843DA57D-9B62-45C1-B531-2F8D60F05F1B}"/>
    <cellStyle name="計算 3 2 13 16" xfId="12963" xr:uid="{431B327A-6801-40F0-AC7C-BF8320904A04}"/>
    <cellStyle name="計算 3 2 13 16 2" xfId="23720" xr:uid="{3C81813F-76D0-4374-BA66-4351B52F8E51}"/>
    <cellStyle name="計算 3 2 13 16 2 2" xfId="45411" xr:uid="{191A3055-BB10-4F63-B0D4-D59BED39934D}"/>
    <cellStyle name="計算 3 2 13 16 3" xfId="34652" xr:uid="{2E59BEC2-6696-45D7-947E-DB843B3A6F6F}"/>
    <cellStyle name="計算 3 2 13 17" xfId="13634" xr:uid="{0BEF8204-E09A-46FB-AE92-C2FCD3546E38}"/>
    <cellStyle name="計算 3 2 13 17 2" xfId="35323" xr:uid="{21DB3F3D-223E-41AA-95D8-D67184832CBA}"/>
    <cellStyle name="計算 3 2 13 18" xfId="24563" xr:uid="{D08A79D0-E859-4888-BC05-89970473E9CE}"/>
    <cellStyle name="計算 3 2 13 19" xfId="46261" xr:uid="{BF929E18-4F95-4518-80F7-8ACBD9D10BC3}"/>
    <cellStyle name="計算 3 2 13 2" xfId="3815" xr:uid="{BA9467FE-6032-4FB4-ACEF-6BC98C1D7602}"/>
    <cellStyle name="計算 3 2 13 2 2" xfId="14571" xr:uid="{FDF561EE-A5B8-4548-B197-48B231457528}"/>
    <cellStyle name="計算 3 2 13 2 2 2" xfId="36261" xr:uid="{25578588-9485-4FF1-BCF7-C3A7AC9C044F}"/>
    <cellStyle name="計算 3 2 13 2 2 3" xfId="50472" xr:uid="{58AAE0BF-E8A9-4D8B-B910-8DA4D4A57FC8}"/>
    <cellStyle name="計算 3 2 13 2 3" xfId="25503" xr:uid="{931B688A-FD20-4055-8931-3666302F5743}"/>
    <cellStyle name="計算 3 2 13 2 4" xfId="48303" xr:uid="{2389FB8B-50A3-4C2E-A9FE-CA741D13968B}"/>
    <cellStyle name="計算 3 2 13 20" xfId="46939" xr:uid="{5F996E77-1301-4A27-9F15-CD86EECA68E7}"/>
    <cellStyle name="計算 3 2 13 21" xfId="47623" xr:uid="{4FD6CBDE-9447-485B-ABDD-425730421687}"/>
    <cellStyle name="計算 3 2 13 3" xfId="4495" xr:uid="{F615D5F6-B329-4475-B974-ED0B949CFD4E}"/>
    <cellStyle name="計算 3 2 13 3 2" xfId="15251" xr:uid="{2B9D9BAC-8802-4E76-9B3A-5E5F4123AFC6}"/>
    <cellStyle name="計算 3 2 13 3 2 2" xfId="36941" xr:uid="{4E9277C3-9FF0-4C81-9AA4-07CD32F2582D}"/>
    <cellStyle name="計算 3 2 13 3 2 3" xfId="51152" xr:uid="{5BC57BA9-D586-4EB0-B7AF-C071BE1568EC}"/>
    <cellStyle name="計算 3 2 13 3 3" xfId="26183" xr:uid="{B5733FA8-81F3-4B71-B0C1-1267CBE1848F}"/>
    <cellStyle name="計算 3 2 13 3 4" xfId="48983" xr:uid="{00D1D7C8-4073-42FF-9027-DA8080ACDC36}"/>
    <cellStyle name="計算 3 2 13 4" xfId="5171" xr:uid="{4BA617BD-C9DF-4D4D-97AD-6EE05B4A1FB6}"/>
    <cellStyle name="計算 3 2 13 4 2" xfId="15927" xr:uid="{2C7C52D8-1FC3-40CD-A645-2F5D9FA4F610}"/>
    <cellStyle name="計算 3 2 13 4 2 2" xfId="37617" xr:uid="{903FA1E7-3D2B-4AA7-8ABD-D6865BBB0FD8}"/>
    <cellStyle name="計算 3 2 13 4 3" xfId="26859" xr:uid="{48111E15-F047-4837-BA96-4882864BE58E}"/>
    <cellStyle name="計算 3 2 13 4 4" xfId="49792" xr:uid="{705417F6-F7D4-48D5-8FB1-F0880A374CDC}"/>
    <cellStyle name="計算 3 2 13 5" xfId="5851" xr:uid="{625F9E2E-C622-43DC-A2BE-45A54FD48681}"/>
    <cellStyle name="計算 3 2 13 5 2" xfId="16607" xr:uid="{7DC591FB-58DE-4894-8AC8-244EC9CE7181}"/>
    <cellStyle name="計算 3 2 13 5 2 2" xfId="38297" xr:uid="{5C753BAB-5BB3-4ACE-B9A2-ED8234B81F82}"/>
    <cellStyle name="計算 3 2 13 5 3" xfId="27538" xr:uid="{ED57A26D-0B62-4718-AD03-51C5CAF65D82}"/>
    <cellStyle name="計算 3 2 13 6" xfId="6534" xr:uid="{7F111BAF-BD5C-4956-A260-3D27C53A91FB}"/>
    <cellStyle name="計算 3 2 13 6 2" xfId="17290" xr:uid="{46FCB75A-67F7-4552-A5DE-930C31B3C5DF}"/>
    <cellStyle name="計算 3 2 13 6 2 2" xfId="38980" xr:uid="{B704D535-94CE-4346-8D01-DF7D6CA0951F}"/>
    <cellStyle name="計算 3 2 13 6 3" xfId="28221" xr:uid="{BB422B57-F0DC-4376-9F1F-CFEC2D2FE9A7}"/>
    <cellStyle name="計算 3 2 13 7" xfId="7213" xr:uid="{80FAE3E9-2811-4A15-AB32-ADB37504AB9E}"/>
    <cellStyle name="計算 3 2 13 7 2" xfId="17969" xr:uid="{6D62B99E-62DD-4352-ACA0-4E29065533BD}"/>
    <cellStyle name="計算 3 2 13 7 2 2" xfId="39659" xr:uid="{080E1095-117C-4204-8C79-D10A3F667AE0}"/>
    <cellStyle name="計算 3 2 13 7 3" xfId="28900" xr:uid="{BC361F12-C57C-4D19-ACBC-27D86B4F9885}"/>
    <cellStyle name="計算 3 2 13 8" xfId="7876" xr:uid="{C0118948-1F0C-446C-9EAB-147AB68812B9}"/>
    <cellStyle name="計算 3 2 13 8 2" xfId="18632" xr:uid="{9D0B97CE-EE01-4107-A051-8C56A3686846}"/>
    <cellStyle name="計算 3 2 13 8 2 2" xfId="40323" xr:uid="{36AED54E-2989-4F2C-B0F8-238D0D285195}"/>
    <cellStyle name="計算 3 2 13 8 3" xfId="29564" xr:uid="{D2AB1A1A-6C46-48F0-AD73-75477476C1D7}"/>
    <cellStyle name="計算 3 2 13 9" xfId="8512" xr:uid="{4A868753-6B7D-4743-8A53-0D7809CE98C0}"/>
    <cellStyle name="計算 3 2 13 9 2" xfId="19268" xr:uid="{8C6C8E94-1721-4C49-A058-359D61165733}"/>
    <cellStyle name="計算 3 2 13 9 2 2" xfId="40959" xr:uid="{FC34BB52-BCE4-424C-8F9A-320D48C2F436}"/>
    <cellStyle name="計算 3 2 13 9 3" xfId="30200" xr:uid="{4B3DA75E-C356-40BF-951C-FE2757DA2307}"/>
    <cellStyle name="計算 3 2 14" xfId="3223" xr:uid="{32832EAE-FE46-4029-8C2D-EA25B3571AAF}"/>
    <cellStyle name="計算 3 2 14 10" xfId="9251" xr:uid="{AA3FBAC4-0A4F-4F5B-A008-F1AAC41A04CB}"/>
    <cellStyle name="計算 3 2 14 10 2" xfId="20008" xr:uid="{DE481C10-D2D2-40EB-8006-8EDA60EA3503}"/>
    <cellStyle name="計算 3 2 14 10 2 2" xfId="41699" xr:uid="{98DCE488-06FF-429B-A5A4-F5F60CCA96CE}"/>
    <cellStyle name="計算 3 2 14 10 3" xfId="30940" xr:uid="{3FC600BE-88ED-4918-9CE6-AD7ADDF4D95A}"/>
    <cellStyle name="計算 3 2 14 11" xfId="9877" xr:uid="{A644CECE-7CF6-4204-97B1-9F1639855994}"/>
    <cellStyle name="計算 3 2 14 11 2" xfId="20634" xr:uid="{44928C87-B30F-443A-B6C4-B00BF46F20B1}"/>
    <cellStyle name="計算 3 2 14 11 2 2" xfId="42325" xr:uid="{5E8463CB-529D-4968-8F35-86CE3C4A42C9}"/>
    <cellStyle name="計算 3 2 14 11 3" xfId="31566" xr:uid="{FC0B824B-3DAA-4C31-81CF-3E8F9243F5B6}"/>
    <cellStyle name="計算 3 2 14 12" xfId="10512" xr:uid="{DA552DD9-E94E-4843-8BD6-46C497807AF0}"/>
    <cellStyle name="計算 3 2 14 12 2" xfId="21269" xr:uid="{2FF79308-65E2-4DDE-A7FF-2EACBBA7386D}"/>
    <cellStyle name="計算 3 2 14 12 2 2" xfId="42960" xr:uid="{81ABA55C-6BDA-4C2F-B285-92AB9FCA730E}"/>
    <cellStyle name="計算 3 2 14 12 3" xfId="32201" xr:uid="{D816F0CB-BF24-48FC-8915-C531E0F7D13A}"/>
    <cellStyle name="計算 3 2 14 13" xfId="11164" xr:uid="{B91BB7F4-8C97-4B83-9D1E-3CF181D4418F}"/>
    <cellStyle name="計算 3 2 14 13 2" xfId="21921" xr:uid="{FAB7B889-5033-43DE-9124-E1F24D583CD0}"/>
    <cellStyle name="計算 3 2 14 13 2 2" xfId="43612" xr:uid="{54039CB4-80C0-420E-B9F2-4C7A4A3F3FC2}"/>
    <cellStyle name="計算 3 2 14 13 3" xfId="32853" xr:uid="{45F9CB22-25FD-4565-8F42-B120080B5189}"/>
    <cellStyle name="計算 3 2 14 14" xfId="11789" xr:uid="{DF57D6E7-F86B-47EC-974B-B8B8084BFCD9}"/>
    <cellStyle name="計算 3 2 14 14 2" xfId="22546" xr:uid="{91821CA3-4A40-4849-8945-E03E2AEF4120}"/>
    <cellStyle name="計算 3 2 14 14 2 2" xfId="44237" xr:uid="{4FEEE39C-6F6A-4EF4-AD7E-62C401764696}"/>
    <cellStyle name="計算 3 2 14 14 3" xfId="33478" xr:uid="{B29E873B-4343-43AE-BAF2-653DBA3AB3BF}"/>
    <cellStyle name="計算 3 2 14 15" xfId="12394" xr:uid="{C74F4516-82BB-4F22-B958-4A20A823A8A8}"/>
    <cellStyle name="計算 3 2 14 15 2" xfId="23151" xr:uid="{37C27446-415E-424C-9C2B-2FEF8F2DEDE5}"/>
    <cellStyle name="計算 3 2 14 15 2 2" xfId="44842" xr:uid="{05379421-0F05-4C14-8B78-77E53F528055}"/>
    <cellStyle name="計算 3 2 14 15 3" xfId="34083" xr:uid="{546B45F6-EF19-4E27-82DA-C982886A2B3D}"/>
    <cellStyle name="計算 3 2 14 16" xfId="13023" xr:uid="{BC3A93DF-68B8-43B1-9C1C-54BC0976FE86}"/>
    <cellStyle name="計算 3 2 14 16 2" xfId="23780" xr:uid="{4FB0BF79-DC47-4976-BCC0-6635AA21A619}"/>
    <cellStyle name="計算 3 2 14 16 2 2" xfId="45471" xr:uid="{7A89D392-CDDC-467B-9BB8-556516DA8F91}"/>
    <cellStyle name="計算 3 2 14 16 3" xfId="34712" xr:uid="{1F06C472-712C-4FA3-A38F-D5E4AF430EA4}"/>
    <cellStyle name="計算 3 2 14 17" xfId="13694" xr:uid="{1FC07637-ED22-4BE3-BB3E-A8D1EFF2175F}"/>
    <cellStyle name="計算 3 2 14 17 2" xfId="35383" xr:uid="{CD158F70-FEEB-49E8-A034-123FDB28B675}"/>
    <cellStyle name="計算 3 2 14 18" xfId="24623" xr:uid="{A02FC34C-5197-4F20-9AAC-5D67AD974BD9}"/>
    <cellStyle name="計算 3 2 14 19" xfId="46321" xr:uid="{45CBA61A-BA43-4304-AE5A-475D2B254C3C}"/>
    <cellStyle name="計算 3 2 14 2" xfId="3875" xr:uid="{544B2B3C-B0F5-4F73-8279-D84DF8DB0CD2}"/>
    <cellStyle name="計算 3 2 14 2 2" xfId="14631" xr:uid="{EFC5A1AB-6844-479E-AF0D-0CE2074117A5}"/>
    <cellStyle name="計算 3 2 14 2 2 2" xfId="36321" xr:uid="{74AA0436-5615-495D-AE89-BD441BEB3553}"/>
    <cellStyle name="計算 3 2 14 2 2 3" xfId="50532" xr:uid="{4DBB7C7B-4947-422B-BFDC-B14064B8E74A}"/>
    <cellStyle name="計算 3 2 14 2 3" xfId="25563" xr:uid="{7E1D680A-F9BA-45CB-B73F-2609D799E197}"/>
    <cellStyle name="計算 3 2 14 2 4" xfId="48363" xr:uid="{A48D6812-BC78-4ECD-AA78-C5CCA437E069}"/>
    <cellStyle name="計算 3 2 14 20" xfId="46999" xr:uid="{4E9E3FEB-E90C-40A5-930C-EA23C6B0E195}"/>
    <cellStyle name="計算 3 2 14 21" xfId="47683" xr:uid="{2FD09D0B-81F7-4190-A8EE-64F51E4D31FA}"/>
    <cellStyle name="計算 3 2 14 3" xfId="4555" xr:uid="{2DECDEA2-2A8A-4720-A7E4-F8C39A2DDF90}"/>
    <cellStyle name="計算 3 2 14 3 2" xfId="15311" xr:uid="{CFA146C2-ABE7-430B-86A4-025D5F98DC91}"/>
    <cellStyle name="計算 3 2 14 3 2 2" xfId="37001" xr:uid="{DD623EAA-6880-4AE9-9E89-E402442AFA62}"/>
    <cellStyle name="計算 3 2 14 3 2 3" xfId="51212" xr:uid="{FE559E48-BC4D-4879-A4A6-8B2AF388DB96}"/>
    <cellStyle name="計算 3 2 14 3 3" xfId="26243" xr:uid="{6AA7E027-2A55-437D-AF53-34F10D47F9FF}"/>
    <cellStyle name="計算 3 2 14 3 4" xfId="49043" xr:uid="{1202F0ED-73A9-4BA6-BDA0-1A0267A08958}"/>
    <cellStyle name="計算 3 2 14 4" xfId="5231" xr:uid="{AE6D047C-B272-4A06-81B5-FF3218F36FF1}"/>
    <cellStyle name="計算 3 2 14 4 2" xfId="15987" xr:uid="{F36BD080-0432-4ED1-B930-F5708FB3DF63}"/>
    <cellStyle name="計算 3 2 14 4 2 2" xfId="37677" xr:uid="{4A67D22F-C780-42F7-A633-943BBC8006B6}"/>
    <cellStyle name="計算 3 2 14 4 3" xfId="26919" xr:uid="{9B2A6895-BB21-4478-BCCD-6C33240C48BA}"/>
    <cellStyle name="計算 3 2 14 4 4" xfId="49852" xr:uid="{F39A500A-DA9A-433B-8AED-F9F15EA6D6F9}"/>
    <cellStyle name="計算 3 2 14 5" xfId="5911" xr:uid="{464ACC42-312B-436D-9497-75CBB2954F33}"/>
    <cellStyle name="計算 3 2 14 5 2" xfId="16667" xr:uid="{34144C08-0590-4708-AAF4-9FC50A0149AB}"/>
    <cellStyle name="計算 3 2 14 5 2 2" xfId="38357" xr:uid="{103226CE-AC1C-4794-B825-89EC80B51179}"/>
    <cellStyle name="計算 3 2 14 5 3" xfId="27598" xr:uid="{07EDB693-81D8-4908-A37A-99A4776CAE4B}"/>
    <cellStyle name="計算 3 2 14 6" xfId="6594" xr:uid="{FAC3ACC7-B084-426E-8090-EF8F6FAC9C6A}"/>
    <cellStyle name="計算 3 2 14 6 2" xfId="17350" xr:uid="{67AEF79A-D2F6-4D27-BF92-A972E56F1179}"/>
    <cellStyle name="計算 3 2 14 6 2 2" xfId="39040" xr:uid="{C800DE16-8A75-42C2-BD8F-92F10791465F}"/>
    <cellStyle name="計算 3 2 14 6 3" xfId="28281" xr:uid="{586F7ACB-5DF5-4635-91F5-C767A76D45F6}"/>
    <cellStyle name="計算 3 2 14 7" xfId="7273" xr:uid="{38497F6C-FDFC-484A-AB66-A4472CFD8B5B}"/>
    <cellStyle name="計算 3 2 14 7 2" xfId="18029" xr:uid="{4B517320-A3FB-4137-8EF2-7A440660CBB3}"/>
    <cellStyle name="計算 3 2 14 7 2 2" xfId="39719" xr:uid="{916CC9CE-BCB8-4419-A9A0-D9FC670997CC}"/>
    <cellStyle name="計算 3 2 14 7 3" xfId="28960" xr:uid="{4A7EA3C9-20D9-4112-8BBA-0DB67795AD90}"/>
    <cellStyle name="計算 3 2 14 8" xfId="7936" xr:uid="{C37B481C-410A-4428-A1BA-D6DB1F5B7743}"/>
    <cellStyle name="計算 3 2 14 8 2" xfId="18692" xr:uid="{8E6025F2-349B-47D7-9019-1FC227C853DC}"/>
    <cellStyle name="計算 3 2 14 8 2 2" xfId="40383" xr:uid="{C4770E32-6FE6-4E1B-8448-89F414A48ACD}"/>
    <cellStyle name="計算 3 2 14 8 3" xfId="29624" xr:uid="{6DAC8AF8-9146-4411-9A01-ED36907D8392}"/>
    <cellStyle name="計算 3 2 14 9" xfId="8572" xr:uid="{3C0FDAD8-A8DB-4ABE-985D-98EE2797FAFF}"/>
    <cellStyle name="計算 3 2 14 9 2" xfId="19328" xr:uid="{ADF5981F-E697-4158-9D45-5C4E8E542E8C}"/>
    <cellStyle name="計算 3 2 14 9 2 2" xfId="41019" xr:uid="{6F11AAC3-3AFA-4D41-A164-3B70B53E90DB}"/>
    <cellStyle name="計算 3 2 14 9 3" xfId="30260" xr:uid="{0CD94095-16FB-4616-B4C0-6A83CAFC7AB7}"/>
    <cellStyle name="計算 3 2 15" xfId="3283" xr:uid="{0AC64D3C-752A-4280-9DCA-4553F6C1DE11}"/>
    <cellStyle name="計算 3 2 15 10" xfId="9311" xr:uid="{2E0DACE9-CB70-44DB-8852-9FE2F64C993E}"/>
    <cellStyle name="計算 3 2 15 10 2" xfId="20068" xr:uid="{C3FC7675-0C18-447C-A272-5D94055668C5}"/>
    <cellStyle name="計算 3 2 15 10 2 2" xfId="41759" xr:uid="{F666E14A-52C8-4EAA-89CE-8E130BCC3592}"/>
    <cellStyle name="計算 3 2 15 10 3" xfId="31000" xr:uid="{501A3D5B-8CCF-4468-A162-8AA8CF6B0FA6}"/>
    <cellStyle name="計算 3 2 15 11" xfId="9937" xr:uid="{8F18F20A-8289-4093-9AF8-C017F722CE09}"/>
    <cellStyle name="計算 3 2 15 11 2" xfId="20694" xr:uid="{DE8F9CEA-4E50-4B29-A186-546ADDD42295}"/>
    <cellStyle name="計算 3 2 15 11 2 2" xfId="42385" xr:uid="{98BF41B1-CA9F-45CF-9E78-92E58116CFEC}"/>
    <cellStyle name="計算 3 2 15 11 3" xfId="31626" xr:uid="{B3E8E646-4DF6-4FEB-83A0-2D756A0D38A3}"/>
    <cellStyle name="計算 3 2 15 12" xfId="10572" xr:uid="{24D0D0D8-C882-4049-8A5E-55AD18C9928E}"/>
    <cellStyle name="計算 3 2 15 12 2" xfId="21329" xr:uid="{119ECC24-433D-4F39-B50D-F0978795A8D7}"/>
    <cellStyle name="計算 3 2 15 12 2 2" xfId="43020" xr:uid="{2AD9A304-6567-4172-9EAC-E00592C7C6F1}"/>
    <cellStyle name="計算 3 2 15 12 3" xfId="32261" xr:uid="{726A8B51-BEF1-4FAC-AF59-9BEFF684B404}"/>
    <cellStyle name="計算 3 2 15 13" xfId="11224" xr:uid="{DFEE7400-30DD-4E2E-9188-AAD54357084C}"/>
    <cellStyle name="計算 3 2 15 13 2" xfId="21981" xr:uid="{52407BF9-AD2E-4E93-AAE2-30E78B7FFC12}"/>
    <cellStyle name="計算 3 2 15 13 2 2" xfId="43672" xr:uid="{A3612007-852B-4840-A51A-7E01471B722A}"/>
    <cellStyle name="計算 3 2 15 13 3" xfId="32913" xr:uid="{67F7C52D-22A1-482B-9FEF-B577EE1A2A2E}"/>
    <cellStyle name="計算 3 2 15 14" xfId="11849" xr:uid="{C39780C2-ABEA-4974-B2C3-4E6A48525A3B}"/>
    <cellStyle name="計算 3 2 15 14 2" xfId="22606" xr:uid="{E2873D18-A0AF-43A8-B4A8-047CFC8CB81E}"/>
    <cellStyle name="計算 3 2 15 14 2 2" xfId="44297" xr:uid="{34723CEA-1FA6-4EC4-BCC1-C1F6C81E13D3}"/>
    <cellStyle name="計算 3 2 15 14 3" xfId="33538" xr:uid="{99564DFF-3BC0-4028-95E0-82D4D8161476}"/>
    <cellStyle name="計算 3 2 15 15" xfId="12454" xr:uid="{0AAA943C-1BDA-481F-B160-82E0E54541C6}"/>
    <cellStyle name="計算 3 2 15 15 2" xfId="23211" xr:uid="{2093F81A-D0F3-4729-8652-6D5A9D557AC1}"/>
    <cellStyle name="計算 3 2 15 15 2 2" xfId="44902" xr:uid="{F98845F9-9176-4C25-87B3-1B8CB5857808}"/>
    <cellStyle name="計算 3 2 15 15 3" xfId="34143" xr:uid="{CFD29FD6-D2AB-4768-A060-BDE5926997D1}"/>
    <cellStyle name="計算 3 2 15 16" xfId="13083" xr:uid="{9575942D-01FF-4C05-A463-CA1F52AB1CFF}"/>
    <cellStyle name="計算 3 2 15 16 2" xfId="23840" xr:uid="{363E399F-0C92-420E-A069-F263E66BA8A8}"/>
    <cellStyle name="計算 3 2 15 16 2 2" xfId="45531" xr:uid="{919ACD29-836D-4390-8B3C-51315B2F7F62}"/>
    <cellStyle name="計算 3 2 15 16 3" xfId="34772" xr:uid="{5B9F67A9-EFC5-48E7-8381-31649417572E}"/>
    <cellStyle name="計算 3 2 15 17" xfId="13754" xr:uid="{A69B9538-E9BA-4B79-A0A7-9B59583D1BFA}"/>
    <cellStyle name="計算 3 2 15 17 2" xfId="35443" xr:uid="{DFFF8BDF-DB0B-416D-A837-B34335E8F2C2}"/>
    <cellStyle name="計算 3 2 15 18" xfId="24683" xr:uid="{AF8F3674-71F2-4BF9-BC14-A7B82E2B981D}"/>
    <cellStyle name="計算 3 2 15 19" xfId="46381" xr:uid="{6E3D2C6B-5923-4092-BFDB-F93576235D81}"/>
    <cellStyle name="計算 3 2 15 2" xfId="3935" xr:uid="{A62AA916-E48C-4370-B7E1-38E29093912F}"/>
    <cellStyle name="計算 3 2 15 2 2" xfId="14691" xr:uid="{28BCF12A-CB4F-449B-95AC-BF073BA8F57D}"/>
    <cellStyle name="計算 3 2 15 2 2 2" xfId="36381" xr:uid="{E7967F36-14FC-4D38-8115-7ACEE7C6C13C}"/>
    <cellStyle name="計算 3 2 15 2 2 3" xfId="50592" xr:uid="{36F013EB-9E77-43B8-9A46-ADDD274DE6B5}"/>
    <cellStyle name="計算 3 2 15 2 3" xfId="25623" xr:uid="{EA07BC08-64B6-43BF-9D42-E8CFB758A788}"/>
    <cellStyle name="計算 3 2 15 2 4" xfId="48423" xr:uid="{2702C7E6-5A66-441B-9862-B85B3D09552C}"/>
    <cellStyle name="計算 3 2 15 20" xfId="47059" xr:uid="{94D574FD-13E0-4049-AF6F-15B86696F56C}"/>
    <cellStyle name="計算 3 2 15 21" xfId="47743" xr:uid="{796AB82F-B882-4618-99EF-8A10CF7676A5}"/>
    <cellStyle name="計算 3 2 15 3" xfId="4615" xr:uid="{00B20397-FC82-43CC-BBC2-47B392363FE9}"/>
    <cellStyle name="計算 3 2 15 3 2" xfId="15371" xr:uid="{DF35F587-D084-4F45-B904-7172AD695E8D}"/>
    <cellStyle name="計算 3 2 15 3 2 2" xfId="37061" xr:uid="{86B32E95-26E5-4C6B-8173-6E81FAACF300}"/>
    <cellStyle name="計算 3 2 15 3 2 3" xfId="51272" xr:uid="{AD93A4E1-614F-442F-8F13-349F6F08E7E4}"/>
    <cellStyle name="計算 3 2 15 3 3" xfId="26303" xr:uid="{FB032475-60DD-4CDE-ACD5-76364634DC51}"/>
    <cellStyle name="計算 3 2 15 3 4" xfId="49103" xr:uid="{E1E3E1FA-05D0-46B8-B01E-5D0DCB07C4DA}"/>
    <cellStyle name="計算 3 2 15 4" xfId="5291" xr:uid="{568651CF-3C1E-4066-8BB9-AE2D7B44D7DF}"/>
    <cellStyle name="計算 3 2 15 4 2" xfId="16047" xr:uid="{D0F2672A-F0F2-4232-8FB6-AE21F9E052ED}"/>
    <cellStyle name="計算 3 2 15 4 2 2" xfId="37737" xr:uid="{107FE720-65FE-4DAC-8194-912501897DA4}"/>
    <cellStyle name="計算 3 2 15 4 3" xfId="26979" xr:uid="{263F9233-F722-4104-B520-707B3B526BB8}"/>
    <cellStyle name="計算 3 2 15 4 4" xfId="49912" xr:uid="{3915B663-66A0-4B22-BB61-A7CFC33CB763}"/>
    <cellStyle name="計算 3 2 15 5" xfId="5971" xr:uid="{DB566B37-0686-4506-A275-9EAA32D6CAF8}"/>
    <cellStyle name="計算 3 2 15 5 2" xfId="16727" xr:uid="{268D2681-7046-4921-8BD0-E0A3025AC913}"/>
    <cellStyle name="計算 3 2 15 5 2 2" xfId="38417" xr:uid="{2BEF33E9-F2D3-4FD8-99F5-E010F0FBC024}"/>
    <cellStyle name="計算 3 2 15 5 3" xfId="27658" xr:uid="{A25EE9BB-A33C-4555-BCAD-95E35619EF4F}"/>
    <cellStyle name="計算 3 2 15 6" xfId="6654" xr:uid="{86D1E706-383E-4D29-B320-79AA579EE5B5}"/>
    <cellStyle name="計算 3 2 15 6 2" xfId="17410" xr:uid="{24A05F61-A916-4C16-803C-AF5812D651B4}"/>
    <cellStyle name="計算 3 2 15 6 2 2" xfId="39100" xr:uid="{6CB52057-91FF-4913-B215-9F233ABB07D1}"/>
    <cellStyle name="計算 3 2 15 6 3" xfId="28341" xr:uid="{61FC5F26-BE05-44E8-BA37-29E76BDAA743}"/>
    <cellStyle name="計算 3 2 15 7" xfId="7333" xr:uid="{BDC6A48F-B240-43A6-B81E-6C4DF81F76FD}"/>
    <cellStyle name="計算 3 2 15 7 2" xfId="18089" xr:uid="{FA652204-2DB3-48C1-A390-0C78815CAD49}"/>
    <cellStyle name="計算 3 2 15 7 2 2" xfId="39779" xr:uid="{844F6615-735D-4792-B3FC-C49DAEC12CBF}"/>
    <cellStyle name="計算 3 2 15 7 3" xfId="29020" xr:uid="{B404F71E-721C-4B45-B641-65BF81544107}"/>
    <cellStyle name="計算 3 2 15 8" xfId="7996" xr:uid="{6EAC80D0-59F0-4E89-99D3-663F26188154}"/>
    <cellStyle name="計算 3 2 15 8 2" xfId="18752" xr:uid="{7A98BEE7-86F2-47F3-A86F-FC04F69BC97C}"/>
    <cellStyle name="計算 3 2 15 8 2 2" xfId="40443" xr:uid="{BBBB145F-1470-476F-81C5-EDF630427F60}"/>
    <cellStyle name="計算 3 2 15 8 3" xfId="29684" xr:uid="{700DD019-8512-434F-A195-4265E25AD038}"/>
    <cellStyle name="計算 3 2 15 9" xfId="8632" xr:uid="{DEBE5704-A37C-4A5C-99DD-306786A1EE80}"/>
    <cellStyle name="計算 3 2 15 9 2" xfId="19388" xr:uid="{B82C80BF-DAF3-4629-AE63-B00CD57E3622}"/>
    <cellStyle name="計算 3 2 15 9 2 2" xfId="41079" xr:uid="{CC330B8F-5B25-44EC-AF9D-726C888B27C1}"/>
    <cellStyle name="計算 3 2 15 9 3" xfId="30320" xr:uid="{B574E6C0-85CA-4B9E-8D32-8A140110E5B3}"/>
    <cellStyle name="計算 3 2 16" xfId="2534" xr:uid="{F3D2936F-8407-4E59-B6A3-8C2B51B1A0F8}"/>
    <cellStyle name="計算 3 2 16 2" xfId="13903" xr:uid="{DE163103-EA07-49AA-98F6-94F287E1BB92}"/>
    <cellStyle name="計算 3 2 16 2 2" xfId="35593" xr:uid="{98A87FB6-C3BF-4CA0-9CC2-5974F4B02C4A}"/>
    <cellStyle name="計算 3 2 16 2 3" xfId="49972" xr:uid="{FC286620-A32C-485D-AD0F-533437C5127E}"/>
    <cellStyle name="計算 3 2 16 3" xfId="24834" xr:uid="{90FB6D10-317A-43BF-A5F3-1852A64AE7C0}"/>
    <cellStyle name="計算 3 2 16 4" xfId="47803" xr:uid="{09EEC122-B5AC-41FF-9E05-3F2B12507E67}"/>
    <cellStyle name="計算 3 2 17" xfId="3986" xr:uid="{9FC9057E-7791-4DE4-88F3-0C6F6426CAF1}"/>
    <cellStyle name="計算 3 2 17 2" xfId="14742" xr:uid="{706F312F-30C5-436D-BFB1-89D0566ADC2B}"/>
    <cellStyle name="計算 3 2 17 2 2" xfId="36432" xr:uid="{4F49BEC9-2406-4C70-A96C-7555A71E6BC2}"/>
    <cellStyle name="計算 3 2 17 2 3" xfId="50652" xr:uid="{E5FB4ED8-DE93-4A7E-9A2C-0F637B432327}"/>
    <cellStyle name="計算 3 2 17 3" xfId="25674" xr:uid="{D3551925-F625-4DB1-AFAB-35E40CCCAF7A}"/>
    <cellStyle name="計算 3 2 17 4" xfId="48483" xr:uid="{0E52DB6E-218E-448F-8FBB-E14513F3E933}"/>
    <cellStyle name="計算 3 2 18" xfId="4666" xr:uid="{1D53FD20-7D77-4772-9C6A-A63DF0386308}"/>
    <cellStyle name="計算 3 2 18 2" xfId="15422" xr:uid="{E9B9D656-D1C8-4772-BEE7-72CD40F5BD50}"/>
    <cellStyle name="計算 3 2 18 2 2" xfId="37112" xr:uid="{10FB3600-91F5-4711-9577-6AEA27C2D740}"/>
    <cellStyle name="計算 3 2 18 3" xfId="26354" xr:uid="{7B0B65B0-939A-4E89-B782-E290E0DAC0E9}"/>
    <cellStyle name="計算 3 2 18 4" xfId="49292" xr:uid="{9496843E-3023-4F1B-8B97-25A7D81CF68F}"/>
    <cellStyle name="計算 3 2 19" xfId="5342" xr:uid="{422030C5-D025-4217-A7DC-FF85CCC7FC50}"/>
    <cellStyle name="計算 3 2 19 2" xfId="16098" xr:uid="{AFBAF52D-ABFB-4BAA-B561-E5D5630C934F}"/>
    <cellStyle name="計算 3 2 19 2 2" xfId="37788" xr:uid="{19BDA794-BE4F-4508-8920-B43E2A18535F}"/>
    <cellStyle name="計算 3 2 19 3" xfId="27030" xr:uid="{A0915B03-2C26-4C79-8905-B938EB96EEA3}"/>
    <cellStyle name="計算 3 2 2" xfId="2471" xr:uid="{2F776B98-1BD2-496A-AFC1-9EC505087257}"/>
    <cellStyle name="計算 3 2 2 10" xfId="3253" xr:uid="{71911F9C-1330-4AE7-B9AF-18BB6172348A}"/>
    <cellStyle name="計算 3 2 2 10 10" xfId="9281" xr:uid="{BD309A39-388B-4D39-A22D-07030B88D616}"/>
    <cellStyle name="計算 3 2 2 10 10 2" xfId="20038" xr:uid="{D618A6A4-8318-444B-AED7-B7DCD8F32C3F}"/>
    <cellStyle name="計算 3 2 2 10 10 2 2" xfId="41729" xr:uid="{D6C96395-92CA-44BE-B704-E32871E364D8}"/>
    <cellStyle name="計算 3 2 2 10 10 3" xfId="30970" xr:uid="{CDEA9E40-CBB1-4736-8163-F18154C248F4}"/>
    <cellStyle name="計算 3 2 2 10 11" xfId="9907" xr:uid="{ACE65A2E-C294-410E-8164-5438D2B96BA2}"/>
    <cellStyle name="計算 3 2 2 10 11 2" xfId="20664" xr:uid="{387E4BDD-4BD4-4700-BDF3-692081F7A429}"/>
    <cellStyle name="計算 3 2 2 10 11 2 2" xfId="42355" xr:uid="{AA4D88E2-7A0C-4D54-8ED8-BF54C8B8EFAB}"/>
    <cellStyle name="計算 3 2 2 10 11 3" xfId="31596" xr:uid="{A82C998B-23A5-451E-AC40-37100CE8EBE6}"/>
    <cellStyle name="計算 3 2 2 10 12" xfId="10542" xr:uid="{B38D584E-BED6-4F95-A4A0-7FCB8BB25A99}"/>
    <cellStyle name="計算 3 2 2 10 12 2" xfId="21299" xr:uid="{3AF8FEBE-27E2-43E3-9CA1-7F53CB61A8EA}"/>
    <cellStyle name="計算 3 2 2 10 12 2 2" xfId="42990" xr:uid="{EE5B70F0-F668-4456-BE30-596798E0B128}"/>
    <cellStyle name="計算 3 2 2 10 12 3" xfId="32231" xr:uid="{3E36B9A5-6CB4-4706-8C65-4AA97EC93F0D}"/>
    <cellStyle name="計算 3 2 2 10 13" xfId="11194" xr:uid="{6F41C265-D58B-4F07-95FE-82F1149AFDB2}"/>
    <cellStyle name="計算 3 2 2 10 13 2" xfId="21951" xr:uid="{49AF9217-1231-4CA3-A20C-AF92F5C90A28}"/>
    <cellStyle name="計算 3 2 2 10 13 2 2" xfId="43642" xr:uid="{4DB846E1-DEC9-4724-9919-1A3117632F06}"/>
    <cellStyle name="計算 3 2 2 10 13 3" xfId="32883" xr:uid="{A9C7FEE2-DB3C-40DF-ABFB-2CA726EB84B9}"/>
    <cellStyle name="計算 3 2 2 10 14" xfId="11819" xr:uid="{4FA87132-3646-43F8-9766-23690491AD92}"/>
    <cellStyle name="計算 3 2 2 10 14 2" xfId="22576" xr:uid="{FEF70351-8674-4B79-ABE7-3779EA1EBC11}"/>
    <cellStyle name="計算 3 2 2 10 14 2 2" xfId="44267" xr:uid="{6706E012-B7CC-4D5F-8698-497E547D20B3}"/>
    <cellStyle name="計算 3 2 2 10 14 3" xfId="33508" xr:uid="{F7077EF5-941D-4405-B407-8FBC4C580214}"/>
    <cellStyle name="計算 3 2 2 10 15" xfId="12424" xr:uid="{8A54E0D1-8B40-40F5-8CD9-9F01242062E8}"/>
    <cellStyle name="計算 3 2 2 10 15 2" xfId="23181" xr:uid="{AE8D3CCD-397A-4EEC-8EBE-9F2E576FE9C9}"/>
    <cellStyle name="計算 3 2 2 10 15 2 2" xfId="44872" xr:uid="{B1D8E446-B23F-46A7-B768-0EDCD92DC3A6}"/>
    <cellStyle name="計算 3 2 2 10 15 3" xfId="34113" xr:uid="{1D37A316-0E13-4D26-8AC5-54EA53B3D63E}"/>
    <cellStyle name="計算 3 2 2 10 16" xfId="13053" xr:uid="{F434C443-DD6F-4517-A2DF-AEB2AA8E96CA}"/>
    <cellStyle name="計算 3 2 2 10 16 2" xfId="23810" xr:uid="{8326FA7F-B5E8-4E01-B92C-B0127BFDE7CC}"/>
    <cellStyle name="計算 3 2 2 10 16 2 2" xfId="45501" xr:uid="{527797B7-508A-4406-B952-6B62B52F8BC8}"/>
    <cellStyle name="計算 3 2 2 10 16 3" xfId="34742" xr:uid="{46337F01-14F5-437B-8FB5-18FC3FD453EC}"/>
    <cellStyle name="計算 3 2 2 10 17" xfId="13724" xr:uid="{44E94010-6CFF-457F-8A35-AD4712B7477B}"/>
    <cellStyle name="計算 3 2 2 10 17 2" xfId="35413" xr:uid="{89642080-BFED-4393-984D-AED721E4B99F}"/>
    <cellStyle name="計算 3 2 2 10 18" xfId="24653" xr:uid="{9544584D-955F-44AC-A3D6-04479FC03954}"/>
    <cellStyle name="計算 3 2 2 10 19" xfId="46351" xr:uid="{85AD89F6-59DE-4615-98B0-14C577F7DD5C}"/>
    <cellStyle name="計算 3 2 2 10 2" xfId="3905" xr:uid="{9EE1B9AA-70D4-4D81-9620-E115F91F6AF1}"/>
    <cellStyle name="計算 3 2 2 10 2 2" xfId="14661" xr:uid="{92A1D349-0CA1-43DD-B320-90880F6015CD}"/>
    <cellStyle name="計算 3 2 2 10 2 2 2" xfId="36351" xr:uid="{F579360F-AD6A-4FBE-B79D-0411CC619F82}"/>
    <cellStyle name="計算 3 2 2 10 2 2 3" xfId="50562" xr:uid="{94F6AA42-A69E-46B8-B2BA-E14294CA719E}"/>
    <cellStyle name="計算 3 2 2 10 2 3" xfId="25593" xr:uid="{30BF521D-C609-4B92-9465-2285E07B62F3}"/>
    <cellStyle name="計算 3 2 2 10 2 4" xfId="48393" xr:uid="{20CE750A-040D-414A-836A-19A263250034}"/>
    <cellStyle name="計算 3 2 2 10 20" xfId="47029" xr:uid="{C2D3119A-A985-4B82-8873-358B68791C69}"/>
    <cellStyle name="計算 3 2 2 10 21" xfId="47713" xr:uid="{3E39A0BC-1D2D-4A64-8E74-31CD9661EB51}"/>
    <cellStyle name="計算 3 2 2 10 3" xfId="4585" xr:uid="{DEDEAAD3-D0BC-4D13-B829-A4CA5BEF39FF}"/>
    <cellStyle name="計算 3 2 2 10 3 2" xfId="15341" xr:uid="{9F9C6478-D8C4-435B-8F24-A0D0741C3046}"/>
    <cellStyle name="計算 3 2 2 10 3 2 2" xfId="37031" xr:uid="{D0517EFF-8368-4C02-A58F-06DF69C1CAD5}"/>
    <cellStyle name="計算 3 2 2 10 3 2 3" xfId="51242" xr:uid="{32641F89-E570-422D-BFB2-D69A45018E0A}"/>
    <cellStyle name="計算 3 2 2 10 3 3" xfId="26273" xr:uid="{17E22C8B-E283-4A1C-80F1-957ACE3A77EF}"/>
    <cellStyle name="計算 3 2 2 10 3 4" xfId="49073" xr:uid="{A3A0FCE0-F423-4BB5-96E5-CF42B45E0DBB}"/>
    <cellStyle name="計算 3 2 2 10 4" xfId="5261" xr:uid="{768C3B76-EC49-434D-9AC8-776B3EF74F90}"/>
    <cellStyle name="計算 3 2 2 10 4 2" xfId="16017" xr:uid="{02B98059-7318-44A7-A2B1-A7D2BF41EF21}"/>
    <cellStyle name="計算 3 2 2 10 4 2 2" xfId="37707" xr:uid="{0B70CDCF-8F6D-48AC-81B3-404125C0E7C1}"/>
    <cellStyle name="計算 3 2 2 10 4 3" xfId="26949" xr:uid="{3DBC5981-02B0-417E-9F60-EB718CF75BA2}"/>
    <cellStyle name="計算 3 2 2 10 4 4" xfId="49882" xr:uid="{003B8CCA-BAB2-4A8C-9E8C-BA2360EC73DD}"/>
    <cellStyle name="計算 3 2 2 10 5" xfId="5941" xr:uid="{1553BBE7-BC72-49D9-AA48-402F8CE86E3E}"/>
    <cellStyle name="計算 3 2 2 10 5 2" xfId="16697" xr:uid="{1EE4EE4A-2CDB-49AD-9124-8B8D7639F879}"/>
    <cellStyle name="計算 3 2 2 10 5 2 2" xfId="38387" xr:uid="{4B66651E-CB4B-4555-A6BF-E37C1C10BF9D}"/>
    <cellStyle name="計算 3 2 2 10 5 3" xfId="27628" xr:uid="{A802EBE6-C54B-41AD-97EC-7A29F63972FB}"/>
    <cellStyle name="計算 3 2 2 10 6" xfId="6624" xr:uid="{6A710C2F-C947-4752-8DE9-AB007A51E2E5}"/>
    <cellStyle name="計算 3 2 2 10 6 2" xfId="17380" xr:uid="{04589DFD-B030-4196-BCD2-6C38876FD00B}"/>
    <cellStyle name="計算 3 2 2 10 6 2 2" xfId="39070" xr:uid="{1577CB1D-EA42-4AA3-92B2-4EF0AF0A9CE4}"/>
    <cellStyle name="計算 3 2 2 10 6 3" xfId="28311" xr:uid="{38C8D52C-E7D7-48BC-A30F-E595171F32D7}"/>
    <cellStyle name="計算 3 2 2 10 7" xfId="7303" xr:uid="{E109F388-5D53-43B4-BFE0-4B2A2AF7E234}"/>
    <cellStyle name="計算 3 2 2 10 7 2" xfId="18059" xr:uid="{E1551223-E7A0-45F6-BC70-EEC84D24FFB6}"/>
    <cellStyle name="計算 3 2 2 10 7 2 2" xfId="39749" xr:uid="{493E8C4C-D0C8-4994-85ED-C790A71A4C0D}"/>
    <cellStyle name="計算 3 2 2 10 7 3" xfId="28990" xr:uid="{B060E89B-1ACC-4B32-9687-9BC372C6E480}"/>
    <cellStyle name="計算 3 2 2 10 8" xfId="7966" xr:uid="{9DEF4F2A-1438-4B03-AE07-3501502BBA5C}"/>
    <cellStyle name="計算 3 2 2 10 8 2" xfId="18722" xr:uid="{A223A9FF-1A26-4F9A-8BA7-AA1A3BD872AC}"/>
    <cellStyle name="計算 3 2 2 10 8 2 2" xfId="40413" xr:uid="{646CA994-D581-4EEB-82A7-08196A59FF1E}"/>
    <cellStyle name="計算 3 2 2 10 8 3" xfId="29654" xr:uid="{E3CB7E75-2E60-4250-BC79-A9B0EB990F64}"/>
    <cellStyle name="計算 3 2 2 10 9" xfId="8602" xr:uid="{194806A4-B9F1-4FBF-8EC4-9548AF20130B}"/>
    <cellStyle name="計算 3 2 2 10 9 2" xfId="19358" xr:uid="{265EFB7E-7CC2-4937-88E7-FD6063590593}"/>
    <cellStyle name="計算 3 2 2 10 9 2 2" xfId="41049" xr:uid="{35F76005-15A6-468C-A685-8A2592956026}"/>
    <cellStyle name="計算 3 2 2 10 9 3" xfId="30290" xr:uid="{5EA974E6-2A08-47BD-B1E3-88C6D8167F08}"/>
    <cellStyle name="計算 3 2 2 11" xfId="3313" xr:uid="{E062F8CA-3B30-4370-A85C-CFA745D30AF8}"/>
    <cellStyle name="計算 3 2 2 11 10" xfId="9341" xr:uid="{0405A944-4D75-4AD1-8E47-8F1D0ECEA3B8}"/>
    <cellStyle name="計算 3 2 2 11 10 2" xfId="20098" xr:uid="{3D89F0E9-5BA5-4E53-A57D-FEF223039E91}"/>
    <cellStyle name="計算 3 2 2 11 10 2 2" xfId="41789" xr:uid="{D4F225A0-E7FB-404C-88FE-C1EA9FDC326B}"/>
    <cellStyle name="計算 3 2 2 11 10 3" xfId="31030" xr:uid="{C8CD9014-2061-4A88-8E8B-4BEEEF8C04C6}"/>
    <cellStyle name="計算 3 2 2 11 11" xfId="9967" xr:uid="{1C999D23-4021-437C-AE78-0006A7805A8F}"/>
    <cellStyle name="計算 3 2 2 11 11 2" xfId="20724" xr:uid="{70EE313E-4268-45B1-A759-FD037E3B5D5D}"/>
    <cellStyle name="計算 3 2 2 11 11 2 2" xfId="42415" xr:uid="{A46CF20F-B9B8-45B3-9490-DEDECEB63682}"/>
    <cellStyle name="計算 3 2 2 11 11 3" xfId="31656" xr:uid="{EC86CE91-209F-40DE-9DA7-EE48466F186B}"/>
    <cellStyle name="計算 3 2 2 11 12" xfId="10602" xr:uid="{63421C7B-A783-4AD0-A7D2-3262FFC705AC}"/>
    <cellStyle name="計算 3 2 2 11 12 2" xfId="21359" xr:uid="{896B3D5A-3592-45C4-A80E-C9C6258E50D4}"/>
    <cellStyle name="計算 3 2 2 11 12 2 2" xfId="43050" xr:uid="{E473F0D8-9CC4-4CA5-8D59-E88110058BAD}"/>
    <cellStyle name="計算 3 2 2 11 12 3" xfId="32291" xr:uid="{908CED2C-240B-44B6-BD57-4E161F7213D0}"/>
    <cellStyle name="計算 3 2 2 11 13" xfId="11254" xr:uid="{C86CB158-4BA9-4C8C-A8D4-237F3120BD21}"/>
    <cellStyle name="計算 3 2 2 11 13 2" xfId="22011" xr:uid="{B2160B2A-FE1D-4EA9-9F6D-93F106F34693}"/>
    <cellStyle name="計算 3 2 2 11 13 2 2" xfId="43702" xr:uid="{62F42A04-7FFB-465C-AABE-21ECA222BD07}"/>
    <cellStyle name="計算 3 2 2 11 13 3" xfId="32943" xr:uid="{CEE55561-A40D-4FE3-9873-34F3786FED77}"/>
    <cellStyle name="計算 3 2 2 11 14" xfId="11879" xr:uid="{FF385FA9-5F3B-465C-A362-FA5F71EE6F70}"/>
    <cellStyle name="計算 3 2 2 11 14 2" xfId="22636" xr:uid="{E903CDCD-E495-4E97-86AA-7DAEAA3FA02F}"/>
    <cellStyle name="計算 3 2 2 11 14 2 2" xfId="44327" xr:uid="{A3A4092C-E1F2-46CA-AA75-6ECEC86F25F0}"/>
    <cellStyle name="計算 3 2 2 11 14 3" xfId="33568" xr:uid="{C58F843F-A440-4CEC-A910-885E9AFA3CC2}"/>
    <cellStyle name="計算 3 2 2 11 15" xfId="12484" xr:uid="{30E35CF2-1E4D-4594-AD0A-963B13157B2C}"/>
    <cellStyle name="計算 3 2 2 11 15 2" xfId="23241" xr:uid="{E1F03EFB-77F8-48EE-B840-E7580143A762}"/>
    <cellStyle name="計算 3 2 2 11 15 2 2" xfId="44932" xr:uid="{6568F474-C239-4BD5-AF15-4B777A56DC7A}"/>
    <cellStyle name="計算 3 2 2 11 15 3" xfId="34173" xr:uid="{BF3F8CF6-DD1C-4682-9967-B1EB846152F1}"/>
    <cellStyle name="計算 3 2 2 11 16" xfId="13113" xr:uid="{12CDBC89-73E3-47FD-BF27-0EB9ABB06567}"/>
    <cellStyle name="計算 3 2 2 11 16 2" xfId="23870" xr:uid="{F86426D2-593F-4D28-98FA-F30ACE77D0FA}"/>
    <cellStyle name="計算 3 2 2 11 16 2 2" xfId="45561" xr:uid="{941A8CE2-131E-4EAC-AB51-3285F82ECFC3}"/>
    <cellStyle name="計算 3 2 2 11 16 3" xfId="34802" xr:uid="{D070FA04-F7C2-42AE-89E0-552045C18FEF}"/>
    <cellStyle name="計算 3 2 2 11 17" xfId="13784" xr:uid="{0FCC3174-FE12-45D6-993D-AF74CF5C90F9}"/>
    <cellStyle name="計算 3 2 2 11 17 2" xfId="35473" xr:uid="{FF248DFD-1C8A-401E-B87F-22C218FD9E43}"/>
    <cellStyle name="計算 3 2 2 11 18" xfId="24713" xr:uid="{E0A877E9-CB93-4DDC-B49C-1DC026F6AA84}"/>
    <cellStyle name="計算 3 2 2 11 19" xfId="46411" xr:uid="{FB5D9ED6-656E-4DF5-80AA-AA344F24089B}"/>
    <cellStyle name="計算 3 2 2 11 2" xfId="3965" xr:uid="{DECC6555-CBFF-432D-82FE-00DD58FFEEA2}"/>
    <cellStyle name="計算 3 2 2 11 2 2" xfId="14721" xr:uid="{5B0362F7-40B9-4334-BFBA-2272D89D026B}"/>
    <cellStyle name="計算 3 2 2 11 2 2 2" xfId="36411" xr:uid="{810F920D-1F7D-48DB-83E1-E95EE171D8E7}"/>
    <cellStyle name="計算 3 2 2 11 2 2 3" xfId="50622" xr:uid="{305D008B-E7C9-4730-866B-4009F9AF2C6C}"/>
    <cellStyle name="計算 3 2 2 11 2 3" xfId="25653" xr:uid="{3E142310-CEC8-479F-96AD-BCC6DF86BEB8}"/>
    <cellStyle name="計算 3 2 2 11 2 4" xfId="48453" xr:uid="{C1BBB43E-9F78-4ED4-9FAC-B2CB3CAA49B8}"/>
    <cellStyle name="計算 3 2 2 11 20" xfId="47089" xr:uid="{027AFD5B-4F81-4C7D-987C-9CE11BC50987}"/>
    <cellStyle name="計算 3 2 2 11 21" xfId="47773" xr:uid="{63601D96-E034-4625-AB97-5F899530D943}"/>
    <cellStyle name="計算 3 2 2 11 3" xfId="4645" xr:uid="{5B5B445D-D57A-4DC8-B8F2-8D80C5AB7802}"/>
    <cellStyle name="計算 3 2 2 11 3 2" xfId="15401" xr:uid="{D00A37BB-AC87-40D0-8350-89ACDC3BE4C7}"/>
    <cellStyle name="計算 3 2 2 11 3 2 2" xfId="37091" xr:uid="{BF2EFCFA-A3AC-4C90-8939-84AAB39BD55C}"/>
    <cellStyle name="計算 3 2 2 11 3 2 3" xfId="51302" xr:uid="{F4B58A3F-E3A0-4F3E-AC7A-DCC9861647F6}"/>
    <cellStyle name="計算 3 2 2 11 3 3" xfId="26333" xr:uid="{839F6144-FF7E-40DE-B559-D07628F60422}"/>
    <cellStyle name="計算 3 2 2 11 3 4" xfId="49133" xr:uid="{06264C9D-9506-46A3-BE3C-BCB709F3AC02}"/>
    <cellStyle name="計算 3 2 2 11 4" xfId="5321" xr:uid="{F561ED26-2A44-4912-A191-38140CB7FAF9}"/>
    <cellStyle name="計算 3 2 2 11 4 2" xfId="16077" xr:uid="{4296F17D-DDAE-49D3-B167-4A25D41AFB7E}"/>
    <cellStyle name="計算 3 2 2 11 4 2 2" xfId="37767" xr:uid="{683F1A24-E010-4AA7-8487-F6A41624682E}"/>
    <cellStyle name="計算 3 2 2 11 4 3" xfId="27009" xr:uid="{D815F18F-803F-4103-97A1-973AE609A1E6}"/>
    <cellStyle name="計算 3 2 2 11 4 4" xfId="49942" xr:uid="{D2A3C9E3-612C-4EE8-86B7-510B8EE341C8}"/>
    <cellStyle name="計算 3 2 2 11 5" xfId="6001" xr:uid="{1199C578-552D-4972-8788-1A363865F048}"/>
    <cellStyle name="計算 3 2 2 11 5 2" xfId="16757" xr:uid="{E66DCB56-7F4E-41A6-880F-4E42048F0C97}"/>
    <cellStyle name="計算 3 2 2 11 5 2 2" xfId="38447" xr:uid="{E867D2C2-02A6-4C66-B580-9BE5406E2E0B}"/>
    <cellStyle name="計算 3 2 2 11 5 3" xfId="27688" xr:uid="{30A2DEE1-38EA-4063-BD73-35F5D3D9C02F}"/>
    <cellStyle name="計算 3 2 2 11 6" xfId="6684" xr:uid="{47EF27F1-DD78-4C06-B4D9-BE13BE5BC0B0}"/>
    <cellStyle name="計算 3 2 2 11 6 2" xfId="17440" xr:uid="{8C681761-906E-4149-A0E7-BCF2FDDB0143}"/>
    <cellStyle name="計算 3 2 2 11 6 2 2" xfId="39130" xr:uid="{8DC622E4-8B23-4EAB-B04B-DA14E7E7199F}"/>
    <cellStyle name="計算 3 2 2 11 6 3" xfId="28371" xr:uid="{1B6E19E3-C429-423D-905A-6A352F42B368}"/>
    <cellStyle name="計算 3 2 2 11 7" xfId="7363" xr:uid="{89072A31-BDEF-4AB3-9D80-DD773203E8B6}"/>
    <cellStyle name="計算 3 2 2 11 7 2" xfId="18119" xr:uid="{BAB4BD64-18AA-41F1-970B-76475D4D69B9}"/>
    <cellStyle name="計算 3 2 2 11 7 2 2" xfId="39809" xr:uid="{B28DDBC3-4010-4B59-A0AF-530A4E64FC26}"/>
    <cellStyle name="計算 3 2 2 11 7 3" xfId="29050" xr:uid="{3F46AD12-5D4E-4B89-86F4-1F2E5041682E}"/>
    <cellStyle name="計算 3 2 2 11 8" xfId="8026" xr:uid="{8A03C35D-161E-4A3C-87CF-188DB41E79AC}"/>
    <cellStyle name="計算 3 2 2 11 8 2" xfId="18782" xr:uid="{AA49F258-F593-4249-921F-9E80953BA5AC}"/>
    <cellStyle name="計算 3 2 2 11 8 2 2" xfId="40473" xr:uid="{6DF48EEC-FB64-49B3-AE34-DF26DA02371B}"/>
    <cellStyle name="計算 3 2 2 11 8 3" xfId="29714" xr:uid="{65FBAD42-A49B-4F95-8C9D-C5256AB17BE5}"/>
    <cellStyle name="計算 3 2 2 11 9" xfId="8662" xr:uid="{4A4D32ED-B77D-4CAC-8AE8-BEFA162457ED}"/>
    <cellStyle name="計算 3 2 2 11 9 2" xfId="19418" xr:uid="{37CD81FB-FA7A-48E9-A527-1E0F79941C74}"/>
    <cellStyle name="計算 3 2 2 11 9 2 2" xfId="41109" xr:uid="{7A04AD86-8D8C-4CB4-A9AE-50465E06132F}"/>
    <cellStyle name="計算 3 2 2 11 9 3" xfId="30350" xr:uid="{69EDAA1F-0B58-4EA7-BFAD-B9256A23A564}"/>
    <cellStyle name="計算 3 2 2 12" xfId="3401" xr:uid="{9FCD0229-67BD-4B53-883A-DB61BD6A85CE}"/>
    <cellStyle name="計算 3 2 2 12 2" xfId="14157" xr:uid="{B1255E57-8F7D-4BA1-8127-19D75F843AE5}"/>
    <cellStyle name="計算 3 2 2 12 2 2" xfId="35847" xr:uid="{8A1F0FA2-F157-450C-8C90-E52515E36BA2}"/>
    <cellStyle name="計算 3 2 2 12 2 3" xfId="50062" xr:uid="{064BF83C-85B7-433A-B67B-7BE8CC3153B6}"/>
    <cellStyle name="計算 3 2 2 12 3" xfId="25088" xr:uid="{D108DFCF-AFE7-4F3E-ACC0-DFA7927C7D87}"/>
    <cellStyle name="計算 3 2 2 12 4" xfId="47893" xr:uid="{07C86B42-E5BB-4D9C-98FE-35E15C33C2D4}"/>
    <cellStyle name="計算 3 2 2 13" xfId="4079" xr:uid="{514B56C8-D136-4B62-8AD4-438F13A88DCA}"/>
    <cellStyle name="計算 3 2 2 13 2" xfId="14835" xr:uid="{70923236-CBF1-4253-ACE6-2FE95322188F}"/>
    <cellStyle name="計算 3 2 2 13 2 2" xfId="36525" xr:uid="{41A03F3D-FAAE-4403-8218-EB495750B05C}"/>
    <cellStyle name="計算 3 2 2 13 2 3" xfId="50742" xr:uid="{E879BA96-AE30-4450-BBF6-C9A70DA112DD}"/>
    <cellStyle name="計算 3 2 2 13 3" xfId="25767" xr:uid="{17594E8C-91F8-425F-98B3-BDA2D1C8D0C7}"/>
    <cellStyle name="計算 3 2 2 13 4" xfId="48573" xr:uid="{C61C67F1-547C-4ECE-847D-0985C257180E}"/>
    <cellStyle name="計算 3 2 2 14" xfId="4758" xr:uid="{977C3B30-5925-45C7-BA7D-8AEF842EB59C}"/>
    <cellStyle name="計算 3 2 2 14 2" xfId="15514" xr:uid="{F9F83813-FD75-4B82-AB82-67F25D3C3321}"/>
    <cellStyle name="計算 3 2 2 14 2 2" xfId="37204" xr:uid="{F3891BAF-0FC7-4A8B-AC28-C6362D3484A2}"/>
    <cellStyle name="計算 3 2 2 14 3" xfId="26446" xr:uid="{B59978C0-5ADB-4E6F-B85B-4D5238BC3D3E}"/>
    <cellStyle name="計算 3 2 2 14 4" xfId="49382" xr:uid="{F0A89495-32F1-4B4F-A320-0F5BC9F13E15}"/>
    <cellStyle name="計算 3 2 2 15" xfId="5435" xr:uid="{37318119-A1DF-469B-B5BE-ADB44748C23B}"/>
    <cellStyle name="計算 3 2 2 15 2" xfId="16191" xr:uid="{1230E48C-4A3F-48A0-888B-BF33CA1DE5FB}"/>
    <cellStyle name="計算 3 2 2 15 2 2" xfId="37881" xr:uid="{F22BB197-36EB-478D-8608-1F161F665EC1}"/>
    <cellStyle name="計算 3 2 2 15 3" xfId="27123" xr:uid="{F7269152-A35D-4ED9-B154-1CAC70B043C6}"/>
    <cellStyle name="計算 3 2 2 16" xfId="6124" xr:uid="{EFFFCC52-1251-4AEA-8D79-ABA5E31B528B}"/>
    <cellStyle name="計算 3 2 2 16 2" xfId="16880" xr:uid="{031B90A6-1E46-46DE-8F1D-9AAC6B357029}"/>
    <cellStyle name="計算 3 2 2 16 2 2" xfId="38570" xr:uid="{2640657A-5FF0-4CF8-BC6E-A16C8F6167F7}"/>
    <cellStyle name="計算 3 2 2 16 3" xfId="27811" xr:uid="{03E1A4D1-62A9-4BA4-B62E-E642F98D5832}"/>
    <cellStyle name="計算 3 2 2 17" xfId="6798" xr:uid="{C618E212-DEEF-4E41-8104-3F0F1CAC3D49}"/>
    <cellStyle name="計算 3 2 2 17 2" xfId="17554" xr:uid="{CCF05522-6074-45FB-98BC-A1EC993B5AE4}"/>
    <cellStyle name="計算 3 2 2 17 2 2" xfId="39244" xr:uid="{4481CF3C-DBB6-473B-957F-4627295F6733}"/>
    <cellStyle name="計算 3 2 2 17 3" xfId="28485" xr:uid="{591441C1-BDE9-4B13-8345-779E63BAF3EA}"/>
    <cellStyle name="計算 3 2 2 18" xfId="8097" xr:uid="{23E33D20-0CA6-4ADC-B818-1B8A402603DC}"/>
    <cellStyle name="計算 3 2 2 18 2" xfId="18853" xr:uid="{64F88783-C537-403C-987B-60546E570700}"/>
    <cellStyle name="計算 3 2 2 18 2 2" xfId="40544" xr:uid="{7812F7B8-6065-4B15-AB1A-91068C120357}"/>
    <cellStyle name="計算 3 2 2 18 3" xfId="29785" xr:uid="{802C2A23-C742-48E6-AEED-08BC663B2F23}"/>
    <cellStyle name="計算 3 2 2 19" xfId="10037" xr:uid="{7E281608-146C-4E03-81F3-D4590352D1BF}"/>
    <cellStyle name="計算 3 2 2 19 2" xfId="20794" xr:uid="{182A0BDC-5034-4656-A719-01855343577B}"/>
    <cellStyle name="計算 3 2 2 19 2 2" xfId="42485" xr:uid="{69ACB512-E9FA-45EB-B276-E41EB7BC375E}"/>
    <cellStyle name="計算 3 2 2 19 3" xfId="31726" xr:uid="{9992D56A-4E20-4EE9-B45D-768696FE867F}"/>
    <cellStyle name="計算 3 2 2 2" xfId="2503" xr:uid="{2541B9BE-D877-4D50-97BF-E3C7CCCE424F}"/>
    <cellStyle name="計算 3 2 2 2 10" xfId="8155" xr:uid="{6B6AF6C9-95E5-44BB-B54B-9263F57F6104}"/>
    <cellStyle name="計算 3 2 2 2 10 2" xfId="18911" xr:uid="{95B59935-6DF3-4851-8A8F-188C20C62D81}"/>
    <cellStyle name="計算 3 2 2 2 10 2 2" xfId="40602" xr:uid="{5E1757CB-A500-4C97-B227-7FE8D8639B90}"/>
    <cellStyle name="計算 3 2 2 2 10 3" xfId="29843" xr:uid="{59C613EB-ACF3-46AE-BE91-BD3613F9AC2F}"/>
    <cellStyle name="計算 3 2 2 2 11" xfId="8836" xr:uid="{3A913FD4-475E-4F13-B742-F5F88579F16C}"/>
    <cellStyle name="計算 3 2 2 2 11 2" xfId="19592" xr:uid="{A45918AC-9439-4804-8661-9FBD9294CE8F}"/>
    <cellStyle name="計算 3 2 2 2 11 2 2" xfId="41283" xr:uid="{2BB0C373-3EC1-4B7A-BB67-D538422124B0}"/>
    <cellStyle name="計算 3 2 2 2 11 3" xfId="30524" xr:uid="{45294B91-DEAB-426D-B158-20D212E2AEAF}"/>
    <cellStyle name="計算 3 2 2 2 12" xfId="9461" xr:uid="{55CBD83F-DD54-4400-96E6-03B02090450F}"/>
    <cellStyle name="計算 3 2 2 2 12 2" xfId="20218" xr:uid="{11CE695C-5DAF-4111-B5FA-0F798DA5741C}"/>
    <cellStyle name="計算 3 2 2 2 12 2 2" xfId="41909" xr:uid="{19D7DCFF-3F39-4821-9F1C-924002409A22}"/>
    <cellStyle name="計算 3 2 2 2 12 3" xfId="31150" xr:uid="{9E74B72C-9A76-4D9E-ACA9-CFF12F6FDC88}"/>
    <cellStyle name="計算 3 2 2 2 13" xfId="10096" xr:uid="{CDAADC03-934F-4C6D-8C7D-13EBC491A45F}"/>
    <cellStyle name="計算 3 2 2 2 13 2" xfId="20853" xr:uid="{8EBB74F1-D86E-4490-9D63-BB6FC28457E6}"/>
    <cellStyle name="計算 3 2 2 2 13 2 2" xfId="42544" xr:uid="{BBF95D50-936F-4B87-A37D-1E9BB8AC5B04}"/>
    <cellStyle name="計算 3 2 2 2 13 3" xfId="31785" xr:uid="{63BC9754-FC44-4F5E-8E5D-8269A114B44D}"/>
    <cellStyle name="計算 3 2 2 2 14" xfId="10748" xr:uid="{D60AE63E-5AFD-4665-BF2B-CC12A866B77C}"/>
    <cellStyle name="計算 3 2 2 2 14 2" xfId="21505" xr:uid="{35B8C146-0B00-48A6-A6CA-EE78172DC292}"/>
    <cellStyle name="計算 3 2 2 2 14 2 2" xfId="43196" xr:uid="{32F3B688-2A6B-41D4-83E7-D66AE93F3F8B}"/>
    <cellStyle name="計算 3 2 2 2 14 3" xfId="32437" xr:uid="{F3605227-FEC6-4F7A-B4F8-F918BF659E39}"/>
    <cellStyle name="計算 3 2 2 2 15" xfId="11373" xr:uid="{C99C8C9C-C104-46E2-94DC-E43600AB77D1}"/>
    <cellStyle name="計算 3 2 2 2 15 2" xfId="22130" xr:uid="{52ABBC4C-7303-467B-BBCE-3C3856D3EABD}"/>
    <cellStyle name="計算 3 2 2 2 15 2 2" xfId="43821" xr:uid="{F4C3C516-0239-43A3-AE93-7CAC628094F8}"/>
    <cellStyle name="計算 3 2 2 2 15 3" xfId="33062" xr:uid="{77BB7B05-9E23-4B0F-9203-4B5E4074181B}"/>
    <cellStyle name="計算 3 2 2 2 16" xfId="11978" xr:uid="{C7FE4E81-4E1E-4265-95EB-06768980E896}"/>
    <cellStyle name="計算 3 2 2 2 16 2" xfId="22735" xr:uid="{D246C2E9-34A8-4C5E-ADDF-15CC3037F760}"/>
    <cellStyle name="計算 3 2 2 2 16 2 2" xfId="44426" xr:uid="{5531EB95-8118-477A-91ED-1D1B4C45903B}"/>
    <cellStyle name="計算 3 2 2 2 16 3" xfId="33667" xr:uid="{8A5F44BF-1F5F-4696-A615-8953E71FAE65}"/>
    <cellStyle name="計算 3 2 2 2 17" xfId="12607" xr:uid="{885EFA68-13C5-43B8-AAC9-89876B4907F2}"/>
    <cellStyle name="計算 3 2 2 2 17 2" xfId="23364" xr:uid="{B44EAE78-9E69-4D97-9153-7EA0E467A0AD}"/>
    <cellStyle name="計算 3 2 2 2 17 2 2" xfId="45055" xr:uid="{C3FB6DA6-513E-4392-8DD7-C89306FBCE73}"/>
    <cellStyle name="計算 3 2 2 2 17 3" xfId="34296" xr:uid="{5E496D83-547F-4708-A915-7B5E3EBF0B5D}"/>
    <cellStyle name="計算 3 2 2 2 18" xfId="13278" xr:uid="{064AD72D-842D-45CC-9043-A054B726E026}"/>
    <cellStyle name="計算 3 2 2 2 18 2" xfId="34967" xr:uid="{484D0718-9585-4509-9035-0ACEE5982402}"/>
    <cellStyle name="計算 3 2 2 2 19" xfId="24207" xr:uid="{3428DF61-81A4-4625-8A8D-0C8306D82D22}"/>
    <cellStyle name="計算 3 2 2 2 2" xfId="2808" xr:uid="{10D2A949-1513-42B0-B947-D14F127CEB09}"/>
    <cellStyle name="計算 3 2 2 2 2 2" xfId="14084" xr:uid="{2C894ACA-A51F-4251-8933-DF09DDEFF6B7}"/>
    <cellStyle name="計算 3 2 2 2 2 2 2" xfId="35774" xr:uid="{0343DBAE-3D91-448A-9D4F-A97C631A5B8E}"/>
    <cellStyle name="計算 3 2 2 2 2 2 3" xfId="50116" xr:uid="{6E1A334A-0828-42F1-B418-8446C09ABC32}"/>
    <cellStyle name="計算 3 2 2 2 2 3" xfId="25015" xr:uid="{079ADEAF-467B-425A-8E7C-8A4D80988DA8}"/>
    <cellStyle name="計算 3 2 2 2 2 4" xfId="47947" xr:uid="{38B0C17A-A1F0-4E32-98AF-6E93ACD4F9E5}"/>
    <cellStyle name="計算 3 2 2 2 20" xfId="45905" xr:uid="{732BDBD0-72E4-4489-8E8A-6DBE19CB2B20}"/>
    <cellStyle name="計算 3 2 2 2 21" xfId="46583" xr:uid="{A68F742C-B41E-4CB3-9E34-7838786F644F}"/>
    <cellStyle name="計算 3 2 2 2 22" xfId="47267" xr:uid="{C56EE520-1E04-4D0D-8EAA-1808135B71CB}"/>
    <cellStyle name="計算 3 2 2 2 3" xfId="3459" xr:uid="{2AD1C62B-C2EF-40C0-9FE8-6A069BE9D74E}"/>
    <cellStyle name="計算 3 2 2 2 3 2" xfId="14215" xr:uid="{1AA386F4-DE7C-4ADC-86E5-78746CDC2CBD}"/>
    <cellStyle name="計算 3 2 2 2 3 2 2" xfId="35905" xr:uid="{03F964F4-9A50-453B-933E-AB4961F5A439}"/>
    <cellStyle name="計算 3 2 2 2 3 2 3" xfId="50796" xr:uid="{B0EA8143-3A93-4508-9E44-78AAFC60F51D}"/>
    <cellStyle name="計算 3 2 2 2 3 3" xfId="25146" xr:uid="{D0DFD95C-8BCA-4193-A77B-20FF7B91E495}"/>
    <cellStyle name="計算 3 2 2 2 3 4" xfId="48627" xr:uid="{1BDE0637-0F03-407F-AFB2-9846E7CAF2A4}"/>
    <cellStyle name="計算 3 2 2 2 4" xfId="4139" xr:uid="{BA3E5B70-A8C0-41AE-A0CE-4247A97523BB}"/>
    <cellStyle name="計算 3 2 2 2 4 2" xfId="14895" xr:uid="{FD1A11DF-4BEC-4B8F-A3A4-4640999945FD}"/>
    <cellStyle name="計算 3 2 2 2 4 2 2" xfId="36585" xr:uid="{9223586C-296C-4ACE-AE47-59BA8C7EAC52}"/>
    <cellStyle name="計算 3 2 2 2 4 3" xfId="25827" xr:uid="{A01991D0-580E-4179-9ED1-E31E91893E7A}"/>
    <cellStyle name="計算 3 2 2 2 4 4" xfId="49436" xr:uid="{11CEB4C7-D187-4278-83E9-1CF5693934CC}"/>
    <cellStyle name="計算 3 2 2 2 5" xfId="4815" xr:uid="{A664DF43-C4A9-4870-B3AD-2F4EFBF6BB36}"/>
    <cellStyle name="計算 3 2 2 2 5 2" xfId="15571" xr:uid="{88AD723B-9C9D-4A85-A7A8-9977F0FE29BB}"/>
    <cellStyle name="計算 3 2 2 2 5 2 2" xfId="37261" xr:uid="{1793CF70-93D1-4D70-A619-92E7D6B64A18}"/>
    <cellStyle name="計算 3 2 2 2 5 3" xfId="26503" xr:uid="{EF1F119F-AA19-4F9B-928C-BC2E02A21236}"/>
    <cellStyle name="計算 3 2 2 2 6" xfId="5495" xr:uid="{209B14FD-38D2-448C-B7AF-1B188D0CEA96}"/>
    <cellStyle name="計算 3 2 2 2 6 2" xfId="16251" xr:uid="{AA426312-E310-42D5-9A0E-765B58DCC83D}"/>
    <cellStyle name="計算 3 2 2 2 6 2 2" xfId="37941" xr:uid="{C0FBBDFC-868D-4B2C-8B22-71F901DA806D}"/>
    <cellStyle name="計算 3 2 2 2 6 3" xfId="27183" xr:uid="{3379ECB4-DA04-4530-AB88-C97AF712B321}"/>
    <cellStyle name="計算 3 2 2 2 7" xfId="6179" xr:uid="{8D6A5A06-4B7E-412A-A387-358E8C2267E2}"/>
    <cellStyle name="計算 3 2 2 2 7 2" xfId="16935" xr:uid="{3EC6FF9D-410A-44FF-9CD8-7E788D6D7005}"/>
    <cellStyle name="計算 3 2 2 2 7 2 2" xfId="38625" xr:uid="{C178307F-1C5A-49BE-9837-66748D530340}"/>
    <cellStyle name="計算 3 2 2 2 7 3" xfId="27866" xr:uid="{F2FE75DF-2A90-4529-A450-9214E94E24D1}"/>
    <cellStyle name="計算 3 2 2 2 8" xfId="6858" xr:uid="{5EFB1B30-D503-4304-870C-93DC2342FDFD}"/>
    <cellStyle name="計算 3 2 2 2 8 2" xfId="17614" xr:uid="{A434F4EF-0A70-40B3-B66E-53B6ADF910CD}"/>
    <cellStyle name="計算 3 2 2 2 8 2 2" xfId="39304" xr:uid="{6FBC2495-5265-40FE-8FBC-2A716A9CEC6B}"/>
    <cellStyle name="計算 3 2 2 2 8 3" xfId="28545" xr:uid="{B5D16BB3-8900-414C-9394-FA64F21DA6B4}"/>
    <cellStyle name="計算 3 2 2 2 9" xfId="7521" xr:uid="{643CA60E-795C-4B30-9371-4128B62790B3}"/>
    <cellStyle name="計算 3 2 2 2 9 2" xfId="18277" xr:uid="{7A0DC02F-6C12-474F-BA42-CB70E219DEF1}"/>
    <cellStyle name="計算 3 2 2 2 9 2 2" xfId="39967" xr:uid="{7D184C85-D779-46AD-988D-90F23F1DE5E0}"/>
    <cellStyle name="計算 3 2 2 2 9 3" xfId="29208" xr:uid="{3F8E92A7-95F3-4621-B333-7E5005994E80}"/>
    <cellStyle name="計算 3 2 2 20" xfId="12553" xr:uid="{F5473ACE-F8C5-486D-8A4F-AB33D9C25A24}"/>
    <cellStyle name="計算 3 2 2 20 2" xfId="23310" xr:uid="{673013DB-4A0A-437C-B763-BBBDF36BCBCC}"/>
    <cellStyle name="計算 3 2 2 20 2 2" xfId="45001" xr:uid="{2C1A0A1A-45A7-4FAE-8FAE-09886DEEBE47}"/>
    <cellStyle name="計算 3 2 2 20 3" xfId="34242" xr:uid="{D66A396C-1A1D-4FB2-A1C6-EA56C08EF9C7}"/>
    <cellStyle name="計算 3 2 2 21" xfId="13224" xr:uid="{E1BB6715-9E52-4718-BAA6-BABCFED6EFA4}"/>
    <cellStyle name="計算 3 2 2 21 2" xfId="23912" xr:uid="{3ADF1877-A9AA-476C-8A66-F3FAD3797058}"/>
    <cellStyle name="計算 3 2 2 21 2 2" xfId="45603" xr:uid="{45461B64-4108-45F5-90D9-CC5D87D7DB77}"/>
    <cellStyle name="計算 3 2 2 21 3" xfId="34913" xr:uid="{F162CC5B-D7E6-479E-ADA7-B6CCFA459F00}"/>
    <cellStyle name="計算 3 2 2 22" xfId="24153" xr:uid="{572D477D-15A6-467A-A012-E36B8A0E51AB}"/>
    <cellStyle name="計算 3 2 2 23" xfId="45851" xr:uid="{5C2B285D-1EF6-427B-9AAB-6235F178D602}"/>
    <cellStyle name="計算 3 2 2 24" xfId="46529" xr:uid="{8A4FE139-74A3-4E4D-B9D4-FC239D0C347C}"/>
    <cellStyle name="計算 3 2 2 25" xfId="47213" xr:uid="{6CCA6B2B-F3CA-4442-8EAE-FB893B2614AD}"/>
    <cellStyle name="計算 3 2 2 3" xfId="2868" xr:uid="{DF32F6B3-87D7-4EA4-B8B7-7CCA8ADF0C4D}"/>
    <cellStyle name="計算 3 2 2 3 10" xfId="8896" xr:uid="{851BC297-4850-45CA-8CED-8F0ABCE4A84E}"/>
    <cellStyle name="計算 3 2 2 3 10 2" xfId="19652" xr:uid="{F3474529-3570-48A2-B858-BD3F12262FA0}"/>
    <cellStyle name="計算 3 2 2 3 10 2 2" xfId="41343" xr:uid="{1BED2F01-0057-435C-9388-5F1BF565A8C5}"/>
    <cellStyle name="計算 3 2 2 3 10 3" xfId="30584" xr:uid="{AF263011-E130-44F3-BA1C-8C0A9D87CFAF}"/>
    <cellStyle name="計算 3 2 2 3 11" xfId="9521" xr:uid="{741B27D9-C7F7-42CB-B971-65F9E5E3B027}"/>
    <cellStyle name="計算 3 2 2 3 11 2" xfId="20278" xr:uid="{5DA0FDA5-0143-414E-ACA7-8200EEFDC30C}"/>
    <cellStyle name="計算 3 2 2 3 11 2 2" xfId="41969" xr:uid="{6AA02506-925C-4508-A8E6-67657B769FE3}"/>
    <cellStyle name="計算 3 2 2 3 11 3" xfId="31210" xr:uid="{D38FBA3E-D51F-49D1-AC98-6D9C9259DD9A}"/>
    <cellStyle name="計算 3 2 2 3 12" xfId="10156" xr:uid="{C6289534-0000-4FE0-9EB9-D75520B780A8}"/>
    <cellStyle name="計算 3 2 2 3 12 2" xfId="20913" xr:uid="{B2EDFB61-C667-4D34-B798-AF269A6EB64D}"/>
    <cellStyle name="計算 3 2 2 3 12 2 2" xfId="42604" xr:uid="{E22ECA6C-3DE5-4B20-A796-0876CC8FBFDE}"/>
    <cellStyle name="計算 3 2 2 3 12 3" xfId="31845" xr:uid="{58BBCC29-9C52-4DB3-8445-E7326D6D2B5B}"/>
    <cellStyle name="計算 3 2 2 3 13" xfId="10808" xr:uid="{B2BEA2B4-5051-4EB9-B3D2-574C8A8714BB}"/>
    <cellStyle name="計算 3 2 2 3 13 2" xfId="21565" xr:uid="{36BC7B2B-3F37-45E7-A2A3-DB0A684FAFFF}"/>
    <cellStyle name="計算 3 2 2 3 13 2 2" xfId="43256" xr:uid="{FB9DE7A9-FA8F-40F4-8459-857348062F44}"/>
    <cellStyle name="計算 3 2 2 3 13 3" xfId="32497" xr:uid="{1E0B29CE-36AE-4641-AA7B-09843240012A}"/>
    <cellStyle name="計算 3 2 2 3 14" xfId="11433" xr:uid="{C99CBCC9-EE95-45FE-BE32-7A2ACA8C981E}"/>
    <cellStyle name="計算 3 2 2 3 14 2" xfId="22190" xr:uid="{7EE01638-3A14-47DE-9287-E4E0E2296881}"/>
    <cellStyle name="計算 3 2 2 3 14 2 2" xfId="43881" xr:uid="{A31C7AC1-3B7B-44FF-8673-BB69FCB80626}"/>
    <cellStyle name="計算 3 2 2 3 14 3" xfId="33122" xr:uid="{27C7229D-1DFA-4A9B-A6D7-82B67CD1B7C4}"/>
    <cellStyle name="計算 3 2 2 3 15" xfId="12038" xr:uid="{2E4F4E15-9AD1-44EF-AAD0-FB590F363A82}"/>
    <cellStyle name="計算 3 2 2 3 15 2" xfId="22795" xr:uid="{3EFFCBDA-AD53-4727-B67B-AFB2EECDC910}"/>
    <cellStyle name="計算 3 2 2 3 15 2 2" xfId="44486" xr:uid="{51B534CD-5767-4EE8-853C-DD3673A43F7C}"/>
    <cellStyle name="計算 3 2 2 3 15 3" xfId="33727" xr:uid="{9B95730F-29E8-4B6D-8117-19AF6DBBD874}"/>
    <cellStyle name="計算 3 2 2 3 16" xfId="12667" xr:uid="{A669DB1A-F55B-42C0-942B-479AA46060E3}"/>
    <cellStyle name="計算 3 2 2 3 16 2" xfId="23424" xr:uid="{49D7E7F4-30D0-43C9-899F-0D71CF237FC0}"/>
    <cellStyle name="計算 3 2 2 3 16 2 2" xfId="45115" xr:uid="{C34DC031-1975-4216-9385-B9510EED37ED}"/>
    <cellStyle name="計算 3 2 2 3 16 3" xfId="34356" xr:uid="{481E9A56-709B-4F5F-8EC7-6CD473A4CBB5}"/>
    <cellStyle name="計算 3 2 2 3 17" xfId="13338" xr:uid="{BC45019E-F454-478A-BE37-68D96BE5F27B}"/>
    <cellStyle name="計算 3 2 2 3 17 2" xfId="35027" xr:uid="{892B91FD-9E16-46A2-B6AA-E4F21185C6F1}"/>
    <cellStyle name="計算 3 2 2 3 18" xfId="24267" xr:uid="{B9AAB6CC-CBE6-4AF7-A706-E52ED1EDC6E6}"/>
    <cellStyle name="計算 3 2 2 3 19" xfId="45965" xr:uid="{8255770B-BF83-4832-96D4-E1251C1B1B01}"/>
    <cellStyle name="計算 3 2 2 3 2" xfId="3519" xr:uid="{100DE058-CAD2-4661-B993-718EFBC1FB04}"/>
    <cellStyle name="計算 3 2 2 3 2 2" xfId="14275" xr:uid="{D7B0F1BF-EB58-42CE-B91F-F9600C8F3753}"/>
    <cellStyle name="計算 3 2 2 3 2 2 2" xfId="35965" xr:uid="{5CC4BD62-7220-4579-8B45-84E6772383CF}"/>
    <cellStyle name="計算 3 2 2 3 2 2 3" xfId="50176" xr:uid="{52AA12E7-1867-46F5-8DE0-D0D859E99038}"/>
    <cellStyle name="計算 3 2 2 3 2 3" xfId="25206" xr:uid="{06D32DDF-1BFB-4464-A21B-AA11727D71FC}"/>
    <cellStyle name="計算 3 2 2 3 2 4" xfId="48007" xr:uid="{0C296E68-E603-4DCB-9ADA-EC8E419C68D2}"/>
    <cellStyle name="計算 3 2 2 3 20" xfId="46643" xr:uid="{00708567-CE15-4D69-AC7A-58A12720A5F3}"/>
    <cellStyle name="計算 3 2 2 3 21" xfId="47327" xr:uid="{657D1D37-B46C-442A-88C7-4604767C8230}"/>
    <cellStyle name="計算 3 2 2 3 3" xfId="4199" xr:uid="{830D0514-4BAD-4476-A44B-62E6D7AE44FB}"/>
    <cellStyle name="計算 3 2 2 3 3 2" xfId="14955" xr:uid="{0084BCF8-FCB5-47DF-B447-B04C724CAFEC}"/>
    <cellStyle name="計算 3 2 2 3 3 2 2" xfId="36645" xr:uid="{9DA19401-14CF-4693-976A-7EE70848CE86}"/>
    <cellStyle name="計算 3 2 2 3 3 2 3" xfId="50856" xr:uid="{B1E59C6A-E392-40A5-B0B0-ADB0BA2BC4A8}"/>
    <cellStyle name="計算 3 2 2 3 3 3" xfId="25887" xr:uid="{86005A92-1091-4236-AF58-C26BFBD9C1E9}"/>
    <cellStyle name="計算 3 2 2 3 3 4" xfId="48687" xr:uid="{F8CAEAF7-DC9D-4B5F-BD4B-159467493F9F}"/>
    <cellStyle name="計算 3 2 2 3 4" xfId="4875" xr:uid="{E834903D-AF76-46AA-922B-8554DAA77510}"/>
    <cellStyle name="計算 3 2 2 3 4 2" xfId="15631" xr:uid="{B07F67ED-0EB9-4FA8-BF50-C9678800EC4C}"/>
    <cellStyle name="計算 3 2 2 3 4 2 2" xfId="37321" xr:uid="{1CB2E53C-030F-4B44-932A-B925E859DFAE}"/>
    <cellStyle name="計算 3 2 2 3 4 3" xfId="26563" xr:uid="{E65238D1-A063-463C-917D-09C81002E27F}"/>
    <cellStyle name="計算 3 2 2 3 4 4" xfId="49496" xr:uid="{C8189CF6-4D53-49CF-9718-60C584189025}"/>
    <cellStyle name="計算 3 2 2 3 5" xfId="5555" xr:uid="{181ADB08-046A-49FD-BF43-8710045032B2}"/>
    <cellStyle name="計算 3 2 2 3 5 2" xfId="16311" xr:uid="{4922A079-CFFA-40A6-939C-D0C778E1E19F}"/>
    <cellStyle name="計算 3 2 2 3 5 2 2" xfId="38001" xr:uid="{254BC132-AA4C-4BF1-AAA1-C9E428C700AB}"/>
    <cellStyle name="計算 3 2 2 3 5 3" xfId="27242" xr:uid="{D19FAF65-9456-476B-8362-E2D18AEA026B}"/>
    <cellStyle name="計算 3 2 2 3 6" xfId="6238" xr:uid="{84F60FE5-340C-467B-B831-DDE998E983B6}"/>
    <cellStyle name="計算 3 2 2 3 6 2" xfId="16994" xr:uid="{7124CC6F-49DA-448C-BC58-BCE0C6C168CA}"/>
    <cellStyle name="計算 3 2 2 3 6 2 2" xfId="38684" xr:uid="{28C08E0F-CEBC-4E64-B271-D278097EE59E}"/>
    <cellStyle name="計算 3 2 2 3 6 3" xfId="27925" xr:uid="{CA9A6923-C67F-4F12-B4C8-C2B25178F84F}"/>
    <cellStyle name="計算 3 2 2 3 7" xfId="6917" xr:uid="{5BE94659-8EF0-476C-A605-DB41BE0F0CD2}"/>
    <cellStyle name="計算 3 2 2 3 7 2" xfId="17673" xr:uid="{5C7D168B-545A-4798-8423-0CE12356C6D3}"/>
    <cellStyle name="計算 3 2 2 3 7 2 2" xfId="39363" xr:uid="{C862D0B7-7AF5-488F-BD83-5B4BEAC82DB5}"/>
    <cellStyle name="計算 3 2 2 3 7 3" xfId="28604" xr:uid="{B85435B7-4635-42F9-971E-3120A9E2B0DE}"/>
    <cellStyle name="計算 3 2 2 3 8" xfId="7580" xr:uid="{7EBF9156-FB40-4C7A-AC54-6055E9A22880}"/>
    <cellStyle name="計算 3 2 2 3 8 2" xfId="18336" xr:uid="{11413D28-8515-4887-8F28-E59D1620ABA2}"/>
    <cellStyle name="計算 3 2 2 3 8 2 2" xfId="40026" xr:uid="{2BCB9EE0-B74A-4BAC-83B5-256CA5677A93}"/>
    <cellStyle name="計算 3 2 2 3 8 3" xfId="29267" xr:uid="{316B7AE7-00C5-4107-A573-5C22C7DD7063}"/>
    <cellStyle name="計算 3 2 2 3 9" xfId="8215" xr:uid="{13CFB68D-43F0-4FE3-B533-88289E6ECFC9}"/>
    <cellStyle name="計算 3 2 2 3 9 2" xfId="18971" xr:uid="{20B82463-C8A1-4802-B25A-D5C8E09D5CBF}"/>
    <cellStyle name="計算 3 2 2 3 9 2 2" xfId="40662" xr:uid="{479F65A7-CB8A-4388-9A0C-1E29567DF14E}"/>
    <cellStyle name="計算 3 2 2 3 9 3" xfId="29903" xr:uid="{96A1F554-19DE-4DB0-A10D-72362D07E759}"/>
    <cellStyle name="計算 3 2 2 4" xfId="2707" xr:uid="{BC7FB248-67E0-430E-9E7D-DFCAF376E895}"/>
    <cellStyle name="計算 3 2 2 4 10" xfId="8734" xr:uid="{4D55E7BB-83FE-44B5-8EB8-E2701C41F5F5}"/>
    <cellStyle name="計算 3 2 2 4 10 2" xfId="19490" xr:uid="{0E25BF82-E247-4335-9179-69A836F33E04}"/>
    <cellStyle name="計算 3 2 2 4 10 2 2" xfId="41181" xr:uid="{8E8550E9-E675-49EB-A00B-E4A69A8460FB}"/>
    <cellStyle name="計算 3 2 2 4 10 3" xfId="30422" xr:uid="{231C89E7-8DF3-48FA-9063-1EDFCBF36BF4}"/>
    <cellStyle name="計算 3 2 2 4 11" xfId="9380" xr:uid="{CD290281-CD12-4627-8A45-BE0AC2377ABF}"/>
    <cellStyle name="計算 3 2 2 4 11 2" xfId="20137" xr:uid="{26FE28F9-3747-4208-A557-7E1CA5F76766}"/>
    <cellStyle name="計算 3 2 2 4 11 2 2" xfId="41828" xr:uid="{D98D61BC-6F47-4570-A1AA-D1607A5E2B36}"/>
    <cellStyle name="計算 3 2 2 4 11 3" xfId="31069" xr:uid="{E0456AF5-86BE-4DC2-8E23-207FFB009B7E}"/>
    <cellStyle name="計算 3 2 2 4 12" xfId="9997" xr:uid="{93EA1E0C-D62C-4A9A-812E-E3C483E4C7D5}"/>
    <cellStyle name="計算 3 2 2 4 12 2" xfId="20754" xr:uid="{897C7291-97C4-4F68-B81F-CF8E00908F20}"/>
    <cellStyle name="計算 3 2 2 4 12 2 2" xfId="42445" xr:uid="{46355C0A-E179-4528-869B-D043E6B9CEC2}"/>
    <cellStyle name="計算 3 2 2 4 12 3" xfId="31686" xr:uid="{ADA81E80-5B64-410D-B0C5-BE26EA4DC9BA}"/>
    <cellStyle name="計算 3 2 2 4 13" xfId="10668" xr:uid="{24E6AEDE-D449-4392-8C76-B6A045178B0A}"/>
    <cellStyle name="計算 3 2 2 4 13 2" xfId="21425" xr:uid="{55BFAD51-E879-49E4-B56F-3094D1CB17FE}"/>
    <cellStyle name="計算 3 2 2 4 13 2 2" xfId="43116" xr:uid="{037D8E12-F8C4-40B1-B2EE-79ED5F1B742F}"/>
    <cellStyle name="計算 3 2 2 4 13 3" xfId="32357" xr:uid="{1D8E482D-1F68-4FF6-B872-FACC8B1198B5}"/>
    <cellStyle name="計算 3 2 2 4 14" xfId="11289" xr:uid="{378CCBEF-9001-449A-856B-795271393C6A}"/>
    <cellStyle name="計算 3 2 2 4 14 2" xfId="22046" xr:uid="{8A02B969-48AD-4756-8F56-9C38CF4BDDB9}"/>
    <cellStyle name="計算 3 2 2 4 14 2 2" xfId="43737" xr:uid="{80EAABCD-F739-45FF-8789-AEEF1EA82A3E}"/>
    <cellStyle name="計算 3 2 2 4 14 3" xfId="32978" xr:uid="{5B837082-CD07-43EA-8FD5-1F3D3B33DB3E}"/>
    <cellStyle name="計算 3 2 2 4 15" xfId="11909" xr:uid="{F149D6BC-9780-4A3C-9510-BEEDE032D975}"/>
    <cellStyle name="計算 3 2 2 4 15 2" xfId="22666" xr:uid="{6EE469FD-119E-49BA-807A-6775FECDCB85}"/>
    <cellStyle name="計算 3 2 2 4 15 2 2" xfId="44357" xr:uid="{76F74A85-C3EB-4A75-BD94-CBC669053C16}"/>
    <cellStyle name="計算 3 2 2 4 15 3" xfId="33598" xr:uid="{7B41CD0B-DCCF-40A0-BC37-8AAADDF9701C}"/>
    <cellStyle name="計算 3 2 2 4 16" xfId="12514" xr:uid="{7DB130AB-CDEC-4368-B7F5-6FB82638D3EC}"/>
    <cellStyle name="計算 3 2 2 4 16 2" xfId="23271" xr:uid="{57354CE9-8A98-4C7F-8987-8AB877C6EEA3}"/>
    <cellStyle name="計算 3 2 2 4 16 2 2" xfId="44962" xr:uid="{EEEF5EB9-3AE6-4B81-B340-F6F5F944A33E}"/>
    <cellStyle name="計算 3 2 2 4 16 3" xfId="34203" xr:uid="{02FE725A-00C3-4983-880D-642995CA214C}"/>
    <cellStyle name="計算 3 2 2 4 17" xfId="13185" xr:uid="{4603AF34-A289-40DA-8615-3135B47F7680}"/>
    <cellStyle name="計算 3 2 2 4 17 2" xfId="34874" xr:uid="{4FA377E2-AC83-41FA-BECD-F1FFBC1721F0}"/>
    <cellStyle name="計算 3 2 2 4 18" xfId="24114" xr:uid="{1E2C6AA5-1D45-4421-8165-BB3A404F3C02}"/>
    <cellStyle name="計算 3 2 2 4 19" xfId="45812" xr:uid="{1541AFCD-4813-4301-81DD-088E73647011}"/>
    <cellStyle name="計算 3 2 2 4 2" xfId="3360" xr:uid="{EFD0D3A5-35AB-4DBD-B9A3-71CCDE60876C}"/>
    <cellStyle name="計算 3 2 2 4 2 2" xfId="14116" xr:uid="{A6F1D744-D28E-40BA-B049-E3CB7D8BE50F}"/>
    <cellStyle name="計算 3 2 2 4 2 2 2" xfId="35806" xr:uid="{A9713211-5EA9-4B3B-8374-5C782C6DA0DC}"/>
    <cellStyle name="計算 3 2 2 4 2 2 3" xfId="50023" xr:uid="{F1BB67FD-1C5D-4517-BF5A-1F52723668C9}"/>
    <cellStyle name="計算 3 2 2 4 2 3" xfId="25047" xr:uid="{D770AAA1-C965-4E78-9806-0940128C16AC}"/>
    <cellStyle name="計算 3 2 2 4 2 4" xfId="47854" xr:uid="{FE23E3EC-3A1D-41D2-9B5D-37872BF964B6}"/>
    <cellStyle name="計算 3 2 2 4 20" xfId="46490" xr:uid="{6BACD8F1-030F-44BE-8936-A7C71573566F}"/>
    <cellStyle name="計算 3 2 2 4 21" xfId="47174" xr:uid="{CE5FC1DD-BA7E-446C-BAA5-4A0A8E83A79F}"/>
    <cellStyle name="計算 3 2 2 4 3" xfId="4037" xr:uid="{06CCE53D-8C76-48BE-83A9-25B4F773EA15}"/>
    <cellStyle name="計算 3 2 2 4 3 2" xfId="14793" xr:uid="{3B1EF413-5C3D-4FF1-B0CF-5B957A816702}"/>
    <cellStyle name="計算 3 2 2 4 3 2 2" xfId="36483" xr:uid="{D7DF28EF-9F64-436F-A8BD-30D84EEC6E6C}"/>
    <cellStyle name="計算 3 2 2 4 3 2 3" xfId="50703" xr:uid="{D017FD9E-4A77-418B-ADA2-9EAAC1F7072A}"/>
    <cellStyle name="計算 3 2 2 4 3 3" xfId="25725" xr:uid="{BEE13657-4FCB-4A1E-8700-40579DE0F4D4}"/>
    <cellStyle name="計算 3 2 2 4 3 4" xfId="48534" xr:uid="{D0DCEFC5-D6C1-4D71-AFC5-AFFCBAE03BF8}"/>
    <cellStyle name="計算 3 2 2 4 4" xfId="4717" xr:uid="{628CAC1E-29AA-49AF-98B5-C4E1938F7EB1}"/>
    <cellStyle name="計算 3 2 2 4 4 2" xfId="15473" xr:uid="{65AA143A-C223-4782-BD6E-5A0224AC5C44}"/>
    <cellStyle name="計算 3 2 2 4 4 2 2" xfId="37163" xr:uid="{6F55BBDB-8EFB-47ED-874F-20FA8053BC63}"/>
    <cellStyle name="計算 3 2 2 4 4 3" xfId="26405" xr:uid="{DD155166-C85C-4EF1-9B4D-84A91FE5004A}"/>
    <cellStyle name="計算 3 2 2 4 4 4" xfId="49343" xr:uid="{7B7C3F13-E539-4073-BDE0-C47EBCEA968E}"/>
    <cellStyle name="計算 3 2 2 4 5" xfId="5393" xr:uid="{286C62CB-A1C5-4EEC-9324-71D8A9E6536E}"/>
    <cellStyle name="計算 3 2 2 4 5 2" xfId="16149" xr:uid="{7CB783DD-C64E-4F90-8CEE-A88663B69BAF}"/>
    <cellStyle name="計算 3 2 2 4 5 2 2" xfId="37839" xr:uid="{20E3543D-A648-40AA-817D-3B4EE91C1EC8}"/>
    <cellStyle name="計算 3 2 2 4 5 3" xfId="27081" xr:uid="{A42B676B-1DEF-4EAF-A366-59911D49914C}"/>
    <cellStyle name="計算 3 2 2 4 6" xfId="6082" xr:uid="{0418347F-00D1-4FB0-88B3-538AC2FD5E5B}"/>
    <cellStyle name="計算 3 2 2 4 6 2" xfId="16838" xr:uid="{9E5B9056-42C0-42DD-ADED-332CF20F1D6F}"/>
    <cellStyle name="計算 3 2 2 4 6 2 2" xfId="38528" xr:uid="{DD346C10-258A-45D0-8ADA-0E030E4D86D2}"/>
    <cellStyle name="計算 3 2 2 4 6 3" xfId="27769" xr:uid="{004868A3-1EFA-46C8-802E-589C4F4653A9}"/>
    <cellStyle name="計算 3 2 2 4 7" xfId="6756" xr:uid="{1023E9A4-E527-48FA-9D2E-FF0BB14C009B}"/>
    <cellStyle name="計算 3 2 2 4 7 2" xfId="17512" xr:uid="{A737D9FE-990F-4C50-B7C2-4A1A3555A4EB}"/>
    <cellStyle name="計算 3 2 2 4 7 2 2" xfId="39202" xr:uid="{D66FB410-C4FA-4130-A87E-63B9F74DB40D}"/>
    <cellStyle name="計算 3 2 2 4 7 3" xfId="28443" xr:uid="{299CB565-5A29-4B62-8461-AEB43709414D}"/>
    <cellStyle name="計算 3 2 2 4 8" xfId="7432" xr:uid="{120A2942-DB5C-4860-B078-EA1A4983249D}"/>
    <cellStyle name="計算 3 2 2 4 8 2" xfId="18188" xr:uid="{FFAC7CEC-1A7D-4232-9E52-7B60362D8226}"/>
    <cellStyle name="計算 3 2 2 4 8 2 2" xfId="39878" xr:uid="{7252DD14-2149-489E-AE2C-654DEFEE7C4D}"/>
    <cellStyle name="計算 3 2 2 4 8 3" xfId="29119" xr:uid="{3B6A19C6-AF65-4BF8-B0E0-046ACF83300A}"/>
    <cellStyle name="計算 3 2 2 4 9" xfId="8056" xr:uid="{E63AEAD8-60D3-4890-B8C2-FE937F610FEA}"/>
    <cellStyle name="計算 3 2 2 4 9 2" xfId="18812" xr:uid="{84356643-26AC-46CE-A76F-6F17F06B228F}"/>
    <cellStyle name="計算 3 2 2 4 9 2 2" xfId="40503" xr:uid="{5BC2A46C-DACD-4B9B-95D8-C7D083B4B229}"/>
    <cellStyle name="計算 3 2 2 4 9 3" xfId="29744" xr:uid="{C028569F-F572-4EDC-96E3-F3094699B72D}"/>
    <cellStyle name="計算 3 2 2 5" xfId="2983" xr:uid="{7901B232-14A7-4AA1-B342-E331030A3AAD}"/>
    <cellStyle name="計算 3 2 2 5 10" xfId="9011" xr:uid="{4D406500-62D8-4222-B1F4-DA0B538EB44B}"/>
    <cellStyle name="計算 3 2 2 5 10 2" xfId="19768" xr:uid="{A67B6E77-E77D-4AFF-8A45-26633B7C7026}"/>
    <cellStyle name="計算 3 2 2 5 10 2 2" xfId="41459" xr:uid="{6661D914-B9D9-48A6-8BE4-6144954BA228}"/>
    <cellStyle name="計算 3 2 2 5 10 3" xfId="30700" xr:uid="{D1AB39BF-D610-4489-9B8B-998D7D562D4C}"/>
    <cellStyle name="計算 3 2 2 5 11" xfId="9637" xr:uid="{0208BEE1-CE4A-471B-A90A-4632AC07A125}"/>
    <cellStyle name="計算 3 2 2 5 11 2" xfId="20394" xr:uid="{73EE1248-1D88-48CA-81BE-3CD0687BF549}"/>
    <cellStyle name="計算 3 2 2 5 11 2 2" xfId="42085" xr:uid="{FCFD2382-78F5-4CDE-AD4C-246A626D62E6}"/>
    <cellStyle name="計算 3 2 2 5 11 3" xfId="31326" xr:uid="{BED4C4A8-F15F-4B17-BA3C-C92149816BF3}"/>
    <cellStyle name="計算 3 2 2 5 12" xfId="10272" xr:uid="{07EED455-940A-4FCA-A196-3B59E7ED6C87}"/>
    <cellStyle name="計算 3 2 2 5 12 2" xfId="21029" xr:uid="{933C34D3-A3A5-45DA-82E2-D700251F5011}"/>
    <cellStyle name="計算 3 2 2 5 12 2 2" xfId="42720" xr:uid="{B157CCE6-578D-43AC-A352-07FD2E33B9A0}"/>
    <cellStyle name="計算 3 2 2 5 12 3" xfId="31961" xr:uid="{85EB6675-AFC2-42DC-88FD-2BAA49F8D562}"/>
    <cellStyle name="計算 3 2 2 5 13" xfId="10924" xr:uid="{16A3CE6F-54DA-45C0-931E-32081F4D8DF0}"/>
    <cellStyle name="計算 3 2 2 5 13 2" xfId="21681" xr:uid="{E39FC6FE-64AE-4677-B212-A23AB19FDDB6}"/>
    <cellStyle name="計算 3 2 2 5 13 2 2" xfId="43372" xr:uid="{3030F71E-8E63-482A-8468-1DB0746B6D4F}"/>
    <cellStyle name="計算 3 2 2 5 13 3" xfId="32613" xr:uid="{CE25BC00-4CFD-4A89-BC6A-3350C6835499}"/>
    <cellStyle name="計算 3 2 2 5 14" xfId="11549" xr:uid="{2C92FD79-1A8D-45D0-8810-0D08145533FF}"/>
    <cellStyle name="計算 3 2 2 5 14 2" xfId="22306" xr:uid="{5093F13D-11D7-4CB9-8877-907067B82E20}"/>
    <cellStyle name="計算 3 2 2 5 14 2 2" xfId="43997" xr:uid="{76AE11F0-CF3C-415E-9202-42AF0B447FCF}"/>
    <cellStyle name="計算 3 2 2 5 14 3" xfId="33238" xr:uid="{384B12E8-F384-4775-8D92-77C09E1B40E2}"/>
    <cellStyle name="計算 3 2 2 5 15" xfId="12154" xr:uid="{BBAEF5B8-62B3-4469-8299-834D8FA58D63}"/>
    <cellStyle name="計算 3 2 2 5 15 2" xfId="22911" xr:uid="{24A2D7DD-ED31-49AD-8F3F-B91AE55CF817}"/>
    <cellStyle name="計算 3 2 2 5 15 2 2" xfId="44602" xr:uid="{CD6EFEDB-DC3D-449A-9E71-6C6E7A094D66}"/>
    <cellStyle name="計算 3 2 2 5 15 3" xfId="33843" xr:uid="{A2C2BF40-0E26-4DE5-A948-EDCCE8056B2A}"/>
    <cellStyle name="計算 3 2 2 5 16" xfId="12783" xr:uid="{E5916C19-A608-4FD2-BB72-F38D10EED125}"/>
    <cellStyle name="計算 3 2 2 5 16 2" xfId="23540" xr:uid="{221B1F3C-8BDC-4A39-9E95-EE534ECFA7A7}"/>
    <cellStyle name="計算 3 2 2 5 16 2 2" xfId="45231" xr:uid="{F4B8D975-FAE3-48EA-B8EC-753E964F037C}"/>
    <cellStyle name="計算 3 2 2 5 16 3" xfId="34472" xr:uid="{87782DB7-1169-4B7F-9265-EE264DFC4A18}"/>
    <cellStyle name="計算 3 2 2 5 17" xfId="13454" xr:uid="{78A6EF4E-98D0-4178-8D2C-DA48C863B9AA}"/>
    <cellStyle name="計算 3 2 2 5 17 2" xfId="35143" xr:uid="{D54920E8-FD0A-496E-A667-51E89DA0B19E}"/>
    <cellStyle name="計算 3 2 2 5 18" xfId="24383" xr:uid="{5363D276-4476-4A9F-8C8B-A9F0A82B9604}"/>
    <cellStyle name="計算 3 2 2 5 19" xfId="46081" xr:uid="{13492000-5CF1-4617-ADB6-87DF713D6BAC}"/>
    <cellStyle name="計算 3 2 2 5 2" xfId="3635" xr:uid="{F7ACC32E-9E90-4437-897F-3B6C33890F54}"/>
    <cellStyle name="計算 3 2 2 5 2 2" xfId="14391" xr:uid="{284D73CA-53DD-45AE-8794-FC0D46C318B3}"/>
    <cellStyle name="計算 3 2 2 5 2 2 2" xfId="36081" xr:uid="{9AA604DB-969C-4A81-8137-D4FDD194CABA}"/>
    <cellStyle name="計算 3 2 2 5 2 2 3" xfId="50292" xr:uid="{B8A5DD1B-C06E-48C4-B5D0-0A3474CD1E31}"/>
    <cellStyle name="計算 3 2 2 5 2 3" xfId="25323" xr:uid="{BAE7D57A-119B-420F-A861-A93B9BF908D8}"/>
    <cellStyle name="計算 3 2 2 5 2 4" xfId="48123" xr:uid="{6A010FDF-740C-436D-9841-A0F6B9DA0575}"/>
    <cellStyle name="計算 3 2 2 5 20" xfId="46759" xr:uid="{18CF58A5-F489-476C-B5D9-413A7B6411E4}"/>
    <cellStyle name="計算 3 2 2 5 21" xfId="47443" xr:uid="{260E897C-ADFF-4E82-AD25-33A571E042AB}"/>
    <cellStyle name="計算 3 2 2 5 3" xfId="4315" xr:uid="{BAB742F1-DB0A-4C1F-BE46-32C686F68010}"/>
    <cellStyle name="計算 3 2 2 5 3 2" xfId="15071" xr:uid="{0AD15168-DFA2-40EE-85A1-EE14175232FE}"/>
    <cellStyle name="計算 3 2 2 5 3 2 2" xfId="36761" xr:uid="{C34E819B-2C55-45F0-B683-182E52D682C0}"/>
    <cellStyle name="計算 3 2 2 5 3 2 3" xfId="50972" xr:uid="{A747B1A9-85ED-4550-AF65-65B89890793E}"/>
    <cellStyle name="計算 3 2 2 5 3 3" xfId="26003" xr:uid="{346536C3-60FF-410F-AA97-7125F80F81F0}"/>
    <cellStyle name="計算 3 2 2 5 3 4" xfId="48803" xr:uid="{4A9D6E80-6076-4701-9E15-42A49315F5C5}"/>
    <cellStyle name="計算 3 2 2 5 4" xfId="4991" xr:uid="{E13D6C1F-4DB0-47B3-A676-CEB3513E0EA0}"/>
    <cellStyle name="計算 3 2 2 5 4 2" xfId="15747" xr:uid="{577F374B-95A7-4F28-9545-B635A5A1ECCE}"/>
    <cellStyle name="計算 3 2 2 5 4 2 2" xfId="37437" xr:uid="{FF538B2F-5AD8-4398-82B3-3F834E4C4BC7}"/>
    <cellStyle name="計算 3 2 2 5 4 3" xfId="26679" xr:uid="{F361CBF6-3E75-4244-8DA7-4C7F63B2DDFD}"/>
    <cellStyle name="計算 3 2 2 5 4 4" xfId="49612" xr:uid="{CC22899F-9161-4135-BFA1-4040D765F138}"/>
    <cellStyle name="計算 3 2 2 5 5" xfId="5671" xr:uid="{5F7A9478-2CA8-4D45-86F6-93BF880CB885}"/>
    <cellStyle name="計算 3 2 2 5 5 2" xfId="16427" xr:uid="{39F9C437-E77C-47EF-9F40-F35E55632CF7}"/>
    <cellStyle name="計算 3 2 2 5 5 2 2" xfId="38117" xr:uid="{1D2090CD-3F6B-4D9F-B724-3B27B3CF0153}"/>
    <cellStyle name="計算 3 2 2 5 5 3" xfId="27358" xr:uid="{C0E17D3E-6BDE-4C8A-8590-BC2F26447D9B}"/>
    <cellStyle name="計算 3 2 2 5 6" xfId="6354" xr:uid="{27418810-C5B3-42D2-9F27-8DA9E72EA3BA}"/>
    <cellStyle name="計算 3 2 2 5 6 2" xfId="17110" xr:uid="{14C6BDC4-7059-4569-9D59-9553D0F339F6}"/>
    <cellStyle name="計算 3 2 2 5 6 2 2" xfId="38800" xr:uid="{FE4CBA1B-F20C-4725-B55F-AA4959EA6B90}"/>
    <cellStyle name="計算 3 2 2 5 6 3" xfId="28041" xr:uid="{7B5C4E61-A81E-49A4-9934-71666F3FB4B0}"/>
    <cellStyle name="計算 3 2 2 5 7" xfId="7033" xr:uid="{882B5733-E42D-4B71-BAD7-D2AFF3677EB4}"/>
    <cellStyle name="計算 3 2 2 5 7 2" xfId="17789" xr:uid="{698EC5CC-7E99-4FC8-A504-1C1F63D8B8D0}"/>
    <cellStyle name="計算 3 2 2 5 7 2 2" xfId="39479" xr:uid="{01DA8C06-B6BB-4E8E-91EA-19023B143398}"/>
    <cellStyle name="計算 3 2 2 5 7 3" xfId="28720" xr:uid="{E1058A4A-D61A-4966-BCA5-88027C003BF0}"/>
    <cellStyle name="計算 3 2 2 5 8" xfId="7696" xr:uid="{9D98C0DE-4D9E-4FDD-AA2B-4F5DF596E7F4}"/>
    <cellStyle name="計算 3 2 2 5 8 2" xfId="18452" xr:uid="{5271B905-7872-42A7-A255-9445CE1FC248}"/>
    <cellStyle name="計算 3 2 2 5 8 2 2" xfId="40143" xr:uid="{BD731E6F-3FBD-45A2-976C-CBA1F6C59E97}"/>
    <cellStyle name="計算 3 2 2 5 8 3" xfId="29384" xr:uid="{9618A09D-5CE9-4F8A-B554-904602A706EC}"/>
    <cellStyle name="計算 3 2 2 5 9" xfId="8332" xr:uid="{A21CE917-FC99-464E-8B97-177E85E329C4}"/>
    <cellStyle name="計算 3 2 2 5 9 2" xfId="19088" xr:uid="{FFB88B01-F9EC-4BA8-9F7E-FD7F82E2A934}"/>
    <cellStyle name="計算 3 2 2 5 9 2 2" xfId="40779" xr:uid="{5BA392EA-131E-4E2A-8EE8-BA9E1819C8D5}"/>
    <cellStyle name="計算 3 2 2 5 9 3" xfId="30020" xr:uid="{EF987BAB-9EA6-4EA8-B8BC-505AC4BB1ABD}"/>
    <cellStyle name="計算 3 2 2 6" xfId="3028" xr:uid="{3B06269F-BBCD-4811-BD45-EE1124E0CBCD}"/>
    <cellStyle name="計算 3 2 2 6 10" xfId="9056" xr:uid="{5C444235-2C24-46D4-A44E-1D2032CEA3DD}"/>
    <cellStyle name="計算 3 2 2 6 10 2" xfId="19813" xr:uid="{25317D27-1537-4424-B671-09FCD5571376}"/>
    <cellStyle name="計算 3 2 2 6 10 2 2" xfId="41504" xr:uid="{F7E4420F-4893-46F4-97C0-A04D2ADABDC9}"/>
    <cellStyle name="計算 3 2 2 6 10 3" xfId="30745" xr:uid="{B4D2125D-8061-41A1-B062-FE6AE7FEC957}"/>
    <cellStyle name="計算 3 2 2 6 11" xfId="9682" xr:uid="{68F346FC-3A9A-4407-93B9-E8F1FA322D5E}"/>
    <cellStyle name="計算 3 2 2 6 11 2" xfId="20439" xr:uid="{83CF1B93-3FDD-47AA-8AF4-499DF4FB8385}"/>
    <cellStyle name="計算 3 2 2 6 11 2 2" xfId="42130" xr:uid="{4878E8D8-BD25-4163-8BF7-36826209EA1B}"/>
    <cellStyle name="計算 3 2 2 6 11 3" xfId="31371" xr:uid="{9D3379E6-9131-4737-9007-A80EBBB84812}"/>
    <cellStyle name="計算 3 2 2 6 12" xfId="10317" xr:uid="{BE9090AA-0B0D-42F7-958B-B0B9DF20BE15}"/>
    <cellStyle name="計算 3 2 2 6 12 2" xfId="21074" xr:uid="{B6F30592-A5EB-4C0E-8383-103E7DF1B1CF}"/>
    <cellStyle name="計算 3 2 2 6 12 2 2" xfId="42765" xr:uid="{8B6AF70F-8FAB-4309-BE7C-6D3A3F937A94}"/>
    <cellStyle name="計算 3 2 2 6 12 3" xfId="32006" xr:uid="{7CEA3326-9407-4AD6-BE7D-1621ADB9CD76}"/>
    <cellStyle name="計算 3 2 2 6 13" xfId="10969" xr:uid="{EEEE8F7D-F81D-4C22-8537-FA8C1FC0965E}"/>
    <cellStyle name="計算 3 2 2 6 13 2" xfId="21726" xr:uid="{D76A5333-813E-43F0-B38D-8B0F5FB80793}"/>
    <cellStyle name="計算 3 2 2 6 13 2 2" xfId="43417" xr:uid="{55BF5088-F7EF-4F43-9C42-0323252F1A7C}"/>
    <cellStyle name="計算 3 2 2 6 13 3" xfId="32658" xr:uid="{DC4A54D9-6221-43BD-B091-D3027F864F9D}"/>
    <cellStyle name="計算 3 2 2 6 14" xfId="11594" xr:uid="{BFE9DCB2-1D81-4761-9EC1-D3606321086E}"/>
    <cellStyle name="計算 3 2 2 6 14 2" xfId="22351" xr:uid="{08D69991-DB0F-4FA8-B332-F83699E0194E}"/>
    <cellStyle name="計算 3 2 2 6 14 2 2" xfId="44042" xr:uid="{B628A37F-37B4-43A1-A562-E293A03E83F4}"/>
    <cellStyle name="計算 3 2 2 6 14 3" xfId="33283" xr:uid="{0F136F85-2D53-4F85-A496-486E8F85AAA5}"/>
    <cellStyle name="計算 3 2 2 6 15" xfId="12199" xr:uid="{A1C25604-46B9-4DC3-8391-F54852BBECB2}"/>
    <cellStyle name="計算 3 2 2 6 15 2" xfId="22956" xr:uid="{4DA8F807-4390-4662-9D37-DD1D07887323}"/>
    <cellStyle name="計算 3 2 2 6 15 2 2" xfId="44647" xr:uid="{56B59550-CEDE-4410-AEB2-D93A2A68E3B6}"/>
    <cellStyle name="計算 3 2 2 6 15 3" xfId="33888" xr:uid="{12B18905-F227-4EBF-95A6-40C88D845732}"/>
    <cellStyle name="計算 3 2 2 6 16" xfId="12828" xr:uid="{F02D4A32-451B-468C-88DD-4FEBAF00C585}"/>
    <cellStyle name="計算 3 2 2 6 16 2" xfId="23585" xr:uid="{1253F2EF-49FE-4C7A-9C4D-08A73AD318D8}"/>
    <cellStyle name="計算 3 2 2 6 16 2 2" xfId="45276" xr:uid="{978EB48C-135B-4066-882F-D218E4A41AB9}"/>
    <cellStyle name="計算 3 2 2 6 16 3" xfId="34517" xr:uid="{826E6700-80CF-4436-97B9-7466756EE5BF}"/>
    <cellStyle name="計算 3 2 2 6 17" xfId="13499" xr:uid="{97719F60-593D-4CA5-A977-124E3D038AB7}"/>
    <cellStyle name="計算 3 2 2 6 17 2" xfId="35188" xr:uid="{D653359A-1B13-4C26-AA0F-82C217F604EE}"/>
    <cellStyle name="計算 3 2 2 6 18" xfId="24428" xr:uid="{870D1418-AD66-40DD-91EF-63A290843CF0}"/>
    <cellStyle name="計算 3 2 2 6 19" xfId="46126" xr:uid="{FE5114AC-EDD0-4A4C-84B4-B321FFB5B67D}"/>
    <cellStyle name="計算 3 2 2 6 2" xfId="3680" xr:uid="{0A3CAFF8-6A1C-480C-8FF5-4E2E988BD070}"/>
    <cellStyle name="計算 3 2 2 6 2 2" xfId="14436" xr:uid="{57FAAE9E-615C-43A8-8FBD-A826685AAC5C}"/>
    <cellStyle name="計算 3 2 2 6 2 2 2" xfId="36126" xr:uid="{7521A8E6-3182-48CF-A9D6-49A4F7658C05}"/>
    <cellStyle name="計算 3 2 2 6 2 2 3" xfId="50337" xr:uid="{2F3C0B2F-EBD9-40D9-A0C7-CE94A3ED9225}"/>
    <cellStyle name="計算 3 2 2 6 2 3" xfId="25368" xr:uid="{6F32F40F-6123-46AB-843E-5CBDC9E71C70}"/>
    <cellStyle name="計算 3 2 2 6 2 4" xfId="48168" xr:uid="{7268575B-3341-4243-9E1C-BCBE21263EFC}"/>
    <cellStyle name="計算 3 2 2 6 20" xfId="46804" xr:uid="{B0D72F4A-C4C1-4D0A-BC71-DCAADD77B697}"/>
    <cellStyle name="計算 3 2 2 6 21" xfId="47488" xr:uid="{891ADBDE-D9E4-403A-8938-5A982C3C59E5}"/>
    <cellStyle name="計算 3 2 2 6 3" xfId="4360" xr:uid="{87EF9B77-DCAB-4764-A5C1-8719CACF3396}"/>
    <cellStyle name="計算 3 2 2 6 3 2" xfId="15116" xr:uid="{6C09541D-9EB0-42AC-876C-29C7F0707F54}"/>
    <cellStyle name="計算 3 2 2 6 3 2 2" xfId="36806" xr:uid="{8D3BB9C6-A2E5-4D7F-A7EA-B65EAF0DB995}"/>
    <cellStyle name="計算 3 2 2 6 3 2 3" xfId="51017" xr:uid="{F4110C66-2FEA-4B4B-BCBE-CEE83D3F4235}"/>
    <cellStyle name="計算 3 2 2 6 3 3" xfId="26048" xr:uid="{A72DA93A-EBB1-4EB7-BE75-C6C3586FAABB}"/>
    <cellStyle name="計算 3 2 2 6 3 4" xfId="48848" xr:uid="{0572EEE3-BDFC-46B9-9867-FD4A1D577B2A}"/>
    <cellStyle name="計算 3 2 2 6 4" xfId="5036" xr:uid="{D5C23C28-FE8F-4AC9-A49D-22B653D92663}"/>
    <cellStyle name="計算 3 2 2 6 4 2" xfId="15792" xr:uid="{8D7CECDD-B43A-4F6C-9C84-CBA6958409D5}"/>
    <cellStyle name="計算 3 2 2 6 4 2 2" xfId="37482" xr:uid="{E2425B57-A0D1-411E-92AE-A55CBCCD0C95}"/>
    <cellStyle name="計算 3 2 2 6 4 3" xfId="26724" xr:uid="{46865A60-D587-4AEB-BE7E-5B68457DED5C}"/>
    <cellStyle name="計算 3 2 2 6 4 4" xfId="49657" xr:uid="{B4CBA787-8001-42CF-A691-63CBE9A20DFC}"/>
    <cellStyle name="計算 3 2 2 6 5" xfId="5716" xr:uid="{644E96CF-B140-4DB2-AF33-00432C123A64}"/>
    <cellStyle name="計算 3 2 2 6 5 2" xfId="16472" xr:uid="{32088D58-BB4C-4CDE-B84D-985FF606A124}"/>
    <cellStyle name="計算 3 2 2 6 5 2 2" xfId="38162" xr:uid="{9448C5EF-E9A0-4DE2-B1BA-E474B66CB7A7}"/>
    <cellStyle name="計算 3 2 2 6 5 3" xfId="27403" xr:uid="{759C1273-A79E-46B2-A6EC-2DB481B00E85}"/>
    <cellStyle name="計算 3 2 2 6 6" xfId="6399" xr:uid="{B66C6C7B-0C8F-4DB6-A3D7-CF406D6840B5}"/>
    <cellStyle name="計算 3 2 2 6 6 2" xfId="17155" xr:uid="{AB944B3D-96D7-49B2-A3F6-DCAF5B0370D0}"/>
    <cellStyle name="計算 3 2 2 6 6 2 2" xfId="38845" xr:uid="{C86F9834-DFEA-4150-B05C-AAAAA068A424}"/>
    <cellStyle name="計算 3 2 2 6 6 3" xfId="28086" xr:uid="{C09259A3-DA74-42FD-B148-7AD1ABCB4832}"/>
    <cellStyle name="計算 3 2 2 6 7" xfId="7078" xr:uid="{143C7648-1072-4B7C-9C71-4DA565A514CF}"/>
    <cellStyle name="計算 3 2 2 6 7 2" xfId="17834" xr:uid="{0EED7CE3-AE50-4916-9112-9C6346D8F179}"/>
    <cellStyle name="計算 3 2 2 6 7 2 2" xfId="39524" xr:uid="{54F7C0C2-6BE9-4BA7-ABB0-1794CD27447C}"/>
    <cellStyle name="計算 3 2 2 6 7 3" xfId="28765" xr:uid="{BDF328EF-4CEE-4412-81E7-E07DCA32FF05}"/>
    <cellStyle name="計算 3 2 2 6 8" xfId="7741" xr:uid="{20664D7A-8A52-4CB3-9D24-0156BD259C47}"/>
    <cellStyle name="計算 3 2 2 6 8 2" xfId="18497" xr:uid="{C1286670-D676-4B44-BA0A-0FB77C54C5DC}"/>
    <cellStyle name="計算 3 2 2 6 8 2 2" xfId="40188" xr:uid="{6B987224-22E4-4776-BECF-3E61C736DD3B}"/>
    <cellStyle name="計算 3 2 2 6 8 3" xfId="29429" xr:uid="{1A5F8745-894F-4347-B90A-E50C89888DA8}"/>
    <cellStyle name="計算 3 2 2 6 9" xfId="8377" xr:uid="{00EB5475-ADF8-4DCE-9620-3093C88B3C8E}"/>
    <cellStyle name="計算 3 2 2 6 9 2" xfId="19133" xr:uid="{2AEB1511-754E-40A1-B3BF-180E000393EE}"/>
    <cellStyle name="計算 3 2 2 6 9 2 2" xfId="40824" xr:uid="{5056FF3B-810E-4B7F-BB74-7C5603614191}"/>
    <cellStyle name="計算 3 2 2 6 9 3" xfId="30065" xr:uid="{2D8D48C5-341F-4F15-8254-F2412DE7F695}"/>
    <cellStyle name="計算 3 2 2 7" xfId="3073" xr:uid="{30B06B01-36D0-404D-97AA-7F3A70B2E7DB}"/>
    <cellStyle name="計算 3 2 2 7 10" xfId="9101" xr:uid="{A0FD12B2-AFBD-4A81-A7D9-713030295A0C}"/>
    <cellStyle name="計算 3 2 2 7 10 2" xfId="19858" xr:uid="{E1261819-8A9E-40AC-9A42-DC7DA71447C6}"/>
    <cellStyle name="計算 3 2 2 7 10 2 2" xfId="41549" xr:uid="{327A488D-C24A-4EAA-B203-D331F8F33232}"/>
    <cellStyle name="計算 3 2 2 7 10 3" xfId="30790" xr:uid="{C53D44BF-5EE3-446D-AAB1-19C8098C5186}"/>
    <cellStyle name="計算 3 2 2 7 11" xfId="9727" xr:uid="{FC02BDC9-34D0-4364-B170-9634A8EDAD95}"/>
    <cellStyle name="計算 3 2 2 7 11 2" xfId="20484" xr:uid="{DF567E95-E882-49A8-9614-4BD1D871E048}"/>
    <cellStyle name="計算 3 2 2 7 11 2 2" xfId="42175" xr:uid="{EF776AB5-9D60-44C6-B1F4-9F82FC9CAB1F}"/>
    <cellStyle name="計算 3 2 2 7 11 3" xfId="31416" xr:uid="{7B538A7B-A865-474E-9264-A1224246BB17}"/>
    <cellStyle name="計算 3 2 2 7 12" xfId="10362" xr:uid="{1F4C4500-A090-449E-8A95-8743527F1FE3}"/>
    <cellStyle name="計算 3 2 2 7 12 2" xfId="21119" xr:uid="{9910C107-B4D5-4843-8C13-B7A1B695DD9B}"/>
    <cellStyle name="計算 3 2 2 7 12 2 2" xfId="42810" xr:uid="{370584DA-50E3-4388-96F9-D2E7BE8EDF3B}"/>
    <cellStyle name="計算 3 2 2 7 12 3" xfId="32051" xr:uid="{40AECB0F-BD54-4979-B7B0-9CA889428F18}"/>
    <cellStyle name="計算 3 2 2 7 13" xfId="11014" xr:uid="{E495E002-20E6-4110-9B4C-0393D25917D1}"/>
    <cellStyle name="計算 3 2 2 7 13 2" xfId="21771" xr:uid="{EA947755-E14B-4FBC-9036-889C6BCD993C}"/>
    <cellStyle name="計算 3 2 2 7 13 2 2" xfId="43462" xr:uid="{917F69D2-429F-4883-B35D-99DC8190A5D6}"/>
    <cellStyle name="計算 3 2 2 7 13 3" xfId="32703" xr:uid="{0837D39B-B3B2-4ACE-97FC-5253FE677F59}"/>
    <cellStyle name="計算 3 2 2 7 14" xfId="11639" xr:uid="{418E2E22-CD16-4CA0-BF55-D47A38D4CA66}"/>
    <cellStyle name="計算 3 2 2 7 14 2" xfId="22396" xr:uid="{293D82A9-B03D-4727-9C4E-AE6475F0B032}"/>
    <cellStyle name="計算 3 2 2 7 14 2 2" xfId="44087" xr:uid="{EE6BF762-BCD9-42C5-A9B1-1F48D5EDF24C}"/>
    <cellStyle name="計算 3 2 2 7 14 3" xfId="33328" xr:uid="{ECC87AC9-D0DB-4458-97DE-EFCA0D8E5AF7}"/>
    <cellStyle name="計算 3 2 2 7 15" xfId="12244" xr:uid="{1DF062D9-2311-48E1-B71B-68A5FCE27680}"/>
    <cellStyle name="計算 3 2 2 7 15 2" xfId="23001" xr:uid="{4375D782-83FC-4E9D-B14C-4E8979A29878}"/>
    <cellStyle name="計算 3 2 2 7 15 2 2" xfId="44692" xr:uid="{A9E9CBC5-D292-4599-B93F-75E12617DEAB}"/>
    <cellStyle name="計算 3 2 2 7 15 3" xfId="33933" xr:uid="{582B6D90-0220-461E-9D2B-EAD9069625D8}"/>
    <cellStyle name="計算 3 2 2 7 16" xfId="12873" xr:uid="{DF6FE82B-5C3E-46A9-A016-8D22789297A3}"/>
    <cellStyle name="計算 3 2 2 7 16 2" xfId="23630" xr:uid="{5FD8765C-2BBA-4D04-9218-0DE75027DF99}"/>
    <cellStyle name="計算 3 2 2 7 16 2 2" xfId="45321" xr:uid="{28093E53-422E-465F-A7E1-3B17AFEFA148}"/>
    <cellStyle name="計算 3 2 2 7 16 3" xfId="34562" xr:uid="{37630D53-D0C4-45BE-8F14-036EB6701650}"/>
    <cellStyle name="計算 3 2 2 7 17" xfId="13544" xr:uid="{733D24EB-5748-4F9E-97E0-F7253BEEC44E}"/>
    <cellStyle name="計算 3 2 2 7 17 2" xfId="35233" xr:uid="{F269496F-9614-4E93-AAA2-8E80C30B8215}"/>
    <cellStyle name="計算 3 2 2 7 18" xfId="24473" xr:uid="{1FC094BA-7616-42F0-BDF3-CEA5E686B771}"/>
    <cellStyle name="計算 3 2 2 7 19" xfId="46171" xr:uid="{193E2073-0A8F-49E3-ACD5-B2FF4F2558EA}"/>
    <cellStyle name="計算 3 2 2 7 2" xfId="3725" xr:uid="{38228D70-E73E-4E70-A7A0-3537A3F59B3A}"/>
    <cellStyle name="計算 3 2 2 7 2 2" xfId="14481" xr:uid="{14269B19-20F8-4F98-8EE3-36B71405B22D}"/>
    <cellStyle name="計算 3 2 2 7 2 2 2" xfId="36171" xr:uid="{4BB7BF37-A947-4FA8-B254-EBE17D87CEB1}"/>
    <cellStyle name="計算 3 2 2 7 2 2 3" xfId="50382" xr:uid="{ABA005FA-03D3-4811-B955-E40CB7DDB166}"/>
    <cellStyle name="計算 3 2 2 7 2 3" xfId="25413" xr:uid="{5567B2A7-BC6B-4165-8BE6-209A9192637B}"/>
    <cellStyle name="計算 3 2 2 7 2 4" xfId="48213" xr:uid="{47131931-D936-453E-B095-9712A6CBB2AC}"/>
    <cellStyle name="計算 3 2 2 7 20" xfId="46849" xr:uid="{5B8EB3F5-B67C-4D00-A0C4-A992AB83938F}"/>
    <cellStyle name="計算 3 2 2 7 21" xfId="47533" xr:uid="{D0E7BF9E-2309-4B4E-A34F-9447EFDDA9FB}"/>
    <cellStyle name="計算 3 2 2 7 3" xfId="4405" xr:uid="{3B1BD9CA-091E-4729-9204-7F7281584776}"/>
    <cellStyle name="計算 3 2 2 7 3 2" xfId="15161" xr:uid="{28029BA8-AC33-4E89-9DBC-3FAA078E2DE0}"/>
    <cellStyle name="計算 3 2 2 7 3 2 2" xfId="36851" xr:uid="{E5AC9CEB-7D7B-4ADA-B3CC-DA1F2E150D48}"/>
    <cellStyle name="計算 3 2 2 7 3 2 3" xfId="51062" xr:uid="{9F538CDC-915A-409C-ACA3-A42447D9677C}"/>
    <cellStyle name="計算 3 2 2 7 3 3" xfId="26093" xr:uid="{3FB162FC-32A7-4650-BE57-66B9BB5747AB}"/>
    <cellStyle name="計算 3 2 2 7 3 4" xfId="48893" xr:uid="{0DEBA158-09F5-4849-A2B7-EB36A00EB437}"/>
    <cellStyle name="計算 3 2 2 7 4" xfId="5081" xr:uid="{7E51A6F7-FB26-4115-9DE7-093927A0DA45}"/>
    <cellStyle name="計算 3 2 2 7 4 2" xfId="15837" xr:uid="{5F576F26-3416-4A45-9C63-5FA2735CD436}"/>
    <cellStyle name="計算 3 2 2 7 4 2 2" xfId="37527" xr:uid="{37EF8258-791C-4C12-980A-225207FF2C62}"/>
    <cellStyle name="計算 3 2 2 7 4 3" xfId="26769" xr:uid="{A367CCEB-A498-48A7-B301-3A7ABA99EC93}"/>
    <cellStyle name="計算 3 2 2 7 4 4" xfId="49702" xr:uid="{72CFB926-9A6C-481B-8769-AEE4E5C4329A}"/>
    <cellStyle name="計算 3 2 2 7 5" xfId="5761" xr:uid="{7FB1B89B-93FF-49C3-8383-0B294F077CFD}"/>
    <cellStyle name="計算 3 2 2 7 5 2" xfId="16517" xr:uid="{7E1CA740-3188-48AD-A391-7ADD2D3894EB}"/>
    <cellStyle name="計算 3 2 2 7 5 2 2" xfId="38207" xr:uid="{602F8CD0-8AA1-4A04-A1D6-435ED8E5D891}"/>
    <cellStyle name="計算 3 2 2 7 5 3" xfId="27448" xr:uid="{866BC33C-7ADC-4095-95EF-6C1A70E5E22E}"/>
    <cellStyle name="計算 3 2 2 7 6" xfId="6444" xr:uid="{F05D6BE8-E46D-4210-8AA1-018B3CBB0DB9}"/>
    <cellStyle name="計算 3 2 2 7 6 2" xfId="17200" xr:uid="{F35126CC-AD20-4E2D-8780-E21F5B987AEA}"/>
    <cellStyle name="計算 3 2 2 7 6 2 2" xfId="38890" xr:uid="{5C171C74-732A-41E9-8BEB-4515C4B515C4}"/>
    <cellStyle name="計算 3 2 2 7 6 3" xfId="28131" xr:uid="{9F3D87AF-A19B-4867-8746-5AA20D4BB2A2}"/>
    <cellStyle name="計算 3 2 2 7 7" xfId="7123" xr:uid="{FB5CAE0A-887C-423F-A8B0-410E3BCB6FF5}"/>
    <cellStyle name="計算 3 2 2 7 7 2" xfId="17879" xr:uid="{2356BB10-6F3A-4743-838E-869031C97EEA}"/>
    <cellStyle name="計算 3 2 2 7 7 2 2" xfId="39569" xr:uid="{3CD7CB41-0D5E-4928-9027-70A8F9DC5AB9}"/>
    <cellStyle name="計算 3 2 2 7 7 3" xfId="28810" xr:uid="{94F21E9A-B0C7-407B-88F5-2C3D96E3DA53}"/>
    <cellStyle name="計算 3 2 2 7 8" xfId="7786" xr:uid="{6A54D3AE-D3F3-4211-91F9-691141144B00}"/>
    <cellStyle name="計算 3 2 2 7 8 2" xfId="18542" xr:uid="{269BBF91-1406-4418-AAD5-3447A35A9CBB}"/>
    <cellStyle name="計算 3 2 2 7 8 2 2" xfId="40233" xr:uid="{FEF731DA-9A00-4C63-A471-7405CF12555C}"/>
    <cellStyle name="計算 3 2 2 7 8 3" xfId="29474" xr:uid="{CA7C0280-932C-402C-9D29-72EB71819252}"/>
    <cellStyle name="計算 3 2 2 7 9" xfId="8422" xr:uid="{F3A06BDA-AE71-44DD-84DE-DB7D554F56B2}"/>
    <cellStyle name="計算 3 2 2 7 9 2" xfId="19178" xr:uid="{7C34757A-5777-4BA2-BFD2-4DC7E9A28D1B}"/>
    <cellStyle name="計算 3 2 2 7 9 2 2" xfId="40869" xr:uid="{F759857E-B35E-46AD-A846-94ED62A77CBF}"/>
    <cellStyle name="計算 3 2 2 7 9 3" xfId="30110" xr:uid="{4203C04C-A156-4EC2-8A00-6662F1EC4628}"/>
    <cellStyle name="計算 3 2 2 8" xfId="3133" xr:uid="{9068C314-CC26-4CDC-B2EA-D68E80DFC631}"/>
    <cellStyle name="計算 3 2 2 8 10" xfId="9161" xr:uid="{2A5DEBC2-5303-4F7B-AE22-A15C47D4B60F}"/>
    <cellStyle name="計算 3 2 2 8 10 2" xfId="19918" xr:uid="{C06F00F0-4AFB-440A-81DA-B662CB52F172}"/>
    <cellStyle name="計算 3 2 2 8 10 2 2" xfId="41609" xr:uid="{5DB00E52-C5A3-407C-A9C5-D66289A0C9C0}"/>
    <cellStyle name="計算 3 2 2 8 10 3" xfId="30850" xr:uid="{57B3D38C-4CCB-446F-857C-C62BE209A6B1}"/>
    <cellStyle name="計算 3 2 2 8 11" xfId="9787" xr:uid="{D863A6D3-E2F5-4AFD-A0CD-8387E7583F1F}"/>
    <cellStyle name="計算 3 2 2 8 11 2" xfId="20544" xr:uid="{2ED8B2D1-081F-469A-9CA9-4247F135AAFB}"/>
    <cellStyle name="計算 3 2 2 8 11 2 2" xfId="42235" xr:uid="{FC8AB54E-8474-4D6C-BF43-00CC32594A70}"/>
    <cellStyle name="計算 3 2 2 8 11 3" xfId="31476" xr:uid="{E1FE0FC4-4F82-43EF-BF6B-0B12869EA222}"/>
    <cellStyle name="計算 3 2 2 8 12" xfId="10422" xr:uid="{16CBAE90-AAF4-46E1-B74B-8BD20F51F539}"/>
    <cellStyle name="計算 3 2 2 8 12 2" xfId="21179" xr:uid="{65D660CD-8765-47E9-8C3B-1FFC5F1BC13D}"/>
    <cellStyle name="計算 3 2 2 8 12 2 2" xfId="42870" xr:uid="{59A04F0D-5785-42A2-851D-2CE6BBD4C1FF}"/>
    <cellStyle name="計算 3 2 2 8 12 3" xfId="32111" xr:uid="{8A3EB86C-DE1A-41C7-96E5-C2E46CCE782F}"/>
    <cellStyle name="計算 3 2 2 8 13" xfId="11074" xr:uid="{CA3B99D1-C5BD-4EB9-9D40-125879FA8844}"/>
    <cellStyle name="計算 3 2 2 8 13 2" xfId="21831" xr:uid="{14DC1C38-4261-4CBA-AF47-D08567DCA203}"/>
    <cellStyle name="計算 3 2 2 8 13 2 2" xfId="43522" xr:uid="{81743FAF-F384-494C-80FB-BDA497C58017}"/>
    <cellStyle name="計算 3 2 2 8 13 3" xfId="32763" xr:uid="{C4B6F155-9A50-4DFC-91A7-B7EDD7257F01}"/>
    <cellStyle name="計算 3 2 2 8 14" xfId="11699" xr:uid="{A531CD21-1F3A-4DF6-9B36-E06A450C7F56}"/>
    <cellStyle name="計算 3 2 2 8 14 2" xfId="22456" xr:uid="{37530409-989B-44AF-908F-C48B4935A42E}"/>
    <cellStyle name="計算 3 2 2 8 14 2 2" xfId="44147" xr:uid="{408042D9-D1D1-4BF6-9BE6-012FD822F125}"/>
    <cellStyle name="計算 3 2 2 8 14 3" xfId="33388" xr:uid="{EDCE3696-2780-47B8-9F9F-D1F3F99E51FA}"/>
    <cellStyle name="計算 3 2 2 8 15" xfId="12304" xr:uid="{E9CA97FA-D5F1-42F1-9D04-087E6CDE0D3C}"/>
    <cellStyle name="計算 3 2 2 8 15 2" xfId="23061" xr:uid="{2A644900-43DF-41B5-9829-D241C9D6148D}"/>
    <cellStyle name="計算 3 2 2 8 15 2 2" xfId="44752" xr:uid="{3ECDF3D8-4BFC-41BD-8F63-32E638ADD3F7}"/>
    <cellStyle name="計算 3 2 2 8 15 3" xfId="33993" xr:uid="{BCA204A1-548C-4B52-A848-4B7E6BD25422}"/>
    <cellStyle name="計算 3 2 2 8 16" xfId="12933" xr:uid="{A7180AE1-5C8F-4D8F-8922-0DF5E3A187B4}"/>
    <cellStyle name="計算 3 2 2 8 16 2" xfId="23690" xr:uid="{4C4BC886-7416-40B8-9154-9B099AEF32F7}"/>
    <cellStyle name="計算 3 2 2 8 16 2 2" xfId="45381" xr:uid="{E696BCD2-69B9-47DC-ABE9-0CF4806C9598}"/>
    <cellStyle name="計算 3 2 2 8 16 3" xfId="34622" xr:uid="{26A2D7AA-6B8D-4A17-B78A-8401E03DE3B9}"/>
    <cellStyle name="計算 3 2 2 8 17" xfId="13604" xr:uid="{3EA1AB76-F3AA-4762-8218-64839FFEDB61}"/>
    <cellStyle name="計算 3 2 2 8 17 2" xfId="35293" xr:uid="{F7D939B9-4015-4BB2-BF84-062B4A22B314}"/>
    <cellStyle name="計算 3 2 2 8 18" xfId="24533" xr:uid="{0E262FCB-8C7C-452A-83BC-6644311670FE}"/>
    <cellStyle name="計算 3 2 2 8 19" xfId="46231" xr:uid="{578F3658-D649-4F30-84AA-E5D285C53FB1}"/>
    <cellStyle name="計算 3 2 2 8 2" xfId="3785" xr:uid="{CFFB1F99-B1C4-4619-BFF6-91622EFA9A1C}"/>
    <cellStyle name="計算 3 2 2 8 2 2" xfId="14541" xr:uid="{1653AC3D-701B-4FD7-BCFC-8B828A0B3BF6}"/>
    <cellStyle name="計算 3 2 2 8 2 2 2" xfId="36231" xr:uid="{CC1F3C8C-E388-4F0E-85BC-E40C741E8117}"/>
    <cellStyle name="計算 3 2 2 8 2 2 3" xfId="50442" xr:uid="{29A3FF83-A0C8-4E2A-B75F-75A9F30F27DD}"/>
    <cellStyle name="計算 3 2 2 8 2 3" xfId="25473" xr:uid="{F0641677-D3CC-42CE-962F-F40C7F26D06A}"/>
    <cellStyle name="計算 3 2 2 8 2 4" xfId="48273" xr:uid="{C27AE6C6-8201-4EC4-B782-1BA795BA5E9C}"/>
    <cellStyle name="計算 3 2 2 8 20" xfId="46909" xr:uid="{E12BF679-EE7D-47C5-9437-C672F0884AD4}"/>
    <cellStyle name="計算 3 2 2 8 21" xfId="47593" xr:uid="{DC2F397D-FCC5-41F5-9969-73598054AC8D}"/>
    <cellStyle name="計算 3 2 2 8 3" xfId="4465" xr:uid="{4F3D0191-1026-4FC5-B605-D15959FE7C94}"/>
    <cellStyle name="計算 3 2 2 8 3 2" xfId="15221" xr:uid="{781C3D46-0803-4A85-BCAB-6AFCED1E7BEB}"/>
    <cellStyle name="計算 3 2 2 8 3 2 2" xfId="36911" xr:uid="{8D952D30-9B6F-4F72-99A2-62121BA0AFF4}"/>
    <cellStyle name="計算 3 2 2 8 3 2 3" xfId="51122" xr:uid="{622FF2E2-A5ED-4CA6-9EF5-9C29BB4ABD0A}"/>
    <cellStyle name="計算 3 2 2 8 3 3" xfId="26153" xr:uid="{88B35475-E9D7-4EBE-A010-23D5D6F8619C}"/>
    <cellStyle name="計算 3 2 2 8 3 4" xfId="48953" xr:uid="{646B8164-D778-4A9A-AA47-57D4EE4166D9}"/>
    <cellStyle name="計算 3 2 2 8 4" xfId="5141" xr:uid="{2B9A449A-3881-4595-A25E-ABA58F8749C2}"/>
    <cellStyle name="計算 3 2 2 8 4 2" xfId="15897" xr:uid="{E68C5F65-11D9-4A6C-96C3-3B3781D62C25}"/>
    <cellStyle name="計算 3 2 2 8 4 2 2" xfId="37587" xr:uid="{1303CF0B-D91B-4C00-B741-618868004A18}"/>
    <cellStyle name="計算 3 2 2 8 4 3" xfId="26829" xr:uid="{4F99AA11-0AB4-4D62-9EA2-DFAC924B5BC4}"/>
    <cellStyle name="計算 3 2 2 8 4 4" xfId="49762" xr:uid="{83EC4BB4-489A-4F16-B558-48A0A8DB7374}"/>
    <cellStyle name="計算 3 2 2 8 5" xfId="5821" xr:uid="{DBAA0B03-C12A-461C-8DA9-E8512ADD9007}"/>
    <cellStyle name="計算 3 2 2 8 5 2" xfId="16577" xr:uid="{83CB3C93-21B7-4B3B-AA50-691D36A46F82}"/>
    <cellStyle name="計算 3 2 2 8 5 2 2" xfId="38267" xr:uid="{2F6C7687-6753-4B64-9844-F7595853C7C8}"/>
    <cellStyle name="計算 3 2 2 8 5 3" xfId="27508" xr:uid="{D71E12FA-BD30-4376-A0E8-F008DD48CEC0}"/>
    <cellStyle name="計算 3 2 2 8 6" xfId="6504" xr:uid="{801F59C3-2A8F-4F7F-9EB8-CF2E76682AD3}"/>
    <cellStyle name="計算 3 2 2 8 6 2" xfId="17260" xr:uid="{88ED1BA8-3F61-471F-A1CC-81BC61929C15}"/>
    <cellStyle name="計算 3 2 2 8 6 2 2" xfId="38950" xr:uid="{3D30A94F-35BC-4668-BDBA-354E08A90A68}"/>
    <cellStyle name="計算 3 2 2 8 6 3" xfId="28191" xr:uid="{4F2F9A48-D41F-4717-A611-EE68C42F02E0}"/>
    <cellStyle name="計算 3 2 2 8 7" xfId="7183" xr:uid="{FAF4182B-43B8-489B-8047-57B6DF3860F2}"/>
    <cellStyle name="計算 3 2 2 8 7 2" xfId="17939" xr:uid="{20C6CFF4-A6BD-4950-930D-49BC01D50D64}"/>
    <cellStyle name="計算 3 2 2 8 7 2 2" xfId="39629" xr:uid="{8E1D9B93-F361-4B0B-9FEC-69FD8EAA2C9C}"/>
    <cellStyle name="計算 3 2 2 8 7 3" xfId="28870" xr:uid="{5C4F0DEA-7EC9-46C1-AAC2-A70553C30411}"/>
    <cellStyle name="計算 3 2 2 8 8" xfId="7846" xr:uid="{9F96B7DA-C214-4D75-B971-21D6904A13C6}"/>
    <cellStyle name="計算 3 2 2 8 8 2" xfId="18602" xr:uid="{6889E920-2605-4F11-B0E3-5BE9E46E2814}"/>
    <cellStyle name="計算 3 2 2 8 8 2 2" xfId="40293" xr:uid="{7A20447B-E204-4CE1-8329-ACA795386121}"/>
    <cellStyle name="計算 3 2 2 8 8 3" xfId="29534" xr:uid="{0D609E35-E55D-427F-9A4C-10D7BCFE9664}"/>
    <cellStyle name="計算 3 2 2 8 9" xfId="8482" xr:uid="{278A3EA6-49D4-4FFC-8A19-7E5A38C07C7B}"/>
    <cellStyle name="計算 3 2 2 8 9 2" xfId="19238" xr:uid="{1D78384A-8022-4024-960F-6666540E918E}"/>
    <cellStyle name="計算 3 2 2 8 9 2 2" xfId="40929" xr:uid="{625A9578-180B-40AB-A747-8C314DEB0D27}"/>
    <cellStyle name="計算 3 2 2 8 9 3" xfId="30170" xr:uid="{A7845C56-7C16-48A4-AE20-229C31B4DD7B}"/>
    <cellStyle name="計算 3 2 2 9" xfId="3193" xr:uid="{DC30D1E9-A5A1-4701-84FC-0A118DB4CB36}"/>
    <cellStyle name="計算 3 2 2 9 10" xfId="9221" xr:uid="{8F6E611A-C13D-454B-B84D-5E6BB165EFC6}"/>
    <cellStyle name="計算 3 2 2 9 10 2" xfId="19978" xr:uid="{CD7B3F62-0AA2-4939-9144-0D559EA2CC31}"/>
    <cellStyle name="計算 3 2 2 9 10 2 2" xfId="41669" xr:uid="{15B72972-EEAC-4489-B05B-ED68F0070563}"/>
    <cellStyle name="計算 3 2 2 9 10 3" xfId="30910" xr:uid="{4B74CC64-3111-45A0-A1F0-CDBE4814B1CA}"/>
    <cellStyle name="計算 3 2 2 9 11" xfId="9847" xr:uid="{DC6D463F-43D4-44A3-8A4D-BF7664949749}"/>
    <cellStyle name="計算 3 2 2 9 11 2" xfId="20604" xr:uid="{655E5E7E-80E2-4303-AE67-4CCDB6DBEED7}"/>
    <cellStyle name="計算 3 2 2 9 11 2 2" xfId="42295" xr:uid="{48CEB2A4-F0EF-40F7-8F48-6479EE44719C}"/>
    <cellStyle name="計算 3 2 2 9 11 3" xfId="31536" xr:uid="{F06CCFB4-51F9-4303-B8A7-B4F9BCCDEC19}"/>
    <cellStyle name="計算 3 2 2 9 12" xfId="10482" xr:uid="{14B79EC5-DE7E-4C7C-A2D3-31C7670865E4}"/>
    <cellStyle name="計算 3 2 2 9 12 2" xfId="21239" xr:uid="{A637A2C8-E9CD-4A6C-BB1A-484FE46869A9}"/>
    <cellStyle name="計算 3 2 2 9 12 2 2" xfId="42930" xr:uid="{62814805-4749-4AD7-9271-029B93804D84}"/>
    <cellStyle name="計算 3 2 2 9 12 3" xfId="32171" xr:uid="{AA74DBFB-A808-4EF5-94BC-4959BDD6C8A7}"/>
    <cellStyle name="計算 3 2 2 9 13" xfId="11134" xr:uid="{46F04392-DF74-4873-ABD5-EBC049532819}"/>
    <cellStyle name="計算 3 2 2 9 13 2" xfId="21891" xr:uid="{7D691148-1E12-4833-8DEE-2136F3FE3AE2}"/>
    <cellStyle name="計算 3 2 2 9 13 2 2" xfId="43582" xr:uid="{803FBB1E-B81B-48F2-86F6-83BED28C81B4}"/>
    <cellStyle name="計算 3 2 2 9 13 3" xfId="32823" xr:uid="{CC7857FB-069F-4A88-A96D-A1149D1954FF}"/>
    <cellStyle name="計算 3 2 2 9 14" xfId="11759" xr:uid="{455A68AE-DF68-4768-86E7-72ADC8D23DF1}"/>
    <cellStyle name="計算 3 2 2 9 14 2" xfId="22516" xr:uid="{7FBFE51A-E273-49F6-8DD5-43CAB5E4EF72}"/>
    <cellStyle name="計算 3 2 2 9 14 2 2" xfId="44207" xr:uid="{FC259791-F650-45D9-B86D-E1567EFEB0E5}"/>
    <cellStyle name="計算 3 2 2 9 14 3" xfId="33448" xr:uid="{7D2DDE7C-28B6-4B0F-9FDB-3B687C21335A}"/>
    <cellStyle name="計算 3 2 2 9 15" xfId="12364" xr:uid="{59521CE5-A88E-4F33-BD83-04A412764122}"/>
    <cellStyle name="計算 3 2 2 9 15 2" xfId="23121" xr:uid="{785260C0-405A-49FD-B1BF-CBAC93DBBC02}"/>
    <cellStyle name="計算 3 2 2 9 15 2 2" xfId="44812" xr:uid="{9DDF1DDC-AF6C-4959-BB4C-AA5B4971C5BE}"/>
    <cellStyle name="計算 3 2 2 9 15 3" xfId="34053" xr:uid="{819C41C2-E58D-486D-835F-D5BD18A19F24}"/>
    <cellStyle name="計算 3 2 2 9 16" xfId="12993" xr:uid="{646444FC-75A4-4C87-B3B7-637FA4604F3C}"/>
    <cellStyle name="計算 3 2 2 9 16 2" xfId="23750" xr:uid="{B0198082-A525-48CB-8943-23D83E14BFC4}"/>
    <cellStyle name="計算 3 2 2 9 16 2 2" xfId="45441" xr:uid="{C20BAB4B-A8D7-4443-A4DB-3D4ECC5F697F}"/>
    <cellStyle name="計算 3 2 2 9 16 3" xfId="34682" xr:uid="{D8962F79-0DE6-455D-86EB-04160A146F90}"/>
    <cellStyle name="計算 3 2 2 9 17" xfId="13664" xr:uid="{2EB727AD-5ACA-4C0D-9BAF-0EC8C56CDED5}"/>
    <cellStyle name="計算 3 2 2 9 17 2" xfId="35353" xr:uid="{B54537A2-D065-4B0B-B52C-4D5D8C0C6680}"/>
    <cellStyle name="計算 3 2 2 9 18" xfId="24593" xr:uid="{47F4EA2B-EBD9-41EA-8278-B590FE1E9C5B}"/>
    <cellStyle name="計算 3 2 2 9 19" xfId="46291" xr:uid="{A5E7950E-51CE-4FE7-AD7A-A9E1CA0BDDBD}"/>
    <cellStyle name="計算 3 2 2 9 2" xfId="3845" xr:uid="{9D8434E6-EBCB-4D91-AD1E-7E142891256B}"/>
    <cellStyle name="計算 3 2 2 9 2 2" xfId="14601" xr:uid="{3A1C103A-6D8E-4A8A-B74D-4D169A1CC8CE}"/>
    <cellStyle name="計算 3 2 2 9 2 2 2" xfId="36291" xr:uid="{9327A5F2-AE0A-4782-857B-C0B3DC209E99}"/>
    <cellStyle name="計算 3 2 2 9 2 2 3" xfId="50502" xr:uid="{8796A3F1-7890-4155-ACB4-33277D305B58}"/>
    <cellStyle name="計算 3 2 2 9 2 3" xfId="25533" xr:uid="{A738E6F7-93C3-40E3-AD80-79193655BA41}"/>
    <cellStyle name="計算 3 2 2 9 2 4" xfId="48333" xr:uid="{021B8726-C29D-40DD-A1A6-37F479132520}"/>
    <cellStyle name="計算 3 2 2 9 20" xfId="46969" xr:uid="{1CAC9657-2B4F-4995-9BBB-92FD03463E96}"/>
    <cellStyle name="計算 3 2 2 9 21" xfId="47653" xr:uid="{31352C1B-48DE-4A40-9F24-E8920204CF23}"/>
    <cellStyle name="計算 3 2 2 9 3" xfId="4525" xr:uid="{83982429-7242-40C5-B5DF-FD194D43D0B7}"/>
    <cellStyle name="計算 3 2 2 9 3 2" xfId="15281" xr:uid="{755B2B44-9EFA-4FBB-83D9-EF2D9B372059}"/>
    <cellStyle name="計算 3 2 2 9 3 2 2" xfId="36971" xr:uid="{4E525BE4-9BB3-463A-89A0-DA0F924B4289}"/>
    <cellStyle name="計算 3 2 2 9 3 2 3" xfId="51182" xr:uid="{4DF91C1C-9AE6-4910-B08D-0E9993EC4B63}"/>
    <cellStyle name="計算 3 2 2 9 3 3" xfId="26213" xr:uid="{62D97168-2C9B-4C5B-805B-06C3D0558EB1}"/>
    <cellStyle name="計算 3 2 2 9 3 4" xfId="49013" xr:uid="{73F99F08-8133-438C-83CB-9D26B78263DF}"/>
    <cellStyle name="計算 3 2 2 9 4" xfId="5201" xr:uid="{5293DD64-9F3F-45A2-A7C4-7563B4B216DA}"/>
    <cellStyle name="計算 3 2 2 9 4 2" xfId="15957" xr:uid="{E36585F4-0936-47E6-A3C9-C5F51F3EF331}"/>
    <cellStyle name="計算 3 2 2 9 4 2 2" xfId="37647" xr:uid="{5DCD8F67-D7FA-4BCD-8999-C51DC1A58697}"/>
    <cellStyle name="計算 3 2 2 9 4 3" xfId="26889" xr:uid="{A2C1788E-6A70-478A-868E-20CCB1A3FF77}"/>
    <cellStyle name="計算 3 2 2 9 4 4" xfId="49822" xr:uid="{45BE0FB4-3C5F-4088-8332-791050239D28}"/>
    <cellStyle name="計算 3 2 2 9 5" xfId="5881" xr:uid="{6012E293-DA93-44E7-9F22-5B717FD2F16B}"/>
    <cellStyle name="計算 3 2 2 9 5 2" xfId="16637" xr:uid="{F371CD68-30C5-4539-9489-E7ECD54A9E7B}"/>
    <cellStyle name="計算 3 2 2 9 5 2 2" xfId="38327" xr:uid="{BB96E4A7-D6F1-4FB7-8A6C-6FDFD3999515}"/>
    <cellStyle name="計算 3 2 2 9 5 3" xfId="27568" xr:uid="{6ECED23A-E5B4-4A46-867B-EA71CDE84B40}"/>
    <cellStyle name="計算 3 2 2 9 6" xfId="6564" xr:uid="{53911FB6-72B5-4E89-AFDF-87AB806D17B6}"/>
    <cellStyle name="計算 3 2 2 9 6 2" xfId="17320" xr:uid="{C7F994F7-CBDD-4BD1-B2A6-8FCECFF7B150}"/>
    <cellStyle name="計算 3 2 2 9 6 2 2" xfId="39010" xr:uid="{71316C16-84E1-42EF-B769-7BAE5BF24CF3}"/>
    <cellStyle name="計算 3 2 2 9 6 3" xfId="28251" xr:uid="{A2C5F37D-B271-4FC0-A152-CC10F6DB70CF}"/>
    <cellStyle name="計算 3 2 2 9 7" xfId="7243" xr:uid="{A617F9DD-1438-49AD-BB35-5AEB5F82559F}"/>
    <cellStyle name="計算 3 2 2 9 7 2" xfId="17999" xr:uid="{D3EC1B34-3B52-4675-B50B-440B0F9B6393}"/>
    <cellStyle name="計算 3 2 2 9 7 2 2" xfId="39689" xr:uid="{2DD53766-D675-49C8-99E5-630931D7B732}"/>
    <cellStyle name="計算 3 2 2 9 7 3" xfId="28930" xr:uid="{182B6C2C-6EFD-42CF-A176-0B07D6712F08}"/>
    <cellStyle name="計算 3 2 2 9 8" xfId="7906" xr:uid="{0C73B5D3-6936-43AA-BF2C-F29A5F65B720}"/>
    <cellStyle name="計算 3 2 2 9 8 2" xfId="18662" xr:uid="{E52FE148-397A-4D37-A874-02B9D28392DF}"/>
    <cellStyle name="計算 3 2 2 9 8 2 2" xfId="40353" xr:uid="{BE302E78-F7DF-4194-B0DA-C15CB5BD33FA}"/>
    <cellStyle name="計算 3 2 2 9 8 3" xfId="29594" xr:uid="{5B2109A0-900A-49AC-BF13-3CEF9C5D46D3}"/>
    <cellStyle name="計算 3 2 2 9 9" xfId="8542" xr:uid="{2CCBB0D4-ADA1-4AD6-9516-82AE25A8C55D}"/>
    <cellStyle name="計算 3 2 2 9 9 2" xfId="19298" xr:uid="{AC00CE9D-5A0C-4B8E-9369-41D98F89214B}"/>
    <cellStyle name="計算 3 2 2 9 9 2 2" xfId="40989" xr:uid="{B6CD8AF4-AD9E-4450-9BBD-17617244BFC6}"/>
    <cellStyle name="計算 3 2 2 9 9 3" xfId="30230" xr:uid="{643A4F0F-8090-42EC-BFE5-C7320930023D}"/>
    <cellStyle name="計算 3 2 20" xfId="6031" xr:uid="{7BF1F06A-4353-4573-ACF5-0C875396E584}"/>
    <cellStyle name="計算 3 2 20 2" xfId="16787" xr:uid="{4FF20DE8-6B8E-4EA3-8DC9-E306448DD70B}"/>
    <cellStyle name="計算 3 2 20 2 2" xfId="38477" xr:uid="{82A04EF0-6706-4560-891C-21B04405C0C8}"/>
    <cellStyle name="計算 3 2 20 3" xfId="27718" xr:uid="{2B130E65-DAA4-4A50-BCD3-B65C401A22FD}"/>
    <cellStyle name="計算 3 2 21" xfId="6705" xr:uid="{40F75D6F-D5AD-41AD-A188-0156FE696314}"/>
    <cellStyle name="計算 3 2 21 2" xfId="17461" xr:uid="{E805DF2B-33A7-4FF0-9162-070CA81C48E6}"/>
    <cellStyle name="計算 3 2 21 2 2" xfId="39151" xr:uid="{6B4FFD38-42EA-432A-8619-0EDF0D7AAB23}"/>
    <cellStyle name="計算 3 2 21 3" xfId="28392" xr:uid="{99078C71-A0CF-49C8-9FEA-0A879623949F}"/>
    <cellStyle name="計算 3 2 22" xfId="2649" xr:uid="{5465D40D-D8EE-4323-A0D2-18E3D3886729}"/>
    <cellStyle name="計算 3 2 22 2" xfId="14018" xr:uid="{FD7AB559-5899-45AE-992D-BFC9E6EA7CA8}"/>
    <cellStyle name="計算 3 2 22 2 2" xfId="35708" xr:uid="{869CFA30-2980-4C3E-8C5D-DDE70158E2FB}"/>
    <cellStyle name="計算 3 2 22 3" xfId="24949" xr:uid="{46539BB9-388F-4E56-B397-6383399E9A0A}"/>
    <cellStyle name="計算 3 2 23" xfId="8788" xr:uid="{810F8089-478B-4A2F-93F3-8A5F9D933E0D}"/>
    <cellStyle name="計算 3 2 23 2" xfId="19544" xr:uid="{A110F557-346D-47E0-BA6B-21FFE5A35F74}"/>
    <cellStyle name="計算 3 2 23 2 2" xfId="41235" xr:uid="{AE285979-FB37-4664-BA9B-FE20C4F0893F}"/>
    <cellStyle name="計算 3 2 23 3" xfId="30476" xr:uid="{EE242374-5DB1-4300-AFF3-330EE2CF68E0}"/>
    <cellStyle name="計算 3 2 24" xfId="11331" xr:uid="{264FA5FE-1C53-4034-BB27-D35DC97F788F}"/>
    <cellStyle name="計算 3 2 24 2" xfId="22088" xr:uid="{ABADFA0A-742C-4CEA-A754-5B9DBCF55584}"/>
    <cellStyle name="計算 3 2 24 2 2" xfId="43779" xr:uid="{3782317A-701F-4644-992A-BCC4EEDC9302}"/>
    <cellStyle name="計算 3 2 24 3" xfId="33020" xr:uid="{3E00B1B6-071B-4A8A-8007-CDBC65BD39A8}"/>
    <cellStyle name="計算 3 2 25" xfId="13134" xr:uid="{A43A7C6E-89DA-4E60-81D9-58AE7A4DA95D}"/>
    <cellStyle name="計算 3 2 25 2" xfId="23891" xr:uid="{DE186984-5B45-44ED-B13E-2C0517DED9D2}"/>
    <cellStyle name="計算 3 2 25 2 2" xfId="45582" xr:uid="{0D6D1BAE-E03C-4DF2-B721-FC29CB44E46C}"/>
    <cellStyle name="計算 3 2 25 3" xfId="34823" xr:uid="{4687B7C2-753A-47BE-A22F-49C8C42AD022}"/>
    <cellStyle name="計算 3 2 26" xfId="24063" xr:uid="{9AB4931D-89DD-4FD4-B247-EC2C3813C83D}"/>
    <cellStyle name="計算 3 2 27" xfId="45761" xr:uid="{6A880A61-3A82-4DFF-8313-342ECCE8EED1}"/>
    <cellStyle name="計算 3 2 28" xfId="46439" xr:uid="{AFBFBDDE-93E0-4E8D-B128-5CDCE531F597}"/>
    <cellStyle name="計算 3 2 29" xfId="47123" xr:uid="{CC804C34-45AA-4635-A2F8-891CE790A0B4}"/>
    <cellStyle name="計算 3 2 3" xfId="2486" xr:uid="{4EA4A6BD-FDE7-45D9-86F7-12E8ECEFDA87}"/>
    <cellStyle name="計算 3 2 3 10" xfId="3268" xr:uid="{FB454F2C-053B-40E4-9F1D-1C788DE9D1BC}"/>
    <cellStyle name="計算 3 2 3 10 10" xfId="9296" xr:uid="{845BD343-3002-403C-9060-5BC87EFCEA42}"/>
    <cellStyle name="計算 3 2 3 10 10 2" xfId="20053" xr:uid="{70BBEC91-62CB-4741-935F-FFC03C0EAAE9}"/>
    <cellStyle name="計算 3 2 3 10 10 2 2" xfId="41744" xr:uid="{D13BAA1A-E894-4A93-8421-C179613EE426}"/>
    <cellStyle name="計算 3 2 3 10 10 3" xfId="30985" xr:uid="{9D76FE31-F04C-4E12-8DB4-72EDEDA78AD9}"/>
    <cellStyle name="計算 3 2 3 10 11" xfId="9922" xr:uid="{FC1427EC-9B3E-42D3-9E63-AEE19B16F139}"/>
    <cellStyle name="計算 3 2 3 10 11 2" xfId="20679" xr:uid="{8BFFE86B-06B7-4678-B84E-5FED4067121B}"/>
    <cellStyle name="計算 3 2 3 10 11 2 2" xfId="42370" xr:uid="{1850402F-2640-4BDA-A844-57E46D881517}"/>
    <cellStyle name="計算 3 2 3 10 11 3" xfId="31611" xr:uid="{95E3F79A-45F2-44F2-975A-4A59E689C91F}"/>
    <cellStyle name="計算 3 2 3 10 12" xfId="10557" xr:uid="{791F690A-5C88-4477-A0AA-ABD97AD08F60}"/>
    <cellStyle name="計算 3 2 3 10 12 2" xfId="21314" xr:uid="{6B17FD9E-B2D8-4A68-84BD-C92354E4889B}"/>
    <cellStyle name="計算 3 2 3 10 12 2 2" xfId="43005" xr:uid="{1FF9C621-E1BB-40EE-9F8C-94094C556ABF}"/>
    <cellStyle name="計算 3 2 3 10 12 3" xfId="32246" xr:uid="{14E31D3E-E222-42BD-AE45-97D3B0C83B7F}"/>
    <cellStyle name="計算 3 2 3 10 13" xfId="11209" xr:uid="{EE147609-B222-4E9E-B8AD-B71B55B71B1B}"/>
    <cellStyle name="計算 3 2 3 10 13 2" xfId="21966" xr:uid="{9590A512-D6B0-4012-AA64-A6D1BAA2ADC2}"/>
    <cellStyle name="計算 3 2 3 10 13 2 2" xfId="43657" xr:uid="{7A3C35EB-2715-4595-854E-E782AE0FF42A}"/>
    <cellStyle name="計算 3 2 3 10 13 3" xfId="32898" xr:uid="{4ECC9160-9FC5-432D-900C-A44C0FDFBB2B}"/>
    <cellStyle name="計算 3 2 3 10 14" xfId="11834" xr:uid="{428942F4-26F8-4F99-AEE8-BEDB7479D9E0}"/>
    <cellStyle name="計算 3 2 3 10 14 2" xfId="22591" xr:uid="{028D9904-078A-4639-ACB8-DCF7210FD86F}"/>
    <cellStyle name="計算 3 2 3 10 14 2 2" xfId="44282" xr:uid="{EB90EA19-0C02-43FC-BA3F-C233F1ED9F07}"/>
    <cellStyle name="計算 3 2 3 10 14 3" xfId="33523" xr:uid="{D3F11BC3-84C8-4940-A11E-B2A5B72FF935}"/>
    <cellStyle name="計算 3 2 3 10 15" xfId="12439" xr:uid="{4FE2CF06-F6CF-4C62-B884-E6F9F390E1A6}"/>
    <cellStyle name="計算 3 2 3 10 15 2" xfId="23196" xr:uid="{BC2B492C-B97A-43A7-B97F-D555FC9F51DF}"/>
    <cellStyle name="計算 3 2 3 10 15 2 2" xfId="44887" xr:uid="{DF76EC36-3D47-447F-8340-6FB88531B8BC}"/>
    <cellStyle name="計算 3 2 3 10 15 3" xfId="34128" xr:uid="{21368FD1-CCE9-4BA3-8351-FD84B884441E}"/>
    <cellStyle name="計算 3 2 3 10 16" xfId="13068" xr:uid="{27AE991A-A45E-4CB1-83F0-75F2515AD6A7}"/>
    <cellStyle name="計算 3 2 3 10 16 2" xfId="23825" xr:uid="{F4678180-C40D-49E7-950D-AF1DFB51663D}"/>
    <cellStyle name="計算 3 2 3 10 16 2 2" xfId="45516" xr:uid="{F53346E1-8F04-45BD-B348-EBE3BAA87498}"/>
    <cellStyle name="計算 3 2 3 10 16 3" xfId="34757" xr:uid="{FDDB4546-C469-43B9-98AC-8F86CA7659F6}"/>
    <cellStyle name="計算 3 2 3 10 17" xfId="13739" xr:uid="{D6488132-1272-495E-AACA-E4C6849A59EA}"/>
    <cellStyle name="計算 3 2 3 10 17 2" xfId="35428" xr:uid="{32E7DF7B-FE65-4B5C-9077-631F66021934}"/>
    <cellStyle name="計算 3 2 3 10 18" xfId="24668" xr:uid="{9AF7C763-0A29-4175-B189-66F1E3DE048C}"/>
    <cellStyle name="計算 3 2 3 10 19" xfId="46366" xr:uid="{F950A087-2A67-40EB-89E3-0BAFF0A89164}"/>
    <cellStyle name="計算 3 2 3 10 2" xfId="3920" xr:uid="{F30A296E-21C0-42F9-82A3-D88CB90511BC}"/>
    <cellStyle name="計算 3 2 3 10 2 2" xfId="14676" xr:uid="{CBD592FA-43F7-4AA0-A0FA-9D25E3E4539A}"/>
    <cellStyle name="計算 3 2 3 10 2 2 2" xfId="36366" xr:uid="{CBFE1EFB-57AF-4438-A6F3-AA7D39C293A8}"/>
    <cellStyle name="計算 3 2 3 10 2 2 3" xfId="50577" xr:uid="{0FCF896D-781B-44A0-84FC-0CDEC43BCDCA}"/>
    <cellStyle name="計算 3 2 3 10 2 3" xfId="25608" xr:uid="{62496A5F-7BA6-481C-B19D-28B13FDAB569}"/>
    <cellStyle name="計算 3 2 3 10 2 4" xfId="48408" xr:uid="{906849BC-5282-4689-99E7-32AF45F4889F}"/>
    <cellStyle name="計算 3 2 3 10 20" xfId="47044" xr:uid="{DA6A81F0-3061-4EE2-9098-DAA2B9F03B8A}"/>
    <cellStyle name="計算 3 2 3 10 21" xfId="47728" xr:uid="{A8DC215D-F2BF-4AD8-9F8B-9FDA55F1CFFC}"/>
    <cellStyle name="計算 3 2 3 10 3" xfId="4600" xr:uid="{B2F416C4-D1B7-4583-8592-829D626F361A}"/>
    <cellStyle name="計算 3 2 3 10 3 2" xfId="15356" xr:uid="{920FDD19-87C1-4A81-AF8C-7C88EC652549}"/>
    <cellStyle name="計算 3 2 3 10 3 2 2" xfId="37046" xr:uid="{643FE8B2-63B5-4CF2-A50C-328DE6241B6B}"/>
    <cellStyle name="計算 3 2 3 10 3 2 3" xfId="51257" xr:uid="{E3FC901E-68A1-42D0-9288-2F3C7CAF89EA}"/>
    <cellStyle name="計算 3 2 3 10 3 3" xfId="26288" xr:uid="{5DE5F92A-D395-41F0-84E1-474C2673BCF1}"/>
    <cellStyle name="計算 3 2 3 10 3 4" xfId="49088" xr:uid="{F1C6EAFD-EAB3-4AC9-BBE9-34B0496FBD76}"/>
    <cellStyle name="計算 3 2 3 10 4" xfId="5276" xr:uid="{45B0CB8C-346B-49CE-BE1C-56135C9A1A1D}"/>
    <cellStyle name="計算 3 2 3 10 4 2" xfId="16032" xr:uid="{D174FDCC-0783-4D2E-ABFB-E14C88DBB2F4}"/>
    <cellStyle name="計算 3 2 3 10 4 2 2" xfId="37722" xr:uid="{2DDE9C19-B5B8-4B1B-A6E5-A6075803628B}"/>
    <cellStyle name="計算 3 2 3 10 4 3" xfId="26964" xr:uid="{608B96BE-409A-4067-9DE0-F19E290453A1}"/>
    <cellStyle name="計算 3 2 3 10 4 4" xfId="49897" xr:uid="{E06DE977-3CC9-42FE-8771-AF513477B620}"/>
    <cellStyle name="計算 3 2 3 10 5" xfId="5956" xr:uid="{F33BA71B-B81B-4F5F-99FE-055E8394907A}"/>
    <cellStyle name="計算 3 2 3 10 5 2" xfId="16712" xr:uid="{98A12F95-745E-48B0-89B8-0C58C674ED0A}"/>
    <cellStyle name="計算 3 2 3 10 5 2 2" xfId="38402" xr:uid="{4BA0D61F-DF3A-4225-AFA4-E88954BE4354}"/>
    <cellStyle name="計算 3 2 3 10 5 3" xfId="27643" xr:uid="{9146FE3E-5FBE-4432-BA01-7FC7CEBCEFD9}"/>
    <cellStyle name="計算 3 2 3 10 6" xfId="6639" xr:uid="{00C5E9FA-762A-4002-B39A-671EF725C3E9}"/>
    <cellStyle name="計算 3 2 3 10 6 2" xfId="17395" xr:uid="{38435C42-84B4-4752-9DCD-025772BA670D}"/>
    <cellStyle name="計算 3 2 3 10 6 2 2" xfId="39085" xr:uid="{5A68D37E-354D-4EE7-8626-BD18A99B47C7}"/>
    <cellStyle name="計算 3 2 3 10 6 3" xfId="28326" xr:uid="{AAC4547E-7249-440C-8473-2200632048D9}"/>
    <cellStyle name="計算 3 2 3 10 7" xfId="7318" xr:uid="{C58363CD-7A51-46B6-8469-7DA97F053B44}"/>
    <cellStyle name="計算 3 2 3 10 7 2" xfId="18074" xr:uid="{13D5D729-ED3C-4077-A272-9008EB6E386D}"/>
    <cellStyle name="計算 3 2 3 10 7 2 2" xfId="39764" xr:uid="{531036A1-F83C-4387-B7FC-6468A8C6577C}"/>
    <cellStyle name="計算 3 2 3 10 7 3" xfId="29005" xr:uid="{95763FCF-5B2C-4865-96BA-5C93E909FF56}"/>
    <cellStyle name="計算 3 2 3 10 8" xfId="7981" xr:uid="{EEA8EE1D-7E84-4216-9E54-F3655AF17571}"/>
    <cellStyle name="計算 3 2 3 10 8 2" xfId="18737" xr:uid="{D6A43EF8-266F-4307-AAAF-FC923B21C8DA}"/>
    <cellStyle name="計算 3 2 3 10 8 2 2" xfId="40428" xr:uid="{1F0FCE26-E17D-404E-8ACA-28D41050E3B1}"/>
    <cellStyle name="計算 3 2 3 10 8 3" xfId="29669" xr:uid="{32C8C4D1-FA54-4076-A7BE-61157658598B}"/>
    <cellStyle name="計算 3 2 3 10 9" xfId="8617" xr:uid="{D9E2F457-E11C-4471-9A1B-CD10D2935AE3}"/>
    <cellStyle name="計算 3 2 3 10 9 2" xfId="19373" xr:uid="{FC6D391D-A5B2-4A58-868C-DFFE2E8CF975}"/>
    <cellStyle name="計算 3 2 3 10 9 2 2" xfId="41064" xr:uid="{F0F0C69F-C0F0-4B83-BF2F-E26F9EC88370}"/>
    <cellStyle name="計算 3 2 3 10 9 3" xfId="30305" xr:uid="{DD12AF6F-87E2-4CC4-B889-73F394D60BCA}"/>
    <cellStyle name="計算 3 2 3 11" xfId="3328" xr:uid="{ED85279F-A4A7-43B4-A84D-D711B0278A36}"/>
    <cellStyle name="計算 3 2 3 11 10" xfId="9356" xr:uid="{00E3B4B8-4F89-443E-AF59-4634B17672D2}"/>
    <cellStyle name="計算 3 2 3 11 10 2" xfId="20113" xr:uid="{5AF985E0-D026-4353-9AFF-A53C3A174ABE}"/>
    <cellStyle name="計算 3 2 3 11 10 2 2" xfId="41804" xr:uid="{12F5A544-AB13-4E67-81D1-F07FCFED0ED9}"/>
    <cellStyle name="計算 3 2 3 11 10 3" xfId="31045" xr:uid="{DAD3C3B7-F0EA-46DB-B36C-FE0D0960C618}"/>
    <cellStyle name="計算 3 2 3 11 11" xfId="9982" xr:uid="{51BD9ED1-EA8A-467C-B48C-11105F79A78C}"/>
    <cellStyle name="計算 3 2 3 11 11 2" xfId="20739" xr:uid="{E4922CF6-9F39-4781-A5E2-EE2F4F61F9B0}"/>
    <cellStyle name="計算 3 2 3 11 11 2 2" xfId="42430" xr:uid="{CFFE35DB-D5D6-44B8-9436-B08081AB3B67}"/>
    <cellStyle name="計算 3 2 3 11 11 3" xfId="31671" xr:uid="{2667F16F-1583-4522-8C01-BE539E9B9BD1}"/>
    <cellStyle name="計算 3 2 3 11 12" xfId="10617" xr:uid="{1A74FBBB-FC60-4ED4-B538-662DA860C599}"/>
    <cellStyle name="計算 3 2 3 11 12 2" xfId="21374" xr:uid="{1E81F348-E0B3-4D77-B680-8517CCE6816A}"/>
    <cellStyle name="計算 3 2 3 11 12 2 2" xfId="43065" xr:uid="{3E6AE498-6FD1-4A3F-A08F-6A8CC3293786}"/>
    <cellStyle name="計算 3 2 3 11 12 3" xfId="32306" xr:uid="{97E2DA53-BC22-40C3-8C8D-536255AC4D85}"/>
    <cellStyle name="計算 3 2 3 11 13" xfId="11269" xr:uid="{45B5D991-8B13-4D8F-A7F2-9D921F735641}"/>
    <cellStyle name="計算 3 2 3 11 13 2" xfId="22026" xr:uid="{FF9104C1-4D5D-424C-90C6-2D02E6AFCDE7}"/>
    <cellStyle name="計算 3 2 3 11 13 2 2" xfId="43717" xr:uid="{8A930A6A-0945-46E4-8493-DD0973639217}"/>
    <cellStyle name="計算 3 2 3 11 13 3" xfId="32958" xr:uid="{109593D2-3F86-4E32-A077-487485B3F48C}"/>
    <cellStyle name="計算 3 2 3 11 14" xfId="11894" xr:uid="{CAEF8B0C-7EC3-416D-B111-5269A243079F}"/>
    <cellStyle name="計算 3 2 3 11 14 2" xfId="22651" xr:uid="{8C66C6D8-C5DA-44B0-AEE3-FD5B30FD4B97}"/>
    <cellStyle name="計算 3 2 3 11 14 2 2" xfId="44342" xr:uid="{495884B0-B2BC-4B13-BB82-B694E4AC62AB}"/>
    <cellStyle name="計算 3 2 3 11 14 3" xfId="33583" xr:uid="{0B3E307C-6011-4561-8BBC-A3F101E2B03E}"/>
    <cellStyle name="計算 3 2 3 11 15" xfId="12499" xr:uid="{40EC2A5A-B3B6-45BB-A38A-7C080630D411}"/>
    <cellStyle name="計算 3 2 3 11 15 2" xfId="23256" xr:uid="{ABD9B86D-7B1F-4FCD-875B-929499B852A8}"/>
    <cellStyle name="計算 3 2 3 11 15 2 2" xfId="44947" xr:uid="{ED850BDF-83AD-428F-A95B-9FEB366EE8E0}"/>
    <cellStyle name="計算 3 2 3 11 15 3" xfId="34188" xr:uid="{47B1F5E1-F1BD-4320-A956-786B274A2EC6}"/>
    <cellStyle name="計算 3 2 3 11 16" xfId="13128" xr:uid="{5ABF40B0-CC51-4FE3-BFAA-9A0F0F4DB8F7}"/>
    <cellStyle name="計算 3 2 3 11 16 2" xfId="23885" xr:uid="{CF1EE532-EEC9-475F-B8D8-492BF6E2190C}"/>
    <cellStyle name="計算 3 2 3 11 16 2 2" xfId="45576" xr:uid="{6013CDDD-9289-44BF-B0F8-3590918FED84}"/>
    <cellStyle name="計算 3 2 3 11 16 3" xfId="34817" xr:uid="{E67C8FBF-B661-4D05-8874-BA1E0837E6C6}"/>
    <cellStyle name="計算 3 2 3 11 17" xfId="13799" xr:uid="{05581696-5945-4134-A128-82E4A698C1CC}"/>
    <cellStyle name="計算 3 2 3 11 17 2" xfId="35488" xr:uid="{294591C1-03F0-4281-BE1D-1C078E46A8E5}"/>
    <cellStyle name="計算 3 2 3 11 18" xfId="24728" xr:uid="{96607C0E-2511-4CE7-B6D1-FCC4AD413766}"/>
    <cellStyle name="計算 3 2 3 11 19" xfId="46426" xr:uid="{D080B21C-1A31-4785-BAEE-ABB963E4DC29}"/>
    <cellStyle name="計算 3 2 3 11 2" xfId="3980" xr:uid="{061BDF9F-6D96-40D2-95AE-AEFB2D3334C9}"/>
    <cellStyle name="計算 3 2 3 11 2 2" xfId="14736" xr:uid="{B00F0985-B9B0-455B-B3D9-7E92C660018A}"/>
    <cellStyle name="計算 3 2 3 11 2 2 2" xfId="36426" xr:uid="{868F06B2-0B71-4DF1-AA66-683C3702727A}"/>
    <cellStyle name="計算 3 2 3 11 2 2 3" xfId="50637" xr:uid="{28706F05-56F5-4871-822D-D23C24ED698F}"/>
    <cellStyle name="計算 3 2 3 11 2 3" xfId="25668" xr:uid="{51E8129C-5F71-4050-BBB4-118FF8E3518C}"/>
    <cellStyle name="計算 3 2 3 11 2 4" xfId="48468" xr:uid="{18D50E2E-BD65-4CAE-A8A0-99B4CD8B6962}"/>
    <cellStyle name="計算 3 2 3 11 20" xfId="47104" xr:uid="{CF441D2A-1B6B-4724-9139-A24079DF1A53}"/>
    <cellStyle name="計算 3 2 3 11 21" xfId="47788" xr:uid="{DD6FF6BA-A590-4C61-8D86-34D7C07BA9FD}"/>
    <cellStyle name="計算 3 2 3 11 3" xfId="4660" xr:uid="{FC76622C-27BC-4F90-A0DB-D96FD1792752}"/>
    <cellStyle name="計算 3 2 3 11 3 2" xfId="15416" xr:uid="{1D88A611-B681-4084-B2B9-F3BA7B5441AD}"/>
    <cellStyle name="計算 3 2 3 11 3 2 2" xfId="37106" xr:uid="{28A91656-8623-4CDF-8B27-15CD8B3C2465}"/>
    <cellStyle name="計算 3 2 3 11 3 2 3" xfId="51317" xr:uid="{E36ABD64-9F0B-4B35-B874-5B680C8D86E7}"/>
    <cellStyle name="計算 3 2 3 11 3 3" xfId="26348" xr:uid="{A058C016-5AFD-4106-95BE-046AAF79F18D}"/>
    <cellStyle name="計算 3 2 3 11 3 4" xfId="49148" xr:uid="{21C667C9-854B-4C78-9E8F-EF16A0B1DEF7}"/>
    <cellStyle name="計算 3 2 3 11 4" xfId="5336" xr:uid="{942E97BB-95C4-469C-90EC-E665F88D888A}"/>
    <cellStyle name="計算 3 2 3 11 4 2" xfId="16092" xr:uid="{7BD288DD-5157-464F-978F-4F78BF61DB1A}"/>
    <cellStyle name="計算 3 2 3 11 4 2 2" xfId="37782" xr:uid="{5D90093D-B4B8-4D0A-956A-D4C1CDF3E063}"/>
    <cellStyle name="計算 3 2 3 11 4 3" xfId="27024" xr:uid="{09538FFE-1D6F-4E56-9D45-C40239B03BAF}"/>
    <cellStyle name="計算 3 2 3 11 4 4" xfId="49957" xr:uid="{D02DD3EC-1FAD-42BF-90E6-3C37E17BF863}"/>
    <cellStyle name="計算 3 2 3 11 5" xfId="6016" xr:uid="{8CEB92E2-8FE5-42BC-83D2-775F7CA0E971}"/>
    <cellStyle name="計算 3 2 3 11 5 2" xfId="16772" xr:uid="{018991CE-4D14-4885-847E-0BC2FDF28D14}"/>
    <cellStyle name="計算 3 2 3 11 5 2 2" xfId="38462" xr:uid="{A0E96B51-B1AB-4292-B428-E488A9CCD228}"/>
    <cellStyle name="計算 3 2 3 11 5 3" xfId="27703" xr:uid="{9A8821ED-5AC6-4BE3-BB9F-891E8E6BEDB4}"/>
    <cellStyle name="計算 3 2 3 11 6" xfId="6699" xr:uid="{3B7DD1A3-8CB6-4B28-89E1-C6C53834BB81}"/>
    <cellStyle name="計算 3 2 3 11 6 2" xfId="17455" xr:uid="{46823FE7-FDA9-4046-96BF-81FB5622F53A}"/>
    <cellStyle name="計算 3 2 3 11 6 2 2" xfId="39145" xr:uid="{6605C449-A3D0-4519-BEB8-8A8859EF1098}"/>
    <cellStyle name="計算 3 2 3 11 6 3" xfId="28386" xr:uid="{CC088E19-37C2-4D59-9AE3-B91FE7062772}"/>
    <cellStyle name="計算 3 2 3 11 7" xfId="7378" xr:uid="{19546DAD-7181-452F-99AF-383D6A07091B}"/>
    <cellStyle name="計算 3 2 3 11 7 2" xfId="18134" xr:uid="{F6D2E067-B84B-4234-AC92-E3182ACC6395}"/>
    <cellStyle name="計算 3 2 3 11 7 2 2" xfId="39824" xr:uid="{D227C21D-F073-4249-B003-E8D4B0BDD211}"/>
    <cellStyle name="計算 3 2 3 11 7 3" xfId="29065" xr:uid="{35670908-5325-46D9-965C-91EBB2C5C393}"/>
    <cellStyle name="計算 3 2 3 11 8" xfId="8041" xr:uid="{A37B252C-7C1F-4268-9B62-6ED1380346C3}"/>
    <cellStyle name="計算 3 2 3 11 8 2" xfId="18797" xr:uid="{24EEDA87-CA3D-49CE-B93D-602E42689018}"/>
    <cellStyle name="計算 3 2 3 11 8 2 2" xfId="40488" xr:uid="{BE53BC31-703F-4F0E-A5FF-06AFAF5DF184}"/>
    <cellStyle name="計算 3 2 3 11 8 3" xfId="29729" xr:uid="{5346E05C-B99E-42E1-8FD7-2E79352067FB}"/>
    <cellStyle name="計算 3 2 3 11 9" xfId="8677" xr:uid="{54B8F703-EB5E-4ADF-B1C7-B4B8B0FBB205}"/>
    <cellStyle name="計算 3 2 3 11 9 2" xfId="19433" xr:uid="{2A5BA2E5-93CE-4853-8468-E4B7500B8709}"/>
    <cellStyle name="計算 3 2 3 11 9 2 2" xfId="41124" xr:uid="{66AF6E14-2646-4F82-ACF0-0A1593B64A57}"/>
    <cellStyle name="計算 3 2 3 11 9 3" xfId="30365" xr:uid="{0886B81B-ACD8-469D-B88C-63EEDD5635D7}"/>
    <cellStyle name="計算 3 2 3 12" xfId="3415" xr:uid="{A8E5D5E2-248C-4A5E-9E61-68FE1999395F}"/>
    <cellStyle name="計算 3 2 3 12 2" xfId="14171" xr:uid="{9FC98AE8-198B-4F2A-93E5-C2C7EA90F776}"/>
    <cellStyle name="計算 3 2 3 12 2 2" xfId="35861" xr:uid="{E868D5A8-4A59-4405-9B08-C15B95A530B4}"/>
    <cellStyle name="計算 3 2 3 12 2 3" xfId="50074" xr:uid="{8A811BD4-B48A-4DC5-A9A1-F6E45814CDED}"/>
    <cellStyle name="計算 3 2 3 12 3" xfId="25102" xr:uid="{B845C263-919A-4E79-B179-0A4D450EF9A7}"/>
    <cellStyle name="計算 3 2 3 12 4" xfId="47905" xr:uid="{6E35A875-E754-42DF-907D-A8C8F74384D3}"/>
    <cellStyle name="計算 3 2 3 13" xfId="4094" xr:uid="{313A4C25-37F7-47F5-865A-6DBC41081E6F}"/>
    <cellStyle name="計算 3 2 3 13 2" xfId="14850" xr:uid="{3EF69B21-CC63-46C5-854E-861CB30721BE}"/>
    <cellStyle name="計算 3 2 3 13 2 2" xfId="36540" xr:uid="{B681680B-BF7F-4E95-8F06-C341D6E248A0}"/>
    <cellStyle name="計算 3 2 3 13 2 3" xfId="50754" xr:uid="{B2429E23-9B47-4D50-97D8-831C3ECA1433}"/>
    <cellStyle name="計算 3 2 3 13 3" xfId="25782" xr:uid="{A68751C7-5B65-4439-9D8D-945D36F5D9F0}"/>
    <cellStyle name="計算 3 2 3 13 4" xfId="48585" xr:uid="{F95CEA34-9A0B-421D-AB0B-F33674B6ABCE}"/>
    <cellStyle name="計算 3 2 3 14" xfId="4772" xr:uid="{D8154C0B-2F8A-421A-BB9A-492F5A28B1C8}"/>
    <cellStyle name="計算 3 2 3 14 2" xfId="15528" xr:uid="{8DE0E754-E2D2-4F48-8BAA-D1984FC70EB4}"/>
    <cellStyle name="計算 3 2 3 14 2 2" xfId="37218" xr:uid="{D51ECA50-0454-4623-B88F-5687CCF4143E}"/>
    <cellStyle name="計算 3 2 3 14 3" xfId="26460" xr:uid="{450E2259-5607-4E54-B581-9D94408B2133}"/>
    <cellStyle name="計算 3 2 3 14 4" xfId="49394" xr:uid="{ABF35DA0-3D97-4616-80EF-A7F34BA23B1E}"/>
    <cellStyle name="計算 3 2 3 15" xfId="5450" xr:uid="{BD194BE4-492E-46EE-8686-98F6E5999714}"/>
    <cellStyle name="計算 3 2 3 15 2" xfId="16206" xr:uid="{AB1AFB29-99DA-4D41-89C3-8EE53AD65632}"/>
    <cellStyle name="計算 3 2 3 15 2 2" xfId="37896" xr:uid="{E83E37E4-88B5-4B25-B2CE-50FB41A2AD43}"/>
    <cellStyle name="計算 3 2 3 15 3" xfId="27138" xr:uid="{4D02EA65-7F21-4E54-A6BE-819C60419E64}"/>
    <cellStyle name="計算 3 2 3 16" xfId="6137" xr:uid="{E7E723F9-E353-405C-865F-455EB7AD4551}"/>
    <cellStyle name="計算 3 2 3 16 2" xfId="16893" xr:uid="{FA621771-DCB3-4F83-AC7C-2B53FCE623EC}"/>
    <cellStyle name="計算 3 2 3 16 2 2" xfId="38583" xr:uid="{6B20E17A-7521-4A14-BDA2-4CC550436EB5}"/>
    <cellStyle name="計算 3 2 3 16 3" xfId="27824" xr:uid="{E87C213F-7E30-4822-B181-2E45B4BA6496}"/>
    <cellStyle name="計算 3 2 3 17" xfId="6813" xr:uid="{D8E75FDB-5669-4531-BF89-9D5C61B2E76D}"/>
    <cellStyle name="計算 3 2 3 17 2" xfId="17569" xr:uid="{CB789856-EFD0-4887-97FA-19B27D219F44}"/>
    <cellStyle name="計算 3 2 3 17 2 2" xfId="39259" xr:uid="{4D47CC54-8B27-4A89-87AF-8CDDFF092E55}"/>
    <cellStyle name="計算 3 2 3 17 3" xfId="28500" xr:uid="{F115A685-318B-4D1C-AEAA-F03EE29789FD}"/>
    <cellStyle name="計算 3 2 3 18" xfId="8110" xr:uid="{059B373E-641B-4C69-AF1A-7B7CC3E8FD36}"/>
    <cellStyle name="計算 3 2 3 18 2" xfId="18866" xr:uid="{6C0AA38B-DEEA-476F-8AEF-D51EB850845D}"/>
    <cellStyle name="計算 3 2 3 18 2 2" xfId="40557" xr:uid="{CB605F13-DA72-4648-B5D4-B72EA832594A}"/>
    <cellStyle name="計算 3 2 3 18 3" xfId="29798" xr:uid="{8ECDFAB0-1B15-45D8-8C55-9E11E2EA44E8}"/>
    <cellStyle name="計算 3 2 3 19" xfId="10052" xr:uid="{102E88EA-BADE-415E-B016-6A3EDDF9476B}"/>
    <cellStyle name="計算 3 2 3 19 2" xfId="20809" xr:uid="{2FDDAD88-7A9E-44EF-A17D-9626B0E29BA6}"/>
    <cellStyle name="計算 3 2 3 19 2 2" xfId="42500" xr:uid="{CF122A09-69E8-4431-B5E4-9018EFFD96DE}"/>
    <cellStyle name="計算 3 2 3 19 3" xfId="31741" xr:uid="{E74BE2D8-555D-41B5-82F5-66DFD77C99FB}"/>
    <cellStyle name="計算 3 2 3 2" xfId="2823" xr:uid="{01BD22DD-4810-4499-8C88-F25CA53A3125}"/>
    <cellStyle name="計算 3 2 3 2 10" xfId="8851" xr:uid="{E93A614E-8D31-421E-AE13-67CD31EDE43F}"/>
    <cellStyle name="計算 3 2 3 2 10 2" xfId="19607" xr:uid="{18B20780-9F5C-459C-B97F-1C003BC8D1A2}"/>
    <cellStyle name="計算 3 2 3 2 10 2 2" xfId="41298" xr:uid="{D4100FA3-515A-4F38-9564-208DF8588D53}"/>
    <cellStyle name="計算 3 2 3 2 10 3" xfId="30539" xr:uid="{E9888748-A489-4785-9F0B-7F036DA29884}"/>
    <cellStyle name="計算 3 2 3 2 11" xfId="9476" xr:uid="{3E66E7F6-97ED-4404-917F-1B1094C9BA97}"/>
    <cellStyle name="計算 3 2 3 2 11 2" xfId="20233" xr:uid="{4128CDAC-5F13-4FC3-B3A4-0191F6CE7F8F}"/>
    <cellStyle name="計算 3 2 3 2 11 2 2" xfId="41924" xr:uid="{9AC8BE89-0814-49EE-9DE9-D0A427B8B44E}"/>
    <cellStyle name="計算 3 2 3 2 11 3" xfId="31165" xr:uid="{31184965-6231-40BA-9609-206C09866BF6}"/>
    <cellStyle name="計算 3 2 3 2 12" xfId="10111" xr:uid="{47DB0EDE-E46F-4859-A966-40909FA34ADC}"/>
    <cellStyle name="計算 3 2 3 2 12 2" xfId="20868" xr:uid="{66D58C5D-73F9-45F9-BE71-7DA34C041DA2}"/>
    <cellStyle name="計算 3 2 3 2 12 2 2" xfId="42559" xr:uid="{EDED06ED-45C9-406C-8733-E5A1EF3F4678}"/>
    <cellStyle name="計算 3 2 3 2 12 3" xfId="31800" xr:uid="{FD20C5D6-CD34-4A9B-A238-6809EE226102}"/>
    <cellStyle name="計算 3 2 3 2 13" xfId="10763" xr:uid="{65329320-1D9C-41CD-8AEC-BA003D577D90}"/>
    <cellStyle name="計算 3 2 3 2 13 2" xfId="21520" xr:uid="{583BA183-EA2E-47AE-8CC2-886B74FD913D}"/>
    <cellStyle name="計算 3 2 3 2 13 2 2" xfId="43211" xr:uid="{2417D764-C34C-45DF-92BE-2B334EEE50E4}"/>
    <cellStyle name="計算 3 2 3 2 13 3" xfId="32452" xr:uid="{B65544A2-B211-4CF1-AD16-6C2F5C87B371}"/>
    <cellStyle name="計算 3 2 3 2 14" xfId="11388" xr:uid="{E5FFF1DB-894B-4269-8A15-81A779F60C50}"/>
    <cellStyle name="計算 3 2 3 2 14 2" xfId="22145" xr:uid="{B2278F5A-EEF3-434F-AA5D-56D07F13E3F5}"/>
    <cellStyle name="計算 3 2 3 2 14 2 2" xfId="43836" xr:uid="{52E7E019-7C2E-4942-9B5D-ABB0CD25B650}"/>
    <cellStyle name="計算 3 2 3 2 14 3" xfId="33077" xr:uid="{5EFC3C20-43D5-48DA-BE82-6DD0FB35F58A}"/>
    <cellStyle name="計算 3 2 3 2 15" xfId="11993" xr:uid="{4E3076DB-BC65-4C69-82AB-85377C19926C}"/>
    <cellStyle name="計算 3 2 3 2 15 2" xfId="22750" xr:uid="{84FD883E-2ED8-4947-854E-B7CE2D99E489}"/>
    <cellStyle name="計算 3 2 3 2 15 2 2" xfId="44441" xr:uid="{1E5701A8-92E5-447D-8718-B6D47047525E}"/>
    <cellStyle name="計算 3 2 3 2 15 3" xfId="33682" xr:uid="{4A62E935-6055-49E3-9BF6-1EFA16434F70}"/>
    <cellStyle name="計算 3 2 3 2 16" xfId="12622" xr:uid="{26233C83-5E1E-44B8-8479-DC57993DA7E6}"/>
    <cellStyle name="計算 3 2 3 2 16 2" xfId="23379" xr:uid="{3DFE4931-0FE8-43EA-AF46-8495220552AE}"/>
    <cellStyle name="計算 3 2 3 2 16 2 2" xfId="45070" xr:uid="{BC4AE04D-61A3-40CA-8E3D-A5EB0691264A}"/>
    <cellStyle name="計算 3 2 3 2 16 3" xfId="34311" xr:uid="{B3488331-FE73-4D38-AA55-6416D5467B85}"/>
    <cellStyle name="計算 3 2 3 2 17" xfId="13293" xr:uid="{E982B551-058C-416C-9B98-BA4FA1DAD413}"/>
    <cellStyle name="計算 3 2 3 2 17 2" xfId="34982" xr:uid="{83091104-EF48-4332-9E7B-53AC38644078}"/>
    <cellStyle name="計算 3 2 3 2 18" xfId="24222" xr:uid="{83C62987-25A6-4CFE-A423-5E5411EC5721}"/>
    <cellStyle name="計算 3 2 3 2 19" xfId="45920" xr:uid="{E5820FA5-FF6B-4C26-A276-FB4AB3D82C39}"/>
    <cellStyle name="計算 3 2 3 2 2" xfId="3474" xr:uid="{50DCB9C0-CCAC-4354-A35E-B08DFB273AF1}"/>
    <cellStyle name="計算 3 2 3 2 2 2" xfId="14230" xr:uid="{D0A9C6FB-3ABF-4D93-9405-31F402C43A36}"/>
    <cellStyle name="計算 3 2 3 2 2 2 2" xfId="35920" xr:uid="{52BF21B3-0E86-44DF-A7AD-3EB3E43B0D95}"/>
    <cellStyle name="計算 3 2 3 2 2 2 3" xfId="50131" xr:uid="{D34D11A2-EF91-4749-B435-1AD2DEA70531}"/>
    <cellStyle name="計算 3 2 3 2 2 3" xfId="25161" xr:uid="{1407150E-5BEF-43C2-AA9F-FD588ECB1E5D}"/>
    <cellStyle name="計算 3 2 3 2 2 4" xfId="47962" xr:uid="{5EA7C175-3074-4E98-B5B3-36054D349F6E}"/>
    <cellStyle name="計算 3 2 3 2 20" xfId="46598" xr:uid="{480E457D-2FAD-485E-993B-719ADAA3C601}"/>
    <cellStyle name="計算 3 2 3 2 21" xfId="47282" xr:uid="{AE8D8F5E-0D30-4273-81AB-AA484F55AFFE}"/>
    <cellStyle name="計算 3 2 3 2 3" xfId="4154" xr:uid="{FEF1A00C-5606-4B36-B6E4-BDDB98B78DDE}"/>
    <cellStyle name="計算 3 2 3 2 3 2" xfId="14910" xr:uid="{D95DDF7D-FC45-467E-BFAC-0D09113F400F}"/>
    <cellStyle name="計算 3 2 3 2 3 2 2" xfId="36600" xr:uid="{126CB4B5-4210-46D8-92FF-B7E0F16FE932}"/>
    <cellStyle name="計算 3 2 3 2 3 2 3" xfId="50811" xr:uid="{7BAFD4AC-8172-4E53-9301-1687945E8FAC}"/>
    <cellStyle name="計算 3 2 3 2 3 3" xfId="25842" xr:uid="{06D03E39-1C40-4747-9F51-A3712828FF9B}"/>
    <cellStyle name="計算 3 2 3 2 3 4" xfId="48642" xr:uid="{376550D0-E5DC-4501-8E25-C9AB6532DD0F}"/>
    <cellStyle name="計算 3 2 3 2 4" xfId="4830" xr:uid="{82F2132A-5904-40DA-973D-C70056E5FE00}"/>
    <cellStyle name="計算 3 2 3 2 4 2" xfId="15586" xr:uid="{A631B869-D383-474B-BCA7-3CBAA4E62F7C}"/>
    <cellStyle name="計算 3 2 3 2 4 2 2" xfId="37276" xr:uid="{425391FD-EA0A-4A11-90BC-1BC1EB2EDEDE}"/>
    <cellStyle name="計算 3 2 3 2 4 3" xfId="26518" xr:uid="{C1BFD559-B710-4897-9199-DC34068485C3}"/>
    <cellStyle name="計算 3 2 3 2 4 4" xfId="49451" xr:uid="{E2847846-2169-4FFF-9761-595973E55338}"/>
    <cellStyle name="計算 3 2 3 2 5" xfId="5510" xr:uid="{2E0E12EC-A4CF-43B4-A9AE-388D7C940A9F}"/>
    <cellStyle name="計算 3 2 3 2 5 2" xfId="16266" xr:uid="{25C67094-51B6-4C60-9F83-BB394E67D7F0}"/>
    <cellStyle name="計算 3 2 3 2 5 2 2" xfId="37956" xr:uid="{D6036E2F-4EAE-42CF-ABE9-CCF95E0CCE8D}"/>
    <cellStyle name="計算 3 2 3 2 5 3" xfId="27197" xr:uid="{E8C4B3C4-D810-401B-9DCF-97AC246D86DA}"/>
    <cellStyle name="計算 3 2 3 2 6" xfId="6193" xr:uid="{6670CD66-BC5D-4146-ADD4-6642FE1A2F2E}"/>
    <cellStyle name="計算 3 2 3 2 6 2" xfId="16949" xr:uid="{F4ADC3BE-5C13-43AF-9736-E9E71700CE8A}"/>
    <cellStyle name="計算 3 2 3 2 6 2 2" xfId="38639" xr:uid="{24E6898E-56C6-45E5-A283-4877C40AC9EB}"/>
    <cellStyle name="計算 3 2 3 2 6 3" xfId="27880" xr:uid="{3EA11EF9-9327-437E-A36F-0C9C5B4E0441}"/>
    <cellStyle name="計算 3 2 3 2 7" xfId="6872" xr:uid="{EC5B5D1E-86BF-42D1-A2B4-0683DDEF5CB7}"/>
    <cellStyle name="計算 3 2 3 2 7 2" xfId="17628" xr:uid="{C1195E92-23F0-443B-B130-724C50F3DACB}"/>
    <cellStyle name="計算 3 2 3 2 7 2 2" xfId="39318" xr:uid="{A2B2E87B-3995-4EEE-8599-AFE69029A03E}"/>
    <cellStyle name="計算 3 2 3 2 7 3" xfId="28559" xr:uid="{4D1612FF-0063-4AD3-A954-3BDFB572C0FA}"/>
    <cellStyle name="計算 3 2 3 2 8" xfId="7535" xr:uid="{DCD8B479-A3A1-481F-9308-07AAFF351496}"/>
    <cellStyle name="計算 3 2 3 2 8 2" xfId="18291" xr:uid="{95A2900A-6A42-46E3-A1E2-824B8A8C87B8}"/>
    <cellStyle name="計算 3 2 3 2 8 2 2" xfId="39981" xr:uid="{45E71397-43D2-479E-9407-D3293CE658C8}"/>
    <cellStyle name="計算 3 2 3 2 8 3" xfId="29222" xr:uid="{BEDC0075-6F6F-4A61-BD5C-9F12E26E7132}"/>
    <cellStyle name="計算 3 2 3 2 9" xfId="8170" xr:uid="{6D8E7C52-7173-4FC9-A471-FA18853635D9}"/>
    <cellStyle name="計算 3 2 3 2 9 2" xfId="18926" xr:uid="{343FCB47-6E45-4C51-8222-8D602E436BB5}"/>
    <cellStyle name="計算 3 2 3 2 9 2 2" xfId="40617" xr:uid="{37C279ED-E99B-4E01-8123-740767AF7D47}"/>
    <cellStyle name="計算 3 2 3 2 9 3" xfId="29858" xr:uid="{C3E0C118-FA72-4617-9845-9FF9B255CD7A}"/>
    <cellStyle name="計算 3 2 3 20" xfId="12565" xr:uid="{9B8FF23B-5CCC-4D68-9925-EB0AA63CE72A}"/>
    <cellStyle name="計算 3 2 3 20 2" xfId="23322" xr:uid="{02413E9C-6CB6-4FC9-B558-B884FE5DC1FE}"/>
    <cellStyle name="計算 3 2 3 20 2 2" xfId="45013" xr:uid="{D3688A34-C7E2-48FF-92F4-9947D9E2B66C}"/>
    <cellStyle name="計算 3 2 3 20 3" xfId="34254" xr:uid="{82BEC8B6-F25C-4439-8310-3FC721C468AA}"/>
    <cellStyle name="計算 3 2 3 21" xfId="13236" xr:uid="{0520427F-9FCC-4BFB-B3D1-B76176EC4B69}"/>
    <cellStyle name="計算 3 2 3 21 2" xfId="23921" xr:uid="{80F9C72B-6020-480A-A203-17B271897F55}"/>
    <cellStyle name="計算 3 2 3 21 2 2" xfId="45612" xr:uid="{5CC21358-DB64-445E-91EE-B3A5BE01EBB3}"/>
    <cellStyle name="計算 3 2 3 21 3" xfId="34925" xr:uid="{2A22C36C-8B2F-4FE3-BFBF-B63A0EA909CE}"/>
    <cellStyle name="計算 3 2 3 22" xfId="24165" xr:uid="{9555DB45-27B8-4FCB-BF40-D4232A1A4091}"/>
    <cellStyle name="計算 3 2 3 23" xfId="45863" xr:uid="{A680267E-042C-4E2B-AD79-EEB2B1024533}"/>
    <cellStyle name="計算 3 2 3 24" xfId="46541" xr:uid="{E56216E7-1580-443B-8454-08281A634883}"/>
    <cellStyle name="計算 3 2 3 25" xfId="47225" xr:uid="{9699BCBC-CD9D-49AA-98ED-36CEACDC9EFB}"/>
    <cellStyle name="計算 3 2 3 3" xfId="2882" xr:uid="{3BBEC2FE-D278-43A9-8ED1-2CA505B9DA30}"/>
    <cellStyle name="計算 3 2 3 3 10" xfId="8910" xr:uid="{FE542D74-A316-4A56-B483-25707CD3ED36}"/>
    <cellStyle name="計算 3 2 3 3 10 2" xfId="19666" xr:uid="{645A4BBF-0DF3-451A-A517-8BBE5811380F}"/>
    <cellStyle name="計算 3 2 3 3 10 2 2" xfId="41357" xr:uid="{672A333F-AB60-49DD-A302-465A94524AF4}"/>
    <cellStyle name="計算 3 2 3 3 10 3" xfId="30598" xr:uid="{0D510601-2B18-4FFA-930F-0AFEB51DA02E}"/>
    <cellStyle name="計算 3 2 3 3 11" xfId="9535" xr:uid="{32A639FC-9DFA-42B1-B0A9-F25352DB15C7}"/>
    <cellStyle name="計算 3 2 3 3 11 2" xfId="20292" xr:uid="{0FE8EFE7-40B5-4015-9135-049F78A12310}"/>
    <cellStyle name="計算 3 2 3 3 11 2 2" xfId="41983" xr:uid="{A001084D-643D-4164-9EBD-FF4E4983A707}"/>
    <cellStyle name="計算 3 2 3 3 11 3" xfId="31224" xr:uid="{4C1C7122-1B66-4ED1-8D67-6AD92A0E0331}"/>
    <cellStyle name="計算 3 2 3 3 12" xfId="10170" xr:uid="{08B295D2-181F-4591-8D85-141D39A9DE0B}"/>
    <cellStyle name="計算 3 2 3 3 12 2" xfId="20927" xr:uid="{634B7A74-6F10-4ABA-A9E3-A38A685EF1A8}"/>
    <cellStyle name="計算 3 2 3 3 12 2 2" xfId="42618" xr:uid="{688C7953-DA1A-4254-8B28-3A25AEC40113}"/>
    <cellStyle name="計算 3 2 3 3 12 3" xfId="31859" xr:uid="{BF850917-7AF3-4F14-A075-1E6195FF059D}"/>
    <cellStyle name="計算 3 2 3 3 13" xfId="10822" xr:uid="{251D37E7-5B6E-46C3-B866-4351371DC8A7}"/>
    <cellStyle name="計算 3 2 3 3 13 2" xfId="21579" xr:uid="{7C43E172-6539-4D8E-AFD4-95445AE5B207}"/>
    <cellStyle name="計算 3 2 3 3 13 2 2" xfId="43270" xr:uid="{0313EC11-11DE-431A-B22D-D8619DAB136C}"/>
    <cellStyle name="計算 3 2 3 3 13 3" xfId="32511" xr:uid="{D5F45A9E-B7FD-4715-BA67-CF2A9FD4EE59}"/>
    <cellStyle name="計算 3 2 3 3 14" xfId="11447" xr:uid="{A0A74A62-7CB3-4F40-8CF8-E2B4D6E2F855}"/>
    <cellStyle name="計算 3 2 3 3 14 2" xfId="22204" xr:uid="{BDAADA1A-3A35-4852-8EF8-7606A5EA6B99}"/>
    <cellStyle name="計算 3 2 3 3 14 2 2" xfId="43895" xr:uid="{79DB4FFF-962D-48DD-8757-24D518C80E23}"/>
    <cellStyle name="計算 3 2 3 3 14 3" xfId="33136" xr:uid="{166875A1-7816-4571-AC93-DB8D6582CBA0}"/>
    <cellStyle name="計算 3 2 3 3 15" xfId="12052" xr:uid="{ED3A3418-4272-4DD3-836B-94B6B6D91EA2}"/>
    <cellStyle name="計算 3 2 3 3 15 2" xfId="22809" xr:uid="{42445861-E40C-49FF-8282-F6FB0C6E3066}"/>
    <cellStyle name="計算 3 2 3 3 15 2 2" xfId="44500" xr:uid="{8D40C83C-E068-4E0E-ABAA-3E1EBA6FEE8F}"/>
    <cellStyle name="計算 3 2 3 3 15 3" xfId="33741" xr:uid="{0674078D-E7B8-4EA1-B19C-93963B06CFD9}"/>
    <cellStyle name="計算 3 2 3 3 16" xfId="12681" xr:uid="{1FF64EBE-6F91-4893-A6E9-ADF07D700678}"/>
    <cellStyle name="計算 3 2 3 3 16 2" xfId="23438" xr:uid="{CFB1BB57-EC0C-411A-AD33-485C10AC2058}"/>
    <cellStyle name="計算 3 2 3 3 16 2 2" xfId="45129" xr:uid="{CB788C44-C41D-46D6-A3A3-FBC57C209896}"/>
    <cellStyle name="計算 3 2 3 3 16 3" xfId="34370" xr:uid="{9DB333F5-9A36-4E24-A4D6-4BB4F7C77EC4}"/>
    <cellStyle name="計算 3 2 3 3 17" xfId="13352" xr:uid="{1C57BE49-1646-481B-A6AB-FD4958629F47}"/>
    <cellStyle name="計算 3 2 3 3 17 2" xfId="35041" xr:uid="{9B41E370-8480-491A-B599-0512085CA85A}"/>
    <cellStyle name="計算 3 2 3 3 18" xfId="24281" xr:uid="{47B9C650-2454-4019-A887-C96DFCEA7921}"/>
    <cellStyle name="計算 3 2 3 3 19" xfId="45979" xr:uid="{84221D54-02AD-43D3-A502-2C61C5D1109F}"/>
    <cellStyle name="計算 3 2 3 3 2" xfId="3533" xr:uid="{0415CDE0-A43C-4901-8E55-8032EDEABB96}"/>
    <cellStyle name="計算 3 2 3 3 2 2" xfId="14289" xr:uid="{5E50EEE1-8E39-4EB6-9F7F-0AA39009C4D1}"/>
    <cellStyle name="計算 3 2 3 3 2 2 2" xfId="35979" xr:uid="{96FB461F-6C25-4288-96C7-7C778EDFB64A}"/>
    <cellStyle name="計算 3 2 3 3 2 2 3" xfId="50190" xr:uid="{EC415656-4524-49F9-8D09-19E28E376809}"/>
    <cellStyle name="計算 3 2 3 3 2 3" xfId="25221" xr:uid="{9B5B5928-2D76-4E78-8182-7F1DEA8E0F8D}"/>
    <cellStyle name="計算 3 2 3 3 2 4" xfId="48021" xr:uid="{1D80627A-C403-40E8-A7C7-FEBA4D5AD761}"/>
    <cellStyle name="計算 3 2 3 3 20" xfId="46657" xr:uid="{5EAF65C1-DAC6-4EBA-A524-4D665C41ADD0}"/>
    <cellStyle name="計算 3 2 3 3 21" xfId="47341" xr:uid="{B5780928-03AC-4C01-A54C-E9EC56010B51}"/>
    <cellStyle name="計算 3 2 3 3 3" xfId="4213" xr:uid="{0977C4DA-304B-4C1F-8DE8-B6B2A544656E}"/>
    <cellStyle name="計算 3 2 3 3 3 2" xfId="14969" xr:uid="{B9A97CAE-98A4-4489-B17B-B4929851D3AD}"/>
    <cellStyle name="計算 3 2 3 3 3 2 2" xfId="36659" xr:uid="{4D59FEDB-EFCA-42C5-80FB-3622B0993A63}"/>
    <cellStyle name="計算 3 2 3 3 3 2 3" xfId="50870" xr:uid="{C913B696-D225-41CF-8B21-61553A408E80}"/>
    <cellStyle name="計算 3 2 3 3 3 3" xfId="25901" xr:uid="{6B0F9342-8A02-45C2-A13B-F6FDF40BB388}"/>
    <cellStyle name="計算 3 2 3 3 3 4" xfId="48701" xr:uid="{64E65926-6ED7-4A23-8F55-8DEC63413763}"/>
    <cellStyle name="計算 3 2 3 3 4" xfId="4889" xr:uid="{C4C3EF78-B759-41AE-B728-343598F47EE3}"/>
    <cellStyle name="計算 3 2 3 3 4 2" xfId="15645" xr:uid="{BBC33C4A-013E-4AE8-8335-5FAEAE10600B}"/>
    <cellStyle name="計算 3 2 3 3 4 2 2" xfId="37335" xr:uid="{C24EAA0A-39FE-41FC-B6CA-6566CA75F0F3}"/>
    <cellStyle name="計算 3 2 3 3 4 3" xfId="26577" xr:uid="{57CD1FB1-4D69-44E6-8A84-35114BDE3854}"/>
    <cellStyle name="計算 3 2 3 3 4 4" xfId="49510" xr:uid="{56CB330E-1C88-45C1-AF2E-8E21A15AFA1A}"/>
    <cellStyle name="計算 3 2 3 3 5" xfId="5569" xr:uid="{03301FC1-B44F-4473-982A-4F854A22172A}"/>
    <cellStyle name="計算 3 2 3 3 5 2" xfId="16325" xr:uid="{36D1A1ED-B3EC-4FDD-9745-E80BB2A7F5D6}"/>
    <cellStyle name="計算 3 2 3 3 5 2 2" xfId="38015" xr:uid="{0B7086FD-CA23-476F-BC91-EEB299236913}"/>
    <cellStyle name="計算 3 2 3 3 5 3" xfId="27256" xr:uid="{B9501E60-1E3E-4EE4-9FFB-147E6DBE44F7}"/>
    <cellStyle name="計算 3 2 3 3 6" xfId="6252" xr:uid="{69BC5E39-5E28-45FA-A4B2-6C412FA7A47E}"/>
    <cellStyle name="計算 3 2 3 3 6 2" xfId="17008" xr:uid="{16B87337-262A-4B50-9005-F57CB4B72896}"/>
    <cellStyle name="計算 3 2 3 3 6 2 2" xfId="38698" xr:uid="{5CA21121-0EA3-4C2E-BE3B-7C29B6FC2C47}"/>
    <cellStyle name="計算 3 2 3 3 6 3" xfId="27939" xr:uid="{E4C7292D-0B1E-4225-AE3A-E33065689407}"/>
    <cellStyle name="計算 3 2 3 3 7" xfId="6931" xr:uid="{B2F2FA76-D298-4FA0-A4F0-353CD4AD3953}"/>
    <cellStyle name="計算 3 2 3 3 7 2" xfId="17687" xr:uid="{609EF3AD-7939-4F06-BA81-AC85F62EEE93}"/>
    <cellStyle name="計算 3 2 3 3 7 2 2" xfId="39377" xr:uid="{2AE4DBEC-08F1-4925-85DD-5454E299CA1D}"/>
    <cellStyle name="計算 3 2 3 3 7 3" xfId="28618" xr:uid="{412E0714-2740-4C87-8C94-0E237E356E21}"/>
    <cellStyle name="計算 3 2 3 3 8" xfId="7594" xr:uid="{65991CE7-B4E9-4553-880D-A74F6D0F59EF}"/>
    <cellStyle name="計算 3 2 3 3 8 2" xfId="18350" xr:uid="{001CEA07-7BFC-4EF6-A2D8-DE63949B09AD}"/>
    <cellStyle name="計算 3 2 3 3 8 2 2" xfId="40041" xr:uid="{85449772-BAC7-49F4-B1FA-487550A63F3B}"/>
    <cellStyle name="計算 3 2 3 3 8 3" xfId="29282" xr:uid="{4208BE7C-2BB8-4DE3-9859-FEF2BDFF6E2B}"/>
    <cellStyle name="計算 3 2 3 3 9" xfId="8230" xr:uid="{E2F12282-B8D4-4687-BC3C-D412D9D2D065}"/>
    <cellStyle name="計算 3 2 3 3 9 2" xfId="18986" xr:uid="{70C55F4A-BA88-4535-B8CB-C73BC340D4F9}"/>
    <cellStyle name="計算 3 2 3 3 9 2 2" xfId="40677" xr:uid="{5718141A-7F54-4656-BB2D-AA54BC7D86E3}"/>
    <cellStyle name="計算 3 2 3 3 9 3" xfId="29918" xr:uid="{6A05EA59-138D-4FFF-91F0-3BA36715CA4D}"/>
    <cellStyle name="計算 3 2 3 4" xfId="2939" xr:uid="{36D4A6A4-34D6-49E6-B6D3-D34A5CE635CE}"/>
    <cellStyle name="計算 3 2 3 4 10" xfId="8967" xr:uid="{32D52085-8990-49D6-8AFF-5767191ACAE7}"/>
    <cellStyle name="計算 3 2 3 4 10 2" xfId="19723" xr:uid="{A738D027-577D-4D82-9F2C-A2BE2EF00FF0}"/>
    <cellStyle name="計算 3 2 3 4 10 2 2" xfId="41414" xr:uid="{12A7AB17-AFEC-48E4-B099-DDAC44E58D0D}"/>
    <cellStyle name="計算 3 2 3 4 10 3" xfId="30655" xr:uid="{A3833D15-01F6-41F1-B6A7-17E54EC4623F}"/>
    <cellStyle name="計算 3 2 3 4 11" xfId="9592" xr:uid="{E2D01524-BD00-4DE2-9304-AA5A6C500026}"/>
    <cellStyle name="計算 3 2 3 4 11 2" xfId="20349" xr:uid="{38360F99-3FE5-41DE-BDDC-532A415EC86C}"/>
    <cellStyle name="計算 3 2 3 4 11 2 2" xfId="42040" xr:uid="{0DEC32CE-7539-47B1-853A-701D2217AE3F}"/>
    <cellStyle name="計算 3 2 3 4 11 3" xfId="31281" xr:uid="{138F3556-A24D-480E-9D7E-703ACCB3F574}"/>
    <cellStyle name="計算 3 2 3 4 12" xfId="10227" xr:uid="{E1234347-DF61-4DC6-8235-B2EDEDC023E4}"/>
    <cellStyle name="計算 3 2 3 4 12 2" xfId="20984" xr:uid="{0BAB35FE-9F24-47F8-9149-A12B9C62E448}"/>
    <cellStyle name="計算 3 2 3 4 12 2 2" xfId="42675" xr:uid="{EFA170B5-A7E9-4583-9DE8-3BDD254E72B3}"/>
    <cellStyle name="計算 3 2 3 4 12 3" xfId="31916" xr:uid="{69AB5DFD-7708-4145-8E7C-DB27E8990F20}"/>
    <cellStyle name="計算 3 2 3 4 13" xfId="10879" xr:uid="{60C4493E-A600-43A0-B685-B882BABEC6CB}"/>
    <cellStyle name="計算 3 2 3 4 13 2" xfId="21636" xr:uid="{E34C15D1-BA1E-4ED5-9D9E-887E037F47B0}"/>
    <cellStyle name="計算 3 2 3 4 13 2 2" xfId="43327" xr:uid="{F1DC5F5C-5EE1-4B52-BD0D-C603BB00DF3B}"/>
    <cellStyle name="計算 3 2 3 4 13 3" xfId="32568" xr:uid="{B47D6160-16CB-4151-80BC-A4B9500D6BCC}"/>
    <cellStyle name="計算 3 2 3 4 14" xfId="11504" xr:uid="{E1B70845-0202-434D-80D9-015E990EEC09}"/>
    <cellStyle name="計算 3 2 3 4 14 2" xfId="22261" xr:uid="{E90CD090-1134-4B5D-8631-56116DC69CED}"/>
    <cellStyle name="計算 3 2 3 4 14 2 2" xfId="43952" xr:uid="{B360CFA9-5AED-4E39-BCC9-73E9DE3A291B}"/>
    <cellStyle name="計算 3 2 3 4 14 3" xfId="33193" xr:uid="{166B8156-0113-477F-BE39-2DDB85B03141}"/>
    <cellStyle name="計算 3 2 3 4 15" xfId="12109" xr:uid="{7115A3A7-E0F5-4DE8-9D5A-DDCFDE5E71BD}"/>
    <cellStyle name="計算 3 2 3 4 15 2" xfId="22866" xr:uid="{C978FE77-C46E-4807-99C1-1E3DBEC11F52}"/>
    <cellStyle name="計算 3 2 3 4 15 2 2" xfId="44557" xr:uid="{B036F7C0-5F17-4436-AA1B-DC728871240E}"/>
    <cellStyle name="計算 3 2 3 4 15 3" xfId="33798" xr:uid="{5CDEE1FB-11AA-489B-973F-B3730EA326C4}"/>
    <cellStyle name="計算 3 2 3 4 16" xfId="12738" xr:uid="{C556C710-EB9A-438A-A470-CA05EA77E1B7}"/>
    <cellStyle name="計算 3 2 3 4 16 2" xfId="23495" xr:uid="{529DC872-8079-4BF9-B5CA-EAAEA33C635A}"/>
    <cellStyle name="計算 3 2 3 4 16 2 2" xfId="45186" xr:uid="{BDBBC161-A1E1-4C9C-B973-F3FD6BFA325D}"/>
    <cellStyle name="計算 3 2 3 4 16 3" xfId="34427" xr:uid="{2867E4D5-50E8-4C25-B010-378EBF13220B}"/>
    <cellStyle name="計算 3 2 3 4 17" xfId="13409" xr:uid="{896CBBD0-1D07-4FE7-B962-DA3F2BABC1C3}"/>
    <cellStyle name="計算 3 2 3 4 17 2" xfId="35098" xr:uid="{D6762F6D-041A-48BD-9F0E-7A35B51B3B8F}"/>
    <cellStyle name="計算 3 2 3 4 18" xfId="24338" xr:uid="{88F0DC53-AFCC-4A28-BFB9-9EB79C89889D}"/>
    <cellStyle name="計算 3 2 3 4 19" xfId="46036" xr:uid="{05E449D8-50D7-48EE-B3BE-074B0BA00446}"/>
    <cellStyle name="計算 3 2 3 4 2" xfId="3590" xr:uid="{5EAF768C-D7A4-45BE-B7D2-4AC08A909E35}"/>
    <cellStyle name="計算 3 2 3 4 2 2" xfId="14346" xr:uid="{EA3E00C7-A93C-4B1E-A397-FD451B16303F}"/>
    <cellStyle name="計算 3 2 3 4 2 2 2" xfId="36036" xr:uid="{203FFAE0-52AA-452D-8137-812F04236EF7}"/>
    <cellStyle name="計算 3 2 3 4 2 2 3" xfId="50247" xr:uid="{36F7E865-100D-45A2-A187-FB29C9B4A957}"/>
    <cellStyle name="計算 3 2 3 4 2 3" xfId="25278" xr:uid="{8C41C054-8692-4D04-A4DA-7C57EB3F8F13}"/>
    <cellStyle name="計算 3 2 3 4 2 4" xfId="48078" xr:uid="{8EF6F8F3-56C4-44E5-A5DD-A69026712E3E}"/>
    <cellStyle name="計算 3 2 3 4 20" xfId="46714" xr:uid="{DF2F13F8-A3E8-4227-B0C8-3C52A8E0046C}"/>
    <cellStyle name="計算 3 2 3 4 21" xfId="47398" xr:uid="{ABEEDFB5-AFFE-4374-BB3A-B850C05CC9C5}"/>
    <cellStyle name="計算 3 2 3 4 3" xfId="4270" xr:uid="{B591E0D7-F1A7-46C7-92C0-55C0F01B7305}"/>
    <cellStyle name="計算 3 2 3 4 3 2" xfId="15026" xr:uid="{E85149C2-D51A-40C0-BB2A-FED61159BA50}"/>
    <cellStyle name="計算 3 2 3 4 3 2 2" xfId="36716" xr:uid="{0159F3B8-32AB-483B-8A60-FD3580407B2E}"/>
    <cellStyle name="計算 3 2 3 4 3 2 3" xfId="50927" xr:uid="{54EE2D34-6CA3-4D65-AEEC-88C2025F445B}"/>
    <cellStyle name="計算 3 2 3 4 3 3" xfId="25958" xr:uid="{28CC5E8F-2F7D-485C-8BD9-1D8B951A8CC6}"/>
    <cellStyle name="計算 3 2 3 4 3 4" xfId="48758" xr:uid="{1ABE24F5-C5C8-4904-BCE6-1ECD8D4DC24B}"/>
    <cellStyle name="計算 3 2 3 4 4" xfId="4946" xr:uid="{B2926331-84CD-469C-9BBC-1CB3D1870A9E}"/>
    <cellStyle name="計算 3 2 3 4 4 2" xfId="15702" xr:uid="{E4F23BB8-E891-4C07-963F-C4A64B21DF6E}"/>
    <cellStyle name="計算 3 2 3 4 4 2 2" xfId="37392" xr:uid="{5539052C-6059-4097-A23F-64BD543C001A}"/>
    <cellStyle name="計算 3 2 3 4 4 3" xfId="26634" xr:uid="{C6202F6B-389A-4181-A8E7-F3606216EC26}"/>
    <cellStyle name="計算 3 2 3 4 4 4" xfId="49567" xr:uid="{D8F813D6-1824-46D4-8292-F2D8056F369F}"/>
    <cellStyle name="計算 3 2 3 4 5" xfId="5626" xr:uid="{F75D9FAE-2148-4638-A447-DEE4BDA0136B}"/>
    <cellStyle name="計算 3 2 3 4 5 2" xfId="16382" xr:uid="{B7C019D7-1369-4A0E-A861-ED772CF9C99A}"/>
    <cellStyle name="計算 3 2 3 4 5 2 2" xfId="38072" xr:uid="{A5CF6B83-8E3D-428D-94E3-9A7408FB0461}"/>
    <cellStyle name="計算 3 2 3 4 5 3" xfId="27313" xr:uid="{0D0C09AB-0FB2-4BE0-8C1A-74C5ED5D3038}"/>
    <cellStyle name="計算 3 2 3 4 6" xfId="6309" xr:uid="{AD252205-4701-47D6-8216-EE50B7DA62BE}"/>
    <cellStyle name="計算 3 2 3 4 6 2" xfId="17065" xr:uid="{A98FCAC4-0546-4E1D-96D7-DF835C0ECF27}"/>
    <cellStyle name="計算 3 2 3 4 6 2 2" xfId="38755" xr:uid="{A7F494DE-5940-4D9D-96F1-10266716BD2F}"/>
    <cellStyle name="計算 3 2 3 4 6 3" xfId="27996" xr:uid="{01A9BC06-BF58-441E-9D60-916190AE7A2D}"/>
    <cellStyle name="計算 3 2 3 4 7" xfId="6988" xr:uid="{142B715B-5F7B-411D-80B8-DFD25E28DE73}"/>
    <cellStyle name="計算 3 2 3 4 7 2" xfId="17744" xr:uid="{B07A20C1-69A7-4170-A304-288CFE51FE8F}"/>
    <cellStyle name="計算 3 2 3 4 7 2 2" xfId="39434" xr:uid="{16F643CA-857C-409A-9101-94F8F5EBFDFF}"/>
    <cellStyle name="計算 3 2 3 4 7 3" xfId="28675" xr:uid="{FDF3E6B5-64E4-4B6A-85F0-7B114F71F81B}"/>
    <cellStyle name="計算 3 2 3 4 8" xfId="7651" xr:uid="{519C2620-97ED-4B77-A068-8DB9E7A4B864}"/>
    <cellStyle name="計算 3 2 3 4 8 2" xfId="18407" xr:uid="{7FBB9B7E-FE93-4656-8881-7FC5304B17E2}"/>
    <cellStyle name="計算 3 2 3 4 8 2 2" xfId="40098" xr:uid="{4BAACF64-3289-413D-A62C-7EE8B3B31CB5}"/>
    <cellStyle name="計算 3 2 3 4 8 3" xfId="29339" xr:uid="{1EDC57D2-04AD-4047-B63A-23C726470865}"/>
    <cellStyle name="計算 3 2 3 4 9" xfId="8287" xr:uid="{E086FC4C-4AE8-41D5-BE7D-CC5049111A56}"/>
    <cellStyle name="計算 3 2 3 4 9 2" xfId="19043" xr:uid="{322C0853-F634-415A-9833-47803BB60A05}"/>
    <cellStyle name="計算 3 2 3 4 9 2 2" xfId="40734" xr:uid="{0C9F5C70-D2D8-44CB-8ADC-70B77CCA6EAD}"/>
    <cellStyle name="計算 3 2 3 4 9 3" xfId="29975" xr:uid="{00882490-5235-425A-9950-ADE0C6939903}"/>
    <cellStyle name="計算 3 2 3 5" xfId="2998" xr:uid="{7345AC7C-D8F4-4E6E-A1B5-065A42D72C21}"/>
    <cellStyle name="計算 3 2 3 5 10" xfId="9026" xr:uid="{EEA02B51-C93D-460F-813A-06C4EC285D4E}"/>
    <cellStyle name="計算 3 2 3 5 10 2" xfId="19783" xr:uid="{47ED13A4-526D-4A1F-8DEC-79A3E86695EC}"/>
    <cellStyle name="計算 3 2 3 5 10 2 2" xfId="41474" xr:uid="{02612096-E033-4BBC-BF02-FA0D2ABD043A}"/>
    <cellStyle name="計算 3 2 3 5 10 3" xfId="30715" xr:uid="{4BB4D2E6-E668-477B-9FDF-76A59C03197B}"/>
    <cellStyle name="計算 3 2 3 5 11" xfId="9652" xr:uid="{5E3B4851-3DF3-472D-A293-0B7A3B8EB830}"/>
    <cellStyle name="計算 3 2 3 5 11 2" xfId="20409" xr:uid="{2C02EFD4-DEC2-4B54-9292-EC1D513729DF}"/>
    <cellStyle name="計算 3 2 3 5 11 2 2" xfId="42100" xr:uid="{5899BF7B-B555-4FF7-9E08-4C2D7E012EAF}"/>
    <cellStyle name="計算 3 2 3 5 11 3" xfId="31341" xr:uid="{60C28002-B3D9-4880-8A68-87453653947C}"/>
    <cellStyle name="計算 3 2 3 5 12" xfId="10287" xr:uid="{A8862994-9EDB-4992-9101-3F200974FFA7}"/>
    <cellStyle name="計算 3 2 3 5 12 2" xfId="21044" xr:uid="{8B004946-7778-408B-9FF9-560114DE3EA8}"/>
    <cellStyle name="計算 3 2 3 5 12 2 2" xfId="42735" xr:uid="{8E3E8472-DE22-4BCB-91D0-5D7941AF51F7}"/>
    <cellStyle name="計算 3 2 3 5 12 3" xfId="31976" xr:uid="{CA63419E-DB26-4C4E-B44E-5DEC3C844897}"/>
    <cellStyle name="計算 3 2 3 5 13" xfId="10939" xr:uid="{CA5FD2BC-5CF0-4D53-A0E9-7A57A25B86C8}"/>
    <cellStyle name="計算 3 2 3 5 13 2" xfId="21696" xr:uid="{0C83F1F3-B8A1-40F9-AF0B-443B8D2BC34B}"/>
    <cellStyle name="計算 3 2 3 5 13 2 2" xfId="43387" xr:uid="{DF260A28-946B-4ACC-B202-CDF2F545A34F}"/>
    <cellStyle name="計算 3 2 3 5 13 3" xfId="32628" xr:uid="{25120C4B-8CFB-4E80-B496-ADD0DBF1DD1D}"/>
    <cellStyle name="計算 3 2 3 5 14" xfId="11564" xr:uid="{3C67E4A1-0238-495A-AFA9-F955DBB753EE}"/>
    <cellStyle name="計算 3 2 3 5 14 2" xfId="22321" xr:uid="{DF92FAC7-3F64-417C-954B-8092AA3EA864}"/>
    <cellStyle name="計算 3 2 3 5 14 2 2" xfId="44012" xr:uid="{2CFBC43D-BBC9-4B10-A021-7A7872132EBE}"/>
    <cellStyle name="計算 3 2 3 5 14 3" xfId="33253" xr:uid="{C2C138BC-A964-40EF-A940-3C03BA385609}"/>
    <cellStyle name="計算 3 2 3 5 15" xfId="12169" xr:uid="{18D37187-D424-40F1-92E5-D99C2ACC0E5F}"/>
    <cellStyle name="計算 3 2 3 5 15 2" xfId="22926" xr:uid="{CB152981-7E13-4DFB-BE64-8DB88300C1D1}"/>
    <cellStyle name="計算 3 2 3 5 15 2 2" xfId="44617" xr:uid="{4CE46954-2402-4971-B046-84B5E631C4CE}"/>
    <cellStyle name="計算 3 2 3 5 15 3" xfId="33858" xr:uid="{5875A78E-5DEF-404A-BC29-D792914C80DB}"/>
    <cellStyle name="計算 3 2 3 5 16" xfId="12798" xr:uid="{0D095E9D-C6FD-412D-A021-71F468D2A57E}"/>
    <cellStyle name="計算 3 2 3 5 16 2" xfId="23555" xr:uid="{46A9730F-351C-43C1-BD74-C8DFB0A0773A}"/>
    <cellStyle name="計算 3 2 3 5 16 2 2" xfId="45246" xr:uid="{BA838CB5-6BDC-47C9-A382-3FAC4806E308}"/>
    <cellStyle name="計算 3 2 3 5 16 3" xfId="34487" xr:uid="{03B59544-8883-473B-ACAA-BF1F4A5E511E}"/>
    <cellStyle name="計算 3 2 3 5 17" xfId="13469" xr:uid="{E869F876-7A6E-4F18-BD9A-1C18050B05BC}"/>
    <cellStyle name="計算 3 2 3 5 17 2" xfId="35158" xr:uid="{9EEDB123-993C-4926-9ABC-44D8D3A93C9F}"/>
    <cellStyle name="計算 3 2 3 5 18" xfId="24398" xr:uid="{E2EEDAC8-17A2-4EB3-B0F5-5E52F28EB715}"/>
    <cellStyle name="計算 3 2 3 5 19" xfId="46096" xr:uid="{33F32C98-D46A-4126-8B5F-F8D5BF548045}"/>
    <cellStyle name="計算 3 2 3 5 2" xfId="3650" xr:uid="{4E6D36FE-6118-4609-BC1F-5E1655AD0DD3}"/>
    <cellStyle name="計算 3 2 3 5 2 2" xfId="14406" xr:uid="{BC15402E-68F2-4A02-B6E6-DCA5E1F56EEB}"/>
    <cellStyle name="計算 3 2 3 5 2 2 2" xfId="36096" xr:uid="{44BC0DB8-07C6-4001-A89D-A0FCF457869B}"/>
    <cellStyle name="計算 3 2 3 5 2 2 3" xfId="50307" xr:uid="{F77D3C72-834E-46FA-AADD-CA8A66E38D13}"/>
    <cellStyle name="計算 3 2 3 5 2 3" xfId="25338" xr:uid="{94804526-5363-4EE3-A899-0926F25FB86A}"/>
    <cellStyle name="計算 3 2 3 5 2 4" xfId="48138" xr:uid="{ADECFF13-214E-4794-B183-AB4D659C7854}"/>
    <cellStyle name="計算 3 2 3 5 20" xfId="46774" xr:uid="{5631E919-AE21-44FC-9AD2-C7BA61C5DEB8}"/>
    <cellStyle name="計算 3 2 3 5 21" xfId="47458" xr:uid="{77D879DE-E141-4063-9421-A71DCCBBE2AD}"/>
    <cellStyle name="計算 3 2 3 5 3" xfId="4330" xr:uid="{0A7BF67A-FF14-47C2-A3AF-69EA3F72436F}"/>
    <cellStyle name="計算 3 2 3 5 3 2" xfId="15086" xr:uid="{13F8D22E-9B59-4AEA-BE78-D19C17D43F0C}"/>
    <cellStyle name="計算 3 2 3 5 3 2 2" xfId="36776" xr:uid="{5BB50C0E-1A76-4F83-B2AE-02657B5F6CB9}"/>
    <cellStyle name="計算 3 2 3 5 3 2 3" xfId="50987" xr:uid="{9AD1898E-E51E-44CA-9A6C-29C2C10A7F24}"/>
    <cellStyle name="計算 3 2 3 5 3 3" xfId="26018" xr:uid="{399528B3-EF4D-4DFB-832B-B9DA4E73623A}"/>
    <cellStyle name="計算 3 2 3 5 3 4" xfId="48818" xr:uid="{2FD9DDBC-C68B-4AD3-AF6B-0A7C8331CD1E}"/>
    <cellStyle name="計算 3 2 3 5 4" xfId="5006" xr:uid="{BFD075A1-E08F-4C42-804F-D310AC0B0A79}"/>
    <cellStyle name="計算 3 2 3 5 4 2" xfId="15762" xr:uid="{3E6568AB-D79C-4C63-9BD3-7A4E8205E614}"/>
    <cellStyle name="計算 3 2 3 5 4 2 2" xfId="37452" xr:uid="{56FBC01A-8B96-4A2A-8454-37D930F297E4}"/>
    <cellStyle name="計算 3 2 3 5 4 3" xfId="26694" xr:uid="{978D835B-7DC2-4587-AFFC-B0FBA138E06B}"/>
    <cellStyle name="計算 3 2 3 5 4 4" xfId="49627" xr:uid="{0D59153F-7463-41A1-812F-1FB331D31537}"/>
    <cellStyle name="計算 3 2 3 5 5" xfId="5686" xr:uid="{10A43566-1805-46E6-8831-D946D6E485B5}"/>
    <cellStyle name="計算 3 2 3 5 5 2" xfId="16442" xr:uid="{795CCE1C-24BE-4263-AEF4-C207FEEC9DDD}"/>
    <cellStyle name="計算 3 2 3 5 5 2 2" xfId="38132" xr:uid="{974E9138-F893-4E94-BD29-DA11DD98EB79}"/>
    <cellStyle name="計算 3 2 3 5 5 3" xfId="27373" xr:uid="{DCACD06B-7708-4EAB-A73C-EEA49270C321}"/>
    <cellStyle name="計算 3 2 3 5 6" xfId="6369" xr:uid="{C2C9CB23-53E9-4CBC-8EDC-5D2993B1BDDB}"/>
    <cellStyle name="計算 3 2 3 5 6 2" xfId="17125" xr:uid="{177AA099-9273-4240-A60B-267CDB2E8BDF}"/>
    <cellStyle name="計算 3 2 3 5 6 2 2" xfId="38815" xr:uid="{DAF0C025-DFA7-4187-B4ED-C2B03CA5FACF}"/>
    <cellStyle name="計算 3 2 3 5 6 3" xfId="28056" xr:uid="{9C8B3236-CBAF-416F-A73A-E6670EB18900}"/>
    <cellStyle name="計算 3 2 3 5 7" xfId="7048" xr:uid="{E74F1835-EAD0-4372-BEC4-23B16D9C947E}"/>
    <cellStyle name="計算 3 2 3 5 7 2" xfId="17804" xr:uid="{4233B0ED-12C9-4B9C-A8E0-FF4E5339D04F}"/>
    <cellStyle name="計算 3 2 3 5 7 2 2" xfId="39494" xr:uid="{164FA91B-228B-475C-AA5B-E7D91E7D9B94}"/>
    <cellStyle name="計算 3 2 3 5 7 3" xfId="28735" xr:uid="{0FBC5D48-1B24-4C92-BEF5-BB8467317FE0}"/>
    <cellStyle name="計算 3 2 3 5 8" xfId="7711" xr:uid="{A9D005D5-9925-419E-BAEE-83E99C36B80A}"/>
    <cellStyle name="計算 3 2 3 5 8 2" xfId="18467" xr:uid="{1048192C-1F91-4CCB-B086-DB460034051E}"/>
    <cellStyle name="計算 3 2 3 5 8 2 2" xfId="40158" xr:uid="{263C13AE-FBE0-4A2D-B061-C01DB049D612}"/>
    <cellStyle name="計算 3 2 3 5 8 3" xfId="29399" xr:uid="{921293A4-C47B-4184-9B3B-FDC7DA0B9B45}"/>
    <cellStyle name="計算 3 2 3 5 9" xfId="8347" xr:uid="{FD21BC26-AD9B-461C-B359-1534C615B6AC}"/>
    <cellStyle name="計算 3 2 3 5 9 2" xfId="19103" xr:uid="{6D41520E-F2D5-4D6E-920B-FBF69E1FF85B}"/>
    <cellStyle name="計算 3 2 3 5 9 2 2" xfId="40794" xr:uid="{E7E418E3-6567-4152-83D2-9FD392B70A5F}"/>
    <cellStyle name="計算 3 2 3 5 9 3" xfId="30035" xr:uid="{33F470B4-588A-4181-913F-54868697C891}"/>
    <cellStyle name="計算 3 2 3 6" xfId="3043" xr:uid="{80083B07-85D5-4DC1-8417-B994F6595C2A}"/>
    <cellStyle name="計算 3 2 3 6 10" xfId="9071" xr:uid="{6CAC8836-0CE3-44CD-9260-C8D99B67547D}"/>
    <cellStyle name="計算 3 2 3 6 10 2" xfId="19828" xr:uid="{659F8FF1-1B10-41D1-839A-BA90E095593E}"/>
    <cellStyle name="計算 3 2 3 6 10 2 2" xfId="41519" xr:uid="{3BDCB46E-3838-4BB5-A9C2-09A814A2B76F}"/>
    <cellStyle name="計算 3 2 3 6 10 3" xfId="30760" xr:uid="{E3203A76-9B67-45EC-874B-032B945AE5AA}"/>
    <cellStyle name="計算 3 2 3 6 11" xfId="9697" xr:uid="{7FD4B9CF-4D62-4890-AEA2-A659C37D33D9}"/>
    <cellStyle name="計算 3 2 3 6 11 2" xfId="20454" xr:uid="{E342190A-2538-4FDB-A884-2FFBEFCCE9C9}"/>
    <cellStyle name="計算 3 2 3 6 11 2 2" xfId="42145" xr:uid="{1633F667-03A0-4055-B976-389D93F8359C}"/>
    <cellStyle name="計算 3 2 3 6 11 3" xfId="31386" xr:uid="{78D44988-D99B-400E-A298-D395C75C64FE}"/>
    <cellStyle name="計算 3 2 3 6 12" xfId="10332" xr:uid="{75531802-81C2-4225-B3D4-5CA451C75C39}"/>
    <cellStyle name="計算 3 2 3 6 12 2" xfId="21089" xr:uid="{781C35DE-FF2F-46BF-B185-14BFE08D72A5}"/>
    <cellStyle name="計算 3 2 3 6 12 2 2" xfId="42780" xr:uid="{9819A5D7-0835-4D83-ACCE-454086AAF1F2}"/>
    <cellStyle name="計算 3 2 3 6 12 3" xfId="32021" xr:uid="{15EC5F47-D9E0-40BC-A985-D28FE10F6396}"/>
    <cellStyle name="計算 3 2 3 6 13" xfId="10984" xr:uid="{893381C0-62CA-445E-8EDB-505A1B69F8B1}"/>
    <cellStyle name="計算 3 2 3 6 13 2" xfId="21741" xr:uid="{5827281E-A90A-4DD8-86AC-732C163A03CB}"/>
    <cellStyle name="計算 3 2 3 6 13 2 2" xfId="43432" xr:uid="{2B55D9CA-0D0A-473B-90D5-6238A0F76F07}"/>
    <cellStyle name="計算 3 2 3 6 13 3" xfId="32673" xr:uid="{44ADF2E1-2E05-40F0-BF04-83DC12EA1046}"/>
    <cellStyle name="計算 3 2 3 6 14" xfId="11609" xr:uid="{A3EA61AF-F31B-4F1D-BCA0-78A91B5B07EF}"/>
    <cellStyle name="計算 3 2 3 6 14 2" xfId="22366" xr:uid="{3A33B7C2-5DED-40A5-9630-656534C9AB64}"/>
    <cellStyle name="計算 3 2 3 6 14 2 2" xfId="44057" xr:uid="{94744E2E-C759-4C71-8D65-EA7EA29CD86D}"/>
    <cellStyle name="計算 3 2 3 6 14 3" xfId="33298" xr:uid="{37C6F44E-A915-4DF9-9411-50FB6CB43196}"/>
    <cellStyle name="計算 3 2 3 6 15" xfId="12214" xr:uid="{17005BF0-D135-4B68-B3C8-51ECC17105D6}"/>
    <cellStyle name="計算 3 2 3 6 15 2" xfId="22971" xr:uid="{EF225E72-DA7F-4B3E-BE4C-8D816341F49C}"/>
    <cellStyle name="計算 3 2 3 6 15 2 2" xfId="44662" xr:uid="{185C6E4C-C74D-4FC4-A8A6-4E96198DA448}"/>
    <cellStyle name="計算 3 2 3 6 15 3" xfId="33903" xr:uid="{C31DC7A3-DA01-4EEB-9576-50808BB22288}"/>
    <cellStyle name="計算 3 2 3 6 16" xfId="12843" xr:uid="{3A3FA211-FCD2-474B-9B7D-3DAB8F209721}"/>
    <cellStyle name="計算 3 2 3 6 16 2" xfId="23600" xr:uid="{3677516D-D8D7-4004-9A5B-A5E0FD9BA856}"/>
    <cellStyle name="計算 3 2 3 6 16 2 2" xfId="45291" xr:uid="{69DDBC4E-37BF-4966-8FA7-B24AF82458B7}"/>
    <cellStyle name="計算 3 2 3 6 16 3" xfId="34532" xr:uid="{4C6F9AF6-6977-45F4-A5B0-7B65417B2B16}"/>
    <cellStyle name="計算 3 2 3 6 17" xfId="13514" xr:uid="{571E81F3-F5C2-4C5B-9C5F-20A81D4EC113}"/>
    <cellStyle name="計算 3 2 3 6 17 2" xfId="35203" xr:uid="{27B4666E-D016-4C1A-9C2B-DBC9D83191F9}"/>
    <cellStyle name="計算 3 2 3 6 18" xfId="24443" xr:uid="{91C3F328-8939-4AA9-B7EA-6A03F84578A9}"/>
    <cellStyle name="計算 3 2 3 6 19" xfId="46141" xr:uid="{CE7D5E9A-A90B-40C2-BD91-E813CDE62805}"/>
    <cellStyle name="計算 3 2 3 6 2" xfId="3695" xr:uid="{522627A7-EA92-4874-A180-7AE651FB20AE}"/>
    <cellStyle name="計算 3 2 3 6 2 2" xfId="14451" xr:uid="{06766B39-C6F9-4056-A95D-914D4EC61616}"/>
    <cellStyle name="計算 3 2 3 6 2 2 2" xfId="36141" xr:uid="{CDFF9327-7016-4F53-8B8D-ACACA5F8592F}"/>
    <cellStyle name="計算 3 2 3 6 2 2 3" xfId="50352" xr:uid="{E9317E79-D4A1-4BB1-8D73-1E1D1F732965}"/>
    <cellStyle name="計算 3 2 3 6 2 3" xfId="25383" xr:uid="{C6ECB64B-7907-4993-ACFD-DC9B016868EB}"/>
    <cellStyle name="計算 3 2 3 6 2 4" xfId="48183" xr:uid="{C9158627-4A4E-4730-B449-F08F1B81DD99}"/>
    <cellStyle name="計算 3 2 3 6 20" xfId="46819" xr:uid="{3BD7E395-E6A6-489F-AA39-847ED364BAB5}"/>
    <cellStyle name="計算 3 2 3 6 21" xfId="47503" xr:uid="{E360813F-350B-4FCA-8F59-7046A75DE16A}"/>
    <cellStyle name="計算 3 2 3 6 3" xfId="4375" xr:uid="{7312CAE3-EAE0-40C4-AF62-71E9F83A5D34}"/>
    <cellStyle name="計算 3 2 3 6 3 2" xfId="15131" xr:uid="{2C3BB9FA-1521-4322-996A-45C955A5F9D8}"/>
    <cellStyle name="計算 3 2 3 6 3 2 2" xfId="36821" xr:uid="{CC70AE7A-218A-4D55-88B3-7723F4E9B7CB}"/>
    <cellStyle name="計算 3 2 3 6 3 2 3" xfId="51032" xr:uid="{10431121-4E86-4320-9FB6-B2DF825C895F}"/>
    <cellStyle name="計算 3 2 3 6 3 3" xfId="26063" xr:uid="{584124D0-D84C-45BE-9162-F9F4CA98256B}"/>
    <cellStyle name="計算 3 2 3 6 3 4" xfId="48863" xr:uid="{2A40E306-7F6D-48C4-99F5-D5C7D76C7870}"/>
    <cellStyle name="計算 3 2 3 6 4" xfId="5051" xr:uid="{4AE71879-1439-434A-8BFA-033CB8F511FA}"/>
    <cellStyle name="計算 3 2 3 6 4 2" xfId="15807" xr:uid="{2F25B641-E708-4EA7-B54F-419C16121B28}"/>
    <cellStyle name="計算 3 2 3 6 4 2 2" xfId="37497" xr:uid="{BAEF7C0B-AE9D-4178-8F70-73E9029A23A0}"/>
    <cellStyle name="計算 3 2 3 6 4 3" xfId="26739" xr:uid="{DEF63A35-95F9-42DB-8142-E008CECAD4B2}"/>
    <cellStyle name="計算 3 2 3 6 4 4" xfId="49672" xr:uid="{7EA3660A-3177-489E-AC7B-2AE753B09409}"/>
    <cellStyle name="計算 3 2 3 6 5" xfId="5731" xr:uid="{499D1B20-21F5-4C44-8A6A-1B08F6ECFD56}"/>
    <cellStyle name="計算 3 2 3 6 5 2" xfId="16487" xr:uid="{C0BB8059-3325-44F4-A954-E13210895E38}"/>
    <cellStyle name="計算 3 2 3 6 5 2 2" xfId="38177" xr:uid="{A52C3B46-A240-4D37-9FD3-5928FF1514FD}"/>
    <cellStyle name="計算 3 2 3 6 5 3" xfId="27418" xr:uid="{96F15E17-87F9-4A7A-928F-43B74B8D8FCA}"/>
    <cellStyle name="計算 3 2 3 6 6" xfId="6414" xr:uid="{885B3799-4019-4B10-A671-7BA660641554}"/>
    <cellStyle name="計算 3 2 3 6 6 2" xfId="17170" xr:uid="{939A99EF-1494-44BE-B9D4-3CA22C841847}"/>
    <cellStyle name="計算 3 2 3 6 6 2 2" xfId="38860" xr:uid="{D2ED25AF-1BA3-48B7-B146-FECA20F6B9FF}"/>
    <cellStyle name="計算 3 2 3 6 6 3" xfId="28101" xr:uid="{FE0F3A56-47B4-450E-85FE-3E2369A3A612}"/>
    <cellStyle name="計算 3 2 3 6 7" xfId="7093" xr:uid="{3E8C36B4-4698-4B99-BCF8-6B63FAA95E45}"/>
    <cellStyle name="計算 3 2 3 6 7 2" xfId="17849" xr:uid="{8C22723D-08B6-4646-95FE-09BC4FFCA3C3}"/>
    <cellStyle name="計算 3 2 3 6 7 2 2" xfId="39539" xr:uid="{DF0AE49C-2553-47B7-B144-606276FABCAC}"/>
    <cellStyle name="計算 3 2 3 6 7 3" xfId="28780" xr:uid="{BF40C8C3-8F7E-48B1-8239-AD23557FBB84}"/>
    <cellStyle name="計算 3 2 3 6 8" xfId="7756" xr:uid="{EDC44338-D051-41F3-A016-D7636ED196BC}"/>
    <cellStyle name="計算 3 2 3 6 8 2" xfId="18512" xr:uid="{D13A6E9C-682F-42CC-9CA5-DABCF90D485B}"/>
    <cellStyle name="計算 3 2 3 6 8 2 2" xfId="40203" xr:uid="{806B0734-597A-47EC-AD05-D0F13792550D}"/>
    <cellStyle name="計算 3 2 3 6 8 3" xfId="29444" xr:uid="{2DCFB538-ACC6-4649-81DB-D9B87ABC4E1D}"/>
    <cellStyle name="計算 3 2 3 6 9" xfId="8392" xr:uid="{12E94C5A-4E06-414C-8502-B62A80C1CDF6}"/>
    <cellStyle name="計算 3 2 3 6 9 2" xfId="19148" xr:uid="{8D7EA38C-7378-4385-A24B-0A4F8A99E0A3}"/>
    <cellStyle name="計算 3 2 3 6 9 2 2" xfId="40839" xr:uid="{02A7768A-F9F4-4608-B2B4-B7A90EF1B647}"/>
    <cellStyle name="計算 3 2 3 6 9 3" xfId="30080" xr:uid="{5424778E-2324-4690-A6C1-C1D431EEE3AC}"/>
    <cellStyle name="計算 3 2 3 7" xfId="3088" xr:uid="{345E54BE-0126-4C3E-9161-76D91D00004C}"/>
    <cellStyle name="計算 3 2 3 7 10" xfId="9116" xr:uid="{3EFD7948-6F61-42C2-9668-644788E59ECE}"/>
    <cellStyle name="計算 3 2 3 7 10 2" xfId="19873" xr:uid="{F667F7F5-0B78-4AB1-BD06-584D83387478}"/>
    <cellStyle name="計算 3 2 3 7 10 2 2" xfId="41564" xr:uid="{35ADCAAC-5611-41AD-9BA3-F88608F2659E}"/>
    <cellStyle name="計算 3 2 3 7 10 3" xfId="30805" xr:uid="{2D98A041-F50E-4536-A13C-3EF7CEA162C0}"/>
    <cellStyle name="計算 3 2 3 7 11" xfId="9742" xr:uid="{2831DB49-7E85-4863-AD4D-58F2257632F9}"/>
    <cellStyle name="計算 3 2 3 7 11 2" xfId="20499" xr:uid="{D8787E73-FB79-4304-A54B-74D6477A907E}"/>
    <cellStyle name="計算 3 2 3 7 11 2 2" xfId="42190" xr:uid="{97D8CB66-C58E-4B81-8E23-398BE7FA4A2F}"/>
    <cellStyle name="計算 3 2 3 7 11 3" xfId="31431" xr:uid="{3EABD0C8-BE68-418E-915B-2E6660E442A1}"/>
    <cellStyle name="計算 3 2 3 7 12" xfId="10377" xr:uid="{6E3B20FF-8C7D-4ED2-9A02-265E877F632D}"/>
    <cellStyle name="計算 3 2 3 7 12 2" xfId="21134" xr:uid="{B2146F34-8DD0-47EE-8F78-DD011B73F55D}"/>
    <cellStyle name="計算 3 2 3 7 12 2 2" xfId="42825" xr:uid="{84B1ADC8-2337-41FE-8522-C8A8C7E0CC7E}"/>
    <cellStyle name="計算 3 2 3 7 12 3" xfId="32066" xr:uid="{7CAA1F54-B690-409E-A08B-DA8B81BBFDAB}"/>
    <cellStyle name="計算 3 2 3 7 13" xfId="11029" xr:uid="{1C3CAC13-F0AA-4BC8-80A0-D39BF6E78D4A}"/>
    <cellStyle name="計算 3 2 3 7 13 2" xfId="21786" xr:uid="{2857C8E6-D524-4BD1-AAED-FD95C1C2F707}"/>
    <cellStyle name="計算 3 2 3 7 13 2 2" xfId="43477" xr:uid="{C64B0BF5-FF38-4901-8490-F541BAE00873}"/>
    <cellStyle name="計算 3 2 3 7 13 3" xfId="32718" xr:uid="{E2E55BB4-DD01-4098-8AC5-F58B20FF0C26}"/>
    <cellStyle name="計算 3 2 3 7 14" xfId="11654" xr:uid="{9BE2BF53-EEC2-4F0E-BA9B-E84739618F75}"/>
    <cellStyle name="計算 3 2 3 7 14 2" xfId="22411" xr:uid="{C08E2C8D-EAEC-409B-9F9C-5C0678CCA277}"/>
    <cellStyle name="計算 3 2 3 7 14 2 2" xfId="44102" xr:uid="{05F1F470-47A3-4EEB-B476-2E8601C36654}"/>
    <cellStyle name="計算 3 2 3 7 14 3" xfId="33343" xr:uid="{7C817DF4-AECE-41B0-8821-9B117464D37D}"/>
    <cellStyle name="計算 3 2 3 7 15" xfId="12259" xr:uid="{ABC0E203-ACCE-4939-8C33-8E687F1A921F}"/>
    <cellStyle name="計算 3 2 3 7 15 2" xfId="23016" xr:uid="{26BCBE61-713B-48A0-A65B-F176925900A2}"/>
    <cellStyle name="計算 3 2 3 7 15 2 2" xfId="44707" xr:uid="{D392D96D-0434-4A78-A1C0-F569D2C4D0D8}"/>
    <cellStyle name="計算 3 2 3 7 15 3" xfId="33948" xr:uid="{1D0EE2F1-7476-4205-A70A-DDF44E0B0A82}"/>
    <cellStyle name="計算 3 2 3 7 16" xfId="12888" xr:uid="{C0D74D53-C341-480E-B292-BC0279E5BF8C}"/>
    <cellStyle name="計算 3 2 3 7 16 2" xfId="23645" xr:uid="{6AC4CDEB-9794-4C5B-B5B8-9DA8EF096F54}"/>
    <cellStyle name="計算 3 2 3 7 16 2 2" xfId="45336" xr:uid="{DA9C3699-3A3A-44CF-A5DC-547758466806}"/>
    <cellStyle name="計算 3 2 3 7 16 3" xfId="34577" xr:uid="{B969CD42-C1F6-479E-AF97-243527325A55}"/>
    <cellStyle name="計算 3 2 3 7 17" xfId="13559" xr:uid="{6FFA9A67-C5B8-4498-A5F4-0798AC9F76ED}"/>
    <cellStyle name="計算 3 2 3 7 17 2" xfId="35248" xr:uid="{99B48461-E832-4655-9892-1DA319F27147}"/>
    <cellStyle name="計算 3 2 3 7 18" xfId="24488" xr:uid="{CBFFC0FB-9F85-4836-97F2-E886AD0500D8}"/>
    <cellStyle name="計算 3 2 3 7 19" xfId="46186" xr:uid="{9C4064C0-DCFA-467D-8F55-24CF7B0B974A}"/>
    <cellStyle name="計算 3 2 3 7 2" xfId="3740" xr:uid="{0E233EBE-3AA8-472D-ACE2-B84B97D5C610}"/>
    <cellStyle name="計算 3 2 3 7 2 2" xfId="14496" xr:uid="{9D6AD0BB-6B61-4889-A676-8DEADDD38885}"/>
    <cellStyle name="計算 3 2 3 7 2 2 2" xfId="36186" xr:uid="{E1E40798-91F4-41E8-93DB-18474F2C52BE}"/>
    <cellStyle name="計算 3 2 3 7 2 2 3" xfId="50397" xr:uid="{23372151-6844-424F-B94D-C49D62E64095}"/>
    <cellStyle name="計算 3 2 3 7 2 3" xfId="25428" xr:uid="{41B690D5-8030-4BEC-B5AC-DC1ABE68E151}"/>
    <cellStyle name="計算 3 2 3 7 2 4" xfId="48228" xr:uid="{B75291A2-166E-4BC3-95B9-249C6239E903}"/>
    <cellStyle name="計算 3 2 3 7 20" xfId="46864" xr:uid="{07372E9D-FAE9-436C-9CB7-296D774B8AB8}"/>
    <cellStyle name="計算 3 2 3 7 21" xfId="47548" xr:uid="{A6AD29F1-4880-4567-9516-C994FB38251A}"/>
    <cellStyle name="計算 3 2 3 7 3" xfId="4420" xr:uid="{D4F3F503-7F4E-4B7B-ADB5-2938DF9FF60A}"/>
    <cellStyle name="計算 3 2 3 7 3 2" xfId="15176" xr:uid="{26D06D42-6816-400C-9678-70233E57380E}"/>
    <cellStyle name="計算 3 2 3 7 3 2 2" xfId="36866" xr:uid="{E49E2EAE-2912-47AD-B308-C1569CFCF2F1}"/>
    <cellStyle name="計算 3 2 3 7 3 2 3" xfId="51077" xr:uid="{C14885CF-CABC-49DC-8030-7E042CDF90C7}"/>
    <cellStyle name="計算 3 2 3 7 3 3" xfId="26108" xr:uid="{45B21CFF-297C-4557-BD7E-96BAC4B53C44}"/>
    <cellStyle name="計算 3 2 3 7 3 4" xfId="48908" xr:uid="{7BA73984-F099-4AEA-876E-84B9F771297A}"/>
    <cellStyle name="計算 3 2 3 7 4" xfId="5096" xr:uid="{79E542EE-2EB9-44ED-B698-9EAB34BB255B}"/>
    <cellStyle name="計算 3 2 3 7 4 2" xfId="15852" xr:uid="{887D5EA4-6BBF-45C4-B88E-F36CE3DA6579}"/>
    <cellStyle name="計算 3 2 3 7 4 2 2" xfId="37542" xr:uid="{05714136-9CD1-48CE-9CDF-B892E8BF7C87}"/>
    <cellStyle name="計算 3 2 3 7 4 3" xfId="26784" xr:uid="{8CA2234D-C7D3-4FAB-ADE6-E6AD0E46F2DB}"/>
    <cellStyle name="計算 3 2 3 7 4 4" xfId="49717" xr:uid="{AC796AA5-0C69-4F2C-9396-16010300DA23}"/>
    <cellStyle name="計算 3 2 3 7 5" xfId="5776" xr:uid="{BEC18062-B8C3-41D9-BA6B-AE0E77EB703D}"/>
    <cellStyle name="計算 3 2 3 7 5 2" xfId="16532" xr:uid="{32FE9EBB-9E6E-4EF4-A540-691879C96D85}"/>
    <cellStyle name="計算 3 2 3 7 5 2 2" xfId="38222" xr:uid="{35A4D0EE-4F00-41DF-B9BE-4BD28C307B9A}"/>
    <cellStyle name="計算 3 2 3 7 5 3" xfId="27463" xr:uid="{C00E340B-AB80-4DEE-85AB-3AF792D1E17B}"/>
    <cellStyle name="計算 3 2 3 7 6" xfId="6459" xr:uid="{700CD504-09CC-4CC9-AA14-E50C18FC4335}"/>
    <cellStyle name="計算 3 2 3 7 6 2" xfId="17215" xr:uid="{44C08581-A954-4FB2-A4FE-186AA094D8F6}"/>
    <cellStyle name="計算 3 2 3 7 6 2 2" xfId="38905" xr:uid="{3E79E3AA-F434-4162-9624-8AC0F93CD956}"/>
    <cellStyle name="計算 3 2 3 7 6 3" xfId="28146" xr:uid="{D4AB679E-2EA1-4D43-8C5B-259CF0B9B86F}"/>
    <cellStyle name="計算 3 2 3 7 7" xfId="7138" xr:uid="{B615EEA2-7003-4B99-9EE0-F00B0F29C38A}"/>
    <cellStyle name="計算 3 2 3 7 7 2" xfId="17894" xr:uid="{1FFD5E9D-3A2D-408F-9523-BB6050C51D0B}"/>
    <cellStyle name="計算 3 2 3 7 7 2 2" xfId="39584" xr:uid="{B37478BB-D511-469F-81E5-F1D8C4898E01}"/>
    <cellStyle name="計算 3 2 3 7 7 3" xfId="28825" xr:uid="{859D4BC2-0FC4-4E11-B36D-00C33550FACB}"/>
    <cellStyle name="計算 3 2 3 7 8" xfId="7801" xr:uid="{2C4844B8-8CE1-4310-92D4-E93FE982E142}"/>
    <cellStyle name="計算 3 2 3 7 8 2" xfId="18557" xr:uid="{4188ACE0-2C2E-4079-85CD-355884898AFF}"/>
    <cellStyle name="計算 3 2 3 7 8 2 2" xfId="40248" xr:uid="{017E9430-E830-42D1-B1ED-59E01ABA2D05}"/>
    <cellStyle name="計算 3 2 3 7 8 3" xfId="29489" xr:uid="{D0DDA26B-3091-4D78-BDC0-D65CBD007F9E}"/>
    <cellStyle name="計算 3 2 3 7 9" xfId="8437" xr:uid="{8A15ED89-3EAC-4E10-90DD-7A361999F21C}"/>
    <cellStyle name="計算 3 2 3 7 9 2" xfId="19193" xr:uid="{2975DACF-68A5-499D-841B-8478F788AB00}"/>
    <cellStyle name="計算 3 2 3 7 9 2 2" xfId="40884" xr:uid="{261E63C1-2B88-44F3-93A4-E7C23A692F8D}"/>
    <cellStyle name="計算 3 2 3 7 9 3" xfId="30125" xr:uid="{97C52EB7-2FEA-4A57-A0A3-6C62EDBA4D10}"/>
    <cellStyle name="計算 3 2 3 8" xfId="3148" xr:uid="{2B3C7FDF-5D3B-4971-8D40-670A466C9BE3}"/>
    <cellStyle name="計算 3 2 3 8 10" xfId="9176" xr:uid="{CACFA38A-ABD8-4E5E-85EC-83BAAE4EB253}"/>
    <cellStyle name="計算 3 2 3 8 10 2" xfId="19933" xr:uid="{0B91C850-3FE1-4E40-A495-98147D34E100}"/>
    <cellStyle name="計算 3 2 3 8 10 2 2" xfId="41624" xr:uid="{91AF77A4-25E8-4F78-ABE8-2E2F821CB82F}"/>
    <cellStyle name="計算 3 2 3 8 10 3" xfId="30865" xr:uid="{9D06A7F3-579D-4120-9120-E55055215041}"/>
    <cellStyle name="計算 3 2 3 8 11" xfId="9802" xr:uid="{45E30D10-BFC6-43CE-980D-AFEFF40B28C2}"/>
    <cellStyle name="計算 3 2 3 8 11 2" xfId="20559" xr:uid="{0E788C52-461B-452C-ABE3-66585EE2357C}"/>
    <cellStyle name="計算 3 2 3 8 11 2 2" xfId="42250" xr:uid="{D2E3C803-DEC2-42AE-B61C-39519CD08354}"/>
    <cellStyle name="計算 3 2 3 8 11 3" xfId="31491" xr:uid="{9824BF30-9ABF-4C37-9DBE-6E230E3BF4E6}"/>
    <cellStyle name="計算 3 2 3 8 12" xfId="10437" xr:uid="{D4D5DEFB-782F-4EEA-9EA7-E975D1435CA6}"/>
    <cellStyle name="計算 3 2 3 8 12 2" xfId="21194" xr:uid="{0E8C611C-CA33-4967-9186-31BBE6829746}"/>
    <cellStyle name="計算 3 2 3 8 12 2 2" xfId="42885" xr:uid="{81B99F3F-E1B6-41DE-8015-D972B109A20C}"/>
    <cellStyle name="計算 3 2 3 8 12 3" xfId="32126" xr:uid="{1865642D-206B-41E3-A03E-B2217F30C8AD}"/>
    <cellStyle name="計算 3 2 3 8 13" xfId="11089" xr:uid="{131DCD60-B626-4717-8C86-D3B74AC134F1}"/>
    <cellStyle name="計算 3 2 3 8 13 2" xfId="21846" xr:uid="{EE5199C2-FBB2-496F-AF5D-439623CBB064}"/>
    <cellStyle name="計算 3 2 3 8 13 2 2" xfId="43537" xr:uid="{E6DB696B-F92E-4EA6-9367-F3C8DCAFC612}"/>
    <cellStyle name="計算 3 2 3 8 13 3" xfId="32778" xr:uid="{D78A76A0-020D-4399-ADC5-F15B73D5B1B0}"/>
    <cellStyle name="計算 3 2 3 8 14" xfId="11714" xr:uid="{EA07B455-8566-4E07-8813-745FE2348FFD}"/>
    <cellStyle name="計算 3 2 3 8 14 2" xfId="22471" xr:uid="{83B2C3C9-024C-4046-BB7B-EDCB2DB48AE2}"/>
    <cellStyle name="計算 3 2 3 8 14 2 2" xfId="44162" xr:uid="{5F020096-3769-440C-80B5-AC88F2BB05D0}"/>
    <cellStyle name="計算 3 2 3 8 14 3" xfId="33403" xr:uid="{9378B3C9-126C-46D4-96EE-04951915D835}"/>
    <cellStyle name="計算 3 2 3 8 15" xfId="12319" xr:uid="{640130F2-A78F-433A-9FEE-0343BADB4610}"/>
    <cellStyle name="計算 3 2 3 8 15 2" xfId="23076" xr:uid="{285949AF-06EB-4A3B-AFB9-5E93381C7FFF}"/>
    <cellStyle name="計算 3 2 3 8 15 2 2" xfId="44767" xr:uid="{A9C727A1-60B1-40FA-91E2-5D806F12FA49}"/>
    <cellStyle name="計算 3 2 3 8 15 3" xfId="34008" xr:uid="{F7A947DF-D761-4AF2-9BB5-5841A6D426C0}"/>
    <cellStyle name="計算 3 2 3 8 16" xfId="12948" xr:uid="{1DD48E4E-B007-44D0-B06C-3E9EED8903BC}"/>
    <cellStyle name="計算 3 2 3 8 16 2" xfId="23705" xr:uid="{ADFB1705-188B-4E2A-B2A6-AA7700354348}"/>
    <cellStyle name="計算 3 2 3 8 16 2 2" xfId="45396" xr:uid="{9318A7CC-2776-4313-B43A-FD9095452FFD}"/>
    <cellStyle name="計算 3 2 3 8 16 3" xfId="34637" xr:uid="{D1ECB6E2-07A7-4339-83B2-2415F21D557D}"/>
    <cellStyle name="計算 3 2 3 8 17" xfId="13619" xr:uid="{E5951F2A-503E-4527-9048-84C6C20AD362}"/>
    <cellStyle name="計算 3 2 3 8 17 2" xfId="35308" xr:uid="{DA2329D7-E069-4D90-B0D5-E4386DC50F5C}"/>
    <cellStyle name="計算 3 2 3 8 18" xfId="24548" xr:uid="{214FA610-B08B-4B18-9F1B-C5927DA76FC9}"/>
    <cellStyle name="計算 3 2 3 8 19" xfId="46246" xr:uid="{C689F1CE-5316-4998-8E33-A302D1F423F4}"/>
    <cellStyle name="計算 3 2 3 8 2" xfId="3800" xr:uid="{8A874AC0-0ED3-49F9-88B3-3ADF61AF58AA}"/>
    <cellStyle name="計算 3 2 3 8 2 2" xfId="14556" xr:uid="{23F5245B-43DE-4574-8BBB-B5A043EDFA25}"/>
    <cellStyle name="計算 3 2 3 8 2 2 2" xfId="36246" xr:uid="{C04C1CE4-0E50-4F20-9CC9-EBDEA14FBEB1}"/>
    <cellStyle name="計算 3 2 3 8 2 2 3" xfId="50457" xr:uid="{3EFF42AA-DAAD-4965-B22F-A6BBDC8F2F8E}"/>
    <cellStyle name="計算 3 2 3 8 2 3" xfId="25488" xr:uid="{C22B24CE-4D75-4D37-BBC7-F3D2C7BAA6BE}"/>
    <cellStyle name="計算 3 2 3 8 2 4" xfId="48288" xr:uid="{1238B7F8-4EB3-42E6-9D26-6B8C958A79A0}"/>
    <cellStyle name="計算 3 2 3 8 20" xfId="46924" xr:uid="{6DEA12F3-3992-40E9-93B7-F1767EBFEC0A}"/>
    <cellStyle name="計算 3 2 3 8 21" xfId="47608" xr:uid="{60BD6A2F-DB02-4859-84D1-6ED28570AE0D}"/>
    <cellStyle name="計算 3 2 3 8 3" xfId="4480" xr:uid="{B13E6D7A-25D7-4D89-89BD-B984C27F2DEB}"/>
    <cellStyle name="計算 3 2 3 8 3 2" xfId="15236" xr:uid="{3D2A516F-8472-4F89-B8B3-D7367730EEF1}"/>
    <cellStyle name="計算 3 2 3 8 3 2 2" xfId="36926" xr:uid="{50E7C9D0-C91F-447E-9AD1-1D9BCBF46619}"/>
    <cellStyle name="計算 3 2 3 8 3 2 3" xfId="51137" xr:uid="{E18E4445-B7B4-4DB2-A0C7-28BD4DBD5B29}"/>
    <cellStyle name="計算 3 2 3 8 3 3" xfId="26168" xr:uid="{59F3F789-B2BE-4C56-B9BA-5C974674C204}"/>
    <cellStyle name="計算 3 2 3 8 3 4" xfId="48968" xr:uid="{B44BCDFA-5EB4-4CC7-B1EC-10A1F8A69CE3}"/>
    <cellStyle name="計算 3 2 3 8 4" xfId="5156" xr:uid="{64C99ACA-A011-4632-99E8-1BDBB68CEAE1}"/>
    <cellStyle name="計算 3 2 3 8 4 2" xfId="15912" xr:uid="{7A6376B2-45CE-4934-B603-32E8D1F49EFD}"/>
    <cellStyle name="計算 3 2 3 8 4 2 2" xfId="37602" xr:uid="{D4DFCE47-9D8F-4EBA-BE5E-392E9BC11171}"/>
    <cellStyle name="計算 3 2 3 8 4 3" xfId="26844" xr:uid="{EF5FCBD5-3A55-4461-9776-E85826DE4BF8}"/>
    <cellStyle name="計算 3 2 3 8 4 4" xfId="49777" xr:uid="{61DE0712-4947-40AF-A59C-886DCAE094E2}"/>
    <cellStyle name="計算 3 2 3 8 5" xfId="5836" xr:uid="{CEE308F9-431F-4FFB-880D-888AFFF6BCD0}"/>
    <cellStyle name="計算 3 2 3 8 5 2" xfId="16592" xr:uid="{19C5E159-0ADE-4F4A-8203-FCF07D51A0FC}"/>
    <cellStyle name="計算 3 2 3 8 5 2 2" xfId="38282" xr:uid="{F81AFCB0-ADFA-4675-B654-FF81399767AF}"/>
    <cellStyle name="計算 3 2 3 8 5 3" xfId="27523" xr:uid="{900C1073-7273-46A9-81D8-A2D788A9FDE9}"/>
    <cellStyle name="計算 3 2 3 8 6" xfId="6519" xr:uid="{6CF05996-BB67-42D2-BC1F-B805931D1567}"/>
    <cellStyle name="計算 3 2 3 8 6 2" xfId="17275" xr:uid="{C13A7023-D0A6-4309-9CD1-0F716FA7E5A6}"/>
    <cellStyle name="計算 3 2 3 8 6 2 2" xfId="38965" xr:uid="{317FB854-E6FD-41CF-8DDD-C69A85682AAE}"/>
    <cellStyle name="計算 3 2 3 8 6 3" xfId="28206" xr:uid="{E25807DB-8426-4D34-9E63-E18E81921BCF}"/>
    <cellStyle name="計算 3 2 3 8 7" xfId="7198" xr:uid="{711A5187-D8C1-4F72-8621-5FDA75373361}"/>
    <cellStyle name="計算 3 2 3 8 7 2" xfId="17954" xr:uid="{5ADAD20C-8DA1-4E21-B371-BA595A28AA80}"/>
    <cellStyle name="計算 3 2 3 8 7 2 2" xfId="39644" xr:uid="{129664C6-16C6-4D06-8363-51C0FC8C4B1B}"/>
    <cellStyle name="計算 3 2 3 8 7 3" xfId="28885" xr:uid="{44AA30F4-9E3F-4B37-8192-E49F6FE97C66}"/>
    <cellStyle name="計算 3 2 3 8 8" xfId="7861" xr:uid="{615201BB-0C96-4DD0-9B4A-E02B09911BBD}"/>
    <cellStyle name="計算 3 2 3 8 8 2" xfId="18617" xr:uid="{8B24E163-3A1B-4C38-A064-BD035A8D389E}"/>
    <cellStyle name="計算 3 2 3 8 8 2 2" xfId="40308" xr:uid="{1EAED934-AD9D-4B87-8B9B-112437D00777}"/>
    <cellStyle name="計算 3 2 3 8 8 3" xfId="29549" xr:uid="{EC7870DC-7794-4096-BC7D-95F6A2CFE291}"/>
    <cellStyle name="計算 3 2 3 8 9" xfId="8497" xr:uid="{0208395E-BEAC-492D-BF0E-516633AB15BF}"/>
    <cellStyle name="計算 3 2 3 8 9 2" xfId="19253" xr:uid="{2BF678F5-1917-42F4-A78C-10ECC3D88638}"/>
    <cellStyle name="計算 3 2 3 8 9 2 2" xfId="40944" xr:uid="{E429D934-1D63-4266-8BEE-661AB90C9FAF}"/>
    <cellStyle name="計算 3 2 3 8 9 3" xfId="30185" xr:uid="{EADB6F1D-6C24-437B-A2F3-316C1BE3F2E2}"/>
    <cellStyle name="計算 3 2 3 9" xfId="3208" xr:uid="{E7E2BF9B-9AB6-4419-9C71-3ABF2E5A3240}"/>
    <cellStyle name="計算 3 2 3 9 10" xfId="9236" xr:uid="{1C16271E-DBCF-4A60-951C-257F5EABA9BD}"/>
    <cellStyle name="計算 3 2 3 9 10 2" xfId="19993" xr:uid="{9B3C751C-F0BD-4BB0-9A9E-C3B3433BFC45}"/>
    <cellStyle name="計算 3 2 3 9 10 2 2" xfId="41684" xr:uid="{F24308A9-5623-4124-9AB3-502572E03256}"/>
    <cellStyle name="計算 3 2 3 9 10 3" xfId="30925" xr:uid="{D725BA2C-DA2C-475C-89FA-19AD1F22489E}"/>
    <cellStyle name="計算 3 2 3 9 11" xfId="9862" xr:uid="{5FCBC881-2F6F-4643-BE20-63319C7D112F}"/>
    <cellStyle name="計算 3 2 3 9 11 2" xfId="20619" xr:uid="{479787D3-0322-4FCC-8E64-4ABDAD8CC8CF}"/>
    <cellStyle name="計算 3 2 3 9 11 2 2" xfId="42310" xr:uid="{6E4F172E-5708-4CB3-9C3E-9548B0DB2EB3}"/>
    <cellStyle name="計算 3 2 3 9 11 3" xfId="31551" xr:uid="{D9B8113B-A4A3-4CAD-85DE-1F3679773CE9}"/>
    <cellStyle name="計算 3 2 3 9 12" xfId="10497" xr:uid="{B84AC091-2AFC-4D88-ACF9-18D9ED9A1818}"/>
    <cellStyle name="計算 3 2 3 9 12 2" xfId="21254" xr:uid="{B8CD920F-BBD5-428C-8E9A-38C1644C5899}"/>
    <cellStyle name="計算 3 2 3 9 12 2 2" xfId="42945" xr:uid="{E3AB1F28-99AB-47A8-B3FF-6EF9B3BEE0CB}"/>
    <cellStyle name="計算 3 2 3 9 12 3" xfId="32186" xr:uid="{B0F6ED68-65A3-43B4-A4D4-736D6CA0485B}"/>
    <cellStyle name="計算 3 2 3 9 13" xfId="11149" xr:uid="{1B16051D-B5DC-46DA-8E5D-A6C87970EA5F}"/>
    <cellStyle name="計算 3 2 3 9 13 2" xfId="21906" xr:uid="{4DE72054-C82D-4D93-AC16-1B8149FE3C6F}"/>
    <cellStyle name="計算 3 2 3 9 13 2 2" xfId="43597" xr:uid="{6B7B22D7-1C1D-4178-B843-274203B576CA}"/>
    <cellStyle name="計算 3 2 3 9 13 3" xfId="32838" xr:uid="{99DF1B0F-CF2E-44A1-9117-B85E2056AF73}"/>
    <cellStyle name="計算 3 2 3 9 14" xfId="11774" xr:uid="{94B763BA-C9A8-4A36-AB47-86FF86AEE4EE}"/>
    <cellStyle name="計算 3 2 3 9 14 2" xfId="22531" xr:uid="{DC9A4E0A-A5E3-4189-8094-F8506354EC0B}"/>
    <cellStyle name="計算 3 2 3 9 14 2 2" xfId="44222" xr:uid="{35500D3C-2BFB-4ADE-8D8F-DF46F0F3BD23}"/>
    <cellStyle name="計算 3 2 3 9 14 3" xfId="33463" xr:uid="{A7472339-386C-4F67-8367-E04103DAF29E}"/>
    <cellStyle name="計算 3 2 3 9 15" xfId="12379" xr:uid="{32D957B4-6928-413E-A922-7B6BF251EB86}"/>
    <cellStyle name="計算 3 2 3 9 15 2" xfId="23136" xr:uid="{D77F9490-BA5A-4BF9-8B16-F4313086DDBF}"/>
    <cellStyle name="計算 3 2 3 9 15 2 2" xfId="44827" xr:uid="{303525D4-3B35-44CA-A4CB-439D4B8CF7EA}"/>
    <cellStyle name="計算 3 2 3 9 15 3" xfId="34068" xr:uid="{39590178-543E-41F4-9FF2-FC85E4DAB1AE}"/>
    <cellStyle name="計算 3 2 3 9 16" xfId="13008" xr:uid="{81007D85-2242-46F6-B3C2-DFE2EEBB48D1}"/>
    <cellStyle name="計算 3 2 3 9 16 2" xfId="23765" xr:uid="{553C5D7C-6198-4DF3-87E1-9944AA643135}"/>
    <cellStyle name="計算 3 2 3 9 16 2 2" xfId="45456" xr:uid="{2BFFF746-D60D-49AC-B54A-6845363D544B}"/>
    <cellStyle name="計算 3 2 3 9 16 3" xfId="34697" xr:uid="{304FA632-8344-46FB-813A-521CBBCBBCD0}"/>
    <cellStyle name="計算 3 2 3 9 17" xfId="13679" xr:uid="{1AB81238-4CA6-459E-876F-338E8D2AADBC}"/>
    <cellStyle name="計算 3 2 3 9 17 2" xfId="35368" xr:uid="{8DF08F7B-0E5E-402B-A0A1-B28F564720AA}"/>
    <cellStyle name="計算 3 2 3 9 18" xfId="24608" xr:uid="{739A754A-ADD8-4F78-AB4F-674D590016A0}"/>
    <cellStyle name="計算 3 2 3 9 19" xfId="46306" xr:uid="{741AB6A9-51C2-488B-AF21-465F0F3F8929}"/>
    <cellStyle name="計算 3 2 3 9 2" xfId="3860" xr:uid="{C6338284-B052-4216-AA6B-152F0D085B35}"/>
    <cellStyle name="計算 3 2 3 9 2 2" xfId="14616" xr:uid="{3E6DB0EF-AE1C-47DB-831F-79E413F5FBD6}"/>
    <cellStyle name="計算 3 2 3 9 2 2 2" xfId="36306" xr:uid="{ED2FA45E-A7C6-4D5D-AF96-CE83E71F8066}"/>
    <cellStyle name="計算 3 2 3 9 2 2 3" xfId="50517" xr:uid="{06B155ED-B3CA-4641-B7B0-D33F04920704}"/>
    <cellStyle name="計算 3 2 3 9 2 3" xfId="25548" xr:uid="{4B823420-5645-4FD2-A6CA-598F72014A5D}"/>
    <cellStyle name="計算 3 2 3 9 2 4" xfId="48348" xr:uid="{2FCD1865-9D1E-4D75-A6B6-81C9FF91343B}"/>
    <cellStyle name="計算 3 2 3 9 20" xfId="46984" xr:uid="{51E7032F-AE96-4986-BD4A-6B1E103A5229}"/>
    <cellStyle name="計算 3 2 3 9 21" xfId="47668" xr:uid="{91D3C498-5418-4E50-971E-C79C369E3484}"/>
    <cellStyle name="計算 3 2 3 9 3" xfId="4540" xr:uid="{5E6D17EC-502D-4057-9F4E-1E8FF13886CB}"/>
    <cellStyle name="計算 3 2 3 9 3 2" xfId="15296" xr:uid="{E00198E3-8EFD-48E2-9106-0BA63D3A2BB4}"/>
    <cellStyle name="計算 3 2 3 9 3 2 2" xfId="36986" xr:uid="{11C3475A-5529-4CEF-BA72-69A3EF1EDDD5}"/>
    <cellStyle name="計算 3 2 3 9 3 2 3" xfId="51197" xr:uid="{A4919263-F93F-4C09-9920-5DA261135830}"/>
    <cellStyle name="計算 3 2 3 9 3 3" xfId="26228" xr:uid="{B4C3CCC1-6EB9-4AA5-94EB-6D492D01D1F4}"/>
    <cellStyle name="計算 3 2 3 9 3 4" xfId="49028" xr:uid="{58F5F7FC-8405-4E43-A5D4-DA5657D605B3}"/>
    <cellStyle name="計算 3 2 3 9 4" xfId="5216" xr:uid="{D17502F9-AE6F-4C6E-9AFB-E91E47634E93}"/>
    <cellStyle name="計算 3 2 3 9 4 2" xfId="15972" xr:uid="{8D2C3916-CA4E-46CB-A249-1C702D13BBBC}"/>
    <cellStyle name="計算 3 2 3 9 4 2 2" xfId="37662" xr:uid="{CC4F169E-7356-456B-91BA-91FF1C233264}"/>
    <cellStyle name="計算 3 2 3 9 4 3" xfId="26904" xr:uid="{6D97F178-E574-4CEF-9BD4-8A8A770886B0}"/>
    <cellStyle name="計算 3 2 3 9 4 4" xfId="49837" xr:uid="{BE07F204-B301-4947-BD99-A58DA165B5D5}"/>
    <cellStyle name="計算 3 2 3 9 5" xfId="5896" xr:uid="{8F393CA5-D52B-482F-BCD3-53161A58E43D}"/>
    <cellStyle name="計算 3 2 3 9 5 2" xfId="16652" xr:uid="{3967D56E-F3C4-4A84-B411-A6BF07FA0A4D}"/>
    <cellStyle name="計算 3 2 3 9 5 2 2" xfId="38342" xr:uid="{3E0FAA55-1581-4B68-BCD2-91BACE517552}"/>
    <cellStyle name="計算 3 2 3 9 5 3" xfId="27583" xr:uid="{9D84B67F-E8EC-4ABF-BC87-F9E1B2A742A7}"/>
    <cellStyle name="計算 3 2 3 9 6" xfId="6579" xr:uid="{C0DEE89C-5775-4643-855D-B0A7641B976A}"/>
    <cellStyle name="計算 3 2 3 9 6 2" xfId="17335" xr:uid="{FBC15F59-189E-4265-9C46-92584A4D5CDB}"/>
    <cellStyle name="計算 3 2 3 9 6 2 2" xfId="39025" xr:uid="{B855FA3B-74E8-4126-AC3A-AC6A6E17049E}"/>
    <cellStyle name="計算 3 2 3 9 6 3" xfId="28266" xr:uid="{536DDAB5-E1B4-4017-8C4A-57124EDE0D00}"/>
    <cellStyle name="計算 3 2 3 9 7" xfId="7258" xr:uid="{5D13264B-EF75-4739-9724-A254B3E29451}"/>
    <cellStyle name="計算 3 2 3 9 7 2" xfId="18014" xr:uid="{19E32F14-259C-43EE-8BC4-4F8292D549D5}"/>
    <cellStyle name="計算 3 2 3 9 7 2 2" xfId="39704" xr:uid="{8294F5AC-8065-4CCE-A465-36545E41C6F7}"/>
    <cellStyle name="計算 3 2 3 9 7 3" xfId="28945" xr:uid="{7198AF9A-2415-46AB-94F7-42DEEA6FF8AC}"/>
    <cellStyle name="計算 3 2 3 9 8" xfId="7921" xr:uid="{9F6F9EAA-6C19-4F26-9353-98FF4EF9926F}"/>
    <cellStyle name="計算 3 2 3 9 8 2" xfId="18677" xr:uid="{216FC64B-6DC3-4CEA-A752-84752F4755B9}"/>
    <cellStyle name="計算 3 2 3 9 8 2 2" xfId="40368" xr:uid="{96AEB54C-955D-44B1-AC4C-C66755B8852B}"/>
    <cellStyle name="計算 3 2 3 9 8 3" xfId="29609" xr:uid="{6A63EF67-297F-4BB4-ABA6-9AF7FCDDE965}"/>
    <cellStyle name="計算 3 2 3 9 9" xfId="8557" xr:uid="{44F3AC55-5E24-4723-AAEB-A4DD8693B2E2}"/>
    <cellStyle name="計算 3 2 3 9 9 2" xfId="19313" xr:uid="{006F7C60-20FA-41D2-82EB-E64860FD0F8D}"/>
    <cellStyle name="計算 3 2 3 9 9 2 2" xfId="41004" xr:uid="{EB3C3E96-BCC3-4BB7-B6DD-9F4F1E22EF4A}"/>
    <cellStyle name="計算 3 2 3 9 9 3" xfId="30245" xr:uid="{5A60D91E-CBBE-4C4B-98BF-38130CD65755}"/>
    <cellStyle name="計算 3 2 4" xfId="2719" xr:uid="{7EEBAA54-495E-42CD-9950-A83DBC4F9F93}"/>
    <cellStyle name="計算 3 2 4 10" xfId="8746" xr:uid="{C4C6C1AB-C26B-4FA6-8122-E370B6A45AEE}"/>
    <cellStyle name="計算 3 2 4 10 2" xfId="19502" xr:uid="{B6E56BCF-6E37-40DC-9E0A-BEB74098A855}"/>
    <cellStyle name="計算 3 2 4 10 2 2" xfId="41193" xr:uid="{210A736E-DA71-4950-8351-3743614A6C02}"/>
    <cellStyle name="計算 3 2 4 10 3" xfId="30434" xr:uid="{7DF2E628-7EF4-46B3-ADC5-1418E1BCA2C1}"/>
    <cellStyle name="計算 3 2 4 11" xfId="9392" xr:uid="{F9F30C73-7D0D-43C4-9D81-D18FEEE8B692}"/>
    <cellStyle name="計算 3 2 4 11 2" xfId="20149" xr:uid="{F46D99B2-4026-43D5-8471-254253317014}"/>
    <cellStyle name="計算 3 2 4 11 2 2" xfId="41840" xr:uid="{84D7A4EF-FF04-4F68-B635-ED9EDE34EA5D}"/>
    <cellStyle name="計算 3 2 4 11 3" xfId="31081" xr:uid="{F810A3CB-E8F7-441A-A1C8-117C504CFB26}"/>
    <cellStyle name="計算 3 2 4 12" xfId="10009" xr:uid="{94091D8F-5561-414D-8BFF-D888D335ABC3}"/>
    <cellStyle name="計算 3 2 4 12 2" xfId="20766" xr:uid="{A9CDC7BF-2164-4EB3-B926-6B70B0C5007E}"/>
    <cellStyle name="計算 3 2 4 12 2 2" xfId="42457" xr:uid="{4CA684A4-D014-4573-83DB-AD398BD115D3}"/>
    <cellStyle name="計算 3 2 4 12 3" xfId="31698" xr:uid="{3AD2F0B1-1001-49FB-AF84-6E48A930B5FE}"/>
    <cellStyle name="計算 3 2 4 13" xfId="10680" xr:uid="{5B907B04-7542-4A19-872C-CDF50E504DA4}"/>
    <cellStyle name="計算 3 2 4 13 2" xfId="21437" xr:uid="{A04F5F0C-5ADB-4BA9-AC28-A34CAEA02434}"/>
    <cellStyle name="計算 3 2 4 13 2 2" xfId="43128" xr:uid="{B6388D51-BBE0-4C3C-8154-F7A936C8706B}"/>
    <cellStyle name="計算 3 2 4 13 3" xfId="32369" xr:uid="{0B7E61ED-2779-41E4-9139-F3A58AD8588F}"/>
    <cellStyle name="計算 3 2 4 14" xfId="11301" xr:uid="{3AD1FD47-2C5D-4FD7-8522-E2CE97A6605C}"/>
    <cellStyle name="計算 3 2 4 14 2" xfId="22058" xr:uid="{CA23CA58-18D0-4DF1-BCBF-24FADFD3A573}"/>
    <cellStyle name="計算 3 2 4 14 2 2" xfId="43749" xr:uid="{1717A4C3-EC59-4EA6-9EFB-9F1F6E4A8348}"/>
    <cellStyle name="計算 3 2 4 14 3" xfId="32990" xr:uid="{453594D2-1206-4C1D-80C7-8D2C946D2914}"/>
    <cellStyle name="計算 3 2 4 15" xfId="11921" xr:uid="{56B08F49-981E-4291-99A4-281DED2DAE3F}"/>
    <cellStyle name="計算 3 2 4 15 2" xfId="22678" xr:uid="{4204AFC8-D5EC-464B-A536-4AC3879EECBB}"/>
    <cellStyle name="計算 3 2 4 15 2 2" xfId="44369" xr:uid="{622D9C8B-7822-499A-92D3-F0DF6ED4D5A3}"/>
    <cellStyle name="計算 3 2 4 15 3" xfId="33610" xr:uid="{0DA50C52-34A9-44ED-8652-6B9B5DD0EE06}"/>
    <cellStyle name="計算 3 2 4 16" xfId="12526" xr:uid="{1A386E93-7121-4C5B-A114-B649C03535FE}"/>
    <cellStyle name="計算 3 2 4 16 2" xfId="23283" xr:uid="{9A17C000-518E-4750-8A19-C3066E5EE946}"/>
    <cellStyle name="計算 3 2 4 16 2 2" xfId="44974" xr:uid="{2EA86E3A-34CD-4EA3-B5D3-9C51A5DBBA42}"/>
    <cellStyle name="計算 3 2 4 16 3" xfId="34215" xr:uid="{8B00B9D4-00B7-408E-B7F0-742235D51D18}"/>
    <cellStyle name="計算 3 2 4 17" xfId="13197" xr:uid="{BF8C1F11-5C51-4DED-A883-CAA4DC6D4948}"/>
    <cellStyle name="計算 3 2 4 17 2" xfId="34886" xr:uid="{6C247B7C-0422-4BDC-B301-E56738A121E8}"/>
    <cellStyle name="計算 3 2 4 18" xfId="24126" xr:uid="{B9FABB88-65B1-487D-BED1-DD5CEE6A729A}"/>
    <cellStyle name="計算 3 2 4 19" xfId="45824" xr:uid="{4FB03585-5399-4E75-9A5E-203C800EC336}"/>
    <cellStyle name="計算 3 2 4 2" xfId="3372" xr:uid="{E3D891E2-73FF-4FF3-80B5-C93FA990845E}"/>
    <cellStyle name="計算 3 2 4 2 2" xfId="14128" xr:uid="{D22FECD6-AE15-403F-BCAC-444D61A18CC7}"/>
    <cellStyle name="計算 3 2 4 2 2 2" xfId="35818" xr:uid="{6BBE70AD-5F4A-4D11-88AF-2EC025901750}"/>
    <cellStyle name="計算 3 2 4 2 2 3" xfId="50035" xr:uid="{61DBEDBA-0AC7-41F3-916A-124B913F964B}"/>
    <cellStyle name="計算 3 2 4 2 3" xfId="25059" xr:uid="{564077E9-DE52-4530-B89A-0962F77AA7D7}"/>
    <cellStyle name="計算 3 2 4 2 4" xfId="47866" xr:uid="{C45F44D4-9E13-4730-ADEC-54C5BD43F57E}"/>
    <cellStyle name="計算 3 2 4 20" xfId="46502" xr:uid="{F1CF333B-4B22-4883-92E6-6D06DE122657}"/>
    <cellStyle name="計算 3 2 4 21" xfId="47186" xr:uid="{DC9C28C3-8783-4F91-8298-DA3CD2CF42CF}"/>
    <cellStyle name="計算 3 2 4 3" xfId="4049" xr:uid="{E68F811C-1D02-4C6D-B591-3D9C9A15B8F3}"/>
    <cellStyle name="計算 3 2 4 3 2" xfId="14805" xr:uid="{9FFF961F-0B95-4DF3-BEBA-7B6F6071953F}"/>
    <cellStyle name="計算 3 2 4 3 2 2" xfId="36495" xr:uid="{A3AF4566-9DEA-41D2-8085-DD007E674A6D}"/>
    <cellStyle name="計算 3 2 4 3 2 3" xfId="50715" xr:uid="{2B3DB7B0-FA1F-4035-9391-419CBBF8BE21}"/>
    <cellStyle name="計算 3 2 4 3 3" xfId="25737" xr:uid="{BBC02DE3-D684-45F7-8AA3-E3F18CA17691}"/>
    <cellStyle name="計算 3 2 4 3 4" xfId="48546" xr:uid="{DB0D4530-B9DC-45B0-B67A-5DBB187A276B}"/>
    <cellStyle name="計算 3 2 4 4" xfId="4729" xr:uid="{6E5C8811-64A7-4F34-8587-0C9869D495BE}"/>
    <cellStyle name="計算 3 2 4 4 2" xfId="15485" xr:uid="{811D7197-F674-40E8-AD9F-7EDDEEC73FB0}"/>
    <cellStyle name="計算 3 2 4 4 2 2" xfId="37175" xr:uid="{15A1FBFF-C735-4789-891E-E79A34B48E14}"/>
    <cellStyle name="計算 3 2 4 4 3" xfId="26417" xr:uid="{E8AE8F1C-E9B1-4DF8-98B2-786EF9E3785C}"/>
    <cellStyle name="計算 3 2 4 4 4" xfId="49355" xr:uid="{F7B4A02E-81E9-4CB2-AD78-D98F49FD518D}"/>
    <cellStyle name="計算 3 2 4 5" xfId="5405" xr:uid="{7D0E38CB-7F02-486D-AC75-821F162F3F95}"/>
    <cellStyle name="計算 3 2 4 5 2" xfId="16161" xr:uid="{62A8141B-2682-4558-B5F7-02DFCA548BB4}"/>
    <cellStyle name="計算 3 2 4 5 2 2" xfId="37851" xr:uid="{E9E6AFD5-49B6-4E98-B140-14BB7A029135}"/>
    <cellStyle name="計算 3 2 4 5 3" xfId="27093" xr:uid="{D82F0AE9-46E7-4C2B-953B-E53364014490}"/>
    <cellStyle name="計算 3 2 4 6" xfId="6094" xr:uid="{3DC24C96-E697-4D00-93D4-94438E4DA154}"/>
    <cellStyle name="計算 3 2 4 6 2" xfId="16850" xr:uid="{5C5CEE74-2378-48E5-A109-21CFD9157283}"/>
    <cellStyle name="計算 3 2 4 6 2 2" xfId="38540" xr:uid="{F975CB15-E1A3-4A1B-AAC3-050DE7E868CD}"/>
    <cellStyle name="計算 3 2 4 6 3" xfId="27781" xr:uid="{7FD330F6-8485-4E3F-B94D-5D8601735531}"/>
    <cellStyle name="計算 3 2 4 7" xfId="6768" xr:uid="{9BD767B3-6FCF-48A1-A540-D586179C7107}"/>
    <cellStyle name="計算 3 2 4 7 2" xfId="17524" xr:uid="{FA3A9B72-E6C8-49A1-9A21-5AB91DD50615}"/>
    <cellStyle name="計算 3 2 4 7 2 2" xfId="39214" xr:uid="{91CEC9A2-9F81-48C8-9F18-352370995CD1}"/>
    <cellStyle name="計算 3 2 4 7 3" xfId="28455" xr:uid="{FE0C2035-55E2-4FF0-ACE7-08DF364E1082}"/>
    <cellStyle name="計算 3 2 4 8" xfId="7444" xr:uid="{1EAC4B3A-060B-4E29-A079-F92B74C57805}"/>
    <cellStyle name="計算 3 2 4 8 2" xfId="18200" xr:uid="{79ACCA40-69F9-4BA4-9D74-E3A5E8977EF2}"/>
    <cellStyle name="計算 3 2 4 8 2 2" xfId="39890" xr:uid="{8FF2C2CA-C4FC-4C70-9667-50BBCB5F60F0}"/>
    <cellStyle name="計算 3 2 4 8 3" xfId="29131" xr:uid="{468F07FB-99F0-43CE-945A-24F60A85A69F}"/>
    <cellStyle name="計算 3 2 4 9" xfId="8068" xr:uid="{15BAFD07-CA26-4CA9-A1F8-776F01AB7948}"/>
    <cellStyle name="計算 3 2 4 9 2" xfId="18824" xr:uid="{CAE2EA13-A55E-4749-B3C1-AB4AAF792480}"/>
    <cellStyle name="計算 3 2 4 9 2 2" xfId="40515" xr:uid="{2695B1DA-CA81-46A9-862E-122CB2179097}"/>
    <cellStyle name="計算 3 2 4 9 3" xfId="29756" xr:uid="{4D207B73-A12F-434B-8707-A4FA5B7F0B2D}"/>
    <cellStyle name="計算 3 2 5" xfId="2778" xr:uid="{ACD5A75B-3857-4B4E-8582-9DC36501E1BD}"/>
    <cellStyle name="計算 3 2 5 10" xfId="8806" xr:uid="{E39A430C-CF5B-4A07-8CEF-7955419E9F3F}"/>
    <cellStyle name="計算 3 2 5 10 2" xfId="19562" xr:uid="{DE342B3D-C426-4828-8A1C-2A86860F0787}"/>
    <cellStyle name="計算 3 2 5 10 2 2" xfId="41253" xr:uid="{BFC69DDF-088E-482D-8CEC-D86ACE1E6854}"/>
    <cellStyle name="計算 3 2 5 10 3" xfId="30494" xr:uid="{C932AF03-7FE1-487A-A495-66D53EAFF1B3}"/>
    <cellStyle name="計算 3 2 5 11" xfId="9431" xr:uid="{33F61AA8-FB60-488D-95E8-CB8C1965CF97}"/>
    <cellStyle name="計算 3 2 5 11 2" xfId="20188" xr:uid="{D45999DB-A508-4605-A18C-634637C189F2}"/>
    <cellStyle name="計算 3 2 5 11 2 2" xfId="41879" xr:uid="{1400C2B5-1D66-4964-954E-2785CCE3CE9C}"/>
    <cellStyle name="計算 3 2 5 11 3" xfId="31120" xr:uid="{0E825A12-FB51-41C7-8E7D-7C116CD58287}"/>
    <cellStyle name="計算 3 2 5 12" xfId="10066" xr:uid="{690BD6E7-635A-452E-BE64-A2149CD4F50E}"/>
    <cellStyle name="計算 3 2 5 12 2" xfId="20823" xr:uid="{53E047AB-CDCF-440B-AAAE-23E68E91B9F1}"/>
    <cellStyle name="計算 3 2 5 12 2 2" xfId="42514" xr:uid="{F34D4AF1-A55B-4E1E-8BAA-C66365BDA654}"/>
    <cellStyle name="計算 3 2 5 12 3" xfId="31755" xr:uid="{F761B1FB-AB77-4612-B89C-E83210767899}"/>
    <cellStyle name="計算 3 2 5 13" xfId="10718" xr:uid="{673D95BC-74A8-456C-B627-8457BC65102D}"/>
    <cellStyle name="計算 3 2 5 13 2" xfId="21475" xr:uid="{8C19AF2D-CDDF-4EF8-A109-8398A115B743}"/>
    <cellStyle name="計算 3 2 5 13 2 2" xfId="43166" xr:uid="{390F0984-73C2-44B3-AF18-3B29A52E9FA0}"/>
    <cellStyle name="計算 3 2 5 13 3" xfId="32407" xr:uid="{A842681B-0D93-437E-9687-BA14AB62A73A}"/>
    <cellStyle name="計算 3 2 5 14" xfId="11343" xr:uid="{612D4E4F-E632-4734-AE7B-0F56816349B2}"/>
    <cellStyle name="計算 3 2 5 14 2" xfId="22100" xr:uid="{4BBE7883-DDFC-4CBB-A424-F697B452906E}"/>
    <cellStyle name="計算 3 2 5 14 2 2" xfId="43791" xr:uid="{0C047F85-9D32-4011-A680-22CC67E4251E}"/>
    <cellStyle name="計算 3 2 5 14 3" xfId="33032" xr:uid="{A643F17C-AEC1-409F-8619-32352E026224}"/>
    <cellStyle name="計算 3 2 5 15" xfId="11948" xr:uid="{669A1E90-EC2A-4B09-9CFF-FF3E051DD771}"/>
    <cellStyle name="計算 3 2 5 15 2" xfId="22705" xr:uid="{3457407B-0FA3-4037-9FF9-1B71F5B4E44C}"/>
    <cellStyle name="計算 3 2 5 15 2 2" xfId="44396" xr:uid="{95B8E08A-E8CB-4031-BD7E-3E8B6595B5CF}"/>
    <cellStyle name="計算 3 2 5 15 3" xfId="33637" xr:uid="{7BC9B300-B3A4-4148-AA48-2A4321F36651}"/>
    <cellStyle name="計算 3 2 5 16" xfId="12577" xr:uid="{3EA98FCD-A023-427D-A801-2F51ED66FA33}"/>
    <cellStyle name="計算 3 2 5 16 2" xfId="23334" xr:uid="{6D16CAFD-35FF-4FDD-A6BA-87C81280EA73}"/>
    <cellStyle name="計算 3 2 5 16 2 2" xfId="45025" xr:uid="{17F3C0DF-1CB7-44A6-9118-BD2B490BAA55}"/>
    <cellStyle name="計算 3 2 5 16 3" xfId="34266" xr:uid="{BDA404F7-9AF3-42F0-892B-DC05AC1E364D}"/>
    <cellStyle name="計算 3 2 5 17" xfId="13248" xr:uid="{2423C989-D770-433D-838D-A088BB52809B}"/>
    <cellStyle name="計算 3 2 5 17 2" xfId="34937" xr:uid="{E22D777A-9B08-42D2-AA91-9F537B80012F}"/>
    <cellStyle name="計算 3 2 5 18" xfId="24177" xr:uid="{221C9386-7726-4BA1-8A65-F19159B889D6}"/>
    <cellStyle name="計算 3 2 5 19" xfId="45875" xr:uid="{07A3C60A-3087-4FC0-8DD1-DC36AFB09754}"/>
    <cellStyle name="計算 3 2 5 2" xfId="3429" xr:uid="{E6C9ED97-F37B-4D7B-818A-927079DAF8E7}"/>
    <cellStyle name="計算 3 2 5 2 2" xfId="14185" xr:uid="{9C4CCDB8-C9FF-41EA-BDB2-42F193D59055}"/>
    <cellStyle name="計算 3 2 5 2 2 2" xfId="35875" xr:uid="{3551831D-5045-42F3-9C7E-62D86CE2582C}"/>
    <cellStyle name="計算 3 2 5 2 2 3" xfId="50086" xr:uid="{9C608E02-443A-410B-BAE7-181DA67ABF61}"/>
    <cellStyle name="計算 3 2 5 2 3" xfId="25116" xr:uid="{33BE789F-1D41-4982-862F-047CFD8C96CD}"/>
    <cellStyle name="計算 3 2 5 2 4" xfId="47917" xr:uid="{B121E3C7-D831-40EB-9F93-8EAC3541D57D}"/>
    <cellStyle name="計算 3 2 5 20" xfId="46553" xr:uid="{1285D1AA-6297-4268-A0D5-845F23F33A86}"/>
    <cellStyle name="計算 3 2 5 21" xfId="47237" xr:uid="{9DCF899C-3EF8-4637-9904-B2013EC0EAF7}"/>
    <cellStyle name="計算 3 2 5 3" xfId="4109" xr:uid="{ACBD66BF-5009-4A4F-8D83-3F357787B3B2}"/>
    <cellStyle name="計算 3 2 5 3 2" xfId="14865" xr:uid="{A302D75C-E6E3-44DB-AA2C-5C2E245304CB}"/>
    <cellStyle name="計算 3 2 5 3 2 2" xfId="36555" xr:uid="{1DEDB2B3-0CC3-457B-B59E-C3E487349AA4}"/>
    <cellStyle name="計算 3 2 5 3 2 3" xfId="50766" xr:uid="{E59F2667-6EE5-4F6D-963E-6ED8CC981FB8}"/>
    <cellStyle name="計算 3 2 5 3 3" xfId="25797" xr:uid="{B8E22136-4BC3-4022-8B4D-A93E00CF3A51}"/>
    <cellStyle name="計算 3 2 5 3 4" xfId="48597" xr:uid="{65E2BFDE-C578-4A42-8912-83856BC13749}"/>
    <cellStyle name="計算 3 2 5 4" xfId="4785" xr:uid="{039B040A-08F6-4DA5-8029-1E610324C5CF}"/>
    <cellStyle name="計算 3 2 5 4 2" xfId="15541" xr:uid="{0BEC24F7-8F6D-4F1A-A6F9-65069BE234CB}"/>
    <cellStyle name="計算 3 2 5 4 2 2" xfId="37231" xr:uid="{A38B9788-1B18-44BD-B923-8FFC84E6C5A1}"/>
    <cellStyle name="計算 3 2 5 4 3" xfId="26473" xr:uid="{D08D7A1A-8BC9-4791-B902-BBB35A0F3BB3}"/>
    <cellStyle name="計算 3 2 5 4 4" xfId="49406" xr:uid="{33E2EBA6-EC84-4BC0-AD7A-3722EA54C552}"/>
    <cellStyle name="計算 3 2 5 5" xfId="5465" xr:uid="{DF6344D4-125B-4861-BA34-027046011137}"/>
    <cellStyle name="計算 3 2 5 5 2" xfId="16221" xr:uid="{4238800E-CF0C-4AB0-9DF2-B6282EF2AAEE}"/>
    <cellStyle name="計算 3 2 5 5 2 2" xfId="37911" xr:uid="{A54E8323-B902-4E59-A389-28423E5D99D2}"/>
    <cellStyle name="計算 3 2 5 5 3" xfId="27153" xr:uid="{9EBEF216-8B10-4F52-8B3A-6D99BEFE8631}"/>
    <cellStyle name="計算 3 2 5 6" xfId="6149" xr:uid="{17521F2B-101F-4034-A5A7-3D528FE53CF3}"/>
    <cellStyle name="計算 3 2 5 6 2" xfId="16905" xr:uid="{940E4579-BE08-42A1-A5FD-890234CD3753}"/>
    <cellStyle name="計算 3 2 5 6 2 2" xfId="38595" xr:uid="{DF17AD65-6D6F-434C-9B33-E0BECF50FAA9}"/>
    <cellStyle name="計算 3 2 5 6 3" xfId="27836" xr:uid="{3E242954-7554-4D20-851C-56A06E879FF6}"/>
    <cellStyle name="計算 3 2 5 7" xfId="6828" xr:uid="{5836A141-F7EB-4665-8CA0-1A16E6C08202}"/>
    <cellStyle name="計算 3 2 5 7 2" xfId="17584" xr:uid="{A6792223-2275-4BD3-AE84-64C5104B0E2D}"/>
    <cellStyle name="計算 3 2 5 7 2 2" xfId="39274" xr:uid="{5D5335AD-CF6F-4DFC-BE8A-F9688F2E57D7}"/>
    <cellStyle name="計算 3 2 5 7 3" xfId="28515" xr:uid="{6DF1C3E4-7AEA-45F4-B61D-76D7D2D41C76}"/>
    <cellStyle name="計算 3 2 5 8" xfId="7491" xr:uid="{A3D0DC00-0C70-4E07-AD52-32BD982D772C}"/>
    <cellStyle name="計算 3 2 5 8 2" xfId="18247" xr:uid="{09BE612D-4533-4E7A-94C6-C379D5EB7F2F}"/>
    <cellStyle name="計算 3 2 5 8 2 2" xfId="39937" xr:uid="{1ED2D8E0-BC43-4CCD-AC31-ADD03CE7589E}"/>
    <cellStyle name="計算 3 2 5 8 3" xfId="29178" xr:uid="{C7AEB0C5-90E4-4FFE-9B54-28A67B95A586}"/>
    <cellStyle name="計算 3 2 5 9" xfId="8125" xr:uid="{11047D79-E633-49E5-94EA-D3FC306FE1A2}"/>
    <cellStyle name="計算 3 2 5 9 2" xfId="18881" xr:uid="{518E9FF9-C0C8-4696-816E-0ADFF32D0EC6}"/>
    <cellStyle name="計算 3 2 5 9 2 2" xfId="40572" xr:uid="{C4AE0F97-721E-443E-80AC-0CD1579F100F}"/>
    <cellStyle name="計算 3 2 5 9 3" xfId="29813" xr:uid="{3092F354-AF37-4FB5-99F6-FB8647D8E187}"/>
    <cellStyle name="計算 3 2 6" xfId="2838" xr:uid="{44EC3389-9E0D-43B3-99FD-B72F7FC4D1B0}"/>
    <cellStyle name="計算 3 2 6 10" xfId="8866" xr:uid="{50C6C960-4792-4BEB-B0A4-F840B91AF0BD}"/>
    <cellStyle name="計算 3 2 6 10 2" xfId="19622" xr:uid="{5316D849-745D-4A4B-8F56-11B0833FF997}"/>
    <cellStyle name="計算 3 2 6 10 2 2" xfId="41313" xr:uid="{FF68C23C-153E-4D48-AA63-BAAEE9D9C7A1}"/>
    <cellStyle name="計算 3 2 6 10 3" xfId="30554" xr:uid="{6405516E-CB05-4FEE-AA12-9797BF92EDAE}"/>
    <cellStyle name="計算 3 2 6 11" xfId="9491" xr:uid="{F1664225-8B44-4B20-8A4D-90048014BF11}"/>
    <cellStyle name="計算 3 2 6 11 2" xfId="20248" xr:uid="{4E5D5836-4C7B-4533-8F50-9857BA494775}"/>
    <cellStyle name="計算 3 2 6 11 2 2" xfId="41939" xr:uid="{5721DB36-7CE7-4A9D-980E-3C3F1EEA6049}"/>
    <cellStyle name="計算 3 2 6 11 3" xfId="31180" xr:uid="{E90B13E7-FD28-4674-8968-5478A8D0E94C}"/>
    <cellStyle name="計算 3 2 6 12" xfId="10126" xr:uid="{D64411CB-F5FE-4CA2-AC16-0ED7FB0242E7}"/>
    <cellStyle name="計算 3 2 6 12 2" xfId="20883" xr:uid="{E24381E0-7EF2-4C2D-8EA0-CEC1CE4B9170}"/>
    <cellStyle name="計算 3 2 6 12 2 2" xfId="42574" xr:uid="{3C8A0A0C-F905-4C05-9D0D-ECF704D9AC25}"/>
    <cellStyle name="計算 3 2 6 12 3" xfId="31815" xr:uid="{FCAC6050-8334-4150-8203-49FC5565093A}"/>
    <cellStyle name="計算 3 2 6 13" xfId="10778" xr:uid="{17406E54-2EBF-4FCF-A4DA-B48201267C2C}"/>
    <cellStyle name="計算 3 2 6 13 2" xfId="21535" xr:uid="{A23B4DC9-58A3-465C-96B1-F7C3842C683C}"/>
    <cellStyle name="計算 3 2 6 13 2 2" xfId="43226" xr:uid="{494997D9-448F-478B-AA0E-4BC22B1AD3FC}"/>
    <cellStyle name="計算 3 2 6 13 3" xfId="32467" xr:uid="{E9299A89-5CDA-4F41-AD6A-225019B17DBF}"/>
    <cellStyle name="計算 3 2 6 14" xfId="11403" xr:uid="{B52ADF82-6B97-4FC1-83A1-FB3A1220437A}"/>
    <cellStyle name="計算 3 2 6 14 2" xfId="22160" xr:uid="{F7AED9F0-1B72-484F-AAE1-047C79EEB33C}"/>
    <cellStyle name="計算 3 2 6 14 2 2" xfId="43851" xr:uid="{E3450A3A-C784-4489-9C85-029576BDBBB3}"/>
    <cellStyle name="計算 3 2 6 14 3" xfId="33092" xr:uid="{C06C2AFE-7362-481A-9431-83EABADE9E75}"/>
    <cellStyle name="計算 3 2 6 15" xfId="12008" xr:uid="{B736489B-DFF0-49DD-A9D2-7A67D3188993}"/>
    <cellStyle name="計算 3 2 6 15 2" xfId="22765" xr:uid="{2909D84C-1579-40FF-8881-9CC3DA7B7912}"/>
    <cellStyle name="計算 3 2 6 15 2 2" xfId="44456" xr:uid="{78517478-FBE6-445C-8AFD-2E697C78C44B}"/>
    <cellStyle name="計算 3 2 6 15 3" xfId="33697" xr:uid="{3BB0E571-11E7-40BC-97BB-CEFA2EC019DF}"/>
    <cellStyle name="計算 3 2 6 16" xfId="12637" xr:uid="{A61D184A-8DBF-46E7-8BD4-2496D9D718A5}"/>
    <cellStyle name="計算 3 2 6 16 2" xfId="23394" xr:uid="{D71F74A7-531F-46D8-B2AF-DA6ACDDFC321}"/>
    <cellStyle name="計算 3 2 6 16 2 2" xfId="45085" xr:uid="{522805A0-1134-44DB-BEA8-CF11304D0917}"/>
    <cellStyle name="計算 3 2 6 16 3" xfId="34326" xr:uid="{084FA866-401F-4FAD-88FF-CB882B8EA005}"/>
    <cellStyle name="計算 3 2 6 17" xfId="13308" xr:uid="{3491BA2F-7236-4AEB-BD95-C6A2D61219E8}"/>
    <cellStyle name="計算 3 2 6 17 2" xfId="34997" xr:uid="{BDFB02CB-AD19-4899-B285-22E6C4D027BA}"/>
    <cellStyle name="計算 3 2 6 18" xfId="24237" xr:uid="{0CF9797B-26FA-4D6B-9966-08E299910551}"/>
    <cellStyle name="計算 3 2 6 19" xfId="45935" xr:uid="{1D71F21A-B0F3-49EB-AA6A-75FF45123A00}"/>
    <cellStyle name="計算 3 2 6 2" xfId="3489" xr:uid="{6AD1EF57-12AE-459C-90F9-14B17E6CF079}"/>
    <cellStyle name="計算 3 2 6 2 2" xfId="14245" xr:uid="{96E3687E-0A7A-4373-B260-885DE7FDF9E9}"/>
    <cellStyle name="計算 3 2 6 2 2 2" xfId="35935" xr:uid="{AED1AAA5-22B7-47CE-9FDD-C0CB952F93D7}"/>
    <cellStyle name="計算 3 2 6 2 2 3" xfId="50146" xr:uid="{2D915432-23D3-4B85-A24F-B5370C6C1A4A}"/>
    <cellStyle name="計算 3 2 6 2 3" xfId="25176" xr:uid="{4770D25A-7E6C-48F2-9562-A47E59B2EA79}"/>
    <cellStyle name="計算 3 2 6 2 4" xfId="47977" xr:uid="{065D088B-77CB-43EF-93E4-2D433AA91CF6}"/>
    <cellStyle name="計算 3 2 6 20" xfId="46613" xr:uid="{8E78CD05-0410-4C3F-AD4A-5143D98528B4}"/>
    <cellStyle name="計算 3 2 6 21" xfId="47297" xr:uid="{A6B37662-331A-4F04-9E36-958BCD20469E}"/>
    <cellStyle name="計算 3 2 6 3" xfId="4169" xr:uid="{9B1EF5C8-4B6F-4D34-871B-5B95C7FFF4D6}"/>
    <cellStyle name="計算 3 2 6 3 2" xfId="14925" xr:uid="{336AC864-FDB6-4C96-AA1F-6FA3661A367C}"/>
    <cellStyle name="計算 3 2 6 3 2 2" xfId="36615" xr:uid="{455E71DC-BB9B-4CE8-B4DD-CB9ED149048B}"/>
    <cellStyle name="計算 3 2 6 3 2 3" xfId="50826" xr:uid="{9B314577-1893-4668-9888-1E0C9244F6CE}"/>
    <cellStyle name="計算 3 2 6 3 3" xfId="25857" xr:uid="{26250A52-9698-4798-9C8D-3B3AA13E9E0F}"/>
    <cellStyle name="計算 3 2 6 3 4" xfId="48657" xr:uid="{8C3111B2-16BF-4495-88C8-9444C0E74E2C}"/>
    <cellStyle name="計算 3 2 6 4" xfId="4845" xr:uid="{E8402DCB-B879-43BA-B480-0DB2E39DE58A}"/>
    <cellStyle name="計算 3 2 6 4 2" xfId="15601" xr:uid="{A59F1520-3675-497B-858A-1FF2C0D77A06}"/>
    <cellStyle name="計算 3 2 6 4 2 2" xfId="37291" xr:uid="{2FC8E3AD-ECCF-4C75-83CF-F0C7E6E2FFC8}"/>
    <cellStyle name="計算 3 2 6 4 3" xfId="26533" xr:uid="{BAEF9E59-4C21-4A55-88B0-259A544A818F}"/>
    <cellStyle name="計算 3 2 6 4 4" xfId="49466" xr:uid="{D04089D3-2CB7-4799-A74A-1CBD78B8A6C2}"/>
    <cellStyle name="計算 3 2 6 5" xfId="5525" xr:uid="{0A7BCC17-D84F-440D-8AC5-439D37BE9A3C}"/>
    <cellStyle name="計算 3 2 6 5 2" xfId="16281" xr:uid="{65980BC1-C070-4C86-874B-248D2869BDAF}"/>
    <cellStyle name="計算 3 2 6 5 2 2" xfId="37971" xr:uid="{D3CD7460-16D1-4570-83B0-F8BAC2445771}"/>
    <cellStyle name="計算 3 2 6 5 3" xfId="27212" xr:uid="{A645B2AE-4CB1-48CD-8830-7DD27A1AA28D}"/>
    <cellStyle name="計算 3 2 6 6" xfId="6208" xr:uid="{DBA87AD2-7784-4F63-B2DE-BB4AB9520233}"/>
    <cellStyle name="計算 3 2 6 6 2" xfId="16964" xr:uid="{82F58FBB-0EC3-4B9E-80F5-E165BB950D7C}"/>
    <cellStyle name="計算 3 2 6 6 2 2" xfId="38654" xr:uid="{25B09F16-1141-4744-BE8B-7D570599863A}"/>
    <cellStyle name="計算 3 2 6 6 3" xfId="27895" xr:uid="{AFA4E2F5-2B5C-44B0-AEE0-70EED69273B3}"/>
    <cellStyle name="計算 3 2 6 7" xfId="6887" xr:uid="{5A528C1F-431A-4455-8D6B-5D4C657AD1AC}"/>
    <cellStyle name="計算 3 2 6 7 2" xfId="17643" xr:uid="{6C0A7664-76D7-4B63-BE17-9B6B9C1B9D54}"/>
    <cellStyle name="計算 3 2 6 7 2 2" xfId="39333" xr:uid="{0B8600B6-D0C3-40B1-BE01-DBC8763E0DF0}"/>
    <cellStyle name="計算 3 2 6 7 3" xfId="28574" xr:uid="{CEF7ED9C-5BB2-49C8-A42A-F7E3617A42E6}"/>
    <cellStyle name="計算 3 2 6 8" xfId="7550" xr:uid="{AE9BB4E5-A47C-4C32-B057-7B0F47BEDF7A}"/>
    <cellStyle name="計算 3 2 6 8 2" xfId="18306" xr:uid="{33343927-3BB2-439E-BC3D-F689D462C979}"/>
    <cellStyle name="計算 3 2 6 8 2 2" xfId="39996" xr:uid="{30F5A83E-C101-4BB2-BB9F-B781C5D5E732}"/>
    <cellStyle name="計算 3 2 6 8 3" xfId="29237" xr:uid="{C3F0A13C-E737-4743-A1DF-91751768A974}"/>
    <cellStyle name="計算 3 2 6 9" xfId="8185" xr:uid="{63BD9E8D-3559-4109-BB32-BC8FAECE8BDE}"/>
    <cellStyle name="計算 3 2 6 9 2" xfId="18941" xr:uid="{FE19D746-5328-4050-81D3-23AB32AFC745}"/>
    <cellStyle name="計算 3 2 6 9 2 2" xfId="40632" xr:uid="{B07B580D-3B98-4BD0-93A0-E5E0BE4B0616}"/>
    <cellStyle name="計算 3 2 6 9 3" xfId="29873" xr:uid="{3395D339-CD55-4DC2-A2EE-C62EAAE5481E}"/>
    <cellStyle name="計算 3 2 7" xfId="2897" xr:uid="{23216A08-7846-4644-BADE-2BCA44E9A1F1}"/>
    <cellStyle name="計算 3 2 7 10" xfId="8925" xr:uid="{C85FF7BB-88C8-4DF1-A7CD-7BB70D23E2AD}"/>
    <cellStyle name="計算 3 2 7 10 2" xfId="19681" xr:uid="{F333F35B-48B8-47CA-81C3-545B9E676013}"/>
    <cellStyle name="計算 3 2 7 10 2 2" xfId="41372" xr:uid="{99AA583A-AEBA-4D2E-8BD5-6D4E84227D28}"/>
    <cellStyle name="計算 3 2 7 10 3" xfId="30613" xr:uid="{BCD91CCF-75DB-4C10-AB70-2D3E7C0FDCE9}"/>
    <cellStyle name="計算 3 2 7 11" xfId="9550" xr:uid="{EB941C16-EE6A-4611-8876-DA9B882929F3}"/>
    <cellStyle name="計算 3 2 7 11 2" xfId="20307" xr:uid="{7C996E81-3B42-4887-B57E-6B9C2DADA270}"/>
    <cellStyle name="計算 3 2 7 11 2 2" xfId="41998" xr:uid="{099CB807-9DEE-490A-9982-23F14873BB35}"/>
    <cellStyle name="計算 3 2 7 11 3" xfId="31239" xr:uid="{7FAF968E-3DAB-4B6C-A24B-E35457B8C70E}"/>
    <cellStyle name="計算 3 2 7 12" xfId="10185" xr:uid="{92D4CEFE-465E-414C-A1FC-63AF237C7361}"/>
    <cellStyle name="計算 3 2 7 12 2" xfId="20942" xr:uid="{E9A01714-6FFE-4062-AB9B-B06A6B840C34}"/>
    <cellStyle name="計算 3 2 7 12 2 2" xfId="42633" xr:uid="{243755D0-A347-4752-B83F-29619DEB5596}"/>
    <cellStyle name="計算 3 2 7 12 3" xfId="31874" xr:uid="{6A2CD695-76BD-40A2-938B-9B8334131395}"/>
    <cellStyle name="計算 3 2 7 13" xfId="10837" xr:uid="{ED47F1EF-4734-4E6C-A0F6-FEEC74E27CAB}"/>
    <cellStyle name="計算 3 2 7 13 2" xfId="21594" xr:uid="{27EACCD7-04E6-4AAE-8C87-1CEDAFB1FD66}"/>
    <cellStyle name="計算 3 2 7 13 2 2" xfId="43285" xr:uid="{2CDD2145-C860-4F37-8B40-C04C4F9B36D4}"/>
    <cellStyle name="計算 3 2 7 13 3" xfId="32526" xr:uid="{B782887D-F086-45EC-BF43-DD5C758CD927}"/>
    <cellStyle name="計算 3 2 7 14" xfId="11462" xr:uid="{5B54E8D8-ADEB-4272-865D-594CA5D34FA9}"/>
    <cellStyle name="計算 3 2 7 14 2" xfId="22219" xr:uid="{8BF7A9CD-BE4F-4EBD-AB22-8372C2427FAD}"/>
    <cellStyle name="計算 3 2 7 14 2 2" xfId="43910" xr:uid="{11A4A490-B49F-4A18-91C1-46E24006EC19}"/>
    <cellStyle name="計算 3 2 7 14 3" xfId="33151" xr:uid="{BD1FDB18-272C-4F69-8FA9-F7EA6A255C06}"/>
    <cellStyle name="計算 3 2 7 15" xfId="12067" xr:uid="{650126B0-6588-4E4B-8BC4-7BE3BC3635AC}"/>
    <cellStyle name="計算 3 2 7 15 2" xfId="22824" xr:uid="{269AD99E-ACB6-496C-A078-AB15CA084A7C}"/>
    <cellStyle name="計算 3 2 7 15 2 2" xfId="44515" xr:uid="{147E6978-F5F6-49A5-8CF6-42B602DEF09E}"/>
    <cellStyle name="計算 3 2 7 15 3" xfId="33756" xr:uid="{0FE72D72-437D-4369-A034-D6822B191970}"/>
    <cellStyle name="計算 3 2 7 16" xfId="12696" xr:uid="{641E04E9-015A-4425-A8C1-F748BBA167C5}"/>
    <cellStyle name="計算 3 2 7 16 2" xfId="23453" xr:uid="{C85A9DA1-FF8E-474D-9E63-279DA229F0E1}"/>
    <cellStyle name="計算 3 2 7 16 2 2" xfId="45144" xr:uid="{C9D552F2-5910-45B6-8091-4A34CF51814B}"/>
    <cellStyle name="計算 3 2 7 16 3" xfId="34385" xr:uid="{A837F05C-6412-45B0-86FF-075B521193EE}"/>
    <cellStyle name="計算 3 2 7 17" xfId="13367" xr:uid="{A1FEF1EB-4A3E-4D9C-9ECB-3695D4972C69}"/>
    <cellStyle name="計算 3 2 7 17 2" xfId="35056" xr:uid="{8D03F198-A680-4F7F-836E-3587832F4AF0}"/>
    <cellStyle name="計算 3 2 7 18" xfId="24296" xr:uid="{09808D1C-903B-4235-B052-DFD7A92E2498}"/>
    <cellStyle name="計算 3 2 7 19" xfId="45994" xr:uid="{2FBA177C-CEB0-4BB7-A2DA-DA378A01C1C9}"/>
    <cellStyle name="計算 3 2 7 2" xfId="3548" xr:uid="{8880398B-6209-42B8-AE5D-C35C7B90AEC2}"/>
    <cellStyle name="計算 3 2 7 2 2" xfId="14304" xr:uid="{8DE22EBB-5B3F-47BB-A9E5-2F510138A465}"/>
    <cellStyle name="計算 3 2 7 2 2 2" xfId="35994" xr:uid="{3E0C13BF-0DC0-435A-99B9-73DA135103B2}"/>
    <cellStyle name="計算 3 2 7 2 2 3" xfId="50205" xr:uid="{F3FDC22A-789E-4157-BC7D-E5023A088173}"/>
    <cellStyle name="計算 3 2 7 2 3" xfId="25236" xr:uid="{5574A6CE-633C-4BF9-BD43-8815D654E5F9}"/>
    <cellStyle name="計算 3 2 7 2 4" xfId="48036" xr:uid="{6673FF89-BC3A-4F93-AA21-0269DED5586B}"/>
    <cellStyle name="計算 3 2 7 20" xfId="46672" xr:uid="{4016265E-5C9F-46CF-A3DB-FDBF4A6220DB}"/>
    <cellStyle name="計算 3 2 7 21" xfId="47356" xr:uid="{5B365B8D-4E8C-4DEC-9DDC-BD89B5341EF9}"/>
    <cellStyle name="計算 3 2 7 3" xfId="4228" xr:uid="{1E8AC008-A6FA-4E65-9B7B-7E29798C0994}"/>
    <cellStyle name="計算 3 2 7 3 2" xfId="14984" xr:uid="{D67D371E-E6F7-4633-80C9-921A541676E3}"/>
    <cellStyle name="計算 3 2 7 3 2 2" xfId="36674" xr:uid="{937C00E8-DB94-4BCF-BCA6-0AC94CC3A0D5}"/>
    <cellStyle name="計算 3 2 7 3 2 3" xfId="50885" xr:uid="{6AB6ADF3-B14E-467B-B1C8-1AF13DC0EB03}"/>
    <cellStyle name="計算 3 2 7 3 3" xfId="25916" xr:uid="{29B81588-FE4A-4D7F-8DDE-76389473940C}"/>
    <cellStyle name="計算 3 2 7 3 4" xfId="48716" xr:uid="{A3E0D9DF-109F-45E1-8D30-4DDADBEF4A67}"/>
    <cellStyle name="計算 3 2 7 4" xfId="4904" xr:uid="{196B3A2B-9A0B-48CE-972B-D0A7145FF8E5}"/>
    <cellStyle name="計算 3 2 7 4 2" xfId="15660" xr:uid="{EE13EFD3-6103-43BF-BC49-186966BA4A3C}"/>
    <cellStyle name="計算 3 2 7 4 2 2" xfId="37350" xr:uid="{6A2633F7-FB8A-4576-A090-07A132EB34F9}"/>
    <cellStyle name="計算 3 2 7 4 3" xfId="26592" xr:uid="{2A80A39D-9B52-42FE-B6CE-480BD794834F}"/>
    <cellStyle name="計算 3 2 7 4 4" xfId="49525" xr:uid="{6435635E-E6BB-4EC4-85A5-C13E5086ABB5}"/>
    <cellStyle name="計算 3 2 7 5" xfId="5584" xr:uid="{B92E48D5-0636-4D58-949E-BB089DE7D5E7}"/>
    <cellStyle name="計算 3 2 7 5 2" xfId="16340" xr:uid="{4C720ECF-8412-4266-9974-8793E86AC764}"/>
    <cellStyle name="計算 3 2 7 5 2 2" xfId="38030" xr:uid="{473D861F-2283-4A89-B01A-5269A7770574}"/>
    <cellStyle name="計算 3 2 7 5 3" xfId="27271" xr:uid="{5A2C5802-165B-49A6-940E-365E32522AFA}"/>
    <cellStyle name="計算 3 2 7 6" xfId="6267" xr:uid="{FE307B80-4BF1-4F42-96AF-E6758385353A}"/>
    <cellStyle name="計算 3 2 7 6 2" xfId="17023" xr:uid="{C83A9CFF-2763-433A-90BD-59C7962A7A50}"/>
    <cellStyle name="計算 3 2 7 6 2 2" xfId="38713" xr:uid="{7FCE3714-C7BE-445A-B46E-940DB8B8EFC2}"/>
    <cellStyle name="計算 3 2 7 6 3" xfId="27954" xr:uid="{30F40023-18C8-4084-BEA0-EE3DD1F18DF2}"/>
    <cellStyle name="計算 3 2 7 7" xfId="6946" xr:uid="{52862383-F344-4F42-8398-109E579F7A23}"/>
    <cellStyle name="計算 3 2 7 7 2" xfId="17702" xr:uid="{65FEC133-9B94-46AA-BFE3-5D8AEC1E89B6}"/>
    <cellStyle name="計算 3 2 7 7 2 2" xfId="39392" xr:uid="{CE95BABF-6C70-4B79-8442-A09C9F371885}"/>
    <cellStyle name="計算 3 2 7 7 3" xfId="28633" xr:uid="{7FA42B8E-2BE3-4904-97B7-01EB67769962}"/>
    <cellStyle name="計算 3 2 7 8" xfId="7609" xr:uid="{29B4AF55-283B-4AAA-A77B-137A9D294237}"/>
    <cellStyle name="計算 3 2 7 8 2" xfId="18365" xr:uid="{A5DD0778-8C52-4D39-965C-39BDA5C217BF}"/>
    <cellStyle name="計算 3 2 7 8 2 2" xfId="40056" xr:uid="{6F339D8E-DD8F-408B-BE76-708B01EB6CB3}"/>
    <cellStyle name="計算 3 2 7 8 3" xfId="29297" xr:uid="{DEB183C3-7BC3-4DD5-8254-974446CDD38E}"/>
    <cellStyle name="計算 3 2 7 9" xfId="8245" xr:uid="{12515710-DA0E-4944-863B-383B71FA140F}"/>
    <cellStyle name="計算 3 2 7 9 2" xfId="19001" xr:uid="{6C22D6EB-3DE7-4235-AE93-978C4632C000}"/>
    <cellStyle name="計算 3 2 7 9 2 2" xfId="40692" xr:uid="{64537327-010A-42AC-88FE-7CD1C1D598C8}"/>
    <cellStyle name="計算 3 2 7 9 3" xfId="29933" xr:uid="{65B6035A-15DE-4FF1-BD0B-B63E97FB6EF0}"/>
    <cellStyle name="計算 3 2 8" xfId="2704" xr:uid="{DE9627C8-B391-4DD8-9FCA-F9C9793B2ECA}"/>
    <cellStyle name="計算 3 2 8 10" xfId="8731" xr:uid="{AFC2C471-0079-4937-87E1-2902CF1C76CB}"/>
    <cellStyle name="計算 3 2 8 10 2" xfId="19487" xr:uid="{AACEF469-C569-4966-8F7D-6281D1AF4419}"/>
    <cellStyle name="計算 3 2 8 10 2 2" xfId="41178" xr:uid="{3FCC78AB-418E-4769-888E-BA9BCBF20DAA}"/>
    <cellStyle name="計算 3 2 8 10 3" xfId="30419" xr:uid="{6284757A-1F68-495E-8FC7-826A842F69BB}"/>
    <cellStyle name="計算 3 2 8 11" xfId="9377" xr:uid="{A1C5B835-54C3-4B33-8F84-3631B425AA7E}"/>
    <cellStyle name="計算 3 2 8 11 2" xfId="20134" xr:uid="{41CD1A57-39E9-4DCA-8AD1-EEF3D9BF6D4B}"/>
    <cellStyle name="計算 3 2 8 11 2 2" xfId="41825" xr:uid="{91D0150D-5AF4-408B-88BC-F03C0E33555C}"/>
    <cellStyle name="計算 3 2 8 11 3" xfId="31066" xr:uid="{8264FA5A-654A-430B-A1E8-FFD4DB094B6B}"/>
    <cellStyle name="計算 3 2 8 12" xfId="9994" xr:uid="{99E9652A-E413-48EB-849C-83D168C85A0A}"/>
    <cellStyle name="計算 3 2 8 12 2" xfId="20751" xr:uid="{AF2170BF-3C9C-4314-BA91-48731755CE0D}"/>
    <cellStyle name="計算 3 2 8 12 2 2" xfId="42442" xr:uid="{150057BA-6FC1-425F-A502-78FA4E15BA95}"/>
    <cellStyle name="計算 3 2 8 12 3" xfId="31683" xr:uid="{D50B4447-9E88-466D-A27C-EE5136BB2452}"/>
    <cellStyle name="計算 3 2 8 13" xfId="10665" xr:uid="{7C494BA3-13FF-42BF-AAE3-6E3290E3C868}"/>
    <cellStyle name="計算 3 2 8 13 2" xfId="21422" xr:uid="{DF968DD5-30EB-4AF1-B5AD-0BA4275F75BE}"/>
    <cellStyle name="計算 3 2 8 13 2 2" xfId="43113" xr:uid="{B9978919-ECBA-4C09-8FEE-75D1B31EB073}"/>
    <cellStyle name="計算 3 2 8 13 3" xfId="32354" xr:uid="{25948569-A5D5-4CBD-8B8C-8EED4879D493}"/>
    <cellStyle name="計算 3 2 8 14" xfId="11286" xr:uid="{AE4DFC28-59C0-4E60-A6A0-2E952C65FD83}"/>
    <cellStyle name="計算 3 2 8 14 2" xfId="22043" xr:uid="{65B38739-CEC9-4E56-B297-20689DC2FD42}"/>
    <cellStyle name="計算 3 2 8 14 2 2" xfId="43734" xr:uid="{FB58CC2B-926A-4554-8A4B-C6C52099F469}"/>
    <cellStyle name="計算 3 2 8 14 3" xfId="32975" xr:uid="{C3344A84-1802-424D-B4EB-91816E18B44A}"/>
    <cellStyle name="計算 3 2 8 15" xfId="11906" xr:uid="{92A32E11-0E5B-413E-914C-300B0C93204E}"/>
    <cellStyle name="計算 3 2 8 15 2" xfId="22663" xr:uid="{E96EEE53-B269-4F81-8E57-60890100DC78}"/>
    <cellStyle name="計算 3 2 8 15 2 2" xfId="44354" xr:uid="{9A41C2D0-9C4F-491E-B020-A063AC8B58BF}"/>
    <cellStyle name="計算 3 2 8 15 3" xfId="33595" xr:uid="{D5D581C3-466E-4B75-AD4C-4C463FD98CF2}"/>
    <cellStyle name="計算 3 2 8 16" xfId="12511" xr:uid="{5D7F0B4E-A96A-4609-9428-B2CCEA29995A}"/>
    <cellStyle name="計算 3 2 8 16 2" xfId="23268" xr:uid="{049AB227-2CF9-4418-9162-AD4D19F4038F}"/>
    <cellStyle name="計算 3 2 8 16 2 2" xfId="44959" xr:uid="{115345C9-E883-4440-87DF-A55EAA833455}"/>
    <cellStyle name="計算 3 2 8 16 3" xfId="34200" xr:uid="{E945C06E-9F2D-44E9-8592-56A1577F87FB}"/>
    <cellStyle name="計算 3 2 8 17" xfId="13182" xr:uid="{C06B7425-40FF-4E08-B753-29E3C4AA1FBA}"/>
    <cellStyle name="計算 3 2 8 17 2" xfId="34871" xr:uid="{7C1A2247-922C-4CC9-832D-10DA9217D502}"/>
    <cellStyle name="計算 3 2 8 18" xfId="24111" xr:uid="{B1B17005-0DFD-46CA-9322-C55B41777971}"/>
    <cellStyle name="計算 3 2 8 19" xfId="45809" xr:uid="{F2920679-75D0-42EA-9D2A-F3F1BEA39502}"/>
    <cellStyle name="計算 3 2 8 2" xfId="3357" xr:uid="{2A69F5E2-60FF-486B-8C8A-0B5383D603D5}"/>
    <cellStyle name="計算 3 2 8 2 2" xfId="14113" xr:uid="{0290388B-7E26-47E5-B001-72C0F96FF67E}"/>
    <cellStyle name="計算 3 2 8 2 2 2" xfId="35803" xr:uid="{50665194-5ACD-4D7A-B218-CC4E277FD2B5}"/>
    <cellStyle name="計算 3 2 8 2 2 3" xfId="50020" xr:uid="{518A25DF-2007-4C11-8437-2D3657ADE4F7}"/>
    <cellStyle name="計算 3 2 8 2 3" xfId="25044" xr:uid="{75BF6C03-0C80-4C11-902F-F8DB4CB07A11}"/>
    <cellStyle name="計算 3 2 8 2 4" xfId="47851" xr:uid="{584080C2-6F20-4099-B3F0-C2CF881946CC}"/>
    <cellStyle name="計算 3 2 8 20" xfId="46487" xr:uid="{28CB7442-8488-40B8-A811-97ED7C9BDEEB}"/>
    <cellStyle name="計算 3 2 8 21" xfId="47171" xr:uid="{DC18BDA3-637E-48ED-AB65-D1E76D24925B}"/>
    <cellStyle name="計算 3 2 8 3" xfId="4034" xr:uid="{7093E216-633C-4E77-AA78-C309932C4FB2}"/>
    <cellStyle name="計算 3 2 8 3 2" xfId="14790" xr:uid="{60AB74CC-E392-44AC-B34C-4A0A8BF086FE}"/>
    <cellStyle name="計算 3 2 8 3 2 2" xfId="36480" xr:uid="{DEB203E6-CA20-401B-9641-FC029F6AB430}"/>
    <cellStyle name="計算 3 2 8 3 2 3" xfId="50700" xr:uid="{896B0F56-1207-4A89-808E-886182CCF7AC}"/>
    <cellStyle name="計算 3 2 8 3 3" xfId="25722" xr:uid="{09C04419-1032-4125-8BF3-37EAC337776C}"/>
    <cellStyle name="計算 3 2 8 3 4" xfId="48531" xr:uid="{CF3600AB-1CB0-4E55-AF25-AAF97A10DE7B}"/>
    <cellStyle name="計算 3 2 8 4" xfId="4714" xr:uid="{2E7F4A0E-CF6D-47C8-9A15-27B0D669AD8D}"/>
    <cellStyle name="計算 3 2 8 4 2" xfId="15470" xr:uid="{AED29A57-616A-4E49-BB10-56429E8BA1A9}"/>
    <cellStyle name="計算 3 2 8 4 2 2" xfId="37160" xr:uid="{CD00E0A1-BE2C-498E-AC44-3CF315F7402B}"/>
    <cellStyle name="計算 3 2 8 4 3" xfId="26402" xr:uid="{AC6EC81F-B94C-41B0-8FA6-64E788543151}"/>
    <cellStyle name="計算 3 2 8 4 4" xfId="49340" xr:uid="{7D42F168-0EEC-4212-B091-124DA9523D85}"/>
    <cellStyle name="計算 3 2 8 5" xfId="5390" xr:uid="{C3B35B7D-854B-4AF1-BA04-3989E97EBA25}"/>
    <cellStyle name="計算 3 2 8 5 2" xfId="16146" xr:uid="{26B3114F-CA18-42B0-9007-5F02DC362A27}"/>
    <cellStyle name="計算 3 2 8 5 2 2" xfId="37836" xr:uid="{A5586F86-398A-442B-AD6C-D000EC617724}"/>
    <cellStyle name="計算 3 2 8 5 3" xfId="27078" xr:uid="{95BDE065-8F91-4ADB-8FE2-35DEDEED276D}"/>
    <cellStyle name="計算 3 2 8 6" xfId="6079" xr:uid="{3F5F360E-B54B-42FE-AB8B-B207CFD41EF8}"/>
    <cellStyle name="計算 3 2 8 6 2" xfId="16835" xr:uid="{13D31B36-9035-4D4D-8676-906D7ACD5AE8}"/>
    <cellStyle name="計算 3 2 8 6 2 2" xfId="38525" xr:uid="{E2CD6F33-D3F4-45AB-9A82-52E6BD7CAE37}"/>
    <cellStyle name="計算 3 2 8 6 3" xfId="27766" xr:uid="{246A3543-CF51-4C7B-AEC3-325D96720A19}"/>
    <cellStyle name="計算 3 2 8 7" xfId="6753" xr:uid="{CC801765-6678-499A-9477-233FC85742D7}"/>
    <cellStyle name="計算 3 2 8 7 2" xfId="17509" xr:uid="{A1F9F918-19F0-4B88-A071-4000557CAC45}"/>
    <cellStyle name="計算 3 2 8 7 2 2" xfId="39199" xr:uid="{C71EB9B7-B967-4959-81A2-AF10F30F116F}"/>
    <cellStyle name="計算 3 2 8 7 3" xfId="28440" xr:uid="{4ED5EC04-4A97-4609-B9A1-6FDD278D8672}"/>
    <cellStyle name="計算 3 2 8 8" xfId="7429" xr:uid="{BFD0AAC6-2977-4BDF-83DF-8C00526C091A}"/>
    <cellStyle name="計算 3 2 8 8 2" xfId="18185" xr:uid="{84236DBB-4B90-4755-BF54-F971B28FDE28}"/>
    <cellStyle name="計算 3 2 8 8 2 2" xfId="39875" xr:uid="{8FFE1C77-523D-468F-AD4D-15FA3E835291}"/>
    <cellStyle name="計算 3 2 8 8 3" xfId="29116" xr:uid="{73B80CE5-43F7-4B63-BC82-9FC621533990}"/>
    <cellStyle name="計算 3 2 8 9" xfId="8053" xr:uid="{979D5D3C-0901-45FC-BA3E-09E69B37378B}"/>
    <cellStyle name="計算 3 2 8 9 2" xfId="18809" xr:uid="{7F4C546F-FB6A-4027-8D3D-958C39ECF888}"/>
    <cellStyle name="計算 3 2 8 9 2 2" xfId="40500" xr:uid="{3D5B15A6-A4BA-4281-A134-6FCB8BA0CA45}"/>
    <cellStyle name="計算 3 2 8 9 3" xfId="29741" xr:uid="{9DA68860-B163-474C-88B4-915EC8F8EE57}"/>
    <cellStyle name="計算 3 2 9" xfId="2924" xr:uid="{0D906128-DDCA-412F-86E7-9267C3C5BDED}"/>
    <cellStyle name="計算 3 2 9 10" xfId="8952" xr:uid="{E82AB6C5-B25C-4872-A306-747C2222628D}"/>
    <cellStyle name="計算 3 2 9 10 2" xfId="19708" xr:uid="{2E9B31D9-C2AE-4425-8FD9-5E12416628EF}"/>
    <cellStyle name="計算 3 2 9 10 2 2" xfId="41399" xr:uid="{CCAC0112-5B6F-4269-BF6E-F844E01A1A8A}"/>
    <cellStyle name="計算 3 2 9 10 3" xfId="30640" xr:uid="{35C7D788-836E-4BAC-B964-EBFF6475973B}"/>
    <cellStyle name="計算 3 2 9 11" xfId="9577" xr:uid="{6EF24487-2A98-4485-AD68-4CAD37EB2FC3}"/>
    <cellStyle name="計算 3 2 9 11 2" xfId="20334" xr:uid="{A080327B-D715-4375-9CA7-B3CCD65B7058}"/>
    <cellStyle name="計算 3 2 9 11 2 2" xfId="42025" xr:uid="{85EF2760-F08B-4DBF-B301-D92A8DCB77BE}"/>
    <cellStyle name="計算 3 2 9 11 3" xfId="31266" xr:uid="{48AEF35A-D92D-401B-A7EC-476E5DED92C5}"/>
    <cellStyle name="計算 3 2 9 12" xfId="10212" xr:uid="{FC7DEE16-79D2-4168-BA81-D79DF5949300}"/>
    <cellStyle name="計算 3 2 9 12 2" xfId="20969" xr:uid="{F1B6366E-0706-41DB-B35E-D6520AA18EFE}"/>
    <cellStyle name="計算 3 2 9 12 2 2" xfId="42660" xr:uid="{044FA423-8AE4-4C06-819D-87E0ADBDBFCE}"/>
    <cellStyle name="計算 3 2 9 12 3" xfId="31901" xr:uid="{6DC8768E-7921-4ABF-8FB0-1E0C0EB2488D}"/>
    <cellStyle name="計算 3 2 9 13" xfId="10864" xr:uid="{79FA88B0-E442-481A-94E1-5FF4711EAF88}"/>
    <cellStyle name="計算 3 2 9 13 2" xfId="21621" xr:uid="{22412FD8-12E3-42D5-A569-44B1B9AD5BD8}"/>
    <cellStyle name="計算 3 2 9 13 2 2" xfId="43312" xr:uid="{50FF9ECD-7435-46E3-BB54-33B2CB64C42B}"/>
    <cellStyle name="計算 3 2 9 13 3" xfId="32553" xr:uid="{5397C2F0-17E9-4781-992D-A4E13ECA0760}"/>
    <cellStyle name="計算 3 2 9 14" xfId="11489" xr:uid="{A7EF8C1F-8976-4981-ADD2-4156F03D572F}"/>
    <cellStyle name="計算 3 2 9 14 2" xfId="22246" xr:uid="{4B705F7F-FFE2-4330-AFE4-0F7BFE7CCDA6}"/>
    <cellStyle name="計算 3 2 9 14 2 2" xfId="43937" xr:uid="{05360C64-7305-4E57-849A-AAC0615FC471}"/>
    <cellStyle name="計算 3 2 9 14 3" xfId="33178" xr:uid="{A70D0ED6-8326-4DF8-B646-C2EAEBF138D0}"/>
    <cellStyle name="計算 3 2 9 15" xfId="12094" xr:uid="{8846A152-E20A-434B-89E1-6EF86999BE26}"/>
    <cellStyle name="計算 3 2 9 15 2" xfId="22851" xr:uid="{009AD0AE-B109-48CB-803C-53AB1B267658}"/>
    <cellStyle name="計算 3 2 9 15 2 2" xfId="44542" xr:uid="{0EAE2C2C-F0EE-4AA2-964C-71B55319FAD9}"/>
    <cellStyle name="計算 3 2 9 15 3" xfId="33783" xr:uid="{B8F771C6-29FE-4E4F-B28F-CCEE3E818FB3}"/>
    <cellStyle name="計算 3 2 9 16" xfId="12723" xr:uid="{5B1E7283-E8CF-4D91-B5DA-1F2766783EAF}"/>
    <cellStyle name="計算 3 2 9 16 2" xfId="23480" xr:uid="{A04CF197-EB03-4034-A13C-53D894AA5432}"/>
    <cellStyle name="計算 3 2 9 16 2 2" xfId="45171" xr:uid="{BE1FBD61-6FB8-4659-8C56-94BAAF99D9A4}"/>
    <cellStyle name="計算 3 2 9 16 3" xfId="34412" xr:uid="{F4C033D2-AD7A-4991-9912-B8EF6FF2B241}"/>
    <cellStyle name="計算 3 2 9 17" xfId="13394" xr:uid="{82483F2E-96B6-41A3-A5B2-9BB4C6D31AA3}"/>
    <cellStyle name="計算 3 2 9 17 2" xfId="35083" xr:uid="{7CCB502B-DD4C-4FA9-BF5F-16DB5DBF7878}"/>
    <cellStyle name="計算 3 2 9 18" xfId="24323" xr:uid="{55AC3932-82B9-4DCC-9226-1ECCB123AF07}"/>
    <cellStyle name="計算 3 2 9 19" xfId="46021" xr:uid="{5E38B8C1-4643-4E1C-B058-020E8C5E7F55}"/>
    <cellStyle name="計算 3 2 9 2" xfId="3575" xr:uid="{29D3456F-E48C-4603-B7FF-0D5E7C23658C}"/>
    <cellStyle name="計算 3 2 9 2 2" xfId="14331" xr:uid="{76A85CDD-B8A2-4822-937B-D4347D515B28}"/>
    <cellStyle name="計算 3 2 9 2 2 2" xfId="36021" xr:uid="{1036BFDD-0A03-4791-8AA9-3E5A35A9605A}"/>
    <cellStyle name="計算 3 2 9 2 2 3" xfId="50232" xr:uid="{E484EF89-91E1-475E-9D0B-E5DB63481B03}"/>
    <cellStyle name="計算 3 2 9 2 3" xfId="25263" xr:uid="{5A5CA10D-7A42-4322-83E4-2B3ACE79188C}"/>
    <cellStyle name="計算 3 2 9 2 4" xfId="48063" xr:uid="{EB4FAC85-493D-4682-8C47-EBE96E910C35}"/>
    <cellStyle name="計算 3 2 9 20" xfId="46699" xr:uid="{C46F9C47-7590-4A0D-BCC8-2E2F7D312C48}"/>
    <cellStyle name="計算 3 2 9 21" xfId="47383" xr:uid="{4CF8959F-104C-4CCE-AA33-C80359F56D78}"/>
    <cellStyle name="計算 3 2 9 3" xfId="4255" xr:uid="{1C09A7B2-3E57-4794-9395-CC712F0E31BE}"/>
    <cellStyle name="計算 3 2 9 3 2" xfId="15011" xr:uid="{41564866-DA86-4B65-BF69-342B0943C490}"/>
    <cellStyle name="計算 3 2 9 3 2 2" xfId="36701" xr:uid="{2467327C-EB6E-45B0-854A-58A04358E12B}"/>
    <cellStyle name="計算 3 2 9 3 2 3" xfId="50912" xr:uid="{EF6BA63E-1D4C-43A4-BD1E-C892FDB5E25B}"/>
    <cellStyle name="計算 3 2 9 3 3" xfId="25943" xr:uid="{A1AE9234-E301-4206-8C64-6DD5768BE04E}"/>
    <cellStyle name="計算 3 2 9 3 4" xfId="48743" xr:uid="{C015138A-6920-4C7C-9E38-D93FB8A0B575}"/>
    <cellStyle name="計算 3 2 9 4" xfId="4931" xr:uid="{2BB7B3E0-807C-41F5-9561-8E785F5D3E1E}"/>
    <cellStyle name="計算 3 2 9 4 2" xfId="15687" xr:uid="{C3E5DF05-EC80-46A1-8223-6DF8A8CDE19A}"/>
    <cellStyle name="計算 3 2 9 4 2 2" xfId="37377" xr:uid="{4515DECA-B5BF-4C2D-B1CE-56250D4BCF1C}"/>
    <cellStyle name="計算 3 2 9 4 3" xfId="26619" xr:uid="{B2F4104B-9556-4697-9338-7BB9D9961510}"/>
    <cellStyle name="計算 3 2 9 4 4" xfId="49552" xr:uid="{2FD49AAC-6683-4580-8E77-534F326E3F37}"/>
    <cellStyle name="計算 3 2 9 5" xfId="5611" xr:uid="{1FC12045-ADE7-41D2-80EC-1651762B32DA}"/>
    <cellStyle name="計算 3 2 9 5 2" xfId="16367" xr:uid="{4B477905-9935-4194-A11F-A75EE9E6BAA1}"/>
    <cellStyle name="計算 3 2 9 5 2 2" xfId="38057" xr:uid="{C6A187B8-4CC9-4CA0-A29C-28039A32ABC5}"/>
    <cellStyle name="計算 3 2 9 5 3" xfId="27298" xr:uid="{99596655-9DD8-4840-954A-D218CC68DF17}"/>
    <cellStyle name="計算 3 2 9 6" xfId="6294" xr:uid="{034A05F4-CAC7-4FF0-B074-7A89A435DCD7}"/>
    <cellStyle name="計算 3 2 9 6 2" xfId="17050" xr:uid="{0301A586-A55B-4090-A92C-934F016AC068}"/>
    <cellStyle name="計算 3 2 9 6 2 2" xfId="38740" xr:uid="{F00B9C78-D445-4789-8EC1-64813EC64DB2}"/>
    <cellStyle name="計算 3 2 9 6 3" xfId="27981" xr:uid="{8EC224BF-C6BD-49F4-BD0B-DA74F5B11A94}"/>
    <cellStyle name="計算 3 2 9 7" xfId="6973" xr:uid="{97E79825-65A0-42B7-B29C-571941A27132}"/>
    <cellStyle name="計算 3 2 9 7 2" xfId="17729" xr:uid="{6BEC11CA-3296-498F-B20A-41EBB602E43B}"/>
    <cellStyle name="計算 3 2 9 7 2 2" xfId="39419" xr:uid="{B58FC941-B437-48CE-B83A-07E105D91A4D}"/>
    <cellStyle name="計算 3 2 9 7 3" xfId="28660" xr:uid="{72D33DC3-6675-4632-AA61-0E6D06ECFD2C}"/>
    <cellStyle name="計算 3 2 9 8" xfId="7636" xr:uid="{8B43F807-B272-440B-91DB-B87CFA46B36A}"/>
    <cellStyle name="計算 3 2 9 8 2" xfId="18392" xr:uid="{B000A8DE-E5E9-4EFF-89B4-AE1D35953656}"/>
    <cellStyle name="計算 3 2 9 8 2 2" xfId="40083" xr:uid="{99129F8D-EF73-4994-8B78-988DC368D0C3}"/>
    <cellStyle name="計算 3 2 9 8 3" xfId="29324" xr:uid="{AF8F44C6-7FC8-4638-878B-8559068A359E}"/>
    <cellStyle name="計算 3 2 9 9" xfId="8272" xr:uid="{203F823F-4D9B-4BB0-9FF9-97D80E15160A}"/>
    <cellStyle name="計算 3 2 9 9 2" xfId="19028" xr:uid="{DDCDFA21-BE27-48F3-B0F2-CF0194B00EBF}"/>
    <cellStyle name="計算 3 2 9 9 2 2" xfId="40719" xr:uid="{29DAD442-B8E9-4894-8901-6358C70F7978}"/>
    <cellStyle name="計算 3 2 9 9 3" xfId="29960" xr:uid="{BAE07848-00A0-4CE1-A922-10602F5AF23C}"/>
    <cellStyle name="計算 3 3" xfId="2419" xr:uid="{17F5CA57-9016-47A3-8C55-6973C9AB6CA1}"/>
    <cellStyle name="計算 3 3 10" xfId="3238" xr:uid="{D3B2A7B1-7DC2-41C3-B999-00D9B5397C4F}"/>
    <cellStyle name="計算 3 3 10 10" xfId="9266" xr:uid="{DC9A3DC3-48E8-4054-BA25-C34FC30A5BC6}"/>
    <cellStyle name="計算 3 3 10 10 2" xfId="20023" xr:uid="{D60B18BD-9D57-4A60-A76F-8205699E7530}"/>
    <cellStyle name="計算 3 3 10 10 2 2" xfId="41714" xr:uid="{92903457-BB14-447D-A19E-EC8562614E74}"/>
    <cellStyle name="計算 3 3 10 10 3" xfId="30955" xr:uid="{A956CAB9-A0C3-45FA-B3FB-989766EB6695}"/>
    <cellStyle name="計算 3 3 10 11" xfId="9892" xr:uid="{47AD6436-2234-48B9-B4E0-F426E1C3958D}"/>
    <cellStyle name="計算 3 3 10 11 2" xfId="20649" xr:uid="{CE99C1D0-4140-41A8-9449-5D38B2E44026}"/>
    <cellStyle name="計算 3 3 10 11 2 2" xfId="42340" xr:uid="{F8FF0AA1-3215-4F59-8348-C4C7D764306E}"/>
    <cellStyle name="計算 3 3 10 11 3" xfId="31581" xr:uid="{350B6C77-B80B-4E1C-A785-96CCC71ADF8B}"/>
    <cellStyle name="計算 3 3 10 12" xfId="10527" xr:uid="{92F513A3-742C-4A7D-8383-8801FB926CE7}"/>
    <cellStyle name="計算 3 3 10 12 2" xfId="21284" xr:uid="{F1CD41EB-924B-48B5-8456-D188FC647635}"/>
    <cellStyle name="計算 3 3 10 12 2 2" xfId="42975" xr:uid="{1B4FB96B-507B-4363-91B5-8CBC86BDFBFC}"/>
    <cellStyle name="計算 3 3 10 12 3" xfId="32216" xr:uid="{6DE8F2E1-CAFE-4A2A-BF79-883DB8F62B74}"/>
    <cellStyle name="計算 3 3 10 13" xfId="11179" xr:uid="{C883A282-F662-415D-84ED-9E1D7216E563}"/>
    <cellStyle name="計算 3 3 10 13 2" xfId="21936" xr:uid="{E1B83B00-D6B0-40EA-90F2-0A12FB6FA298}"/>
    <cellStyle name="計算 3 3 10 13 2 2" xfId="43627" xr:uid="{D37A639F-4EB6-4064-8689-BA1001084598}"/>
    <cellStyle name="計算 3 3 10 13 3" xfId="32868" xr:uid="{90E44E2E-3283-43D3-85BE-1CE54AADA626}"/>
    <cellStyle name="計算 3 3 10 14" xfId="11804" xr:uid="{4866463E-D4CD-409A-8676-6F90ADD0EAD2}"/>
    <cellStyle name="計算 3 3 10 14 2" xfId="22561" xr:uid="{4CC519E6-C7DB-4001-84AE-D302012570F7}"/>
    <cellStyle name="計算 3 3 10 14 2 2" xfId="44252" xr:uid="{7A1C2DA7-9752-493A-BFA9-1D86B09140A4}"/>
    <cellStyle name="計算 3 3 10 14 3" xfId="33493" xr:uid="{837D8F93-8AA0-413A-BF46-A3C401D0E604}"/>
    <cellStyle name="計算 3 3 10 15" xfId="12409" xr:uid="{CB6805C6-0B6A-4EB2-8676-240E3462EA81}"/>
    <cellStyle name="計算 3 3 10 15 2" xfId="23166" xr:uid="{547F9850-546F-425D-8CA4-A8573DCFACC0}"/>
    <cellStyle name="計算 3 3 10 15 2 2" xfId="44857" xr:uid="{85359D99-E504-49D7-BBB4-BA96BA926827}"/>
    <cellStyle name="計算 3 3 10 15 3" xfId="34098" xr:uid="{2203213C-29EA-42D8-B302-9B9C47301522}"/>
    <cellStyle name="計算 3 3 10 16" xfId="13038" xr:uid="{3B372BA4-5F87-4D55-BCAD-19BB0C7B59FE}"/>
    <cellStyle name="計算 3 3 10 16 2" xfId="23795" xr:uid="{4D497F2A-D9EE-422C-A5C4-5DFF1120B71C}"/>
    <cellStyle name="計算 3 3 10 16 2 2" xfId="45486" xr:uid="{4A960D79-F844-4769-9F3D-858F1D54B9C0}"/>
    <cellStyle name="計算 3 3 10 16 3" xfId="34727" xr:uid="{3DCF5B11-66C6-404E-976B-E6E0DB7E0E28}"/>
    <cellStyle name="計算 3 3 10 17" xfId="13709" xr:uid="{F1D3E3CA-9D1D-4FB3-BC1E-5946BD84399C}"/>
    <cellStyle name="計算 3 3 10 17 2" xfId="35398" xr:uid="{02A930D5-682B-48F1-AA6E-188B6D444F7E}"/>
    <cellStyle name="計算 3 3 10 18" xfId="24638" xr:uid="{7E4A4F75-D8BE-43C8-AAB3-2849AA8D62BC}"/>
    <cellStyle name="計算 3 3 10 19" xfId="46336" xr:uid="{1177AD46-22C4-462E-AE3C-CB3E23425295}"/>
    <cellStyle name="計算 3 3 10 2" xfId="3890" xr:uid="{72107B4B-7CD0-416B-A42B-4965C3D9C3B7}"/>
    <cellStyle name="計算 3 3 10 2 2" xfId="14646" xr:uid="{FCEA837A-DBA9-49C2-98E9-A63CD7D64245}"/>
    <cellStyle name="計算 3 3 10 2 2 2" xfId="36336" xr:uid="{5B4B37B4-65A1-47F1-AA0D-A8FF13BB18EA}"/>
    <cellStyle name="計算 3 3 10 2 2 3" xfId="50547" xr:uid="{727E000F-C69E-417C-9F31-852151220331}"/>
    <cellStyle name="計算 3 3 10 2 3" xfId="25578" xr:uid="{55619E34-A70B-491E-BD89-F73B79251796}"/>
    <cellStyle name="計算 3 3 10 2 4" xfId="48378" xr:uid="{1DB70FEF-2649-4C3F-B84F-43920FAD93F1}"/>
    <cellStyle name="計算 3 3 10 20" xfId="47014" xr:uid="{F4118D27-66C0-42E9-A0EA-F879ED59404B}"/>
    <cellStyle name="計算 3 3 10 21" xfId="47698" xr:uid="{6184EA7D-9ED4-428B-A912-C6143603457F}"/>
    <cellStyle name="計算 3 3 10 3" xfId="4570" xr:uid="{DBAACF0C-03D9-4129-A1A6-BA3DBA829781}"/>
    <cellStyle name="計算 3 3 10 3 2" xfId="15326" xr:uid="{A51AC19B-DA6D-4AE7-BC10-C62AE1D8CEBA}"/>
    <cellStyle name="計算 3 3 10 3 2 2" xfId="37016" xr:uid="{E25BAF15-F7CF-4075-B85B-4D08B38C3091}"/>
    <cellStyle name="計算 3 3 10 3 2 3" xfId="51227" xr:uid="{6C27D60B-1294-42BF-82E7-6237DA4E6ED0}"/>
    <cellStyle name="計算 3 3 10 3 3" xfId="26258" xr:uid="{CFBF0D3E-EF41-4A6E-A88C-3ED197A9C2E5}"/>
    <cellStyle name="計算 3 3 10 3 4" xfId="49058" xr:uid="{5ED97FB9-5FB3-49CC-A104-C0DAE4AA90AF}"/>
    <cellStyle name="計算 3 3 10 4" xfId="5246" xr:uid="{5EDB1076-1A33-4667-9B53-CB04C543D6EF}"/>
    <cellStyle name="計算 3 3 10 4 2" xfId="16002" xr:uid="{5119966D-B30A-4B3A-81DF-7BDD24541B85}"/>
    <cellStyle name="計算 3 3 10 4 2 2" xfId="37692" xr:uid="{F7D4D4B0-CBFA-4774-A4F9-6A6690004481}"/>
    <cellStyle name="計算 3 3 10 4 3" xfId="26934" xr:uid="{8500D69C-88E9-4B11-B021-BEFDF66A1677}"/>
    <cellStyle name="計算 3 3 10 4 4" xfId="49867" xr:uid="{DABF8DB6-5767-4D34-A7CC-81973EE79E94}"/>
    <cellStyle name="計算 3 3 10 5" xfId="5926" xr:uid="{8E97506B-3003-4759-AD1E-51BF88A8BC5C}"/>
    <cellStyle name="計算 3 3 10 5 2" xfId="16682" xr:uid="{8172A2ED-0F28-45F4-AD2D-C1E04A6C7759}"/>
    <cellStyle name="計算 3 3 10 5 2 2" xfId="38372" xr:uid="{DA69EDCD-ECE3-4B8A-8240-3505E1283FFC}"/>
    <cellStyle name="計算 3 3 10 5 3" xfId="27613" xr:uid="{6A37848D-446E-4AA3-A2BA-E1A6CB961B63}"/>
    <cellStyle name="計算 3 3 10 6" xfId="6609" xr:uid="{CC67FB35-1CA2-4F44-8836-6FEB972AAB26}"/>
    <cellStyle name="計算 3 3 10 6 2" xfId="17365" xr:uid="{B5E2D21A-7B53-4A47-9336-FC934ABEC8BE}"/>
    <cellStyle name="計算 3 3 10 6 2 2" xfId="39055" xr:uid="{0C208F4C-05A9-4A21-8FB3-4F46FEB8CFF9}"/>
    <cellStyle name="計算 3 3 10 6 3" xfId="28296" xr:uid="{1986EF48-7630-4CA9-A749-C9A1F539C02D}"/>
    <cellStyle name="計算 3 3 10 7" xfId="7288" xr:uid="{C260DB47-8173-408B-AC02-BE66464F2F2E}"/>
    <cellStyle name="計算 3 3 10 7 2" xfId="18044" xr:uid="{3D3E1A16-E9F4-40AE-9BDC-DDB8DB1B5B80}"/>
    <cellStyle name="計算 3 3 10 7 2 2" xfId="39734" xr:uid="{17FC8E4A-9BB0-4C1C-B818-16B8BF8B7C2A}"/>
    <cellStyle name="計算 3 3 10 7 3" xfId="28975" xr:uid="{715B0513-73D7-4582-B4D8-EE25BAFBDD9C}"/>
    <cellStyle name="計算 3 3 10 8" xfId="7951" xr:uid="{41F50C7B-AF41-498D-AB3E-A5A32FA50174}"/>
    <cellStyle name="計算 3 3 10 8 2" xfId="18707" xr:uid="{68B9C75F-C1DC-4F1D-937A-ED6E717D24B5}"/>
    <cellStyle name="計算 3 3 10 8 2 2" xfId="40398" xr:uid="{8554B50B-BD33-4811-BB05-0D987DF215A7}"/>
    <cellStyle name="計算 3 3 10 8 3" xfId="29639" xr:uid="{DC8C5DF1-B7F0-4B56-BEE6-FA484811CC3E}"/>
    <cellStyle name="計算 3 3 10 9" xfId="8587" xr:uid="{544D53F7-6324-4EC2-B09B-17926736D29F}"/>
    <cellStyle name="計算 3 3 10 9 2" xfId="19343" xr:uid="{681DEAEA-0EAD-4029-BCFD-8A4DC9665E2C}"/>
    <cellStyle name="計算 3 3 10 9 2 2" xfId="41034" xr:uid="{AFD66580-1C5D-403A-8E85-7E5C99AE8DD4}"/>
    <cellStyle name="計算 3 3 10 9 3" xfId="30275" xr:uid="{7019DB84-615F-4EAD-87B8-4B42F4197160}"/>
    <cellStyle name="計算 3 3 11" xfId="3298" xr:uid="{80ADC086-1E84-4A2B-BC5B-E50D33688D88}"/>
    <cellStyle name="計算 3 3 11 10" xfId="9326" xr:uid="{1091B826-9E79-4B45-A64A-C883345ACE23}"/>
    <cellStyle name="計算 3 3 11 10 2" xfId="20083" xr:uid="{10E5357B-EDD6-4716-8BE1-37E36B7C097A}"/>
    <cellStyle name="計算 3 3 11 10 2 2" xfId="41774" xr:uid="{2F258327-22EF-4993-9D8C-562FA613E524}"/>
    <cellStyle name="計算 3 3 11 10 3" xfId="31015" xr:uid="{A9157024-8223-490A-8D81-52DE420A548A}"/>
    <cellStyle name="計算 3 3 11 11" xfId="9952" xr:uid="{CC224646-ED82-4CA4-B024-E5153954A274}"/>
    <cellStyle name="計算 3 3 11 11 2" xfId="20709" xr:uid="{AF3D2374-44F1-4DB5-9A1D-9C71C05133C0}"/>
    <cellStyle name="計算 3 3 11 11 2 2" xfId="42400" xr:uid="{3335F4A8-65FB-4EB7-A495-9757567FFAC3}"/>
    <cellStyle name="計算 3 3 11 11 3" xfId="31641" xr:uid="{93951ADE-154A-484D-9DB5-A48B1DA69E59}"/>
    <cellStyle name="計算 3 3 11 12" xfId="10587" xr:uid="{447FA17C-DA8E-4845-9A4A-7DDC5C72841D}"/>
    <cellStyle name="計算 3 3 11 12 2" xfId="21344" xr:uid="{BC7083C5-EB6E-4F43-BC0B-AB9199414572}"/>
    <cellStyle name="計算 3 3 11 12 2 2" xfId="43035" xr:uid="{27F88150-B239-4B2F-8EAE-CB09F2A9FF52}"/>
    <cellStyle name="計算 3 3 11 12 3" xfId="32276" xr:uid="{3F486583-1876-4B01-84E2-B6A4ADC42199}"/>
    <cellStyle name="計算 3 3 11 13" xfId="11239" xr:uid="{F2DCD4C0-3D1E-4FED-8AF0-C106BF42E83E}"/>
    <cellStyle name="計算 3 3 11 13 2" xfId="21996" xr:uid="{0FFCD893-E872-4097-B290-1CB49B71E5A0}"/>
    <cellStyle name="計算 3 3 11 13 2 2" xfId="43687" xr:uid="{2EC7F952-DDD3-47FD-983C-389F7A07B310}"/>
    <cellStyle name="計算 3 3 11 13 3" xfId="32928" xr:uid="{245CEBE4-18A4-4016-8838-76B25FEDC6FF}"/>
    <cellStyle name="計算 3 3 11 14" xfId="11864" xr:uid="{3997E01A-EEDF-46EB-94F7-A8E263D7DD75}"/>
    <cellStyle name="計算 3 3 11 14 2" xfId="22621" xr:uid="{41C9CAF6-EC56-4A45-99DA-6120F1013ADE}"/>
    <cellStyle name="計算 3 3 11 14 2 2" xfId="44312" xr:uid="{81DEBF94-4803-4C01-80C8-46916748A694}"/>
    <cellStyle name="計算 3 3 11 14 3" xfId="33553" xr:uid="{053241BA-1D72-49F7-9076-2F6EEDEAB160}"/>
    <cellStyle name="計算 3 3 11 15" xfId="12469" xr:uid="{13189609-360C-4F1C-97B6-D92FB71B9599}"/>
    <cellStyle name="計算 3 3 11 15 2" xfId="23226" xr:uid="{B7A014CE-ABA3-43C4-B466-A601086217EA}"/>
    <cellStyle name="計算 3 3 11 15 2 2" xfId="44917" xr:uid="{0C6DC9A2-440F-4F93-ACB7-9C366A56FA96}"/>
    <cellStyle name="計算 3 3 11 15 3" xfId="34158" xr:uid="{C42C6CFE-153D-4CB3-B5F7-7D93A1BB1955}"/>
    <cellStyle name="計算 3 3 11 16" xfId="13098" xr:uid="{2A14F251-5E2E-45F3-A0AA-26640834046A}"/>
    <cellStyle name="計算 3 3 11 16 2" xfId="23855" xr:uid="{1EA36AFD-EFAB-4BBB-B3DE-BCA6C3C65DAE}"/>
    <cellStyle name="計算 3 3 11 16 2 2" xfId="45546" xr:uid="{99F5699C-ED54-4B99-BC4D-15B0ABEC6ED1}"/>
    <cellStyle name="計算 3 3 11 16 3" xfId="34787" xr:uid="{A45DB618-3BCB-405B-B09B-E0A406D36255}"/>
    <cellStyle name="計算 3 3 11 17" xfId="13769" xr:uid="{78A004C2-563C-4391-BE8F-1F69EDA87296}"/>
    <cellStyle name="計算 3 3 11 17 2" xfId="35458" xr:uid="{9F44B0C0-7428-4E7A-8BBD-914EF4BA42EB}"/>
    <cellStyle name="計算 3 3 11 18" xfId="24698" xr:uid="{7E34E163-392E-4119-BC35-38196812AF6B}"/>
    <cellStyle name="計算 3 3 11 19" xfId="46396" xr:uid="{7E46FC31-1AC2-43AC-A483-9CC89B30E033}"/>
    <cellStyle name="計算 3 3 11 2" xfId="3950" xr:uid="{0F81764B-B473-4058-B083-CC02804918C8}"/>
    <cellStyle name="計算 3 3 11 2 2" xfId="14706" xr:uid="{DBC720D9-3B3F-46F8-AA1A-C6D1E4093E30}"/>
    <cellStyle name="計算 3 3 11 2 2 2" xfId="36396" xr:uid="{866D569D-666D-4C22-99E3-C964DEA8001B}"/>
    <cellStyle name="計算 3 3 11 2 2 3" xfId="50607" xr:uid="{ACE3DDF8-5315-448F-BA78-38E006BDD9D1}"/>
    <cellStyle name="計算 3 3 11 2 3" xfId="25638" xr:uid="{32BCF163-4F8A-4FF4-BE33-3B5178A12E0B}"/>
    <cellStyle name="計算 3 3 11 2 4" xfId="48438" xr:uid="{8518BEF8-87F3-487F-AA85-D773452C22C8}"/>
    <cellStyle name="計算 3 3 11 20" xfId="47074" xr:uid="{8569C421-047A-47D5-B404-75539090BDCA}"/>
    <cellStyle name="計算 3 3 11 21" xfId="47758" xr:uid="{DB78127F-0009-4EE9-BE6B-79A385A6FD74}"/>
    <cellStyle name="計算 3 3 11 3" xfId="4630" xr:uid="{190D9B32-BD6F-498A-8445-E5C88FC7D8BA}"/>
    <cellStyle name="計算 3 3 11 3 2" xfId="15386" xr:uid="{B76FEDF2-CF7E-439F-A459-E7254E5C1602}"/>
    <cellStyle name="計算 3 3 11 3 2 2" xfId="37076" xr:uid="{1F16969F-E567-4399-9E50-74FDB33444DB}"/>
    <cellStyle name="計算 3 3 11 3 2 3" xfId="51287" xr:uid="{87907F46-9574-4A8E-A3C0-79752EC1E530}"/>
    <cellStyle name="計算 3 3 11 3 3" xfId="26318" xr:uid="{6837ECFC-EDCC-486D-95E2-95BD30A0D3D7}"/>
    <cellStyle name="計算 3 3 11 3 4" xfId="49118" xr:uid="{E196A02C-F4A7-47BE-B1D1-4EE129D0A9A1}"/>
    <cellStyle name="計算 3 3 11 4" xfId="5306" xr:uid="{1C783931-C5B5-4CF4-AB43-1D69F293444C}"/>
    <cellStyle name="計算 3 3 11 4 2" xfId="16062" xr:uid="{51475198-8E3B-4590-8777-167D839CB4C7}"/>
    <cellStyle name="計算 3 3 11 4 2 2" xfId="37752" xr:uid="{3E53DD6D-0C45-4041-A179-BBB4837B7F51}"/>
    <cellStyle name="計算 3 3 11 4 3" xfId="26994" xr:uid="{98942D35-C87A-4AD9-96B7-B98210C2EA76}"/>
    <cellStyle name="計算 3 3 11 4 4" xfId="49927" xr:uid="{4814632D-2A1A-412D-A4A5-E5AB29267407}"/>
    <cellStyle name="計算 3 3 11 5" xfId="5986" xr:uid="{E06E0C6C-16FB-4771-8F7E-6CBC55BC3C26}"/>
    <cellStyle name="計算 3 3 11 5 2" xfId="16742" xr:uid="{86CBA621-A1D8-4DB1-B7AD-145043CE3B6A}"/>
    <cellStyle name="計算 3 3 11 5 2 2" xfId="38432" xr:uid="{96916094-B7BB-4D22-818C-A1CA7D938B01}"/>
    <cellStyle name="計算 3 3 11 5 3" xfId="27673" xr:uid="{069B9157-CFF7-470F-8BB3-78F36864690B}"/>
    <cellStyle name="計算 3 3 11 6" xfId="6669" xr:uid="{3EEC4822-1427-4D93-8ED7-0CA0438A71B5}"/>
    <cellStyle name="計算 3 3 11 6 2" xfId="17425" xr:uid="{01809E26-7FF5-48D3-A214-CE42C145C859}"/>
    <cellStyle name="計算 3 3 11 6 2 2" xfId="39115" xr:uid="{17C40018-63AB-4961-A7EF-F3A537F6EB5C}"/>
    <cellStyle name="計算 3 3 11 6 3" xfId="28356" xr:uid="{001FDC38-B133-4783-B490-313DA018ABC1}"/>
    <cellStyle name="計算 3 3 11 7" xfId="7348" xr:uid="{8D29578E-5607-411A-B907-9B1F2AA1AF4F}"/>
    <cellStyle name="計算 3 3 11 7 2" xfId="18104" xr:uid="{83090385-6632-463D-B103-3B5DA852B437}"/>
    <cellStyle name="計算 3 3 11 7 2 2" xfId="39794" xr:uid="{E01C4D86-D8B4-47BE-9AF5-2AA93CB3CF8B}"/>
    <cellStyle name="計算 3 3 11 7 3" xfId="29035" xr:uid="{E459D6BC-0AC8-4910-8581-56DE9DCBB8EB}"/>
    <cellStyle name="計算 3 3 11 8" xfId="8011" xr:uid="{0B0C69DD-7E4A-4ADF-B443-7736A43F1BAE}"/>
    <cellStyle name="計算 3 3 11 8 2" xfId="18767" xr:uid="{552328F6-E34B-46E3-91D2-362FE1B51CD0}"/>
    <cellStyle name="計算 3 3 11 8 2 2" xfId="40458" xr:uid="{4C4B9830-2B8C-4D7B-84A5-8194A2D19D48}"/>
    <cellStyle name="計算 3 3 11 8 3" xfId="29699" xr:uid="{EDF1825E-5F6E-4475-9684-8642B347F778}"/>
    <cellStyle name="計算 3 3 11 9" xfId="8647" xr:uid="{7959CE4B-2576-493E-AC14-CC3943EBCD38}"/>
    <cellStyle name="計算 3 3 11 9 2" xfId="19403" xr:uid="{EFCE12CF-38F3-4DDE-95E4-BEB0697AC34A}"/>
    <cellStyle name="計算 3 3 11 9 2 2" xfId="41094" xr:uid="{4FD81C08-C71C-46BB-86F9-4B810C28761D}"/>
    <cellStyle name="計算 3 3 11 9 3" xfId="30335" xr:uid="{C3C31ED2-C8F8-4850-8358-607E5F578F2E}"/>
    <cellStyle name="計算 3 3 12" xfId="2734" xr:uid="{2B936214-8D06-4545-A293-D9608E0D8926}"/>
    <cellStyle name="計算 3 3 12 2" xfId="14040" xr:uid="{7E443F36-AAE3-4720-88EE-61D3DDABEF44}"/>
    <cellStyle name="計算 3 3 12 2 2" xfId="35730" xr:uid="{7114222E-F089-4E0E-BC53-662153E7126C}"/>
    <cellStyle name="計算 3 3 12 2 3" xfId="50050" xr:uid="{55753F74-720D-40BA-8AE0-8E22A18D3C29}"/>
    <cellStyle name="計算 3 3 12 3" xfId="24971" xr:uid="{ED1BFCE2-1654-4F85-9250-BFE1084EDE4A}"/>
    <cellStyle name="計算 3 3 12 4" xfId="47881" xr:uid="{3BE93133-5EB9-4B55-AF57-11FEE61BF205}"/>
    <cellStyle name="計算 3 3 13" xfId="3387" xr:uid="{90BDD0F8-B5A3-4F4F-90A7-341B1C1AC5A6}"/>
    <cellStyle name="計算 3 3 13 2" xfId="14143" xr:uid="{4DCE5DCC-C14D-4F01-BA00-28994960DC46}"/>
    <cellStyle name="計算 3 3 13 2 2" xfId="35833" xr:uid="{2A144D52-7DF4-47B6-8DDB-83E173F4601C}"/>
    <cellStyle name="計算 3 3 13 2 3" xfId="50730" xr:uid="{64454EC9-83E8-4AF0-AE21-38E0181A7F3B}"/>
    <cellStyle name="計算 3 3 13 3" xfId="25074" xr:uid="{0A4D6390-9C04-479F-BEBE-977EF13F1D15}"/>
    <cellStyle name="計算 3 3 13 4" xfId="48561" xr:uid="{74D1CFEC-31D3-43D2-AEEB-FF49A459881A}"/>
    <cellStyle name="計算 3 3 14" xfId="4064" xr:uid="{58ADA464-B52D-40B4-A453-3464701A4665}"/>
    <cellStyle name="計算 3 3 14 2" xfId="14820" xr:uid="{DE97D5B4-2F04-4AF7-A60A-8908A6D5D7E5}"/>
    <cellStyle name="計算 3 3 14 2 2" xfId="36510" xr:uid="{E81DB3DC-8027-4A71-B13D-7FE70EAA4C79}"/>
    <cellStyle name="計算 3 3 14 3" xfId="25752" xr:uid="{014F27B6-EE1A-46A8-AC77-7B25176DD8DC}"/>
    <cellStyle name="計算 3 3 14 4" xfId="49370" xr:uid="{7B65A210-6287-45E8-A926-DD9D36E5609C}"/>
    <cellStyle name="計算 3 3 15" xfId="4744" xr:uid="{81A79299-375D-4BA3-A42E-5F016607FBD5}"/>
    <cellStyle name="計算 3 3 15 2" xfId="15500" xr:uid="{4C43C9E5-148B-4CF2-A9E0-02F5CDC9D035}"/>
    <cellStyle name="計算 3 3 15 2 2" xfId="37190" xr:uid="{0E8BFB2B-FE17-47DE-BBA7-8953A18600E8}"/>
    <cellStyle name="計算 3 3 15 3" xfId="26432" xr:uid="{BDFBCF04-16DD-4D45-B8D0-8CA08AC793B3}"/>
    <cellStyle name="計算 3 3 16" xfId="5420" xr:uid="{F00F5D32-8C44-43AC-8EB1-E8F50CE753FD}"/>
    <cellStyle name="計算 3 3 16 2" xfId="16176" xr:uid="{F44C2D46-8273-4678-A7AB-2BC9487CE8C2}"/>
    <cellStyle name="計算 3 3 16 2 2" xfId="37866" xr:uid="{38021E77-4B11-4CBB-9052-060DC7BAE0FB}"/>
    <cellStyle name="計算 3 3 16 3" xfId="27108" xr:uid="{22445395-3678-485F-B590-FFE8F29E9DD8}"/>
    <cellStyle name="計算 3 3 17" xfId="6109" xr:uid="{9B87BB13-DF7E-4185-B6C5-60A20B3B7D14}"/>
    <cellStyle name="計算 3 3 17 2" xfId="16865" xr:uid="{EE3B7D18-ADE4-4283-8E7E-8982A10D67B1}"/>
    <cellStyle name="計算 3 3 17 2 2" xfId="38555" xr:uid="{3EFBD74A-F728-4677-A00D-B2D7B004359F}"/>
    <cellStyle name="計算 3 3 17 3" xfId="27796" xr:uid="{919572FD-AE3B-4D13-B5C6-19D38CBAC328}"/>
    <cellStyle name="計算 3 3 18" xfId="6783" xr:uid="{D21E056B-500F-46D5-AFFF-5DE138FA5B22}"/>
    <cellStyle name="計算 3 3 18 2" xfId="17539" xr:uid="{BB11ED30-D325-4620-8E4B-BF1D8067D246}"/>
    <cellStyle name="計算 3 3 18 2 2" xfId="39229" xr:uid="{30C7DDC1-9B2F-48AC-9B65-C370467B05AC}"/>
    <cellStyle name="計算 3 3 18 3" xfId="28470" xr:uid="{B30683E4-912E-46D6-B7FA-6AF8A4E0B5D2}"/>
    <cellStyle name="計算 3 3 19" xfId="8083" xr:uid="{AB177BC9-8D03-4719-8F62-E711DB48D26E}"/>
    <cellStyle name="計算 3 3 19 2" xfId="18839" xr:uid="{15D644A4-C263-463B-8FC7-123410673CC5}"/>
    <cellStyle name="計算 3 3 19 2 2" xfId="40530" xr:uid="{EC8952BF-B1DD-4694-85E5-EDB7B42E67E4}"/>
    <cellStyle name="計算 3 3 19 3" xfId="29771" xr:uid="{FB47B3D6-1662-4293-B7F6-E75314FC444E}"/>
    <cellStyle name="計算 3 3 2" xfId="2793" xr:uid="{58522F88-47E8-4BAB-B607-99D51B85B653}"/>
    <cellStyle name="計算 3 3 2 10" xfId="8821" xr:uid="{3F0F5EC6-A1FD-40B0-8E21-08AD2611867B}"/>
    <cellStyle name="計算 3 3 2 10 2" xfId="19577" xr:uid="{8145EEB5-06C9-4540-BB08-5D6726A59FD7}"/>
    <cellStyle name="計算 3 3 2 10 2 2" xfId="41268" xr:uid="{91272CE9-4A80-4594-A7FA-13A333544D06}"/>
    <cellStyle name="計算 3 3 2 10 3" xfId="30509" xr:uid="{6283C735-33BE-48A1-ABEA-993C039537B9}"/>
    <cellStyle name="計算 3 3 2 11" xfId="9446" xr:uid="{3E265D7F-C35F-43A4-B402-BCAB997B7870}"/>
    <cellStyle name="計算 3 3 2 11 2" xfId="20203" xr:uid="{E9A6B2B6-3ABB-40A1-90A1-776B8E571C6B}"/>
    <cellStyle name="計算 3 3 2 11 2 2" xfId="41894" xr:uid="{D0AA315B-0D50-463A-B86C-BFCBB661BAFF}"/>
    <cellStyle name="計算 3 3 2 11 3" xfId="31135" xr:uid="{1505A1EF-BC6F-4E89-AA41-D423570A794A}"/>
    <cellStyle name="計算 3 3 2 12" xfId="10081" xr:uid="{A2EF42F0-DDD3-428F-9ABB-AD38EBC3FC97}"/>
    <cellStyle name="計算 3 3 2 12 2" xfId="20838" xr:uid="{B87BA902-4A37-479B-BF0B-4096FCDE29B0}"/>
    <cellStyle name="計算 3 3 2 12 2 2" xfId="42529" xr:uid="{CCBA7778-66A7-48EB-82AA-462F5D12F4C2}"/>
    <cellStyle name="計算 3 3 2 12 3" xfId="31770" xr:uid="{076E0A7C-0D2E-4B83-B84A-854D60353A96}"/>
    <cellStyle name="計算 3 3 2 13" xfId="10733" xr:uid="{08293515-68F2-43EE-BD67-C27D171AE7E4}"/>
    <cellStyle name="計算 3 3 2 13 2" xfId="21490" xr:uid="{D6B52C23-41C0-4F2B-BA23-815F120395E2}"/>
    <cellStyle name="計算 3 3 2 13 2 2" xfId="43181" xr:uid="{DBBDEFA7-E3BA-4DB8-9CA0-D249F45C20F4}"/>
    <cellStyle name="計算 3 3 2 13 3" xfId="32422" xr:uid="{663074EF-7B23-4575-AED2-67766A4B9F3D}"/>
    <cellStyle name="計算 3 3 2 14" xfId="11358" xr:uid="{3356B763-5872-4A05-83C1-B22C25142BB6}"/>
    <cellStyle name="計算 3 3 2 14 2" xfId="22115" xr:uid="{84439E0F-D21A-4B49-B6B7-2A67CD6233F9}"/>
    <cellStyle name="計算 3 3 2 14 2 2" xfId="43806" xr:uid="{731AC517-2FA3-4967-8463-29D9C5973077}"/>
    <cellStyle name="計算 3 3 2 14 3" xfId="33047" xr:uid="{E6622A9B-7F3C-4048-88E9-025F372AEBE9}"/>
    <cellStyle name="計算 3 3 2 15" xfId="11963" xr:uid="{4914F8B3-0FC2-4963-AEF4-314D7187B17A}"/>
    <cellStyle name="計算 3 3 2 15 2" xfId="22720" xr:uid="{E50E73E4-D26F-493B-ACE9-63D33EDCBA3B}"/>
    <cellStyle name="計算 3 3 2 15 2 2" xfId="44411" xr:uid="{119ADCF4-45AC-4445-9734-548C412FB41F}"/>
    <cellStyle name="計算 3 3 2 15 3" xfId="33652" xr:uid="{A75AFE30-08F9-4A84-B0D1-3968D749F7D4}"/>
    <cellStyle name="計算 3 3 2 16" xfId="12592" xr:uid="{902EFEA7-2B89-48B3-93D6-C07386D804A8}"/>
    <cellStyle name="計算 3 3 2 16 2" xfId="23349" xr:uid="{EBB7A580-CA40-4C12-8C43-3398791C8CC9}"/>
    <cellStyle name="計算 3 3 2 16 2 2" xfId="45040" xr:uid="{82884BA1-AC18-4129-84F6-63469348DFD0}"/>
    <cellStyle name="計算 3 3 2 16 3" xfId="34281" xr:uid="{746E23A9-7523-41CB-8824-0633B9AF46E5}"/>
    <cellStyle name="計算 3 3 2 17" xfId="13263" xr:uid="{B6CAD3BD-080A-4568-9E04-707C5CB67F15}"/>
    <cellStyle name="計算 3 3 2 17 2" xfId="34952" xr:uid="{39CA6C37-5EE9-4D28-B49C-3AD2881E6338}"/>
    <cellStyle name="計算 3 3 2 18" xfId="24192" xr:uid="{0A6E2D17-A5FA-4F19-9C29-A3FEA77FA11D}"/>
    <cellStyle name="計算 3 3 2 19" xfId="45890" xr:uid="{43805221-2668-4374-9857-40DC050536C8}"/>
    <cellStyle name="計算 3 3 2 2" xfId="3444" xr:uid="{3344B240-7EED-45BA-9D98-B1B5EA611017}"/>
    <cellStyle name="計算 3 3 2 2 2" xfId="14200" xr:uid="{0BC3589C-5154-4FBB-9CCA-7D6E6833B5B8}"/>
    <cellStyle name="計算 3 3 2 2 2 2" xfId="35890" xr:uid="{29048089-0F49-4490-91FB-CE6768770382}"/>
    <cellStyle name="計算 3 3 2 2 2 3" xfId="50101" xr:uid="{26297D58-CA1C-4C36-B198-24512998B792}"/>
    <cellStyle name="計算 3 3 2 2 3" xfId="25131" xr:uid="{BA9CD3A6-D8E9-4406-B5A2-08274B874366}"/>
    <cellStyle name="計算 3 3 2 2 4" xfId="47932" xr:uid="{741F46C2-66D6-43AC-A284-228E5318C33D}"/>
    <cellStyle name="計算 3 3 2 20" xfId="46568" xr:uid="{E8083D63-EC58-459A-8D7A-218A88FF38E6}"/>
    <cellStyle name="計算 3 3 2 21" xfId="47252" xr:uid="{42835E70-9B8C-4C22-B084-6A4F6E637648}"/>
    <cellStyle name="計算 3 3 2 3" xfId="4124" xr:uid="{0231CC16-FDC6-44BD-BED0-6FC77C2C6411}"/>
    <cellStyle name="計算 3 3 2 3 2" xfId="14880" xr:uid="{09F36B5E-F64C-46F5-B249-565FC66C08B1}"/>
    <cellStyle name="計算 3 3 2 3 2 2" xfId="36570" xr:uid="{66ED12F0-93D5-4D62-A5A3-19B0E82ABFB4}"/>
    <cellStyle name="計算 3 3 2 3 2 3" xfId="50781" xr:uid="{541FAAC5-8E8A-4AD7-97FF-D009B13E2818}"/>
    <cellStyle name="計算 3 3 2 3 3" xfId="25812" xr:uid="{0D044010-4DC4-45EA-A211-0ABF2D4DEB8F}"/>
    <cellStyle name="計算 3 3 2 3 4" xfId="48612" xr:uid="{BCA6ECF5-705F-4093-9CEC-E6DA54342AA2}"/>
    <cellStyle name="計算 3 3 2 4" xfId="4800" xr:uid="{96F4BC1B-561C-4739-A378-946E4E36ABB5}"/>
    <cellStyle name="計算 3 3 2 4 2" xfId="15556" xr:uid="{E0A2B7D5-A9F6-4D8C-B3B2-3CE489D7BB36}"/>
    <cellStyle name="計算 3 3 2 4 2 2" xfId="37246" xr:uid="{DA011113-F5E2-4CEA-979F-EED3F9D5CCAF}"/>
    <cellStyle name="計算 3 3 2 4 3" xfId="26488" xr:uid="{5F8D9671-DAEE-4A6E-A4AF-1B5D95558CE5}"/>
    <cellStyle name="計算 3 3 2 4 4" xfId="49421" xr:uid="{5B24BD6F-D547-4416-A7FA-4732CB0CB332}"/>
    <cellStyle name="計算 3 3 2 5" xfId="5480" xr:uid="{015A23DC-2FC6-4B71-9DB7-EDA92729625E}"/>
    <cellStyle name="計算 3 3 2 5 2" xfId="16236" xr:uid="{AC625FF2-C3DC-4619-9614-BB8130820906}"/>
    <cellStyle name="計算 3 3 2 5 2 2" xfId="37926" xr:uid="{7F7F2BAE-3F02-4198-94A2-2AE5B98F2440}"/>
    <cellStyle name="計算 3 3 2 5 3" xfId="27168" xr:uid="{17CF5BC4-FD9D-4D62-BD07-24A303242552}"/>
    <cellStyle name="計算 3 3 2 6" xfId="6164" xr:uid="{C4C7D381-A6D3-4987-B5D3-967255B90725}"/>
    <cellStyle name="計算 3 3 2 6 2" xfId="16920" xr:uid="{5AF9E032-0BCF-4312-B1E2-DF6322BBC2DE}"/>
    <cellStyle name="計算 3 3 2 6 2 2" xfId="38610" xr:uid="{EB4F54F3-A539-4A1F-B050-377A787F20AA}"/>
    <cellStyle name="計算 3 3 2 6 3" xfId="27851" xr:uid="{4EC828B5-5F81-4864-A4B5-3C466C5DA885}"/>
    <cellStyle name="計算 3 3 2 7" xfId="6843" xr:uid="{FB0DD366-B02C-49DB-99FA-D478213D6528}"/>
    <cellStyle name="計算 3 3 2 7 2" xfId="17599" xr:uid="{A9677362-C4EB-4D67-842E-83C98BB2C7C9}"/>
    <cellStyle name="計算 3 3 2 7 2 2" xfId="39289" xr:uid="{9BCE680E-B7F5-436F-A6EF-0D0D2CB96E87}"/>
    <cellStyle name="計算 3 3 2 7 3" xfId="28530" xr:uid="{1B560114-65D9-49B9-9D56-2FCE0B707537}"/>
    <cellStyle name="計算 3 3 2 8" xfId="7506" xr:uid="{7F79C746-6D14-4E45-BF1E-7505608787C7}"/>
    <cellStyle name="計算 3 3 2 8 2" xfId="18262" xr:uid="{2E33F9A7-593D-4578-BFBF-879C3347EB03}"/>
    <cellStyle name="計算 3 3 2 8 2 2" xfId="39952" xr:uid="{135F4769-EF71-44B2-862B-2F88E01C949D}"/>
    <cellStyle name="計算 3 3 2 8 3" xfId="29193" xr:uid="{7051AE76-14BF-4C56-B744-4784B047FF96}"/>
    <cellStyle name="計算 3 3 2 9" xfId="8140" xr:uid="{2FE9F2B4-CD4F-4798-BCDE-8C80B0878A17}"/>
    <cellStyle name="計算 3 3 2 9 2" xfId="18896" xr:uid="{ECC7EDF2-AFE9-4C65-B5EA-E6911C8E3325}"/>
    <cellStyle name="計算 3 3 2 9 2 2" xfId="40587" xr:uid="{B70387F4-D237-41DD-8EE0-F9972607D3D3}"/>
    <cellStyle name="計算 3 3 2 9 3" xfId="29828" xr:uid="{F96A2851-EB20-4803-8AAB-7EC27E01BAD5}"/>
    <cellStyle name="計算 3 3 20" xfId="10024" xr:uid="{D72A32C0-D04E-4955-B8AC-7D391D36331D}"/>
    <cellStyle name="計算 3 3 20 2" xfId="20781" xr:uid="{8DB7F161-EDF7-4C4F-9E16-034178582C9E}"/>
    <cellStyle name="計算 3 3 20 2 2" xfId="42472" xr:uid="{5A338EB7-DA90-4E71-8DCA-16568D642992}"/>
    <cellStyle name="計算 3 3 20 3" xfId="31713" xr:uid="{F876D08C-6997-4718-97BD-59DA8297F7FD}"/>
    <cellStyle name="計算 3 3 21" xfId="12541" xr:uid="{41C0832F-E82C-47CE-B3BD-9D305A534AE1}"/>
    <cellStyle name="計算 3 3 21 2" xfId="23298" xr:uid="{A8C9FD43-C69D-4FED-B587-5D9096ED25DF}"/>
    <cellStyle name="計算 3 3 21 2 2" xfId="44989" xr:uid="{08F7CEE8-B5F6-41FA-9C8F-AD852D76957B}"/>
    <cellStyle name="計算 3 3 21 3" xfId="34230" xr:uid="{4EEFD900-0231-4FEC-89FA-FF040887D0A7}"/>
    <cellStyle name="計算 3 3 22" xfId="13212" xr:uid="{E2A2F178-0EC2-41A7-BD0B-A1AAC3108F3C}"/>
    <cellStyle name="計算 3 3 22 2" xfId="23903" xr:uid="{F7B4040C-DABE-4CFB-A13E-2AD16096A16F}"/>
    <cellStyle name="計算 3 3 22 2 2" xfId="45594" xr:uid="{1289470A-CAB1-4CA3-973D-F7C6FABD9AB3}"/>
    <cellStyle name="計算 3 3 22 3" xfId="34901" xr:uid="{AA0D044E-F249-4152-8D36-F549C647D45A}"/>
    <cellStyle name="計算 3 3 23" xfId="24141" xr:uid="{6638513B-1FEE-45B1-ABF9-370AF850F4B4}"/>
    <cellStyle name="計算 3 3 24" xfId="45839" xr:uid="{F9A0F5E6-0BAC-452E-A1C8-02C062AFD2D7}"/>
    <cellStyle name="計算 3 3 25" xfId="46517" xr:uid="{994B5865-AEE8-462A-8BCF-B90C6A66FFE3}"/>
    <cellStyle name="計算 3 3 26" xfId="47201" xr:uid="{84EDBCC5-D5CD-418F-8936-05370C968228}"/>
    <cellStyle name="計算 3 3 3" xfId="2853" xr:uid="{082D896B-D22E-4BA7-BBC3-622C2E2AFF40}"/>
    <cellStyle name="計算 3 3 3 10" xfId="8881" xr:uid="{130897B7-C0D4-444C-93F8-D95D85EA2972}"/>
    <cellStyle name="計算 3 3 3 10 2" xfId="19637" xr:uid="{66775A2F-42E6-4469-8088-93319A720A15}"/>
    <cellStyle name="計算 3 3 3 10 2 2" xfId="41328" xr:uid="{3002FEF3-7CD5-480A-AC98-F32F85D6133C}"/>
    <cellStyle name="計算 3 3 3 10 3" xfId="30569" xr:uid="{A2067DC1-B8E0-411E-9558-CA901E0B2675}"/>
    <cellStyle name="計算 3 3 3 11" xfId="9506" xr:uid="{3F3280C2-810D-4B46-8BD5-8AB1C60445F1}"/>
    <cellStyle name="計算 3 3 3 11 2" xfId="20263" xr:uid="{76E67002-5E6B-478E-AA2A-FF22DA2A96B8}"/>
    <cellStyle name="計算 3 3 3 11 2 2" xfId="41954" xr:uid="{6E727796-D2A6-4024-99B0-7D2C1478BDE9}"/>
    <cellStyle name="計算 3 3 3 11 3" xfId="31195" xr:uid="{4878FA55-A82A-4DD3-B2E2-51A82304F6C9}"/>
    <cellStyle name="計算 3 3 3 12" xfId="10141" xr:uid="{1AB09518-8878-4C24-AC77-7509D3FB3218}"/>
    <cellStyle name="計算 3 3 3 12 2" xfId="20898" xr:uid="{3BA451E5-E6E5-4BAA-B1F2-326AF6382D08}"/>
    <cellStyle name="計算 3 3 3 12 2 2" xfId="42589" xr:uid="{EF18403A-E658-4528-B5D6-FC349C0B6138}"/>
    <cellStyle name="計算 3 3 3 12 3" xfId="31830" xr:uid="{A939B652-93D8-4408-9EB6-6C3CF9DCA0BC}"/>
    <cellStyle name="計算 3 3 3 13" xfId="10793" xr:uid="{6EAAF8E6-6C44-434B-AFAE-896A9477F8C4}"/>
    <cellStyle name="計算 3 3 3 13 2" xfId="21550" xr:uid="{F42F3F2F-0455-4FC7-AD51-5FD4F7C2B7DA}"/>
    <cellStyle name="計算 3 3 3 13 2 2" xfId="43241" xr:uid="{26EA1C2B-2C55-4753-8869-3F40743156AC}"/>
    <cellStyle name="計算 3 3 3 13 3" xfId="32482" xr:uid="{4C4CBF1B-0FCD-4875-B997-5DD82724219A}"/>
    <cellStyle name="計算 3 3 3 14" xfId="11418" xr:uid="{EECAD78A-5169-4A35-B221-021A8EF7484D}"/>
    <cellStyle name="計算 3 3 3 14 2" xfId="22175" xr:uid="{D129D69B-8E9D-4367-93FC-2919CBE7F000}"/>
    <cellStyle name="計算 3 3 3 14 2 2" xfId="43866" xr:uid="{FC350CAC-957F-424E-A08A-F84E12EC6E22}"/>
    <cellStyle name="計算 3 3 3 14 3" xfId="33107" xr:uid="{8D737486-64DB-4625-B5B3-1C19C6D8FEA8}"/>
    <cellStyle name="計算 3 3 3 15" xfId="12023" xr:uid="{28D3A360-026B-48B1-A8BE-6AE1F997E6D7}"/>
    <cellStyle name="計算 3 3 3 15 2" xfId="22780" xr:uid="{2A05D3F1-F5A4-4237-8E00-7607DECF711C}"/>
    <cellStyle name="計算 3 3 3 15 2 2" xfId="44471" xr:uid="{BD28A6A9-C590-4004-8F64-7F13C69B1C5D}"/>
    <cellStyle name="計算 3 3 3 15 3" xfId="33712" xr:uid="{EC7287B4-B832-4894-86F9-559B03F0C76C}"/>
    <cellStyle name="計算 3 3 3 16" xfId="12652" xr:uid="{7AA0A1DB-AFFB-4DDA-8AF1-6DE5D4B17C79}"/>
    <cellStyle name="計算 3 3 3 16 2" xfId="23409" xr:uid="{ACB2EECC-B848-4501-A31F-88B2A9F516C3}"/>
    <cellStyle name="計算 3 3 3 16 2 2" xfId="45100" xr:uid="{3C58BF42-1093-4470-83F9-5C0961A1A37F}"/>
    <cellStyle name="計算 3 3 3 16 3" xfId="34341" xr:uid="{1AB7481C-9D52-427F-B769-1F9788509A60}"/>
    <cellStyle name="計算 3 3 3 17" xfId="13323" xr:uid="{6546F746-F75F-45FC-BC73-BE759845D8E5}"/>
    <cellStyle name="計算 3 3 3 17 2" xfId="35012" xr:uid="{508D6AF0-57D0-4411-ADB2-C105CCC4435D}"/>
    <cellStyle name="計算 3 3 3 18" xfId="24252" xr:uid="{209D973E-46BC-42E1-BB35-F7E2F60B5F6B}"/>
    <cellStyle name="計算 3 3 3 19" xfId="45950" xr:uid="{6C72C705-A4AF-49C4-BAB6-8E0D6A87B44B}"/>
    <cellStyle name="計算 3 3 3 2" xfId="3504" xr:uid="{15351F20-6038-47F6-A400-D916D218519C}"/>
    <cellStyle name="計算 3 3 3 2 2" xfId="14260" xr:uid="{DB820534-8B1F-4D4C-84FD-C5FD8BA69F95}"/>
    <cellStyle name="計算 3 3 3 2 2 2" xfId="35950" xr:uid="{EEA4D4CB-8F91-4CD3-8429-0175BFE8B610}"/>
    <cellStyle name="計算 3 3 3 2 2 3" xfId="50161" xr:uid="{F4A40758-9929-4E29-9CA6-8DC2A0625C39}"/>
    <cellStyle name="計算 3 3 3 2 3" xfId="25191" xr:uid="{FA86720D-9046-4CF9-A69B-EAEF7427DA87}"/>
    <cellStyle name="計算 3 3 3 2 4" xfId="47992" xr:uid="{27A02037-3103-4D5A-A6CC-F41F57A1D68B}"/>
    <cellStyle name="計算 3 3 3 20" xfId="46628" xr:uid="{9EBFC5AB-9D92-4643-B5E2-EB20CD358D7C}"/>
    <cellStyle name="計算 3 3 3 21" xfId="47312" xr:uid="{25B0A017-0AD0-4A37-A1C2-24CECC12BBE5}"/>
    <cellStyle name="計算 3 3 3 3" xfId="4184" xr:uid="{5BD15A5E-49A8-4055-A4A8-3A5ECA06EB0A}"/>
    <cellStyle name="計算 3 3 3 3 2" xfId="14940" xr:uid="{658C97C4-996C-4207-8CF5-BCC0CD064D73}"/>
    <cellStyle name="計算 3 3 3 3 2 2" xfId="36630" xr:uid="{05298330-7D78-44BB-83C6-12CD6A7AFF90}"/>
    <cellStyle name="計算 3 3 3 3 2 3" xfId="50841" xr:uid="{128EA729-148C-4EA5-97B8-271341133FCE}"/>
    <cellStyle name="計算 3 3 3 3 3" xfId="25872" xr:uid="{C4A202CE-7D0D-4A90-B0F4-1FEFA24BFAC7}"/>
    <cellStyle name="計算 3 3 3 3 4" xfId="48672" xr:uid="{DA9C6BD4-5F5D-4EC7-BC80-922EC2238349}"/>
    <cellStyle name="計算 3 3 3 4" xfId="4860" xr:uid="{E5336647-D0F8-43C1-9CC2-ED47AE78A927}"/>
    <cellStyle name="計算 3 3 3 4 2" xfId="15616" xr:uid="{94575FF2-8E4D-4334-BB5E-203D9505DD2F}"/>
    <cellStyle name="計算 3 3 3 4 2 2" xfId="37306" xr:uid="{4D0B6827-5027-470E-8ABF-BF68B1292E00}"/>
    <cellStyle name="計算 3 3 3 4 3" xfId="26548" xr:uid="{166D6C1A-CEE3-444E-9507-F57A691E70BA}"/>
    <cellStyle name="計算 3 3 3 4 4" xfId="49481" xr:uid="{38A02AC6-F76A-43AA-905E-AD40AEDF7323}"/>
    <cellStyle name="計算 3 3 3 5" xfId="5540" xr:uid="{8C45F5A6-FC73-4D7B-B4DC-B054F850A981}"/>
    <cellStyle name="計算 3 3 3 5 2" xfId="16296" xr:uid="{B2EC12AE-53D6-403C-8478-074369BECEBA}"/>
    <cellStyle name="計算 3 3 3 5 2 2" xfId="37986" xr:uid="{4217409F-20E7-4BB7-8255-1F55D2604F32}"/>
    <cellStyle name="計算 3 3 3 5 3" xfId="27227" xr:uid="{9F16F6BC-36EA-4C5C-84E5-93E7FC4DDE44}"/>
    <cellStyle name="計算 3 3 3 6" xfId="6223" xr:uid="{7E0EDAB7-51D1-47AB-AC23-F6FE770AD403}"/>
    <cellStyle name="計算 3 3 3 6 2" xfId="16979" xr:uid="{46290D19-0D57-4C7E-A891-70935CEF55FE}"/>
    <cellStyle name="計算 3 3 3 6 2 2" xfId="38669" xr:uid="{CB1AD5BB-FBE5-4CC4-845C-23C82223DBB1}"/>
    <cellStyle name="計算 3 3 3 6 3" xfId="27910" xr:uid="{26CCC719-D2EC-4829-AED5-3C5D81AA67DB}"/>
    <cellStyle name="計算 3 3 3 7" xfId="6902" xr:uid="{87ED8EE3-D6A3-4D3C-9DCA-FD6C9C87FEA3}"/>
    <cellStyle name="計算 3 3 3 7 2" xfId="17658" xr:uid="{2BB371B9-A1C1-4A5B-B423-757B14BB4671}"/>
    <cellStyle name="計算 3 3 3 7 2 2" xfId="39348" xr:uid="{7E52B26A-F8FD-4D33-8568-87239B38B5FB}"/>
    <cellStyle name="計算 3 3 3 7 3" xfId="28589" xr:uid="{C638E129-F107-4AE6-954C-658D4BF8B323}"/>
    <cellStyle name="計算 3 3 3 8" xfId="7565" xr:uid="{CBBE0AB8-06EA-4286-AF44-492D5B5B7699}"/>
    <cellStyle name="計算 3 3 3 8 2" xfId="18321" xr:uid="{85C92328-D27B-4E41-98E2-DF5E2E332E53}"/>
    <cellStyle name="計算 3 3 3 8 2 2" xfId="40011" xr:uid="{2B29CB07-7415-4D55-8937-4ADAC7C4C159}"/>
    <cellStyle name="計算 3 3 3 8 3" xfId="29252" xr:uid="{4A59C7D5-1326-4763-A7CA-301CFCB8676D}"/>
    <cellStyle name="計算 3 3 3 9" xfId="8200" xr:uid="{110D31E1-59D0-47A9-80A5-80AD66EB4522}"/>
    <cellStyle name="計算 3 3 3 9 2" xfId="18956" xr:uid="{905C963D-379B-412D-B5BD-D3657820FA68}"/>
    <cellStyle name="計算 3 3 3 9 2 2" xfId="40647" xr:uid="{F50A08CA-B016-4A21-9B5D-85FDA411D701}"/>
    <cellStyle name="計算 3 3 3 9 3" xfId="29888" xr:uid="{38CECB3D-1605-42B9-8C3B-EBC9EDBDF334}"/>
    <cellStyle name="計算 3 3 4" xfId="2674" xr:uid="{ACCC3B0C-5F73-4D7A-8FB6-81AAFF8442A5}"/>
    <cellStyle name="計算 3 3 4 10" xfId="8701" xr:uid="{CCBD1B74-E488-4E25-AC26-0B30C48B7ECC}"/>
    <cellStyle name="計算 3 3 4 10 2" xfId="19457" xr:uid="{32C4A199-CA65-45E7-BC16-9BC6F4A4B8AA}"/>
    <cellStyle name="計算 3 3 4 10 2 2" xfId="41148" xr:uid="{2AAFDEA7-15DF-4979-BC1D-B03C0A5F0A30}"/>
    <cellStyle name="計算 3 3 4 10 3" xfId="30389" xr:uid="{6B47676A-89B1-4976-9914-E7F29D3EF382}"/>
    <cellStyle name="計算 3 3 4 11" xfId="2602" xr:uid="{B792DB11-0DB9-45D1-9860-5E4C714A2145}"/>
    <cellStyle name="計算 3 3 4 11 2" xfId="13971" xr:uid="{280A8ADB-DC37-48F8-89CE-AE9CE3645BB3}"/>
    <cellStyle name="計算 3 3 4 11 2 2" xfId="35661" xr:uid="{F806D511-96AF-4A41-BA9C-794013E0DAAA}"/>
    <cellStyle name="計算 3 3 4 11 3" xfId="24902" xr:uid="{32411471-726D-485C-A204-05F9B126C107}"/>
    <cellStyle name="計算 3 3 4 12" xfId="2654" xr:uid="{192D39D9-1819-4C21-9ABC-DBA285C61915}"/>
    <cellStyle name="計算 3 3 4 12 2" xfId="14023" xr:uid="{686B95CF-A524-4D32-927F-C14488BDAB3B}"/>
    <cellStyle name="計算 3 3 4 12 2 2" xfId="35713" xr:uid="{6F31B07A-B2BC-4522-A851-7C0492E1ACF2}"/>
    <cellStyle name="計算 3 3 4 12 3" xfId="24954" xr:uid="{7CC274BA-7605-4337-95A7-A89E5BF75019}"/>
    <cellStyle name="計算 3 3 4 13" xfId="10635" xr:uid="{76FC00C1-7ABA-487E-9C20-7ED99A8BE09F}"/>
    <cellStyle name="計算 3 3 4 13 2" xfId="21392" xr:uid="{F583B782-299A-48A5-A237-9E459C1BF162}"/>
    <cellStyle name="計算 3 3 4 13 2 2" xfId="43083" xr:uid="{5B2AF048-B381-4A8B-887F-C02DCAB67388}"/>
    <cellStyle name="計算 3 3 4 13 3" xfId="32324" xr:uid="{950317DC-3916-4243-A5D7-8881F06BCEE7}"/>
    <cellStyle name="計算 3 3 4 14" xfId="8682" xr:uid="{0FA5CABA-FC5F-450D-A772-3557F3AE4A32}"/>
    <cellStyle name="計算 3 3 4 14 2" xfId="19438" xr:uid="{5764100A-A643-44DD-B9BE-F2E5FB144AB3}"/>
    <cellStyle name="計算 3 3 4 14 2 2" xfId="41129" xr:uid="{FDA96692-4FDB-4B76-92CB-543F9D2495B9}"/>
    <cellStyle name="計算 3 3 4 14 3" xfId="30370" xr:uid="{BCEFA7A1-22F7-4AA1-90C1-88781AF28D0D}"/>
    <cellStyle name="計算 3 3 4 15" xfId="2624" xr:uid="{0EB1EAAC-2410-4E67-9B56-E136256A6931}"/>
    <cellStyle name="計算 3 3 4 15 2" xfId="13993" xr:uid="{C98F7665-2455-41E1-ACF4-E640DEBEA1AA}"/>
    <cellStyle name="計算 3 3 4 15 2 2" xfId="35683" xr:uid="{A41ED0CE-A3F0-457C-86FF-E3CAACF7168C}"/>
    <cellStyle name="計算 3 3 4 15 3" xfId="24924" xr:uid="{42F97CEF-078D-4B87-ADAF-191CD62AE430}"/>
    <cellStyle name="計算 3 3 4 16" xfId="3404" xr:uid="{BA996793-0C78-4280-A72E-4463A3AC3463}"/>
    <cellStyle name="計算 3 3 4 16 2" xfId="14160" xr:uid="{F4909966-497D-4EF3-9A17-690390011469}"/>
    <cellStyle name="計算 3 3 4 16 2 2" xfId="35850" xr:uid="{E345E338-1820-42BC-8731-336CD0958101}"/>
    <cellStyle name="計算 3 3 4 16 3" xfId="25091" xr:uid="{8167050F-5A4A-4CB4-B7E9-17CBD1D37205}"/>
    <cellStyle name="計算 3 3 4 17" xfId="13152" xr:uid="{5A502B8E-4540-4E17-9056-9EB471EA5BB2}"/>
    <cellStyle name="計算 3 3 4 17 2" xfId="34841" xr:uid="{CD3D0758-2AB8-4E19-BD52-40EA92FF62B1}"/>
    <cellStyle name="計算 3 3 4 18" xfId="24081" xr:uid="{0D8BE20E-ED42-433A-BCF8-EEA2B8FE4FFA}"/>
    <cellStyle name="計算 3 3 4 19" xfId="45779" xr:uid="{44C43E73-EDCB-4507-844A-67E75BB1A76D}"/>
    <cellStyle name="計算 3 3 4 2" xfId="2516" xr:uid="{8EA63586-31DD-4BFE-AE68-190E631CAE4C}"/>
    <cellStyle name="計算 3 3 4 2 2" xfId="13885" xr:uid="{67D90F83-70DE-4BA9-9177-15F58EB8B30E}"/>
    <cellStyle name="計算 3 3 4 2 2 2" xfId="35575" xr:uid="{F6F795B9-0848-4EAF-AC4C-11067F1C6A79}"/>
    <cellStyle name="計算 3 3 4 2 2 3" xfId="49990" xr:uid="{8BAD021C-0391-49E8-BD8F-5B6E1348F093}"/>
    <cellStyle name="計算 3 3 4 2 3" xfId="24816" xr:uid="{585FC9DA-2376-4A57-8D2B-823F21A197C4}"/>
    <cellStyle name="計算 3 3 4 2 4" xfId="47821" xr:uid="{999CF9C7-2CF4-42FD-B6D7-F44A4A74D9CC}"/>
    <cellStyle name="計算 3 3 4 20" xfId="46457" xr:uid="{8D812BEE-C3E2-4DA6-AF81-5A03AAB40EF9}"/>
    <cellStyle name="計算 3 3 4 21" xfId="47141" xr:uid="{9C26D8F7-5CDA-4EC5-AC57-85C1E7CC6AD0}"/>
    <cellStyle name="計算 3 3 4 3" xfId="4004" xr:uid="{AFB8D3A9-0634-40C2-8E4A-758EA1683AB7}"/>
    <cellStyle name="計算 3 3 4 3 2" xfId="14760" xr:uid="{956F6127-FCDD-4CD1-85B9-D3193281EE41}"/>
    <cellStyle name="計算 3 3 4 3 2 2" xfId="36450" xr:uid="{AF54FEFA-C2A1-460A-B60E-5C980E7FF5B2}"/>
    <cellStyle name="計算 3 3 4 3 2 3" xfId="50670" xr:uid="{743D853C-AAED-4F9C-9E84-77B91CD96123}"/>
    <cellStyle name="計算 3 3 4 3 3" xfId="25692" xr:uid="{5E32C69C-875E-434E-836A-2949E04C5AD7}"/>
    <cellStyle name="計算 3 3 4 3 4" xfId="48501" xr:uid="{137AD45E-8DBB-483E-98F0-B1A5926F9763}"/>
    <cellStyle name="計算 3 3 4 4" xfId="4684" xr:uid="{A7053364-BCD2-4BBB-8760-5CB4D89B5A09}"/>
    <cellStyle name="計算 3 3 4 4 2" xfId="15440" xr:uid="{9FEB9548-405E-49E0-98B2-98CA2E69A88E}"/>
    <cellStyle name="計算 3 3 4 4 2 2" xfId="37130" xr:uid="{A431CC73-A5D1-46F4-844F-A0E108B457D0}"/>
    <cellStyle name="計算 3 3 4 4 3" xfId="26372" xr:uid="{2BC0F801-44BC-48DA-B088-2CCBAC43B510}"/>
    <cellStyle name="計算 3 3 4 4 4" xfId="49310" xr:uid="{CD275D15-8EF2-4C44-8FCA-897699541590}"/>
    <cellStyle name="計算 3 3 4 5" xfId="5360" xr:uid="{DC35A7AC-F8FF-4204-8063-643284876C8C}"/>
    <cellStyle name="計算 3 3 4 5 2" xfId="16116" xr:uid="{7AFDA0DA-D37A-495B-8B92-0A8BCF35FB0D}"/>
    <cellStyle name="計算 3 3 4 5 2 2" xfId="37806" xr:uid="{FD95B601-CC6A-43C2-81D0-1AE216296A0C}"/>
    <cellStyle name="計算 3 3 4 5 3" xfId="27048" xr:uid="{6A47D072-3850-4B5E-960C-EE3AA686E56B}"/>
    <cellStyle name="計算 3 3 4 6" xfId="6049" xr:uid="{66090B2A-3FFC-4B83-885F-E76F745CB384}"/>
    <cellStyle name="計算 3 3 4 6 2" xfId="16805" xr:uid="{E559FA3C-5A68-403D-A08E-CE36B2492944}"/>
    <cellStyle name="計算 3 3 4 6 2 2" xfId="38495" xr:uid="{0C05328A-073C-43DA-9413-57F3C4D08DF8}"/>
    <cellStyle name="計算 3 3 4 6 3" xfId="27736" xr:uid="{A774470C-DCE2-4D7F-863F-848C726D440A}"/>
    <cellStyle name="計算 3 3 4 7" xfId="6723" xr:uid="{43256CC4-A7BE-4F8B-B3C1-10558153F341}"/>
    <cellStyle name="計算 3 3 4 7 2" xfId="17479" xr:uid="{7B1D5C70-4CE4-4B8C-97C1-25FCD8CFF06C}"/>
    <cellStyle name="計算 3 3 4 7 2 2" xfId="39169" xr:uid="{AA79DE5E-E635-46C1-9B20-C5F4D1600A4F}"/>
    <cellStyle name="計算 3 3 4 7 3" xfId="28410" xr:uid="{2BB25B69-5542-4D8F-ABF3-0145A016B513}"/>
    <cellStyle name="計算 3 3 4 8" xfId="7399" xr:uid="{5E028500-38EF-41AB-B1A1-186198065207}"/>
    <cellStyle name="計算 3 3 4 8 2" xfId="18155" xr:uid="{70F9ACA9-1E25-4970-B9F8-17927447D650}"/>
    <cellStyle name="計算 3 3 4 8 2 2" xfId="39845" xr:uid="{0730B235-D64F-452E-B68C-EFDF01A59BFB}"/>
    <cellStyle name="計算 3 3 4 8 3" xfId="29086" xr:uid="{8E3E198C-0975-4408-A0B2-787A1BE0502C}"/>
    <cellStyle name="計算 3 3 4 9" xfId="2641" xr:uid="{FF43705F-BEF6-42A1-9100-5CDA89474316}"/>
    <cellStyle name="計算 3 3 4 9 2" xfId="14010" xr:uid="{C8F4E290-4AC9-4AF6-8D5D-3034B5896CC2}"/>
    <cellStyle name="計算 3 3 4 9 2 2" xfId="35700" xr:uid="{0EA64F6A-5F6C-4391-9865-9C060B54DF9A}"/>
    <cellStyle name="計算 3 3 4 9 3" xfId="24941" xr:uid="{CADDF8FF-5D71-4D2C-8EC6-C99840969BC1}"/>
    <cellStyle name="計算 3 3 5" xfId="2968" xr:uid="{48A40221-CA28-48BC-BC68-65AC3AF6FA46}"/>
    <cellStyle name="計算 3 3 5 10" xfId="8996" xr:uid="{E4AF0C7D-622B-4B27-ADD8-55696E8B048C}"/>
    <cellStyle name="計算 3 3 5 10 2" xfId="19753" xr:uid="{0A9A4074-F1F1-4621-8A17-E852EA5E9431}"/>
    <cellStyle name="計算 3 3 5 10 2 2" xfId="41444" xr:uid="{7E39E5CC-99CD-42A5-AB7B-74F3D0C2FBA6}"/>
    <cellStyle name="計算 3 3 5 10 3" xfId="30685" xr:uid="{D03EC7DC-2734-482F-AA9A-126BD4BCA83D}"/>
    <cellStyle name="計算 3 3 5 11" xfId="9622" xr:uid="{BC2309AE-BBA9-43E5-AF9E-33372EE2E53E}"/>
    <cellStyle name="計算 3 3 5 11 2" xfId="20379" xr:uid="{EE0A082F-E9BB-492F-9C39-0993669EB999}"/>
    <cellStyle name="計算 3 3 5 11 2 2" xfId="42070" xr:uid="{CFFE7E44-94EC-4AF7-9485-2CF4B3F861DB}"/>
    <cellStyle name="計算 3 3 5 11 3" xfId="31311" xr:uid="{B74A9440-9FC7-423E-8C55-3F349A65B213}"/>
    <cellStyle name="計算 3 3 5 12" xfId="10257" xr:uid="{BCE2D463-8EBB-434A-BDCB-959736EF8419}"/>
    <cellStyle name="計算 3 3 5 12 2" xfId="21014" xr:uid="{698F0D93-8754-4EA7-AE42-C17EBC739028}"/>
    <cellStyle name="計算 3 3 5 12 2 2" xfId="42705" xr:uid="{8D539955-5795-4903-91D7-DB0B9F603E99}"/>
    <cellStyle name="計算 3 3 5 12 3" xfId="31946" xr:uid="{B6CD7144-410A-4FC5-855F-0AA1223C8934}"/>
    <cellStyle name="計算 3 3 5 13" xfId="10909" xr:uid="{57C31D09-2A08-4B18-8A2C-69F9ABD65463}"/>
    <cellStyle name="計算 3 3 5 13 2" xfId="21666" xr:uid="{BBF23CEF-2E4A-4AAD-9A37-90586477B589}"/>
    <cellStyle name="計算 3 3 5 13 2 2" xfId="43357" xr:uid="{B1449958-7429-4AC9-9524-0DF9C3BD726D}"/>
    <cellStyle name="計算 3 3 5 13 3" xfId="32598" xr:uid="{37BF3EE0-69CE-4C1C-9CC8-107019E91531}"/>
    <cellStyle name="計算 3 3 5 14" xfId="11534" xr:uid="{6649C497-3E21-4BCD-B15A-E62077CE3E86}"/>
    <cellStyle name="計算 3 3 5 14 2" xfId="22291" xr:uid="{06001261-27F5-40D0-B0E0-9B82D979202D}"/>
    <cellStyle name="計算 3 3 5 14 2 2" xfId="43982" xr:uid="{6E95FAE1-ADF8-400C-9FDC-3E9886B27AB0}"/>
    <cellStyle name="計算 3 3 5 14 3" xfId="33223" xr:uid="{4445952C-375D-40B5-97AF-1427A27E2A8F}"/>
    <cellStyle name="計算 3 3 5 15" xfId="12139" xr:uid="{27CEC3EC-6A41-4D37-91AA-35A5694BBF40}"/>
    <cellStyle name="計算 3 3 5 15 2" xfId="22896" xr:uid="{D1058924-8C18-4146-91A2-C45DDCDD5778}"/>
    <cellStyle name="計算 3 3 5 15 2 2" xfId="44587" xr:uid="{7C55E879-6677-4AF3-A843-56A548298F41}"/>
    <cellStyle name="計算 3 3 5 15 3" xfId="33828" xr:uid="{DB032A67-8BE9-4DD5-8CB3-0B9AA0430A8B}"/>
    <cellStyle name="計算 3 3 5 16" xfId="12768" xr:uid="{40ABBA35-44FB-4DA1-97AF-ADC8D594F288}"/>
    <cellStyle name="計算 3 3 5 16 2" xfId="23525" xr:uid="{6D913DC8-E71F-4B7F-8F6E-8898416E320A}"/>
    <cellStyle name="計算 3 3 5 16 2 2" xfId="45216" xr:uid="{E5A1D377-742F-4590-8F75-CF1E9F5BBA79}"/>
    <cellStyle name="計算 3 3 5 16 3" xfId="34457" xr:uid="{5FD6C081-9C0B-4B96-A531-667461ADAF8B}"/>
    <cellStyle name="計算 3 3 5 17" xfId="13439" xr:uid="{12CF7517-B475-4AE0-840F-9CD423D36110}"/>
    <cellStyle name="計算 3 3 5 17 2" xfId="35128" xr:uid="{1C17734D-C824-4E9B-B77B-483D8C4029A0}"/>
    <cellStyle name="計算 3 3 5 18" xfId="24368" xr:uid="{4FBC51FA-EDF4-42CF-991B-01D4989FBBD7}"/>
    <cellStyle name="計算 3 3 5 19" xfId="46066" xr:uid="{38969FA1-6792-480B-ACBE-A5992DC96EA1}"/>
    <cellStyle name="計算 3 3 5 2" xfId="3620" xr:uid="{C082D2A7-21FC-47C1-9319-D615334340AC}"/>
    <cellStyle name="計算 3 3 5 2 2" xfId="14376" xr:uid="{644C2957-9764-43D4-818C-DC935C5A0C64}"/>
    <cellStyle name="計算 3 3 5 2 2 2" xfId="36066" xr:uid="{F2B0D94C-6219-421E-99AC-4C7DF4520549}"/>
    <cellStyle name="計算 3 3 5 2 2 3" xfId="50277" xr:uid="{B280EED0-DEA4-420E-AF69-B6B4E6B0CBD8}"/>
    <cellStyle name="計算 3 3 5 2 3" xfId="25308" xr:uid="{AD4446F6-BA09-4711-A710-F5EE5958B444}"/>
    <cellStyle name="計算 3 3 5 2 4" xfId="48108" xr:uid="{5E46CA7E-B971-433A-8C80-E9E78275B3AF}"/>
    <cellStyle name="計算 3 3 5 20" xfId="46744" xr:uid="{A4ECFDAE-A548-4240-8C66-7EF0ECF4293E}"/>
    <cellStyle name="計算 3 3 5 21" xfId="47428" xr:uid="{E74CEA11-97D7-4292-8A6F-1F0571960203}"/>
    <cellStyle name="計算 3 3 5 3" xfId="4300" xr:uid="{4C217426-CBDD-4543-88C2-780F5A54CE63}"/>
    <cellStyle name="計算 3 3 5 3 2" xfId="15056" xr:uid="{C40FB4CA-0C4E-49D9-9442-7F10DF859C69}"/>
    <cellStyle name="計算 3 3 5 3 2 2" xfId="36746" xr:uid="{3575E545-84D9-483A-880C-75096645B461}"/>
    <cellStyle name="計算 3 3 5 3 2 3" xfId="50957" xr:uid="{2A60BF0B-88DA-46A8-844F-435FB9131D71}"/>
    <cellStyle name="計算 3 3 5 3 3" xfId="25988" xr:uid="{FBD4B48B-4B70-4881-9FD9-AC90CF71F020}"/>
    <cellStyle name="計算 3 3 5 3 4" xfId="48788" xr:uid="{2585DACF-11F5-471B-BBF2-22635E3567A1}"/>
    <cellStyle name="計算 3 3 5 4" xfId="4976" xr:uid="{007D938E-473D-479D-80E9-616C08B6FF1B}"/>
    <cellStyle name="計算 3 3 5 4 2" xfId="15732" xr:uid="{3E46E201-2B23-4FD7-87EE-7F8F8FD6DCE2}"/>
    <cellStyle name="計算 3 3 5 4 2 2" xfId="37422" xr:uid="{6CB4CDCF-12A2-42A1-9C53-5CE0631CB25B}"/>
    <cellStyle name="計算 3 3 5 4 3" xfId="26664" xr:uid="{BB571EE6-4CA2-4B8B-B0CC-6D2ED279E992}"/>
    <cellStyle name="計算 3 3 5 4 4" xfId="49597" xr:uid="{7F9D7F94-4F1C-4D7C-A514-C377A8BEA82F}"/>
    <cellStyle name="計算 3 3 5 5" xfId="5656" xr:uid="{0AFE5E92-0009-4D72-BA1D-C322336F710B}"/>
    <cellStyle name="計算 3 3 5 5 2" xfId="16412" xr:uid="{723C6B86-3D55-4010-B82C-DD495B986FB7}"/>
    <cellStyle name="計算 3 3 5 5 2 2" xfId="38102" xr:uid="{14338063-623A-426D-AC24-1400A073B9F7}"/>
    <cellStyle name="計算 3 3 5 5 3" xfId="27343" xr:uid="{35892283-F64F-4630-A431-E31F5C08523F}"/>
    <cellStyle name="計算 3 3 5 6" xfId="6339" xr:uid="{647660C8-DB24-4099-866D-56EAE967983C}"/>
    <cellStyle name="計算 3 3 5 6 2" xfId="17095" xr:uid="{D36C02E8-FC9C-47EE-867A-31550DB3F9CE}"/>
    <cellStyle name="計算 3 3 5 6 2 2" xfId="38785" xr:uid="{C34FF06C-577D-4DCB-A43C-25689A39A4BC}"/>
    <cellStyle name="計算 3 3 5 6 3" xfId="28026" xr:uid="{6951A8B8-9B0A-4558-B06F-E21A84EB5102}"/>
    <cellStyle name="計算 3 3 5 7" xfId="7018" xr:uid="{6FC95625-9F0A-41D2-A820-FADA2F72F661}"/>
    <cellStyle name="計算 3 3 5 7 2" xfId="17774" xr:uid="{4CAA8492-E2D1-43D2-8639-57876FDC47C1}"/>
    <cellStyle name="計算 3 3 5 7 2 2" xfId="39464" xr:uid="{2EAF8919-37DB-43C4-8EEB-8DDD52C45131}"/>
    <cellStyle name="計算 3 3 5 7 3" xfId="28705" xr:uid="{6BD5B0D9-AB9C-4FBB-BEE7-7A72A04E18BA}"/>
    <cellStyle name="計算 3 3 5 8" xfId="7681" xr:uid="{A9049463-BB4C-41D9-908B-0EE6499F9BCC}"/>
    <cellStyle name="計算 3 3 5 8 2" xfId="18437" xr:uid="{97AAF173-8684-4206-BC6E-941E412B9FED}"/>
    <cellStyle name="計算 3 3 5 8 2 2" xfId="40128" xr:uid="{2D640999-9EDD-4CED-AEA8-B8E92D817CE5}"/>
    <cellStyle name="計算 3 3 5 8 3" xfId="29369" xr:uid="{6481CB08-A328-4F0D-A1A5-4474B8933DC8}"/>
    <cellStyle name="計算 3 3 5 9" xfId="8317" xr:uid="{426C8DD5-12D7-4FFB-993F-3E8B314DA2EE}"/>
    <cellStyle name="計算 3 3 5 9 2" xfId="19073" xr:uid="{D0CDC8CE-EA80-4048-BB1E-8EE6D2F419D3}"/>
    <cellStyle name="計算 3 3 5 9 2 2" xfId="40764" xr:uid="{881F3594-E236-486E-A5F4-D600C7698051}"/>
    <cellStyle name="計算 3 3 5 9 3" xfId="30005" xr:uid="{D2A35C20-1225-4637-AE65-D89E51008453}"/>
    <cellStyle name="計算 3 3 6" xfId="3013" xr:uid="{4176045C-D547-497E-99CE-175278EE4BD6}"/>
    <cellStyle name="計算 3 3 6 10" xfId="9041" xr:uid="{FE25422D-0EFD-4DF9-820A-8DF1D0AC7AC0}"/>
    <cellStyle name="計算 3 3 6 10 2" xfId="19798" xr:uid="{64B784B3-ED14-4067-947C-20DD96C96B12}"/>
    <cellStyle name="計算 3 3 6 10 2 2" xfId="41489" xr:uid="{22A7F423-2B20-49D2-870D-A9321D7B38FA}"/>
    <cellStyle name="計算 3 3 6 10 3" xfId="30730" xr:uid="{05AE78AA-F704-4718-96E3-B5C1A712B532}"/>
    <cellStyle name="計算 3 3 6 11" xfId="9667" xr:uid="{758457E4-D692-45A0-A2C8-D99A8E2675A2}"/>
    <cellStyle name="計算 3 3 6 11 2" xfId="20424" xr:uid="{C8151895-E57D-4381-8363-5240CF838D50}"/>
    <cellStyle name="計算 3 3 6 11 2 2" xfId="42115" xr:uid="{89BFE48F-F7DC-4281-B1E7-1C3DFD393389}"/>
    <cellStyle name="計算 3 3 6 11 3" xfId="31356" xr:uid="{FBC83C51-B483-44B2-B332-B0851735B245}"/>
    <cellStyle name="計算 3 3 6 12" xfId="10302" xr:uid="{CF36A5BD-5BFA-4C9E-9EF5-F9F6C8FF563A}"/>
    <cellStyle name="計算 3 3 6 12 2" xfId="21059" xr:uid="{B76C356A-2280-4076-92F3-3DB0AEE92468}"/>
    <cellStyle name="計算 3 3 6 12 2 2" xfId="42750" xr:uid="{09E3BB58-E341-4B3C-9002-26B32096E9B1}"/>
    <cellStyle name="計算 3 3 6 12 3" xfId="31991" xr:uid="{59B98874-6850-4270-885E-997B219AA909}"/>
    <cellStyle name="計算 3 3 6 13" xfId="10954" xr:uid="{7F1714AD-84B8-4306-9F95-3240CE2E836D}"/>
    <cellStyle name="計算 3 3 6 13 2" xfId="21711" xr:uid="{BEF0BC36-E2A6-4D84-81F6-98CE6B6EFECB}"/>
    <cellStyle name="計算 3 3 6 13 2 2" xfId="43402" xr:uid="{BD1DFA05-0815-4F4A-ACAD-F7F481412BF4}"/>
    <cellStyle name="計算 3 3 6 13 3" xfId="32643" xr:uid="{5E0A3705-CFEC-408D-8DFD-2DD92ECA6776}"/>
    <cellStyle name="計算 3 3 6 14" xfId="11579" xr:uid="{22DA7537-002E-41C8-BF64-8BD9126EB9A8}"/>
    <cellStyle name="計算 3 3 6 14 2" xfId="22336" xr:uid="{C760E349-A376-42BA-86CA-F07942C2F699}"/>
    <cellStyle name="計算 3 3 6 14 2 2" xfId="44027" xr:uid="{F57ED97C-EF25-4CEE-879B-243B2EE6891B}"/>
    <cellStyle name="計算 3 3 6 14 3" xfId="33268" xr:uid="{BA26F8DC-C3DC-4E49-8BB6-409B7CC3251A}"/>
    <cellStyle name="計算 3 3 6 15" xfId="12184" xr:uid="{FE537E21-8FA8-4F3D-BBC3-EB5DC755AADA}"/>
    <cellStyle name="計算 3 3 6 15 2" xfId="22941" xr:uid="{C827AC9E-F1A9-4CE6-A419-D73B1D49CFD3}"/>
    <cellStyle name="計算 3 3 6 15 2 2" xfId="44632" xr:uid="{2F93C5F9-6E62-4FDF-B22D-FEDFF178F8EB}"/>
    <cellStyle name="計算 3 3 6 15 3" xfId="33873" xr:uid="{0A933676-50A1-4F4C-9FD3-EB00B68050B0}"/>
    <cellStyle name="計算 3 3 6 16" xfId="12813" xr:uid="{FEB46479-E1CF-4FAE-A3BE-1AD3970EBD84}"/>
    <cellStyle name="計算 3 3 6 16 2" xfId="23570" xr:uid="{386D83CD-3566-4B82-B64D-5C60A2A0EB9F}"/>
    <cellStyle name="計算 3 3 6 16 2 2" xfId="45261" xr:uid="{70720752-88C1-4DA4-9A3E-1B2824DC3AA9}"/>
    <cellStyle name="計算 3 3 6 16 3" xfId="34502" xr:uid="{1BC91F31-5278-497F-912A-482A8640669B}"/>
    <cellStyle name="計算 3 3 6 17" xfId="13484" xr:uid="{10DB455B-EE16-4B32-98AF-36F772704E06}"/>
    <cellStyle name="計算 3 3 6 17 2" xfId="35173" xr:uid="{1DEE293E-DCDC-4E8F-B0F9-A7E74B2DB9BC}"/>
    <cellStyle name="計算 3 3 6 18" xfId="24413" xr:uid="{A309AD24-9211-4292-925E-A5F727C653AC}"/>
    <cellStyle name="計算 3 3 6 19" xfId="46111" xr:uid="{BC933D3B-9117-4867-A4EE-30B4A111A31E}"/>
    <cellStyle name="計算 3 3 6 2" xfId="3665" xr:uid="{EA6C30FD-00D1-463D-A9C4-E3D3435702A3}"/>
    <cellStyle name="計算 3 3 6 2 2" xfId="14421" xr:uid="{250E158A-5F88-45B5-9088-D621CB3CD554}"/>
    <cellStyle name="計算 3 3 6 2 2 2" xfId="36111" xr:uid="{8C9BEF58-EF22-4E44-B6CE-195B8A9DAA48}"/>
    <cellStyle name="計算 3 3 6 2 2 3" xfId="50322" xr:uid="{9B830D9F-BFA9-44E2-8EE3-2DF6D91BB2EA}"/>
    <cellStyle name="計算 3 3 6 2 3" xfId="25353" xr:uid="{59077CED-C6A0-40D7-9F2D-1B47E493CB2D}"/>
    <cellStyle name="計算 3 3 6 2 4" xfId="48153" xr:uid="{135C4070-640A-4E87-9C4C-C7AE9C1C5F0A}"/>
    <cellStyle name="計算 3 3 6 20" xfId="46789" xr:uid="{97B17C78-A1F4-406E-9053-518B8A9F7093}"/>
    <cellStyle name="計算 3 3 6 21" xfId="47473" xr:uid="{3E08A050-9C37-46C2-97A6-C647B09F8A9E}"/>
    <cellStyle name="計算 3 3 6 3" xfId="4345" xr:uid="{B49BB97F-1231-4D19-B3F8-86D9DD1FCAE2}"/>
    <cellStyle name="計算 3 3 6 3 2" xfId="15101" xr:uid="{FBCC047D-D77E-4D5D-82BC-E7824D3B2F7B}"/>
    <cellStyle name="計算 3 3 6 3 2 2" xfId="36791" xr:uid="{8500C355-F765-4179-BBF4-264E1835CA2E}"/>
    <cellStyle name="計算 3 3 6 3 2 3" xfId="51002" xr:uid="{587E9034-E6A8-43B8-9B4B-57069BD9EBAE}"/>
    <cellStyle name="計算 3 3 6 3 3" xfId="26033" xr:uid="{3FD2142E-EAD6-49D7-983D-49EE869192E5}"/>
    <cellStyle name="計算 3 3 6 3 4" xfId="48833" xr:uid="{35BE232C-1605-4D4C-B8BD-C06786A2B16E}"/>
    <cellStyle name="計算 3 3 6 4" xfId="5021" xr:uid="{C4649CE6-3547-4473-9B9E-EBB1E3FA0BCD}"/>
    <cellStyle name="計算 3 3 6 4 2" xfId="15777" xr:uid="{36DDFB51-CB90-479B-B519-5E88174555E6}"/>
    <cellStyle name="計算 3 3 6 4 2 2" xfId="37467" xr:uid="{9EC3A7E6-3AF5-4B66-BE53-F96E43061ED7}"/>
    <cellStyle name="計算 3 3 6 4 3" xfId="26709" xr:uid="{A198185D-8F84-4B88-9E99-6DEC50004E63}"/>
    <cellStyle name="計算 3 3 6 4 4" xfId="49642" xr:uid="{16490FF7-204E-48CC-B869-EBF020989B8A}"/>
    <cellStyle name="計算 3 3 6 5" xfId="5701" xr:uid="{C8DE29D2-5A8A-421F-B333-94935D5D90E8}"/>
    <cellStyle name="計算 3 3 6 5 2" xfId="16457" xr:uid="{9893736B-B895-4309-B7CC-F242C57F34A4}"/>
    <cellStyle name="計算 3 3 6 5 2 2" xfId="38147" xr:uid="{DF2B7091-7815-4EBD-A040-4C485BF2D2DD}"/>
    <cellStyle name="計算 3 3 6 5 3" xfId="27388" xr:uid="{36997BB3-EA90-46AB-8E61-C29142EA2DEA}"/>
    <cellStyle name="計算 3 3 6 6" xfId="6384" xr:uid="{7D0D9DC9-1A95-4BA7-A9C9-6ACF51584356}"/>
    <cellStyle name="計算 3 3 6 6 2" xfId="17140" xr:uid="{8DA8475C-1B65-44B0-8874-B82546E3AB99}"/>
    <cellStyle name="計算 3 3 6 6 2 2" xfId="38830" xr:uid="{AED84B34-9F09-440B-8F00-B08414EC2CE8}"/>
    <cellStyle name="計算 3 3 6 6 3" xfId="28071" xr:uid="{3BEFE734-9072-4BB0-88F9-EC2BB4EE9342}"/>
    <cellStyle name="計算 3 3 6 7" xfId="7063" xr:uid="{6B00E160-4B9A-4B80-9898-1DEA9FAC023E}"/>
    <cellStyle name="計算 3 3 6 7 2" xfId="17819" xr:uid="{A70BAD59-56F6-4301-9266-1EA774C25A9C}"/>
    <cellStyle name="計算 3 3 6 7 2 2" xfId="39509" xr:uid="{5D309063-4C7E-4738-8108-E7FBDF979181}"/>
    <cellStyle name="計算 3 3 6 7 3" xfId="28750" xr:uid="{179A03BC-033B-45F4-8D20-2C0062066CB4}"/>
    <cellStyle name="計算 3 3 6 8" xfId="7726" xr:uid="{178A25D3-717B-47CB-9436-466057862F68}"/>
    <cellStyle name="計算 3 3 6 8 2" xfId="18482" xr:uid="{486A01EB-5F77-4AD9-974A-A755E02252A1}"/>
    <cellStyle name="計算 3 3 6 8 2 2" xfId="40173" xr:uid="{500A790A-61B4-4DC4-A255-01DC5C135A56}"/>
    <cellStyle name="計算 3 3 6 8 3" xfId="29414" xr:uid="{8C066139-EAF9-4C52-AA51-00245C294251}"/>
    <cellStyle name="計算 3 3 6 9" xfId="8362" xr:uid="{8B79856B-94FD-4DDA-AD77-032B00535E3A}"/>
    <cellStyle name="計算 3 3 6 9 2" xfId="19118" xr:uid="{6252182F-4107-45E7-8B10-D433EFF4865C}"/>
    <cellStyle name="計算 3 3 6 9 2 2" xfId="40809" xr:uid="{C6C17B6A-825A-4862-8624-0B0218B5981B}"/>
    <cellStyle name="計算 3 3 6 9 3" xfId="30050" xr:uid="{A6637D49-03C6-4575-9826-E8C881C77E0E}"/>
    <cellStyle name="計算 3 3 7" xfId="3058" xr:uid="{C28D9A02-DEF5-4ACB-B281-A7ABF9D2EA14}"/>
    <cellStyle name="計算 3 3 7 10" xfId="9086" xr:uid="{95C41376-46EF-4B5D-B774-72D572527EFB}"/>
    <cellStyle name="計算 3 3 7 10 2" xfId="19843" xr:uid="{67231B35-FA8C-482E-B363-C0EED3CB80DA}"/>
    <cellStyle name="計算 3 3 7 10 2 2" xfId="41534" xr:uid="{8FE95093-93F7-4E67-87F3-67601881F3CC}"/>
    <cellStyle name="計算 3 3 7 10 3" xfId="30775" xr:uid="{ECDD998F-D8AA-42BB-871B-739E1D8CFCCC}"/>
    <cellStyle name="計算 3 3 7 11" xfId="9712" xr:uid="{64FA4CFA-966A-4E1E-A0FE-7E99A97E3F1D}"/>
    <cellStyle name="計算 3 3 7 11 2" xfId="20469" xr:uid="{4B3220F8-F01A-4D4D-B086-2BAED3121F2C}"/>
    <cellStyle name="計算 3 3 7 11 2 2" xfId="42160" xr:uid="{61E0A20A-FEDD-4511-94FD-D4E9458DF428}"/>
    <cellStyle name="計算 3 3 7 11 3" xfId="31401" xr:uid="{819445AC-0A6C-4992-B636-07845309E221}"/>
    <cellStyle name="計算 3 3 7 12" xfId="10347" xr:uid="{B145ED7B-5129-4C4E-95AF-0DD642E2DE36}"/>
    <cellStyle name="計算 3 3 7 12 2" xfId="21104" xr:uid="{4CC48E25-68FC-4B8E-929F-080E99444C40}"/>
    <cellStyle name="計算 3 3 7 12 2 2" xfId="42795" xr:uid="{17FE8326-D619-4BED-9C53-45C784882A48}"/>
    <cellStyle name="計算 3 3 7 12 3" xfId="32036" xr:uid="{6E8B2670-1E55-4F9D-B76F-1BFB7CCBC4D5}"/>
    <cellStyle name="計算 3 3 7 13" xfId="10999" xr:uid="{B0B16361-7B34-4D1B-A3E9-0C7C6FFD096F}"/>
    <cellStyle name="計算 3 3 7 13 2" xfId="21756" xr:uid="{278CE96A-367D-40CD-A7F6-F3DE8C27EE78}"/>
    <cellStyle name="計算 3 3 7 13 2 2" xfId="43447" xr:uid="{1ADE1955-27F1-4489-AA3D-98566BC52A3A}"/>
    <cellStyle name="計算 3 3 7 13 3" xfId="32688" xr:uid="{2F0CAC12-8013-4AE2-80BC-0E888347A25B}"/>
    <cellStyle name="計算 3 3 7 14" xfId="11624" xr:uid="{F0860F65-CDEB-4B16-B85F-8BEEF5785D1A}"/>
    <cellStyle name="計算 3 3 7 14 2" xfId="22381" xr:uid="{5E2D0C3E-19A8-4A39-9C93-5131D694C055}"/>
    <cellStyle name="計算 3 3 7 14 2 2" xfId="44072" xr:uid="{64EDD6DB-19FE-4071-91B8-EC2162DC3346}"/>
    <cellStyle name="計算 3 3 7 14 3" xfId="33313" xr:uid="{4E8322F8-2FD7-4532-96FD-096CD62D9EC5}"/>
    <cellStyle name="計算 3 3 7 15" xfId="12229" xr:uid="{C253EBA7-08CD-4448-9B37-AF2A22247E05}"/>
    <cellStyle name="計算 3 3 7 15 2" xfId="22986" xr:uid="{7E20CA71-BAD6-49C5-988B-B16A46AE9D31}"/>
    <cellStyle name="計算 3 3 7 15 2 2" xfId="44677" xr:uid="{84384923-303A-4F97-A5ED-A378AFD10C9A}"/>
    <cellStyle name="計算 3 3 7 15 3" xfId="33918" xr:uid="{C38B65F2-622A-4D34-AD19-A59B96EB3A2C}"/>
    <cellStyle name="計算 3 3 7 16" xfId="12858" xr:uid="{69E404D3-C4F8-451B-8958-EE2ACC29E8DD}"/>
    <cellStyle name="計算 3 3 7 16 2" xfId="23615" xr:uid="{EFF1EED2-CC29-4A94-9755-85D117129338}"/>
    <cellStyle name="計算 3 3 7 16 2 2" xfId="45306" xr:uid="{7526BB59-75AE-4475-9B76-8B60AFE5A95E}"/>
    <cellStyle name="計算 3 3 7 16 3" xfId="34547" xr:uid="{53C1B3FF-9C15-43B4-AD16-BC11449E17BC}"/>
    <cellStyle name="計算 3 3 7 17" xfId="13529" xr:uid="{F56A353B-32FF-428B-BF8E-444BC4B756B2}"/>
    <cellStyle name="計算 3 3 7 17 2" xfId="35218" xr:uid="{A6CC102E-21A9-41BF-A6ED-B9D3776CC637}"/>
    <cellStyle name="計算 3 3 7 18" xfId="24458" xr:uid="{B58D352A-DB3B-486E-AB02-E12A50C29A2D}"/>
    <cellStyle name="計算 3 3 7 19" xfId="46156" xr:uid="{6D76BB47-9F3A-4DA7-B1BD-D83CCACD74A8}"/>
    <cellStyle name="計算 3 3 7 2" xfId="3710" xr:uid="{0BD879F7-56F1-4553-A8A5-3ACD473830FE}"/>
    <cellStyle name="計算 3 3 7 2 2" xfId="14466" xr:uid="{0D5758E0-7727-4FA6-B75D-27BB3528F387}"/>
    <cellStyle name="計算 3 3 7 2 2 2" xfId="36156" xr:uid="{6CB15A1E-A2D0-4926-A93A-F0F4D38B6EC8}"/>
    <cellStyle name="計算 3 3 7 2 2 3" xfId="50367" xr:uid="{5E8BEDCB-F886-4A84-8946-A0C1E3B6C056}"/>
    <cellStyle name="計算 3 3 7 2 3" xfId="25398" xr:uid="{5FE31F02-FE5F-413D-B55F-84C984102F23}"/>
    <cellStyle name="計算 3 3 7 2 4" xfId="48198" xr:uid="{23B580E8-1938-4716-BC19-E8A8B20962F5}"/>
    <cellStyle name="計算 3 3 7 20" xfId="46834" xr:uid="{A4558292-CFE1-435A-A8F0-BB5F4050776F}"/>
    <cellStyle name="計算 3 3 7 21" xfId="47518" xr:uid="{EBDD2202-62EF-4F3F-8378-6C2B6F791769}"/>
    <cellStyle name="計算 3 3 7 3" xfId="4390" xr:uid="{F6CD34C5-4578-4757-8E5E-102D9944D8F8}"/>
    <cellStyle name="計算 3 3 7 3 2" xfId="15146" xr:uid="{118DBDF4-979D-46C3-8F1F-4ADEAD9AFBA8}"/>
    <cellStyle name="計算 3 3 7 3 2 2" xfId="36836" xr:uid="{45C12332-B96B-4193-BAEA-06ED7EB051B0}"/>
    <cellStyle name="計算 3 3 7 3 2 3" xfId="51047" xr:uid="{7D7EB649-BE9B-453E-820C-95D52471A395}"/>
    <cellStyle name="計算 3 3 7 3 3" xfId="26078" xr:uid="{E3944B9C-7069-43AB-A8F2-56AEF13842FD}"/>
    <cellStyle name="計算 3 3 7 3 4" xfId="48878" xr:uid="{61B5F4AC-0888-4912-A084-A59463D2306D}"/>
    <cellStyle name="計算 3 3 7 4" xfId="5066" xr:uid="{E0B0863A-331A-4AFD-B744-0115335632FC}"/>
    <cellStyle name="計算 3 3 7 4 2" xfId="15822" xr:uid="{A6C30AAE-2152-4049-8E37-337C682DF57F}"/>
    <cellStyle name="計算 3 3 7 4 2 2" xfId="37512" xr:uid="{55005E82-5AB5-44E1-B363-ACAE5C1C603B}"/>
    <cellStyle name="計算 3 3 7 4 3" xfId="26754" xr:uid="{756FC6E3-BFCD-4A65-B4EF-F6E57C59559E}"/>
    <cellStyle name="計算 3 3 7 4 4" xfId="49687" xr:uid="{336A0D59-1F5D-4B43-92B8-B9A54D4C290E}"/>
    <cellStyle name="計算 3 3 7 5" xfId="5746" xr:uid="{429A8BF7-B971-42B7-A33D-BA9DE1409E3D}"/>
    <cellStyle name="計算 3 3 7 5 2" xfId="16502" xr:uid="{7A8E2E38-2034-44F7-A7C9-4A30021A4866}"/>
    <cellStyle name="計算 3 3 7 5 2 2" xfId="38192" xr:uid="{F6333B71-ED3D-49C1-8251-92D9F7105FED}"/>
    <cellStyle name="計算 3 3 7 5 3" xfId="27433" xr:uid="{382BBA6D-1409-491F-A60C-39EECCC33318}"/>
    <cellStyle name="計算 3 3 7 6" xfId="6429" xr:uid="{B8C8A9BC-FD79-4D98-B90C-0C21B49FD9E7}"/>
    <cellStyle name="計算 3 3 7 6 2" xfId="17185" xr:uid="{4158D830-D2E7-4A88-89CF-6FF5108AFFA1}"/>
    <cellStyle name="計算 3 3 7 6 2 2" xfId="38875" xr:uid="{4B3637C5-48A6-48EA-B2EE-B1EE8D85E2D9}"/>
    <cellStyle name="計算 3 3 7 6 3" xfId="28116" xr:uid="{63403E15-AD4F-415B-A101-BBD3E111D446}"/>
    <cellStyle name="計算 3 3 7 7" xfId="7108" xr:uid="{5F3F4F58-DC0A-421C-929F-F8F7F99EB8BF}"/>
    <cellStyle name="計算 3 3 7 7 2" xfId="17864" xr:uid="{F7C0FC60-B9C1-4E81-94E1-99E52707E99C}"/>
    <cellStyle name="計算 3 3 7 7 2 2" xfId="39554" xr:uid="{E87F4172-7EB4-4765-A330-E3D0C33EE0FE}"/>
    <cellStyle name="計算 3 3 7 7 3" xfId="28795" xr:uid="{76A8F438-D55D-4BC8-9423-D4F4A582C7D3}"/>
    <cellStyle name="計算 3 3 7 8" xfId="7771" xr:uid="{2B4FF3AC-9EEB-4559-98CE-E8AD79FB700F}"/>
    <cellStyle name="計算 3 3 7 8 2" xfId="18527" xr:uid="{5F1465D5-28FF-485F-9221-3AAA96086E2B}"/>
    <cellStyle name="計算 3 3 7 8 2 2" xfId="40218" xr:uid="{C6803CA1-839A-4EF3-806C-FE776B94C7F3}"/>
    <cellStyle name="計算 3 3 7 8 3" xfId="29459" xr:uid="{8D147DEB-4720-4E61-9438-E8DA9440E923}"/>
    <cellStyle name="計算 3 3 7 9" xfId="8407" xr:uid="{DDB4276C-9AA4-4313-9035-F7BEF666FC53}"/>
    <cellStyle name="計算 3 3 7 9 2" xfId="19163" xr:uid="{4A92B402-CEF4-406C-9ADB-CDFE5D2AD0B6}"/>
    <cellStyle name="計算 3 3 7 9 2 2" xfId="40854" xr:uid="{3FB0805A-32A0-4146-8955-5542E64D99B8}"/>
    <cellStyle name="計算 3 3 7 9 3" xfId="30095" xr:uid="{5B0A5230-59F5-4F16-8543-1338C620F07F}"/>
    <cellStyle name="計算 3 3 8" xfId="3118" xr:uid="{8CEFFC48-B9BA-4F0C-89D6-03837224A5C6}"/>
    <cellStyle name="計算 3 3 8 10" xfId="9146" xr:uid="{4EA51132-8EF0-4752-A969-25808E3C400E}"/>
    <cellStyle name="計算 3 3 8 10 2" xfId="19903" xr:uid="{1C21C074-D655-4AAD-81CB-C15C8658616A}"/>
    <cellStyle name="計算 3 3 8 10 2 2" xfId="41594" xr:uid="{603141E2-44D9-44C0-BD4A-8870D341D508}"/>
    <cellStyle name="計算 3 3 8 10 3" xfId="30835" xr:uid="{F96E1024-D542-4F83-9C7A-26E8BDEE19E3}"/>
    <cellStyle name="計算 3 3 8 11" xfId="9772" xr:uid="{7613CD58-8BDA-41C9-8E65-DDD60A0CB29B}"/>
    <cellStyle name="計算 3 3 8 11 2" xfId="20529" xr:uid="{58D9C906-A77C-4521-98D8-FBBE6D1F0A8B}"/>
    <cellStyle name="計算 3 3 8 11 2 2" xfId="42220" xr:uid="{0A2801B0-F553-42AF-97DD-CE752CB65AB5}"/>
    <cellStyle name="計算 3 3 8 11 3" xfId="31461" xr:uid="{7A410B60-FF8D-4790-BB5F-7005025A15C5}"/>
    <cellStyle name="計算 3 3 8 12" xfId="10407" xr:uid="{764EC9A1-85C2-4DB2-AD2F-663A3DA9B64A}"/>
    <cellStyle name="計算 3 3 8 12 2" xfId="21164" xr:uid="{09D024AC-32AE-423C-ACC5-01A881B9A246}"/>
    <cellStyle name="計算 3 3 8 12 2 2" xfId="42855" xr:uid="{AA851D75-3740-49B9-BDAE-DEE1549B58FE}"/>
    <cellStyle name="計算 3 3 8 12 3" xfId="32096" xr:uid="{54D09938-93B9-4F9A-AF3F-41CC628AE72F}"/>
    <cellStyle name="計算 3 3 8 13" xfId="11059" xr:uid="{468519BF-D2C2-49E2-A864-1A4B1492E58C}"/>
    <cellStyle name="計算 3 3 8 13 2" xfId="21816" xr:uid="{1E627592-B99A-4534-B596-C61216B64AF0}"/>
    <cellStyle name="計算 3 3 8 13 2 2" xfId="43507" xr:uid="{A901E398-4370-4654-85DB-211020C56E4A}"/>
    <cellStyle name="計算 3 3 8 13 3" xfId="32748" xr:uid="{A1D1D39C-72A8-4C91-BB03-4995733BD339}"/>
    <cellStyle name="計算 3 3 8 14" xfId="11684" xr:uid="{0557B153-1A65-4744-97CD-3DAF69D344D5}"/>
    <cellStyle name="計算 3 3 8 14 2" xfId="22441" xr:uid="{3FC094C4-0780-458C-9806-84DABDD804CB}"/>
    <cellStyle name="計算 3 3 8 14 2 2" xfId="44132" xr:uid="{5870BC9E-B072-475C-AF34-B24944BD2E32}"/>
    <cellStyle name="計算 3 3 8 14 3" xfId="33373" xr:uid="{A52E9D21-C0C8-4908-999C-C27ECECA2B47}"/>
    <cellStyle name="計算 3 3 8 15" xfId="12289" xr:uid="{8FB9507D-E21D-48B9-B3DC-DE60A6FDEDA2}"/>
    <cellStyle name="計算 3 3 8 15 2" xfId="23046" xr:uid="{1EE84922-88A8-48CF-903C-AF7C472E33C3}"/>
    <cellStyle name="計算 3 3 8 15 2 2" xfId="44737" xr:uid="{BD383263-3AE7-4DEB-8B3D-99440AA2ED83}"/>
    <cellStyle name="計算 3 3 8 15 3" xfId="33978" xr:uid="{648D9F53-A22D-4BA1-ABF6-AF54446B1071}"/>
    <cellStyle name="計算 3 3 8 16" xfId="12918" xr:uid="{69CFC74E-8043-46AC-9BF9-D48BCDECBAAF}"/>
    <cellStyle name="計算 3 3 8 16 2" xfId="23675" xr:uid="{94FFD8C3-B8C2-4C08-8819-D06122D2CA86}"/>
    <cellStyle name="計算 3 3 8 16 2 2" xfId="45366" xr:uid="{DCA4CDCA-DAB6-438D-AC1E-0ECB73890306}"/>
    <cellStyle name="計算 3 3 8 16 3" xfId="34607" xr:uid="{E24D64C1-F660-4856-ABC1-C1B57EEE1D74}"/>
    <cellStyle name="計算 3 3 8 17" xfId="13589" xr:uid="{7666CF9B-AC24-49EF-802B-F7A008AA66DA}"/>
    <cellStyle name="計算 3 3 8 17 2" xfId="35278" xr:uid="{D3ADCA00-8D5D-4122-9167-9E9833743586}"/>
    <cellStyle name="計算 3 3 8 18" xfId="24518" xr:uid="{A36758A5-FD3C-4F69-81DE-76A33D57721C}"/>
    <cellStyle name="計算 3 3 8 19" xfId="46216" xr:uid="{3EFBDFB2-C4BE-4555-BB13-FB4BBB5BEF26}"/>
    <cellStyle name="計算 3 3 8 2" xfId="3770" xr:uid="{212DF331-6EF2-49E3-8549-E4023E3A92F3}"/>
    <cellStyle name="計算 3 3 8 2 2" xfId="14526" xr:uid="{E973152D-5AD0-43B1-B0DF-6F70C7DE032B}"/>
    <cellStyle name="計算 3 3 8 2 2 2" xfId="36216" xr:uid="{12078FDB-F356-4666-804B-4BE3ACF405B5}"/>
    <cellStyle name="計算 3 3 8 2 2 3" xfId="50427" xr:uid="{B9EE39D0-1DF5-4C09-8AF4-E871BA68057B}"/>
    <cellStyle name="計算 3 3 8 2 3" xfId="25458" xr:uid="{D660620F-CDCE-4895-885E-B377AFB00D1F}"/>
    <cellStyle name="計算 3 3 8 2 4" xfId="48258" xr:uid="{23D2F518-A6ED-4E19-94ED-9C0F08DFB7A4}"/>
    <cellStyle name="計算 3 3 8 20" xfId="46894" xr:uid="{11787BC9-8F82-41F9-A4F5-CED4810C089A}"/>
    <cellStyle name="計算 3 3 8 21" xfId="47578" xr:uid="{A69B5ED7-6681-4BCC-9C54-9A849603F84B}"/>
    <cellStyle name="計算 3 3 8 3" xfId="4450" xr:uid="{D74DC4EC-E30E-4CAF-A524-3D2814DC6FED}"/>
    <cellStyle name="計算 3 3 8 3 2" xfId="15206" xr:uid="{B0D6DFA0-0A95-4377-976B-3ED73B88C5D9}"/>
    <cellStyle name="計算 3 3 8 3 2 2" xfId="36896" xr:uid="{4F11A9EA-EB3B-46F9-8E62-E290489F1AAC}"/>
    <cellStyle name="計算 3 3 8 3 2 3" xfId="51107" xr:uid="{3F73B02D-8503-434C-A35D-29D920C4A756}"/>
    <cellStyle name="計算 3 3 8 3 3" xfId="26138" xr:uid="{6F81DD46-F22B-4A64-86A9-48A08A1FE67A}"/>
    <cellStyle name="計算 3 3 8 3 4" xfId="48938" xr:uid="{7740F10D-3CDA-4C50-A2A9-AB4CEBED67CF}"/>
    <cellStyle name="計算 3 3 8 4" xfId="5126" xr:uid="{45777E5A-E423-4D4C-A13B-81A9EE91583A}"/>
    <cellStyle name="計算 3 3 8 4 2" xfId="15882" xr:uid="{D26DD472-09E7-4EE4-941A-3D52A21E3AF5}"/>
    <cellStyle name="計算 3 3 8 4 2 2" xfId="37572" xr:uid="{CDD9B9AB-8E73-43B6-99E1-EBED1D8F62D6}"/>
    <cellStyle name="計算 3 3 8 4 3" xfId="26814" xr:uid="{7FBB11C1-632D-4125-A188-025FEAC678EA}"/>
    <cellStyle name="計算 3 3 8 4 4" xfId="49747" xr:uid="{0DBF04CA-FF1D-492C-85DC-4F0885C439D7}"/>
    <cellStyle name="計算 3 3 8 5" xfId="5806" xr:uid="{9B7DA6D3-BE0D-4476-8C05-865A55CB4BEB}"/>
    <cellStyle name="計算 3 3 8 5 2" xfId="16562" xr:uid="{2C953AAA-808F-4095-9EB1-3687B73B9B6A}"/>
    <cellStyle name="計算 3 3 8 5 2 2" xfId="38252" xr:uid="{15A2BA04-05CB-4B5B-9D7F-ED2E10642E23}"/>
    <cellStyle name="計算 3 3 8 5 3" xfId="27493" xr:uid="{2E49D97E-946B-42B4-93AF-C2EA682B6006}"/>
    <cellStyle name="計算 3 3 8 6" xfId="6489" xr:uid="{A02088CC-4619-410C-9491-FA17BA6322F8}"/>
    <cellStyle name="計算 3 3 8 6 2" xfId="17245" xr:uid="{DF35C686-55D1-4C30-97B8-12FEA6FF3119}"/>
    <cellStyle name="計算 3 3 8 6 2 2" xfId="38935" xr:uid="{EF1CBBF4-D842-4931-A213-8DCFAA83963E}"/>
    <cellStyle name="計算 3 3 8 6 3" xfId="28176" xr:uid="{81465A9A-00AA-4632-952E-A8DE8F580A40}"/>
    <cellStyle name="計算 3 3 8 7" xfId="7168" xr:uid="{36247BA9-69D5-48B3-99C7-79D5C719A18E}"/>
    <cellStyle name="計算 3 3 8 7 2" xfId="17924" xr:uid="{4427CE18-4E3A-4167-88FE-F720A5B9A79F}"/>
    <cellStyle name="計算 3 3 8 7 2 2" xfId="39614" xr:uid="{159458A4-B65D-44AB-A6F9-D401F5AF77DA}"/>
    <cellStyle name="計算 3 3 8 7 3" xfId="28855" xr:uid="{98BEA734-EF39-46F1-ADB9-C49A5A029F16}"/>
    <cellStyle name="計算 3 3 8 8" xfId="7831" xr:uid="{3CCEA9DC-CCB6-4C0C-ACE4-09E7025808A1}"/>
    <cellStyle name="計算 3 3 8 8 2" xfId="18587" xr:uid="{B763FA65-27F7-48AD-8F54-D931B5F7C91B}"/>
    <cellStyle name="計算 3 3 8 8 2 2" xfId="40278" xr:uid="{4017B50C-DFAF-45C1-B279-2E465CFE42A6}"/>
    <cellStyle name="計算 3 3 8 8 3" xfId="29519" xr:uid="{F0566E25-D3E7-4019-91B7-78BBBE1A7D3A}"/>
    <cellStyle name="計算 3 3 8 9" xfId="8467" xr:uid="{872A696A-B963-4433-82B1-36CD405D9F42}"/>
    <cellStyle name="計算 3 3 8 9 2" xfId="19223" xr:uid="{99338D4D-6155-454B-9FA9-C01615312342}"/>
    <cellStyle name="計算 3 3 8 9 2 2" xfId="40914" xr:uid="{CEB6956C-0D3C-45BA-9DAA-6C9DBC97DDC4}"/>
    <cellStyle name="計算 3 3 8 9 3" xfId="30155" xr:uid="{6414E561-ABF9-4235-A3D0-46B6E40EED8F}"/>
    <cellStyle name="計算 3 3 9" xfId="3178" xr:uid="{1E0D28BC-67DE-4E7D-90BF-AFE0CCD1FE33}"/>
    <cellStyle name="計算 3 3 9 10" xfId="9206" xr:uid="{6C7D740C-3C5D-4C93-AB77-A9A899B7FE05}"/>
    <cellStyle name="計算 3 3 9 10 2" xfId="19963" xr:uid="{2BA6975A-09DB-41F1-9739-1C94963EF3AD}"/>
    <cellStyle name="計算 3 3 9 10 2 2" xfId="41654" xr:uid="{4E764A90-787B-45AC-A5B0-534FDEA752CC}"/>
    <cellStyle name="計算 3 3 9 10 3" xfId="30895" xr:uid="{3C1DA70A-0F20-45CF-856B-EC9C97EA8899}"/>
    <cellStyle name="計算 3 3 9 11" xfId="9832" xr:uid="{A60025A9-5452-4BD5-AC45-AE774CF4BBCD}"/>
    <cellStyle name="計算 3 3 9 11 2" xfId="20589" xr:uid="{9EA189A2-CFBE-48FD-8FAA-17FB1D357094}"/>
    <cellStyle name="計算 3 3 9 11 2 2" xfId="42280" xr:uid="{539AD5B2-09CE-4EE3-9976-D11B1DD836A9}"/>
    <cellStyle name="計算 3 3 9 11 3" xfId="31521" xr:uid="{29430A2C-D0D5-4ADE-A462-963A247BCFE3}"/>
    <cellStyle name="計算 3 3 9 12" xfId="10467" xr:uid="{73D82BBB-74FB-4863-812E-459AFC8F6A6E}"/>
    <cellStyle name="計算 3 3 9 12 2" xfId="21224" xr:uid="{DC1EFAEC-ACAB-4670-8EC1-A7DC1924FC18}"/>
    <cellStyle name="計算 3 3 9 12 2 2" xfId="42915" xr:uid="{C8900476-52CC-4D44-BA6A-E9B5910D096C}"/>
    <cellStyle name="計算 3 3 9 12 3" xfId="32156" xr:uid="{DF120FE7-3672-418D-A452-92AC2A20B02F}"/>
    <cellStyle name="計算 3 3 9 13" xfId="11119" xr:uid="{1051D1A2-AE16-4199-BA4D-1FE981FD8F13}"/>
    <cellStyle name="計算 3 3 9 13 2" xfId="21876" xr:uid="{8AB5E491-7A9D-45FE-AF84-4067F5AC63E7}"/>
    <cellStyle name="計算 3 3 9 13 2 2" xfId="43567" xr:uid="{5B69BBBD-5560-44F0-8247-B1C40FCF9343}"/>
    <cellStyle name="計算 3 3 9 13 3" xfId="32808" xr:uid="{F227716A-11D0-40BC-8ED1-365F511BE80E}"/>
    <cellStyle name="計算 3 3 9 14" xfId="11744" xr:uid="{30E9FA01-A172-494C-A1BB-DDA6C3322498}"/>
    <cellStyle name="計算 3 3 9 14 2" xfId="22501" xr:uid="{686DC344-F187-455D-93D6-F174294B081A}"/>
    <cellStyle name="計算 3 3 9 14 2 2" xfId="44192" xr:uid="{76541D2D-47D7-48DC-A376-A328E4CBFD71}"/>
    <cellStyle name="計算 3 3 9 14 3" xfId="33433" xr:uid="{A20C7D38-B8FD-447C-B9B7-CC4765F77DD7}"/>
    <cellStyle name="計算 3 3 9 15" xfId="12349" xr:uid="{120DEC57-668D-4AA0-B0E8-B294611B1922}"/>
    <cellStyle name="計算 3 3 9 15 2" xfId="23106" xr:uid="{8C48154C-5104-4559-A7AE-49C65C1AFD73}"/>
    <cellStyle name="計算 3 3 9 15 2 2" xfId="44797" xr:uid="{71BB61A3-D073-403F-AEE7-98A16C03E8E6}"/>
    <cellStyle name="計算 3 3 9 15 3" xfId="34038" xr:uid="{DCB85B35-5EF0-4A5C-B8AC-FF6BCFCC5A08}"/>
    <cellStyle name="計算 3 3 9 16" xfId="12978" xr:uid="{56A0DDD5-20A0-4658-86BF-D16DF3684E77}"/>
    <cellStyle name="計算 3 3 9 16 2" xfId="23735" xr:uid="{75AB9AA9-B622-4AD6-8D06-853B10201947}"/>
    <cellStyle name="計算 3 3 9 16 2 2" xfId="45426" xr:uid="{71E6E0E5-A9D3-49D1-9316-E3CC8DBFD02A}"/>
    <cellStyle name="計算 3 3 9 16 3" xfId="34667" xr:uid="{BB89709C-CC1C-4CDE-A785-490A779B45FF}"/>
    <cellStyle name="計算 3 3 9 17" xfId="13649" xr:uid="{E2F4EE63-3E0C-4ACA-ADBA-690D3A35B432}"/>
    <cellStyle name="計算 3 3 9 17 2" xfId="35338" xr:uid="{0653248F-0EAA-45A6-8D45-733095296F12}"/>
    <cellStyle name="計算 3 3 9 18" xfId="24578" xr:uid="{6F7B3B2A-C63E-455F-85AE-25D4D276CBC8}"/>
    <cellStyle name="計算 3 3 9 19" xfId="46276" xr:uid="{9DA508EE-C5E7-426D-8402-06D5A530866C}"/>
    <cellStyle name="計算 3 3 9 2" xfId="3830" xr:uid="{9F7F37E0-2890-4B46-87BD-D1D7B6FC89FE}"/>
    <cellStyle name="計算 3 3 9 2 2" xfId="14586" xr:uid="{F20C600E-B279-4DAC-A7D8-15AA00EC31B2}"/>
    <cellStyle name="計算 3 3 9 2 2 2" xfId="36276" xr:uid="{9D49F924-B9EC-4989-8A31-2FA0861321BF}"/>
    <cellStyle name="計算 3 3 9 2 2 3" xfId="50487" xr:uid="{28CC0CCC-6933-4907-983B-917042BD76D2}"/>
    <cellStyle name="計算 3 3 9 2 3" xfId="25518" xr:uid="{2DF1EB0F-E55E-4ECC-BF77-B3E0FA9A7D89}"/>
    <cellStyle name="計算 3 3 9 2 4" xfId="48318" xr:uid="{1D833012-9D93-4E23-B5A0-47CDB52F170C}"/>
    <cellStyle name="計算 3 3 9 20" xfId="46954" xr:uid="{99CB602A-A251-4BEF-B572-A3677A189DA7}"/>
    <cellStyle name="計算 3 3 9 21" xfId="47638" xr:uid="{3A1205A0-90DA-49B1-802D-CE191A295EFD}"/>
    <cellStyle name="計算 3 3 9 3" xfId="4510" xr:uid="{0F8B4751-401B-417D-A637-24C12510B4B3}"/>
    <cellStyle name="計算 3 3 9 3 2" xfId="15266" xr:uid="{A8B509EB-BF7E-4087-AA5B-32F67FA8676C}"/>
    <cellStyle name="計算 3 3 9 3 2 2" xfId="36956" xr:uid="{911744B7-9E37-4E72-BF65-E4B74634D35E}"/>
    <cellStyle name="計算 3 3 9 3 2 3" xfId="51167" xr:uid="{6BE3D47D-4D09-4604-A6DC-03557A538387}"/>
    <cellStyle name="計算 3 3 9 3 3" xfId="26198" xr:uid="{1BA8E718-1423-4477-8C6C-5208F97498A9}"/>
    <cellStyle name="計算 3 3 9 3 4" xfId="48998" xr:uid="{4115FC38-C9ED-4412-8F87-AB1B47203534}"/>
    <cellStyle name="計算 3 3 9 4" xfId="5186" xr:uid="{BDB1054B-D07C-4AFA-8F27-8C8E0D8BC4AD}"/>
    <cellStyle name="計算 3 3 9 4 2" xfId="15942" xr:uid="{193F297C-A997-47CA-B269-5892ECB3B13E}"/>
    <cellStyle name="計算 3 3 9 4 2 2" xfId="37632" xr:uid="{A34E41BE-DE08-4FD4-AB6C-333AFB81542B}"/>
    <cellStyle name="計算 3 3 9 4 3" xfId="26874" xr:uid="{E9685351-21D7-4C37-B75C-9740CB252FB3}"/>
    <cellStyle name="計算 3 3 9 4 4" xfId="49807" xr:uid="{44F5656D-5301-465E-9C45-579035AD1DF8}"/>
    <cellStyle name="計算 3 3 9 5" xfId="5866" xr:uid="{E7BEABB8-0E1A-4C2A-9373-A7737A566B49}"/>
    <cellStyle name="計算 3 3 9 5 2" xfId="16622" xr:uid="{92E2E818-887C-4340-BAEC-1E0F2EB3D96C}"/>
    <cellStyle name="計算 3 3 9 5 2 2" xfId="38312" xr:uid="{A8FDDF81-AAB2-4D4C-8E23-A49B95CF2368}"/>
    <cellStyle name="計算 3 3 9 5 3" xfId="27553" xr:uid="{9FA7440F-81A5-441D-9DE1-59063A588EA3}"/>
    <cellStyle name="計算 3 3 9 6" xfId="6549" xr:uid="{EBF66A2E-A957-4188-B99B-1D91183FF7CD}"/>
    <cellStyle name="計算 3 3 9 6 2" xfId="17305" xr:uid="{1B19686D-2FE6-4652-9E18-0007ED6D02D9}"/>
    <cellStyle name="計算 3 3 9 6 2 2" xfId="38995" xr:uid="{D8C9F702-F8CE-4BDA-A1C1-FBA8E21FA037}"/>
    <cellStyle name="計算 3 3 9 6 3" xfId="28236" xr:uid="{CB2AE910-79A8-4A77-A84C-6722E0C404C1}"/>
    <cellStyle name="計算 3 3 9 7" xfId="7228" xr:uid="{AF5C9B6A-0EA8-4C79-8F0F-09DDBB2020CB}"/>
    <cellStyle name="計算 3 3 9 7 2" xfId="17984" xr:uid="{B1ACA220-5C17-4896-8E48-254EDCE3AAE7}"/>
    <cellStyle name="計算 3 3 9 7 2 2" xfId="39674" xr:uid="{505167D1-6850-4776-813F-0C6ACF6C30E6}"/>
    <cellStyle name="計算 3 3 9 7 3" xfId="28915" xr:uid="{7EC344DB-22AA-4B7E-95F1-50085D413C21}"/>
    <cellStyle name="計算 3 3 9 8" xfId="7891" xr:uid="{7E8C440E-6BE6-4ECA-80B0-A03369D8C96B}"/>
    <cellStyle name="計算 3 3 9 8 2" xfId="18647" xr:uid="{C56F8C93-1F90-40EE-8A09-2B483250D7AC}"/>
    <cellStyle name="計算 3 3 9 8 2 2" xfId="40338" xr:uid="{4E08957F-9298-42A0-A045-76F033EC1496}"/>
    <cellStyle name="計算 3 3 9 8 3" xfId="29579" xr:uid="{7B167875-B659-4995-AB5F-9003E484B384}"/>
    <cellStyle name="計算 3 3 9 9" xfId="8527" xr:uid="{EC757156-44F0-4398-B46C-998132C1CE1B}"/>
    <cellStyle name="計算 3 3 9 9 2" xfId="19283" xr:uid="{83360943-4125-4095-A22D-F02F91E4713B}"/>
    <cellStyle name="計算 3 3 9 9 2 2" xfId="40974" xr:uid="{094FE359-BB78-4883-AA7F-FAC4AF08C910}"/>
    <cellStyle name="計算 3 3 9 9 3" xfId="30215" xr:uid="{2FC3FE44-AA6C-4411-AEE3-D0B2185948AF}"/>
    <cellStyle name="計算 3 4" xfId="2441" xr:uid="{D79C0F85-39D8-4AD3-8943-DFBF73E33C2B}"/>
    <cellStyle name="計算 3 4 2" xfId="13854" xr:uid="{D6F1D3EA-BFB6-4805-9891-16559C43A935}"/>
    <cellStyle name="計算 3 4 2 2" xfId="35544" xr:uid="{97490378-0A82-4A3F-8071-9D07EE0F0809}"/>
    <cellStyle name="計算 3 4 3" xfId="24785" xr:uid="{345EDC0D-2EE9-4FB6-812B-A45FEAF1C8C8}"/>
    <cellStyle name="計算 4" xfId="2336" xr:uid="{6DF70C73-9A05-4C0A-B364-426C914E7077}"/>
    <cellStyle name="計算 4 2" xfId="2432" xr:uid="{7DF0FC3B-D860-4D2B-8FF0-DE20B5E60268}"/>
    <cellStyle name="計算 4 2 10" xfId="2953" xr:uid="{B6FC3690-9B39-468A-B58D-21AC739C5F57}"/>
    <cellStyle name="計算 4 2 10 10" xfId="8981" xr:uid="{EBBFB4FB-230C-406C-ABD7-CE29002B2C54}"/>
    <cellStyle name="計算 4 2 10 10 2" xfId="19737" xr:uid="{726CB247-D6D9-4B3F-9218-6E4444D4E005}"/>
    <cellStyle name="計算 4 2 10 10 2 2" xfId="41428" xr:uid="{84775FC9-D8A0-48D1-A282-A217DA8D978D}"/>
    <cellStyle name="計算 4 2 10 10 3" xfId="30669" xr:uid="{CC4382F3-8129-4931-8BFA-CE350B7CDD73}"/>
    <cellStyle name="計算 4 2 10 11" xfId="9606" xr:uid="{9A2F7519-32E1-414C-B414-9EDDE20466A1}"/>
    <cellStyle name="計算 4 2 10 11 2" xfId="20363" xr:uid="{AA948BD4-FF0F-4D63-80F5-CEDCAB500FAA}"/>
    <cellStyle name="計算 4 2 10 11 2 2" xfId="42054" xr:uid="{C4B4B1C2-9FEB-436C-A9F5-71D260E80FD1}"/>
    <cellStyle name="計算 4 2 10 11 3" xfId="31295" xr:uid="{79EAD21D-BE49-452D-A988-D141DFCA5DA3}"/>
    <cellStyle name="計算 4 2 10 12" xfId="10241" xr:uid="{761EB7A2-ED0C-4F0F-959F-E2A30715CA4E}"/>
    <cellStyle name="計算 4 2 10 12 2" xfId="20998" xr:uid="{5F8B9106-2BD9-481A-9236-054B0480E066}"/>
    <cellStyle name="計算 4 2 10 12 2 2" xfId="42689" xr:uid="{3C411174-2C17-4506-9F46-B4F042B3EA37}"/>
    <cellStyle name="計算 4 2 10 12 3" xfId="31930" xr:uid="{6069F20E-7B97-4814-B835-42087054664E}"/>
    <cellStyle name="計算 4 2 10 13" xfId="10893" xr:uid="{319FC2B4-530D-417E-A304-32B3170A1BEE}"/>
    <cellStyle name="計算 4 2 10 13 2" xfId="21650" xr:uid="{713BF43A-E04A-408E-BE86-CD5B43A4BB12}"/>
    <cellStyle name="計算 4 2 10 13 2 2" xfId="43341" xr:uid="{0F7DA83B-2611-4F19-A96C-BF154C9CF4DD}"/>
    <cellStyle name="計算 4 2 10 13 3" xfId="32582" xr:uid="{753FC977-7776-4FBF-9E9C-47DAEA199BC2}"/>
    <cellStyle name="計算 4 2 10 14" xfId="11518" xr:uid="{A60F7491-1331-4AA7-A7CD-43FDB64CD524}"/>
    <cellStyle name="計算 4 2 10 14 2" xfId="22275" xr:uid="{16237C71-44EE-455B-B800-9B728B450732}"/>
    <cellStyle name="計算 4 2 10 14 2 2" xfId="43966" xr:uid="{EABDAD5D-4AF2-43C4-8132-6E99AA7E7D48}"/>
    <cellStyle name="計算 4 2 10 14 3" xfId="33207" xr:uid="{F742A320-4F2B-46AC-A9D4-630EB47F37FE}"/>
    <cellStyle name="計算 4 2 10 15" xfId="12123" xr:uid="{95167F72-5A3E-4D4C-B582-428277E021C8}"/>
    <cellStyle name="計算 4 2 10 15 2" xfId="22880" xr:uid="{9F01FF7F-4C8D-4084-97CA-3A33FC8FDB0D}"/>
    <cellStyle name="計算 4 2 10 15 2 2" xfId="44571" xr:uid="{FE8FB3C8-370D-4DFA-A2E1-8113A262C169}"/>
    <cellStyle name="計算 4 2 10 15 3" xfId="33812" xr:uid="{64981F38-2F3F-458B-B0B2-FE5D83411975}"/>
    <cellStyle name="計算 4 2 10 16" xfId="12752" xr:uid="{C79A93DF-E2D1-4AA5-977F-D1ED35D51026}"/>
    <cellStyle name="計算 4 2 10 16 2" xfId="23509" xr:uid="{21B7B7DE-0160-4A02-BC0D-AA32F7E01E13}"/>
    <cellStyle name="計算 4 2 10 16 2 2" xfId="45200" xr:uid="{C6655882-38D7-46C6-A36C-34A6FE212026}"/>
    <cellStyle name="計算 4 2 10 16 3" xfId="34441" xr:uid="{79E28CA4-27D7-4CB9-A374-4C48AC97E704}"/>
    <cellStyle name="計算 4 2 10 17" xfId="13423" xr:uid="{FA68C3CD-7076-4953-ADC7-B2CFA2EB5CCF}"/>
    <cellStyle name="計算 4 2 10 17 2" xfId="35112" xr:uid="{9E92D462-A50F-4198-ACF4-55128A95C146}"/>
    <cellStyle name="計算 4 2 10 18" xfId="24352" xr:uid="{BC180899-6770-4C34-A6C9-DC794C65D635}"/>
    <cellStyle name="計算 4 2 10 19" xfId="46050" xr:uid="{C5A9A1B0-A779-472B-A498-B49E8D0D6E55}"/>
    <cellStyle name="計算 4 2 10 2" xfId="3604" xr:uid="{0630053A-1A3B-4BBC-98E2-D1D6986DFB2E}"/>
    <cellStyle name="計算 4 2 10 2 2" xfId="14360" xr:uid="{1DD8A891-4229-4A1E-9AC5-D6D9C016B4DA}"/>
    <cellStyle name="計算 4 2 10 2 2 2" xfId="36050" xr:uid="{383CFAA2-80BC-4C17-BFB0-1BAE21FFAF68}"/>
    <cellStyle name="計算 4 2 10 2 2 3" xfId="50261" xr:uid="{CCB364FD-258E-4017-B05B-3FD2893043A0}"/>
    <cellStyle name="計算 4 2 10 2 3" xfId="25292" xr:uid="{D7FEE340-4473-417B-A0A0-B866A6526843}"/>
    <cellStyle name="計算 4 2 10 2 4" xfId="48092" xr:uid="{2C18201D-732D-44F9-B0AA-5A758FB0DC5B}"/>
    <cellStyle name="計算 4 2 10 20" xfId="46728" xr:uid="{58893F3A-E17A-4FB1-864B-270ED2EEAD4B}"/>
    <cellStyle name="計算 4 2 10 21" xfId="47412" xr:uid="{C6ECB0B4-C5E3-4360-8CE2-8894D65B980B}"/>
    <cellStyle name="計算 4 2 10 3" xfId="4284" xr:uid="{B9B4F687-2BBF-4A14-AC6F-61DD9A1C841D}"/>
    <cellStyle name="計算 4 2 10 3 2" xfId="15040" xr:uid="{C31ACAB1-876B-45C3-9480-AD301C07069F}"/>
    <cellStyle name="計算 4 2 10 3 2 2" xfId="36730" xr:uid="{9DB7285C-BC23-4E42-819E-0C40681D211B}"/>
    <cellStyle name="計算 4 2 10 3 2 3" xfId="50941" xr:uid="{8289B8DB-140D-4F99-AEEA-4ABBB0B99815}"/>
    <cellStyle name="計算 4 2 10 3 3" xfId="25972" xr:uid="{317A9200-1304-41E7-9B5D-98A9248B5EC0}"/>
    <cellStyle name="計算 4 2 10 3 4" xfId="48772" xr:uid="{38F1BC22-E42F-407A-B251-9C9BDDFBF6F4}"/>
    <cellStyle name="計算 4 2 10 4" xfId="4960" xr:uid="{C1031536-CD51-4D81-B7E8-81B1C89C74DF}"/>
    <cellStyle name="計算 4 2 10 4 2" xfId="15716" xr:uid="{04596904-6107-4E7F-9586-52A6A3308EAF}"/>
    <cellStyle name="計算 4 2 10 4 2 2" xfId="37406" xr:uid="{9D093C40-F085-4A07-8CA1-3862F5BDC88C}"/>
    <cellStyle name="計算 4 2 10 4 3" xfId="26648" xr:uid="{750B769F-50E1-4BF5-9B2A-A1FE124F6E27}"/>
    <cellStyle name="計算 4 2 10 4 4" xfId="49581" xr:uid="{9F5337FB-46DD-4BCC-AB47-0A5A6AB67F66}"/>
    <cellStyle name="計算 4 2 10 5" xfId="5640" xr:uid="{602093A6-B79C-451A-8634-80F7CF2C97E9}"/>
    <cellStyle name="計算 4 2 10 5 2" xfId="16396" xr:uid="{F00FECB7-3981-4021-81E1-EC98368D183D}"/>
    <cellStyle name="計算 4 2 10 5 2 2" xfId="38086" xr:uid="{F4DC937B-BDB9-45E4-989E-E5CF19EFC7B2}"/>
    <cellStyle name="計算 4 2 10 5 3" xfId="27327" xr:uid="{2FD0B934-E955-4BC6-9054-FBD4A920C33D}"/>
    <cellStyle name="計算 4 2 10 6" xfId="6323" xr:uid="{5867FFEC-2223-484D-A0B5-6FF6358EE936}"/>
    <cellStyle name="計算 4 2 10 6 2" xfId="17079" xr:uid="{340266E1-19AD-4D1A-9011-D909624B34DE}"/>
    <cellStyle name="計算 4 2 10 6 2 2" xfId="38769" xr:uid="{5E0A4351-9C51-4A4F-AFCB-F8D2B2AD6D11}"/>
    <cellStyle name="計算 4 2 10 6 3" xfId="28010" xr:uid="{A39541B8-BE71-4626-9511-23B990D72925}"/>
    <cellStyle name="計算 4 2 10 7" xfId="7002" xr:uid="{17FA710F-54F7-48F3-8FF6-5B1FF5769FAD}"/>
    <cellStyle name="計算 4 2 10 7 2" xfId="17758" xr:uid="{B63FB1C8-2A24-4788-8CF9-1C0AC0B944B8}"/>
    <cellStyle name="計算 4 2 10 7 2 2" xfId="39448" xr:uid="{9F1F03F2-6476-48C0-B836-713847052772}"/>
    <cellStyle name="計算 4 2 10 7 3" xfId="28689" xr:uid="{5D41BC58-FC78-4AF9-BFC6-ABE30E1235F9}"/>
    <cellStyle name="計算 4 2 10 8" xfId="7665" xr:uid="{2C58F9D5-E2CC-46C4-9F08-3FB5E5F0753D}"/>
    <cellStyle name="計算 4 2 10 8 2" xfId="18421" xr:uid="{C27A91A7-235C-45C5-898E-65143396A72F}"/>
    <cellStyle name="計算 4 2 10 8 2 2" xfId="40112" xr:uid="{79EFE639-32F2-406D-A720-A2E17F295034}"/>
    <cellStyle name="計算 4 2 10 8 3" xfId="29353" xr:uid="{F8249BB1-BF08-4304-B463-CA7616AFAE5A}"/>
    <cellStyle name="計算 4 2 10 9" xfId="8301" xr:uid="{62F362CF-2BB7-4562-B558-F17C22BF2A3F}"/>
    <cellStyle name="計算 4 2 10 9 2" xfId="19057" xr:uid="{E8C0FC6B-D092-4521-ABCE-D00CE3265B01}"/>
    <cellStyle name="計算 4 2 10 9 2 2" xfId="40748" xr:uid="{F545D002-FEB9-413E-990A-2C12121DF7F3}"/>
    <cellStyle name="計算 4 2 10 9 3" xfId="29989" xr:uid="{D36C1E60-AECD-4C5A-8B23-8F55340F3B3E}"/>
    <cellStyle name="計算 4 2 11" xfId="2687" xr:uid="{8E1D32FD-C369-41B1-BA99-82EA17A83C8D}"/>
    <cellStyle name="計算 4 2 11 10" xfId="8714" xr:uid="{0D8CF66C-4AC2-43C7-83A3-4B7CD08A4DF0}"/>
    <cellStyle name="計算 4 2 11 10 2" xfId="19470" xr:uid="{8A60F025-D1DA-4EC6-ABE0-D34D45FF151B}"/>
    <cellStyle name="計算 4 2 11 10 2 2" xfId="41161" xr:uid="{07D3D154-8C6E-4701-AE1B-63D2E15DBD47}"/>
    <cellStyle name="計算 4 2 11 10 3" xfId="30402" xr:uid="{9CFA712E-B6F9-483D-B5B2-E074A60F0051}"/>
    <cellStyle name="計算 4 2 11 11" xfId="6787" xr:uid="{242CAC03-3E94-4E38-A294-B9E6892DF537}"/>
    <cellStyle name="計算 4 2 11 11 2" xfId="17543" xr:uid="{D9309ABB-EADC-48B9-8EAF-E48232E9F87D}"/>
    <cellStyle name="計算 4 2 11 11 2 2" xfId="39233" xr:uid="{C1865610-3868-4291-86BF-74FFD94CC3F2}"/>
    <cellStyle name="計算 4 2 11 11 3" xfId="28474" xr:uid="{25B9DEF2-6751-49BF-9E48-97699D4ADACC}"/>
    <cellStyle name="計算 4 2 11 12" xfId="2582" xr:uid="{3D018AC3-49E1-49DA-8D4E-E9679E36B33F}"/>
    <cellStyle name="計算 4 2 11 12 2" xfId="13951" xr:uid="{37C92B26-EE1F-4F18-9196-6D9EA44415AF}"/>
    <cellStyle name="計算 4 2 11 12 2 2" xfId="35641" xr:uid="{48B0974A-EE27-4C06-A136-9DB8B9B62A14}"/>
    <cellStyle name="計算 4 2 11 12 3" xfId="24882" xr:uid="{6B602732-BBB6-4641-A83E-7B72285E02BE}"/>
    <cellStyle name="計算 4 2 11 13" xfId="10648" xr:uid="{BC2168BB-E147-4457-AC9A-9D953241ACA0}"/>
    <cellStyle name="計算 4 2 11 13 2" xfId="21405" xr:uid="{964ABD3F-D8D8-43EC-BE5E-2D1D98E0EEB0}"/>
    <cellStyle name="計算 4 2 11 13 2 2" xfId="43096" xr:uid="{EEC43A55-47C1-4D5F-A2F5-71F719007889}"/>
    <cellStyle name="計算 4 2 11 13 3" xfId="32337" xr:uid="{8E1BA240-89E5-4F7D-8A67-0F3DFC3E3465}"/>
    <cellStyle name="計算 4 2 11 14" xfId="7459" xr:uid="{55AA9C0A-AA0D-40E8-9550-345EF299ACC5}"/>
    <cellStyle name="計算 4 2 11 14 2" xfId="18215" xr:uid="{8B53DF25-6B9F-4948-822A-974A825E796B}"/>
    <cellStyle name="計算 4 2 11 14 2 2" xfId="39905" xr:uid="{1BB5E924-5084-4F2D-B380-4F9D7020651F}"/>
    <cellStyle name="計算 4 2 11 14 3" xfId="29146" xr:uid="{11030410-86A6-472A-B054-7352E39F49C6}"/>
    <cellStyle name="計算 4 2 11 15" xfId="9403" xr:uid="{7CB656AA-6237-4E8B-9D7C-FD19D01BE800}"/>
    <cellStyle name="計算 4 2 11 15 2" xfId="20160" xr:uid="{ED968DB6-7FA1-492E-9E37-92E5CA0FC904}"/>
    <cellStyle name="計算 4 2 11 15 2 2" xfId="41851" xr:uid="{ABD25CB7-358A-4D32-A9E5-A8586FCE5814}"/>
    <cellStyle name="計算 4 2 11 15 3" xfId="31092" xr:uid="{82885228-7941-4B30-A658-8AF737784D97}"/>
    <cellStyle name="計算 4 2 11 16" xfId="10026" xr:uid="{FA69E3CB-682B-4E37-959B-838111C1800A}"/>
    <cellStyle name="計算 4 2 11 16 2" xfId="20783" xr:uid="{9F6A4BF7-5C75-4EDD-9BDD-7D61E62369F8}"/>
    <cellStyle name="計算 4 2 11 16 2 2" xfId="42474" xr:uid="{A2FE10FC-AACC-41AC-A115-FB9DC754E7DE}"/>
    <cellStyle name="計算 4 2 11 16 3" xfId="31715" xr:uid="{DBFB0E52-A1DA-474F-B989-864FBAFD2C5B}"/>
    <cellStyle name="計算 4 2 11 17" xfId="13165" xr:uid="{327643C4-A9D0-4351-9DEE-14081561F16F}"/>
    <cellStyle name="計算 4 2 11 17 2" xfId="34854" xr:uid="{C65D4A1A-B515-41FD-BB1E-F9325DDF93A4}"/>
    <cellStyle name="計算 4 2 11 18" xfId="24094" xr:uid="{DFDB84E1-C0E2-4CDA-B4B5-DE1CF8EBA47A}"/>
    <cellStyle name="計算 4 2 11 19" xfId="45792" xr:uid="{C8F5EB7C-A7DC-4CA2-B32A-FC1A71A6EA10}"/>
    <cellStyle name="計算 4 2 11 2" xfId="3340" xr:uid="{876CF120-F6BB-4D72-BB93-0EB4D585F9B3}"/>
    <cellStyle name="計算 4 2 11 2 2" xfId="14096" xr:uid="{2B16A122-B06C-49DA-B60F-88D720573443}"/>
    <cellStyle name="計算 4 2 11 2 2 2" xfId="35786" xr:uid="{9A2E790F-9A0F-42DB-9A1B-990A094443FC}"/>
    <cellStyle name="計算 4 2 11 2 2 3" xfId="50003" xr:uid="{161B5956-B374-4E28-9CF6-AA921A3D0506}"/>
    <cellStyle name="計算 4 2 11 2 3" xfId="25027" xr:uid="{A6A6ADE6-D03F-4923-A93F-0B6692E032FA}"/>
    <cellStyle name="計算 4 2 11 2 4" xfId="47834" xr:uid="{1224F312-D165-4605-86BC-36E8E200C3B3}"/>
    <cellStyle name="計算 4 2 11 20" xfId="46470" xr:uid="{249D5374-0237-4892-B6B2-47962DE3A0A5}"/>
    <cellStyle name="計算 4 2 11 21" xfId="47154" xr:uid="{EB141E8A-E881-4735-ADCC-F98C1B7D717D}"/>
    <cellStyle name="計算 4 2 11 3" xfId="4017" xr:uid="{8D648229-C816-437E-AD1A-9DB74E7BE99D}"/>
    <cellStyle name="計算 4 2 11 3 2" xfId="14773" xr:uid="{270EC4BB-726A-4BE3-86CB-4D2811577365}"/>
    <cellStyle name="計算 4 2 11 3 2 2" xfId="36463" xr:uid="{9BFC4AE1-13FE-4358-B8E1-AADF3C003C1C}"/>
    <cellStyle name="計算 4 2 11 3 2 3" xfId="50683" xr:uid="{BB6A0D31-2C13-449E-ADF5-C3B80C561451}"/>
    <cellStyle name="計算 4 2 11 3 3" xfId="25705" xr:uid="{577B466F-F786-423A-B7FE-9AEC9F437E95}"/>
    <cellStyle name="計算 4 2 11 3 4" xfId="48514" xr:uid="{1D5A3E52-CAAA-4FF1-B7CF-4BDA26DE9DC3}"/>
    <cellStyle name="計算 4 2 11 4" xfId="4697" xr:uid="{FB09B696-BD2A-4486-B4AA-D3EED14834B6}"/>
    <cellStyle name="計算 4 2 11 4 2" xfId="15453" xr:uid="{8F6C524F-8035-4691-9E4F-24DCEF01CD5A}"/>
    <cellStyle name="計算 4 2 11 4 2 2" xfId="37143" xr:uid="{A6D775D3-79F5-483C-ACF6-E343C43FA94A}"/>
    <cellStyle name="計算 4 2 11 4 3" xfId="26385" xr:uid="{0DCF5A4B-E340-4677-87F9-3C1403D27D00}"/>
    <cellStyle name="計算 4 2 11 4 4" xfId="49323" xr:uid="{A40062F7-7D71-4910-BD16-01B80A007CEF}"/>
    <cellStyle name="計算 4 2 11 5" xfId="5373" xr:uid="{E194465F-939D-4517-804B-BB775A9BEB43}"/>
    <cellStyle name="計算 4 2 11 5 2" xfId="16129" xr:uid="{767AB5B2-F23E-40C9-9834-6244ABEF0E68}"/>
    <cellStyle name="計算 4 2 11 5 2 2" xfId="37819" xr:uid="{3324C958-073C-47E4-98ED-4856BBAF7379}"/>
    <cellStyle name="計算 4 2 11 5 3" xfId="27061" xr:uid="{D863B14A-3CFE-4A10-A9A4-9C38E844C5BF}"/>
    <cellStyle name="計算 4 2 11 6" xfId="6062" xr:uid="{7F87A37B-4287-42E5-8012-DDADC559A929}"/>
    <cellStyle name="計算 4 2 11 6 2" xfId="16818" xr:uid="{5AED7850-F20E-4B59-AEB3-0CE58D569171}"/>
    <cellStyle name="計算 4 2 11 6 2 2" xfId="38508" xr:uid="{3E87DA6B-5AE9-404B-9E1A-A938A78ABABD}"/>
    <cellStyle name="計算 4 2 11 6 3" xfId="27749" xr:uid="{23D3E272-7C49-40DD-9D37-F76D4D603A54}"/>
    <cellStyle name="計算 4 2 11 7" xfId="6736" xr:uid="{A6AD2C74-F90B-42C4-8817-43B46EEBE538}"/>
    <cellStyle name="計算 4 2 11 7 2" xfId="17492" xr:uid="{98CF9967-7631-4348-B5B0-2FA0A635F5D6}"/>
    <cellStyle name="計算 4 2 11 7 2 2" xfId="39182" xr:uid="{039F6046-EB35-4982-8AB6-2E3069C1BD6E}"/>
    <cellStyle name="計算 4 2 11 7 3" xfId="28423" xr:uid="{25C41EFD-F64B-47EF-8C89-56D8C526B44E}"/>
    <cellStyle name="計算 4 2 11 8" xfId="7412" xr:uid="{56F3EB35-0FEB-4464-999F-1B6A8602C120}"/>
    <cellStyle name="計算 4 2 11 8 2" xfId="18168" xr:uid="{4BD6051E-3C7A-407E-B5A3-7367A44E3967}"/>
    <cellStyle name="計算 4 2 11 8 2 2" xfId="39858" xr:uid="{12B0C39A-F4E6-43EF-9376-E4DF44B19617}"/>
    <cellStyle name="計算 4 2 11 8 3" xfId="29099" xr:uid="{2E0DAA2D-E3E5-4213-924E-95467FD312BD}"/>
    <cellStyle name="計算 4 2 11 9" xfId="2614" xr:uid="{2CC2B8C0-BC05-48A7-ABDE-11663A6B8C3E}"/>
    <cellStyle name="計算 4 2 11 9 2" xfId="13983" xr:uid="{A4144D41-B826-408D-9A8F-25EF5AD4A0F0}"/>
    <cellStyle name="計算 4 2 11 9 2 2" xfId="35673" xr:uid="{7B743DD9-D151-4FEF-A617-36B919540FA1}"/>
    <cellStyle name="計算 4 2 11 9 3" xfId="24914" xr:uid="{3C6E5F24-A2BE-4E49-A3EF-89FCB90809D0}"/>
    <cellStyle name="計算 4 2 12" xfId="3102" xr:uid="{0C491BF1-A17B-4E39-95B1-1A70B9376D3F}"/>
    <cellStyle name="計算 4 2 12 10" xfId="9130" xr:uid="{17C61E7D-6755-4746-BD90-2D17BAFE87E3}"/>
    <cellStyle name="計算 4 2 12 10 2" xfId="19887" xr:uid="{87AE226A-CACD-44AD-8E1C-D125F9BDEDF3}"/>
    <cellStyle name="計算 4 2 12 10 2 2" xfId="41578" xr:uid="{B34AB6D1-F261-4375-B377-7D7F15E7EE20}"/>
    <cellStyle name="計算 4 2 12 10 3" xfId="30819" xr:uid="{7934A9AF-1D7E-416E-8D61-7F04D8EF22A8}"/>
    <cellStyle name="計算 4 2 12 11" xfId="9756" xr:uid="{DEE79049-C865-47CE-AD2E-4BFEC6F3B758}"/>
    <cellStyle name="計算 4 2 12 11 2" xfId="20513" xr:uid="{F0F4255B-FE89-4E4E-AF18-FBD5C395EBAE}"/>
    <cellStyle name="計算 4 2 12 11 2 2" xfId="42204" xr:uid="{6D67A29B-7993-434A-8709-3F093EEBF9DE}"/>
    <cellStyle name="計算 4 2 12 11 3" xfId="31445" xr:uid="{3DFE6F2A-3345-48A8-8BD4-13F703C14A34}"/>
    <cellStyle name="計算 4 2 12 12" xfId="10391" xr:uid="{A899A11F-3B07-48D7-871D-697B8A06C395}"/>
    <cellStyle name="計算 4 2 12 12 2" xfId="21148" xr:uid="{3629BF06-59A5-4DB6-A00F-502EB6F58E50}"/>
    <cellStyle name="計算 4 2 12 12 2 2" xfId="42839" xr:uid="{48E88F99-AB17-4932-B0F9-D9B291F2F0CF}"/>
    <cellStyle name="計算 4 2 12 12 3" xfId="32080" xr:uid="{5373D87B-B418-47F7-BABB-0B8F35A25520}"/>
    <cellStyle name="計算 4 2 12 13" xfId="11043" xr:uid="{00995779-5DAE-4687-9ABA-7155941F4CED}"/>
    <cellStyle name="計算 4 2 12 13 2" xfId="21800" xr:uid="{6D9F4547-A95C-48D7-BD00-0B7FAC2B67ED}"/>
    <cellStyle name="計算 4 2 12 13 2 2" xfId="43491" xr:uid="{2BB455DD-4177-4462-823E-5184D990BA61}"/>
    <cellStyle name="計算 4 2 12 13 3" xfId="32732" xr:uid="{A84DE755-5CA0-4960-909C-07CEA957078B}"/>
    <cellStyle name="計算 4 2 12 14" xfId="11668" xr:uid="{CA93A4E5-0D85-4CA2-9154-EC046119B58A}"/>
    <cellStyle name="計算 4 2 12 14 2" xfId="22425" xr:uid="{786E1C8E-3FF5-46A0-BD06-5B7F2BA71907}"/>
    <cellStyle name="計算 4 2 12 14 2 2" xfId="44116" xr:uid="{60900F92-CF39-46BA-BE8E-A554648DB598}"/>
    <cellStyle name="計算 4 2 12 14 3" xfId="33357" xr:uid="{0B3F080C-1BB5-4F64-A0C8-6FD581030DE1}"/>
    <cellStyle name="計算 4 2 12 15" xfId="12273" xr:uid="{E3236452-3A25-40F7-846B-21641290D364}"/>
    <cellStyle name="計算 4 2 12 15 2" xfId="23030" xr:uid="{3E408AD2-BF3F-45A5-8CE9-F01A298FC1F7}"/>
    <cellStyle name="計算 4 2 12 15 2 2" xfId="44721" xr:uid="{8748C813-65F0-444D-BB70-88C4A5855737}"/>
    <cellStyle name="計算 4 2 12 15 3" xfId="33962" xr:uid="{FE91A363-193D-4B44-8387-9D03DE8C6D7A}"/>
    <cellStyle name="計算 4 2 12 16" xfId="12902" xr:uid="{413663B1-F199-497C-88AD-6091A570DB1E}"/>
    <cellStyle name="計算 4 2 12 16 2" xfId="23659" xr:uid="{09299FF7-DE77-4EE0-A5FE-4D991BBC5409}"/>
    <cellStyle name="計算 4 2 12 16 2 2" xfId="45350" xr:uid="{9606FAB8-A2C6-41E7-9524-98F1CDBB7FB5}"/>
    <cellStyle name="計算 4 2 12 16 3" xfId="34591" xr:uid="{091F8116-A275-4C63-84D4-8E22F2D9ED2C}"/>
    <cellStyle name="計算 4 2 12 17" xfId="13573" xr:uid="{79A73D10-1F87-45C6-B082-3EC05BE0A635}"/>
    <cellStyle name="計算 4 2 12 17 2" xfId="35262" xr:uid="{13C537D8-2BA7-4433-AFA0-0FB806C0FFCF}"/>
    <cellStyle name="計算 4 2 12 18" xfId="24502" xr:uid="{17484C90-E29F-4333-8838-06D085F4B852}"/>
    <cellStyle name="計算 4 2 12 19" xfId="46200" xr:uid="{B305C230-5E84-467A-BBA9-503BF2EEA257}"/>
    <cellStyle name="計算 4 2 12 2" xfId="3754" xr:uid="{C1FDD349-CD62-4F0C-AE11-7FA1B8DDE859}"/>
    <cellStyle name="計算 4 2 12 2 2" xfId="14510" xr:uid="{2AFB04AB-37AA-46B8-A0C6-832A5FC37F84}"/>
    <cellStyle name="計算 4 2 12 2 2 2" xfId="36200" xr:uid="{AE5541CB-1C2C-4A7F-B4DB-081A3A19C770}"/>
    <cellStyle name="計算 4 2 12 2 2 3" xfId="50411" xr:uid="{40B467BF-3EC7-4A07-9B1D-273B1800C2F8}"/>
    <cellStyle name="計算 4 2 12 2 3" xfId="25442" xr:uid="{5554A33F-08A1-43A9-B285-984D966CB1BE}"/>
    <cellStyle name="計算 4 2 12 2 4" xfId="48242" xr:uid="{03F2797E-EAD2-451E-AB1E-59E7DC58E710}"/>
    <cellStyle name="計算 4 2 12 20" xfId="46878" xr:uid="{996AFC0E-24AC-4A11-8C87-688D33E0B803}"/>
    <cellStyle name="計算 4 2 12 21" xfId="47562" xr:uid="{678DE5D0-A097-44C8-AF64-2C58BB9A7E56}"/>
    <cellStyle name="計算 4 2 12 3" xfId="4434" xr:uid="{8A5D59B5-B364-4E44-836D-D67DADAC68D5}"/>
    <cellStyle name="計算 4 2 12 3 2" xfId="15190" xr:uid="{7B8CDE40-E5A1-40D5-8CE5-339242BC03FF}"/>
    <cellStyle name="計算 4 2 12 3 2 2" xfId="36880" xr:uid="{3C7C2E4C-6B25-4D06-92C3-F606639587E4}"/>
    <cellStyle name="計算 4 2 12 3 2 3" xfId="51091" xr:uid="{B5A4EDF5-B9C5-4AA8-837D-0C7C561F90DE}"/>
    <cellStyle name="計算 4 2 12 3 3" xfId="26122" xr:uid="{703FB109-D07D-4692-B53E-969E287D338B}"/>
    <cellStyle name="計算 4 2 12 3 4" xfId="48922" xr:uid="{AC0DCC15-7844-4CE0-8E98-898BFC54D2A0}"/>
    <cellStyle name="計算 4 2 12 4" xfId="5110" xr:uid="{D816356F-128F-42C5-A5E0-8804FD3476DF}"/>
    <cellStyle name="計算 4 2 12 4 2" xfId="15866" xr:uid="{3AA3687D-775A-432E-8DDA-DE0416E51CBD}"/>
    <cellStyle name="計算 4 2 12 4 2 2" xfId="37556" xr:uid="{73DEE479-DA66-46C9-B952-2A71165BA0BD}"/>
    <cellStyle name="計算 4 2 12 4 3" xfId="26798" xr:uid="{50EC5C06-9DFB-41BD-8FB8-CE5DF7B445C2}"/>
    <cellStyle name="計算 4 2 12 4 4" xfId="49731" xr:uid="{97D43407-BC0F-456B-B0D6-30F1EE46F289}"/>
    <cellStyle name="計算 4 2 12 5" xfId="5790" xr:uid="{53D9BBC6-34A0-41BE-8767-E469562BD02E}"/>
    <cellStyle name="計算 4 2 12 5 2" xfId="16546" xr:uid="{A0EEC91B-D834-41EC-A8C0-F634382A12AC}"/>
    <cellStyle name="計算 4 2 12 5 2 2" xfId="38236" xr:uid="{6B3BA891-E47D-46F9-BC66-1CD2E760783E}"/>
    <cellStyle name="計算 4 2 12 5 3" xfId="27477" xr:uid="{40143D19-55A9-4CD7-9E3B-323C35491593}"/>
    <cellStyle name="計算 4 2 12 6" xfId="6473" xr:uid="{F56591D1-DF35-4A6E-B066-F335C49959AA}"/>
    <cellStyle name="計算 4 2 12 6 2" xfId="17229" xr:uid="{5CC473B7-AFEC-4812-8B4B-96E9E1BC9212}"/>
    <cellStyle name="計算 4 2 12 6 2 2" xfId="38919" xr:uid="{6F22CCFD-53F1-4804-BA65-FCF2B713D83B}"/>
    <cellStyle name="計算 4 2 12 6 3" xfId="28160" xr:uid="{6DB10F8E-31E3-403A-BDF8-62F3C278E322}"/>
    <cellStyle name="計算 4 2 12 7" xfId="7152" xr:uid="{A7838E11-348B-4E80-95F6-6B6652E75AF0}"/>
    <cellStyle name="計算 4 2 12 7 2" xfId="17908" xr:uid="{EFA3C11D-6C5F-481C-A434-8A83446EB003}"/>
    <cellStyle name="計算 4 2 12 7 2 2" xfId="39598" xr:uid="{AE52EFEA-3399-43BB-8394-5AAC0C140A5C}"/>
    <cellStyle name="計算 4 2 12 7 3" xfId="28839" xr:uid="{C08FC75B-A571-45FF-9D7F-D20A6CBD9117}"/>
    <cellStyle name="計算 4 2 12 8" xfId="7815" xr:uid="{69D867D4-0319-4CD7-9E33-84F488FB35E0}"/>
    <cellStyle name="計算 4 2 12 8 2" xfId="18571" xr:uid="{8BCDCC35-98AB-4412-90D5-DD43FD403393}"/>
    <cellStyle name="計算 4 2 12 8 2 2" xfId="40262" xr:uid="{0D4D8DF8-6BA4-4398-9028-80CACD1EAB3D}"/>
    <cellStyle name="計算 4 2 12 8 3" xfId="29503" xr:uid="{5DFFE6CF-6D6A-4E34-8BFB-D5D825D00AD8}"/>
    <cellStyle name="計算 4 2 12 9" xfId="8451" xr:uid="{5414BF9B-D452-4531-BF35-C6C0CD5A8B03}"/>
    <cellStyle name="計算 4 2 12 9 2" xfId="19207" xr:uid="{3FDF8FF3-42A9-4197-9C34-B92BB006E718}"/>
    <cellStyle name="計算 4 2 12 9 2 2" xfId="40898" xr:uid="{969B8CD2-927B-45A7-8B0F-5D410CFFB469}"/>
    <cellStyle name="計算 4 2 12 9 3" xfId="30139" xr:uid="{CD97A38C-D636-4A58-AD91-E76A539479A4}"/>
    <cellStyle name="計算 4 2 13" xfId="3162" xr:uid="{67196373-0450-4001-AB47-5FE2F3A56C60}"/>
    <cellStyle name="計算 4 2 13 10" xfId="9190" xr:uid="{0784F9B9-0768-4799-B8F1-B18EF753A984}"/>
    <cellStyle name="計算 4 2 13 10 2" xfId="19947" xr:uid="{A80C6CD1-01AD-4132-A9A0-CC4FA09CC08C}"/>
    <cellStyle name="計算 4 2 13 10 2 2" xfId="41638" xr:uid="{DB226F0F-71AD-4AE4-8401-CCDF94B006CA}"/>
    <cellStyle name="計算 4 2 13 10 3" xfId="30879" xr:uid="{9D7988D0-7630-4842-BF77-E079C36B8118}"/>
    <cellStyle name="計算 4 2 13 11" xfId="9816" xr:uid="{0BB4BA0C-8DFE-471C-BB8C-019570729866}"/>
    <cellStyle name="計算 4 2 13 11 2" xfId="20573" xr:uid="{28C33BDD-2E78-4553-B68B-B3CE7FBAF7C5}"/>
    <cellStyle name="計算 4 2 13 11 2 2" xfId="42264" xr:uid="{E8F72F6C-C5CE-4F71-AF08-8E5C2EB8A3AA}"/>
    <cellStyle name="計算 4 2 13 11 3" xfId="31505" xr:uid="{BF4334E4-90B3-4608-9412-98E29F811CB6}"/>
    <cellStyle name="計算 4 2 13 12" xfId="10451" xr:uid="{7E6F6A11-C86C-4DB2-9B33-73A263A88A02}"/>
    <cellStyle name="計算 4 2 13 12 2" xfId="21208" xr:uid="{9D63BA3F-619F-4514-A683-B93757D2ABF9}"/>
    <cellStyle name="計算 4 2 13 12 2 2" xfId="42899" xr:uid="{ED320157-5F29-41A3-89AB-7C3649A8E980}"/>
    <cellStyle name="計算 4 2 13 12 3" xfId="32140" xr:uid="{62C11F3E-ADF8-4329-8134-784FBFFB4111}"/>
    <cellStyle name="計算 4 2 13 13" xfId="11103" xr:uid="{197B2B1C-3AA7-4803-A561-E1AAACD1350C}"/>
    <cellStyle name="計算 4 2 13 13 2" xfId="21860" xr:uid="{11BDAEEC-81D4-465C-95D7-9C5DE1052E4B}"/>
    <cellStyle name="計算 4 2 13 13 2 2" xfId="43551" xr:uid="{59AB8090-03DC-4CC7-A639-210D3AC81F45}"/>
    <cellStyle name="計算 4 2 13 13 3" xfId="32792" xr:uid="{BA56D746-7D51-40EB-BDA4-0326EAA07A4D}"/>
    <cellStyle name="計算 4 2 13 14" xfId="11728" xr:uid="{8C13458A-896E-4743-BD78-74B5664C0CC0}"/>
    <cellStyle name="計算 4 2 13 14 2" xfId="22485" xr:uid="{FDB0B246-CCE8-4F20-A1D2-CB25E3213AD1}"/>
    <cellStyle name="計算 4 2 13 14 2 2" xfId="44176" xr:uid="{8841F983-16EC-45E9-B984-759C21D02718}"/>
    <cellStyle name="計算 4 2 13 14 3" xfId="33417" xr:uid="{771DABF8-3F82-43AD-AAE6-83262D2B3576}"/>
    <cellStyle name="計算 4 2 13 15" xfId="12333" xr:uid="{57F0AE3A-447F-4157-92A6-534A7315B7CC}"/>
    <cellStyle name="計算 4 2 13 15 2" xfId="23090" xr:uid="{EF0DF2C7-63DD-4B1C-8875-4244B657601A}"/>
    <cellStyle name="計算 4 2 13 15 2 2" xfId="44781" xr:uid="{CF2F3656-6E8A-476A-AC8C-D851A38DBD5E}"/>
    <cellStyle name="計算 4 2 13 15 3" xfId="34022" xr:uid="{76F8C2F1-CD83-423B-B6C3-44A78C32A204}"/>
    <cellStyle name="計算 4 2 13 16" xfId="12962" xr:uid="{6C0E8D66-502D-40F2-A5D9-C83665C5C134}"/>
    <cellStyle name="計算 4 2 13 16 2" xfId="23719" xr:uid="{D0897DF0-5310-49FC-8078-CF2D11921F93}"/>
    <cellStyle name="計算 4 2 13 16 2 2" xfId="45410" xr:uid="{0FE9F7F7-8900-4865-B04F-E97062260941}"/>
    <cellStyle name="計算 4 2 13 16 3" xfId="34651" xr:uid="{08C32236-FBCF-444F-8B30-8ADF4C6895ED}"/>
    <cellStyle name="計算 4 2 13 17" xfId="13633" xr:uid="{6E5E7240-5BA7-4F43-B93D-261FD2756B23}"/>
    <cellStyle name="計算 4 2 13 17 2" xfId="35322" xr:uid="{2E2445B3-E7FD-448D-8B34-A3B681DE21B2}"/>
    <cellStyle name="計算 4 2 13 18" xfId="24562" xr:uid="{4468A811-E222-436E-9663-91D9721E4C70}"/>
    <cellStyle name="計算 4 2 13 19" xfId="46260" xr:uid="{49BB13F7-55CB-4974-9856-04879C1A39B4}"/>
    <cellStyle name="計算 4 2 13 2" xfId="3814" xr:uid="{2495717D-21DE-41B3-AF2F-B329027DC988}"/>
    <cellStyle name="計算 4 2 13 2 2" xfId="14570" xr:uid="{95DB6B3C-90E7-4028-A866-2F37AACDAAB6}"/>
    <cellStyle name="計算 4 2 13 2 2 2" xfId="36260" xr:uid="{19C0B549-AF51-4A89-A8A7-A08100E9DCD3}"/>
    <cellStyle name="計算 4 2 13 2 2 3" xfId="50471" xr:uid="{DA0F6B03-3513-4C4A-8409-797E75A3B7F5}"/>
    <cellStyle name="計算 4 2 13 2 3" xfId="25502" xr:uid="{F011BFE2-5C48-478F-AFFC-795813ACDC1E}"/>
    <cellStyle name="計算 4 2 13 2 4" xfId="48302" xr:uid="{2921C8E3-246C-4985-867E-5DA333D6370F}"/>
    <cellStyle name="計算 4 2 13 20" xfId="46938" xr:uid="{66AA5FDD-6CF4-484C-AAB0-1996D7D780D0}"/>
    <cellStyle name="計算 4 2 13 21" xfId="47622" xr:uid="{B3C72651-0C08-400E-9C2C-76D44A69057B}"/>
    <cellStyle name="計算 4 2 13 3" xfId="4494" xr:uid="{22677367-9155-4FA9-B766-9B32CAE17D97}"/>
    <cellStyle name="計算 4 2 13 3 2" xfId="15250" xr:uid="{C28C840C-B748-4B79-9321-0D047AE4298B}"/>
    <cellStyle name="計算 4 2 13 3 2 2" xfId="36940" xr:uid="{740325E8-4E72-4E72-A263-9719BE67A5AE}"/>
    <cellStyle name="計算 4 2 13 3 2 3" xfId="51151" xr:uid="{A971FFD1-153D-41A5-B864-B1CAD0B2021C}"/>
    <cellStyle name="計算 4 2 13 3 3" xfId="26182" xr:uid="{3841B4AF-370D-4DDC-B0D7-27F5BFCFB4C0}"/>
    <cellStyle name="計算 4 2 13 3 4" xfId="48982" xr:uid="{8741884F-BC01-4C82-BF9A-C09F1349BA37}"/>
    <cellStyle name="計算 4 2 13 4" xfId="5170" xr:uid="{7A642B39-80EC-4EB2-B0E5-9F2CB65A7FC6}"/>
    <cellStyle name="計算 4 2 13 4 2" xfId="15926" xr:uid="{F582F985-C36B-46AE-8650-29C71184C1EA}"/>
    <cellStyle name="計算 4 2 13 4 2 2" xfId="37616" xr:uid="{98CAB2D8-27DD-46EB-831B-1F6EBAE8D067}"/>
    <cellStyle name="計算 4 2 13 4 3" xfId="26858" xr:uid="{5A5A0989-7C5C-48BB-A50A-3CA0420FA9D9}"/>
    <cellStyle name="計算 4 2 13 4 4" xfId="49791" xr:uid="{4256F824-FF83-44E5-AAE5-578211F97C92}"/>
    <cellStyle name="計算 4 2 13 5" xfId="5850" xr:uid="{6D5A344D-759B-462F-9E8E-E3F070D510D0}"/>
    <cellStyle name="計算 4 2 13 5 2" xfId="16606" xr:uid="{FA120A60-2F1B-44AC-8F71-90070A59FF4F}"/>
    <cellStyle name="計算 4 2 13 5 2 2" xfId="38296" xr:uid="{7444FD45-99A7-4E58-8795-8C16CAC9E85D}"/>
    <cellStyle name="計算 4 2 13 5 3" xfId="27537" xr:uid="{EEE997D2-9F94-49FC-88C5-1B80AA32BA72}"/>
    <cellStyle name="計算 4 2 13 6" xfId="6533" xr:uid="{690E96D9-0C8F-413D-A9B0-C175479825B2}"/>
    <cellStyle name="計算 4 2 13 6 2" xfId="17289" xr:uid="{C91A0435-2A27-4F9B-AF2A-E6AEA8EB9490}"/>
    <cellStyle name="計算 4 2 13 6 2 2" xfId="38979" xr:uid="{6432F905-913A-4CBC-BDB2-E56A3DE88B9B}"/>
    <cellStyle name="計算 4 2 13 6 3" xfId="28220" xr:uid="{193B971B-C603-4804-92FE-EBCB2F1B6785}"/>
    <cellStyle name="計算 4 2 13 7" xfId="7212" xr:uid="{5AFBADCD-53F5-40CA-9965-CC93627423F4}"/>
    <cellStyle name="計算 4 2 13 7 2" xfId="17968" xr:uid="{AF34D35D-8321-4BCF-971D-0312DC50FA47}"/>
    <cellStyle name="計算 4 2 13 7 2 2" xfId="39658" xr:uid="{B1E99261-75B6-468E-BDE3-5AC09482E3F7}"/>
    <cellStyle name="計算 4 2 13 7 3" xfId="28899" xr:uid="{6253C719-6112-4E3A-994A-E656EF3E724B}"/>
    <cellStyle name="計算 4 2 13 8" xfId="7875" xr:uid="{A17B20A2-256A-43F6-A06F-F37B09C0A562}"/>
    <cellStyle name="計算 4 2 13 8 2" xfId="18631" xr:uid="{627F5B68-61B6-4FAA-9EDB-00CC92AFE934}"/>
    <cellStyle name="計算 4 2 13 8 2 2" xfId="40322" xr:uid="{DFDB087B-5905-4569-BBA2-04F66F35756A}"/>
    <cellStyle name="計算 4 2 13 8 3" xfId="29563" xr:uid="{E2D21EE7-A6E3-4084-B98C-ECF674BD1929}"/>
    <cellStyle name="計算 4 2 13 9" xfId="8511" xr:uid="{044E4A88-BE72-4E8C-A6F0-E647D38D1EBF}"/>
    <cellStyle name="計算 4 2 13 9 2" xfId="19267" xr:uid="{8D865ACE-4251-48B2-A813-3B3F3C5C50E8}"/>
    <cellStyle name="計算 4 2 13 9 2 2" xfId="40958" xr:uid="{BCE4ECE5-00A8-4353-82B6-455841E95800}"/>
    <cellStyle name="計算 4 2 13 9 3" xfId="30199" xr:uid="{7C2C132F-C73F-495C-A4E6-7FB12FB0B722}"/>
    <cellStyle name="計算 4 2 14" xfId="3222" xr:uid="{004E8A55-D153-48F3-9C81-F62B72192B8B}"/>
    <cellStyle name="計算 4 2 14 10" xfId="9250" xr:uid="{51543D5A-692A-4DAC-8789-AF4EC40FE19F}"/>
    <cellStyle name="計算 4 2 14 10 2" xfId="20007" xr:uid="{5148D705-D683-4FDB-81B1-84BA9D05030C}"/>
    <cellStyle name="計算 4 2 14 10 2 2" xfId="41698" xr:uid="{7EC1B38D-6626-4F1F-BC30-5DA68057C4E1}"/>
    <cellStyle name="計算 4 2 14 10 3" xfId="30939" xr:uid="{CDCF285B-D4CD-4E62-89F9-63476FF3B211}"/>
    <cellStyle name="計算 4 2 14 11" xfId="9876" xr:uid="{8AF54F8E-220A-47E6-97FA-2FC04B0BCD25}"/>
    <cellStyle name="計算 4 2 14 11 2" xfId="20633" xr:uid="{252FD6AD-7F00-4360-A395-B05B65FAED78}"/>
    <cellStyle name="計算 4 2 14 11 2 2" xfId="42324" xr:uid="{1768517E-C260-4087-A0C2-72A7DAC89914}"/>
    <cellStyle name="計算 4 2 14 11 3" xfId="31565" xr:uid="{D457419B-ECF4-4534-8C26-B83E75EBE241}"/>
    <cellStyle name="計算 4 2 14 12" xfId="10511" xr:uid="{3B133F2B-5DB9-47A7-B042-B7F6A2A32AB7}"/>
    <cellStyle name="計算 4 2 14 12 2" xfId="21268" xr:uid="{7D105361-6A29-4991-94EC-FB0EF1D1EA10}"/>
    <cellStyle name="計算 4 2 14 12 2 2" xfId="42959" xr:uid="{A5466D0F-9C11-48D4-A84B-D3E8873758E9}"/>
    <cellStyle name="計算 4 2 14 12 3" xfId="32200" xr:uid="{64F75644-D916-4DD8-AFB2-F1CF0AD84BF0}"/>
    <cellStyle name="計算 4 2 14 13" xfId="11163" xr:uid="{FDAF2940-9A06-49BA-8EAA-EB8E07FDCF4B}"/>
    <cellStyle name="計算 4 2 14 13 2" xfId="21920" xr:uid="{B9D000BE-A596-4957-9006-E6FA63204D58}"/>
    <cellStyle name="計算 4 2 14 13 2 2" xfId="43611" xr:uid="{3C3EA56D-8A29-4DA8-89BE-DCC2A5DA6051}"/>
    <cellStyle name="計算 4 2 14 13 3" xfId="32852" xr:uid="{9A8372D4-47E5-469C-9618-1E1E120911A3}"/>
    <cellStyle name="計算 4 2 14 14" xfId="11788" xr:uid="{DF70785C-910D-43E7-9AB9-E8AACB64829C}"/>
    <cellStyle name="計算 4 2 14 14 2" xfId="22545" xr:uid="{D03B83E9-2F8C-4149-9C4C-358B175ECA62}"/>
    <cellStyle name="計算 4 2 14 14 2 2" xfId="44236" xr:uid="{6A3C873E-400D-407F-9711-E33C7B00D2F3}"/>
    <cellStyle name="計算 4 2 14 14 3" xfId="33477" xr:uid="{A2914BC9-ADFD-4F16-92AF-721250BB4E39}"/>
    <cellStyle name="計算 4 2 14 15" xfId="12393" xr:uid="{F8C84E83-ECC0-4F4A-A961-4066E7209779}"/>
    <cellStyle name="計算 4 2 14 15 2" xfId="23150" xr:uid="{864DF985-A30D-4A0E-A4E7-2E078163BEF4}"/>
    <cellStyle name="計算 4 2 14 15 2 2" xfId="44841" xr:uid="{84BC0B67-0C8B-4762-B0D4-4DBCFF357CE7}"/>
    <cellStyle name="計算 4 2 14 15 3" xfId="34082" xr:uid="{26D0830C-7262-4BDB-892D-4E85FE3B7009}"/>
    <cellStyle name="計算 4 2 14 16" xfId="13022" xr:uid="{998E6AFF-4303-4B96-BE44-882B3707FF0E}"/>
    <cellStyle name="計算 4 2 14 16 2" xfId="23779" xr:uid="{8422FFE2-1FA3-4691-AFC6-A844D0E6C1AD}"/>
    <cellStyle name="計算 4 2 14 16 2 2" xfId="45470" xr:uid="{41CE5467-8708-4D2A-B2CD-6DF3E50F3111}"/>
    <cellStyle name="計算 4 2 14 16 3" xfId="34711" xr:uid="{C865C228-230E-49DC-BD70-45C3CC72E44E}"/>
    <cellStyle name="計算 4 2 14 17" xfId="13693" xr:uid="{07C28A0D-AE00-41BD-9A09-F3593825F8CA}"/>
    <cellStyle name="計算 4 2 14 17 2" xfId="35382" xr:uid="{B744D20B-2A4E-4157-910C-5742B5CAEF07}"/>
    <cellStyle name="計算 4 2 14 18" xfId="24622" xr:uid="{6ED335EF-E8C5-41D5-A8BB-00E67C1AC1CE}"/>
    <cellStyle name="計算 4 2 14 19" xfId="46320" xr:uid="{FE2A9E21-2C40-428B-970C-8C4DE01E2444}"/>
    <cellStyle name="計算 4 2 14 2" xfId="3874" xr:uid="{5DA82470-55B5-4518-BEFF-E1493D80A6A5}"/>
    <cellStyle name="計算 4 2 14 2 2" xfId="14630" xr:uid="{BECB0947-2F5B-4CCA-8D1D-A82EE68409FD}"/>
    <cellStyle name="計算 4 2 14 2 2 2" xfId="36320" xr:uid="{9856B59B-6092-43AD-BBA3-9F96EBAE2E05}"/>
    <cellStyle name="計算 4 2 14 2 2 3" xfId="50531" xr:uid="{14B9F39D-BE22-4CFA-BFB2-E403FC293F68}"/>
    <cellStyle name="計算 4 2 14 2 3" xfId="25562" xr:uid="{3DC8FE2E-2A45-421D-86CF-B7576A3FE9FC}"/>
    <cellStyle name="計算 4 2 14 2 4" xfId="48362" xr:uid="{6D7020F3-2BFF-4774-824D-F2FF59A11555}"/>
    <cellStyle name="計算 4 2 14 20" xfId="46998" xr:uid="{49647DB9-22C1-4076-AE50-82547FA0B71E}"/>
    <cellStyle name="計算 4 2 14 21" xfId="47682" xr:uid="{39ED813F-61CF-4092-9A5E-81898724769B}"/>
    <cellStyle name="計算 4 2 14 3" xfId="4554" xr:uid="{7A003A28-F31A-478C-A231-49FBF8DBB93A}"/>
    <cellStyle name="計算 4 2 14 3 2" xfId="15310" xr:uid="{2E41F266-D4F3-4C69-8D5E-673ED128D024}"/>
    <cellStyle name="計算 4 2 14 3 2 2" xfId="37000" xr:uid="{E7A90E74-613C-4365-99CE-4AFB25C10383}"/>
    <cellStyle name="計算 4 2 14 3 2 3" xfId="51211" xr:uid="{2D58FAD2-36A4-42D6-AF75-2BF4B83DC208}"/>
    <cellStyle name="計算 4 2 14 3 3" xfId="26242" xr:uid="{B53C59A0-86B9-4240-B5EE-FFA5B4960F29}"/>
    <cellStyle name="計算 4 2 14 3 4" xfId="49042" xr:uid="{8F6157B5-47EF-4E32-B23A-0B7B4B659C6B}"/>
    <cellStyle name="計算 4 2 14 4" xfId="5230" xr:uid="{55FAAE18-D97E-486F-A595-EDAE945393E2}"/>
    <cellStyle name="計算 4 2 14 4 2" xfId="15986" xr:uid="{D39DE273-BA02-4B04-B439-5A5D5C852166}"/>
    <cellStyle name="計算 4 2 14 4 2 2" xfId="37676" xr:uid="{7FEE317F-563D-4105-A4EB-6658F152DD29}"/>
    <cellStyle name="計算 4 2 14 4 3" xfId="26918" xr:uid="{59204DD9-05B1-41D0-B596-46067E3C50A7}"/>
    <cellStyle name="計算 4 2 14 4 4" xfId="49851" xr:uid="{3F8F2E96-0178-4F8E-BF2A-1BAEE968067B}"/>
    <cellStyle name="計算 4 2 14 5" xfId="5910" xr:uid="{465762D2-C302-4D6C-B1E4-6AE508ECA622}"/>
    <cellStyle name="計算 4 2 14 5 2" xfId="16666" xr:uid="{16DC3357-4D9F-4CB0-98B8-3C57012E17FC}"/>
    <cellStyle name="計算 4 2 14 5 2 2" xfId="38356" xr:uid="{225A10FE-67D5-423D-A239-56A3C7972023}"/>
    <cellStyle name="計算 4 2 14 5 3" xfId="27597" xr:uid="{C734DCAD-655D-4B26-85AB-E58559F5CFAA}"/>
    <cellStyle name="計算 4 2 14 6" xfId="6593" xr:uid="{4D558BB9-9C20-498D-93C2-1B074B829D99}"/>
    <cellStyle name="計算 4 2 14 6 2" xfId="17349" xr:uid="{585CFCAA-8C0F-4123-922B-15128FB2490E}"/>
    <cellStyle name="計算 4 2 14 6 2 2" xfId="39039" xr:uid="{ACE2F925-C47C-42EA-B132-495CC654F8D6}"/>
    <cellStyle name="計算 4 2 14 6 3" xfId="28280" xr:uid="{FA2B50B1-E805-449F-9E9D-9DDE0CFE2F7A}"/>
    <cellStyle name="計算 4 2 14 7" xfId="7272" xr:uid="{81990AB3-CEA1-402C-80CE-6376983046D7}"/>
    <cellStyle name="計算 4 2 14 7 2" xfId="18028" xr:uid="{911D28C4-3176-4863-8E50-2241376526AE}"/>
    <cellStyle name="計算 4 2 14 7 2 2" xfId="39718" xr:uid="{89D0F39D-5F0B-41C3-8167-43C3FF82DB71}"/>
    <cellStyle name="計算 4 2 14 7 3" xfId="28959" xr:uid="{18C2E37F-E7D2-4155-8E06-38C12A39A57D}"/>
    <cellStyle name="計算 4 2 14 8" xfId="7935" xr:uid="{B5DE1600-5C05-4E05-B739-BD1361FF5339}"/>
    <cellStyle name="計算 4 2 14 8 2" xfId="18691" xr:uid="{976A00E6-4170-48D8-9C46-972797540EFF}"/>
    <cellStyle name="計算 4 2 14 8 2 2" xfId="40382" xr:uid="{E105E74F-F61A-47FC-A868-C49707709D44}"/>
    <cellStyle name="計算 4 2 14 8 3" xfId="29623" xr:uid="{5BFEC0E0-0AC1-4979-81FC-8F2BD2501BCA}"/>
    <cellStyle name="計算 4 2 14 9" xfId="8571" xr:uid="{3B48550C-10B1-487E-A1AC-B329608B22EA}"/>
    <cellStyle name="計算 4 2 14 9 2" xfId="19327" xr:uid="{0ABA9786-A262-4465-B855-A75DA6DBB673}"/>
    <cellStyle name="計算 4 2 14 9 2 2" xfId="41018" xr:uid="{F67102FA-66F4-494E-91FA-9F5F13561A0A}"/>
    <cellStyle name="計算 4 2 14 9 3" xfId="30259" xr:uid="{7F59EC87-98F7-43E8-90F0-3357D07F2C86}"/>
    <cellStyle name="計算 4 2 15" xfId="3282" xr:uid="{03332D7A-102A-4331-869C-FA951D6ECB40}"/>
    <cellStyle name="計算 4 2 15 10" xfId="9310" xr:uid="{3A1835E5-6771-478A-A956-FB7AED649B8B}"/>
    <cellStyle name="計算 4 2 15 10 2" xfId="20067" xr:uid="{68BEA9DE-19EA-4BD6-9ACB-8805C338D9E6}"/>
    <cellStyle name="計算 4 2 15 10 2 2" xfId="41758" xr:uid="{979E0F00-809A-4A28-B606-066107F2FD1B}"/>
    <cellStyle name="計算 4 2 15 10 3" xfId="30999" xr:uid="{D3A7C6F9-2E5B-43CC-BB99-C2F5EA0B7E43}"/>
    <cellStyle name="計算 4 2 15 11" xfId="9936" xr:uid="{41D213AE-B597-4B15-AE74-37CBAAAB5326}"/>
    <cellStyle name="計算 4 2 15 11 2" xfId="20693" xr:uid="{AD5AADBD-BCC0-47BF-87B2-EC333F275F69}"/>
    <cellStyle name="計算 4 2 15 11 2 2" xfId="42384" xr:uid="{16C3D197-2A0B-4BF8-BB37-F542A3C0CE08}"/>
    <cellStyle name="計算 4 2 15 11 3" xfId="31625" xr:uid="{7BA2C829-2C2F-4AC6-A782-272417F23620}"/>
    <cellStyle name="計算 4 2 15 12" xfId="10571" xr:uid="{A99BFD6C-E63E-4D06-8649-65AC085F7874}"/>
    <cellStyle name="計算 4 2 15 12 2" xfId="21328" xr:uid="{9ACEFE09-8464-46D5-A749-59F55B8B135B}"/>
    <cellStyle name="計算 4 2 15 12 2 2" xfId="43019" xr:uid="{C6790A69-209E-41F1-845B-CF83887E7278}"/>
    <cellStyle name="計算 4 2 15 12 3" xfId="32260" xr:uid="{096A24AB-E9A0-4F2A-BB23-6607C57BFE15}"/>
    <cellStyle name="計算 4 2 15 13" xfId="11223" xr:uid="{5CDC3DB4-7A2E-4F7D-81B4-F7E6E5B1518D}"/>
    <cellStyle name="計算 4 2 15 13 2" xfId="21980" xr:uid="{8CFF45AA-8A59-494B-92A3-137C780EE858}"/>
    <cellStyle name="計算 4 2 15 13 2 2" xfId="43671" xr:uid="{2C7B2804-A524-417F-915B-F30BC8B7F1DA}"/>
    <cellStyle name="計算 4 2 15 13 3" xfId="32912" xr:uid="{AF2B9CCD-871A-4245-AFBE-FE1FD8F9EA75}"/>
    <cellStyle name="計算 4 2 15 14" xfId="11848" xr:uid="{C535957D-B270-4858-A1E2-3CCFD363B311}"/>
    <cellStyle name="計算 4 2 15 14 2" xfId="22605" xr:uid="{0F01F88C-F0AE-49F7-86E7-4E718E673E52}"/>
    <cellStyle name="計算 4 2 15 14 2 2" xfId="44296" xr:uid="{FA71B3BA-4E41-4605-BE8D-A81140BE061C}"/>
    <cellStyle name="計算 4 2 15 14 3" xfId="33537" xr:uid="{CC3A652E-3AE2-448F-9A6C-7C3ADBB9D743}"/>
    <cellStyle name="計算 4 2 15 15" xfId="12453" xr:uid="{261015A6-6F2B-43FA-B2D3-C8D2D69A0234}"/>
    <cellStyle name="計算 4 2 15 15 2" xfId="23210" xr:uid="{2626AB3B-2C41-4825-A3AF-D254DF2A7F7D}"/>
    <cellStyle name="計算 4 2 15 15 2 2" xfId="44901" xr:uid="{64C6F506-9F26-427E-8A8A-26E2B4CA47B4}"/>
    <cellStyle name="計算 4 2 15 15 3" xfId="34142" xr:uid="{0BCDE303-2668-4BD2-9DC1-E53C8A2CA739}"/>
    <cellStyle name="計算 4 2 15 16" xfId="13082" xr:uid="{23806D36-C711-49E1-B69C-FC78BAB1A510}"/>
    <cellStyle name="計算 4 2 15 16 2" xfId="23839" xr:uid="{09073372-08AC-4500-B921-4F582058A312}"/>
    <cellStyle name="計算 4 2 15 16 2 2" xfId="45530" xr:uid="{749680AC-EB0E-4264-9362-566865A873DD}"/>
    <cellStyle name="計算 4 2 15 16 3" xfId="34771" xr:uid="{42AC18D4-69D1-4FAD-99C0-ABA3EA73FFF2}"/>
    <cellStyle name="計算 4 2 15 17" xfId="13753" xr:uid="{753EDF69-92E2-4CAA-8E4C-DE2C512D5A7A}"/>
    <cellStyle name="計算 4 2 15 17 2" xfId="35442" xr:uid="{29103A25-154A-49D1-A442-2E2EC95BBE4C}"/>
    <cellStyle name="計算 4 2 15 18" xfId="24682" xr:uid="{3D7B0C76-764D-4978-B53B-2D1DCA6FD120}"/>
    <cellStyle name="計算 4 2 15 19" xfId="46380" xr:uid="{AD71B609-FB21-476D-BBE8-951FED9AC457}"/>
    <cellStyle name="計算 4 2 15 2" xfId="3934" xr:uid="{9E69F001-3024-460E-A179-45C31B8FA574}"/>
    <cellStyle name="計算 4 2 15 2 2" xfId="14690" xr:uid="{BBF444A0-57E2-4C74-859F-2BFACBB1AEF5}"/>
    <cellStyle name="計算 4 2 15 2 2 2" xfId="36380" xr:uid="{D2CB6145-E125-41B8-94A2-6711BAFE6BF5}"/>
    <cellStyle name="計算 4 2 15 2 2 3" xfId="50591" xr:uid="{28A2C0C1-BA08-42E4-B75A-E8C152FF6D3A}"/>
    <cellStyle name="計算 4 2 15 2 3" xfId="25622" xr:uid="{EBC9DE16-7620-4315-9F58-2BE714AE71EF}"/>
    <cellStyle name="計算 4 2 15 2 4" xfId="48422" xr:uid="{9BCD44A5-1C47-46C8-8FA9-715743E28860}"/>
    <cellStyle name="計算 4 2 15 20" xfId="47058" xr:uid="{76A4B2F2-3D4F-4F73-961B-D7F882C80EE8}"/>
    <cellStyle name="計算 4 2 15 21" xfId="47742" xr:uid="{A8D8B6BD-A381-490A-BE1C-6FD066FABA59}"/>
    <cellStyle name="計算 4 2 15 3" xfId="4614" xr:uid="{B161F990-6E38-4E5E-B588-89093AD5DB7C}"/>
    <cellStyle name="計算 4 2 15 3 2" xfId="15370" xr:uid="{4AD01ED3-115E-4A53-A1EC-83E99A340DAC}"/>
    <cellStyle name="計算 4 2 15 3 2 2" xfId="37060" xr:uid="{B170958E-AB6E-4503-BBD0-5950CC918A5B}"/>
    <cellStyle name="計算 4 2 15 3 2 3" xfId="51271" xr:uid="{793809DE-1936-40E2-B56B-32B29F4BC916}"/>
    <cellStyle name="計算 4 2 15 3 3" xfId="26302" xr:uid="{38EA661E-8885-41DF-B96A-5C3D20EF8527}"/>
    <cellStyle name="計算 4 2 15 3 4" xfId="49102" xr:uid="{55EF8EF0-3298-4A70-B3C8-7F067B27010D}"/>
    <cellStyle name="計算 4 2 15 4" xfId="5290" xr:uid="{101C2A5B-912C-4984-9FE8-7A6A05ECAB3E}"/>
    <cellStyle name="計算 4 2 15 4 2" xfId="16046" xr:uid="{E6D89BAD-0F75-4B08-BCCD-C6ED14015A63}"/>
    <cellStyle name="計算 4 2 15 4 2 2" xfId="37736" xr:uid="{A1D80328-7EE9-4C0A-940F-314F303A4C63}"/>
    <cellStyle name="計算 4 2 15 4 3" xfId="26978" xr:uid="{C114A19A-FB24-4126-8447-42A482FE0B27}"/>
    <cellStyle name="計算 4 2 15 4 4" xfId="49911" xr:uid="{9EE7B626-CE71-402C-BF33-75F6070638EA}"/>
    <cellStyle name="計算 4 2 15 5" xfId="5970" xr:uid="{958DE502-F047-41EE-9A88-927D82D179B8}"/>
    <cellStyle name="計算 4 2 15 5 2" xfId="16726" xr:uid="{A6768F51-34FD-4F25-B4CC-58FDC373836C}"/>
    <cellStyle name="計算 4 2 15 5 2 2" xfId="38416" xr:uid="{C7631753-44C0-49A6-A1B9-FB7F0CFDAF0B}"/>
    <cellStyle name="計算 4 2 15 5 3" xfId="27657" xr:uid="{E7DC0303-E800-49AC-9114-F8C9AD669B99}"/>
    <cellStyle name="計算 4 2 15 6" xfId="6653" xr:uid="{F4E49B66-2ABB-4918-937C-DE00732765F0}"/>
    <cellStyle name="計算 4 2 15 6 2" xfId="17409" xr:uid="{59018238-3C9B-495E-B4EA-E89F108ECF6A}"/>
    <cellStyle name="計算 4 2 15 6 2 2" xfId="39099" xr:uid="{49F0A277-11FD-48E7-860A-F043A43A768A}"/>
    <cellStyle name="計算 4 2 15 6 3" xfId="28340" xr:uid="{EFF5270D-05D2-4F66-A76C-2E3A47CF7506}"/>
    <cellStyle name="計算 4 2 15 7" xfId="7332" xr:uid="{5E944EB3-9209-4DF5-963E-796A8DC6E3BC}"/>
    <cellStyle name="計算 4 2 15 7 2" xfId="18088" xr:uid="{37E2487C-2DD0-41B6-B091-E64A534658FC}"/>
    <cellStyle name="計算 4 2 15 7 2 2" xfId="39778" xr:uid="{391C5474-484B-4955-A950-9E158358177A}"/>
    <cellStyle name="計算 4 2 15 7 3" xfId="29019" xr:uid="{85B66A30-5819-4058-9550-C60D3F4E6CF5}"/>
    <cellStyle name="計算 4 2 15 8" xfId="7995" xr:uid="{D6A7C291-AAE0-4018-9B0F-64B9FE564044}"/>
    <cellStyle name="計算 4 2 15 8 2" xfId="18751" xr:uid="{5AA8B5AB-8498-4628-BD87-8201FEFA0B7F}"/>
    <cellStyle name="計算 4 2 15 8 2 2" xfId="40442" xr:uid="{0E47C1F8-417D-4B0D-A13D-07FDA60D5192}"/>
    <cellStyle name="計算 4 2 15 8 3" xfId="29683" xr:uid="{61D0BECD-8672-4096-848C-1530D75F1628}"/>
    <cellStyle name="計算 4 2 15 9" xfId="8631" xr:uid="{5BA82E7C-E962-41EC-B0FC-B86704A3E121}"/>
    <cellStyle name="計算 4 2 15 9 2" xfId="19387" xr:uid="{D116F6BD-9449-4AB9-8342-81033A072700}"/>
    <cellStyle name="計算 4 2 15 9 2 2" xfId="41078" xr:uid="{8847706A-B5FE-4DA3-A8AD-360770BE0FF9}"/>
    <cellStyle name="計算 4 2 15 9 3" xfId="30319" xr:uid="{EC5E67F3-40F9-4AFC-94A7-5CA9F55188E2}"/>
    <cellStyle name="計算 4 2 16" xfId="2538" xr:uid="{7B4B4334-319B-4C50-8FD1-84D9F1C1A3EB}"/>
    <cellStyle name="計算 4 2 16 2" xfId="13907" xr:uid="{6C4BF7A2-128E-4DFC-BFC3-A14A6F9364D8}"/>
    <cellStyle name="計算 4 2 16 2 2" xfId="35597" xr:uid="{5EBB31BB-7D67-406E-9887-2C0FD7281EF5}"/>
    <cellStyle name="計算 4 2 16 2 3" xfId="49971" xr:uid="{274A3663-0BD8-4C2D-9FB5-35542485C88D}"/>
    <cellStyle name="計算 4 2 16 3" xfId="24838" xr:uid="{7ABC5FB8-4CF1-4E13-BD1A-A7510F634926}"/>
    <cellStyle name="計算 4 2 16 4" xfId="47802" xr:uid="{800769A1-0AF5-4AFE-ADD8-E5761974E999}"/>
    <cellStyle name="計算 4 2 17" xfId="3985" xr:uid="{AEAE1453-BF5F-4377-98CF-2BC9AF3D7613}"/>
    <cellStyle name="計算 4 2 17 2" xfId="14741" xr:uid="{AAA1E2A8-6358-4DDD-8606-A59182B5883A}"/>
    <cellStyle name="計算 4 2 17 2 2" xfId="36431" xr:uid="{95A78764-2605-4430-8259-E51E7AC2E0A4}"/>
    <cellStyle name="計算 4 2 17 2 3" xfId="50651" xr:uid="{70C55364-A104-4D70-AEED-5E66A6F07E1C}"/>
    <cellStyle name="計算 4 2 17 3" xfId="25673" xr:uid="{3A82F1D2-D053-4C5B-BD8B-0DB5B46C724E}"/>
    <cellStyle name="計算 4 2 17 4" xfId="48482" xr:uid="{CFEEA0A8-9137-496E-9E55-BB13C914B279}"/>
    <cellStyle name="計算 4 2 18" xfId="4665" xr:uid="{7C84D088-5E2D-45A4-AA1E-DD117121D846}"/>
    <cellStyle name="計算 4 2 18 2" xfId="15421" xr:uid="{C274A7C4-44C1-45EC-9F34-840B8C20EFB1}"/>
    <cellStyle name="計算 4 2 18 2 2" xfId="37111" xr:uid="{F76245AA-F005-4903-AD11-CC85DBB41E07}"/>
    <cellStyle name="計算 4 2 18 3" xfId="26353" xr:uid="{9C1225B3-B894-4205-8C7F-46050B7699F2}"/>
    <cellStyle name="計算 4 2 18 4" xfId="49291" xr:uid="{D78ECD48-96E5-4DC7-9A94-01A3D2704C6D}"/>
    <cellStyle name="計算 4 2 19" xfId="5341" xr:uid="{67D4C94E-1ABD-4117-B4CF-5B574CD04517}"/>
    <cellStyle name="計算 4 2 19 2" xfId="16097" xr:uid="{ADE92AB7-801F-4C36-A942-90241644D660}"/>
    <cellStyle name="計算 4 2 19 2 2" xfId="37787" xr:uid="{63A24B17-0A8F-4F94-80F5-FB26D4A68C87}"/>
    <cellStyle name="計算 4 2 19 3" xfId="27029" xr:uid="{5DF5E9DA-8F2F-4C72-BC21-D03D8A15BAC8}"/>
    <cellStyle name="計算 4 2 2" xfId="2470" xr:uid="{CB0DE600-2347-4823-9D87-C4A32C91552B}"/>
    <cellStyle name="計算 4 2 2 10" xfId="3252" xr:uid="{1602A4C7-252F-4C53-B697-6FE7119EAAF7}"/>
    <cellStyle name="計算 4 2 2 10 10" xfId="9280" xr:uid="{EC5359E7-5582-4C86-9189-C3299D17B908}"/>
    <cellStyle name="計算 4 2 2 10 10 2" xfId="20037" xr:uid="{846FB13F-7EF3-40FA-819C-8638CA5C6C03}"/>
    <cellStyle name="計算 4 2 2 10 10 2 2" xfId="41728" xr:uid="{0637C90B-57BC-4CEF-BAD9-2F4C5C8982AC}"/>
    <cellStyle name="計算 4 2 2 10 10 3" xfId="30969" xr:uid="{593F2C9F-1AF2-4A7B-A68D-46BF0CBC1B1C}"/>
    <cellStyle name="計算 4 2 2 10 11" xfId="9906" xr:uid="{E348EF56-C656-4489-B75F-4822EBB34CC8}"/>
    <cellStyle name="計算 4 2 2 10 11 2" xfId="20663" xr:uid="{6064259E-B3BF-4B25-AB2D-494E51209F4B}"/>
    <cellStyle name="計算 4 2 2 10 11 2 2" xfId="42354" xr:uid="{77B0265D-2DD2-4A55-9BA0-8CE1CCDDF3FC}"/>
    <cellStyle name="計算 4 2 2 10 11 3" xfId="31595" xr:uid="{F201F4E6-8008-4EC7-8E2D-079BD57059BD}"/>
    <cellStyle name="計算 4 2 2 10 12" xfId="10541" xr:uid="{E293B773-F4C5-477D-8017-1DCFF53239A3}"/>
    <cellStyle name="計算 4 2 2 10 12 2" xfId="21298" xr:uid="{02169C26-B2C9-478A-B369-F99647F9718F}"/>
    <cellStyle name="計算 4 2 2 10 12 2 2" xfId="42989" xr:uid="{A5410407-F9B4-486B-A7D8-9DE8C52B0D6D}"/>
    <cellStyle name="計算 4 2 2 10 12 3" xfId="32230" xr:uid="{CBE25A46-8940-469E-9A31-7B461769E95C}"/>
    <cellStyle name="計算 4 2 2 10 13" xfId="11193" xr:uid="{3339BD06-0408-4C1D-BB49-BA99C1F8928C}"/>
    <cellStyle name="計算 4 2 2 10 13 2" xfId="21950" xr:uid="{E4138825-402B-442B-95B7-FDC92626F3EE}"/>
    <cellStyle name="計算 4 2 2 10 13 2 2" xfId="43641" xr:uid="{ABB86246-5D54-47B3-BF9B-28CEBABFA37B}"/>
    <cellStyle name="計算 4 2 2 10 13 3" xfId="32882" xr:uid="{7B9E9B32-AA64-4C9C-B031-57597881D871}"/>
    <cellStyle name="計算 4 2 2 10 14" xfId="11818" xr:uid="{681C040B-9279-4A84-B23C-DA34D80C1329}"/>
    <cellStyle name="計算 4 2 2 10 14 2" xfId="22575" xr:uid="{413F1D1C-5011-4433-8C52-A0E32CEA7FD4}"/>
    <cellStyle name="計算 4 2 2 10 14 2 2" xfId="44266" xr:uid="{DB211453-B603-4CB5-BD60-5400C23708F8}"/>
    <cellStyle name="計算 4 2 2 10 14 3" xfId="33507" xr:uid="{2B8B39DB-5DEB-42DD-9242-2D6E952D48B5}"/>
    <cellStyle name="計算 4 2 2 10 15" xfId="12423" xr:uid="{E6DC0484-F421-49A2-81DE-F10DADDC576D}"/>
    <cellStyle name="計算 4 2 2 10 15 2" xfId="23180" xr:uid="{0A02B755-B2A0-4781-926E-E028F0651B7D}"/>
    <cellStyle name="計算 4 2 2 10 15 2 2" xfId="44871" xr:uid="{5E163616-3241-4E8C-9B71-70D9B5AA5268}"/>
    <cellStyle name="計算 4 2 2 10 15 3" xfId="34112" xr:uid="{B417CD10-3C66-4576-951B-A43B47AB5967}"/>
    <cellStyle name="計算 4 2 2 10 16" xfId="13052" xr:uid="{C78CF2E4-21F9-41B7-B4D4-C36C794CDC30}"/>
    <cellStyle name="計算 4 2 2 10 16 2" xfId="23809" xr:uid="{F1ACB3AF-715D-426E-B140-AAF4261DB4A1}"/>
    <cellStyle name="計算 4 2 2 10 16 2 2" xfId="45500" xr:uid="{E13DDC78-2EF9-4520-AEC4-920CC14DAEE1}"/>
    <cellStyle name="計算 4 2 2 10 16 3" xfId="34741" xr:uid="{558F0BE1-9858-453C-9C8B-5EA04CAB168C}"/>
    <cellStyle name="計算 4 2 2 10 17" xfId="13723" xr:uid="{7E6C7B83-781B-4135-A8E4-241E73C85901}"/>
    <cellStyle name="計算 4 2 2 10 17 2" xfId="35412" xr:uid="{196698C4-576D-472C-BE52-AB4B6B0077D0}"/>
    <cellStyle name="計算 4 2 2 10 18" xfId="24652" xr:uid="{89DD435D-A686-4702-94F5-3FB6D1AE20A3}"/>
    <cellStyle name="計算 4 2 2 10 19" xfId="46350" xr:uid="{2630CC38-0922-40A8-81A4-90EF0C71CF83}"/>
    <cellStyle name="計算 4 2 2 10 2" xfId="3904" xr:uid="{957EF73A-F4E1-4222-9668-1F36D7A58214}"/>
    <cellStyle name="計算 4 2 2 10 2 2" xfId="14660" xr:uid="{B6B78434-BD19-4A1A-9293-7643D1039D8E}"/>
    <cellStyle name="計算 4 2 2 10 2 2 2" xfId="36350" xr:uid="{5A2CBC04-D673-4220-8836-6CD0A8B0B1ED}"/>
    <cellStyle name="計算 4 2 2 10 2 2 3" xfId="50561" xr:uid="{104519EB-3F6A-4A07-B7C1-9F14FCF8FC99}"/>
    <cellStyle name="計算 4 2 2 10 2 3" xfId="25592" xr:uid="{5F698593-F5F6-47A6-BEAB-95E0A414D9AB}"/>
    <cellStyle name="計算 4 2 2 10 2 4" xfId="48392" xr:uid="{B84FDB54-BB4F-413A-990D-8AEAA9D3C6F4}"/>
    <cellStyle name="計算 4 2 2 10 20" xfId="47028" xr:uid="{4B7AC931-3592-4FC0-ACD5-90B219FD4026}"/>
    <cellStyle name="計算 4 2 2 10 21" xfId="47712" xr:uid="{73A60DAB-A8D8-4895-9176-39B06398D000}"/>
    <cellStyle name="計算 4 2 2 10 3" xfId="4584" xr:uid="{EF667B05-3B16-4D47-BA00-7EE997BE85A0}"/>
    <cellStyle name="計算 4 2 2 10 3 2" xfId="15340" xr:uid="{D10DAC54-E635-4E39-8451-3749017268AD}"/>
    <cellStyle name="計算 4 2 2 10 3 2 2" xfId="37030" xr:uid="{DA2872AF-6DAF-4456-99D9-FC6677CADD50}"/>
    <cellStyle name="計算 4 2 2 10 3 2 3" xfId="51241" xr:uid="{C3ED24F6-16C1-4C03-99BF-0364A37BE8F7}"/>
    <cellStyle name="計算 4 2 2 10 3 3" xfId="26272" xr:uid="{8FA8900F-CBE8-4C90-A18B-163E08B0D170}"/>
    <cellStyle name="計算 4 2 2 10 3 4" xfId="49072" xr:uid="{DE1644CE-8084-4DEE-B942-47862931FD10}"/>
    <cellStyle name="計算 4 2 2 10 4" xfId="5260" xr:uid="{37E43167-D8AA-4A7B-839D-1EB97CC3EACD}"/>
    <cellStyle name="計算 4 2 2 10 4 2" xfId="16016" xr:uid="{B35BD3CA-8E74-400A-9BAA-E959EED5D80D}"/>
    <cellStyle name="計算 4 2 2 10 4 2 2" xfId="37706" xr:uid="{C1DB1256-EC36-4A99-B9CB-6841A42AB867}"/>
    <cellStyle name="計算 4 2 2 10 4 3" xfId="26948" xr:uid="{7656D52E-7FC6-42FB-9342-6CF8A6281FB7}"/>
    <cellStyle name="計算 4 2 2 10 4 4" xfId="49881" xr:uid="{630796C1-8FAE-4EB2-A03B-66EDF4DA9150}"/>
    <cellStyle name="計算 4 2 2 10 5" xfId="5940" xr:uid="{CFA4254C-9AE0-4622-98C2-B5349876D61B}"/>
    <cellStyle name="計算 4 2 2 10 5 2" xfId="16696" xr:uid="{3286651C-8194-40F2-AC37-A8EA9BA5F414}"/>
    <cellStyle name="計算 4 2 2 10 5 2 2" xfId="38386" xr:uid="{6D37B817-9367-46DC-8CC9-8F354C89DC58}"/>
    <cellStyle name="計算 4 2 2 10 5 3" xfId="27627" xr:uid="{ACAE4E5E-A07C-4BDE-B93C-CC26259A1DFF}"/>
    <cellStyle name="計算 4 2 2 10 6" xfId="6623" xr:uid="{5EB89F9C-A43F-4C10-8562-C6A330C5126D}"/>
    <cellStyle name="計算 4 2 2 10 6 2" xfId="17379" xr:uid="{DADE6FDC-2D81-4C78-B7C7-419EAC7D7B68}"/>
    <cellStyle name="計算 4 2 2 10 6 2 2" xfId="39069" xr:uid="{43C0048A-47EE-4F29-A697-B3ED57FE5AFE}"/>
    <cellStyle name="計算 4 2 2 10 6 3" xfId="28310" xr:uid="{C071DD26-256E-4372-9F03-6E538E2579EF}"/>
    <cellStyle name="計算 4 2 2 10 7" xfId="7302" xr:uid="{73B02C0C-B87B-4E83-AE5B-ECF322E36DC6}"/>
    <cellStyle name="計算 4 2 2 10 7 2" xfId="18058" xr:uid="{C051739F-E408-45CA-B2D2-E2F75ACC8E57}"/>
    <cellStyle name="計算 4 2 2 10 7 2 2" xfId="39748" xr:uid="{0B4D322A-2A8B-4ACC-8A23-D187B6883113}"/>
    <cellStyle name="計算 4 2 2 10 7 3" xfId="28989" xr:uid="{B9166361-1C74-4222-A973-4B7260409B63}"/>
    <cellStyle name="計算 4 2 2 10 8" xfId="7965" xr:uid="{46084AC3-0D77-4E99-BCE2-31ACA6012D5E}"/>
    <cellStyle name="計算 4 2 2 10 8 2" xfId="18721" xr:uid="{C81D29DB-8B24-48B6-9B01-60FF2FB718BE}"/>
    <cellStyle name="計算 4 2 2 10 8 2 2" xfId="40412" xr:uid="{40AA70E1-D7CB-44C2-A0B5-E99ED13B746F}"/>
    <cellStyle name="計算 4 2 2 10 8 3" xfId="29653" xr:uid="{6FE8D8CF-0DEB-48C0-B148-0BE6FD68CEFB}"/>
    <cellStyle name="計算 4 2 2 10 9" xfId="8601" xr:uid="{2A8B2C01-7452-47C5-944D-EE373C898A33}"/>
    <cellStyle name="計算 4 2 2 10 9 2" xfId="19357" xr:uid="{FE538FC1-C81E-49A8-AA6F-D0B866F20DA3}"/>
    <cellStyle name="計算 4 2 2 10 9 2 2" xfId="41048" xr:uid="{262CCB6D-7807-4252-9C4D-FAFA5F5CC03A}"/>
    <cellStyle name="計算 4 2 2 10 9 3" xfId="30289" xr:uid="{5FAF14C4-2852-4AA9-9352-46D2E65957D6}"/>
    <cellStyle name="計算 4 2 2 11" xfId="3312" xr:uid="{890E9C32-9B1B-4B06-8E3F-6B71D47772F1}"/>
    <cellStyle name="計算 4 2 2 11 10" xfId="9340" xr:uid="{3C133503-3E60-4276-A8B1-8B941FE6ED31}"/>
    <cellStyle name="計算 4 2 2 11 10 2" xfId="20097" xr:uid="{2A0CE36D-2129-4037-883E-5333E8D6492C}"/>
    <cellStyle name="計算 4 2 2 11 10 2 2" xfId="41788" xr:uid="{5E418814-CCDC-4C99-8474-C530A707A46C}"/>
    <cellStyle name="計算 4 2 2 11 10 3" xfId="31029" xr:uid="{2B2E7A09-69F6-42C8-8A8F-2B7EACC380AF}"/>
    <cellStyle name="計算 4 2 2 11 11" xfId="9966" xr:uid="{3D6C1900-110F-49ED-AA50-E7EAE69CB62C}"/>
    <cellStyle name="計算 4 2 2 11 11 2" xfId="20723" xr:uid="{7A864119-FE6C-45E4-9BD0-187593E0A1FB}"/>
    <cellStyle name="計算 4 2 2 11 11 2 2" xfId="42414" xr:uid="{F5A23618-1371-4522-AE12-FF1F276AC676}"/>
    <cellStyle name="計算 4 2 2 11 11 3" xfId="31655" xr:uid="{2452F1F2-250E-45C9-A5D5-7F2D3F31970C}"/>
    <cellStyle name="計算 4 2 2 11 12" xfId="10601" xr:uid="{49925BF5-B01A-4EDE-91BC-24C7051A1992}"/>
    <cellStyle name="計算 4 2 2 11 12 2" xfId="21358" xr:uid="{B7534D95-C647-4E8C-A164-2AEDEEF50154}"/>
    <cellStyle name="計算 4 2 2 11 12 2 2" xfId="43049" xr:uid="{0DABB127-8554-4025-B486-CE59171CD4D0}"/>
    <cellStyle name="計算 4 2 2 11 12 3" xfId="32290" xr:uid="{AB24CDFA-4CEE-4292-A0BD-8BC5F92337B2}"/>
    <cellStyle name="計算 4 2 2 11 13" xfId="11253" xr:uid="{B75E888B-8CCE-46AC-A6EA-E04D1858CE51}"/>
    <cellStyle name="計算 4 2 2 11 13 2" xfId="22010" xr:uid="{4003C90E-68CA-4804-A487-C6A1D49AFA96}"/>
    <cellStyle name="計算 4 2 2 11 13 2 2" xfId="43701" xr:uid="{28C731D4-A17B-4F60-978F-5F18A0F7CC00}"/>
    <cellStyle name="計算 4 2 2 11 13 3" xfId="32942" xr:uid="{968B28B8-59AB-4866-8443-B2BB2084F0E4}"/>
    <cellStyle name="計算 4 2 2 11 14" xfId="11878" xr:uid="{EB15461F-95B1-4677-BBB0-B28A12FD9A55}"/>
    <cellStyle name="計算 4 2 2 11 14 2" xfId="22635" xr:uid="{2AFE0CDA-FAC7-40A1-8598-6E753B8F5123}"/>
    <cellStyle name="計算 4 2 2 11 14 2 2" xfId="44326" xr:uid="{0CDE98C3-16DF-4658-B077-DE9475DD4F70}"/>
    <cellStyle name="計算 4 2 2 11 14 3" xfId="33567" xr:uid="{28423C25-22EE-4048-9BE3-BC4BDDDB873E}"/>
    <cellStyle name="計算 4 2 2 11 15" xfId="12483" xr:uid="{C6CB6368-9A6E-4C3C-BFEF-F4AE06E1DDC3}"/>
    <cellStyle name="計算 4 2 2 11 15 2" xfId="23240" xr:uid="{C38BB02E-BA5D-47A4-ACD9-DC06D8651053}"/>
    <cellStyle name="計算 4 2 2 11 15 2 2" xfId="44931" xr:uid="{0053D218-5E79-4B96-AAB5-488061719F81}"/>
    <cellStyle name="計算 4 2 2 11 15 3" xfId="34172" xr:uid="{1C4FBD3C-148E-49E8-B113-17F1C0ED8C10}"/>
    <cellStyle name="計算 4 2 2 11 16" xfId="13112" xr:uid="{53DF700A-50B8-40D5-9A47-15BE45110812}"/>
    <cellStyle name="計算 4 2 2 11 16 2" xfId="23869" xr:uid="{036478F9-E8A2-49B3-88E6-0B4C8BAF9758}"/>
    <cellStyle name="計算 4 2 2 11 16 2 2" xfId="45560" xr:uid="{7118F317-D94A-42CE-8F89-777B2C6F18E6}"/>
    <cellStyle name="計算 4 2 2 11 16 3" xfId="34801" xr:uid="{3B38E461-B49A-4841-890E-F004E941639F}"/>
    <cellStyle name="計算 4 2 2 11 17" xfId="13783" xr:uid="{7B3066A8-A9AC-44A8-85AE-B48A0A2A3355}"/>
    <cellStyle name="計算 4 2 2 11 17 2" xfId="35472" xr:uid="{F6214D4A-297B-40D2-A2B3-90E0D9729F58}"/>
    <cellStyle name="計算 4 2 2 11 18" xfId="24712" xr:uid="{8A02BC72-2D57-4A80-AF74-1FE875085010}"/>
    <cellStyle name="計算 4 2 2 11 19" xfId="46410" xr:uid="{C409E748-6500-458A-AAFD-8A4DC4E24E4B}"/>
    <cellStyle name="計算 4 2 2 11 2" xfId="3964" xr:uid="{C337B55F-3A3F-49BE-91AB-8CA918604233}"/>
    <cellStyle name="計算 4 2 2 11 2 2" xfId="14720" xr:uid="{3104DC8B-40F6-40C0-AB70-9D1BA1F95D8B}"/>
    <cellStyle name="計算 4 2 2 11 2 2 2" xfId="36410" xr:uid="{5799ED38-9F05-4652-87CD-3A9402A124F6}"/>
    <cellStyle name="計算 4 2 2 11 2 2 3" xfId="50621" xr:uid="{910FBD7A-F579-4ED5-8BBA-7E659A6407A9}"/>
    <cellStyle name="計算 4 2 2 11 2 3" xfId="25652" xr:uid="{E600038A-2285-40C7-B845-0251A539BFB3}"/>
    <cellStyle name="計算 4 2 2 11 2 4" xfId="48452" xr:uid="{C7541BCF-542D-4687-8730-11CE492C7994}"/>
    <cellStyle name="計算 4 2 2 11 20" xfId="47088" xr:uid="{9799DAAB-DA62-46C5-8858-4D2D215464D2}"/>
    <cellStyle name="計算 4 2 2 11 21" xfId="47772" xr:uid="{8BB2456B-214D-45DB-ADA9-10BD9FB57B38}"/>
    <cellStyle name="計算 4 2 2 11 3" xfId="4644" xr:uid="{0D561201-CF9C-4A47-A6E3-A4A9448FF447}"/>
    <cellStyle name="計算 4 2 2 11 3 2" xfId="15400" xr:uid="{D86145C1-2279-46B6-8F42-9FEBD3525EE0}"/>
    <cellStyle name="計算 4 2 2 11 3 2 2" xfId="37090" xr:uid="{461C805E-4A24-4B12-A04E-E59120E9D0AF}"/>
    <cellStyle name="計算 4 2 2 11 3 2 3" xfId="51301" xr:uid="{52772613-8183-4AA6-BE24-591EF0916038}"/>
    <cellStyle name="計算 4 2 2 11 3 3" xfId="26332" xr:uid="{A5CBCDFC-B7CD-42ED-88A9-39C9AFE893CA}"/>
    <cellStyle name="計算 4 2 2 11 3 4" xfId="49132" xr:uid="{A24C72C8-4932-4E95-989D-ED0950A22F52}"/>
    <cellStyle name="計算 4 2 2 11 4" xfId="5320" xr:uid="{DFA20094-45A5-4D5C-A117-D0B8B4ACAB28}"/>
    <cellStyle name="計算 4 2 2 11 4 2" xfId="16076" xr:uid="{650F1263-999F-4274-A43A-732DDB7C8B2A}"/>
    <cellStyle name="計算 4 2 2 11 4 2 2" xfId="37766" xr:uid="{E19F8FAE-5EFA-467F-A55E-4BE08393C6B5}"/>
    <cellStyle name="計算 4 2 2 11 4 3" xfId="27008" xr:uid="{B4F21FF9-D581-421B-86D4-C1F2D3355833}"/>
    <cellStyle name="計算 4 2 2 11 4 4" xfId="49941" xr:uid="{5600C48A-2C91-4BFB-A31E-46E8F0D28942}"/>
    <cellStyle name="計算 4 2 2 11 5" xfId="6000" xr:uid="{679A373C-5259-47D2-B7DB-C09206D37E8E}"/>
    <cellStyle name="計算 4 2 2 11 5 2" xfId="16756" xr:uid="{9991432D-E969-4C9E-A01A-70427E029197}"/>
    <cellStyle name="計算 4 2 2 11 5 2 2" xfId="38446" xr:uid="{F7EE360A-9B9A-4B78-8311-F4594A8D57B9}"/>
    <cellStyle name="計算 4 2 2 11 5 3" xfId="27687" xr:uid="{B976EF5D-138A-40BF-B862-D9594F12A228}"/>
    <cellStyle name="計算 4 2 2 11 6" xfId="6683" xr:uid="{5570DA9D-9633-4F1C-B37F-336646634AAC}"/>
    <cellStyle name="計算 4 2 2 11 6 2" xfId="17439" xr:uid="{F045FE13-7433-4429-99AA-72B9281F8402}"/>
    <cellStyle name="計算 4 2 2 11 6 2 2" xfId="39129" xr:uid="{3ED129F6-46EB-4400-A2D1-92CAA3BD24AE}"/>
    <cellStyle name="計算 4 2 2 11 6 3" xfId="28370" xr:uid="{9F65B3A0-2F3C-4B71-A616-908B97C82F06}"/>
    <cellStyle name="計算 4 2 2 11 7" xfId="7362" xr:uid="{E3A6B6A3-814E-48DB-B868-645DF373CB25}"/>
    <cellStyle name="計算 4 2 2 11 7 2" xfId="18118" xr:uid="{42E839DC-08F1-40AE-A1B4-B7669A60A68A}"/>
    <cellStyle name="計算 4 2 2 11 7 2 2" xfId="39808" xr:uid="{BCAFB9BE-9EA6-42CB-BDBD-B6C5C9982B6E}"/>
    <cellStyle name="計算 4 2 2 11 7 3" xfId="29049" xr:uid="{5A00D340-7A37-49DA-98E6-34401061F01A}"/>
    <cellStyle name="計算 4 2 2 11 8" xfId="8025" xr:uid="{67408DFE-74CB-4CD4-86B8-FF4BD9D9B9BB}"/>
    <cellStyle name="計算 4 2 2 11 8 2" xfId="18781" xr:uid="{8DD54B90-1BCC-40DB-A22A-A8D91C3BBCA5}"/>
    <cellStyle name="計算 4 2 2 11 8 2 2" xfId="40472" xr:uid="{970EECB9-4B4D-4006-A38D-1AA3C944CA50}"/>
    <cellStyle name="計算 4 2 2 11 8 3" xfId="29713" xr:uid="{84CC198A-98AD-4929-9C77-7BA7E6076DD6}"/>
    <cellStyle name="計算 4 2 2 11 9" xfId="8661" xr:uid="{4A062D27-0230-4395-8F56-25C8CB01AE2E}"/>
    <cellStyle name="計算 4 2 2 11 9 2" xfId="19417" xr:uid="{50A3BA00-07EE-4DD9-8504-3C49740D8558}"/>
    <cellStyle name="計算 4 2 2 11 9 2 2" xfId="41108" xr:uid="{DDD988EF-910E-413E-A4F2-0E4EF57D5870}"/>
    <cellStyle name="計算 4 2 2 11 9 3" xfId="30349" xr:uid="{CD49EF84-806D-498E-B93C-29134668B846}"/>
    <cellStyle name="計算 4 2 2 12" xfId="3400" xr:uid="{4CC93B5F-31D0-46D0-8261-3F17F3011941}"/>
    <cellStyle name="計算 4 2 2 12 2" xfId="14156" xr:uid="{9011C3B3-E830-4B02-93C7-F92C89EFFC27}"/>
    <cellStyle name="計算 4 2 2 12 2 2" xfId="35846" xr:uid="{BB158D78-769B-4D24-9A31-6A8C01446B51}"/>
    <cellStyle name="計算 4 2 2 12 2 3" xfId="50061" xr:uid="{E5BBB7F7-66D4-438A-BEEB-EC4CEFB14AB6}"/>
    <cellStyle name="計算 4 2 2 12 3" xfId="25087" xr:uid="{AE134A6A-B201-4EFC-828A-ABF880A85A05}"/>
    <cellStyle name="計算 4 2 2 12 4" xfId="47892" xr:uid="{7BD6B635-4EEE-467D-AE24-3D26E467FC2F}"/>
    <cellStyle name="計算 4 2 2 13" xfId="4078" xr:uid="{D20CB1FE-D8C7-4800-9E3A-6158DEE0E68E}"/>
    <cellStyle name="計算 4 2 2 13 2" xfId="14834" xr:uid="{67E99C3C-E187-42DE-B2AD-AD52FCE95763}"/>
    <cellStyle name="計算 4 2 2 13 2 2" xfId="36524" xr:uid="{99C64550-CB6F-454C-B732-5A98527F32FF}"/>
    <cellStyle name="計算 4 2 2 13 2 3" xfId="50741" xr:uid="{6D89F27F-A626-414B-8FC7-197CB60B7C2C}"/>
    <cellStyle name="計算 4 2 2 13 3" xfId="25766" xr:uid="{C7A3B0B8-AF65-4A92-ACC1-596791A40DF3}"/>
    <cellStyle name="計算 4 2 2 13 4" xfId="48572" xr:uid="{71605B94-91EF-4167-A514-92DA64756690}"/>
    <cellStyle name="計算 4 2 2 14" xfId="4757" xr:uid="{2196FEF8-B3FA-4450-BB1A-95D190E54E04}"/>
    <cellStyle name="計算 4 2 2 14 2" xfId="15513" xr:uid="{FC0FF952-E021-477D-B7C6-29B191383BEA}"/>
    <cellStyle name="計算 4 2 2 14 2 2" xfId="37203" xr:uid="{1445F45E-1F1C-4185-9691-7330B88D34D6}"/>
    <cellStyle name="計算 4 2 2 14 3" xfId="26445" xr:uid="{AF7485B1-CF5A-412C-BDA8-448F80B7F9C5}"/>
    <cellStyle name="計算 4 2 2 14 4" xfId="49381" xr:uid="{1417BD09-5F84-4FBB-A4E5-C3A64C22BCDF}"/>
    <cellStyle name="計算 4 2 2 15" xfId="5434" xr:uid="{F9738C35-A8E1-4C9A-BA04-9E5B3A4373E7}"/>
    <cellStyle name="計算 4 2 2 15 2" xfId="16190" xr:uid="{0BB2BB6C-21AC-4F67-BC04-EF98D3A674E6}"/>
    <cellStyle name="計算 4 2 2 15 2 2" xfId="37880" xr:uid="{C749D238-9DE7-49CF-97CB-4EA64FFBEB6A}"/>
    <cellStyle name="計算 4 2 2 15 3" xfId="27122" xr:uid="{18BABC66-32D5-4A47-BFBD-03CB35BB770C}"/>
    <cellStyle name="計算 4 2 2 16" xfId="6123" xr:uid="{77AA2DE4-75F5-4DEB-B9AE-DC373ECBAE27}"/>
    <cellStyle name="計算 4 2 2 16 2" xfId="16879" xr:uid="{9D19262D-9806-4BB0-BF53-65351B437C67}"/>
    <cellStyle name="計算 4 2 2 16 2 2" xfId="38569" xr:uid="{CD9071BB-B891-41C2-A500-5FC0890B499E}"/>
    <cellStyle name="計算 4 2 2 16 3" xfId="27810" xr:uid="{3AD1EDAD-8CDE-408D-AD69-B8C060AF95B0}"/>
    <cellStyle name="計算 4 2 2 17" xfId="6797" xr:uid="{662733A3-A920-4DA1-A828-7A139E837410}"/>
    <cellStyle name="計算 4 2 2 17 2" xfId="17553" xr:uid="{D5C1C9A3-348D-4406-99AD-FA54AD306A16}"/>
    <cellStyle name="計算 4 2 2 17 2 2" xfId="39243" xr:uid="{765D00EA-BD50-474C-B3AE-AE636E73708A}"/>
    <cellStyle name="計算 4 2 2 17 3" xfId="28484" xr:uid="{FA72C887-E7D2-4EBC-8CD9-2DD8CB8D8A29}"/>
    <cellStyle name="計算 4 2 2 18" xfId="8096" xr:uid="{81ACB605-2E42-4345-A274-CEA85FA2E1A0}"/>
    <cellStyle name="計算 4 2 2 18 2" xfId="18852" xr:uid="{BA79629F-BF23-42B0-8060-EA1036220C79}"/>
    <cellStyle name="計算 4 2 2 18 2 2" xfId="40543" xr:uid="{A8F56774-594C-4473-BF2E-748886BC3F04}"/>
    <cellStyle name="計算 4 2 2 18 3" xfId="29784" xr:uid="{AD1ECDD8-EE23-4722-897B-2FA66DE34CE7}"/>
    <cellStyle name="計算 4 2 2 19" xfId="10036" xr:uid="{E7A066B8-0E0A-426F-9F1D-AE13E3593D2D}"/>
    <cellStyle name="計算 4 2 2 19 2" xfId="20793" xr:uid="{FE35B07C-4ED3-4C51-8375-A28E7984F267}"/>
    <cellStyle name="計算 4 2 2 19 2 2" xfId="42484" xr:uid="{8D506F6B-D2AA-4A4B-AD01-AEF32EFCFB2E}"/>
    <cellStyle name="計算 4 2 2 19 3" xfId="31725" xr:uid="{FB8155A3-629F-4F61-A272-7E59593E13A6}"/>
    <cellStyle name="計算 4 2 2 2" xfId="2502" xr:uid="{50AABECA-D60D-4352-A714-018B4330859E}"/>
    <cellStyle name="計算 4 2 2 2 10" xfId="8154" xr:uid="{A4F5FE9C-D72F-4033-87F5-BC4343BA27B0}"/>
    <cellStyle name="計算 4 2 2 2 10 2" xfId="18910" xr:uid="{784433CE-D2A4-4779-938C-A80ABED18C89}"/>
    <cellStyle name="計算 4 2 2 2 10 2 2" xfId="40601" xr:uid="{A3391753-17BB-48B7-9F51-66908D95B1CE}"/>
    <cellStyle name="計算 4 2 2 2 10 3" xfId="29842" xr:uid="{E3BE3564-60F8-4F69-85B6-F6F1AA399942}"/>
    <cellStyle name="計算 4 2 2 2 11" xfId="8835" xr:uid="{45E8F261-E845-48BF-A55E-7DFD4F13366B}"/>
    <cellStyle name="計算 4 2 2 2 11 2" xfId="19591" xr:uid="{8C4F91F2-0AFB-4445-83A4-300DBB1A5918}"/>
    <cellStyle name="計算 4 2 2 2 11 2 2" xfId="41282" xr:uid="{8AE9DC11-3DC4-4663-8B96-5BC75C2DF605}"/>
    <cellStyle name="計算 4 2 2 2 11 3" xfId="30523" xr:uid="{70A655AD-8D99-4131-9C55-770B2FA05C70}"/>
    <cellStyle name="計算 4 2 2 2 12" xfId="9460" xr:uid="{F447A960-C959-4AA8-A33E-63D95D8F6FFF}"/>
    <cellStyle name="計算 4 2 2 2 12 2" xfId="20217" xr:uid="{D285197F-180B-4FB0-A478-FE237B0AD39F}"/>
    <cellStyle name="計算 4 2 2 2 12 2 2" xfId="41908" xr:uid="{A626827A-6661-4CE9-B265-90C5C45BDAD2}"/>
    <cellStyle name="計算 4 2 2 2 12 3" xfId="31149" xr:uid="{8496CF6D-240C-4042-9A67-36C0ED006E21}"/>
    <cellStyle name="計算 4 2 2 2 13" xfId="10095" xr:uid="{F9560A25-9F73-418B-924D-97BF18BB0090}"/>
    <cellStyle name="計算 4 2 2 2 13 2" xfId="20852" xr:uid="{16CB713E-D84E-4B94-83E4-350320047190}"/>
    <cellStyle name="計算 4 2 2 2 13 2 2" xfId="42543" xr:uid="{A61E5957-0AE7-4D1F-99BA-9D8E23A8297B}"/>
    <cellStyle name="計算 4 2 2 2 13 3" xfId="31784" xr:uid="{87A6F981-E41C-43C7-8AF3-3A8DE6646C89}"/>
    <cellStyle name="計算 4 2 2 2 14" xfId="10747" xr:uid="{BE2519F1-B569-4355-A73F-BF680FAF27FB}"/>
    <cellStyle name="計算 4 2 2 2 14 2" xfId="21504" xr:uid="{55338D20-6F04-44E4-98EE-19B2C790E6D8}"/>
    <cellStyle name="計算 4 2 2 2 14 2 2" xfId="43195" xr:uid="{FD85B974-C81D-4079-8D8F-FC45AA44448B}"/>
    <cellStyle name="計算 4 2 2 2 14 3" xfId="32436" xr:uid="{C71A7F9D-C8B0-401E-9036-980E8136E44C}"/>
    <cellStyle name="計算 4 2 2 2 15" xfId="11372" xr:uid="{E374AB94-A948-48D0-9F75-ADCBB23C7612}"/>
    <cellStyle name="計算 4 2 2 2 15 2" xfId="22129" xr:uid="{34EC3C1B-E324-40ED-8B0B-FDE89B0CC41A}"/>
    <cellStyle name="計算 4 2 2 2 15 2 2" xfId="43820" xr:uid="{99A0C81F-B6F4-4150-BEBF-D89A0C9F9B7F}"/>
    <cellStyle name="計算 4 2 2 2 15 3" xfId="33061" xr:uid="{CC261AC4-E527-41D6-B339-4C6913C5CE80}"/>
    <cellStyle name="計算 4 2 2 2 16" xfId="11977" xr:uid="{82C1D439-4210-4882-AE02-24627FB37A27}"/>
    <cellStyle name="計算 4 2 2 2 16 2" xfId="22734" xr:uid="{3F1B99C5-F73B-4268-9D34-1B09F6E607D5}"/>
    <cellStyle name="計算 4 2 2 2 16 2 2" xfId="44425" xr:uid="{FC9BF8E5-227C-4B47-AF63-12FE80A8858D}"/>
    <cellStyle name="計算 4 2 2 2 16 3" xfId="33666" xr:uid="{623E3D0B-9B15-4D88-A82A-568FE2D83D53}"/>
    <cellStyle name="計算 4 2 2 2 17" xfId="12606" xr:uid="{9DA73855-1E1B-4564-9CC0-487104357611}"/>
    <cellStyle name="計算 4 2 2 2 17 2" xfId="23363" xr:uid="{3124BF20-65EC-48DC-B7EA-DDCFED4D4D60}"/>
    <cellStyle name="計算 4 2 2 2 17 2 2" xfId="45054" xr:uid="{A5A7BE12-6777-4BAC-87B4-8307FFA60492}"/>
    <cellStyle name="計算 4 2 2 2 17 3" xfId="34295" xr:uid="{C897C40B-48BD-4E10-AAAF-00B6CB0A9332}"/>
    <cellStyle name="計算 4 2 2 2 18" xfId="13277" xr:uid="{B7316D77-0987-4C73-8158-26B14BDB4E09}"/>
    <cellStyle name="計算 4 2 2 2 18 2" xfId="34966" xr:uid="{31DDDDE0-19BF-424D-A4EE-7E71FA376E8B}"/>
    <cellStyle name="計算 4 2 2 2 19" xfId="24206" xr:uid="{B8AC6065-AD89-4F8B-8496-B48197DB70EB}"/>
    <cellStyle name="計算 4 2 2 2 2" xfId="2807" xr:uid="{666F1D55-DCCE-4D58-8FBA-1D6F9AB572B6}"/>
    <cellStyle name="計算 4 2 2 2 2 2" xfId="14083" xr:uid="{65F98562-C9D8-468A-80E4-6FD1F90091B0}"/>
    <cellStyle name="計算 4 2 2 2 2 2 2" xfId="35773" xr:uid="{1CBFA5DF-1088-46F8-9FA7-E6E0861E4ECE}"/>
    <cellStyle name="計算 4 2 2 2 2 2 3" xfId="50115" xr:uid="{D689288B-D686-49D1-B025-F207F2D6B964}"/>
    <cellStyle name="計算 4 2 2 2 2 3" xfId="25014" xr:uid="{7519EE9A-12C1-4851-BE4B-E518027A2C26}"/>
    <cellStyle name="計算 4 2 2 2 2 4" xfId="47946" xr:uid="{6A4EDBA4-DEC9-4457-BC8B-7D1116270A60}"/>
    <cellStyle name="計算 4 2 2 2 20" xfId="45904" xr:uid="{043708B0-EEDE-4F84-8FDA-2335DF114489}"/>
    <cellStyle name="計算 4 2 2 2 21" xfId="46582" xr:uid="{FA22CBEA-FBD6-468E-8300-9E2916D642EC}"/>
    <cellStyle name="計算 4 2 2 2 22" xfId="47266" xr:uid="{E69B2364-4406-4525-9C2D-D273904F98B8}"/>
    <cellStyle name="計算 4 2 2 2 3" xfId="3458" xr:uid="{7019C230-D16D-47A0-9A5B-07E32A4719FC}"/>
    <cellStyle name="計算 4 2 2 2 3 2" xfId="14214" xr:uid="{954ADA46-5189-492D-A74E-10F1F4E178E6}"/>
    <cellStyle name="計算 4 2 2 2 3 2 2" xfId="35904" xr:uid="{918B9F25-B358-4F4B-A36C-02128679E733}"/>
    <cellStyle name="計算 4 2 2 2 3 2 3" xfId="50795" xr:uid="{AB2D5D0D-7937-4D62-9847-6042C849F1EB}"/>
    <cellStyle name="計算 4 2 2 2 3 3" xfId="25145" xr:uid="{5F3F7039-C74A-480D-816B-1F7186EF06FF}"/>
    <cellStyle name="計算 4 2 2 2 3 4" xfId="48626" xr:uid="{EC521A3D-3A69-4B48-A07D-581A6436DFCF}"/>
    <cellStyle name="計算 4 2 2 2 4" xfId="4138" xr:uid="{394C7474-4821-4D7F-96B0-7732A5B4AD1E}"/>
    <cellStyle name="計算 4 2 2 2 4 2" xfId="14894" xr:uid="{FE62B088-64A3-4ABF-AF7F-BFC1CFBF35C2}"/>
    <cellStyle name="計算 4 2 2 2 4 2 2" xfId="36584" xr:uid="{1BC82732-C413-494C-A7FC-1249016A9416}"/>
    <cellStyle name="計算 4 2 2 2 4 3" xfId="25826" xr:uid="{437B4D89-C197-4EDE-8739-C41A45043E7C}"/>
    <cellStyle name="計算 4 2 2 2 4 4" xfId="49435" xr:uid="{B919A713-8450-4A48-8C10-5B4A27FEC78A}"/>
    <cellStyle name="計算 4 2 2 2 5" xfId="4814" xr:uid="{1AC33083-DB55-44C6-838A-5C2548A6355B}"/>
    <cellStyle name="計算 4 2 2 2 5 2" xfId="15570" xr:uid="{B4EBA594-9AEF-48D1-A80D-8A385B8BF574}"/>
    <cellStyle name="計算 4 2 2 2 5 2 2" xfId="37260" xr:uid="{0F0FAFE8-9B25-44B6-9036-203C24A12914}"/>
    <cellStyle name="計算 4 2 2 2 5 3" xfId="26502" xr:uid="{5AB27AEB-8ECD-4350-8351-A6B2EB466BFD}"/>
    <cellStyle name="計算 4 2 2 2 6" xfId="5494" xr:uid="{A46E102C-B98F-4942-8B21-5EE922EEFB5D}"/>
    <cellStyle name="計算 4 2 2 2 6 2" xfId="16250" xr:uid="{316E3E57-E314-4354-BF04-A58915BD9787}"/>
    <cellStyle name="計算 4 2 2 2 6 2 2" xfId="37940" xr:uid="{A115EC0F-EA58-405D-952B-97C391EA69FC}"/>
    <cellStyle name="計算 4 2 2 2 6 3" xfId="27182" xr:uid="{2B4E338B-4C1D-4E60-9768-B1DB0A6ED963}"/>
    <cellStyle name="計算 4 2 2 2 7" xfId="6178" xr:uid="{3BD5DDDA-5A2B-4A1B-854F-32976C32AC06}"/>
    <cellStyle name="計算 4 2 2 2 7 2" xfId="16934" xr:uid="{16EE2E9E-7162-4264-ABCF-DD1029EDB46A}"/>
    <cellStyle name="計算 4 2 2 2 7 2 2" xfId="38624" xr:uid="{B2A3CB82-C5E4-45CE-8E73-8933DED9FA7A}"/>
    <cellStyle name="計算 4 2 2 2 7 3" xfId="27865" xr:uid="{D9EE4A8C-95C0-430E-9715-D08EDDED2A7D}"/>
    <cellStyle name="計算 4 2 2 2 8" xfId="6857" xr:uid="{1CA46E38-6F6A-46E8-9280-89CD81ECF8E3}"/>
    <cellStyle name="計算 4 2 2 2 8 2" xfId="17613" xr:uid="{3C23C17A-3A33-4911-B7FB-01412E94FF74}"/>
    <cellStyle name="計算 4 2 2 2 8 2 2" xfId="39303" xr:uid="{B2A9880F-CE7D-4171-A8DC-08203A5E842C}"/>
    <cellStyle name="計算 4 2 2 2 8 3" xfId="28544" xr:uid="{78B55B60-CBD5-4751-BAF2-A36BC012A10F}"/>
    <cellStyle name="計算 4 2 2 2 9" xfId="7520" xr:uid="{3E8B8D9B-8639-4544-88C0-9DB7C16844FD}"/>
    <cellStyle name="計算 4 2 2 2 9 2" xfId="18276" xr:uid="{6293D3CC-3B57-4E45-B902-EC0D81711484}"/>
    <cellStyle name="計算 4 2 2 2 9 2 2" xfId="39966" xr:uid="{9BEFD85C-BBEC-4DB5-8B4B-4B4500A413E9}"/>
    <cellStyle name="計算 4 2 2 2 9 3" xfId="29207" xr:uid="{A0AB61A1-15F6-4B68-A2D6-4015DEEF1B1F}"/>
    <cellStyle name="計算 4 2 2 20" xfId="12552" xr:uid="{9BFE6360-5301-4864-9703-5A333A0301E4}"/>
    <cellStyle name="計算 4 2 2 20 2" xfId="23309" xr:uid="{EB3F3ABC-A24C-455A-8D95-50FADEB487A5}"/>
    <cellStyle name="計算 4 2 2 20 2 2" xfId="45000" xr:uid="{7857B0C9-011C-461C-A557-9A3F2962C93B}"/>
    <cellStyle name="計算 4 2 2 20 3" xfId="34241" xr:uid="{DCB2BFA5-AC1A-4B05-A32B-9E6970F9E204}"/>
    <cellStyle name="計算 4 2 2 21" xfId="13223" xr:uid="{B66B59E6-5859-4784-9A70-99B45F1A2562}"/>
    <cellStyle name="計算 4 2 2 21 2" xfId="23911" xr:uid="{92636062-2FA2-48C7-9930-0425B30014FB}"/>
    <cellStyle name="計算 4 2 2 21 2 2" xfId="45602" xr:uid="{10A228CC-7771-449D-9FBF-5C45172C2DE7}"/>
    <cellStyle name="計算 4 2 2 21 3" xfId="34912" xr:uid="{EEE27E2D-5F73-4FB1-8FE0-74F5ABA4EF2D}"/>
    <cellStyle name="計算 4 2 2 22" xfId="24152" xr:uid="{973E57D8-59D6-4B27-BBCC-9E859A08C48D}"/>
    <cellStyle name="計算 4 2 2 23" xfId="45850" xr:uid="{19D96572-BE81-4B2C-AEE8-9E92141F907B}"/>
    <cellStyle name="計算 4 2 2 24" xfId="46528" xr:uid="{A0BF0A3E-5B03-4847-B1B6-44FEB3E87B33}"/>
    <cellStyle name="計算 4 2 2 25" xfId="47212" xr:uid="{9E10A1D7-A112-418C-9034-ED0D964B1D5F}"/>
    <cellStyle name="計算 4 2 2 3" xfId="2867" xr:uid="{9803FF43-EFCF-4A18-B072-22C3222DAEAA}"/>
    <cellStyle name="計算 4 2 2 3 10" xfId="8895" xr:uid="{5B28B4E3-AF00-484D-A999-D3C8FA89E795}"/>
    <cellStyle name="計算 4 2 2 3 10 2" xfId="19651" xr:uid="{36EFB006-76ED-49D4-AEA9-A737C913D49A}"/>
    <cellStyle name="計算 4 2 2 3 10 2 2" xfId="41342" xr:uid="{85E1F1C3-BD71-465A-94DE-CD3FF6B757E1}"/>
    <cellStyle name="計算 4 2 2 3 10 3" xfId="30583" xr:uid="{6C6B09ED-56CF-4213-A069-82901468E8D2}"/>
    <cellStyle name="計算 4 2 2 3 11" xfId="9520" xr:uid="{3B82CB46-8EAE-4B51-9690-4DC6ECD10964}"/>
    <cellStyle name="計算 4 2 2 3 11 2" xfId="20277" xr:uid="{79CB35CF-E2D2-4F17-BC04-9FA8AFE95E17}"/>
    <cellStyle name="計算 4 2 2 3 11 2 2" xfId="41968" xr:uid="{0C49B661-59B3-4A89-A7AB-DDA0B96778FB}"/>
    <cellStyle name="計算 4 2 2 3 11 3" xfId="31209" xr:uid="{A8050FBE-5E31-4524-A386-2D4FC7364B0B}"/>
    <cellStyle name="計算 4 2 2 3 12" xfId="10155" xr:uid="{56109540-30A3-4309-B8B0-346C54DFC607}"/>
    <cellStyle name="計算 4 2 2 3 12 2" xfId="20912" xr:uid="{76F76938-31F2-4070-99A5-8DA2F41EBD6E}"/>
    <cellStyle name="計算 4 2 2 3 12 2 2" xfId="42603" xr:uid="{FB733BDF-66A8-4379-AB78-EE504967A312}"/>
    <cellStyle name="計算 4 2 2 3 12 3" xfId="31844" xr:uid="{EAA26B50-F1E8-43C5-9BEE-A520FCFE44BE}"/>
    <cellStyle name="計算 4 2 2 3 13" xfId="10807" xr:uid="{FEA28504-2ED7-47C2-AEF2-D2D33865C6A9}"/>
    <cellStyle name="計算 4 2 2 3 13 2" xfId="21564" xr:uid="{E41E1EBC-538B-4D52-A6BA-1277F938BABA}"/>
    <cellStyle name="計算 4 2 2 3 13 2 2" xfId="43255" xr:uid="{E9A326A7-2C97-4DA5-9D53-94F6A3E82E27}"/>
    <cellStyle name="計算 4 2 2 3 13 3" xfId="32496" xr:uid="{9EFCFD9A-FCF9-4DC2-8691-39B98F845244}"/>
    <cellStyle name="計算 4 2 2 3 14" xfId="11432" xr:uid="{2E5C850B-D645-4E9A-B012-AAF1CEBD10DC}"/>
    <cellStyle name="計算 4 2 2 3 14 2" xfId="22189" xr:uid="{975CA3D4-C4A4-4EFF-918D-EA787F626B2E}"/>
    <cellStyle name="計算 4 2 2 3 14 2 2" xfId="43880" xr:uid="{78487815-99BE-4549-85DD-D669D78926E0}"/>
    <cellStyle name="計算 4 2 2 3 14 3" xfId="33121" xr:uid="{209B1E1A-CE79-4DCC-B42D-84A2070E709F}"/>
    <cellStyle name="計算 4 2 2 3 15" xfId="12037" xr:uid="{F3F8304A-A0D7-4677-B611-AFA0FC779898}"/>
    <cellStyle name="計算 4 2 2 3 15 2" xfId="22794" xr:uid="{A58805D0-81C1-435F-9386-AC3F47AA020F}"/>
    <cellStyle name="計算 4 2 2 3 15 2 2" xfId="44485" xr:uid="{64288076-A534-43DC-9F9F-4FD49E44E9B2}"/>
    <cellStyle name="計算 4 2 2 3 15 3" xfId="33726" xr:uid="{8D4CBA92-3539-47CB-8B02-9802827E7A22}"/>
    <cellStyle name="計算 4 2 2 3 16" xfId="12666" xr:uid="{E054AA2D-73CE-4B4F-B3CF-4090CE5AB0D2}"/>
    <cellStyle name="計算 4 2 2 3 16 2" xfId="23423" xr:uid="{E5A4970E-09A2-4F3B-B102-CA8791EB9BCA}"/>
    <cellStyle name="計算 4 2 2 3 16 2 2" xfId="45114" xr:uid="{B1AF9972-3A88-4393-9E4D-B43D83704D25}"/>
    <cellStyle name="計算 4 2 2 3 16 3" xfId="34355" xr:uid="{6EC89C88-0143-4B99-842A-84343AD4E8AD}"/>
    <cellStyle name="計算 4 2 2 3 17" xfId="13337" xr:uid="{632A258D-274D-40C7-9BE6-7C02F59A19DF}"/>
    <cellStyle name="計算 4 2 2 3 17 2" xfId="35026" xr:uid="{12AFC212-FD81-4E14-B803-75F9A5E98544}"/>
    <cellStyle name="計算 4 2 2 3 18" xfId="24266" xr:uid="{9505ABF2-E48F-4B12-B9A4-B4D6654A52C9}"/>
    <cellStyle name="計算 4 2 2 3 19" xfId="45964" xr:uid="{EA5FFEE0-F2E1-42CC-9D97-B9B1DDA3E2EA}"/>
    <cellStyle name="計算 4 2 2 3 2" xfId="3518" xr:uid="{6077AC6B-B5EE-4BCD-98EF-8E40116E9CCB}"/>
    <cellStyle name="計算 4 2 2 3 2 2" xfId="14274" xr:uid="{C354693E-4DAC-4953-9AAC-A1B0DD0D2D63}"/>
    <cellStyle name="計算 4 2 2 3 2 2 2" xfId="35964" xr:uid="{0E208FCF-3E84-4AA2-8F33-0E297E4E871F}"/>
    <cellStyle name="計算 4 2 2 3 2 2 3" xfId="50175" xr:uid="{5B324087-F06C-471B-BD73-0CFD0FEDE279}"/>
    <cellStyle name="計算 4 2 2 3 2 3" xfId="25205" xr:uid="{18D534C1-03DA-45CC-B11C-17B860445F94}"/>
    <cellStyle name="計算 4 2 2 3 2 4" xfId="48006" xr:uid="{EF763353-CB68-4D43-8374-4B6C8F3EFA7F}"/>
    <cellStyle name="計算 4 2 2 3 20" xfId="46642" xr:uid="{71F60D91-F124-4CBA-9A5D-BF06AC02488F}"/>
    <cellStyle name="計算 4 2 2 3 21" xfId="47326" xr:uid="{B386E295-3AC3-4E97-AC17-32995C402E00}"/>
    <cellStyle name="計算 4 2 2 3 3" xfId="4198" xr:uid="{D2DD8E0D-79BB-4795-A4E2-2C5A27963075}"/>
    <cellStyle name="計算 4 2 2 3 3 2" xfId="14954" xr:uid="{47537E05-88D1-4A56-9E58-CB36468A51A9}"/>
    <cellStyle name="計算 4 2 2 3 3 2 2" xfId="36644" xr:uid="{A8013A49-4B27-4079-BCCD-C4270C8C556A}"/>
    <cellStyle name="計算 4 2 2 3 3 2 3" xfId="50855" xr:uid="{ED0290D8-C43C-416A-A220-CD37773A55F0}"/>
    <cellStyle name="計算 4 2 2 3 3 3" xfId="25886" xr:uid="{78D3D49A-57D0-4AE8-901F-76C70B762E41}"/>
    <cellStyle name="計算 4 2 2 3 3 4" xfId="48686" xr:uid="{ABCCF329-3E5E-4738-9A25-C4F8E47171AB}"/>
    <cellStyle name="計算 4 2 2 3 4" xfId="4874" xr:uid="{CF702FB0-87CC-42A6-8560-95F83A4FA084}"/>
    <cellStyle name="計算 4 2 2 3 4 2" xfId="15630" xr:uid="{3E02166D-AF8F-4EA7-B389-588C3745BF11}"/>
    <cellStyle name="計算 4 2 2 3 4 2 2" xfId="37320" xr:uid="{FB8E8C30-6CE3-49AD-B1A3-DF32E80F9E23}"/>
    <cellStyle name="計算 4 2 2 3 4 3" xfId="26562" xr:uid="{8CCDBE0F-2EF2-43DD-9197-B92564E18040}"/>
    <cellStyle name="計算 4 2 2 3 4 4" xfId="49495" xr:uid="{B37C64B9-1C6B-429E-9625-514886CB1A5E}"/>
    <cellStyle name="計算 4 2 2 3 5" xfId="5554" xr:uid="{2894ACDC-CBA1-4C2D-BA0D-8D37044F6DA3}"/>
    <cellStyle name="計算 4 2 2 3 5 2" xfId="16310" xr:uid="{6DE47488-98D8-4AC4-B2BB-F4A752431C40}"/>
    <cellStyle name="計算 4 2 2 3 5 2 2" xfId="38000" xr:uid="{7E6DDB6A-3786-42BD-9137-15046B684126}"/>
    <cellStyle name="計算 4 2 2 3 5 3" xfId="27241" xr:uid="{EAE1B571-DB94-4517-A9AD-9BB6B34C930D}"/>
    <cellStyle name="計算 4 2 2 3 6" xfId="6237" xr:uid="{5FEBE5AC-0670-4897-84D1-A99288193F8B}"/>
    <cellStyle name="計算 4 2 2 3 6 2" xfId="16993" xr:uid="{6D2979BD-0A6A-45A7-A205-3ACDB45CBC2B}"/>
    <cellStyle name="計算 4 2 2 3 6 2 2" xfId="38683" xr:uid="{19A96A5F-DB27-4C17-AB87-D0E9E0DC4332}"/>
    <cellStyle name="計算 4 2 2 3 6 3" xfId="27924" xr:uid="{8878BEEC-3D38-45EA-959E-08B8AA8EB035}"/>
    <cellStyle name="計算 4 2 2 3 7" xfId="6916" xr:uid="{C721B30C-8C8B-411E-9178-0F21B93B6B5D}"/>
    <cellStyle name="計算 4 2 2 3 7 2" xfId="17672" xr:uid="{3AA6F2DC-4A3E-4D71-94D2-446011DCF67B}"/>
    <cellStyle name="計算 4 2 2 3 7 2 2" xfId="39362" xr:uid="{7A03CF3C-6042-4EB5-9161-24B74B151D05}"/>
    <cellStyle name="計算 4 2 2 3 7 3" xfId="28603" xr:uid="{A9BA95DC-C5DB-4F89-8EDD-EF661597F217}"/>
    <cellStyle name="計算 4 2 2 3 8" xfId="7579" xr:uid="{1C86E177-4B3F-4559-ADD9-A312C292468C}"/>
    <cellStyle name="計算 4 2 2 3 8 2" xfId="18335" xr:uid="{0B522B95-379E-4235-BD49-89D037090CEB}"/>
    <cellStyle name="計算 4 2 2 3 8 2 2" xfId="40025" xr:uid="{23BB1176-329C-4462-BB84-5F133C3EE68D}"/>
    <cellStyle name="計算 4 2 2 3 8 3" xfId="29266" xr:uid="{2B7EBCE8-4FB7-4399-B468-294FAD390B90}"/>
    <cellStyle name="計算 4 2 2 3 9" xfId="8214" xr:uid="{423EC2ED-B124-4642-9555-861C464BA59B}"/>
    <cellStyle name="計算 4 2 2 3 9 2" xfId="18970" xr:uid="{3814ECFE-63B8-41CC-9AC1-C539CC78585E}"/>
    <cellStyle name="計算 4 2 2 3 9 2 2" xfId="40661" xr:uid="{B1D2E8B9-E3E9-4A90-BE3C-F079C3FC21F3}"/>
    <cellStyle name="計算 4 2 2 3 9 3" xfId="29902" xr:uid="{4DED4B02-7DF9-4C64-859C-0167D4B7A53C}"/>
    <cellStyle name="計算 4 2 2 4" xfId="2665" xr:uid="{BB015C9D-B37E-4B1E-A9A5-C347B1ADF529}"/>
    <cellStyle name="計算 4 2 2 4 10" xfId="8692" xr:uid="{380D5A95-85F8-4893-9620-6667D51420BE}"/>
    <cellStyle name="計算 4 2 2 4 10 2" xfId="19448" xr:uid="{448D6EEA-817D-4AB7-9CF0-EEE3B386EF8C}"/>
    <cellStyle name="計算 4 2 2 4 10 2 2" xfId="41139" xr:uid="{02E66200-BC11-4598-9841-EBE58F648DC8}"/>
    <cellStyle name="計算 4 2 2 4 10 3" xfId="30380" xr:uid="{9CA30EA3-D3F1-4CBF-9559-F4F89936E412}"/>
    <cellStyle name="計算 4 2 2 4 11" xfId="2751" xr:uid="{453E65F0-5991-4459-8C94-A02D47D79449}"/>
    <cellStyle name="計算 4 2 2 4 11 2" xfId="14057" xr:uid="{413BE488-B31B-4C62-923F-DEA63DD4348E}"/>
    <cellStyle name="計算 4 2 2 4 11 2 2" xfId="35747" xr:uid="{436408B8-5368-4A6D-B40E-3FF63FFAF628}"/>
    <cellStyle name="計算 4 2 2 4 11 3" xfId="24988" xr:uid="{DA483450-6C86-4E1D-94FA-9A641406F2A0}"/>
    <cellStyle name="計算 4 2 2 4 12" xfId="2650" xr:uid="{DC4D0101-9412-4759-96F5-12FF03692312}"/>
    <cellStyle name="計算 4 2 2 4 12 2" xfId="14019" xr:uid="{AB6EB5B7-0878-4597-B44D-15C27AC96B02}"/>
    <cellStyle name="計算 4 2 2 4 12 2 2" xfId="35709" xr:uid="{D3FDA469-3FFC-4514-814F-6468B245216A}"/>
    <cellStyle name="計算 4 2 2 4 12 3" xfId="24950" xr:uid="{8DDC9291-8F7D-455B-B566-C1EC90E8024E}"/>
    <cellStyle name="計算 4 2 2 4 13" xfId="10626" xr:uid="{94904379-B646-4BA1-8025-CFC8FF5E9F8B}"/>
    <cellStyle name="計算 4 2 2 4 13 2" xfId="21383" xr:uid="{0904D0CE-DA7D-4A82-BE54-87F1C3E99229}"/>
    <cellStyle name="計算 4 2 2 4 13 2 2" xfId="43074" xr:uid="{F7CF238B-3D21-479A-B502-AD4A73ECBB83}"/>
    <cellStyle name="計算 4 2 2 4 13 3" xfId="32315" xr:uid="{C805D2CB-98DF-4161-8C81-84197692D611}"/>
    <cellStyle name="計算 4 2 2 4 14" xfId="8777" xr:uid="{C7BAC84D-E4C7-4EC1-B733-6B75BCF1056C}"/>
    <cellStyle name="計算 4 2 2 4 14 2" xfId="19533" xr:uid="{33282FB7-1893-4F4D-9601-5E91A1BEB7B6}"/>
    <cellStyle name="計算 4 2 2 4 14 2 2" xfId="41224" xr:uid="{1DB9F5AB-0958-4D59-9B9B-14DE1417FEA6}"/>
    <cellStyle name="計算 4 2 2 4 14 3" xfId="30465" xr:uid="{1B749A6B-8667-48E2-BCDF-7EB53A810F14}"/>
    <cellStyle name="計算 4 2 2 4 15" xfId="10700" xr:uid="{EAEEAB48-26D3-4D98-B9E2-EECCBF4DFDAA}"/>
    <cellStyle name="計算 4 2 2 4 15 2" xfId="21457" xr:uid="{11C1CF11-7A98-46C0-B28A-263EB04FF246}"/>
    <cellStyle name="計算 4 2 2 4 15 2 2" xfId="43148" xr:uid="{9306529F-78A8-42BB-902B-FD8C24E5574F}"/>
    <cellStyle name="計算 4 2 2 4 15 3" xfId="32389" xr:uid="{348841ED-1190-42EA-A273-6FAAD91818AC}"/>
    <cellStyle name="計算 4 2 2 4 16" xfId="9417" xr:uid="{CA0F64AF-F991-415E-B38C-68FA3A023A32}"/>
    <cellStyle name="計算 4 2 2 4 16 2" xfId="20174" xr:uid="{AC7F64B1-8825-49D9-928D-F2DB234D99EA}"/>
    <cellStyle name="計算 4 2 2 4 16 2 2" xfId="41865" xr:uid="{B6D05662-CA80-4161-B7AB-C3875D281415}"/>
    <cellStyle name="計算 4 2 2 4 16 3" xfId="31106" xr:uid="{DD787EFA-A6FE-4374-AFC0-7458E214A590}"/>
    <cellStyle name="計算 4 2 2 4 17" xfId="13143" xr:uid="{DD5BE9C2-466D-4376-BF17-7E83E485D333}"/>
    <cellStyle name="計算 4 2 2 4 17 2" xfId="34832" xr:uid="{819EB513-1455-4444-A8D6-C0FA392FECF0}"/>
    <cellStyle name="計算 4 2 2 4 18" xfId="24072" xr:uid="{BD3A0AB4-B795-4F47-A291-2B521A7BBD37}"/>
    <cellStyle name="計算 4 2 2 4 19" xfId="45770" xr:uid="{F933AAF8-10A1-4722-8CA2-9428EA6BC325}"/>
    <cellStyle name="計算 4 2 2 4 2" xfId="2525" xr:uid="{8D213FF7-B42E-4877-9F2E-D69BE01D295C}"/>
    <cellStyle name="計算 4 2 2 4 2 2" xfId="13894" xr:uid="{DD0B50BF-D3F8-4CA4-8DFF-B8E4FD4B641D}"/>
    <cellStyle name="計算 4 2 2 4 2 2 2" xfId="35584" xr:uid="{96F350F7-9864-4E32-8525-ED7F56707EF3}"/>
    <cellStyle name="計算 4 2 2 4 2 2 3" xfId="49981" xr:uid="{80C247F7-81A1-43A9-ACFB-492A7277E1E3}"/>
    <cellStyle name="計算 4 2 2 4 2 3" xfId="24825" xr:uid="{F84B17AC-A9A6-457B-8AFA-87A70E036B01}"/>
    <cellStyle name="計算 4 2 2 4 2 4" xfId="47812" xr:uid="{916DCC8C-AB78-4652-806D-8CFE148DB682}"/>
    <cellStyle name="計算 4 2 2 4 20" xfId="46448" xr:uid="{830EE202-E85B-4471-9A63-2F9836A7EB27}"/>
    <cellStyle name="計算 4 2 2 4 21" xfId="47132" xr:uid="{B5CF6425-270F-48A3-8B1B-0DD9DC408209}"/>
    <cellStyle name="計算 4 2 2 4 3" xfId="3995" xr:uid="{7DD528AE-F0A5-4670-80AB-02A10008B056}"/>
    <cellStyle name="計算 4 2 2 4 3 2" xfId="14751" xr:uid="{81F626BC-6571-45E5-A825-CD6FD65EAFCA}"/>
    <cellStyle name="計算 4 2 2 4 3 2 2" xfId="36441" xr:uid="{9D2FE9F2-0076-4DA7-AF46-7567BA2DA27A}"/>
    <cellStyle name="計算 4 2 2 4 3 2 3" xfId="50661" xr:uid="{C676A995-5C47-4129-A29C-491789DDAF5C}"/>
    <cellStyle name="計算 4 2 2 4 3 3" xfId="25683" xr:uid="{AF04CDA9-4E4E-4506-AF7A-DDE496780070}"/>
    <cellStyle name="計算 4 2 2 4 3 4" xfId="48492" xr:uid="{A9F6CEF3-B9F6-4546-BC6F-B366D222FCEE}"/>
    <cellStyle name="計算 4 2 2 4 4" xfId="4675" xr:uid="{14D02E06-EE6B-4A37-BE2F-ECF996BA0B64}"/>
    <cellStyle name="計算 4 2 2 4 4 2" xfId="15431" xr:uid="{B3D66126-EC5D-4B89-BFA5-379D7E0D9347}"/>
    <cellStyle name="計算 4 2 2 4 4 2 2" xfId="37121" xr:uid="{5DE0B743-2A25-458E-B591-725549EF3845}"/>
    <cellStyle name="計算 4 2 2 4 4 3" xfId="26363" xr:uid="{5FC484AD-431E-4992-AED5-765894AD3186}"/>
    <cellStyle name="計算 4 2 2 4 4 4" xfId="49301" xr:uid="{C593569C-70BB-457B-9996-3A20495B78D4}"/>
    <cellStyle name="計算 4 2 2 4 5" xfId="5351" xr:uid="{8E267423-1DD4-4F43-981D-403C9BE76B10}"/>
    <cellStyle name="計算 4 2 2 4 5 2" xfId="16107" xr:uid="{0F4B9DD5-C979-4EF2-8522-79CDF5DDE200}"/>
    <cellStyle name="計算 4 2 2 4 5 2 2" xfId="37797" xr:uid="{66431D12-FE6A-4954-87FE-3F7CD6CC6748}"/>
    <cellStyle name="計算 4 2 2 4 5 3" xfId="27039" xr:uid="{5010AF0D-AFEE-44C3-BDCD-0532BF060F8F}"/>
    <cellStyle name="計算 4 2 2 4 6" xfId="6040" xr:uid="{A644F942-B3DA-4764-B9D6-7FE897EC82B6}"/>
    <cellStyle name="計算 4 2 2 4 6 2" xfId="16796" xr:uid="{12437DE9-065A-48A8-BD3F-923F9FD30E36}"/>
    <cellStyle name="計算 4 2 2 4 6 2 2" xfId="38486" xr:uid="{85BAC964-6E73-44C4-A6BC-9F22255F4F8D}"/>
    <cellStyle name="計算 4 2 2 4 6 3" xfId="27727" xr:uid="{71D1AC5C-E016-4931-BFA4-3D125319AB7D}"/>
    <cellStyle name="計算 4 2 2 4 7" xfId="6714" xr:uid="{C3E39D50-5999-4D1C-A98C-BE053033D1DE}"/>
    <cellStyle name="計算 4 2 2 4 7 2" xfId="17470" xr:uid="{EB092C50-B4D7-4F53-9230-61F9621CB942}"/>
    <cellStyle name="計算 4 2 2 4 7 2 2" xfId="39160" xr:uid="{270297F4-A499-4624-8C87-936CCB672D1F}"/>
    <cellStyle name="計算 4 2 2 4 7 3" xfId="28401" xr:uid="{ED9FB9A1-A2EB-4EBE-8576-2B6BDAAA99F6}"/>
    <cellStyle name="計算 4 2 2 4 8" xfId="7390" xr:uid="{6961C00E-1F66-4957-BCE2-9BB06516C05F}"/>
    <cellStyle name="計算 4 2 2 4 8 2" xfId="18146" xr:uid="{5EAB3055-D060-4DE1-9175-6AF1AD3382F8}"/>
    <cellStyle name="計算 4 2 2 4 8 2 2" xfId="39836" xr:uid="{65097D48-3784-4088-82E8-6D07F030038A}"/>
    <cellStyle name="計算 4 2 2 4 8 3" xfId="29077" xr:uid="{CA4CA35B-8D0B-4B84-9FD2-2CA20472D5E2}"/>
    <cellStyle name="計算 4 2 2 4 9" xfId="2601" xr:uid="{5289B6CD-16C2-487A-ABD3-86F6719A61E4}"/>
    <cellStyle name="計算 4 2 2 4 9 2" xfId="13970" xr:uid="{88FADB6C-5285-45DD-97ED-55AF0F0C9442}"/>
    <cellStyle name="計算 4 2 2 4 9 2 2" xfId="35660" xr:uid="{9C19889E-6DA0-4D17-878D-7681E8A86E3C}"/>
    <cellStyle name="計算 4 2 2 4 9 3" xfId="24901" xr:uid="{09046BE2-01AD-43FD-A39B-A11B537D541A}"/>
    <cellStyle name="計算 4 2 2 5" xfId="2982" xr:uid="{4D51F0EF-50A7-4C82-A511-FCF162C481B5}"/>
    <cellStyle name="計算 4 2 2 5 10" xfId="9010" xr:uid="{B4378388-AF38-4F85-8C76-35C8F6A1D264}"/>
    <cellStyle name="計算 4 2 2 5 10 2" xfId="19767" xr:uid="{BFA95993-1B8D-4101-AC8E-82A111A26D94}"/>
    <cellStyle name="計算 4 2 2 5 10 2 2" xfId="41458" xr:uid="{49D940CA-1AAD-4FD7-BD70-270F3AF8C163}"/>
    <cellStyle name="計算 4 2 2 5 10 3" xfId="30699" xr:uid="{5D4E8759-4EE6-4285-9626-A980262F6E4E}"/>
    <cellStyle name="計算 4 2 2 5 11" xfId="9636" xr:uid="{551E2B56-AD2A-4967-9D44-349CDA0FFB06}"/>
    <cellStyle name="計算 4 2 2 5 11 2" xfId="20393" xr:uid="{9B259442-52A1-46B6-8523-12ED79F49437}"/>
    <cellStyle name="計算 4 2 2 5 11 2 2" xfId="42084" xr:uid="{9CCD424C-230C-445A-8B3D-449543BBCBCD}"/>
    <cellStyle name="計算 4 2 2 5 11 3" xfId="31325" xr:uid="{F25DA2F4-C0E0-43D4-A90F-6677E93BFC74}"/>
    <cellStyle name="計算 4 2 2 5 12" xfId="10271" xr:uid="{35E33CDC-B4AE-494A-8DFE-8706C8972124}"/>
    <cellStyle name="計算 4 2 2 5 12 2" xfId="21028" xr:uid="{522DFE38-90D2-420D-99FC-41704AA69DDA}"/>
    <cellStyle name="計算 4 2 2 5 12 2 2" xfId="42719" xr:uid="{EE3FFE47-66F9-4247-BCBD-9E1358263A0A}"/>
    <cellStyle name="計算 4 2 2 5 12 3" xfId="31960" xr:uid="{159F1FD8-A447-4BED-B687-E3234FE30024}"/>
    <cellStyle name="計算 4 2 2 5 13" xfId="10923" xr:uid="{E185AE3A-C41E-4C62-8DC5-14708F8574F4}"/>
    <cellStyle name="計算 4 2 2 5 13 2" xfId="21680" xr:uid="{16C04C9C-746D-4095-B0FE-7D08F8CFC9C0}"/>
    <cellStyle name="計算 4 2 2 5 13 2 2" xfId="43371" xr:uid="{7E1B71E7-0086-48AA-A12F-854D0A75E310}"/>
    <cellStyle name="計算 4 2 2 5 13 3" xfId="32612" xr:uid="{B71E59A6-4900-4B35-9F27-B74787564603}"/>
    <cellStyle name="計算 4 2 2 5 14" xfId="11548" xr:uid="{69A63C84-71CE-4FF6-9ACC-BB44E1FE742D}"/>
    <cellStyle name="計算 4 2 2 5 14 2" xfId="22305" xr:uid="{12F53AD4-350C-43E5-9FC7-3095F77C5263}"/>
    <cellStyle name="計算 4 2 2 5 14 2 2" xfId="43996" xr:uid="{1E0DD2D4-5443-4CFD-8600-4EC334A83245}"/>
    <cellStyle name="計算 4 2 2 5 14 3" xfId="33237" xr:uid="{8155B254-3764-478E-B533-AACBCCA04416}"/>
    <cellStyle name="計算 4 2 2 5 15" xfId="12153" xr:uid="{0874BC10-CC94-4322-9FAB-5872212A3A34}"/>
    <cellStyle name="計算 4 2 2 5 15 2" xfId="22910" xr:uid="{5EC9634A-1285-46DD-BCC5-ECB0FE281CE6}"/>
    <cellStyle name="計算 4 2 2 5 15 2 2" xfId="44601" xr:uid="{D0DBA763-74C6-4E09-9136-931C03549597}"/>
    <cellStyle name="計算 4 2 2 5 15 3" xfId="33842" xr:uid="{357CACC0-6C3E-462A-A980-2E89E1E5DB67}"/>
    <cellStyle name="計算 4 2 2 5 16" xfId="12782" xr:uid="{85468810-1D82-4FD8-A998-80932A1B2D19}"/>
    <cellStyle name="計算 4 2 2 5 16 2" xfId="23539" xr:uid="{3FC43D06-B6C1-4CE4-AA34-6AD42DD6EB7B}"/>
    <cellStyle name="計算 4 2 2 5 16 2 2" xfId="45230" xr:uid="{CD1BBD7A-13E5-41F3-B535-EA190B23ED91}"/>
    <cellStyle name="計算 4 2 2 5 16 3" xfId="34471" xr:uid="{543A7B5C-C57E-4EB6-82B8-BE08B8B83AC1}"/>
    <cellStyle name="計算 4 2 2 5 17" xfId="13453" xr:uid="{1D30B889-0DB1-4E3C-AF9C-F1E26FD43209}"/>
    <cellStyle name="計算 4 2 2 5 17 2" xfId="35142" xr:uid="{01232EE2-69B0-4471-AD0D-78944549B9AB}"/>
    <cellStyle name="計算 4 2 2 5 18" xfId="24382" xr:uid="{7CBB9A70-DE42-4BEF-9173-633A2AABA4A3}"/>
    <cellStyle name="計算 4 2 2 5 19" xfId="46080" xr:uid="{351AE676-020E-4D97-9D7A-6C78B0196EF4}"/>
    <cellStyle name="計算 4 2 2 5 2" xfId="3634" xr:uid="{05336F89-9B75-4F1F-ABA4-10FF0F6601A7}"/>
    <cellStyle name="計算 4 2 2 5 2 2" xfId="14390" xr:uid="{E467DB44-759B-4AA2-B9B0-44C3D95343DB}"/>
    <cellStyle name="計算 4 2 2 5 2 2 2" xfId="36080" xr:uid="{6217BD48-5557-41DD-B3F8-F0CD03DEEEF3}"/>
    <cellStyle name="計算 4 2 2 5 2 2 3" xfId="50291" xr:uid="{3E20B1BB-3E24-4D71-8208-C9662DD12F06}"/>
    <cellStyle name="計算 4 2 2 5 2 3" xfId="25322" xr:uid="{248CAF68-16C4-40B9-82D8-4F5B6614F9A5}"/>
    <cellStyle name="計算 4 2 2 5 2 4" xfId="48122" xr:uid="{311717AC-FA82-4614-B242-370BF2B16FA8}"/>
    <cellStyle name="計算 4 2 2 5 20" xfId="46758" xr:uid="{25DE4208-E61D-4B12-BF4B-99071B4DEAB1}"/>
    <cellStyle name="計算 4 2 2 5 21" xfId="47442" xr:uid="{B2944D0A-B7D1-49BE-84A0-B6FE48C8CF82}"/>
    <cellStyle name="計算 4 2 2 5 3" xfId="4314" xr:uid="{3E1A0C1C-A993-45C8-9CF2-2AE080287733}"/>
    <cellStyle name="計算 4 2 2 5 3 2" xfId="15070" xr:uid="{55F59364-E6ED-4673-865F-39DF1A520174}"/>
    <cellStyle name="計算 4 2 2 5 3 2 2" xfId="36760" xr:uid="{B7811309-8BCF-4C58-AF6D-771258C6EEFD}"/>
    <cellStyle name="計算 4 2 2 5 3 2 3" xfId="50971" xr:uid="{EDD62B68-0DF3-49CF-A1C9-F79FCAF1A6D1}"/>
    <cellStyle name="計算 4 2 2 5 3 3" xfId="26002" xr:uid="{FE08395B-034F-4829-A5B5-8CB08A2EDC29}"/>
    <cellStyle name="計算 4 2 2 5 3 4" xfId="48802" xr:uid="{25A6BBF8-959C-4106-8FAD-6636D6AC2B63}"/>
    <cellStyle name="計算 4 2 2 5 4" xfId="4990" xr:uid="{8F4DFDFF-8265-410F-98AF-E65C04863EF3}"/>
    <cellStyle name="計算 4 2 2 5 4 2" xfId="15746" xr:uid="{E0EB7F41-1773-48B7-8C77-815A3E85029C}"/>
    <cellStyle name="計算 4 2 2 5 4 2 2" xfId="37436" xr:uid="{44168C98-2652-4AC1-9363-D123775A426D}"/>
    <cellStyle name="計算 4 2 2 5 4 3" xfId="26678" xr:uid="{0D094F54-E29E-4778-9012-E2DB9E2AC7D4}"/>
    <cellStyle name="計算 4 2 2 5 4 4" xfId="49611" xr:uid="{83E9A457-6983-460C-82BF-5A610635AF43}"/>
    <cellStyle name="計算 4 2 2 5 5" xfId="5670" xr:uid="{D71CFA24-3202-40A7-BF1D-6EA46086EA2D}"/>
    <cellStyle name="計算 4 2 2 5 5 2" xfId="16426" xr:uid="{52E7755F-F431-41A9-9B91-60C05F642EE8}"/>
    <cellStyle name="計算 4 2 2 5 5 2 2" xfId="38116" xr:uid="{62E977FE-275F-4C0E-B414-1FAB29A5E732}"/>
    <cellStyle name="計算 4 2 2 5 5 3" xfId="27357" xr:uid="{83425779-2434-4293-B2C9-22C843CEE0A2}"/>
    <cellStyle name="計算 4 2 2 5 6" xfId="6353" xr:uid="{1365870B-24BF-415B-A169-6876819C4113}"/>
    <cellStyle name="計算 4 2 2 5 6 2" xfId="17109" xr:uid="{29C05D23-098D-46DB-B9EF-EC9189A577E4}"/>
    <cellStyle name="計算 4 2 2 5 6 2 2" xfId="38799" xr:uid="{415AF092-C25D-4C4D-B9BD-89C02FCBC4D8}"/>
    <cellStyle name="計算 4 2 2 5 6 3" xfId="28040" xr:uid="{E3A5C575-A1A7-497B-AECE-C59A1CA8E29D}"/>
    <cellStyle name="計算 4 2 2 5 7" xfId="7032" xr:uid="{E62B14DD-E9F9-4102-BF60-721D3E59504A}"/>
    <cellStyle name="計算 4 2 2 5 7 2" xfId="17788" xr:uid="{A582A491-0C92-4555-9D72-648036DA2A2A}"/>
    <cellStyle name="計算 4 2 2 5 7 2 2" xfId="39478" xr:uid="{1D5893EB-D1F5-4A6F-80D7-680E00AF882D}"/>
    <cellStyle name="計算 4 2 2 5 7 3" xfId="28719" xr:uid="{18665C1A-429D-48DD-A780-C06A3D4C6777}"/>
    <cellStyle name="計算 4 2 2 5 8" xfId="7695" xr:uid="{90B34791-E03D-4496-BD67-5F001D5F79B7}"/>
    <cellStyle name="計算 4 2 2 5 8 2" xfId="18451" xr:uid="{33A969E8-DF15-4B9A-BE7F-A0D323BCAC81}"/>
    <cellStyle name="計算 4 2 2 5 8 2 2" xfId="40142" xr:uid="{BB50128E-569D-4078-9BA4-8FBAAEBD8702}"/>
    <cellStyle name="計算 4 2 2 5 8 3" xfId="29383" xr:uid="{DE6270F0-5E04-45A7-98FF-BA22050DEA2D}"/>
    <cellStyle name="計算 4 2 2 5 9" xfId="8331" xr:uid="{E4A9B27E-48CF-42A0-A55C-1355F772EEAB}"/>
    <cellStyle name="計算 4 2 2 5 9 2" xfId="19087" xr:uid="{C439A163-9EAF-41FD-A2B9-DC6315BCE7EB}"/>
    <cellStyle name="計算 4 2 2 5 9 2 2" xfId="40778" xr:uid="{90A1DB0B-DDB3-41BF-8BD8-B9F3260C1959}"/>
    <cellStyle name="計算 4 2 2 5 9 3" xfId="30019" xr:uid="{87BB757E-5832-42F9-912B-AB55C80B75D8}"/>
    <cellStyle name="計算 4 2 2 6" xfId="3027" xr:uid="{0CF2A2AB-1CEA-4D63-981D-F496A0903729}"/>
    <cellStyle name="計算 4 2 2 6 10" xfId="9055" xr:uid="{05D5B55A-D1F8-4C29-9155-8ED3F3B144B0}"/>
    <cellStyle name="計算 4 2 2 6 10 2" xfId="19812" xr:uid="{0A236926-271B-42FD-8CD1-0F0D169FDF02}"/>
    <cellStyle name="計算 4 2 2 6 10 2 2" xfId="41503" xr:uid="{0443D23B-4395-4DE9-8A0C-0F3DEEE8C897}"/>
    <cellStyle name="計算 4 2 2 6 10 3" xfId="30744" xr:uid="{4F9A6F9C-024C-44B1-A9F8-4D77E482DDA3}"/>
    <cellStyle name="計算 4 2 2 6 11" xfId="9681" xr:uid="{8CA447B9-231B-4509-8913-3F0E6344B3EC}"/>
    <cellStyle name="計算 4 2 2 6 11 2" xfId="20438" xr:uid="{334A3220-29D5-4DFA-A891-0B70D6382644}"/>
    <cellStyle name="計算 4 2 2 6 11 2 2" xfId="42129" xr:uid="{2CCD3A05-C9E7-4F07-8AF8-4ADCA3ECB404}"/>
    <cellStyle name="計算 4 2 2 6 11 3" xfId="31370" xr:uid="{2D33E307-41DA-4230-9F68-D843565861D4}"/>
    <cellStyle name="計算 4 2 2 6 12" xfId="10316" xr:uid="{678AAA42-5F3F-42F3-8F7A-7255EBFFA5EC}"/>
    <cellStyle name="計算 4 2 2 6 12 2" xfId="21073" xr:uid="{D467BE79-17F9-4AE9-B8E7-9859C391B6A1}"/>
    <cellStyle name="計算 4 2 2 6 12 2 2" xfId="42764" xr:uid="{6B1066FE-58F4-4242-B638-F3611EA002B0}"/>
    <cellStyle name="計算 4 2 2 6 12 3" xfId="32005" xr:uid="{54F92248-8600-4575-B1B4-994D49775C8B}"/>
    <cellStyle name="計算 4 2 2 6 13" xfId="10968" xr:uid="{09A2BEA4-F71B-41C3-9741-E4631D05D701}"/>
    <cellStyle name="計算 4 2 2 6 13 2" xfId="21725" xr:uid="{22AF032E-33B8-4F6E-AC70-ED692A2579A9}"/>
    <cellStyle name="計算 4 2 2 6 13 2 2" xfId="43416" xr:uid="{CB6E3BBE-1A8D-4D25-88AF-D86AF007E67C}"/>
    <cellStyle name="計算 4 2 2 6 13 3" xfId="32657" xr:uid="{5B41B724-667F-4028-A341-73D5A7E42071}"/>
    <cellStyle name="計算 4 2 2 6 14" xfId="11593" xr:uid="{940DBA10-0975-4F52-95B8-2CC8634133B2}"/>
    <cellStyle name="計算 4 2 2 6 14 2" xfId="22350" xr:uid="{24D48980-70A4-48CF-962E-42C48B483DA9}"/>
    <cellStyle name="計算 4 2 2 6 14 2 2" xfId="44041" xr:uid="{C69B800F-630A-4EE8-A9EB-09BAED02C5C5}"/>
    <cellStyle name="計算 4 2 2 6 14 3" xfId="33282" xr:uid="{09B3777D-5ADA-400F-83B7-B47D19CB1ABF}"/>
    <cellStyle name="計算 4 2 2 6 15" xfId="12198" xr:uid="{2F5D14B4-0F6D-428F-ABF2-4B2748EB34E3}"/>
    <cellStyle name="計算 4 2 2 6 15 2" xfId="22955" xr:uid="{E96B074C-9D0F-4DC5-9529-DC0B339A5D82}"/>
    <cellStyle name="計算 4 2 2 6 15 2 2" xfId="44646" xr:uid="{3D084A84-C1E8-4230-B94C-3F363E05D75F}"/>
    <cellStyle name="計算 4 2 2 6 15 3" xfId="33887" xr:uid="{0BEFADF0-D411-41C3-B007-B06444BE808B}"/>
    <cellStyle name="計算 4 2 2 6 16" xfId="12827" xr:uid="{7C3EE60F-D0D8-4215-AAD4-F0C8F187788C}"/>
    <cellStyle name="計算 4 2 2 6 16 2" xfId="23584" xr:uid="{A070BDA2-1527-4FFB-89D5-8FA4B1C466CF}"/>
    <cellStyle name="計算 4 2 2 6 16 2 2" xfId="45275" xr:uid="{6C37A483-181B-4BB5-BF83-6E23C0123067}"/>
    <cellStyle name="計算 4 2 2 6 16 3" xfId="34516" xr:uid="{47022EEF-0631-43B6-BB33-F9E17ABA7BE4}"/>
    <cellStyle name="計算 4 2 2 6 17" xfId="13498" xr:uid="{A42FCAC0-DDD1-4248-99C3-222C5B56D6D7}"/>
    <cellStyle name="計算 4 2 2 6 17 2" xfId="35187" xr:uid="{35780A59-6AF0-453A-8210-F545CFF4EEFC}"/>
    <cellStyle name="計算 4 2 2 6 18" xfId="24427" xr:uid="{CEEC0529-1A10-438E-B0B8-C73DA802E788}"/>
    <cellStyle name="計算 4 2 2 6 19" xfId="46125" xr:uid="{23F47445-41E3-480A-83D8-16568442D653}"/>
    <cellStyle name="計算 4 2 2 6 2" xfId="3679" xr:uid="{D4A01B37-3AA9-4663-8F5F-AA6850F649B0}"/>
    <cellStyle name="計算 4 2 2 6 2 2" xfId="14435" xr:uid="{6189CCC9-5881-4916-B625-08C1EAAEBB76}"/>
    <cellStyle name="計算 4 2 2 6 2 2 2" xfId="36125" xr:uid="{AEA23035-6F00-4CB4-AAC6-7993FDDBD0A5}"/>
    <cellStyle name="計算 4 2 2 6 2 2 3" xfId="50336" xr:uid="{022047E1-15BB-4B72-82BF-2713EAED1008}"/>
    <cellStyle name="計算 4 2 2 6 2 3" xfId="25367" xr:uid="{8C4F174E-5341-412C-8926-00ECD3830194}"/>
    <cellStyle name="計算 4 2 2 6 2 4" xfId="48167" xr:uid="{8B739BF8-BF64-4920-9E89-2D83A0150DB2}"/>
    <cellStyle name="計算 4 2 2 6 20" xfId="46803" xr:uid="{D68B8C8E-94CE-4770-940D-A8729DDAC73F}"/>
    <cellStyle name="計算 4 2 2 6 21" xfId="47487" xr:uid="{014CA545-E82B-4B30-86D0-D982F1095F11}"/>
    <cellStyle name="計算 4 2 2 6 3" xfId="4359" xr:uid="{08B30334-9D0C-45FE-BD06-3AB60BA36D7C}"/>
    <cellStyle name="計算 4 2 2 6 3 2" xfId="15115" xr:uid="{07C8F64F-BB7B-4D44-9CB6-7F9AEF6B7708}"/>
    <cellStyle name="計算 4 2 2 6 3 2 2" xfId="36805" xr:uid="{FC92E85F-57DA-4FEB-964C-D6A62B66C4A3}"/>
    <cellStyle name="計算 4 2 2 6 3 2 3" xfId="51016" xr:uid="{AC73143D-0AD6-45B0-B80F-FF00C79F5957}"/>
    <cellStyle name="計算 4 2 2 6 3 3" xfId="26047" xr:uid="{B4A5352A-3F0E-42E1-89F3-C4BC17FA8614}"/>
    <cellStyle name="計算 4 2 2 6 3 4" xfId="48847" xr:uid="{4CC7E6BB-D51A-445E-B376-97ACE28D7CBD}"/>
    <cellStyle name="計算 4 2 2 6 4" xfId="5035" xr:uid="{B0B5F75C-38FA-443E-9148-E7D32CD3C530}"/>
    <cellStyle name="計算 4 2 2 6 4 2" xfId="15791" xr:uid="{A88E95F3-9943-4393-BDF4-6B7841B42B34}"/>
    <cellStyle name="計算 4 2 2 6 4 2 2" xfId="37481" xr:uid="{D767AB7F-D21A-40D3-95EA-4CDBEB3812E4}"/>
    <cellStyle name="計算 4 2 2 6 4 3" xfId="26723" xr:uid="{76ABDC0C-AF97-4ADB-952F-639F2ABBCEF4}"/>
    <cellStyle name="計算 4 2 2 6 4 4" xfId="49656" xr:uid="{4934594D-D0AF-46B2-9B9F-26D38BA1CE67}"/>
    <cellStyle name="計算 4 2 2 6 5" xfId="5715" xr:uid="{12F7CF75-B53D-4F7B-AB0C-3C2CDD9DC9D9}"/>
    <cellStyle name="計算 4 2 2 6 5 2" xfId="16471" xr:uid="{F15CB4EC-CD18-4E6A-9778-1940A0243661}"/>
    <cellStyle name="計算 4 2 2 6 5 2 2" xfId="38161" xr:uid="{F0694D8F-71F5-4F6C-A10B-700F7D1E24DD}"/>
    <cellStyle name="計算 4 2 2 6 5 3" xfId="27402" xr:uid="{A2B87F25-008D-4CED-A207-05154BB24898}"/>
    <cellStyle name="計算 4 2 2 6 6" xfId="6398" xr:uid="{0FFF68D4-F986-4724-99DE-D897F46AE624}"/>
    <cellStyle name="計算 4 2 2 6 6 2" xfId="17154" xr:uid="{49DC79B1-CDA9-4738-89A5-3F5F6308C37E}"/>
    <cellStyle name="計算 4 2 2 6 6 2 2" xfId="38844" xr:uid="{D9118569-AB30-4FCA-8809-0699666503BC}"/>
    <cellStyle name="計算 4 2 2 6 6 3" xfId="28085" xr:uid="{113831D2-B336-42CF-9A40-952D75C1465A}"/>
    <cellStyle name="計算 4 2 2 6 7" xfId="7077" xr:uid="{60C230D7-0D16-4243-B394-7F7E522BD386}"/>
    <cellStyle name="計算 4 2 2 6 7 2" xfId="17833" xr:uid="{F0E7133A-F776-4084-B4A8-710853871412}"/>
    <cellStyle name="計算 4 2 2 6 7 2 2" xfId="39523" xr:uid="{8C849723-FE42-4AC8-BC62-2AAE63523478}"/>
    <cellStyle name="計算 4 2 2 6 7 3" xfId="28764" xr:uid="{0E602C1E-4495-4039-BE59-D530FFA065D4}"/>
    <cellStyle name="計算 4 2 2 6 8" xfId="7740" xr:uid="{4CA95AAA-560A-4CC4-A216-DD3B9057D6F0}"/>
    <cellStyle name="計算 4 2 2 6 8 2" xfId="18496" xr:uid="{DAA0D4E5-BBA0-4B4D-A0D3-B4C145A91D6E}"/>
    <cellStyle name="計算 4 2 2 6 8 2 2" xfId="40187" xr:uid="{37B050D1-3854-492C-A274-94618B0C1752}"/>
    <cellStyle name="計算 4 2 2 6 8 3" xfId="29428" xr:uid="{E95913E1-08A0-4F29-9416-A311A925A54E}"/>
    <cellStyle name="計算 4 2 2 6 9" xfId="8376" xr:uid="{7F4A14E8-2CDA-4D4E-9E3B-51D68AD1265F}"/>
    <cellStyle name="計算 4 2 2 6 9 2" xfId="19132" xr:uid="{A36D07D8-E545-44DC-9516-24437B95CD7D}"/>
    <cellStyle name="計算 4 2 2 6 9 2 2" xfId="40823" xr:uid="{6E1C8873-67C1-49D4-9FCC-4BB98298B9FA}"/>
    <cellStyle name="計算 4 2 2 6 9 3" xfId="30064" xr:uid="{A2723903-081E-4C6D-B73B-6E96CD952C8D}"/>
    <cellStyle name="計算 4 2 2 7" xfId="3072" xr:uid="{7082F659-5767-4D1A-BF20-4FB1724F7512}"/>
    <cellStyle name="計算 4 2 2 7 10" xfId="9100" xr:uid="{80302D31-A81D-4B1D-AE08-94AACA88ECEC}"/>
    <cellStyle name="計算 4 2 2 7 10 2" xfId="19857" xr:uid="{858FE339-1E17-4C2D-AE08-7FAC9AB74184}"/>
    <cellStyle name="計算 4 2 2 7 10 2 2" xfId="41548" xr:uid="{E22DE3C1-88F1-4353-857D-2B72FD5CB5A5}"/>
    <cellStyle name="計算 4 2 2 7 10 3" xfId="30789" xr:uid="{5CDD6FB1-7B97-4891-AEB2-8921BEDFB16F}"/>
    <cellStyle name="計算 4 2 2 7 11" xfId="9726" xr:uid="{A8A44AB3-DB14-49D1-ACED-32DDFD80D676}"/>
    <cellStyle name="計算 4 2 2 7 11 2" xfId="20483" xr:uid="{64FABFD5-ECA4-4D68-BA9D-D4F3C2D6C413}"/>
    <cellStyle name="計算 4 2 2 7 11 2 2" xfId="42174" xr:uid="{00A326A8-81C0-4242-8CBE-FD80AC32AFEC}"/>
    <cellStyle name="計算 4 2 2 7 11 3" xfId="31415" xr:uid="{FCE243AE-94AE-475C-BACD-D22E4ECB8DA7}"/>
    <cellStyle name="計算 4 2 2 7 12" xfId="10361" xr:uid="{4CCCBF54-5B1F-4FFB-9F7F-17AE9E4BB905}"/>
    <cellStyle name="計算 4 2 2 7 12 2" xfId="21118" xr:uid="{6C7349A9-1E86-475B-9176-37FA36280379}"/>
    <cellStyle name="計算 4 2 2 7 12 2 2" xfId="42809" xr:uid="{8552FADD-3D16-4742-B548-654B1BACCC93}"/>
    <cellStyle name="計算 4 2 2 7 12 3" xfId="32050" xr:uid="{C109A451-4196-47AB-A01D-59093C33DB2D}"/>
    <cellStyle name="計算 4 2 2 7 13" xfId="11013" xr:uid="{BCCA7E94-68C9-4C76-9E94-7CE4AFE952F5}"/>
    <cellStyle name="計算 4 2 2 7 13 2" xfId="21770" xr:uid="{41986696-46C2-439C-B3A6-A5078328F2B7}"/>
    <cellStyle name="計算 4 2 2 7 13 2 2" xfId="43461" xr:uid="{BBAE18BC-89C7-40B3-8E56-5176D0C91F95}"/>
    <cellStyle name="計算 4 2 2 7 13 3" xfId="32702" xr:uid="{945C4406-9D92-4D04-9ECD-CF0AEB905D76}"/>
    <cellStyle name="計算 4 2 2 7 14" xfId="11638" xr:uid="{22333BB5-36E1-482E-A55E-BBF813311E1C}"/>
    <cellStyle name="計算 4 2 2 7 14 2" xfId="22395" xr:uid="{5D82668D-F834-4A01-9289-F03E77342ED7}"/>
    <cellStyle name="計算 4 2 2 7 14 2 2" xfId="44086" xr:uid="{071AFC21-9ECD-4C33-A57E-90192C449F5F}"/>
    <cellStyle name="計算 4 2 2 7 14 3" xfId="33327" xr:uid="{04E92E85-1CCF-467A-BA43-B794BAB698FF}"/>
    <cellStyle name="計算 4 2 2 7 15" xfId="12243" xr:uid="{F89EDB3A-5AFD-4B05-A8F3-4540F99B2317}"/>
    <cellStyle name="計算 4 2 2 7 15 2" xfId="23000" xr:uid="{6979250F-0553-46C8-950E-93E415E02430}"/>
    <cellStyle name="計算 4 2 2 7 15 2 2" xfId="44691" xr:uid="{85D9A9D6-DC31-4CBC-A9A8-36771D9DDF9E}"/>
    <cellStyle name="計算 4 2 2 7 15 3" xfId="33932" xr:uid="{B012F954-667C-4FBF-9332-BA81D5C02AAF}"/>
    <cellStyle name="計算 4 2 2 7 16" xfId="12872" xr:uid="{D10398CC-84AC-44A5-AAFA-F322B51A3C5A}"/>
    <cellStyle name="計算 4 2 2 7 16 2" xfId="23629" xr:uid="{EB674629-A73E-459A-B2FC-A7430F9C9C29}"/>
    <cellStyle name="計算 4 2 2 7 16 2 2" xfId="45320" xr:uid="{31CBEE0C-EE55-4F41-B4E1-6FC9FBF82EA5}"/>
    <cellStyle name="計算 4 2 2 7 16 3" xfId="34561" xr:uid="{6457CE17-699B-4DE4-A7D9-0717C4E994AE}"/>
    <cellStyle name="計算 4 2 2 7 17" xfId="13543" xr:uid="{783E0CE2-D724-4DE7-BFD7-A7B7859205AF}"/>
    <cellStyle name="計算 4 2 2 7 17 2" xfId="35232" xr:uid="{9CD6CB86-4D37-4189-A9FB-C67C8DDA9A89}"/>
    <cellStyle name="計算 4 2 2 7 18" xfId="24472" xr:uid="{013D6D87-7703-4A72-BCC5-9A7AB7C69201}"/>
    <cellStyle name="計算 4 2 2 7 19" xfId="46170" xr:uid="{C768D807-3FBB-4989-8B8A-83956795B028}"/>
    <cellStyle name="計算 4 2 2 7 2" xfId="3724" xr:uid="{690DDA49-DF74-4A65-B843-D9DB6A82352A}"/>
    <cellStyle name="計算 4 2 2 7 2 2" xfId="14480" xr:uid="{F2E759F9-E4E1-4303-9DBE-49F30764CFB3}"/>
    <cellStyle name="計算 4 2 2 7 2 2 2" xfId="36170" xr:uid="{E5A059AA-7EAA-4B97-8A8E-63B955887298}"/>
    <cellStyle name="計算 4 2 2 7 2 2 3" xfId="50381" xr:uid="{A6F9807C-BC04-4058-9E3F-477B85A110CD}"/>
    <cellStyle name="計算 4 2 2 7 2 3" xfId="25412" xr:uid="{6B0B493A-1C99-49CE-8A75-3769AC345A91}"/>
    <cellStyle name="計算 4 2 2 7 2 4" xfId="48212" xr:uid="{286FD2E7-4723-4217-9F3C-C13EDA43D769}"/>
    <cellStyle name="計算 4 2 2 7 20" xfId="46848" xr:uid="{6BFFE5C2-B779-419A-8F64-BC4D40F87D1F}"/>
    <cellStyle name="計算 4 2 2 7 21" xfId="47532" xr:uid="{C8FD98DA-1B55-4381-B9CA-701B4464D6C0}"/>
    <cellStyle name="計算 4 2 2 7 3" xfId="4404" xr:uid="{6E9EBCF6-9A0E-4FC5-9728-11FCFC45E06F}"/>
    <cellStyle name="計算 4 2 2 7 3 2" xfId="15160" xr:uid="{2B9BAA51-D9E2-4EFB-B1DD-51CB6C04F4E0}"/>
    <cellStyle name="計算 4 2 2 7 3 2 2" xfId="36850" xr:uid="{368C42FB-EC61-4A1C-BAE4-E2B9AD0A2B89}"/>
    <cellStyle name="計算 4 2 2 7 3 2 3" xfId="51061" xr:uid="{14C52F24-1E6C-4C3B-A17B-E69514D4DCFE}"/>
    <cellStyle name="計算 4 2 2 7 3 3" xfId="26092" xr:uid="{75E2DC32-F72E-4FF1-8D71-E07CDBB5E7FB}"/>
    <cellStyle name="計算 4 2 2 7 3 4" xfId="48892" xr:uid="{6CAB1DF8-3435-4731-AF47-336F05C5AC2B}"/>
    <cellStyle name="計算 4 2 2 7 4" xfId="5080" xr:uid="{922EE004-EA4E-48AE-9CCD-06E41870B33A}"/>
    <cellStyle name="計算 4 2 2 7 4 2" xfId="15836" xr:uid="{CAF399E9-F31B-406E-8AE4-AFBE85C41EA4}"/>
    <cellStyle name="計算 4 2 2 7 4 2 2" xfId="37526" xr:uid="{4D400A59-D536-4540-98F0-3B145CFC69FF}"/>
    <cellStyle name="計算 4 2 2 7 4 3" xfId="26768" xr:uid="{EFC4EC43-744A-413C-B483-6BADEAFBC8EC}"/>
    <cellStyle name="計算 4 2 2 7 4 4" xfId="49701" xr:uid="{8C2CB824-A77C-4470-B403-F42B0D5A5CF4}"/>
    <cellStyle name="計算 4 2 2 7 5" xfId="5760" xr:uid="{41783E24-308A-409A-8471-51C614EDF4A0}"/>
    <cellStyle name="計算 4 2 2 7 5 2" xfId="16516" xr:uid="{DD9F288E-C79B-4BB0-892B-44460455E4BD}"/>
    <cellStyle name="計算 4 2 2 7 5 2 2" xfId="38206" xr:uid="{767D04A9-EC52-4A93-9480-8427E04E2FC8}"/>
    <cellStyle name="計算 4 2 2 7 5 3" xfId="27447" xr:uid="{5F2AB3BD-6103-41AB-BEEF-AA2AFA3CE18C}"/>
    <cellStyle name="計算 4 2 2 7 6" xfId="6443" xr:uid="{E8D48CA7-A54A-4AE5-B53F-9FB0D082D44B}"/>
    <cellStyle name="計算 4 2 2 7 6 2" xfId="17199" xr:uid="{CB8EDA9E-195F-45AC-B304-05022C70C396}"/>
    <cellStyle name="計算 4 2 2 7 6 2 2" xfId="38889" xr:uid="{987E7103-E7EF-42B2-BFDD-68948FB48E21}"/>
    <cellStyle name="計算 4 2 2 7 6 3" xfId="28130" xr:uid="{4C25675E-A7CB-49AB-A90A-9A784B8665CA}"/>
    <cellStyle name="計算 4 2 2 7 7" xfId="7122" xr:uid="{0CEDE159-7404-4D5B-A6C3-F8A7F206C2C9}"/>
    <cellStyle name="計算 4 2 2 7 7 2" xfId="17878" xr:uid="{2FC381C3-81B0-4B04-9441-306FA18D6673}"/>
    <cellStyle name="計算 4 2 2 7 7 2 2" xfId="39568" xr:uid="{EFAB4494-C647-401F-B35D-F68A568B1043}"/>
    <cellStyle name="計算 4 2 2 7 7 3" xfId="28809" xr:uid="{FD93C3CE-CC41-445D-8C33-79BCDB5CC095}"/>
    <cellStyle name="計算 4 2 2 7 8" xfId="7785" xr:uid="{709F2FF1-3942-40A4-8B37-324309154DC5}"/>
    <cellStyle name="計算 4 2 2 7 8 2" xfId="18541" xr:uid="{0EE9C334-21CD-4395-AD0D-6315FF73E335}"/>
    <cellStyle name="計算 4 2 2 7 8 2 2" xfId="40232" xr:uid="{5E5B3950-2822-4201-B722-D22F557DED26}"/>
    <cellStyle name="計算 4 2 2 7 8 3" xfId="29473" xr:uid="{B6561FBB-CD6B-4535-BE3E-F8C93CCED0E2}"/>
    <cellStyle name="計算 4 2 2 7 9" xfId="8421" xr:uid="{EC4D6269-50C1-43C6-B61F-A8F34D12B416}"/>
    <cellStyle name="計算 4 2 2 7 9 2" xfId="19177" xr:uid="{9D8D4552-63CD-4A43-8E7E-7BCDF21ABF84}"/>
    <cellStyle name="計算 4 2 2 7 9 2 2" xfId="40868" xr:uid="{D3032D56-B38B-44BF-88E2-2AF39F3BCF55}"/>
    <cellStyle name="計算 4 2 2 7 9 3" xfId="30109" xr:uid="{385827D8-3B73-4AED-9F60-0A572E848BE4}"/>
    <cellStyle name="計算 4 2 2 8" xfId="3132" xr:uid="{5F98F4AC-6570-43A7-AC01-D4B049AFE5AF}"/>
    <cellStyle name="計算 4 2 2 8 10" xfId="9160" xr:uid="{54597FD8-E77C-4ACF-8BA3-1386AD920901}"/>
    <cellStyle name="計算 4 2 2 8 10 2" xfId="19917" xr:uid="{230D4396-9A24-4556-88FF-8F771B69CA93}"/>
    <cellStyle name="計算 4 2 2 8 10 2 2" xfId="41608" xr:uid="{78F3F696-5B07-4C0E-AD0C-3E5F89411075}"/>
    <cellStyle name="計算 4 2 2 8 10 3" xfId="30849" xr:uid="{AAA8B4FD-AFE3-4D36-9D93-55D1BE09154B}"/>
    <cellStyle name="計算 4 2 2 8 11" xfId="9786" xr:uid="{996A0FBC-78F6-4E6F-9917-4D907954B8E3}"/>
    <cellStyle name="計算 4 2 2 8 11 2" xfId="20543" xr:uid="{F08BA814-2DDA-4871-A7AC-33ECA2DEB134}"/>
    <cellStyle name="計算 4 2 2 8 11 2 2" xfId="42234" xr:uid="{66F81E77-AD7C-49DC-8D2B-963B031FFE0B}"/>
    <cellStyle name="計算 4 2 2 8 11 3" xfId="31475" xr:uid="{DBF0A96F-092E-42A7-B137-D02E1965B8A9}"/>
    <cellStyle name="計算 4 2 2 8 12" xfId="10421" xr:uid="{C1D195D8-EF5A-470F-92A1-760105C9D4DD}"/>
    <cellStyle name="計算 4 2 2 8 12 2" xfId="21178" xr:uid="{CA0D70B2-3309-480D-82B4-61D0E85BD98B}"/>
    <cellStyle name="計算 4 2 2 8 12 2 2" xfId="42869" xr:uid="{AE9E5539-F077-486F-A39A-0EEC801DB716}"/>
    <cellStyle name="計算 4 2 2 8 12 3" xfId="32110" xr:uid="{0FAC3A1F-6A57-4516-A7D4-4701BA6A791F}"/>
    <cellStyle name="計算 4 2 2 8 13" xfId="11073" xr:uid="{D8B56547-5C67-444E-91AD-0ED47DC09564}"/>
    <cellStyle name="計算 4 2 2 8 13 2" xfId="21830" xr:uid="{1B4B5174-2E87-4A56-9B3F-C43A64196A6D}"/>
    <cellStyle name="計算 4 2 2 8 13 2 2" xfId="43521" xr:uid="{438BC51F-DC77-44F9-8C11-02DB3E9E0C6F}"/>
    <cellStyle name="計算 4 2 2 8 13 3" xfId="32762" xr:uid="{AB1CB549-E060-413F-8A04-CEE47C90845C}"/>
    <cellStyle name="計算 4 2 2 8 14" xfId="11698" xr:uid="{C54FAA29-C217-49FA-86CF-BB489FD7E38F}"/>
    <cellStyle name="計算 4 2 2 8 14 2" xfId="22455" xr:uid="{6F68A7C5-7B6A-40CD-8E48-805CE17790A8}"/>
    <cellStyle name="計算 4 2 2 8 14 2 2" xfId="44146" xr:uid="{0F9CB2A7-536B-44D1-9D34-F706A27DD84E}"/>
    <cellStyle name="計算 4 2 2 8 14 3" xfId="33387" xr:uid="{655F3677-560A-4917-8583-E8B4FBA03385}"/>
    <cellStyle name="計算 4 2 2 8 15" xfId="12303" xr:uid="{B4B99C55-0481-42BD-B049-EF203A0A8775}"/>
    <cellStyle name="計算 4 2 2 8 15 2" xfId="23060" xr:uid="{0CCE1593-8DB7-4603-8582-EA1A1E46D5C0}"/>
    <cellStyle name="計算 4 2 2 8 15 2 2" xfId="44751" xr:uid="{AC7F652A-8080-4840-83D1-949099C790FB}"/>
    <cellStyle name="計算 4 2 2 8 15 3" xfId="33992" xr:uid="{E7AF23A9-A061-43E0-AD4D-0CAE328CD58F}"/>
    <cellStyle name="計算 4 2 2 8 16" xfId="12932" xr:uid="{03114AAD-FD9B-4541-80C2-3A7EC3C50572}"/>
    <cellStyle name="計算 4 2 2 8 16 2" xfId="23689" xr:uid="{9C53E0BC-A7C5-47ED-9D0B-591D5D143984}"/>
    <cellStyle name="計算 4 2 2 8 16 2 2" xfId="45380" xr:uid="{70DF4540-41BB-44C4-8D52-0757AA1E6661}"/>
    <cellStyle name="計算 4 2 2 8 16 3" xfId="34621" xr:uid="{C6F76B5E-F86C-40EA-97FE-51E70DE1EE6E}"/>
    <cellStyle name="計算 4 2 2 8 17" xfId="13603" xr:uid="{BA9A9BBC-7B52-488B-A058-5C6DD2B52203}"/>
    <cellStyle name="計算 4 2 2 8 17 2" xfId="35292" xr:uid="{3472D15C-93EC-47C6-8752-29F95B009202}"/>
    <cellStyle name="計算 4 2 2 8 18" xfId="24532" xr:uid="{FEA74496-B331-47E9-89C3-9D4ABAB3D1C3}"/>
    <cellStyle name="計算 4 2 2 8 19" xfId="46230" xr:uid="{CDCC8369-2330-4AEC-86B9-733E4757996D}"/>
    <cellStyle name="計算 4 2 2 8 2" xfId="3784" xr:uid="{D4D05573-F94E-4BA1-9A93-72E37BE8D1FA}"/>
    <cellStyle name="計算 4 2 2 8 2 2" xfId="14540" xr:uid="{A5232003-3B71-4DB1-A9B9-9422E00BC2AA}"/>
    <cellStyle name="計算 4 2 2 8 2 2 2" xfId="36230" xr:uid="{CD65015A-C623-4792-846F-6DDB468113BA}"/>
    <cellStyle name="計算 4 2 2 8 2 2 3" xfId="50441" xr:uid="{1D9D1BEC-B259-4D54-88F8-D37C60EB32A4}"/>
    <cellStyle name="計算 4 2 2 8 2 3" xfId="25472" xr:uid="{B7C8CF39-6ADD-4AA7-980D-E2699A7F6E58}"/>
    <cellStyle name="計算 4 2 2 8 2 4" xfId="48272" xr:uid="{B7525C81-2A95-4C86-AF3A-6D1F3E2C5A20}"/>
    <cellStyle name="計算 4 2 2 8 20" xfId="46908" xr:uid="{704420B2-D1DA-452E-93BC-D0A7238AA48B}"/>
    <cellStyle name="計算 4 2 2 8 21" xfId="47592" xr:uid="{BDF969FC-CDBA-4E39-A1CF-4166FDFBF84F}"/>
    <cellStyle name="計算 4 2 2 8 3" xfId="4464" xr:uid="{69CC8DCC-A5CF-454C-9D0A-E3F59C5EB754}"/>
    <cellStyle name="計算 4 2 2 8 3 2" xfId="15220" xr:uid="{7611CC57-130E-4B4A-8DB2-F4DDAE4FE21C}"/>
    <cellStyle name="計算 4 2 2 8 3 2 2" xfId="36910" xr:uid="{7F62650D-BC1B-430E-B78D-3EDC82479E07}"/>
    <cellStyle name="計算 4 2 2 8 3 2 3" xfId="51121" xr:uid="{EB25C5A5-27FB-42FD-A6E3-BA0A2D2B1002}"/>
    <cellStyle name="計算 4 2 2 8 3 3" xfId="26152" xr:uid="{7004B7DC-3EFC-48DA-8E99-D7219B1B3C8C}"/>
    <cellStyle name="計算 4 2 2 8 3 4" xfId="48952" xr:uid="{85AE1C4E-BC41-4D77-AF7A-A1082B6B6D6B}"/>
    <cellStyle name="計算 4 2 2 8 4" xfId="5140" xr:uid="{9E943336-A50C-4092-AE5B-D56AFAF062C1}"/>
    <cellStyle name="計算 4 2 2 8 4 2" xfId="15896" xr:uid="{BD6D5D2F-88F2-4795-9E4D-394B19EFA5FD}"/>
    <cellStyle name="計算 4 2 2 8 4 2 2" xfId="37586" xr:uid="{3F2A2D57-72F0-43D4-9334-E7AEBFA56B8E}"/>
    <cellStyle name="計算 4 2 2 8 4 3" xfId="26828" xr:uid="{47977C45-34E0-4DA1-851F-499F39FE8422}"/>
    <cellStyle name="計算 4 2 2 8 4 4" xfId="49761" xr:uid="{9334FBF1-8C70-46E0-82DE-2F9E64DDC997}"/>
    <cellStyle name="計算 4 2 2 8 5" xfId="5820" xr:uid="{E7BFE74A-D863-49AB-A4E8-A8D572736F1D}"/>
    <cellStyle name="計算 4 2 2 8 5 2" xfId="16576" xr:uid="{236A6814-EFF3-4120-8308-17426670F55D}"/>
    <cellStyle name="計算 4 2 2 8 5 2 2" xfId="38266" xr:uid="{59A4F6F5-998F-40AB-A6F7-F96E0936DA82}"/>
    <cellStyle name="計算 4 2 2 8 5 3" xfId="27507" xr:uid="{4AC2EEA0-A8A9-4ABB-84C7-95717E5C9772}"/>
    <cellStyle name="計算 4 2 2 8 6" xfId="6503" xr:uid="{3B6F1633-1FCA-4FDB-BFF0-0D1EA453D88A}"/>
    <cellStyle name="計算 4 2 2 8 6 2" xfId="17259" xr:uid="{369775DB-D453-4F0C-8638-705BDD305579}"/>
    <cellStyle name="計算 4 2 2 8 6 2 2" xfId="38949" xr:uid="{2BEC2EAF-4AD2-4FC6-90F6-F8C5330821DE}"/>
    <cellStyle name="計算 4 2 2 8 6 3" xfId="28190" xr:uid="{AE009FB8-CAA3-4D44-8E27-399676582B8B}"/>
    <cellStyle name="計算 4 2 2 8 7" xfId="7182" xr:uid="{C23D729A-1EFA-4EC5-BA9E-D0FB494CD368}"/>
    <cellStyle name="計算 4 2 2 8 7 2" xfId="17938" xr:uid="{2FA4C656-F566-47E7-80DC-D4EEC25AA80A}"/>
    <cellStyle name="計算 4 2 2 8 7 2 2" xfId="39628" xr:uid="{57E8D2C8-C953-4EAC-AE4F-308D08EDAB94}"/>
    <cellStyle name="計算 4 2 2 8 7 3" xfId="28869" xr:uid="{E64D139C-47C7-4567-829C-0492EE2C7A4B}"/>
    <cellStyle name="計算 4 2 2 8 8" xfId="7845" xr:uid="{F75FE46F-0A02-479A-8D19-25496BC8A679}"/>
    <cellStyle name="計算 4 2 2 8 8 2" xfId="18601" xr:uid="{04BCFA0E-616C-415D-8FF7-CF3264D1AF07}"/>
    <cellStyle name="計算 4 2 2 8 8 2 2" xfId="40292" xr:uid="{E34FECDD-0D15-4F4C-A8E1-BB2920C41DB9}"/>
    <cellStyle name="計算 4 2 2 8 8 3" xfId="29533" xr:uid="{1A26922D-1B80-4775-9B9E-EDC3E37D4E2F}"/>
    <cellStyle name="計算 4 2 2 8 9" xfId="8481" xr:uid="{0D61D3CC-4D01-4E32-8BBF-9E4F1155FAEA}"/>
    <cellStyle name="計算 4 2 2 8 9 2" xfId="19237" xr:uid="{97713E5B-9853-4EF3-A5EC-FFB06E7C1920}"/>
    <cellStyle name="計算 4 2 2 8 9 2 2" xfId="40928" xr:uid="{20884595-33B4-445E-996F-EED2D0EDC20D}"/>
    <cellStyle name="計算 4 2 2 8 9 3" xfId="30169" xr:uid="{6B7A8907-3D85-41D1-A851-239D2C4DA261}"/>
    <cellStyle name="計算 4 2 2 9" xfId="3192" xr:uid="{4ED3208B-2198-4367-ADE8-C24C976F679E}"/>
    <cellStyle name="計算 4 2 2 9 10" xfId="9220" xr:uid="{058B4CBD-4362-4210-A5A5-58AACC6342D7}"/>
    <cellStyle name="計算 4 2 2 9 10 2" xfId="19977" xr:uid="{BC436A60-1642-4D67-BDE4-7AF9E60603A0}"/>
    <cellStyle name="計算 4 2 2 9 10 2 2" xfId="41668" xr:uid="{8A8697DB-A85D-48F1-902B-B24956DC1A07}"/>
    <cellStyle name="計算 4 2 2 9 10 3" xfId="30909" xr:uid="{9C3D851E-C73C-4779-9116-D6AA67020769}"/>
    <cellStyle name="計算 4 2 2 9 11" xfId="9846" xr:uid="{A74334A9-F584-4018-8172-70A52DDA504F}"/>
    <cellStyle name="計算 4 2 2 9 11 2" xfId="20603" xr:uid="{5BF7321E-703E-4932-8B86-859535010BCC}"/>
    <cellStyle name="計算 4 2 2 9 11 2 2" xfId="42294" xr:uid="{46E96DCD-E66B-4951-9A27-660C20A18B5C}"/>
    <cellStyle name="計算 4 2 2 9 11 3" xfId="31535" xr:uid="{103A4E3A-A97A-4708-9D2D-55C7E5CA7503}"/>
    <cellStyle name="計算 4 2 2 9 12" xfId="10481" xr:uid="{3D374A22-DE3E-4991-BE9E-A2AB41CAEE50}"/>
    <cellStyle name="計算 4 2 2 9 12 2" xfId="21238" xr:uid="{14983192-1C42-4B31-88BA-BC332A60BA7A}"/>
    <cellStyle name="計算 4 2 2 9 12 2 2" xfId="42929" xr:uid="{65D2BAA3-B231-496C-99F1-DB8F335C4D4F}"/>
    <cellStyle name="計算 4 2 2 9 12 3" xfId="32170" xr:uid="{1BE75A55-9176-4F8A-82F0-175F3E6E157D}"/>
    <cellStyle name="計算 4 2 2 9 13" xfId="11133" xr:uid="{01CD8DB1-C425-4323-8F64-B033D4C2C4DB}"/>
    <cellStyle name="計算 4 2 2 9 13 2" xfId="21890" xr:uid="{D850D38C-AE24-4D65-B68C-498683ADC96E}"/>
    <cellStyle name="計算 4 2 2 9 13 2 2" xfId="43581" xr:uid="{AAA9D487-8422-48F2-B676-AA1F38E6ADCC}"/>
    <cellStyle name="計算 4 2 2 9 13 3" xfId="32822" xr:uid="{2559C63E-1E8C-40EF-8B42-70E906A9016F}"/>
    <cellStyle name="計算 4 2 2 9 14" xfId="11758" xr:uid="{F246A887-F275-45BB-8757-2BD0FC5E1381}"/>
    <cellStyle name="計算 4 2 2 9 14 2" xfId="22515" xr:uid="{028FDAFE-CF6E-4C35-B091-A6379C9D5D26}"/>
    <cellStyle name="計算 4 2 2 9 14 2 2" xfId="44206" xr:uid="{8949222E-00F7-4E84-BC98-DF59CB40166F}"/>
    <cellStyle name="計算 4 2 2 9 14 3" xfId="33447" xr:uid="{3740C59C-9BD3-47CA-81EC-7076580068EA}"/>
    <cellStyle name="計算 4 2 2 9 15" xfId="12363" xr:uid="{26EACD7A-B7DF-441D-BFD4-9C5F5671CF5A}"/>
    <cellStyle name="計算 4 2 2 9 15 2" xfId="23120" xr:uid="{0101E11A-784E-4FB4-B704-F49CED2B6B57}"/>
    <cellStyle name="計算 4 2 2 9 15 2 2" xfId="44811" xr:uid="{F0D3798E-5F6E-4AC6-A160-5761EBF150B0}"/>
    <cellStyle name="計算 4 2 2 9 15 3" xfId="34052" xr:uid="{23169B00-3C95-4B30-9923-6A0D7C3618B7}"/>
    <cellStyle name="計算 4 2 2 9 16" xfId="12992" xr:uid="{95CC731E-27B0-4BCD-A95B-F21C7AFC8915}"/>
    <cellStyle name="計算 4 2 2 9 16 2" xfId="23749" xr:uid="{2179F325-D024-40F8-A80C-226E7E288414}"/>
    <cellStyle name="計算 4 2 2 9 16 2 2" xfId="45440" xr:uid="{26FAF1DF-C47B-45F9-8A61-DDE1DF92FA72}"/>
    <cellStyle name="計算 4 2 2 9 16 3" xfId="34681" xr:uid="{E9A12033-CE35-46AC-A583-23C9CAE39B64}"/>
    <cellStyle name="計算 4 2 2 9 17" xfId="13663" xr:uid="{C54C8F07-0607-490B-B5E8-E24C2124354B}"/>
    <cellStyle name="計算 4 2 2 9 17 2" xfId="35352" xr:uid="{17B80DAE-9C48-4075-B171-0C2EA6C8D784}"/>
    <cellStyle name="計算 4 2 2 9 18" xfId="24592" xr:uid="{2B2E72E9-A62F-4D37-A766-3CD118F2E9C0}"/>
    <cellStyle name="計算 4 2 2 9 19" xfId="46290" xr:uid="{FD037369-6224-462B-AFD3-99D3303F1F7D}"/>
    <cellStyle name="計算 4 2 2 9 2" xfId="3844" xr:uid="{352DEC9C-E3CF-498E-91B4-5CE6AD9036B2}"/>
    <cellStyle name="計算 4 2 2 9 2 2" xfId="14600" xr:uid="{1D4D219F-3A6F-46CF-A34E-D14594B13B11}"/>
    <cellStyle name="計算 4 2 2 9 2 2 2" xfId="36290" xr:uid="{013030BC-EDF1-40C2-9D57-CDA6851DF982}"/>
    <cellStyle name="計算 4 2 2 9 2 2 3" xfId="50501" xr:uid="{06EC1514-4E71-481A-B809-DF9CA2D477D6}"/>
    <cellStyle name="計算 4 2 2 9 2 3" xfId="25532" xr:uid="{0ABEADAD-919C-471E-861B-3AA3693ABA85}"/>
    <cellStyle name="計算 4 2 2 9 2 4" xfId="48332" xr:uid="{60BFE60A-42EE-4453-B5A1-2E0D477F5A18}"/>
    <cellStyle name="計算 4 2 2 9 20" xfId="46968" xr:uid="{0262C96D-E95B-42EB-A126-395F43E39711}"/>
    <cellStyle name="計算 4 2 2 9 21" xfId="47652" xr:uid="{A9830470-C9DC-4496-BF3C-ED99FE6F41B3}"/>
    <cellStyle name="計算 4 2 2 9 3" xfId="4524" xr:uid="{CF9938A2-7F98-4C64-8224-EB6A4C5F738E}"/>
    <cellStyle name="計算 4 2 2 9 3 2" xfId="15280" xr:uid="{BE55C74B-B6D9-4A2E-B55D-2CA4345F67EF}"/>
    <cellStyle name="計算 4 2 2 9 3 2 2" xfId="36970" xr:uid="{004CFBBA-A662-47D5-95FF-7C9353AACC93}"/>
    <cellStyle name="計算 4 2 2 9 3 2 3" xfId="51181" xr:uid="{0460CD5C-AB0F-4579-B65F-B828484F6CB9}"/>
    <cellStyle name="計算 4 2 2 9 3 3" xfId="26212" xr:uid="{D9E0DEFD-DCA2-441D-A6C0-F50C34DE73B2}"/>
    <cellStyle name="計算 4 2 2 9 3 4" xfId="49012" xr:uid="{F9F6AC6D-F2B4-4967-928E-E36BF0118A0E}"/>
    <cellStyle name="計算 4 2 2 9 4" xfId="5200" xr:uid="{4A9AF9AB-869D-4AAA-8D8E-3F476A6B8EC5}"/>
    <cellStyle name="計算 4 2 2 9 4 2" xfId="15956" xr:uid="{7F94A823-34E9-4A6F-A872-24F81038B0C0}"/>
    <cellStyle name="計算 4 2 2 9 4 2 2" xfId="37646" xr:uid="{CB389938-2A95-4052-9D9A-0621A13D9BFD}"/>
    <cellStyle name="計算 4 2 2 9 4 3" xfId="26888" xr:uid="{50E4854C-8A1A-40D4-A048-A4DAAE9694E5}"/>
    <cellStyle name="計算 4 2 2 9 4 4" xfId="49821" xr:uid="{AEF184FB-A8A4-41EF-9978-BFE381759F9E}"/>
    <cellStyle name="計算 4 2 2 9 5" xfId="5880" xr:uid="{10B0C8E7-7F86-4719-BDA4-6ED80FEFDD3D}"/>
    <cellStyle name="計算 4 2 2 9 5 2" xfId="16636" xr:uid="{54F6763B-F2DE-4214-8474-2CEF4AD3F0BD}"/>
    <cellStyle name="計算 4 2 2 9 5 2 2" xfId="38326" xr:uid="{576D58A5-E734-4FDA-81F0-2AD7BEBD18E8}"/>
    <cellStyle name="計算 4 2 2 9 5 3" xfId="27567" xr:uid="{E60B3BC6-3AA6-44FE-A2D5-AE2ACD0F3710}"/>
    <cellStyle name="計算 4 2 2 9 6" xfId="6563" xr:uid="{36725309-ECAD-41C0-8318-0C6CC4D26282}"/>
    <cellStyle name="計算 4 2 2 9 6 2" xfId="17319" xr:uid="{D2B082A9-172C-46C2-9474-381ED965EABB}"/>
    <cellStyle name="計算 4 2 2 9 6 2 2" xfId="39009" xr:uid="{CDD96D28-47EB-465F-92DB-AA453B9E5F03}"/>
    <cellStyle name="計算 4 2 2 9 6 3" xfId="28250" xr:uid="{E706C381-0140-4A68-B5E2-D5B0D4259348}"/>
    <cellStyle name="計算 4 2 2 9 7" xfId="7242" xr:uid="{9E4E89AC-1C79-4E24-BE88-3ED53042D95F}"/>
    <cellStyle name="計算 4 2 2 9 7 2" xfId="17998" xr:uid="{B275A6D4-3D8F-4FFF-9561-0D7581E1778C}"/>
    <cellStyle name="計算 4 2 2 9 7 2 2" xfId="39688" xr:uid="{323ED04F-BDC8-41DD-B2A6-9AC88F00789A}"/>
    <cellStyle name="計算 4 2 2 9 7 3" xfId="28929" xr:uid="{4FB6A9CA-6592-45F4-9BBE-8A8657968764}"/>
    <cellStyle name="計算 4 2 2 9 8" xfId="7905" xr:uid="{D4543FBB-2291-4A02-85DC-A06D1FB582E1}"/>
    <cellStyle name="計算 4 2 2 9 8 2" xfId="18661" xr:uid="{1AABB91C-24D5-4DBE-A301-ADE637D14380}"/>
    <cellStyle name="計算 4 2 2 9 8 2 2" xfId="40352" xr:uid="{ED1FC924-E4C2-42DF-BFB4-49851A420FB4}"/>
    <cellStyle name="計算 4 2 2 9 8 3" xfId="29593" xr:uid="{35931EFF-D24C-4597-8B96-C01E3ED0C9B8}"/>
    <cellStyle name="計算 4 2 2 9 9" xfId="8541" xr:uid="{91BAC921-44B6-494D-AB2C-94EAB4EBF5F2}"/>
    <cellStyle name="計算 4 2 2 9 9 2" xfId="19297" xr:uid="{7EB91F98-D3A0-4D11-9ED2-510F6C06D34B}"/>
    <cellStyle name="計算 4 2 2 9 9 2 2" xfId="40988" xr:uid="{0FA5D9A1-31CB-4EF2-9B80-1422C93CC44D}"/>
    <cellStyle name="計算 4 2 2 9 9 3" xfId="30229" xr:uid="{FBBE8926-F109-4CFF-9662-AE20CF80C46F}"/>
    <cellStyle name="計算 4 2 20" xfId="6030" xr:uid="{36635B19-0408-418F-99FF-83CBBA41AB64}"/>
    <cellStyle name="計算 4 2 20 2" xfId="16786" xr:uid="{3A9425D9-CE12-4BC2-A06E-798EBA2D57EA}"/>
    <cellStyle name="計算 4 2 20 2 2" xfId="38476" xr:uid="{70C04843-41ED-4424-93C2-68BF7FBFF62F}"/>
    <cellStyle name="計算 4 2 20 3" xfId="27717" xr:uid="{154F9640-F331-4FA3-AB28-A0426424F17B}"/>
    <cellStyle name="計算 4 2 21" xfId="6704" xr:uid="{581EEFE0-1023-48A8-AD50-86E0ABB1F8C2}"/>
    <cellStyle name="計算 4 2 21 2" xfId="17460" xr:uid="{25134AE8-A90C-4AA1-A779-1A760FB40640}"/>
    <cellStyle name="計算 4 2 21 2 2" xfId="39150" xr:uid="{BDC145B4-BB51-4909-939A-5D50FF97E758}"/>
    <cellStyle name="計算 4 2 21 3" xfId="28391" xr:uid="{BBEB3680-EF13-4EF2-8EE7-D156F8CEA675}"/>
    <cellStyle name="計算 4 2 22" xfId="2753" xr:uid="{8FB36665-C56C-4F7C-AD25-557F2847B4AE}"/>
    <cellStyle name="計算 4 2 22 2" xfId="14059" xr:uid="{0ACF226D-CBC0-4089-80BD-FCB44F24C466}"/>
    <cellStyle name="計算 4 2 22 2 2" xfId="35749" xr:uid="{3A460569-6C47-4B31-9B57-A610C13BFB35}"/>
    <cellStyle name="計算 4 2 22 3" xfId="24990" xr:uid="{90AF5D00-0167-4519-937C-447B011FAD09}"/>
    <cellStyle name="計算 4 2 23" xfId="2569" xr:uid="{6EA10503-F135-436F-95FD-1744B95F6E4A}"/>
    <cellStyle name="計算 4 2 23 2" xfId="13938" xr:uid="{BA2015AB-2D75-4577-B39C-3438D11F2136}"/>
    <cellStyle name="計算 4 2 23 2 2" xfId="35628" xr:uid="{0E08A28D-E7B9-4E84-854F-9F92694E493E}"/>
    <cellStyle name="計算 4 2 23 3" xfId="24869" xr:uid="{1F18A04B-498A-48E8-8397-69B61762E8F3}"/>
    <cellStyle name="計算 4 2 24" xfId="6111" xr:uid="{23F5B3A1-4AF7-4DED-8ACB-8014479F190E}"/>
    <cellStyle name="計算 4 2 24 2" xfId="16867" xr:uid="{103FCF0D-0A66-44B6-AC51-81B926DD3818}"/>
    <cellStyle name="計算 4 2 24 2 2" xfId="38557" xr:uid="{A557B7A5-1B37-41BA-8EDC-5387FA9BB09F}"/>
    <cellStyle name="計算 4 2 24 3" xfId="27798" xr:uid="{7A06AAFA-E1E4-4BC8-ABB8-CAA9808C7052}"/>
    <cellStyle name="計算 4 2 25" xfId="13133" xr:uid="{A7940874-66E4-4942-A573-63154119526D}"/>
    <cellStyle name="計算 4 2 25 2" xfId="23890" xr:uid="{D6050E25-76A4-4721-B50C-A65A5E438AB2}"/>
    <cellStyle name="計算 4 2 25 2 2" xfId="45581" xr:uid="{069226D4-2518-4BF5-824F-3896B687972E}"/>
    <cellStyle name="計算 4 2 25 3" xfId="34822" xr:uid="{AC5AAE40-B4F4-47FF-9EA8-1C72EB0CEFA8}"/>
    <cellStyle name="計算 4 2 26" xfId="24062" xr:uid="{3B3541F3-4A4A-4CDA-9F60-FD316E5F7B7F}"/>
    <cellStyle name="計算 4 2 27" xfId="45760" xr:uid="{FA3B1ED2-4EC9-48C3-9FD1-5BEF57DAF5AE}"/>
    <cellStyle name="計算 4 2 28" xfId="46438" xr:uid="{F9EBF97B-2498-4041-8AE2-2605C68DD2AF}"/>
    <cellStyle name="計算 4 2 29" xfId="47122" xr:uid="{23ECC07C-77BE-4795-8206-E58653FB0619}"/>
    <cellStyle name="計算 4 2 3" xfId="2485" xr:uid="{C366940D-D584-4D08-91F8-61E53F2CFCC8}"/>
    <cellStyle name="計算 4 2 3 10" xfId="3267" xr:uid="{E5F41E18-2606-4C71-AFB1-A2C0669AE28D}"/>
    <cellStyle name="計算 4 2 3 10 10" xfId="9295" xr:uid="{E505C52C-D8E9-435D-81F8-5E6E5356E61A}"/>
    <cellStyle name="計算 4 2 3 10 10 2" xfId="20052" xr:uid="{E95555E2-E292-49F7-82F2-F0ED93E3A7E6}"/>
    <cellStyle name="計算 4 2 3 10 10 2 2" xfId="41743" xr:uid="{0257D0FA-D5BE-400D-A82E-96537CB862F4}"/>
    <cellStyle name="計算 4 2 3 10 10 3" xfId="30984" xr:uid="{F02AD8D5-4659-485B-BA09-F315EC00474F}"/>
    <cellStyle name="計算 4 2 3 10 11" xfId="9921" xr:uid="{93C2B504-BDFD-4574-B21F-6B83E6776E95}"/>
    <cellStyle name="計算 4 2 3 10 11 2" xfId="20678" xr:uid="{92D27754-ACBC-4304-AE3B-4071D62F7B6A}"/>
    <cellStyle name="計算 4 2 3 10 11 2 2" xfId="42369" xr:uid="{AF74A9A0-C878-4857-8557-B796EC81D0EE}"/>
    <cellStyle name="計算 4 2 3 10 11 3" xfId="31610" xr:uid="{E570FF4C-8067-4F6B-B987-128FF2C37E40}"/>
    <cellStyle name="計算 4 2 3 10 12" xfId="10556" xr:uid="{40CA699F-06E9-4A02-8D8E-755A548B5B5C}"/>
    <cellStyle name="計算 4 2 3 10 12 2" xfId="21313" xr:uid="{1258C5FA-05E4-4A1C-AE02-CAC97D0B26A1}"/>
    <cellStyle name="計算 4 2 3 10 12 2 2" xfId="43004" xr:uid="{F63B8840-B8F7-4939-8EA2-94E25DF27A62}"/>
    <cellStyle name="計算 4 2 3 10 12 3" xfId="32245" xr:uid="{FAB92899-3E17-475E-BED0-B5474CE811F5}"/>
    <cellStyle name="計算 4 2 3 10 13" xfId="11208" xr:uid="{5A279E92-846D-4CB8-914C-8BCEBF43C3DF}"/>
    <cellStyle name="計算 4 2 3 10 13 2" xfId="21965" xr:uid="{65F7E87A-3BE0-4585-9C8A-68F0758C8381}"/>
    <cellStyle name="計算 4 2 3 10 13 2 2" xfId="43656" xr:uid="{8859A646-0BDB-4375-9505-05C2541DA26B}"/>
    <cellStyle name="計算 4 2 3 10 13 3" xfId="32897" xr:uid="{2A45CC15-A081-4ED8-88CB-807DEC01DA71}"/>
    <cellStyle name="計算 4 2 3 10 14" xfId="11833" xr:uid="{9CE18DA6-CF8B-4052-87CB-00E285F85508}"/>
    <cellStyle name="計算 4 2 3 10 14 2" xfId="22590" xr:uid="{2A61BE7F-14EC-4792-9F80-F8F52F2BDBF5}"/>
    <cellStyle name="計算 4 2 3 10 14 2 2" xfId="44281" xr:uid="{0EEBE08B-85DE-41A2-8F28-D9256F25CB60}"/>
    <cellStyle name="計算 4 2 3 10 14 3" xfId="33522" xr:uid="{491E0D4B-6269-4F54-9843-6577624A1091}"/>
    <cellStyle name="計算 4 2 3 10 15" xfId="12438" xr:uid="{C60C1377-FA6D-49DA-A862-8C036BB1F1A5}"/>
    <cellStyle name="計算 4 2 3 10 15 2" xfId="23195" xr:uid="{BF9226F0-15A2-4551-85D0-16258C3489BB}"/>
    <cellStyle name="計算 4 2 3 10 15 2 2" xfId="44886" xr:uid="{4CDD84B7-178E-4445-8A9A-07A4CA7032C4}"/>
    <cellStyle name="計算 4 2 3 10 15 3" xfId="34127" xr:uid="{03C1D461-8EDD-429B-8D25-A0F6F783FB3F}"/>
    <cellStyle name="計算 4 2 3 10 16" xfId="13067" xr:uid="{D8EF32D7-083C-481B-9D68-D017ADFDB68F}"/>
    <cellStyle name="計算 4 2 3 10 16 2" xfId="23824" xr:uid="{A4C1A1AE-0FA3-4ED9-9620-A501A86C4152}"/>
    <cellStyle name="計算 4 2 3 10 16 2 2" xfId="45515" xr:uid="{1C351768-6365-4BFD-BAC4-9AAD9604E39E}"/>
    <cellStyle name="計算 4 2 3 10 16 3" xfId="34756" xr:uid="{2A2812DA-018D-420C-99BE-F834E9FB8644}"/>
    <cellStyle name="計算 4 2 3 10 17" xfId="13738" xr:uid="{F7236503-7CD4-400A-BBD4-D29B602694C3}"/>
    <cellStyle name="計算 4 2 3 10 17 2" xfId="35427" xr:uid="{FD91BDE5-9CC0-47C5-A9C3-3867C0C96F35}"/>
    <cellStyle name="計算 4 2 3 10 18" xfId="24667" xr:uid="{B00BEF1A-17FF-4376-BE46-6104862E5BE7}"/>
    <cellStyle name="計算 4 2 3 10 19" xfId="46365" xr:uid="{F32349E6-3319-4B59-A6A0-3C9C864F2AE5}"/>
    <cellStyle name="計算 4 2 3 10 2" xfId="3919" xr:uid="{7433387B-813D-4E3F-8B49-3107A594151B}"/>
    <cellStyle name="計算 4 2 3 10 2 2" xfId="14675" xr:uid="{F471586D-1ECB-4697-8F0C-A3DD164AEA20}"/>
    <cellStyle name="計算 4 2 3 10 2 2 2" xfId="36365" xr:uid="{FF6C5DA5-0AD6-40AD-808E-E15769B5C3E8}"/>
    <cellStyle name="計算 4 2 3 10 2 2 3" xfId="50576" xr:uid="{3762AF12-F43D-4AD6-A277-E6B0B6895EF1}"/>
    <cellStyle name="計算 4 2 3 10 2 3" xfId="25607" xr:uid="{8276293B-DB88-4AD7-84C1-4E8665D3F459}"/>
    <cellStyle name="計算 4 2 3 10 2 4" xfId="48407" xr:uid="{D47AC799-9D54-4A5C-8540-F7D3AA8C29D5}"/>
    <cellStyle name="計算 4 2 3 10 20" xfId="47043" xr:uid="{CD98701B-E4B0-45DD-B6A5-37038D1EC0CF}"/>
    <cellStyle name="計算 4 2 3 10 21" xfId="47727" xr:uid="{5F7E6DFB-FC10-46EB-9733-6784548822F9}"/>
    <cellStyle name="計算 4 2 3 10 3" xfId="4599" xr:uid="{53C0A537-0D19-457D-B8A8-0575E1687B0D}"/>
    <cellStyle name="計算 4 2 3 10 3 2" xfId="15355" xr:uid="{78BC9663-7570-4C19-B4EC-D549F0A84704}"/>
    <cellStyle name="計算 4 2 3 10 3 2 2" xfId="37045" xr:uid="{95DEBB83-B581-4567-80D5-A409CE566E05}"/>
    <cellStyle name="計算 4 2 3 10 3 2 3" xfId="51256" xr:uid="{4C49C14B-0332-4C34-A7D0-DE538F6057B7}"/>
    <cellStyle name="計算 4 2 3 10 3 3" xfId="26287" xr:uid="{3EACA6D4-DC57-457B-A1D4-667445275266}"/>
    <cellStyle name="計算 4 2 3 10 3 4" xfId="49087" xr:uid="{60CB48AC-CE6A-4471-8B1C-BFC9A3F145A2}"/>
    <cellStyle name="計算 4 2 3 10 4" xfId="5275" xr:uid="{534E5592-F63F-43F9-BE82-2987CCD423AF}"/>
    <cellStyle name="計算 4 2 3 10 4 2" xfId="16031" xr:uid="{2380AD67-2BAF-4E1F-B5D9-957981E25EE3}"/>
    <cellStyle name="計算 4 2 3 10 4 2 2" xfId="37721" xr:uid="{AB547A95-E2F8-46F4-919B-95EC5F022956}"/>
    <cellStyle name="計算 4 2 3 10 4 3" xfId="26963" xr:uid="{FB8024A9-E6D9-4EDA-BFD7-1160B5E92AC9}"/>
    <cellStyle name="計算 4 2 3 10 4 4" xfId="49896" xr:uid="{A17F20CA-ECB6-457D-8685-6E9E2106281E}"/>
    <cellStyle name="計算 4 2 3 10 5" xfId="5955" xr:uid="{B053911F-8806-43A7-868E-E9C13314763B}"/>
    <cellStyle name="計算 4 2 3 10 5 2" xfId="16711" xr:uid="{8D37F896-FF97-480C-917C-8F9BA7ADD0AB}"/>
    <cellStyle name="計算 4 2 3 10 5 2 2" xfId="38401" xr:uid="{E784CC0C-F2A4-4B03-9894-B2BBE6C0EB00}"/>
    <cellStyle name="計算 4 2 3 10 5 3" xfId="27642" xr:uid="{AB8C551A-0F44-46A9-92CA-316728B34D7C}"/>
    <cellStyle name="計算 4 2 3 10 6" xfId="6638" xr:uid="{3E36D803-1438-46C8-96C8-2D950A77AEA0}"/>
    <cellStyle name="計算 4 2 3 10 6 2" xfId="17394" xr:uid="{0D76BD52-FFE5-4862-BD8E-75C7B9E7B7E7}"/>
    <cellStyle name="計算 4 2 3 10 6 2 2" xfId="39084" xr:uid="{6F052ABF-2C33-4D0B-9C70-4DE270343B9E}"/>
    <cellStyle name="計算 4 2 3 10 6 3" xfId="28325" xr:uid="{0C2B9873-280A-449F-A15D-1B47EAEBC5B8}"/>
    <cellStyle name="計算 4 2 3 10 7" xfId="7317" xr:uid="{B9A82EE6-26BF-4BB0-A473-E4281BE20B3F}"/>
    <cellStyle name="計算 4 2 3 10 7 2" xfId="18073" xr:uid="{CDC1A87F-4A39-48BE-AF47-51675D84F44E}"/>
    <cellStyle name="計算 4 2 3 10 7 2 2" xfId="39763" xr:uid="{4C0B7EE3-9F93-4747-B541-CCDD58395281}"/>
    <cellStyle name="計算 4 2 3 10 7 3" xfId="29004" xr:uid="{1991103B-B4F0-4BEA-AFDB-2A0DDDD167D9}"/>
    <cellStyle name="計算 4 2 3 10 8" xfId="7980" xr:uid="{ECEE60D8-A41D-4B48-8035-4D3BCAAA1037}"/>
    <cellStyle name="計算 4 2 3 10 8 2" xfId="18736" xr:uid="{610BD6FA-250E-4527-B008-03067904042B}"/>
    <cellStyle name="計算 4 2 3 10 8 2 2" xfId="40427" xr:uid="{35E5E77B-3FE6-4D86-AE35-916DD91ECF88}"/>
    <cellStyle name="計算 4 2 3 10 8 3" xfId="29668" xr:uid="{2BA60FE0-7CFB-4A48-B02D-2216CC091A98}"/>
    <cellStyle name="計算 4 2 3 10 9" xfId="8616" xr:uid="{5E4B5C6E-FFD1-4CFB-B9C6-1DE8C985F83E}"/>
    <cellStyle name="計算 4 2 3 10 9 2" xfId="19372" xr:uid="{07A401D2-4BF6-4790-A7C3-9E7D50A8863E}"/>
    <cellStyle name="計算 4 2 3 10 9 2 2" xfId="41063" xr:uid="{26DF9E6E-80F5-42A9-B0A0-04D40D342E18}"/>
    <cellStyle name="計算 4 2 3 10 9 3" xfId="30304" xr:uid="{D93A72C4-5771-4790-8AC8-2A88E02A0B00}"/>
    <cellStyle name="計算 4 2 3 11" xfId="3327" xr:uid="{FCBB90AA-2B96-4892-B434-6275D3BEEE7C}"/>
    <cellStyle name="計算 4 2 3 11 10" xfId="9355" xr:uid="{4BCC49FA-8B6D-4C4A-8B52-F316A95AFFC5}"/>
    <cellStyle name="計算 4 2 3 11 10 2" xfId="20112" xr:uid="{E74D21DF-B544-447C-9FD7-9E8E8449068B}"/>
    <cellStyle name="計算 4 2 3 11 10 2 2" xfId="41803" xr:uid="{AF66C324-4315-42F5-BE98-62C1314F5297}"/>
    <cellStyle name="計算 4 2 3 11 10 3" xfId="31044" xr:uid="{134BD9F0-A051-4906-A4A4-B19F1B5E582F}"/>
    <cellStyle name="計算 4 2 3 11 11" xfId="9981" xr:uid="{0377DDBD-F122-4B13-A869-81FC67EE181E}"/>
    <cellStyle name="計算 4 2 3 11 11 2" xfId="20738" xr:uid="{37F8D759-0E04-4BA6-9C34-B72510D69A09}"/>
    <cellStyle name="計算 4 2 3 11 11 2 2" xfId="42429" xr:uid="{DB74F7F7-3091-4EF0-BD4E-8CD308880862}"/>
    <cellStyle name="計算 4 2 3 11 11 3" xfId="31670" xr:uid="{F910F393-1734-404B-A3CD-8AA490329F8A}"/>
    <cellStyle name="計算 4 2 3 11 12" xfId="10616" xr:uid="{72E94E1B-9AF0-4CE8-8A8A-F9696F0C582A}"/>
    <cellStyle name="計算 4 2 3 11 12 2" xfId="21373" xr:uid="{A77A227E-A5B6-43FC-9CAB-6D429B686AB5}"/>
    <cellStyle name="計算 4 2 3 11 12 2 2" xfId="43064" xr:uid="{499235F8-133B-427E-A17D-8871E91AC0F0}"/>
    <cellStyle name="計算 4 2 3 11 12 3" xfId="32305" xr:uid="{9B7F8E6B-EB2A-47EE-AD6A-4F77BA3EFC7C}"/>
    <cellStyle name="計算 4 2 3 11 13" xfId="11268" xr:uid="{A842CDE2-0684-499A-A7D0-B57BF6619114}"/>
    <cellStyle name="計算 4 2 3 11 13 2" xfId="22025" xr:uid="{A2595392-D2CB-4AA3-BEF5-A8F4BE912407}"/>
    <cellStyle name="計算 4 2 3 11 13 2 2" xfId="43716" xr:uid="{1A524C29-3D42-4378-8B22-0B1E734A6CCE}"/>
    <cellStyle name="計算 4 2 3 11 13 3" xfId="32957" xr:uid="{B2F105F4-8FD2-40CC-8E6A-C86AB61B23D0}"/>
    <cellStyle name="計算 4 2 3 11 14" xfId="11893" xr:uid="{063696E0-1D81-41D5-8AB5-19684AC3A039}"/>
    <cellStyle name="計算 4 2 3 11 14 2" xfId="22650" xr:uid="{570DBB76-F1B0-4DB6-9F5C-AA79443242F4}"/>
    <cellStyle name="計算 4 2 3 11 14 2 2" xfId="44341" xr:uid="{AE329E13-A098-4E6B-99CD-41F21ED4EED5}"/>
    <cellStyle name="計算 4 2 3 11 14 3" xfId="33582" xr:uid="{3E9C94B0-A9D2-4E65-9CC8-BA93D52029A2}"/>
    <cellStyle name="計算 4 2 3 11 15" xfId="12498" xr:uid="{DBA21678-00FA-42A7-BE50-C8FE1BDCA642}"/>
    <cellStyle name="計算 4 2 3 11 15 2" xfId="23255" xr:uid="{0E44104E-19C3-4124-8173-2DDBE03AE5BA}"/>
    <cellStyle name="計算 4 2 3 11 15 2 2" xfId="44946" xr:uid="{D90AC824-0939-49C8-BBC2-7DD83ACEE00A}"/>
    <cellStyle name="計算 4 2 3 11 15 3" xfId="34187" xr:uid="{96D02BB7-9D7B-4AA1-A082-413F6309C0B7}"/>
    <cellStyle name="計算 4 2 3 11 16" xfId="13127" xr:uid="{1820A4FC-66AF-4183-8C1C-4F8E4319D0D3}"/>
    <cellStyle name="計算 4 2 3 11 16 2" xfId="23884" xr:uid="{EC6FD6D5-4F6F-4594-873E-F26AA26CB9D2}"/>
    <cellStyle name="計算 4 2 3 11 16 2 2" xfId="45575" xr:uid="{2A0553A1-DDF7-4168-B13E-AC20902BB7C5}"/>
    <cellStyle name="計算 4 2 3 11 16 3" xfId="34816" xr:uid="{C729B2F1-D8F9-4160-87DE-E4C638F9F49B}"/>
    <cellStyle name="計算 4 2 3 11 17" xfId="13798" xr:uid="{84186D6F-7C9B-437E-84EC-F8F348AFF4CF}"/>
    <cellStyle name="計算 4 2 3 11 17 2" xfId="35487" xr:uid="{653C14C9-1D0C-4706-A7FD-DA9F811B6208}"/>
    <cellStyle name="計算 4 2 3 11 18" xfId="24727" xr:uid="{0952A7A4-11BD-46EF-B446-7C10E06F795F}"/>
    <cellStyle name="計算 4 2 3 11 19" xfId="46425" xr:uid="{87955686-6DBF-4001-AF6F-5D2323723BD3}"/>
    <cellStyle name="計算 4 2 3 11 2" xfId="3979" xr:uid="{2F8014B0-A677-4C76-BB05-6DA42520AE87}"/>
    <cellStyle name="計算 4 2 3 11 2 2" xfId="14735" xr:uid="{CFEB2B09-7C43-4F58-A960-5B06FA96F97E}"/>
    <cellStyle name="計算 4 2 3 11 2 2 2" xfId="36425" xr:uid="{BBB8F459-FA83-4A0F-87E3-B5E0AF8C53BD}"/>
    <cellStyle name="計算 4 2 3 11 2 2 3" xfId="50636" xr:uid="{BBE40FA5-1794-4557-A797-503A34B38CE0}"/>
    <cellStyle name="計算 4 2 3 11 2 3" xfId="25667" xr:uid="{31BF22DD-7DEA-437E-AF9E-64F265723E3B}"/>
    <cellStyle name="計算 4 2 3 11 2 4" xfId="48467" xr:uid="{9256FFA9-0BF4-4078-BE8C-867B8AAC3EFC}"/>
    <cellStyle name="計算 4 2 3 11 20" xfId="47103" xr:uid="{CF752945-00B1-42DC-8B5E-C6D1E47A3884}"/>
    <cellStyle name="計算 4 2 3 11 21" xfId="47787" xr:uid="{AE095C61-047B-43B7-A644-7060891EE06B}"/>
    <cellStyle name="計算 4 2 3 11 3" xfId="4659" xr:uid="{BDC73569-BD3D-4E2F-9B1D-EE41C836557E}"/>
    <cellStyle name="計算 4 2 3 11 3 2" xfId="15415" xr:uid="{94FEC428-21AA-453C-80DC-784A5A182383}"/>
    <cellStyle name="計算 4 2 3 11 3 2 2" xfId="37105" xr:uid="{A6C0AAB6-1DB0-440A-8394-639458713433}"/>
    <cellStyle name="計算 4 2 3 11 3 2 3" xfId="51316" xr:uid="{2EE64A52-2C85-4907-966C-D3E5AD61AC37}"/>
    <cellStyle name="計算 4 2 3 11 3 3" xfId="26347" xr:uid="{85B6D03F-2A9B-4E7B-99BD-1CF6B411948B}"/>
    <cellStyle name="計算 4 2 3 11 3 4" xfId="49147" xr:uid="{F509A4D4-441F-478B-A8A2-37FC32D0DADD}"/>
    <cellStyle name="計算 4 2 3 11 4" xfId="5335" xr:uid="{9189CE38-463B-42BA-914A-5599A40A4A0D}"/>
    <cellStyle name="計算 4 2 3 11 4 2" xfId="16091" xr:uid="{E9E78E0E-BCF7-446A-8F34-F5C61872E027}"/>
    <cellStyle name="計算 4 2 3 11 4 2 2" xfId="37781" xr:uid="{FEB94D3D-B063-4707-91F2-B1247D5DD35B}"/>
    <cellStyle name="計算 4 2 3 11 4 3" xfId="27023" xr:uid="{133CDD3C-9469-48D5-91B4-3BB0FE2F033B}"/>
    <cellStyle name="計算 4 2 3 11 4 4" xfId="49956" xr:uid="{4D528030-8FB8-4D7B-9B0F-1A5840E8789D}"/>
    <cellStyle name="計算 4 2 3 11 5" xfId="6015" xr:uid="{1205A804-6447-4E99-8FFF-22A545BC9E66}"/>
    <cellStyle name="計算 4 2 3 11 5 2" xfId="16771" xr:uid="{EDB71A61-ED06-46B2-B65D-5D7DCEEE5926}"/>
    <cellStyle name="計算 4 2 3 11 5 2 2" xfId="38461" xr:uid="{4DF9B4C1-123F-48D6-903E-C71AE833FF6D}"/>
    <cellStyle name="計算 4 2 3 11 5 3" xfId="27702" xr:uid="{9ECD11A3-1517-4F9F-B1A7-00A1A068C7DE}"/>
    <cellStyle name="計算 4 2 3 11 6" xfId="6698" xr:uid="{C3072E85-2949-4E1A-9B3F-A5269A4DAE25}"/>
    <cellStyle name="計算 4 2 3 11 6 2" xfId="17454" xr:uid="{876A5E99-8E58-49B4-B5CE-C4DE55F51055}"/>
    <cellStyle name="計算 4 2 3 11 6 2 2" xfId="39144" xr:uid="{E138CCBB-97F5-49F5-A77A-AA33C29C4A9F}"/>
    <cellStyle name="計算 4 2 3 11 6 3" xfId="28385" xr:uid="{01F51E62-B304-4CED-90B5-DD10E8D98736}"/>
    <cellStyle name="計算 4 2 3 11 7" xfId="7377" xr:uid="{64E0473E-6FD3-4E1B-9DCB-6C20804CA9AA}"/>
    <cellStyle name="計算 4 2 3 11 7 2" xfId="18133" xr:uid="{A1229DF9-D8AE-457F-91D1-ADAD773A20A6}"/>
    <cellStyle name="計算 4 2 3 11 7 2 2" xfId="39823" xr:uid="{AE93A7F8-E4C5-4064-B034-B55E6D15F00A}"/>
    <cellStyle name="計算 4 2 3 11 7 3" xfId="29064" xr:uid="{0671FD8B-21F2-40F5-9B40-8B7880EF59F6}"/>
    <cellStyle name="計算 4 2 3 11 8" xfId="8040" xr:uid="{5278283E-06B4-456E-BD7C-9F38D12428DD}"/>
    <cellStyle name="計算 4 2 3 11 8 2" xfId="18796" xr:uid="{54A744D4-A40B-49EE-A0CD-98C93707A592}"/>
    <cellStyle name="計算 4 2 3 11 8 2 2" xfId="40487" xr:uid="{737BC784-8E14-4DA7-9A20-F6CE366679D7}"/>
    <cellStyle name="計算 4 2 3 11 8 3" xfId="29728" xr:uid="{7C6473C6-B14B-4561-8248-740554C775C1}"/>
    <cellStyle name="計算 4 2 3 11 9" xfId="8676" xr:uid="{A6FC046B-AB97-4266-82D3-0319B6E8395D}"/>
    <cellStyle name="計算 4 2 3 11 9 2" xfId="19432" xr:uid="{B2F2B835-4A0E-4A6B-B515-C0543C6B7588}"/>
    <cellStyle name="計算 4 2 3 11 9 2 2" xfId="41123" xr:uid="{F0446777-B850-4E71-BCE5-6A06ACDA3163}"/>
    <cellStyle name="計算 4 2 3 11 9 3" xfId="30364" xr:uid="{418F056C-2A5E-4EAE-AC73-D126ACD0F24B}"/>
    <cellStyle name="計算 4 2 3 12" xfId="3414" xr:uid="{6D9CEBE0-65C9-4C49-887E-A2DBB95247E5}"/>
    <cellStyle name="計算 4 2 3 12 2" xfId="14170" xr:uid="{CBC63021-7FBA-4E66-9892-12B3C9A98282}"/>
    <cellStyle name="計算 4 2 3 12 2 2" xfId="35860" xr:uid="{B8A30616-655C-4A19-B13C-6D634CC85957}"/>
    <cellStyle name="計算 4 2 3 12 2 3" xfId="50073" xr:uid="{5BA22657-E7E3-4267-A870-BC4A266C5FFE}"/>
    <cellStyle name="計算 4 2 3 12 3" xfId="25101" xr:uid="{F2426562-20EB-4F23-AC8A-8E90CD46919C}"/>
    <cellStyle name="計算 4 2 3 12 4" xfId="47904" xr:uid="{2F3FEC86-5945-4E8F-8A0F-63B254953433}"/>
    <cellStyle name="計算 4 2 3 13" xfId="4093" xr:uid="{BB1979A0-284E-413F-839D-450E3F8C3368}"/>
    <cellStyle name="計算 4 2 3 13 2" xfId="14849" xr:uid="{D613E0DE-B785-4689-AFC0-37E3AE7333A0}"/>
    <cellStyle name="計算 4 2 3 13 2 2" xfId="36539" xr:uid="{ADD5946B-0CE1-4F5A-86D5-630D6F9A4C1F}"/>
    <cellStyle name="計算 4 2 3 13 2 3" xfId="50753" xr:uid="{CAD97E99-2A0F-45F9-9A2B-CCC6423C9E59}"/>
    <cellStyle name="計算 4 2 3 13 3" xfId="25781" xr:uid="{192F4316-632D-417A-9C7E-09AB14EC02B0}"/>
    <cellStyle name="計算 4 2 3 13 4" xfId="48584" xr:uid="{DD2D9470-EE29-43F7-B25C-F2C315157766}"/>
    <cellStyle name="計算 4 2 3 14" xfId="4771" xr:uid="{8C7A9F33-77F7-4E68-86B0-5BE80631DBF7}"/>
    <cellStyle name="計算 4 2 3 14 2" xfId="15527" xr:uid="{B1AC0207-4F66-4511-ADB0-CCCF7375277A}"/>
    <cellStyle name="計算 4 2 3 14 2 2" xfId="37217" xr:uid="{CDA45C36-8924-48E4-B83D-B679C571982E}"/>
    <cellStyle name="計算 4 2 3 14 3" xfId="26459" xr:uid="{1302386B-B8EB-4FB1-849F-CFBD98EF4479}"/>
    <cellStyle name="計算 4 2 3 14 4" xfId="49393" xr:uid="{19C47775-E3C3-4159-8B07-362DC09ABDE6}"/>
    <cellStyle name="計算 4 2 3 15" xfId="5449" xr:uid="{FF55E946-9B70-4F72-B708-76430A699BA0}"/>
    <cellStyle name="計算 4 2 3 15 2" xfId="16205" xr:uid="{2006AC6F-6C1C-4C6D-8F30-CD22C0E6EDB3}"/>
    <cellStyle name="計算 4 2 3 15 2 2" xfId="37895" xr:uid="{A1861937-9A2E-4FB1-81B4-E9EAD1CC4B1E}"/>
    <cellStyle name="計算 4 2 3 15 3" xfId="27137" xr:uid="{DAC089B3-1453-422C-AE80-0282ED9E0242}"/>
    <cellStyle name="計算 4 2 3 16" xfId="6136" xr:uid="{36813372-F4A0-469A-A1A6-E18F602DAF30}"/>
    <cellStyle name="計算 4 2 3 16 2" xfId="16892" xr:uid="{6DE4BAFA-678F-4206-8286-E71940DF9475}"/>
    <cellStyle name="計算 4 2 3 16 2 2" xfId="38582" xr:uid="{8FFB47A8-67C5-4265-9A05-0A410BB83356}"/>
    <cellStyle name="計算 4 2 3 16 3" xfId="27823" xr:uid="{39103DA8-B853-4197-A331-23E535C2919D}"/>
    <cellStyle name="計算 4 2 3 17" xfId="6812" xr:uid="{E3295329-C3E3-438D-8188-2AE4AD4FCA31}"/>
    <cellStyle name="計算 4 2 3 17 2" xfId="17568" xr:uid="{288FADEF-35C5-41FE-9AB3-93FBE6DD0027}"/>
    <cellStyle name="計算 4 2 3 17 2 2" xfId="39258" xr:uid="{214CCE4E-60A7-4412-B5C1-CF18552E670C}"/>
    <cellStyle name="計算 4 2 3 17 3" xfId="28499" xr:uid="{5C1D2633-8FDB-4FFD-9FF2-82B9FAD7AE47}"/>
    <cellStyle name="計算 4 2 3 18" xfId="8109" xr:uid="{8811B4F7-1F11-4BC2-B577-131E6F80F596}"/>
    <cellStyle name="計算 4 2 3 18 2" xfId="18865" xr:uid="{E49835AC-C557-4156-84D3-995EAB3D01AE}"/>
    <cellStyle name="計算 4 2 3 18 2 2" xfId="40556" xr:uid="{528570B8-7FC5-434A-B953-A7EEB1F429B2}"/>
    <cellStyle name="計算 4 2 3 18 3" xfId="29797" xr:uid="{04182E0F-5FE1-4003-80D9-933136087437}"/>
    <cellStyle name="計算 4 2 3 19" xfId="10051" xr:uid="{F213E2B7-829E-49D1-8467-D1B496BDBBA6}"/>
    <cellStyle name="計算 4 2 3 19 2" xfId="20808" xr:uid="{3B95B975-2DAD-4A44-95E3-36F2CE4AD058}"/>
    <cellStyle name="計算 4 2 3 19 2 2" xfId="42499" xr:uid="{37D68C56-CC69-4DC4-A252-E07A3D3877C3}"/>
    <cellStyle name="計算 4 2 3 19 3" xfId="31740" xr:uid="{8567615F-C1C1-45E6-99C8-455628B28846}"/>
    <cellStyle name="計算 4 2 3 2" xfId="2822" xr:uid="{98CC2184-AA82-4AAE-BC77-1200A0BCE1D1}"/>
    <cellStyle name="計算 4 2 3 2 10" xfId="8850" xr:uid="{FF6CA48C-6CCC-4943-8104-0B1335F46698}"/>
    <cellStyle name="計算 4 2 3 2 10 2" xfId="19606" xr:uid="{499365E0-3A72-4AC4-BC48-4460D40834FF}"/>
    <cellStyle name="計算 4 2 3 2 10 2 2" xfId="41297" xr:uid="{A4B4570E-E7BF-4A3D-9E3B-72563342F8A3}"/>
    <cellStyle name="計算 4 2 3 2 10 3" xfId="30538" xr:uid="{20E41D6C-8E6C-43BC-A8D6-B6121AED75F9}"/>
    <cellStyle name="計算 4 2 3 2 11" xfId="9475" xr:uid="{C684F046-FD9F-4498-AB7C-EE09CADE9E02}"/>
    <cellStyle name="計算 4 2 3 2 11 2" xfId="20232" xr:uid="{DFBECFF9-8F86-4AE5-8EA5-A9FE27630321}"/>
    <cellStyle name="計算 4 2 3 2 11 2 2" xfId="41923" xr:uid="{C7EEE648-AE5E-4331-BB76-0E1D11D2670E}"/>
    <cellStyle name="計算 4 2 3 2 11 3" xfId="31164" xr:uid="{A337562D-2C01-4456-89CF-AC4945B4C263}"/>
    <cellStyle name="計算 4 2 3 2 12" xfId="10110" xr:uid="{1177ED1C-8D89-4393-9FF8-E3C543939BE2}"/>
    <cellStyle name="計算 4 2 3 2 12 2" xfId="20867" xr:uid="{AC1661DF-19EA-4863-BE40-CB8A73B58238}"/>
    <cellStyle name="計算 4 2 3 2 12 2 2" xfId="42558" xr:uid="{9E504BB0-CBDD-482C-A040-F7DB3F1069C6}"/>
    <cellStyle name="計算 4 2 3 2 12 3" xfId="31799" xr:uid="{4D45D8E0-0932-41A4-8D7D-49F6EB03D8D1}"/>
    <cellStyle name="計算 4 2 3 2 13" xfId="10762" xr:uid="{3310F66C-2F25-494E-B021-8FC396F41258}"/>
    <cellStyle name="計算 4 2 3 2 13 2" xfId="21519" xr:uid="{749DD6DB-907F-42BB-9B88-EF7DB8863272}"/>
    <cellStyle name="計算 4 2 3 2 13 2 2" xfId="43210" xr:uid="{409FDB42-6CF0-4296-8FF0-473940D93B7B}"/>
    <cellStyle name="計算 4 2 3 2 13 3" xfId="32451" xr:uid="{FD237E0F-AD11-4378-966C-8B3DA7BF2C31}"/>
    <cellStyle name="計算 4 2 3 2 14" xfId="11387" xr:uid="{00DABA88-215F-4664-B192-A8BDD122942B}"/>
    <cellStyle name="計算 4 2 3 2 14 2" xfId="22144" xr:uid="{0F9FF121-7753-4B39-86EC-0253A65DA4ED}"/>
    <cellStyle name="計算 4 2 3 2 14 2 2" xfId="43835" xr:uid="{E7FF6AC8-627F-45FA-82AC-9E4B998B838B}"/>
    <cellStyle name="計算 4 2 3 2 14 3" xfId="33076" xr:uid="{CDEF812F-AAC8-4E2D-B00B-A7DC31BBFFC7}"/>
    <cellStyle name="計算 4 2 3 2 15" xfId="11992" xr:uid="{A3BFA87D-B837-43E1-B6F6-7EACEC116E68}"/>
    <cellStyle name="計算 4 2 3 2 15 2" xfId="22749" xr:uid="{94BA2108-1FAC-4826-947D-F8E70B920167}"/>
    <cellStyle name="計算 4 2 3 2 15 2 2" xfId="44440" xr:uid="{AF5BAB0B-B4E7-48DB-9832-682ECD593FCF}"/>
    <cellStyle name="計算 4 2 3 2 15 3" xfId="33681" xr:uid="{DD1CFEE1-7249-494E-B6D7-57C1A6DBBF37}"/>
    <cellStyle name="計算 4 2 3 2 16" xfId="12621" xr:uid="{E26BF7A9-C21B-4AEC-9DD5-F562B7A10610}"/>
    <cellStyle name="計算 4 2 3 2 16 2" xfId="23378" xr:uid="{E95D4850-D7F0-4F40-9167-AA61DFEAB88E}"/>
    <cellStyle name="計算 4 2 3 2 16 2 2" xfId="45069" xr:uid="{3F402748-6A72-4713-8784-730E168A6062}"/>
    <cellStyle name="計算 4 2 3 2 16 3" xfId="34310" xr:uid="{2DC67F4B-5166-4DE9-B28D-E6C1EBD4B2F8}"/>
    <cellStyle name="計算 4 2 3 2 17" xfId="13292" xr:uid="{6FBFD83D-077D-4D9F-9377-03B96BB7D273}"/>
    <cellStyle name="計算 4 2 3 2 17 2" xfId="34981" xr:uid="{DCA2E8C6-C690-42F7-9BD6-3010AE8CE897}"/>
    <cellStyle name="計算 4 2 3 2 18" xfId="24221" xr:uid="{5A5103A6-7082-4E40-BEAC-C4D2ABDF99C9}"/>
    <cellStyle name="計算 4 2 3 2 19" xfId="45919" xr:uid="{5DCF432F-8BDA-4BCA-AB9A-1CB74B1ED3BE}"/>
    <cellStyle name="計算 4 2 3 2 2" xfId="3473" xr:uid="{69117A3B-CBCF-4977-95BF-5A15CD9704F3}"/>
    <cellStyle name="計算 4 2 3 2 2 2" xfId="14229" xr:uid="{5560836A-D349-43DD-BF98-C6332128A1EC}"/>
    <cellStyle name="計算 4 2 3 2 2 2 2" xfId="35919" xr:uid="{8D1502E2-1601-49AB-AB4D-E109FDE02854}"/>
    <cellStyle name="計算 4 2 3 2 2 2 3" xfId="50130" xr:uid="{02E4ED92-9829-4318-AD68-968C091E780F}"/>
    <cellStyle name="計算 4 2 3 2 2 3" xfId="25160" xr:uid="{B356ED63-1FDA-43B8-A671-DEF7FAF51E29}"/>
    <cellStyle name="計算 4 2 3 2 2 4" xfId="47961" xr:uid="{E127B1E2-329C-47B8-9323-8B671AE05669}"/>
    <cellStyle name="計算 4 2 3 2 20" xfId="46597" xr:uid="{A72C3CD7-788D-446B-9127-8B35909388FE}"/>
    <cellStyle name="計算 4 2 3 2 21" xfId="47281" xr:uid="{D97CD816-B763-4044-AB24-789847D57CFA}"/>
    <cellStyle name="計算 4 2 3 2 3" xfId="4153" xr:uid="{DF057E4B-5ADA-4AE4-803B-9C6DCC0697F6}"/>
    <cellStyle name="計算 4 2 3 2 3 2" xfId="14909" xr:uid="{6C36D0A0-6153-4E1D-BAE3-B4E60A4EACCB}"/>
    <cellStyle name="計算 4 2 3 2 3 2 2" xfId="36599" xr:uid="{B41598F1-BA69-4008-A759-9D867C901CFC}"/>
    <cellStyle name="計算 4 2 3 2 3 2 3" xfId="50810" xr:uid="{80F042AC-0362-47B3-8430-1750DA02A514}"/>
    <cellStyle name="計算 4 2 3 2 3 3" xfId="25841" xr:uid="{D224C7E4-6C27-417B-B0E7-2ACEAA267C61}"/>
    <cellStyle name="計算 4 2 3 2 3 4" xfId="48641" xr:uid="{523E004E-FBDF-4166-94D1-5B9D424880DB}"/>
    <cellStyle name="計算 4 2 3 2 4" xfId="4829" xr:uid="{BCA12C9C-7925-40FB-9269-2EAA703F77AA}"/>
    <cellStyle name="計算 4 2 3 2 4 2" xfId="15585" xr:uid="{6750F7B9-9EE3-41ED-B6A8-C46E426C94F5}"/>
    <cellStyle name="計算 4 2 3 2 4 2 2" xfId="37275" xr:uid="{A6C91D10-CB61-47DA-A5F4-21AB1262B47B}"/>
    <cellStyle name="計算 4 2 3 2 4 3" xfId="26517" xr:uid="{8A59D5A0-4011-4CDC-8BDF-0DA80739567B}"/>
    <cellStyle name="計算 4 2 3 2 4 4" xfId="49450" xr:uid="{8D38274D-8E03-45A8-9A11-84533184967B}"/>
    <cellStyle name="計算 4 2 3 2 5" xfId="5509" xr:uid="{F5D49DB9-3C9C-42E9-B506-17178C763D3B}"/>
    <cellStyle name="計算 4 2 3 2 5 2" xfId="16265" xr:uid="{672F8EA3-ED49-4043-A7E7-1E21E03B6180}"/>
    <cellStyle name="計算 4 2 3 2 5 2 2" xfId="37955" xr:uid="{E766AA0E-169A-49B0-900A-4401E2EDCD7E}"/>
    <cellStyle name="計算 4 2 3 2 5 3" xfId="27196" xr:uid="{08721EF8-6E35-44F1-A793-DF12022343EE}"/>
    <cellStyle name="計算 4 2 3 2 6" xfId="6192" xr:uid="{8935C8AE-6598-4B52-AFE5-CE16C7365A38}"/>
    <cellStyle name="計算 4 2 3 2 6 2" xfId="16948" xr:uid="{A9D8DE30-95DA-45EC-BA39-6EB647AC17C1}"/>
    <cellStyle name="計算 4 2 3 2 6 2 2" xfId="38638" xr:uid="{4189B8B6-BE3D-406E-909B-3762E12CF312}"/>
    <cellStyle name="計算 4 2 3 2 6 3" xfId="27879" xr:uid="{E7518C3E-6EAB-4C78-B9A8-347FCB32A964}"/>
    <cellStyle name="計算 4 2 3 2 7" xfId="6871" xr:uid="{7E748F68-72D8-48A8-91CA-61488426A263}"/>
    <cellStyle name="計算 4 2 3 2 7 2" xfId="17627" xr:uid="{50F44A1A-3516-43AB-8C53-C3CB229EF833}"/>
    <cellStyle name="計算 4 2 3 2 7 2 2" xfId="39317" xr:uid="{B014F402-3322-4A83-80B3-6687A3B242CA}"/>
    <cellStyle name="計算 4 2 3 2 7 3" xfId="28558" xr:uid="{F5462536-EBA9-4529-ABB2-C75B3C72D2D4}"/>
    <cellStyle name="計算 4 2 3 2 8" xfId="7534" xr:uid="{C4BD6386-6E50-4473-BB6D-5F135C043274}"/>
    <cellStyle name="計算 4 2 3 2 8 2" xfId="18290" xr:uid="{1A8EA363-A9A9-49B7-99D8-D560CEF3996D}"/>
    <cellStyle name="計算 4 2 3 2 8 2 2" xfId="39980" xr:uid="{4A2EF209-2D52-4D6C-968C-FB57C1EB2433}"/>
    <cellStyle name="計算 4 2 3 2 8 3" xfId="29221" xr:uid="{43E4B211-10DF-4582-9465-3DF49D7E861D}"/>
    <cellStyle name="計算 4 2 3 2 9" xfId="8169" xr:uid="{13B113D5-A429-46E2-94AF-909F9A7EA197}"/>
    <cellStyle name="計算 4 2 3 2 9 2" xfId="18925" xr:uid="{5C38D204-5590-4BC7-8C54-6EB90A6D1B2F}"/>
    <cellStyle name="計算 4 2 3 2 9 2 2" xfId="40616" xr:uid="{4ADC7E03-A669-4204-8632-02A663525110}"/>
    <cellStyle name="計算 4 2 3 2 9 3" xfId="29857" xr:uid="{6E399E90-8D29-45F8-A9A5-67A12EE5B2F0}"/>
    <cellStyle name="計算 4 2 3 20" xfId="12564" xr:uid="{649E2DE0-F001-482B-B299-9D78BD91B97F}"/>
    <cellStyle name="計算 4 2 3 20 2" xfId="23321" xr:uid="{CAE368BE-7446-428F-8C0A-178449AEED44}"/>
    <cellStyle name="計算 4 2 3 20 2 2" xfId="45012" xr:uid="{716132FC-A8A9-4012-BD25-0FEC4E8E6725}"/>
    <cellStyle name="計算 4 2 3 20 3" xfId="34253" xr:uid="{6758FE4C-2BC4-486B-9566-4A29F5D25BCB}"/>
    <cellStyle name="計算 4 2 3 21" xfId="13235" xr:uid="{3D227B2A-7C5E-4316-BE67-B4BBCF597F02}"/>
    <cellStyle name="計算 4 2 3 21 2" xfId="23920" xr:uid="{6E350B2C-2441-446C-BBDF-FC0E587F9339}"/>
    <cellStyle name="計算 4 2 3 21 2 2" xfId="45611" xr:uid="{DEE9EE3D-7159-43D3-B284-B616E9045A4E}"/>
    <cellStyle name="計算 4 2 3 21 3" xfId="34924" xr:uid="{1891B53C-4A65-4692-85E8-9113E61E5488}"/>
    <cellStyle name="計算 4 2 3 22" xfId="24164" xr:uid="{A2A6C172-57D7-4B3A-8D29-FA46C3541371}"/>
    <cellStyle name="計算 4 2 3 23" xfId="45862" xr:uid="{D1075DC3-60DF-4BA9-A9A8-20167717FB6C}"/>
    <cellStyle name="計算 4 2 3 24" xfId="46540" xr:uid="{C657F185-B59E-485C-98A2-5BFF1B282DA4}"/>
    <cellStyle name="計算 4 2 3 25" xfId="47224" xr:uid="{6FDAFA4B-9F82-4996-B19B-EAEAEAA0B79D}"/>
    <cellStyle name="計算 4 2 3 3" xfId="2881" xr:uid="{F799BBE5-39B0-4B81-9B6D-49A27A6D21AB}"/>
    <cellStyle name="計算 4 2 3 3 10" xfId="8909" xr:uid="{87100DEF-5EEE-4C12-8C8D-691F79D4C6D7}"/>
    <cellStyle name="計算 4 2 3 3 10 2" xfId="19665" xr:uid="{8C42F702-9B58-4E90-9017-4CD8BCD8EF7F}"/>
    <cellStyle name="計算 4 2 3 3 10 2 2" xfId="41356" xr:uid="{9C513D5A-B812-4874-B15C-56A12E31B639}"/>
    <cellStyle name="計算 4 2 3 3 10 3" xfId="30597" xr:uid="{12964117-3502-4152-9788-5356339983DB}"/>
    <cellStyle name="計算 4 2 3 3 11" xfId="9534" xr:uid="{8A95DE3F-BF13-403E-AD0D-3D1FA039AF77}"/>
    <cellStyle name="計算 4 2 3 3 11 2" xfId="20291" xr:uid="{30438D6D-1FCC-4D64-97AE-A922E5666EDF}"/>
    <cellStyle name="計算 4 2 3 3 11 2 2" xfId="41982" xr:uid="{C35D3795-3184-453D-9758-6D2BAA812D8D}"/>
    <cellStyle name="計算 4 2 3 3 11 3" xfId="31223" xr:uid="{B2FB369A-FFCB-4ED5-B101-0C9373D99149}"/>
    <cellStyle name="計算 4 2 3 3 12" xfId="10169" xr:uid="{1E37253B-DF5B-4472-BCE5-0BDA1C19C1CF}"/>
    <cellStyle name="計算 4 2 3 3 12 2" xfId="20926" xr:uid="{90BFB452-0315-4568-BD39-48E34005DA63}"/>
    <cellStyle name="計算 4 2 3 3 12 2 2" xfId="42617" xr:uid="{7847035C-BD9D-4574-B2B0-1BEC32BF523E}"/>
    <cellStyle name="計算 4 2 3 3 12 3" xfId="31858" xr:uid="{5168F865-B08D-4863-902F-808573985E7C}"/>
    <cellStyle name="計算 4 2 3 3 13" xfId="10821" xr:uid="{185FBFDE-86DE-46C4-BC0C-054C34EFF785}"/>
    <cellStyle name="計算 4 2 3 3 13 2" xfId="21578" xr:uid="{61B7D542-0B8E-4679-AFCB-34B6486ECE17}"/>
    <cellStyle name="計算 4 2 3 3 13 2 2" xfId="43269" xr:uid="{4555893D-51C8-402C-809B-159D6F9B2353}"/>
    <cellStyle name="計算 4 2 3 3 13 3" xfId="32510" xr:uid="{3C6989D9-C28B-46D6-B5F9-64D4A80782A7}"/>
    <cellStyle name="計算 4 2 3 3 14" xfId="11446" xr:uid="{75D2603E-31A1-4ABF-A8CD-D34280CB2479}"/>
    <cellStyle name="計算 4 2 3 3 14 2" xfId="22203" xr:uid="{590535A3-44AC-4316-8B1F-AB7ED5853A37}"/>
    <cellStyle name="計算 4 2 3 3 14 2 2" xfId="43894" xr:uid="{72B9255A-E1CE-4A6C-BD22-37750E86E5C2}"/>
    <cellStyle name="計算 4 2 3 3 14 3" xfId="33135" xr:uid="{1D439341-5FFF-40BE-8EE3-8895F0644D36}"/>
    <cellStyle name="計算 4 2 3 3 15" xfId="12051" xr:uid="{C409C5EB-D257-4DFA-8376-31ABC2A9FE34}"/>
    <cellStyle name="計算 4 2 3 3 15 2" xfId="22808" xr:uid="{8CD33F63-B7B7-44F9-9E6C-84D014A06A95}"/>
    <cellStyle name="計算 4 2 3 3 15 2 2" xfId="44499" xr:uid="{577CD5F1-8BF5-49C3-A792-D4CFDD590D4E}"/>
    <cellStyle name="計算 4 2 3 3 15 3" xfId="33740" xr:uid="{294CD781-D847-423E-8938-E257A9DB9004}"/>
    <cellStyle name="計算 4 2 3 3 16" xfId="12680" xr:uid="{E7DBC8AE-AF4D-41C7-9639-ACB17D015F74}"/>
    <cellStyle name="計算 4 2 3 3 16 2" xfId="23437" xr:uid="{41234526-3AF1-4804-978E-C82FDA2291B6}"/>
    <cellStyle name="計算 4 2 3 3 16 2 2" xfId="45128" xr:uid="{35FE41D2-CFB0-4257-9B67-DF5706720F33}"/>
    <cellStyle name="計算 4 2 3 3 16 3" xfId="34369" xr:uid="{FCD734D6-8B3C-4EBD-8145-4619B3D0EC8D}"/>
    <cellStyle name="計算 4 2 3 3 17" xfId="13351" xr:uid="{B8CA8D5F-9A3F-4D37-A0CA-94BB647F057B}"/>
    <cellStyle name="計算 4 2 3 3 17 2" xfId="35040" xr:uid="{2C2A9C73-CD4C-4574-A4C9-A6D8E3037E9A}"/>
    <cellStyle name="計算 4 2 3 3 18" xfId="24280" xr:uid="{8C276728-81B2-4217-A563-22D8F44FD431}"/>
    <cellStyle name="計算 4 2 3 3 19" xfId="45978" xr:uid="{07C07148-904A-4FC7-8A14-6B8A118906FF}"/>
    <cellStyle name="計算 4 2 3 3 2" xfId="3532" xr:uid="{015C82DD-33E5-4845-95B2-F41833E4CF2D}"/>
    <cellStyle name="計算 4 2 3 3 2 2" xfId="14288" xr:uid="{D94CB339-27A8-4C83-A9B8-114F277D4A19}"/>
    <cellStyle name="計算 4 2 3 3 2 2 2" xfId="35978" xr:uid="{FAF9BAB2-2EDD-4F7A-80D0-C2A221E29DC6}"/>
    <cellStyle name="計算 4 2 3 3 2 2 3" xfId="50189" xr:uid="{71DBBD13-4369-49E4-8CA0-2C0DE9FEACC3}"/>
    <cellStyle name="計算 4 2 3 3 2 3" xfId="25220" xr:uid="{5C5404AC-9BDA-4246-87B0-C4843817D00E}"/>
    <cellStyle name="計算 4 2 3 3 2 4" xfId="48020" xr:uid="{5787DED6-6675-4578-9014-C794FF662F4C}"/>
    <cellStyle name="計算 4 2 3 3 20" xfId="46656" xr:uid="{AF909452-84DC-4F73-9887-AD7985ABC99E}"/>
    <cellStyle name="計算 4 2 3 3 21" xfId="47340" xr:uid="{C763458F-B65E-4C07-ACB4-058E7950E4F9}"/>
    <cellStyle name="計算 4 2 3 3 3" xfId="4212" xr:uid="{0C444712-E40C-40D7-A222-DC5A6B6DE6CE}"/>
    <cellStyle name="計算 4 2 3 3 3 2" xfId="14968" xr:uid="{3C6D21D7-A0D2-4C29-A919-F4A7672D9F37}"/>
    <cellStyle name="計算 4 2 3 3 3 2 2" xfId="36658" xr:uid="{647B6470-C11B-4158-B1B7-5779093E2E87}"/>
    <cellStyle name="計算 4 2 3 3 3 2 3" xfId="50869" xr:uid="{BBD834BE-72EA-4EAB-937A-AF05762D7694}"/>
    <cellStyle name="計算 4 2 3 3 3 3" xfId="25900" xr:uid="{EDB695B5-AC58-4913-88C6-1B51A3543991}"/>
    <cellStyle name="計算 4 2 3 3 3 4" xfId="48700" xr:uid="{E72A0C04-12C4-4D23-B6B0-FBA6C09E6741}"/>
    <cellStyle name="計算 4 2 3 3 4" xfId="4888" xr:uid="{60ADE5F5-1563-43AF-86C8-56B7644AC206}"/>
    <cellStyle name="計算 4 2 3 3 4 2" xfId="15644" xr:uid="{C4126577-0E09-4CDF-B9DB-71A782518285}"/>
    <cellStyle name="計算 4 2 3 3 4 2 2" xfId="37334" xr:uid="{47D715E5-07BA-42AE-82A8-76A72CAE8591}"/>
    <cellStyle name="計算 4 2 3 3 4 3" xfId="26576" xr:uid="{F6C26DC9-CDDC-4467-A243-5328E6E69272}"/>
    <cellStyle name="計算 4 2 3 3 4 4" xfId="49509" xr:uid="{BAAB4163-67A9-49EB-BFF0-6057EB3A563F}"/>
    <cellStyle name="計算 4 2 3 3 5" xfId="5568" xr:uid="{DF937BE9-5AEF-4F86-876B-0E4ED6CE08C6}"/>
    <cellStyle name="計算 4 2 3 3 5 2" xfId="16324" xr:uid="{2FFC367E-0CDC-4F44-804E-17C2B5CC5EE0}"/>
    <cellStyle name="計算 4 2 3 3 5 2 2" xfId="38014" xr:uid="{B0A088D8-8AFB-4622-9A28-4938353AA9A1}"/>
    <cellStyle name="計算 4 2 3 3 5 3" xfId="27255" xr:uid="{328A7DAE-9555-4010-8B77-EB972F267FAE}"/>
    <cellStyle name="計算 4 2 3 3 6" xfId="6251" xr:uid="{6928A17A-D186-4913-B395-EAA501399E57}"/>
    <cellStyle name="計算 4 2 3 3 6 2" xfId="17007" xr:uid="{CEB8DF90-1CC8-45F5-B34D-701CF4AAE253}"/>
    <cellStyle name="計算 4 2 3 3 6 2 2" xfId="38697" xr:uid="{3B2C1FFA-8694-499F-B531-2C19A1A18E2C}"/>
    <cellStyle name="計算 4 2 3 3 6 3" xfId="27938" xr:uid="{E16047C5-DF5D-40B1-971A-AF6648874586}"/>
    <cellStyle name="計算 4 2 3 3 7" xfId="6930" xr:uid="{C10CD08B-1F30-4404-8234-43F5D4616533}"/>
    <cellStyle name="計算 4 2 3 3 7 2" xfId="17686" xr:uid="{B8AAC34F-C0D1-42DA-8903-EE63AE5D2E31}"/>
    <cellStyle name="計算 4 2 3 3 7 2 2" xfId="39376" xr:uid="{2DECC037-8ED1-4E47-B229-5F5C63AB46A9}"/>
    <cellStyle name="計算 4 2 3 3 7 3" xfId="28617" xr:uid="{9FEB6D74-D0A0-4A76-820A-774C318CE6A2}"/>
    <cellStyle name="計算 4 2 3 3 8" xfId="7593" xr:uid="{7C2615DE-9E14-4AEF-B7EC-BAAB2B212F27}"/>
    <cellStyle name="計算 4 2 3 3 8 2" xfId="18349" xr:uid="{473126A8-5237-4165-BFA1-E4BC59201182}"/>
    <cellStyle name="計算 4 2 3 3 8 2 2" xfId="40040" xr:uid="{93E45760-4C3D-4926-A8C4-0C6D8A29F04C}"/>
    <cellStyle name="計算 4 2 3 3 8 3" xfId="29281" xr:uid="{692D5B15-8A7F-48C8-9549-95C0B5930A26}"/>
    <cellStyle name="計算 4 2 3 3 9" xfId="8229" xr:uid="{D746CC3A-260B-42A9-8C39-0CC2ACCC0482}"/>
    <cellStyle name="計算 4 2 3 3 9 2" xfId="18985" xr:uid="{6876679B-832D-4031-A120-B1C2063A113A}"/>
    <cellStyle name="計算 4 2 3 3 9 2 2" xfId="40676" xr:uid="{F4152662-DE27-4912-88EA-3EF3473D18CE}"/>
    <cellStyle name="計算 4 2 3 3 9 3" xfId="29917" xr:uid="{A1981D32-6E37-4973-AD50-AEB96C1E4E31}"/>
    <cellStyle name="計算 4 2 3 4" xfId="2938" xr:uid="{01E3509F-2476-4A80-8323-F06221E410A1}"/>
    <cellStyle name="計算 4 2 3 4 10" xfId="8966" xr:uid="{BCDF38CA-C650-40F8-88F1-03D04262E516}"/>
    <cellStyle name="計算 4 2 3 4 10 2" xfId="19722" xr:uid="{97589695-36E5-46F5-8AC6-16F08DB2EBD6}"/>
    <cellStyle name="計算 4 2 3 4 10 2 2" xfId="41413" xr:uid="{0888E9BE-4A8A-4D6E-9547-3B493AF2A4D7}"/>
    <cellStyle name="計算 4 2 3 4 10 3" xfId="30654" xr:uid="{AEF08E47-D5BC-4DF7-AE0C-3360D903571E}"/>
    <cellStyle name="計算 4 2 3 4 11" xfId="9591" xr:uid="{0E2B069B-823C-4FE7-B0FF-38E144D8B0F3}"/>
    <cellStyle name="計算 4 2 3 4 11 2" xfId="20348" xr:uid="{1F91895D-2E7A-420B-910D-F9B1CE5BE71F}"/>
    <cellStyle name="計算 4 2 3 4 11 2 2" xfId="42039" xr:uid="{AE406500-2093-4CD5-8D8C-8678B8819916}"/>
    <cellStyle name="計算 4 2 3 4 11 3" xfId="31280" xr:uid="{237D6A06-5DF8-4D9F-964C-18A22D3CB879}"/>
    <cellStyle name="計算 4 2 3 4 12" xfId="10226" xr:uid="{D2CD952B-5B31-4A1D-AE08-ADA64CA80493}"/>
    <cellStyle name="計算 4 2 3 4 12 2" xfId="20983" xr:uid="{179754EE-CC1D-4C6C-B591-2D3FD7F25752}"/>
    <cellStyle name="計算 4 2 3 4 12 2 2" xfId="42674" xr:uid="{D7CCBB03-2DA7-49E3-9C79-3283D0862CB5}"/>
    <cellStyle name="計算 4 2 3 4 12 3" xfId="31915" xr:uid="{6E09C074-C493-4F06-9DA9-B6624053D55D}"/>
    <cellStyle name="計算 4 2 3 4 13" xfId="10878" xr:uid="{5447BC87-0D6B-48C5-AB6C-0C8875928AD4}"/>
    <cellStyle name="計算 4 2 3 4 13 2" xfId="21635" xr:uid="{A804F9C7-ADED-4E7E-B73E-D4C3E292BFDF}"/>
    <cellStyle name="計算 4 2 3 4 13 2 2" xfId="43326" xr:uid="{12746285-936C-406B-A24C-AFF7E4DCC94A}"/>
    <cellStyle name="計算 4 2 3 4 13 3" xfId="32567" xr:uid="{7C48FF64-3802-4F27-8328-7DE7CCB7A245}"/>
    <cellStyle name="計算 4 2 3 4 14" xfId="11503" xr:uid="{AF68F70A-F512-4AF3-9948-C6AF913D5929}"/>
    <cellStyle name="計算 4 2 3 4 14 2" xfId="22260" xr:uid="{B94564B1-4E5C-491C-9576-DD328CEA6096}"/>
    <cellStyle name="計算 4 2 3 4 14 2 2" xfId="43951" xr:uid="{5253DF1C-430A-4264-A4F0-FBCC1EE9C8CB}"/>
    <cellStyle name="計算 4 2 3 4 14 3" xfId="33192" xr:uid="{F380386B-6BA6-4802-AB27-D0154777123C}"/>
    <cellStyle name="計算 4 2 3 4 15" xfId="12108" xr:uid="{6F787D69-EC17-4A0B-9431-064FD54C7A31}"/>
    <cellStyle name="計算 4 2 3 4 15 2" xfId="22865" xr:uid="{1990DBD5-9BD8-4C36-A64B-523F2531F89B}"/>
    <cellStyle name="計算 4 2 3 4 15 2 2" xfId="44556" xr:uid="{2A7F2879-6944-42FC-BE88-ED61679B7009}"/>
    <cellStyle name="計算 4 2 3 4 15 3" xfId="33797" xr:uid="{185C6000-6A07-4087-A338-4C3044CFA425}"/>
    <cellStyle name="計算 4 2 3 4 16" xfId="12737" xr:uid="{3DE465DE-68E4-4BB9-92DF-1F0769336B05}"/>
    <cellStyle name="計算 4 2 3 4 16 2" xfId="23494" xr:uid="{0B5FDDF2-4305-4C33-AAEF-B9F4304E4D94}"/>
    <cellStyle name="計算 4 2 3 4 16 2 2" xfId="45185" xr:uid="{57C5086E-F49F-4594-9E05-EF2F6E08E156}"/>
    <cellStyle name="計算 4 2 3 4 16 3" xfId="34426" xr:uid="{AE360A4A-0074-4F05-8D4E-71459B1B95F7}"/>
    <cellStyle name="計算 4 2 3 4 17" xfId="13408" xr:uid="{5FB8CB2A-13AA-43A3-8B53-5F7C717992D9}"/>
    <cellStyle name="計算 4 2 3 4 17 2" xfId="35097" xr:uid="{4001B83E-B694-464D-85D5-6CEB3CCC919B}"/>
    <cellStyle name="計算 4 2 3 4 18" xfId="24337" xr:uid="{9A16ED14-CA25-4CE3-A3C3-7340717CCB96}"/>
    <cellStyle name="計算 4 2 3 4 19" xfId="46035" xr:uid="{A617BED4-2101-4791-B400-464A4AA48E40}"/>
    <cellStyle name="計算 4 2 3 4 2" xfId="3589" xr:uid="{7C3073F8-B985-42FD-871F-D9B407535167}"/>
    <cellStyle name="計算 4 2 3 4 2 2" xfId="14345" xr:uid="{A68481C9-906E-4669-AD4A-D6315F7849F7}"/>
    <cellStyle name="計算 4 2 3 4 2 2 2" xfId="36035" xr:uid="{989821F6-11EC-49A8-8FEB-27CFDD849FFE}"/>
    <cellStyle name="計算 4 2 3 4 2 2 3" xfId="50246" xr:uid="{2F6D28D8-F2EA-4852-B0E0-04980C75216F}"/>
    <cellStyle name="計算 4 2 3 4 2 3" xfId="25277" xr:uid="{992BC9B5-56D7-4139-8AD5-49E1DE83B6F6}"/>
    <cellStyle name="計算 4 2 3 4 2 4" xfId="48077" xr:uid="{9AD448E8-990F-4081-9705-8FC83199EEA5}"/>
    <cellStyle name="計算 4 2 3 4 20" xfId="46713" xr:uid="{B1C84623-0FB2-4AF7-BAF3-52AD6593F14C}"/>
    <cellStyle name="計算 4 2 3 4 21" xfId="47397" xr:uid="{95A6A030-40D5-4DE7-8D27-321F542CFB3E}"/>
    <cellStyle name="計算 4 2 3 4 3" xfId="4269" xr:uid="{1A546BBA-D080-435E-9517-7C1486409258}"/>
    <cellStyle name="計算 4 2 3 4 3 2" xfId="15025" xr:uid="{70DEA261-3DB0-49A5-97CC-3EB25860B99F}"/>
    <cellStyle name="計算 4 2 3 4 3 2 2" xfId="36715" xr:uid="{3BE7F7D0-B958-4756-99D1-97F577C09856}"/>
    <cellStyle name="計算 4 2 3 4 3 2 3" xfId="50926" xr:uid="{F97B7197-0CBB-4FB6-AC41-242E75DB5D73}"/>
    <cellStyle name="計算 4 2 3 4 3 3" xfId="25957" xr:uid="{C0DBE289-2C2A-4A0A-BC63-CB361A9DC4E7}"/>
    <cellStyle name="計算 4 2 3 4 3 4" xfId="48757" xr:uid="{46FC4A67-2C64-4FEE-B5A6-A168A8551704}"/>
    <cellStyle name="計算 4 2 3 4 4" xfId="4945" xr:uid="{B1D569F9-4F29-465D-BFA4-6DFC715AEBF8}"/>
    <cellStyle name="計算 4 2 3 4 4 2" xfId="15701" xr:uid="{D34A910F-BC60-4494-A28E-49D2B21742F9}"/>
    <cellStyle name="計算 4 2 3 4 4 2 2" xfId="37391" xr:uid="{7980743B-8137-4B37-8B8F-1A492183EE03}"/>
    <cellStyle name="計算 4 2 3 4 4 3" xfId="26633" xr:uid="{5144E80C-AC50-4B58-A48B-7B525E0C65C8}"/>
    <cellStyle name="計算 4 2 3 4 4 4" xfId="49566" xr:uid="{94A5D6DD-6B61-47CC-8F33-C5B3A09570C6}"/>
    <cellStyle name="計算 4 2 3 4 5" xfId="5625" xr:uid="{C3647279-E074-4C90-BFEB-93CD4FCBCBAD}"/>
    <cellStyle name="計算 4 2 3 4 5 2" xfId="16381" xr:uid="{B13A81E1-A80D-4D08-B079-CACF05D7F42C}"/>
    <cellStyle name="計算 4 2 3 4 5 2 2" xfId="38071" xr:uid="{276588F4-4C5F-47D2-9A82-0004EBFECC4D}"/>
    <cellStyle name="計算 4 2 3 4 5 3" xfId="27312" xr:uid="{EF03C8D6-BDF9-4618-8E54-86933AB42616}"/>
    <cellStyle name="計算 4 2 3 4 6" xfId="6308" xr:uid="{E622DD9D-DD7F-43C2-A28B-04D234AFBBF7}"/>
    <cellStyle name="計算 4 2 3 4 6 2" xfId="17064" xr:uid="{F39A2C5B-C1F0-485E-8F0F-B7322F94759D}"/>
    <cellStyle name="計算 4 2 3 4 6 2 2" xfId="38754" xr:uid="{2FF9DC6E-FEF9-4C1C-B808-3D8C9544D66E}"/>
    <cellStyle name="計算 4 2 3 4 6 3" xfId="27995" xr:uid="{67D3F8E3-9D7A-4807-85FB-7C42A93F37EA}"/>
    <cellStyle name="計算 4 2 3 4 7" xfId="6987" xr:uid="{A5E96EB0-12F0-490B-8AE5-866285CA1B8B}"/>
    <cellStyle name="計算 4 2 3 4 7 2" xfId="17743" xr:uid="{468C1CBA-A10C-4D9B-9884-ADC9F554D608}"/>
    <cellStyle name="計算 4 2 3 4 7 2 2" xfId="39433" xr:uid="{9B65D92C-650B-4871-A01E-DD30D12F9F36}"/>
    <cellStyle name="計算 4 2 3 4 7 3" xfId="28674" xr:uid="{E9D852BD-2077-4F4D-A90B-AEFD90FD8C51}"/>
    <cellStyle name="計算 4 2 3 4 8" xfId="7650" xr:uid="{F8CA71A9-8269-4148-928D-75F08C200B16}"/>
    <cellStyle name="計算 4 2 3 4 8 2" xfId="18406" xr:uid="{D689BBB6-9BBF-4076-847C-6BAC3C076A2E}"/>
    <cellStyle name="計算 4 2 3 4 8 2 2" xfId="40097" xr:uid="{FFCFC3D5-D6C3-4A18-90C5-618F6B319EEF}"/>
    <cellStyle name="計算 4 2 3 4 8 3" xfId="29338" xr:uid="{D2BB4468-C137-4525-982F-2BF1AB09A116}"/>
    <cellStyle name="計算 4 2 3 4 9" xfId="8286" xr:uid="{3B19C720-5575-4344-A0B5-017018F735AE}"/>
    <cellStyle name="計算 4 2 3 4 9 2" xfId="19042" xr:uid="{FF48D970-AFB1-4E8E-97BF-9C0D257B09AC}"/>
    <cellStyle name="計算 4 2 3 4 9 2 2" xfId="40733" xr:uid="{CE43F6FA-F950-439E-83F7-C0D12F72A5EE}"/>
    <cellStyle name="計算 4 2 3 4 9 3" xfId="29974" xr:uid="{96D1B593-105D-4F87-BDC2-0CC8C5D450C6}"/>
    <cellStyle name="計算 4 2 3 5" xfId="2997" xr:uid="{6E410660-71DA-49CD-A418-5BAB018C4E07}"/>
    <cellStyle name="計算 4 2 3 5 10" xfId="9025" xr:uid="{3A961574-30F0-4C20-923C-CAF4722B7E23}"/>
    <cellStyle name="計算 4 2 3 5 10 2" xfId="19782" xr:uid="{AE1D0B39-28A5-4C1F-906E-A29401E16A60}"/>
    <cellStyle name="計算 4 2 3 5 10 2 2" xfId="41473" xr:uid="{7D86BEEA-9249-42D4-B93A-2EBDE9A69A0B}"/>
    <cellStyle name="計算 4 2 3 5 10 3" xfId="30714" xr:uid="{EE636326-C78D-4D8E-8D47-457D848B97D8}"/>
    <cellStyle name="計算 4 2 3 5 11" xfId="9651" xr:uid="{9E6CAE94-C445-4A19-A6D2-1499E66DD154}"/>
    <cellStyle name="計算 4 2 3 5 11 2" xfId="20408" xr:uid="{32F5B12A-2498-4D27-AF39-D5EF1554EF94}"/>
    <cellStyle name="計算 4 2 3 5 11 2 2" xfId="42099" xr:uid="{0B4C4AAB-1B9F-43F7-8D78-E899C80DD463}"/>
    <cellStyle name="計算 4 2 3 5 11 3" xfId="31340" xr:uid="{BC0B1D89-EF4E-44CC-9DD2-4D5AE196D95B}"/>
    <cellStyle name="計算 4 2 3 5 12" xfId="10286" xr:uid="{1564E28D-BBF3-4AB1-BB07-4BF0CA0664A5}"/>
    <cellStyle name="計算 4 2 3 5 12 2" xfId="21043" xr:uid="{4895E243-2CE4-4309-86E4-8AA0A543118A}"/>
    <cellStyle name="計算 4 2 3 5 12 2 2" xfId="42734" xr:uid="{CCDDAE89-834B-48D6-AA7C-800F42DE2975}"/>
    <cellStyle name="計算 4 2 3 5 12 3" xfId="31975" xr:uid="{F06DC20D-B374-4A2E-B9CD-88B726A753B6}"/>
    <cellStyle name="計算 4 2 3 5 13" xfId="10938" xr:uid="{09568E33-F254-434B-ACDE-B545172CC159}"/>
    <cellStyle name="計算 4 2 3 5 13 2" xfId="21695" xr:uid="{21C47ED8-6107-4E1C-B471-8EE0F54AD0DB}"/>
    <cellStyle name="計算 4 2 3 5 13 2 2" xfId="43386" xr:uid="{197EEE52-AD77-493E-8967-E2F2D310CF4A}"/>
    <cellStyle name="計算 4 2 3 5 13 3" xfId="32627" xr:uid="{4FFCFEFD-3DE5-436A-BE11-74D4F2851F4A}"/>
    <cellStyle name="計算 4 2 3 5 14" xfId="11563" xr:uid="{5ED2ED57-2BDB-4B1B-8FF0-BEA9D962DB5D}"/>
    <cellStyle name="計算 4 2 3 5 14 2" xfId="22320" xr:uid="{FD3A599C-90EA-4806-BFDA-23EEBEE1405D}"/>
    <cellStyle name="計算 4 2 3 5 14 2 2" xfId="44011" xr:uid="{8C1B4688-BACA-4FD2-B3D2-401BC0801E01}"/>
    <cellStyle name="計算 4 2 3 5 14 3" xfId="33252" xr:uid="{23FA46DE-7990-44D3-8637-D4658812B09E}"/>
    <cellStyle name="計算 4 2 3 5 15" xfId="12168" xr:uid="{51115A06-ABF4-4EC7-8AF9-5630A7D5A4AD}"/>
    <cellStyle name="計算 4 2 3 5 15 2" xfId="22925" xr:uid="{F014AAA7-9FB9-4382-80B7-A47CA82A1235}"/>
    <cellStyle name="計算 4 2 3 5 15 2 2" xfId="44616" xr:uid="{A76D7FCE-A06E-46DE-B783-0BD192B01257}"/>
    <cellStyle name="計算 4 2 3 5 15 3" xfId="33857" xr:uid="{441108E3-D6C2-4800-A6C2-28CDB18BAE14}"/>
    <cellStyle name="計算 4 2 3 5 16" xfId="12797" xr:uid="{7687ED00-330B-4472-91AE-C553FBAE811F}"/>
    <cellStyle name="計算 4 2 3 5 16 2" xfId="23554" xr:uid="{CDD0B104-9E32-4C76-AA1D-E2C33851FBC5}"/>
    <cellStyle name="計算 4 2 3 5 16 2 2" xfId="45245" xr:uid="{393DFE0F-F77D-4EED-8FC8-8C0AD6B2C414}"/>
    <cellStyle name="計算 4 2 3 5 16 3" xfId="34486" xr:uid="{CCF535E8-9AEB-4304-B8BB-A4E3DD4EE4F6}"/>
    <cellStyle name="計算 4 2 3 5 17" xfId="13468" xr:uid="{ED4FAC4F-E1EE-40FA-883D-691CDFE98B66}"/>
    <cellStyle name="計算 4 2 3 5 17 2" xfId="35157" xr:uid="{0C2A55EE-0BC9-441C-B20D-8A931FEE6FC9}"/>
    <cellStyle name="計算 4 2 3 5 18" xfId="24397" xr:uid="{2F70FF24-B924-46C2-A193-0A3EC761CD62}"/>
    <cellStyle name="計算 4 2 3 5 19" xfId="46095" xr:uid="{0838125D-BD91-45C8-9D11-31C0439A3D64}"/>
    <cellStyle name="計算 4 2 3 5 2" xfId="3649" xr:uid="{5BD6F749-CDBD-4BD0-941C-E765461B8B2E}"/>
    <cellStyle name="計算 4 2 3 5 2 2" xfId="14405" xr:uid="{E90731A3-F95B-4D8A-B743-82199C490814}"/>
    <cellStyle name="計算 4 2 3 5 2 2 2" xfId="36095" xr:uid="{828BEDD6-C745-4408-BCFA-01B56DCABA8A}"/>
    <cellStyle name="計算 4 2 3 5 2 2 3" xfId="50306" xr:uid="{EE63F484-0B29-4360-B7C6-A851C769E8B0}"/>
    <cellStyle name="計算 4 2 3 5 2 3" xfId="25337" xr:uid="{3330BFC4-0B7A-4B57-A646-3208A61D61E2}"/>
    <cellStyle name="計算 4 2 3 5 2 4" xfId="48137" xr:uid="{6BCE4F1F-7C4D-4C8C-AF0B-1DE40A240B00}"/>
    <cellStyle name="計算 4 2 3 5 20" xfId="46773" xr:uid="{CD91D5A8-9AA6-488C-80F9-527FCEAA9FD8}"/>
    <cellStyle name="計算 4 2 3 5 21" xfId="47457" xr:uid="{D1145086-FC42-463A-9B56-BBAD74E36147}"/>
    <cellStyle name="計算 4 2 3 5 3" xfId="4329" xr:uid="{81548772-6DAC-47A3-9CF2-4B9EBECA585E}"/>
    <cellStyle name="計算 4 2 3 5 3 2" xfId="15085" xr:uid="{57075EE8-A219-4CBF-B8C5-D7EC85946BDF}"/>
    <cellStyle name="計算 4 2 3 5 3 2 2" xfId="36775" xr:uid="{DEAD2364-ACFC-4D74-8C8A-0D39AF89A479}"/>
    <cellStyle name="計算 4 2 3 5 3 2 3" xfId="50986" xr:uid="{DC892982-FC09-40E3-B765-8119D7CDABFC}"/>
    <cellStyle name="計算 4 2 3 5 3 3" xfId="26017" xr:uid="{794533D0-BEA8-4AEE-AA8C-DB19CE414B0E}"/>
    <cellStyle name="計算 4 2 3 5 3 4" xfId="48817" xr:uid="{29945C9B-C048-457E-94DA-1E1658412B9C}"/>
    <cellStyle name="計算 4 2 3 5 4" xfId="5005" xr:uid="{A05659F1-8245-4F2F-9988-170F5FDECE49}"/>
    <cellStyle name="計算 4 2 3 5 4 2" xfId="15761" xr:uid="{CCD7C452-DFF1-4CD4-AEE0-78CBA8051CB3}"/>
    <cellStyle name="計算 4 2 3 5 4 2 2" xfId="37451" xr:uid="{B53C2093-FE2C-4603-A97D-50E216C9C1FE}"/>
    <cellStyle name="計算 4 2 3 5 4 3" xfId="26693" xr:uid="{72D8DD17-4745-47A8-AD09-77BF414DDE35}"/>
    <cellStyle name="計算 4 2 3 5 4 4" xfId="49626" xr:uid="{09784EF4-40C6-4709-8811-C7702628EDE1}"/>
    <cellStyle name="計算 4 2 3 5 5" xfId="5685" xr:uid="{A0D74480-96AC-46A4-BFE4-3CF78489C1B6}"/>
    <cellStyle name="計算 4 2 3 5 5 2" xfId="16441" xr:uid="{4F737A58-F8F3-40F1-999F-E184A442B525}"/>
    <cellStyle name="計算 4 2 3 5 5 2 2" xfId="38131" xr:uid="{424415AE-68C5-4D4D-8B6E-A7F76BE17982}"/>
    <cellStyle name="計算 4 2 3 5 5 3" xfId="27372" xr:uid="{FAE6A9BA-0403-4B89-878A-325682ACE3EC}"/>
    <cellStyle name="計算 4 2 3 5 6" xfId="6368" xr:uid="{2191C6FA-A0D2-47BB-A903-B80A0BBA64E4}"/>
    <cellStyle name="計算 4 2 3 5 6 2" xfId="17124" xr:uid="{46CD28E7-E843-45DF-B7F9-817C4A55CCC7}"/>
    <cellStyle name="計算 4 2 3 5 6 2 2" xfId="38814" xr:uid="{5AF55980-CB97-40FD-8687-83BAFEEC12A9}"/>
    <cellStyle name="計算 4 2 3 5 6 3" xfId="28055" xr:uid="{5B09E90E-0567-4088-9F0D-86233477CD53}"/>
    <cellStyle name="計算 4 2 3 5 7" xfId="7047" xr:uid="{6E12D972-C2D8-42DA-9607-FB24C7B223E2}"/>
    <cellStyle name="計算 4 2 3 5 7 2" xfId="17803" xr:uid="{F00DF5E9-40E4-4F6F-B620-6AFA825A3F6C}"/>
    <cellStyle name="計算 4 2 3 5 7 2 2" xfId="39493" xr:uid="{91FB76AA-FE02-43C8-8F71-EBB094130183}"/>
    <cellStyle name="計算 4 2 3 5 7 3" xfId="28734" xr:uid="{D209AF5E-15A0-47FB-BEBB-E32FE2D04E5F}"/>
    <cellStyle name="計算 4 2 3 5 8" xfId="7710" xr:uid="{4F3AE7CA-764A-4379-A709-B04CFDBDAB29}"/>
    <cellStyle name="計算 4 2 3 5 8 2" xfId="18466" xr:uid="{093EBD8F-6159-4D50-8C63-560D1BEB3D45}"/>
    <cellStyle name="計算 4 2 3 5 8 2 2" xfId="40157" xr:uid="{28A9F94B-2630-4A02-AABD-5D8C01A9AAF4}"/>
    <cellStyle name="計算 4 2 3 5 8 3" xfId="29398" xr:uid="{8A2EBE57-6B6A-41A6-817E-6D1C7AA9B5CA}"/>
    <cellStyle name="計算 4 2 3 5 9" xfId="8346" xr:uid="{F901E1EA-C8E2-43DB-8B76-89C318571D58}"/>
    <cellStyle name="計算 4 2 3 5 9 2" xfId="19102" xr:uid="{FDADD055-95E5-4E90-9F2B-5998C2899E42}"/>
    <cellStyle name="計算 4 2 3 5 9 2 2" xfId="40793" xr:uid="{19376CFD-2AD0-4E6E-8FF8-61045BF2BE62}"/>
    <cellStyle name="計算 4 2 3 5 9 3" xfId="30034" xr:uid="{EB454822-0BDB-492D-BB71-CEED87E2408C}"/>
    <cellStyle name="計算 4 2 3 6" xfId="3042" xr:uid="{CB9346E6-A573-4EEF-829E-8A64555307A2}"/>
    <cellStyle name="計算 4 2 3 6 10" xfId="9070" xr:uid="{89026E9E-5B02-46D6-882C-690F2ED118F9}"/>
    <cellStyle name="計算 4 2 3 6 10 2" xfId="19827" xr:uid="{8A93143D-AE76-4787-AB2E-DDD5F72AA551}"/>
    <cellStyle name="計算 4 2 3 6 10 2 2" xfId="41518" xr:uid="{683D6948-B8FD-4E14-87ED-E439378CCFC8}"/>
    <cellStyle name="計算 4 2 3 6 10 3" xfId="30759" xr:uid="{CFD4A1DC-BE0B-438B-985A-DFE5043DDE4D}"/>
    <cellStyle name="計算 4 2 3 6 11" xfId="9696" xr:uid="{97810837-26EB-48B1-B598-2D8104E20A77}"/>
    <cellStyle name="計算 4 2 3 6 11 2" xfId="20453" xr:uid="{1B80AD8B-24BE-45C5-8556-DD49E35708B0}"/>
    <cellStyle name="計算 4 2 3 6 11 2 2" xfId="42144" xr:uid="{4D1CC692-DE86-4C2C-8A02-14A9470E141B}"/>
    <cellStyle name="計算 4 2 3 6 11 3" xfId="31385" xr:uid="{08831394-1AB3-445A-95B4-6D5C11A52782}"/>
    <cellStyle name="計算 4 2 3 6 12" xfId="10331" xr:uid="{B8B5548A-43BC-4E39-AFD8-A3F1668F3BE3}"/>
    <cellStyle name="計算 4 2 3 6 12 2" xfId="21088" xr:uid="{2EBAFFC6-C50C-4B99-BC4E-C4B4062DB6A8}"/>
    <cellStyle name="計算 4 2 3 6 12 2 2" xfId="42779" xr:uid="{D949E961-27AA-4913-BD5A-A2116A2F4A63}"/>
    <cellStyle name="計算 4 2 3 6 12 3" xfId="32020" xr:uid="{CD4EB4E2-6530-48D2-AA06-04FDAAC55239}"/>
    <cellStyle name="計算 4 2 3 6 13" xfId="10983" xr:uid="{AC66D02E-73C1-4DEC-986B-C28DB95F8DBD}"/>
    <cellStyle name="計算 4 2 3 6 13 2" xfId="21740" xr:uid="{9CB3C526-DFA3-4E7F-9AA8-4511E905CD7C}"/>
    <cellStyle name="計算 4 2 3 6 13 2 2" xfId="43431" xr:uid="{0463B78B-7DC6-4836-9ABD-20730D84E191}"/>
    <cellStyle name="計算 4 2 3 6 13 3" xfId="32672" xr:uid="{856F337E-9192-4E57-A951-D8863BC5A72B}"/>
    <cellStyle name="計算 4 2 3 6 14" xfId="11608" xr:uid="{40E9454D-0BD9-4414-874B-E637F766BA05}"/>
    <cellStyle name="計算 4 2 3 6 14 2" xfId="22365" xr:uid="{F20F2A82-48FF-44FF-A98A-AE9312E7D426}"/>
    <cellStyle name="計算 4 2 3 6 14 2 2" xfId="44056" xr:uid="{D3329A91-4E34-4E96-9C43-BAB54CE3E2CF}"/>
    <cellStyle name="計算 4 2 3 6 14 3" xfId="33297" xr:uid="{F9069425-9F3D-4A70-965C-4535E2520132}"/>
    <cellStyle name="計算 4 2 3 6 15" xfId="12213" xr:uid="{D0591A4E-6DB4-44E4-A88B-3BFC393654CA}"/>
    <cellStyle name="計算 4 2 3 6 15 2" xfId="22970" xr:uid="{4257C791-A446-4977-9727-23686ED0AC05}"/>
    <cellStyle name="計算 4 2 3 6 15 2 2" xfId="44661" xr:uid="{6348AE9F-570B-41C3-B9CA-39D83313A6C9}"/>
    <cellStyle name="計算 4 2 3 6 15 3" xfId="33902" xr:uid="{BD6418DA-B43A-4B29-8B7C-5951462C4CFE}"/>
    <cellStyle name="計算 4 2 3 6 16" xfId="12842" xr:uid="{A58F942D-3AB6-4977-AED3-464ACB80512E}"/>
    <cellStyle name="計算 4 2 3 6 16 2" xfId="23599" xr:uid="{8C966727-1843-4BDF-8379-3231C756CC06}"/>
    <cellStyle name="計算 4 2 3 6 16 2 2" xfId="45290" xr:uid="{26966BF7-39FC-4DC0-81BF-61E139F26FAA}"/>
    <cellStyle name="計算 4 2 3 6 16 3" xfId="34531" xr:uid="{1B651750-27BD-4763-A3B6-D92885C88F02}"/>
    <cellStyle name="計算 4 2 3 6 17" xfId="13513" xr:uid="{69D6D0DF-9003-4C54-A5E0-95BEF97D6BFB}"/>
    <cellStyle name="計算 4 2 3 6 17 2" xfId="35202" xr:uid="{CD290192-B4D5-4199-A5E9-ACA564BE80E4}"/>
    <cellStyle name="計算 4 2 3 6 18" xfId="24442" xr:uid="{F4051EA7-DA47-4771-BE7B-E04C0DD96FA8}"/>
    <cellStyle name="計算 4 2 3 6 19" xfId="46140" xr:uid="{C9A36168-25B9-4DCC-B18F-8C544BC6EF4D}"/>
    <cellStyle name="計算 4 2 3 6 2" xfId="3694" xr:uid="{7453672A-9EE2-4C61-8204-2ADCE4BCC7DA}"/>
    <cellStyle name="計算 4 2 3 6 2 2" xfId="14450" xr:uid="{CC0E8213-8DCE-45F7-89E5-5BF45F5DC9FF}"/>
    <cellStyle name="計算 4 2 3 6 2 2 2" xfId="36140" xr:uid="{DE0C2465-700B-43A2-A8A1-9960FDF47556}"/>
    <cellStyle name="計算 4 2 3 6 2 2 3" xfId="50351" xr:uid="{CC8A88B5-307E-4645-9B65-B1353D52BDAB}"/>
    <cellStyle name="計算 4 2 3 6 2 3" xfId="25382" xr:uid="{E0444FDD-15BC-422B-A353-03CCE6942405}"/>
    <cellStyle name="計算 4 2 3 6 2 4" xfId="48182" xr:uid="{AAC5C731-C4FD-406C-A11C-2F5717B0B9F6}"/>
    <cellStyle name="計算 4 2 3 6 20" xfId="46818" xr:uid="{7A7DC72F-B070-46E5-A6ED-E4065C34A721}"/>
    <cellStyle name="計算 4 2 3 6 21" xfId="47502" xr:uid="{E2E2F96F-CB87-4533-BC6B-18189FACFA85}"/>
    <cellStyle name="計算 4 2 3 6 3" xfId="4374" xr:uid="{39B02FCC-4176-4592-B6AC-94445D022D8F}"/>
    <cellStyle name="計算 4 2 3 6 3 2" xfId="15130" xr:uid="{29EED627-F1C7-4D64-B547-12FE2C6A1784}"/>
    <cellStyle name="計算 4 2 3 6 3 2 2" xfId="36820" xr:uid="{8C2EF269-EEE8-42AA-AC70-3C300F89DFF4}"/>
    <cellStyle name="計算 4 2 3 6 3 2 3" xfId="51031" xr:uid="{77CFDC7E-95FC-46CA-9651-3E9A526024D0}"/>
    <cellStyle name="計算 4 2 3 6 3 3" xfId="26062" xr:uid="{05ABCC69-82F1-4203-81FA-514AE6CFE1EA}"/>
    <cellStyle name="計算 4 2 3 6 3 4" xfId="48862" xr:uid="{76776B03-05D8-48B1-B6ED-969B43380352}"/>
    <cellStyle name="計算 4 2 3 6 4" xfId="5050" xr:uid="{0EC942B5-E4EF-4851-89E4-0D8DCB78E214}"/>
    <cellStyle name="計算 4 2 3 6 4 2" xfId="15806" xr:uid="{6C4A32AA-BCD0-4B0C-A78F-06EFB90E673B}"/>
    <cellStyle name="計算 4 2 3 6 4 2 2" xfId="37496" xr:uid="{65F39A25-A982-424E-B028-C0E09D9E2266}"/>
    <cellStyle name="計算 4 2 3 6 4 3" xfId="26738" xr:uid="{600F23F9-15B7-4048-B8C8-D022A44DDC37}"/>
    <cellStyle name="計算 4 2 3 6 4 4" xfId="49671" xr:uid="{33737067-4350-4A33-8E90-43C872C373DB}"/>
    <cellStyle name="計算 4 2 3 6 5" xfId="5730" xr:uid="{0E8D31FE-F11A-43EA-BE60-2D8EB5E58BD6}"/>
    <cellStyle name="計算 4 2 3 6 5 2" xfId="16486" xr:uid="{EA5F4C14-044D-4713-B66A-DE2F59B7DB22}"/>
    <cellStyle name="計算 4 2 3 6 5 2 2" xfId="38176" xr:uid="{EB34A001-4199-4022-98C4-6C5F9C215861}"/>
    <cellStyle name="計算 4 2 3 6 5 3" xfId="27417" xr:uid="{489B2A1A-8BE3-4D79-A3C8-057E0DF21D80}"/>
    <cellStyle name="計算 4 2 3 6 6" xfId="6413" xr:uid="{44E6B66E-4F56-44F9-BD7D-E646F0DF23E8}"/>
    <cellStyle name="計算 4 2 3 6 6 2" xfId="17169" xr:uid="{F812B0D1-F94A-4983-AB40-F1DE7D451FAF}"/>
    <cellStyle name="計算 4 2 3 6 6 2 2" xfId="38859" xr:uid="{A5DD2889-E84E-4DD0-9FEE-E4DA55FCCE5D}"/>
    <cellStyle name="計算 4 2 3 6 6 3" xfId="28100" xr:uid="{D2E84F37-507E-4204-9072-0C2A369F8666}"/>
    <cellStyle name="計算 4 2 3 6 7" xfId="7092" xr:uid="{EB0EDDB9-4E93-49D7-9883-3353DD813AB6}"/>
    <cellStyle name="計算 4 2 3 6 7 2" xfId="17848" xr:uid="{9913A038-D028-4B36-B2B4-E3CAF4466DDA}"/>
    <cellStyle name="計算 4 2 3 6 7 2 2" xfId="39538" xr:uid="{8272EE01-2361-44B6-9F69-F8D9E013C3E9}"/>
    <cellStyle name="計算 4 2 3 6 7 3" xfId="28779" xr:uid="{FD9BD342-C416-462A-8722-D5E8B73F7B1D}"/>
    <cellStyle name="計算 4 2 3 6 8" xfId="7755" xr:uid="{FB3D62D7-7EF2-4D0B-9DEE-5812DDE2BEE2}"/>
    <cellStyle name="計算 4 2 3 6 8 2" xfId="18511" xr:uid="{1F3B1EE7-5722-4530-9965-61F630FB6861}"/>
    <cellStyle name="計算 4 2 3 6 8 2 2" xfId="40202" xr:uid="{FEFE8187-0C36-4594-AD0B-94634C18BD48}"/>
    <cellStyle name="計算 4 2 3 6 8 3" xfId="29443" xr:uid="{1E6639F5-BDD4-4CCF-9A65-F0AFD378205A}"/>
    <cellStyle name="計算 4 2 3 6 9" xfId="8391" xr:uid="{CAC6703B-3C05-4ECB-86FB-5EFAC9321E4F}"/>
    <cellStyle name="計算 4 2 3 6 9 2" xfId="19147" xr:uid="{FCC0C82E-C2B4-4131-B358-A812E4ABB930}"/>
    <cellStyle name="計算 4 2 3 6 9 2 2" xfId="40838" xr:uid="{A6293FD9-5935-4653-859C-C3E89245BCC2}"/>
    <cellStyle name="計算 4 2 3 6 9 3" xfId="30079" xr:uid="{43E9911E-8D15-4F49-9931-C49FD52D04C8}"/>
    <cellStyle name="計算 4 2 3 7" xfId="3087" xr:uid="{BAF4982D-C93D-46F1-84BF-4AA0D170710A}"/>
    <cellStyle name="計算 4 2 3 7 10" xfId="9115" xr:uid="{23C1E281-3E07-4918-A2A9-D9191AC6FF10}"/>
    <cellStyle name="計算 4 2 3 7 10 2" xfId="19872" xr:uid="{7C5926F1-82E8-48F2-A321-771435A89D42}"/>
    <cellStyle name="計算 4 2 3 7 10 2 2" xfId="41563" xr:uid="{C72FDA76-A027-4605-8C6F-ACD49C83DCD4}"/>
    <cellStyle name="計算 4 2 3 7 10 3" xfId="30804" xr:uid="{DB7CEDE2-9BC2-4BD2-8DA7-5E15A9537F17}"/>
    <cellStyle name="計算 4 2 3 7 11" xfId="9741" xr:uid="{9947AFFC-555D-46FC-B402-32BA4B866551}"/>
    <cellStyle name="計算 4 2 3 7 11 2" xfId="20498" xr:uid="{0CDB2CB3-F064-4AE2-8B9C-8FAF3FDD7586}"/>
    <cellStyle name="計算 4 2 3 7 11 2 2" xfId="42189" xr:uid="{0EB87DB6-8C6A-4F37-9720-95DAFE72C166}"/>
    <cellStyle name="計算 4 2 3 7 11 3" xfId="31430" xr:uid="{21184EF4-47F4-469F-B113-45469277FD57}"/>
    <cellStyle name="計算 4 2 3 7 12" xfId="10376" xr:uid="{DE050563-45D6-4947-AA4F-C70AFADAE684}"/>
    <cellStyle name="計算 4 2 3 7 12 2" xfId="21133" xr:uid="{3D082A0C-A9D2-4AB9-8D00-6332A567E483}"/>
    <cellStyle name="計算 4 2 3 7 12 2 2" xfId="42824" xr:uid="{77003B9B-8F2B-4238-A46C-6066FD45C158}"/>
    <cellStyle name="計算 4 2 3 7 12 3" xfId="32065" xr:uid="{5BCDE1E8-64D1-4E7E-8022-4E8A7C031B0B}"/>
    <cellStyle name="計算 4 2 3 7 13" xfId="11028" xr:uid="{9E9966B9-D953-4773-BF7F-2C487836C94E}"/>
    <cellStyle name="計算 4 2 3 7 13 2" xfId="21785" xr:uid="{2FEA852D-2DE2-46F6-B1E8-882C14403169}"/>
    <cellStyle name="計算 4 2 3 7 13 2 2" xfId="43476" xr:uid="{4698C8AE-3F1B-45F1-97D1-CCF346C93918}"/>
    <cellStyle name="計算 4 2 3 7 13 3" xfId="32717" xr:uid="{EB0E5B11-F889-420E-A399-DB1FE80BF015}"/>
    <cellStyle name="計算 4 2 3 7 14" xfId="11653" xr:uid="{EA9DE63F-3E67-450B-9BEF-1142B3A807B8}"/>
    <cellStyle name="計算 4 2 3 7 14 2" xfId="22410" xr:uid="{E87CD250-8913-43D7-9ECA-F8053D7A3014}"/>
    <cellStyle name="計算 4 2 3 7 14 2 2" xfId="44101" xr:uid="{FFE3EAAF-235F-4446-86D6-14A4E5AAF923}"/>
    <cellStyle name="計算 4 2 3 7 14 3" xfId="33342" xr:uid="{919519C9-6F2E-404E-AC64-777870D2A99E}"/>
    <cellStyle name="計算 4 2 3 7 15" xfId="12258" xr:uid="{99C1DC06-95AD-4CCC-8D10-07179B90507F}"/>
    <cellStyle name="計算 4 2 3 7 15 2" xfId="23015" xr:uid="{57562730-51B0-435B-8894-B981715F0A56}"/>
    <cellStyle name="計算 4 2 3 7 15 2 2" xfId="44706" xr:uid="{5ECBFA0E-7E7C-4DCC-A521-16DF9356AB40}"/>
    <cellStyle name="計算 4 2 3 7 15 3" xfId="33947" xr:uid="{7CF4B280-26D4-4571-AB9D-241E784A9039}"/>
    <cellStyle name="計算 4 2 3 7 16" xfId="12887" xr:uid="{19F5FFF3-944D-4D0A-A00C-957625A3A05E}"/>
    <cellStyle name="計算 4 2 3 7 16 2" xfId="23644" xr:uid="{64120469-CA8A-4AC1-9781-ADF15B04DDD5}"/>
    <cellStyle name="計算 4 2 3 7 16 2 2" xfId="45335" xr:uid="{5B60ED02-38BC-4F99-B3D5-E20A470A60DE}"/>
    <cellStyle name="計算 4 2 3 7 16 3" xfId="34576" xr:uid="{FF0DB81F-6A34-4376-954E-8EBF5FDEE42E}"/>
    <cellStyle name="計算 4 2 3 7 17" xfId="13558" xr:uid="{D0CBF305-ED74-4D8C-8E43-0307A2FF2E40}"/>
    <cellStyle name="計算 4 2 3 7 17 2" xfId="35247" xr:uid="{AC87A762-7D15-475F-8863-24FE5DBE002F}"/>
    <cellStyle name="計算 4 2 3 7 18" xfId="24487" xr:uid="{15487283-FD32-4826-B308-E1D2492FDA4F}"/>
    <cellStyle name="計算 4 2 3 7 19" xfId="46185" xr:uid="{7F6D1744-6CA9-49F2-83D4-A13585CCAF12}"/>
    <cellStyle name="計算 4 2 3 7 2" xfId="3739" xr:uid="{52D526FA-BF7B-4A4E-AD8B-33BAE5190705}"/>
    <cellStyle name="計算 4 2 3 7 2 2" xfId="14495" xr:uid="{F3191997-145A-473A-84A1-E188ACF2EA7D}"/>
    <cellStyle name="計算 4 2 3 7 2 2 2" xfId="36185" xr:uid="{313415F8-6BED-4D90-A6A3-61058403F663}"/>
    <cellStyle name="計算 4 2 3 7 2 2 3" xfId="50396" xr:uid="{908EF2EB-8E1C-44D7-8EF4-70C01A5EB044}"/>
    <cellStyle name="計算 4 2 3 7 2 3" xfId="25427" xr:uid="{9D35DFC2-CB8E-417D-9869-CB6289BDC51C}"/>
    <cellStyle name="計算 4 2 3 7 2 4" xfId="48227" xr:uid="{1801E3CD-CCA1-404A-8BD2-7CDEC4582ACC}"/>
    <cellStyle name="計算 4 2 3 7 20" xfId="46863" xr:uid="{3F18A537-705B-4F8A-8DCB-079751331474}"/>
    <cellStyle name="計算 4 2 3 7 21" xfId="47547" xr:uid="{977495AB-5CFD-48AA-B115-BF117D9C3364}"/>
    <cellStyle name="計算 4 2 3 7 3" xfId="4419" xr:uid="{627DE925-5FAD-4B54-8B45-F2E1E508C590}"/>
    <cellStyle name="計算 4 2 3 7 3 2" xfId="15175" xr:uid="{09404F00-4162-4C60-940D-1E3C1ECD8980}"/>
    <cellStyle name="計算 4 2 3 7 3 2 2" xfId="36865" xr:uid="{0E78D3AE-6E1A-4F22-AE2B-93D3F3A2873D}"/>
    <cellStyle name="計算 4 2 3 7 3 2 3" xfId="51076" xr:uid="{0036175C-03E4-4A3C-B16A-237F9E164DB7}"/>
    <cellStyle name="計算 4 2 3 7 3 3" xfId="26107" xr:uid="{7C9923EF-10C6-418D-85C2-4C76C2420ECE}"/>
    <cellStyle name="計算 4 2 3 7 3 4" xfId="48907" xr:uid="{FEE4F27F-288F-420D-A07D-7A331B0750A1}"/>
    <cellStyle name="計算 4 2 3 7 4" xfId="5095" xr:uid="{2B07C319-A274-4A68-8D37-A920CC96C228}"/>
    <cellStyle name="計算 4 2 3 7 4 2" xfId="15851" xr:uid="{BA0CAF0C-6573-47AD-9AAB-B4E030D090C8}"/>
    <cellStyle name="計算 4 2 3 7 4 2 2" xfId="37541" xr:uid="{B54C7BD4-E627-4221-965D-2A19CAB1C05E}"/>
    <cellStyle name="計算 4 2 3 7 4 3" xfId="26783" xr:uid="{4186AFB4-E4B9-4EEE-9B1D-FF174C450199}"/>
    <cellStyle name="計算 4 2 3 7 4 4" xfId="49716" xr:uid="{4085EC26-8657-4940-B8CB-5875702D7206}"/>
    <cellStyle name="計算 4 2 3 7 5" xfId="5775" xr:uid="{671C567A-D84F-40D8-BA26-1E01A6CCC6E8}"/>
    <cellStyle name="計算 4 2 3 7 5 2" xfId="16531" xr:uid="{9DDB38CB-EC04-4DC9-AC62-BF79190C767D}"/>
    <cellStyle name="計算 4 2 3 7 5 2 2" xfId="38221" xr:uid="{1F7378B7-C97B-4352-BD6B-1F871316522C}"/>
    <cellStyle name="計算 4 2 3 7 5 3" xfId="27462" xr:uid="{337C2A58-39C1-4F54-965E-C67B92D1F527}"/>
    <cellStyle name="計算 4 2 3 7 6" xfId="6458" xr:uid="{83AE7C49-7988-4EC8-BCC7-F862AA078BA8}"/>
    <cellStyle name="計算 4 2 3 7 6 2" xfId="17214" xr:uid="{1B5B214F-D2E2-46C3-9C1F-0A351C40890B}"/>
    <cellStyle name="計算 4 2 3 7 6 2 2" xfId="38904" xr:uid="{34619475-8D7B-49D6-A061-596A3E6606F6}"/>
    <cellStyle name="計算 4 2 3 7 6 3" xfId="28145" xr:uid="{CF38026F-B01A-4E5A-982C-BF3B38E50C95}"/>
    <cellStyle name="計算 4 2 3 7 7" xfId="7137" xr:uid="{15EB3441-108A-4D61-A607-359CB0E85F63}"/>
    <cellStyle name="計算 4 2 3 7 7 2" xfId="17893" xr:uid="{4381DA43-AE13-4197-AA2C-F30E4392CD65}"/>
    <cellStyle name="計算 4 2 3 7 7 2 2" xfId="39583" xr:uid="{523973EA-3B0A-4B6F-BBDC-904A0202A10A}"/>
    <cellStyle name="計算 4 2 3 7 7 3" xfId="28824" xr:uid="{85D4F11F-3B26-4722-BA5D-2242D0D75F2A}"/>
    <cellStyle name="計算 4 2 3 7 8" xfId="7800" xr:uid="{9C65B34A-1864-42A5-AB31-B3B31FBD69E7}"/>
    <cellStyle name="計算 4 2 3 7 8 2" xfId="18556" xr:uid="{778F097B-DD9C-48CE-BD57-2B1F0702204E}"/>
    <cellStyle name="計算 4 2 3 7 8 2 2" xfId="40247" xr:uid="{AD6BC9F1-143C-49AF-9DAE-C0AB9549352A}"/>
    <cellStyle name="計算 4 2 3 7 8 3" xfId="29488" xr:uid="{9C01C00D-9E84-4628-8055-C869DE5AF50F}"/>
    <cellStyle name="計算 4 2 3 7 9" xfId="8436" xr:uid="{F00864F0-6A78-4F89-9415-E9772C023C77}"/>
    <cellStyle name="計算 4 2 3 7 9 2" xfId="19192" xr:uid="{72E142CB-48BF-4809-A38F-311E57CEE3A5}"/>
    <cellStyle name="計算 4 2 3 7 9 2 2" xfId="40883" xr:uid="{E0083208-C474-49BB-871E-C798FF087CF6}"/>
    <cellStyle name="計算 4 2 3 7 9 3" xfId="30124" xr:uid="{C7C23E8C-8B79-4D2C-B029-EB3069A8E7A3}"/>
    <cellStyle name="計算 4 2 3 8" xfId="3147" xr:uid="{E1C6E1D5-86C1-4E81-80D9-5B54830B4C84}"/>
    <cellStyle name="計算 4 2 3 8 10" xfId="9175" xr:uid="{A91682C3-230F-4C28-85A2-8C4CD76AF326}"/>
    <cellStyle name="計算 4 2 3 8 10 2" xfId="19932" xr:uid="{E12257C9-AEEC-420D-B9B9-7D0CA7250616}"/>
    <cellStyle name="計算 4 2 3 8 10 2 2" xfId="41623" xr:uid="{90FDE651-791B-4D23-8D74-6A7023873D4E}"/>
    <cellStyle name="計算 4 2 3 8 10 3" xfId="30864" xr:uid="{DC77B36D-C014-4171-97CA-BCE352C0EDF7}"/>
    <cellStyle name="計算 4 2 3 8 11" xfId="9801" xr:uid="{3B883768-19C7-488A-91C2-132691295304}"/>
    <cellStyle name="計算 4 2 3 8 11 2" xfId="20558" xr:uid="{726B39B5-4417-40CC-B5F1-DDFB12FB495F}"/>
    <cellStyle name="計算 4 2 3 8 11 2 2" xfId="42249" xr:uid="{CC310645-128C-460D-AE77-7EA07C8D99EF}"/>
    <cellStyle name="計算 4 2 3 8 11 3" xfId="31490" xr:uid="{147BBE77-1FB4-45AC-8C84-FFE0494A7D9F}"/>
    <cellStyle name="計算 4 2 3 8 12" xfId="10436" xr:uid="{ED121957-3D79-44AE-9029-586049C52EC5}"/>
    <cellStyle name="計算 4 2 3 8 12 2" xfId="21193" xr:uid="{F58A1D62-431D-4F22-822E-AA9D19DF3E69}"/>
    <cellStyle name="計算 4 2 3 8 12 2 2" xfId="42884" xr:uid="{EACFA688-B3C3-48FE-AD84-670AAE2D30AE}"/>
    <cellStyle name="計算 4 2 3 8 12 3" xfId="32125" xr:uid="{D80F3DCF-CA28-460D-A92F-47296D3F89C5}"/>
    <cellStyle name="計算 4 2 3 8 13" xfId="11088" xr:uid="{2F64B5B8-F216-4D25-AA6A-B061A3AEA22E}"/>
    <cellStyle name="計算 4 2 3 8 13 2" xfId="21845" xr:uid="{DE5AA6C1-AD50-4159-AE6C-ED19971E6131}"/>
    <cellStyle name="計算 4 2 3 8 13 2 2" xfId="43536" xr:uid="{14B1519A-965A-4AFC-A7F8-FCE34E1D38F5}"/>
    <cellStyle name="計算 4 2 3 8 13 3" xfId="32777" xr:uid="{AA1BF833-CACE-4997-92DD-4B66E9EF2624}"/>
    <cellStyle name="計算 4 2 3 8 14" xfId="11713" xr:uid="{06A01489-EDC1-454D-8570-6DBCF1CCAD12}"/>
    <cellStyle name="計算 4 2 3 8 14 2" xfId="22470" xr:uid="{350EE47D-6F25-478E-BFAC-F7C5E9BE7B01}"/>
    <cellStyle name="計算 4 2 3 8 14 2 2" xfId="44161" xr:uid="{138E08AC-324D-49A5-97B3-35A95794280D}"/>
    <cellStyle name="計算 4 2 3 8 14 3" xfId="33402" xr:uid="{33DD31E0-34FB-4D15-8916-9E9223DE645C}"/>
    <cellStyle name="計算 4 2 3 8 15" xfId="12318" xr:uid="{C4DE2982-79E9-429F-ACFB-040069AC097D}"/>
    <cellStyle name="計算 4 2 3 8 15 2" xfId="23075" xr:uid="{6B00B389-5C45-441C-B52E-CEB24B9E5F77}"/>
    <cellStyle name="計算 4 2 3 8 15 2 2" xfId="44766" xr:uid="{B5316505-06AF-4D25-85DE-1FEFC4C83125}"/>
    <cellStyle name="計算 4 2 3 8 15 3" xfId="34007" xr:uid="{C82C46EA-5D89-4598-938A-FF1B52962E08}"/>
    <cellStyle name="計算 4 2 3 8 16" xfId="12947" xr:uid="{D87270E4-08E9-484F-87B9-7E52AEE36E61}"/>
    <cellStyle name="計算 4 2 3 8 16 2" xfId="23704" xr:uid="{8553758E-DA4A-48B6-A623-A4CF66467FA9}"/>
    <cellStyle name="計算 4 2 3 8 16 2 2" xfId="45395" xr:uid="{A39440A9-E0CF-4F64-BFC2-CEDCC623F817}"/>
    <cellStyle name="計算 4 2 3 8 16 3" xfId="34636" xr:uid="{EFCB9340-6E22-4A46-90B2-48593B191C0F}"/>
    <cellStyle name="計算 4 2 3 8 17" xfId="13618" xr:uid="{EE11A208-1862-4DE7-8210-5D062458E104}"/>
    <cellStyle name="計算 4 2 3 8 17 2" xfId="35307" xr:uid="{B6591A8F-E366-47AF-AB0B-C59EDDC3BFBC}"/>
    <cellStyle name="計算 4 2 3 8 18" xfId="24547" xr:uid="{864EE3EA-1986-4024-A306-7834ED78DE68}"/>
    <cellStyle name="計算 4 2 3 8 19" xfId="46245" xr:uid="{42AEA811-DB6D-4A02-AC41-50A9ADC0CBD5}"/>
    <cellStyle name="計算 4 2 3 8 2" xfId="3799" xr:uid="{44FCFCAF-80B4-48E7-82DE-D5F24011ABAB}"/>
    <cellStyle name="計算 4 2 3 8 2 2" xfId="14555" xr:uid="{3A190297-CBE8-4668-90E6-B8EDD34171E4}"/>
    <cellStyle name="計算 4 2 3 8 2 2 2" xfId="36245" xr:uid="{D5154DFF-9A3C-4897-B6E6-DA00EA7663EC}"/>
    <cellStyle name="計算 4 2 3 8 2 2 3" xfId="50456" xr:uid="{DD36A793-B2C1-472E-A300-4D96EAFD845C}"/>
    <cellStyle name="計算 4 2 3 8 2 3" xfId="25487" xr:uid="{AFB4C076-65B7-495B-A3AD-B39EB4D93DE3}"/>
    <cellStyle name="計算 4 2 3 8 2 4" xfId="48287" xr:uid="{F02E37CC-0626-4C11-AE0E-22D9876793B5}"/>
    <cellStyle name="計算 4 2 3 8 20" xfId="46923" xr:uid="{8022AFFD-13FD-4297-862C-61E71EC6F404}"/>
    <cellStyle name="計算 4 2 3 8 21" xfId="47607" xr:uid="{52970CC2-C70E-47E7-AB93-201C10AF5DB9}"/>
    <cellStyle name="計算 4 2 3 8 3" xfId="4479" xr:uid="{D7B27E4E-1EBB-420B-B8BA-6257BD6D5597}"/>
    <cellStyle name="計算 4 2 3 8 3 2" xfId="15235" xr:uid="{7844BD94-CEAE-40A9-822F-B531C43E70FD}"/>
    <cellStyle name="計算 4 2 3 8 3 2 2" xfId="36925" xr:uid="{568D3810-3DC8-4F29-9158-D0FF6B25C86F}"/>
    <cellStyle name="計算 4 2 3 8 3 2 3" xfId="51136" xr:uid="{26471D38-1A5F-4797-9969-00D7BDE1D869}"/>
    <cellStyle name="計算 4 2 3 8 3 3" xfId="26167" xr:uid="{0E89D0EF-D920-46FC-B9C3-6FD0FD780278}"/>
    <cellStyle name="計算 4 2 3 8 3 4" xfId="48967" xr:uid="{FA9F04DD-41E1-49C9-AEE3-C6E55F281F84}"/>
    <cellStyle name="計算 4 2 3 8 4" xfId="5155" xr:uid="{64B3221C-F3D0-4062-98F5-9BA35586C500}"/>
    <cellStyle name="計算 4 2 3 8 4 2" xfId="15911" xr:uid="{58B3D8E1-F82F-4E5F-812F-8712ED68CC29}"/>
    <cellStyle name="計算 4 2 3 8 4 2 2" xfId="37601" xr:uid="{A90BE7AE-361B-48BF-B0EA-DF7CD974A018}"/>
    <cellStyle name="計算 4 2 3 8 4 3" xfId="26843" xr:uid="{FCE83B91-6B7B-44B1-8945-D3C55C0B7272}"/>
    <cellStyle name="計算 4 2 3 8 4 4" xfId="49776" xr:uid="{D6210ABF-3CC6-48F0-AED6-5DC1B6B18733}"/>
    <cellStyle name="計算 4 2 3 8 5" xfId="5835" xr:uid="{ACEE079C-ADF5-4C23-B60C-22D05DCB8108}"/>
    <cellStyle name="計算 4 2 3 8 5 2" xfId="16591" xr:uid="{04936D67-C7B8-4653-81BF-030682835ECA}"/>
    <cellStyle name="計算 4 2 3 8 5 2 2" xfId="38281" xr:uid="{642DA2EE-3707-445D-8C36-5D9954584B95}"/>
    <cellStyle name="計算 4 2 3 8 5 3" xfId="27522" xr:uid="{E5CA67B1-0B7D-491A-A9B0-98C3F73B30D7}"/>
    <cellStyle name="計算 4 2 3 8 6" xfId="6518" xr:uid="{92B5C0F1-544A-4942-B1DE-34B83773DE2D}"/>
    <cellStyle name="計算 4 2 3 8 6 2" xfId="17274" xr:uid="{7A073F45-0BDA-467E-AD3C-5B093A98E299}"/>
    <cellStyle name="計算 4 2 3 8 6 2 2" xfId="38964" xr:uid="{258177E7-F60B-4F0E-A2A1-BAFA47328AC1}"/>
    <cellStyle name="計算 4 2 3 8 6 3" xfId="28205" xr:uid="{D0B2C777-2D28-4429-939F-88FFE2BEAEA9}"/>
    <cellStyle name="計算 4 2 3 8 7" xfId="7197" xr:uid="{443672BD-7B9B-4AFE-A9BC-22FD9DA65D61}"/>
    <cellStyle name="計算 4 2 3 8 7 2" xfId="17953" xr:uid="{064BA1B2-18C9-48AB-B1CD-85B7ED42C5BC}"/>
    <cellStyle name="計算 4 2 3 8 7 2 2" xfId="39643" xr:uid="{7D5CFA65-3727-4930-BBFD-5E12A55E9293}"/>
    <cellStyle name="計算 4 2 3 8 7 3" xfId="28884" xr:uid="{805A35DB-C280-4CA3-9AE2-3916A86C1032}"/>
    <cellStyle name="計算 4 2 3 8 8" xfId="7860" xr:uid="{5A748983-5DBF-4855-BA2E-A104E1952757}"/>
    <cellStyle name="計算 4 2 3 8 8 2" xfId="18616" xr:uid="{6E0D2581-9787-4651-A235-5F4D6335F0F7}"/>
    <cellStyle name="計算 4 2 3 8 8 2 2" xfId="40307" xr:uid="{F075A3DB-2FA7-41CE-8761-98F83B75C6FC}"/>
    <cellStyle name="計算 4 2 3 8 8 3" xfId="29548" xr:uid="{373ADA53-4827-4CF0-83EC-C02E15EBB921}"/>
    <cellStyle name="計算 4 2 3 8 9" xfId="8496" xr:uid="{C01ABCD1-57FA-4989-B134-BA366915B654}"/>
    <cellStyle name="計算 4 2 3 8 9 2" xfId="19252" xr:uid="{68E57F45-6CC9-4340-BEEA-2AF10D09BB50}"/>
    <cellStyle name="計算 4 2 3 8 9 2 2" xfId="40943" xr:uid="{DD71AEFD-CF08-4000-8421-E02D9EDAD2D1}"/>
    <cellStyle name="計算 4 2 3 8 9 3" xfId="30184" xr:uid="{EE200CD0-0CA8-49F7-A832-F6908FCAD999}"/>
    <cellStyle name="計算 4 2 3 9" xfId="3207" xr:uid="{31329CB5-FC07-4A74-AB94-6DE88BFA3131}"/>
    <cellStyle name="計算 4 2 3 9 10" xfId="9235" xr:uid="{CD3B3723-C603-490F-9398-11819662947B}"/>
    <cellStyle name="計算 4 2 3 9 10 2" xfId="19992" xr:uid="{DCC641AF-732F-4A09-A1F7-A1F86E5A21B7}"/>
    <cellStyle name="計算 4 2 3 9 10 2 2" xfId="41683" xr:uid="{D7F6DEBE-408C-44E5-B40A-B514FA923E17}"/>
    <cellStyle name="計算 4 2 3 9 10 3" xfId="30924" xr:uid="{93A5020F-BE87-4D60-AD64-4B7F6A47372D}"/>
    <cellStyle name="計算 4 2 3 9 11" xfId="9861" xr:uid="{3EAE2DD9-9EDF-41AC-8752-0DCE7B250D95}"/>
    <cellStyle name="計算 4 2 3 9 11 2" xfId="20618" xr:uid="{482C7758-C0E6-49C2-9796-324D082FBF5A}"/>
    <cellStyle name="計算 4 2 3 9 11 2 2" xfId="42309" xr:uid="{CD8883FC-9A6D-4595-9981-A9ACC0B3C1A1}"/>
    <cellStyle name="計算 4 2 3 9 11 3" xfId="31550" xr:uid="{8045E2E6-9329-4130-93E9-CEF16F270684}"/>
    <cellStyle name="計算 4 2 3 9 12" xfId="10496" xr:uid="{9AA5BA5F-7DDC-4511-B6ED-E56A096F8ED9}"/>
    <cellStyle name="計算 4 2 3 9 12 2" xfId="21253" xr:uid="{96667810-1277-4A94-B885-9D7E8B0426FE}"/>
    <cellStyle name="計算 4 2 3 9 12 2 2" xfId="42944" xr:uid="{4CED0981-21F4-41BE-A70F-78AE39DF6BC7}"/>
    <cellStyle name="計算 4 2 3 9 12 3" xfId="32185" xr:uid="{4741B71B-09AE-4FEC-94D1-F29BE2790856}"/>
    <cellStyle name="計算 4 2 3 9 13" xfId="11148" xr:uid="{E6751609-E2BD-4168-B470-3F8D7235F006}"/>
    <cellStyle name="計算 4 2 3 9 13 2" xfId="21905" xr:uid="{D4968B5F-8841-4CCE-83E9-7D294C207622}"/>
    <cellStyle name="計算 4 2 3 9 13 2 2" xfId="43596" xr:uid="{2F56A02E-2D90-4BA1-9DBA-D70AF4884783}"/>
    <cellStyle name="計算 4 2 3 9 13 3" xfId="32837" xr:uid="{AB4B1F53-FCD6-4399-AC6E-DDC8C174AB3A}"/>
    <cellStyle name="計算 4 2 3 9 14" xfId="11773" xr:uid="{631CFB56-31D9-4225-8076-09AAE05652D2}"/>
    <cellStyle name="計算 4 2 3 9 14 2" xfId="22530" xr:uid="{F8664D2D-A663-4E71-A425-CBB6EBD285E3}"/>
    <cellStyle name="計算 4 2 3 9 14 2 2" xfId="44221" xr:uid="{9009942A-5195-439D-88BF-60093476B00D}"/>
    <cellStyle name="計算 4 2 3 9 14 3" xfId="33462" xr:uid="{9B904378-68E6-46CC-8F1B-B4A735818083}"/>
    <cellStyle name="計算 4 2 3 9 15" xfId="12378" xr:uid="{DD5BEB46-675A-4129-9DF5-6A08A40CF3C7}"/>
    <cellStyle name="計算 4 2 3 9 15 2" xfId="23135" xr:uid="{F87F2E46-3A03-4AFE-A626-0EB222C41351}"/>
    <cellStyle name="計算 4 2 3 9 15 2 2" xfId="44826" xr:uid="{2E8CFAEC-83F0-4FBA-BB9D-4A1FAA0B25B4}"/>
    <cellStyle name="計算 4 2 3 9 15 3" xfId="34067" xr:uid="{522C7EE2-4F36-474A-AFEA-1983CAC38670}"/>
    <cellStyle name="計算 4 2 3 9 16" xfId="13007" xr:uid="{83B957B7-C49C-4284-B7C1-8906C08EF645}"/>
    <cellStyle name="計算 4 2 3 9 16 2" xfId="23764" xr:uid="{365864B7-0E1C-4BA4-82C6-82FB50070B7B}"/>
    <cellStyle name="計算 4 2 3 9 16 2 2" xfId="45455" xr:uid="{06A73CEB-C1F0-49AC-A805-28C69C103385}"/>
    <cellStyle name="計算 4 2 3 9 16 3" xfId="34696" xr:uid="{D0B807EA-0DAC-4A42-BFE7-F48DF6CE1265}"/>
    <cellStyle name="計算 4 2 3 9 17" xfId="13678" xr:uid="{29F1A7B7-E542-4712-8209-8F23E964B954}"/>
    <cellStyle name="計算 4 2 3 9 17 2" xfId="35367" xr:uid="{D260A398-8172-4A9A-8E64-084104E9801F}"/>
    <cellStyle name="計算 4 2 3 9 18" xfId="24607" xr:uid="{27CAC614-6F9A-4D7D-9B1E-8D98FDAB5A72}"/>
    <cellStyle name="計算 4 2 3 9 19" xfId="46305" xr:uid="{68111631-99E1-4F26-A68C-1E314BD26CB3}"/>
    <cellStyle name="計算 4 2 3 9 2" xfId="3859" xr:uid="{CC68DCA7-FD5D-46DB-8F1E-4F7221B56C07}"/>
    <cellStyle name="計算 4 2 3 9 2 2" xfId="14615" xr:uid="{407B0BB6-91FA-4F88-BBAA-A1D78C39B6CE}"/>
    <cellStyle name="計算 4 2 3 9 2 2 2" xfId="36305" xr:uid="{B235BD8B-C687-474B-904F-05D2896321C6}"/>
    <cellStyle name="計算 4 2 3 9 2 2 3" xfId="50516" xr:uid="{6F5B1F47-2377-4931-A4C2-ABF419BE8706}"/>
    <cellStyle name="計算 4 2 3 9 2 3" xfId="25547" xr:uid="{A582DB10-0346-4C9D-A9D7-766EAA6254ED}"/>
    <cellStyle name="計算 4 2 3 9 2 4" xfId="48347" xr:uid="{8BE46AF3-7180-4FC4-BA5D-0A4638AA62A6}"/>
    <cellStyle name="計算 4 2 3 9 20" xfId="46983" xr:uid="{04F86CA4-89C9-422F-9698-A3C3135EAD90}"/>
    <cellStyle name="計算 4 2 3 9 21" xfId="47667" xr:uid="{C3CC25C3-92D4-4FC1-9E89-37FAD9A313A4}"/>
    <cellStyle name="計算 4 2 3 9 3" xfId="4539" xr:uid="{3B538F6C-DB41-4F98-B6CE-5D3C8CFD8A84}"/>
    <cellStyle name="計算 4 2 3 9 3 2" xfId="15295" xr:uid="{2A0DE358-E80A-4C6D-8762-72294C73D0F5}"/>
    <cellStyle name="計算 4 2 3 9 3 2 2" xfId="36985" xr:uid="{32E9284D-62DC-46B1-B49B-D3175D4A7980}"/>
    <cellStyle name="計算 4 2 3 9 3 2 3" xfId="51196" xr:uid="{20AA9647-32B9-4FB5-83C6-180A593FB8E1}"/>
    <cellStyle name="計算 4 2 3 9 3 3" xfId="26227" xr:uid="{C6178069-969C-4AB7-8485-AA773AA90E87}"/>
    <cellStyle name="計算 4 2 3 9 3 4" xfId="49027" xr:uid="{5EAA97D4-239F-4F78-8E08-4FD96BC3E116}"/>
    <cellStyle name="計算 4 2 3 9 4" xfId="5215" xr:uid="{85C80673-151D-4F12-827D-D8557723F9B2}"/>
    <cellStyle name="計算 4 2 3 9 4 2" xfId="15971" xr:uid="{3ECE5677-5446-4192-AEEF-DE6DA62C2F60}"/>
    <cellStyle name="計算 4 2 3 9 4 2 2" xfId="37661" xr:uid="{AE461FB4-AB9D-44EE-AC22-2F038F8920A7}"/>
    <cellStyle name="計算 4 2 3 9 4 3" xfId="26903" xr:uid="{01359B42-23D4-4774-9582-EF0A715447DA}"/>
    <cellStyle name="計算 4 2 3 9 4 4" xfId="49836" xr:uid="{4BEDC858-4D3A-4A1A-A1B5-743D1BC0262D}"/>
    <cellStyle name="計算 4 2 3 9 5" xfId="5895" xr:uid="{061B57B7-1418-455D-B470-F3392C09962A}"/>
    <cellStyle name="計算 4 2 3 9 5 2" xfId="16651" xr:uid="{658C02B1-A3B2-4271-A74E-9DA96144B279}"/>
    <cellStyle name="計算 4 2 3 9 5 2 2" xfId="38341" xr:uid="{2565C085-4D91-4C89-A568-E1151DB366E4}"/>
    <cellStyle name="計算 4 2 3 9 5 3" xfId="27582" xr:uid="{770E28D7-7B13-4900-B704-9BD38333F2F1}"/>
    <cellStyle name="計算 4 2 3 9 6" xfId="6578" xr:uid="{94A46BD3-2F9D-4C76-8858-44810B3F5971}"/>
    <cellStyle name="計算 4 2 3 9 6 2" xfId="17334" xr:uid="{9AD54EC6-7483-469D-A1C8-38DFA40F536A}"/>
    <cellStyle name="計算 4 2 3 9 6 2 2" xfId="39024" xr:uid="{36B2F301-08ED-4B9F-AE60-D45A9221BECA}"/>
    <cellStyle name="計算 4 2 3 9 6 3" xfId="28265" xr:uid="{FA62C922-B03D-4632-9950-F8327A5D6A8B}"/>
    <cellStyle name="計算 4 2 3 9 7" xfId="7257" xr:uid="{4CFA1B0C-32A1-415D-83CB-439152DD5A44}"/>
    <cellStyle name="計算 4 2 3 9 7 2" xfId="18013" xr:uid="{E69DF21C-C1FC-4662-A1AD-97B1CA2EB991}"/>
    <cellStyle name="計算 4 2 3 9 7 2 2" xfId="39703" xr:uid="{9510E3F0-73B6-43B5-9F6F-A1E4D9B9957B}"/>
    <cellStyle name="計算 4 2 3 9 7 3" xfId="28944" xr:uid="{0B153836-4ED0-4392-89CB-DBECBACB25C8}"/>
    <cellStyle name="計算 4 2 3 9 8" xfId="7920" xr:uid="{FEE4903D-359C-449B-AB38-FAC8E50980B3}"/>
    <cellStyle name="計算 4 2 3 9 8 2" xfId="18676" xr:uid="{203CAA59-6753-49E7-A89E-174CD552015B}"/>
    <cellStyle name="計算 4 2 3 9 8 2 2" xfId="40367" xr:uid="{0E30D5DF-3EDA-4D0F-93EA-8A1AD254E832}"/>
    <cellStyle name="計算 4 2 3 9 8 3" xfId="29608" xr:uid="{2CA99145-83F2-4475-8A0A-688DBF408FDB}"/>
    <cellStyle name="計算 4 2 3 9 9" xfId="8556" xr:uid="{1CA786BB-24E3-45E0-8287-ED489DAA2450}"/>
    <cellStyle name="計算 4 2 3 9 9 2" xfId="19312" xr:uid="{9B247E36-453C-4EB1-BB7E-FEFAD295C6AA}"/>
    <cellStyle name="計算 4 2 3 9 9 2 2" xfId="41003" xr:uid="{6456615B-4156-464A-B64F-D778D9DA0ED6}"/>
    <cellStyle name="計算 4 2 3 9 9 3" xfId="30244" xr:uid="{234B82DB-BB4E-49A2-A77D-CAC05558431E}"/>
    <cellStyle name="計算 4 2 4" xfId="2718" xr:uid="{CCCD4374-F062-4C09-A629-95A3B503E65F}"/>
    <cellStyle name="計算 4 2 4 10" xfId="8745" xr:uid="{16F42FD9-1B46-48A0-94DB-C121A9C50DF5}"/>
    <cellStyle name="計算 4 2 4 10 2" xfId="19501" xr:uid="{0C085172-A1C9-49D1-84B1-8B06072BA12C}"/>
    <cellStyle name="計算 4 2 4 10 2 2" xfId="41192" xr:uid="{548AD4ED-4879-484B-B3C6-359446245727}"/>
    <cellStyle name="計算 4 2 4 10 3" xfId="30433" xr:uid="{2F46217E-2BBF-4969-9547-CDA1058B229B}"/>
    <cellStyle name="計算 4 2 4 11" xfId="9391" xr:uid="{27ADFA2B-30CE-42AD-85A5-BC0A2A2E8924}"/>
    <cellStyle name="計算 4 2 4 11 2" xfId="20148" xr:uid="{D7BCE3AE-C0A6-4DA2-9D80-443093F4B024}"/>
    <cellStyle name="計算 4 2 4 11 2 2" xfId="41839" xr:uid="{6063EAA6-51CD-495E-BEF5-75E7749365E2}"/>
    <cellStyle name="計算 4 2 4 11 3" xfId="31080" xr:uid="{B1110D8B-B61C-4DFD-A09D-6CF76E11D5EF}"/>
    <cellStyle name="計算 4 2 4 12" xfId="10008" xr:uid="{3808FFA1-65F4-419F-8630-102D128A4AA2}"/>
    <cellStyle name="計算 4 2 4 12 2" xfId="20765" xr:uid="{454737B3-5B0B-4A45-BFCF-87A4A99ADB6D}"/>
    <cellStyle name="計算 4 2 4 12 2 2" xfId="42456" xr:uid="{C0F83DD7-459F-41E2-8C49-6D16F05DFAEC}"/>
    <cellStyle name="計算 4 2 4 12 3" xfId="31697" xr:uid="{05790EEF-0F83-41AB-ADCC-AB6A8CD09E8B}"/>
    <cellStyle name="計算 4 2 4 13" xfId="10679" xr:uid="{1B82991B-FF44-466C-891A-3F15842DE563}"/>
    <cellStyle name="計算 4 2 4 13 2" xfId="21436" xr:uid="{571D93C1-A6FB-4039-B825-17E3C7368A21}"/>
    <cellStyle name="計算 4 2 4 13 2 2" xfId="43127" xr:uid="{87817E7D-1BBB-43EF-9EBD-E240D6FE72B8}"/>
    <cellStyle name="計算 4 2 4 13 3" xfId="32368" xr:uid="{4A5F78A0-FEBE-4DC0-832B-491149A4020B}"/>
    <cellStyle name="計算 4 2 4 14" xfId="11300" xr:uid="{1C9E3B1C-F962-46A5-A6A7-66C9C3B78202}"/>
    <cellStyle name="計算 4 2 4 14 2" xfId="22057" xr:uid="{86CEE95C-5D3F-4637-B98F-631045AFE307}"/>
    <cellStyle name="計算 4 2 4 14 2 2" xfId="43748" xr:uid="{B48325B5-F8D5-4215-9A80-35ABF7414C30}"/>
    <cellStyle name="計算 4 2 4 14 3" xfId="32989" xr:uid="{A6348946-47F7-456C-9441-C1688EE72E42}"/>
    <cellStyle name="計算 4 2 4 15" xfId="11920" xr:uid="{4B16FCDF-908A-411A-B3B7-A1D69F5BA2B5}"/>
    <cellStyle name="計算 4 2 4 15 2" xfId="22677" xr:uid="{AFDBC82E-B98B-4680-976A-644157504BE8}"/>
    <cellStyle name="計算 4 2 4 15 2 2" xfId="44368" xr:uid="{231B379D-64B8-466D-B64D-29737744FC93}"/>
    <cellStyle name="計算 4 2 4 15 3" xfId="33609" xr:uid="{40BD5B24-58DB-47E2-A670-F48EAA320349}"/>
    <cellStyle name="計算 4 2 4 16" xfId="12525" xr:uid="{AA258747-A11D-44BF-8D6C-5CA082DB5B40}"/>
    <cellStyle name="計算 4 2 4 16 2" xfId="23282" xr:uid="{8BEBF060-9F3C-4CC7-9B51-155B46BE3294}"/>
    <cellStyle name="計算 4 2 4 16 2 2" xfId="44973" xr:uid="{EE1AE339-92CB-4AA7-8CA0-A7AB15894688}"/>
    <cellStyle name="計算 4 2 4 16 3" xfId="34214" xr:uid="{23B6579B-A4E2-4EBE-9E41-E3339DD5FBA1}"/>
    <cellStyle name="計算 4 2 4 17" xfId="13196" xr:uid="{2F305F12-529A-4027-8C64-AE540CDB3451}"/>
    <cellStyle name="計算 4 2 4 17 2" xfId="34885" xr:uid="{FDF7582D-9E6D-4421-8553-1441BD04F5CA}"/>
    <cellStyle name="計算 4 2 4 18" xfId="24125" xr:uid="{5CBB1951-BD00-4B58-9AB3-36649F7D907E}"/>
    <cellStyle name="計算 4 2 4 19" xfId="45823" xr:uid="{C1DE628D-A04C-4489-8958-24E1EB38CB70}"/>
    <cellStyle name="計算 4 2 4 2" xfId="3371" xr:uid="{54183323-844E-4733-9BA2-D22B29F9BE3D}"/>
    <cellStyle name="計算 4 2 4 2 2" xfId="14127" xr:uid="{61B038D0-7F35-4A7C-BF01-B7DF8C5F44D5}"/>
    <cellStyle name="計算 4 2 4 2 2 2" xfId="35817" xr:uid="{AA79BE74-7A3A-46E8-9985-21DD29917D76}"/>
    <cellStyle name="計算 4 2 4 2 2 3" xfId="50034" xr:uid="{AAE10015-B6ED-435D-B4A2-966D988D0960}"/>
    <cellStyle name="計算 4 2 4 2 3" xfId="25058" xr:uid="{A2377F11-E6B8-4B43-A0D9-99D038A2E360}"/>
    <cellStyle name="計算 4 2 4 2 4" xfId="47865" xr:uid="{C6625028-5D12-4F55-887D-7A34FC58CA0E}"/>
    <cellStyle name="計算 4 2 4 20" xfId="46501" xr:uid="{AFD1D1EE-E6BC-42D2-8E17-3155D0372A77}"/>
    <cellStyle name="計算 4 2 4 21" xfId="47185" xr:uid="{E4B7273E-602C-494B-8D81-EB351B58C576}"/>
    <cellStyle name="計算 4 2 4 3" xfId="4048" xr:uid="{D18864D7-F0EF-4C40-8D83-6356E8E16948}"/>
    <cellStyle name="計算 4 2 4 3 2" xfId="14804" xr:uid="{7ED6B05E-79B7-4D20-83CC-F1EEDD561979}"/>
    <cellStyle name="計算 4 2 4 3 2 2" xfId="36494" xr:uid="{6E683911-E3EA-4847-BF69-125F634CDF17}"/>
    <cellStyle name="計算 4 2 4 3 2 3" xfId="50714" xr:uid="{08D55B3C-C061-42E6-A8D8-D8114458F4B1}"/>
    <cellStyle name="計算 4 2 4 3 3" xfId="25736" xr:uid="{41AA8C5B-00D2-4538-AF78-BDE35B0F53B3}"/>
    <cellStyle name="計算 4 2 4 3 4" xfId="48545" xr:uid="{2C5C3DE5-4EBC-4582-9F31-764679C3A990}"/>
    <cellStyle name="計算 4 2 4 4" xfId="4728" xr:uid="{EAC63F8A-9F38-4D1E-8824-395B6C9EC117}"/>
    <cellStyle name="計算 4 2 4 4 2" xfId="15484" xr:uid="{FB7F886A-5E8B-4C31-BC3A-B36574B2365A}"/>
    <cellStyle name="計算 4 2 4 4 2 2" xfId="37174" xr:uid="{A00C84F1-8A4C-4DAA-A40A-DB092E7428E1}"/>
    <cellStyle name="計算 4 2 4 4 3" xfId="26416" xr:uid="{365C5A0D-A098-450D-8BC5-1F29A861BC5D}"/>
    <cellStyle name="計算 4 2 4 4 4" xfId="49354" xr:uid="{EFD7D6C2-43DD-4EBB-B7EE-F258CBFE2388}"/>
    <cellStyle name="計算 4 2 4 5" xfId="5404" xr:uid="{4AF6A189-0D42-4276-828A-86E74CA4A44D}"/>
    <cellStyle name="計算 4 2 4 5 2" xfId="16160" xr:uid="{85B03BCF-DDC0-44EA-88FA-ACAF406C18A1}"/>
    <cellStyle name="計算 4 2 4 5 2 2" xfId="37850" xr:uid="{FC4B8528-A3D6-41C4-B3F9-51C2D5A479CA}"/>
    <cellStyle name="計算 4 2 4 5 3" xfId="27092" xr:uid="{B78F7CFF-CB3C-423B-948C-358542EF58DA}"/>
    <cellStyle name="計算 4 2 4 6" xfId="6093" xr:uid="{B8C12FBE-9533-410F-B1C5-0AD116823965}"/>
    <cellStyle name="計算 4 2 4 6 2" xfId="16849" xr:uid="{64E0D69A-032E-4982-93FC-ECE269B66359}"/>
    <cellStyle name="計算 4 2 4 6 2 2" xfId="38539" xr:uid="{D3A61DB8-AD06-40B8-81E1-9932A679169B}"/>
    <cellStyle name="計算 4 2 4 6 3" xfId="27780" xr:uid="{71A127F8-37C3-4E54-B078-7180C2261E91}"/>
    <cellStyle name="計算 4 2 4 7" xfId="6767" xr:uid="{221B272C-626C-462A-82F8-83B927AE2776}"/>
    <cellStyle name="計算 4 2 4 7 2" xfId="17523" xr:uid="{858EBCB2-A7BA-483B-AC0D-347F03051E2C}"/>
    <cellStyle name="計算 4 2 4 7 2 2" xfId="39213" xr:uid="{E6C3DA3A-DECB-420D-A1C0-F649FF431F46}"/>
    <cellStyle name="計算 4 2 4 7 3" xfId="28454" xr:uid="{74E2B15D-37F6-4B7A-BD9D-D7F309369FF2}"/>
    <cellStyle name="計算 4 2 4 8" xfId="7443" xr:uid="{48472844-1EAB-49BA-845C-E99EA03B8962}"/>
    <cellStyle name="計算 4 2 4 8 2" xfId="18199" xr:uid="{F3590139-09E6-4A14-8FCE-43084FC37F4E}"/>
    <cellStyle name="計算 4 2 4 8 2 2" xfId="39889" xr:uid="{090CB105-68CE-4137-9196-E3B7603B4AAA}"/>
    <cellStyle name="計算 4 2 4 8 3" xfId="29130" xr:uid="{57F57687-B59D-47E8-8B78-537320EC25F6}"/>
    <cellStyle name="計算 4 2 4 9" xfId="8067" xr:uid="{70F26904-B483-4582-BE98-56EF87DD79D9}"/>
    <cellStyle name="計算 4 2 4 9 2" xfId="18823" xr:uid="{801637A1-0B30-4C31-BADE-01A18A5F68B1}"/>
    <cellStyle name="計算 4 2 4 9 2 2" xfId="40514" xr:uid="{32C337B0-8E65-45D6-B0F9-E8608A511A1F}"/>
    <cellStyle name="計算 4 2 4 9 3" xfId="29755" xr:uid="{14E8801C-8562-44CC-AFF6-04C4A2755D8C}"/>
    <cellStyle name="計算 4 2 5" xfId="2777" xr:uid="{23CEE4B6-E6E9-42D5-8CFB-B13B63D885A1}"/>
    <cellStyle name="計算 4 2 5 10" xfId="8805" xr:uid="{5EF21634-9882-4AC9-B602-E1EF2F0BB8BC}"/>
    <cellStyle name="計算 4 2 5 10 2" xfId="19561" xr:uid="{6124681B-84E5-4D8A-99B6-3A1F96E900C8}"/>
    <cellStyle name="計算 4 2 5 10 2 2" xfId="41252" xr:uid="{EDD38215-F7C6-4888-A606-1F077B490BA9}"/>
    <cellStyle name="計算 4 2 5 10 3" xfId="30493" xr:uid="{B4172874-8D60-4F8F-8012-50691CBFC4A9}"/>
    <cellStyle name="計算 4 2 5 11" xfId="9430" xr:uid="{90191D14-0378-44E4-91F7-274B1867EB2B}"/>
    <cellStyle name="計算 4 2 5 11 2" xfId="20187" xr:uid="{6C5488C8-2429-43C9-86F2-90030353B9FD}"/>
    <cellStyle name="計算 4 2 5 11 2 2" xfId="41878" xr:uid="{4BBCC8B0-0716-4676-8E9B-A42D1A54C32A}"/>
    <cellStyle name="計算 4 2 5 11 3" xfId="31119" xr:uid="{54FB6591-0FD8-43FE-B93E-CD36CB61042D}"/>
    <cellStyle name="計算 4 2 5 12" xfId="10065" xr:uid="{66FB98C5-C707-436E-A693-0D80A710EC0F}"/>
    <cellStyle name="計算 4 2 5 12 2" xfId="20822" xr:uid="{2961289E-0287-41F4-9D5D-DA6004830085}"/>
    <cellStyle name="計算 4 2 5 12 2 2" xfId="42513" xr:uid="{00CBC250-D035-4D1C-908D-2DB4D653CFA1}"/>
    <cellStyle name="計算 4 2 5 12 3" xfId="31754" xr:uid="{C73E8984-0CD7-42F2-B66D-B49F3E8CD6B3}"/>
    <cellStyle name="計算 4 2 5 13" xfId="10717" xr:uid="{3F6A9431-DAF5-4058-9B8B-CC356158936C}"/>
    <cellStyle name="計算 4 2 5 13 2" xfId="21474" xr:uid="{53B1A47F-4608-403B-85A8-4C469B324364}"/>
    <cellStyle name="計算 4 2 5 13 2 2" xfId="43165" xr:uid="{FCAC6425-3846-4ED3-8705-C6C254BF4450}"/>
    <cellStyle name="計算 4 2 5 13 3" xfId="32406" xr:uid="{30A1AA13-BADE-42D5-8EF0-3BADEF643494}"/>
    <cellStyle name="計算 4 2 5 14" xfId="11342" xr:uid="{F7229EC2-634A-44CA-8573-B99CC1BA085C}"/>
    <cellStyle name="計算 4 2 5 14 2" xfId="22099" xr:uid="{526FAFE8-C679-4DB2-B88D-013EE7ECBA76}"/>
    <cellStyle name="計算 4 2 5 14 2 2" xfId="43790" xr:uid="{370133CD-0E51-4112-B864-5B2A48D49803}"/>
    <cellStyle name="計算 4 2 5 14 3" xfId="33031" xr:uid="{2D623E32-57F5-4A57-8700-3EA57F03933E}"/>
    <cellStyle name="計算 4 2 5 15" xfId="11947" xr:uid="{EC7F7883-8E97-4C18-BC83-08FB4B3C1C55}"/>
    <cellStyle name="計算 4 2 5 15 2" xfId="22704" xr:uid="{08AF44F1-6C26-4D03-8D7D-CF2FABA253E8}"/>
    <cellStyle name="計算 4 2 5 15 2 2" xfId="44395" xr:uid="{9072BEE7-71CB-4A6F-8A22-E2233A8A1E9A}"/>
    <cellStyle name="計算 4 2 5 15 3" xfId="33636" xr:uid="{6AC73A59-C7A1-45B2-846E-5D902C5CBCBA}"/>
    <cellStyle name="計算 4 2 5 16" xfId="12576" xr:uid="{455D1340-8481-4EDE-893E-46D428E64496}"/>
    <cellStyle name="計算 4 2 5 16 2" xfId="23333" xr:uid="{75CC115C-E235-4BA8-895D-309D1242394A}"/>
    <cellStyle name="計算 4 2 5 16 2 2" xfId="45024" xr:uid="{54A3E1D7-3A9F-4C0D-B949-D85840F33BD6}"/>
    <cellStyle name="計算 4 2 5 16 3" xfId="34265" xr:uid="{5D445EF4-3C32-451A-A8FF-ADEAE79B27F1}"/>
    <cellStyle name="計算 4 2 5 17" xfId="13247" xr:uid="{B47A929F-E6DE-4955-81CA-B78CE60CA21D}"/>
    <cellStyle name="計算 4 2 5 17 2" xfId="34936" xr:uid="{9638C0A6-2BB9-4B4F-A8CE-BE25B2043597}"/>
    <cellStyle name="計算 4 2 5 18" xfId="24176" xr:uid="{B9471BEA-BC3E-408E-92B9-9259A1FA5F68}"/>
    <cellStyle name="計算 4 2 5 19" xfId="45874" xr:uid="{2D4B109F-CADC-484A-A031-7E5A0003FF21}"/>
    <cellStyle name="計算 4 2 5 2" xfId="3428" xr:uid="{7D83A6A3-7E64-4B67-BFF7-B97E84E1429D}"/>
    <cellStyle name="計算 4 2 5 2 2" xfId="14184" xr:uid="{1120AA36-E4ED-4FA1-8491-91959AD61131}"/>
    <cellStyle name="計算 4 2 5 2 2 2" xfId="35874" xr:uid="{E1027687-89DE-476A-85F7-747845E12FC5}"/>
    <cellStyle name="計算 4 2 5 2 2 3" xfId="50085" xr:uid="{FF9CE377-8B42-459B-8BD0-FCFB8D97CE60}"/>
    <cellStyle name="計算 4 2 5 2 3" xfId="25115" xr:uid="{419FBFE5-1063-415A-9237-FD0AD0154037}"/>
    <cellStyle name="計算 4 2 5 2 4" xfId="47916" xr:uid="{C8A646A0-4FEF-42DD-9A80-873F1EEA61DB}"/>
    <cellStyle name="計算 4 2 5 20" xfId="46552" xr:uid="{70405F85-EE45-4329-B9BF-3E76B4866ED4}"/>
    <cellStyle name="計算 4 2 5 21" xfId="47236" xr:uid="{AA729662-AE81-437C-A8E2-7CE51F31115C}"/>
    <cellStyle name="計算 4 2 5 3" xfId="4108" xr:uid="{22D0E3AF-331F-444E-BF3F-7736A022C4A3}"/>
    <cellStyle name="計算 4 2 5 3 2" xfId="14864" xr:uid="{88C4626A-8B74-4633-A6C3-2FD92EB55249}"/>
    <cellStyle name="計算 4 2 5 3 2 2" xfId="36554" xr:uid="{9EBCF090-F101-419B-B572-D6699BA830F9}"/>
    <cellStyle name="計算 4 2 5 3 2 3" xfId="50765" xr:uid="{6A37F39B-40EE-4B63-80DB-0D9CB5A4259A}"/>
    <cellStyle name="計算 4 2 5 3 3" xfId="25796" xr:uid="{9F3DB1A2-9966-4445-A2E3-03C5F6A5FB61}"/>
    <cellStyle name="計算 4 2 5 3 4" xfId="48596" xr:uid="{F851CBAE-2D32-4FFA-BF86-4AF15C3AAF9C}"/>
    <cellStyle name="計算 4 2 5 4" xfId="4784" xr:uid="{650FCD5D-B920-49E0-8FC3-CDFD48278DE2}"/>
    <cellStyle name="計算 4 2 5 4 2" xfId="15540" xr:uid="{73268109-E153-42A8-99CA-2C9D795F1170}"/>
    <cellStyle name="計算 4 2 5 4 2 2" xfId="37230" xr:uid="{C52470CE-BE7F-4A36-88F5-F39FFBDA5295}"/>
    <cellStyle name="計算 4 2 5 4 3" xfId="26472" xr:uid="{ACDE27C7-E7F4-4D70-B15E-36BA9AAF23C5}"/>
    <cellStyle name="計算 4 2 5 4 4" xfId="49405" xr:uid="{D811F527-8B27-4322-9507-DC72FEFF0694}"/>
    <cellStyle name="計算 4 2 5 5" xfId="5464" xr:uid="{A486A192-BAF9-41AA-A099-79CCA351D06D}"/>
    <cellStyle name="計算 4 2 5 5 2" xfId="16220" xr:uid="{AF21718D-0678-4BEC-8DD8-C0A318F5BCE1}"/>
    <cellStyle name="計算 4 2 5 5 2 2" xfId="37910" xr:uid="{CAE58622-7674-4C1F-9EC5-5674143C319A}"/>
    <cellStyle name="計算 4 2 5 5 3" xfId="27152" xr:uid="{B0252F24-D1E8-427D-B805-7E51B00C3881}"/>
    <cellStyle name="計算 4 2 5 6" xfId="6148" xr:uid="{F46DA3A4-A426-4BBE-96AB-A6FCDE1BB3C5}"/>
    <cellStyle name="計算 4 2 5 6 2" xfId="16904" xr:uid="{E129B68C-C9B9-4DAA-B14C-AABEC7A6AE38}"/>
    <cellStyle name="計算 4 2 5 6 2 2" xfId="38594" xr:uid="{44E1105F-AA88-4AD4-B89F-C8705425B66C}"/>
    <cellStyle name="計算 4 2 5 6 3" xfId="27835" xr:uid="{BC0CBCF6-56DB-498C-AC9E-5E5586033AFD}"/>
    <cellStyle name="計算 4 2 5 7" xfId="6827" xr:uid="{32E246A8-E000-4C7F-BC47-E1AFEC49EFC5}"/>
    <cellStyle name="計算 4 2 5 7 2" xfId="17583" xr:uid="{14D15C36-2D25-480A-B7ED-139EC5D17704}"/>
    <cellStyle name="計算 4 2 5 7 2 2" xfId="39273" xr:uid="{EDC4170F-9E4F-4E9D-A919-32F88712F61B}"/>
    <cellStyle name="計算 4 2 5 7 3" xfId="28514" xr:uid="{1F4C28B7-B3C5-47A5-A3F2-B175E33F70DF}"/>
    <cellStyle name="計算 4 2 5 8" xfId="7490" xr:uid="{F188F2DF-D005-4EEE-9263-4B9209F76AAB}"/>
    <cellStyle name="計算 4 2 5 8 2" xfId="18246" xr:uid="{36D44080-10EA-4E6B-B591-8D903CB21FC7}"/>
    <cellStyle name="計算 4 2 5 8 2 2" xfId="39936" xr:uid="{AAF3DF2A-D2ED-4041-8601-7819999F08DD}"/>
    <cellStyle name="計算 4 2 5 8 3" xfId="29177" xr:uid="{2A9E2E89-4C64-4FD0-9B34-25115AA31E19}"/>
    <cellStyle name="計算 4 2 5 9" xfId="8124" xr:uid="{A88A7A79-9C41-4AE6-B302-ED30AA45B2D6}"/>
    <cellStyle name="計算 4 2 5 9 2" xfId="18880" xr:uid="{36E8D419-6ED8-410E-B608-43F5FDD33CA5}"/>
    <cellStyle name="計算 4 2 5 9 2 2" xfId="40571" xr:uid="{58CF9832-9446-4465-97D9-43CB474EDAFA}"/>
    <cellStyle name="計算 4 2 5 9 3" xfId="29812" xr:uid="{C77D08D6-C137-4B28-B401-08034AC1B21E}"/>
    <cellStyle name="計算 4 2 6" xfId="2837" xr:uid="{9217C307-F7D0-4977-B8F7-7F9653889C52}"/>
    <cellStyle name="計算 4 2 6 10" xfId="8865" xr:uid="{FC2E7321-6A5C-4D7E-A132-2EA76D4109C9}"/>
    <cellStyle name="計算 4 2 6 10 2" xfId="19621" xr:uid="{1E535D91-473F-4695-8B42-8095F8B04F22}"/>
    <cellStyle name="計算 4 2 6 10 2 2" xfId="41312" xr:uid="{88502481-F65D-488B-AC1B-CC5CF8B3FE79}"/>
    <cellStyle name="計算 4 2 6 10 3" xfId="30553" xr:uid="{B67FA4EA-2191-436B-A887-8C4CE1A47837}"/>
    <cellStyle name="計算 4 2 6 11" xfId="9490" xr:uid="{B68EA6B9-53B0-4F89-ABC4-18C59559B5B7}"/>
    <cellStyle name="計算 4 2 6 11 2" xfId="20247" xr:uid="{97349724-2D32-4815-9E45-731914FC1C09}"/>
    <cellStyle name="計算 4 2 6 11 2 2" xfId="41938" xr:uid="{C3FB2326-74C6-45AE-9306-7B37C8FC18D6}"/>
    <cellStyle name="計算 4 2 6 11 3" xfId="31179" xr:uid="{5BAFD385-A37B-4407-BC31-5941FF2B1A41}"/>
    <cellStyle name="計算 4 2 6 12" xfId="10125" xr:uid="{60C2A7B0-25BE-4495-93E5-DA923B46BB81}"/>
    <cellStyle name="計算 4 2 6 12 2" xfId="20882" xr:uid="{BE3D8D5C-F79E-4512-B8EC-E67708361C91}"/>
    <cellStyle name="計算 4 2 6 12 2 2" xfId="42573" xr:uid="{47C857FD-1378-4FE1-9CC5-BA43038ABDA0}"/>
    <cellStyle name="計算 4 2 6 12 3" xfId="31814" xr:uid="{7D84ED0A-812E-448F-9752-04D41CB83BA4}"/>
    <cellStyle name="計算 4 2 6 13" xfId="10777" xr:uid="{69B38124-6E09-47CE-BC8C-4A44D73CA824}"/>
    <cellStyle name="計算 4 2 6 13 2" xfId="21534" xr:uid="{71DA53BF-E189-420C-A154-E73C24346BD0}"/>
    <cellStyle name="計算 4 2 6 13 2 2" xfId="43225" xr:uid="{5224861E-CE35-4990-8F10-6F7036FF5627}"/>
    <cellStyle name="計算 4 2 6 13 3" xfId="32466" xr:uid="{C0F87834-9CBA-4300-AF6C-4982BF5CABAD}"/>
    <cellStyle name="計算 4 2 6 14" xfId="11402" xr:uid="{CE439626-6D32-40EE-9103-1A493F25AC35}"/>
    <cellStyle name="計算 4 2 6 14 2" xfId="22159" xr:uid="{0D11F909-1A46-40FE-9B09-793F3632516E}"/>
    <cellStyle name="計算 4 2 6 14 2 2" xfId="43850" xr:uid="{ECEC0584-597C-4998-A6F1-9806615FD337}"/>
    <cellStyle name="計算 4 2 6 14 3" xfId="33091" xr:uid="{935D60FB-E17A-4464-8077-3BDD9C72C7E4}"/>
    <cellStyle name="計算 4 2 6 15" xfId="12007" xr:uid="{22C07BF4-93F4-4898-A5F8-EF7739CAF399}"/>
    <cellStyle name="計算 4 2 6 15 2" xfId="22764" xr:uid="{4C93E190-5746-4409-8418-558DA27BC621}"/>
    <cellStyle name="計算 4 2 6 15 2 2" xfId="44455" xr:uid="{672D425B-8F88-4BE0-9EFB-D907FC30FF56}"/>
    <cellStyle name="計算 4 2 6 15 3" xfId="33696" xr:uid="{82101598-9AE1-4B11-BC51-44A6EDD0584A}"/>
    <cellStyle name="計算 4 2 6 16" xfId="12636" xr:uid="{4B496DBC-E4CB-4E9C-B02D-5B99A13F0228}"/>
    <cellStyle name="計算 4 2 6 16 2" xfId="23393" xr:uid="{FD13977F-E953-485C-8045-F4280C1F8CFB}"/>
    <cellStyle name="計算 4 2 6 16 2 2" xfId="45084" xr:uid="{AC81CF6D-6C20-494F-933F-5402C11001A6}"/>
    <cellStyle name="計算 4 2 6 16 3" xfId="34325" xr:uid="{252C768F-81BF-4983-914C-221A34C9BBBB}"/>
    <cellStyle name="計算 4 2 6 17" xfId="13307" xr:uid="{1CF0E2BB-C143-4618-B983-616A2B954AFE}"/>
    <cellStyle name="計算 4 2 6 17 2" xfId="34996" xr:uid="{D65C9ED4-815B-4B9C-B2E0-9E4519C12D4D}"/>
    <cellStyle name="計算 4 2 6 18" xfId="24236" xr:uid="{1EBD25DD-682D-476A-8211-0AFB944098B7}"/>
    <cellStyle name="計算 4 2 6 19" xfId="45934" xr:uid="{5850D0D9-338E-4B57-ADA5-09123557FA60}"/>
    <cellStyle name="計算 4 2 6 2" xfId="3488" xr:uid="{1EFCE532-2E5F-444B-B5D9-4EE371D397E9}"/>
    <cellStyle name="計算 4 2 6 2 2" xfId="14244" xr:uid="{0A6804B0-C89D-40A3-8417-44F5A951DC33}"/>
    <cellStyle name="計算 4 2 6 2 2 2" xfId="35934" xr:uid="{97E1BAF8-0FD4-4B00-89CB-2DB2CDAB7BC6}"/>
    <cellStyle name="計算 4 2 6 2 2 3" xfId="50145" xr:uid="{B0B81193-0013-4D73-B0E3-3B4A270D2EC8}"/>
    <cellStyle name="計算 4 2 6 2 3" xfId="25175" xr:uid="{FB292DB5-4202-479D-9651-8D7AFB3218EF}"/>
    <cellStyle name="計算 4 2 6 2 4" xfId="47976" xr:uid="{891AB0E2-8D0D-4895-B818-523A4810E355}"/>
    <cellStyle name="計算 4 2 6 20" xfId="46612" xr:uid="{6536361C-709B-40C2-832C-B3D6A4809495}"/>
    <cellStyle name="計算 4 2 6 21" xfId="47296" xr:uid="{B7610456-04DF-4332-9FD0-C90D7DA92F03}"/>
    <cellStyle name="計算 4 2 6 3" xfId="4168" xr:uid="{EA592C3A-0259-428E-9339-39A500F649AF}"/>
    <cellStyle name="計算 4 2 6 3 2" xfId="14924" xr:uid="{29F494B2-F87D-4DAB-847E-907F7F76470C}"/>
    <cellStyle name="計算 4 2 6 3 2 2" xfId="36614" xr:uid="{B7B92F61-3A8A-4E37-A442-3457447A19E8}"/>
    <cellStyle name="計算 4 2 6 3 2 3" xfId="50825" xr:uid="{72925267-6509-4780-AD40-2F7D389DC056}"/>
    <cellStyle name="計算 4 2 6 3 3" xfId="25856" xr:uid="{22635B2A-6C90-4796-BF3F-BEF577536AA0}"/>
    <cellStyle name="計算 4 2 6 3 4" xfId="48656" xr:uid="{44B0BD8C-88F8-4DE0-A0BB-72147545C0BF}"/>
    <cellStyle name="計算 4 2 6 4" xfId="4844" xr:uid="{813CDFD9-A0C6-44B5-9A47-B3C0A0D48074}"/>
    <cellStyle name="計算 4 2 6 4 2" xfId="15600" xr:uid="{ADC8B1D7-8CDE-4F6C-9FB5-036E32657F67}"/>
    <cellStyle name="計算 4 2 6 4 2 2" xfId="37290" xr:uid="{9CC58D69-1B7F-4212-B6D0-EB05EF23D49D}"/>
    <cellStyle name="計算 4 2 6 4 3" xfId="26532" xr:uid="{956A72A9-0298-4DB9-AF62-D647D3154834}"/>
    <cellStyle name="計算 4 2 6 4 4" xfId="49465" xr:uid="{D3C421ED-EF42-4418-9C7F-392A51C844C4}"/>
    <cellStyle name="計算 4 2 6 5" xfId="5524" xr:uid="{E1CEFC7F-573F-4C74-9B2A-E437E735E9BA}"/>
    <cellStyle name="計算 4 2 6 5 2" xfId="16280" xr:uid="{42858FF9-9A41-4539-97CE-0083969FC55F}"/>
    <cellStyle name="計算 4 2 6 5 2 2" xfId="37970" xr:uid="{3AA8E7B1-CE6C-4021-91D7-F24794F0F9EA}"/>
    <cellStyle name="計算 4 2 6 5 3" xfId="27211" xr:uid="{2B8170CC-DAAC-4B23-89F0-C357C0B3375D}"/>
    <cellStyle name="計算 4 2 6 6" xfId="6207" xr:uid="{CA700527-63B4-44C8-91CA-716E033369DC}"/>
    <cellStyle name="計算 4 2 6 6 2" xfId="16963" xr:uid="{1F1B3672-350A-48D8-9B17-298C368470D4}"/>
    <cellStyle name="計算 4 2 6 6 2 2" xfId="38653" xr:uid="{8220BB7D-D391-489C-99D9-325164BF9038}"/>
    <cellStyle name="計算 4 2 6 6 3" xfId="27894" xr:uid="{E2CF178A-0B6E-4103-8C1F-EC2C4A2E31F1}"/>
    <cellStyle name="計算 4 2 6 7" xfId="6886" xr:uid="{46304C15-DCCA-4801-93B4-CFABB6B929DA}"/>
    <cellStyle name="計算 4 2 6 7 2" xfId="17642" xr:uid="{C383DCA6-63DD-4106-BC91-CF880310BF46}"/>
    <cellStyle name="計算 4 2 6 7 2 2" xfId="39332" xr:uid="{45B455D7-4D20-4F55-83B8-FA2CD66D842B}"/>
    <cellStyle name="計算 4 2 6 7 3" xfId="28573" xr:uid="{4683A8AF-D19E-4293-AFBF-460831B14BA3}"/>
    <cellStyle name="計算 4 2 6 8" xfId="7549" xr:uid="{4C389C7D-1336-405C-85F9-FD1F75110825}"/>
    <cellStyle name="計算 4 2 6 8 2" xfId="18305" xr:uid="{0CFCF7EE-2002-4B58-AD0E-92575A87BA42}"/>
    <cellStyle name="計算 4 2 6 8 2 2" xfId="39995" xr:uid="{8CBBCBB0-C7B9-4DAE-B717-5A2B3BEAA570}"/>
    <cellStyle name="計算 4 2 6 8 3" xfId="29236" xr:uid="{499184E9-7749-405E-B056-ADBBE9D9BA0D}"/>
    <cellStyle name="計算 4 2 6 9" xfId="8184" xr:uid="{0069D2A9-8965-47DF-8ECE-4CF50DD3FB3F}"/>
    <cellStyle name="計算 4 2 6 9 2" xfId="18940" xr:uid="{7927E194-3682-45F7-ACFF-62BB70874522}"/>
    <cellStyle name="計算 4 2 6 9 2 2" xfId="40631" xr:uid="{FBADBB5F-6B92-4447-8126-935672F82C44}"/>
    <cellStyle name="計算 4 2 6 9 3" xfId="29872" xr:uid="{3773BC35-4ED5-44EB-ADB7-536036DEC03A}"/>
    <cellStyle name="計算 4 2 7" xfId="2896" xr:uid="{23A1F31B-45C9-422C-9370-37A0F706CED9}"/>
    <cellStyle name="計算 4 2 7 10" xfId="8924" xr:uid="{3F5E6160-BEC2-46D3-A6BB-498D6E1717AF}"/>
    <cellStyle name="計算 4 2 7 10 2" xfId="19680" xr:uid="{7A37A29F-30AE-448F-A325-12AC8E0D7F57}"/>
    <cellStyle name="計算 4 2 7 10 2 2" xfId="41371" xr:uid="{B2B9A891-2C95-4F6C-B0C6-C034CA06A487}"/>
    <cellStyle name="計算 4 2 7 10 3" xfId="30612" xr:uid="{D787789D-3844-470F-90E5-BF938E37A898}"/>
    <cellStyle name="計算 4 2 7 11" xfId="9549" xr:uid="{32C3DB4C-D2BB-45A1-992D-A84F4EE3AA24}"/>
    <cellStyle name="計算 4 2 7 11 2" xfId="20306" xr:uid="{912428DC-B9F4-4823-9254-E7481ED5DD1C}"/>
    <cellStyle name="計算 4 2 7 11 2 2" xfId="41997" xr:uid="{68AD6F9A-CF15-400D-8789-C3DB6A983A63}"/>
    <cellStyle name="計算 4 2 7 11 3" xfId="31238" xr:uid="{442C7859-0F20-43C8-A34F-795F2C0A87DD}"/>
    <cellStyle name="計算 4 2 7 12" xfId="10184" xr:uid="{4301FCA3-10F7-4415-8B11-B8DCF4A414C5}"/>
    <cellStyle name="計算 4 2 7 12 2" xfId="20941" xr:uid="{5754127F-36A4-4343-87E1-59159EA404BF}"/>
    <cellStyle name="計算 4 2 7 12 2 2" xfId="42632" xr:uid="{AF6B5D81-6D67-48E4-A373-593675B79DC9}"/>
    <cellStyle name="計算 4 2 7 12 3" xfId="31873" xr:uid="{81F8F784-0D3C-4E45-9C7A-5E410BC3E9B1}"/>
    <cellStyle name="計算 4 2 7 13" xfId="10836" xr:uid="{1347BD4A-3C13-4C4D-931A-DACF04815B95}"/>
    <cellStyle name="計算 4 2 7 13 2" xfId="21593" xr:uid="{16B2A27A-7DE8-4355-9C87-E25EC6A5A042}"/>
    <cellStyle name="計算 4 2 7 13 2 2" xfId="43284" xr:uid="{AE2F2790-4475-4305-B548-983B686A7E1B}"/>
    <cellStyle name="計算 4 2 7 13 3" xfId="32525" xr:uid="{ECDA5366-2038-495B-876C-55383B0FF833}"/>
    <cellStyle name="計算 4 2 7 14" xfId="11461" xr:uid="{427E67F2-9329-47D1-B258-D75032E65DA0}"/>
    <cellStyle name="計算 4 2 7 14 2" xfId="22218" xr:uid="{8B176E79-F1F0-44C2-B43B-EEA7B2494A3F}"/>
    <cellStyle name="計算 4 2 7 14 2 2" xfId="43909" xr:uid="{034B720D-E5D7-4B5F-A8A6-B88E199290DB}"/>
    <cellStyle name="計算 4 2 7 14 3" xfId="33150" xr:uid="{E992BE06-89AF-4FA0-85BD-B5E01CF90BBB}"/>
    <cellStyle name="計算 4 2 7 15" xfId="12066" xr:uid="{E57E82F9-7B9E-412E-9A0F-D7C55B5DFFD3}"/>
    <cellStyle name="計算 4 2 7 15 2" xfId="22823" xr:uid="{67EAF5A5-135A-43FB-ADBA-968B516F1F0F}"/>
    <cellStyle name="計算 4 2 7 15 2 2" xfId="44514" xr:uid="{2DDE0CFA-DD20-4116-AFAB-7C0A60FD13E5}"/>
    <cellStyle name="計算 4 2 7 15 3" xfId="33755" xr:uid="{1E76F638-F7C9-4F76-96E8-7B6F9A660977}"/>
    <cellStyle name="計算 4 2 7 16" xfId="12695" xr:uid="{DE2B2888-6AB8-4CFE-B27E-06973D1DD07D}"/>
    <cellStyle name="計算 4 2 7 16 2" xfId="23452" xr:uid="{E6344971-F454-404B-82E3-E8BD4814A375}"/>
    <cellStyle name="計算 4 2 7 16 2 2" xfId="45143" xr:uid="{7B5C3C6A-A1BD-4FD1-AF76-74F06EC679CE}"/>
    <cellStyle name="計算 4 2 7 16 3" xfId="34384" xr:uid="{7F8BE9D9-0B17-459F-ABC2-EEDC390FD816}"/>
    <cellStyle name="計算 4 2 7 17" xfId="13366" xr:uid="{CA2809C4-777C-4510-80D1-8865DD27A7B5}"/>
    <cellStyle name="計算 4 2 7 17 2" xfId="35055" xr:uid="{917CBDC0-FB5E-411E-A3C3-A9F8261DA5EC}"/>
    <cellStyle name="計算 4 2 7 18" xfId="24295" xr:uid="{F81A13D6-C712-4D1D-94E9-5661049237F3}"/>
    <cellStyle name="計算 4 2 7 19" xfId="45993" xr:uid="{F477BB7D-8D46-458F-8F9F-437798342FDE}"/>
    <cellStyle name="計算 4 2 7 2" xfId="3547" xr:uid="{68C29CAB-F310-466D-8962-C96B5E5481F1}"/>
    <cellStyle name="計算 4 2 7 2 2" xfId="14303" xr:uid="{A1498194-CEFB-41C5-A6FE-15C21C8F3A20}"/>
    <cellStyle name="計算 4 2 7 2 2 2" xfId="35993" xr:uid="{06C09F7C-35E0-4822-A9DB-35750870F25E}"/>
    <cellStyle name="計算 4 2 7 2 2 3" xfId="50204" xr:uid="{ED23F336-D1D3-4ED2-BF4F-740DB63B7668}"/>
    <cellStyle name="計算 4 2 7 2 3" xfId="25235" xr:uid="{C928E5D4-8307-4939-A31C-09C57CA6415F}"/>
    <cellStyle name="計算 4 2 7 2 4" xfId="48035" xr:uid="{F5FCE948-DF05-4B78-8899-E0D8D68A463C}"/>
    <cellStyle name="計算 4 2 7 20" xfId="46671" xr:uid="{F5584877-5485-4CB7-B00C-665506339C3F}"/>
    <cellStyle name="計算 4 2 7 21" xfId="47355" xr:uid="{3350E094-FF59-485F-BC47-0841F6AD3042}"/>
    <cellStyle name="計算 4 2 7 3" xfId="4227" xr:uid="{05132851-FAF2-4FFB-BB94-7CD9C20AFC0C}"/>
    <cellStyle name="計算 4 2 7 3 2" xfId="14983" xr:uid="{E94E9281-3C9A-49AB-AA66-7E7282CDA311}"/>
    <cellStyle name="計算 4 2 7 3 2 2" xfId="36673" xr:uid="{422F1EBC-4DC9-4EE3-8140-931F4A0B7059}"/>
    <cellStyle name="計算 4 2 7 3 2 3" xfId="50884" xr:uid="{C860CD13-AAB5-44B6-B3C5-D5FB88A54EFF}"/>
    <cellStyle name="計算 4 2 7 3 3" xfId="25915" xr:uid="{C10B7D5E-8D2D-4CB8-B6E0-9C51A058AD29}"/>
    <cellStyle name="計算 4 2 7 3 4" xfId="48715" xr:uid="{E40DDDB7-6295-46DA-87C0-3EFD881AB60D}"/>
    <cellStyle name="計算 4 2 7 4" xfId="4903" xr:uid="{600B064F-3D02-4C40-B0FA-3D9EA03DEC86}"/>
    <cellStyle name="計算 4 2 7 4 2" xfId="15659" xr:uid="{1BD6A04B-A43D-4C18-94C3-B84947F35EF1}"/>
    <cellStyle name="計算 4 2 7 4 2 2" xfId="37349" xr:uid="{E96B7675-BDCD-42D9-9EF0-29678D154C90}"/>
    <cellStyle name="計算 4 2 7 4 3" xfId="26591" xr:uid="{C9A324C4-62C6-4007-80AD-554478919EDC}"/>
    <cellStyle name="計算 4 2 7 4 4" xfId="49524" xr:uid="{401444A0-80D7-4979-9E0C-BD3303F20488}"/>
    <cellStyle name="計算 4 2 7 5" xfId="5583" xr:uid="{5FB8B99E-0C68-48CD-9FB2-D9CF7428D406}"/>
    <cellStyle name="計算 4 2 7 5 2" xfId="16339" xr:uid="{CA28357A-5D74-471E-825B-C89FC61F59E9}"/>
    <cellStyle name="計算 4 2 7 5 2 2" xfId="38029" xr:uid="{096A3741-8E68-42B5-9C81-AB447271B827}"/>
    <cellStyle name="計算 4 2 7 5 3" xfId="27270" xr:uid="{93583DA5-D42A-47BE-B30D-6563875921F5}"/>
    <cellStyle name="計算 4 2 7 6" xfId="6266" xr:uid="{8A8EFD5F-3DBC-4C70-993E-8D8C3C289EAC}"/>
    <cellStyle name="計算 4 2 7 6 2" xfId="17022" xr:uid="{7AF849D8-8657-4FBA-90FE-55337A8583AD}"/>
    <cellStyle name="計算 4 2 7 6 2 2" xfId="38712" xr:uid="{80CA4899-7C23-4884-82B8-68C165455577}"/>
    <cellStyle name="計算 4 2 7 6 3" xfId="27953" xr:uid="{3D9E2C89-4CD4-4978-BFE5-883AC0AC42D6}"/>
    <cellStyle name="計算 4 2 7 7" xfId="6945" xr:uid="{5955F544-6308-4DC8-9DF2-21517E951711}"/>
    <cellStyle name="計算 4 2 7 7 2" xfId="17701" xr:uid="{AC270C5A-5AC5-4369-935E-AFF61F51F4F0}"/>
    <cellStyle name="計算 4 2 7 7 2 2" xfId="39391" xr:uid="{0842D69F-2C7E-480D-A125-2EAC15646361}"/>
    <cellStyle name="計算 4 2 7 7 3" xfId="28632" xr:uid="{EAA9DA5E-6F46-42B0-8496-8CCDBC2C3498}"/>
    <cellStyle name="計算 4 2 7 8" xfId="7608" xr:uid="{07D9B2BB-C3E1-4F70-87F0-CC84B99D5E1B}"/>
    <cellStyle name="計算 4 2 7 8 2" xfId="18364" xr:uid="{3869C3F1-6BB4-463E-B110-0BDF2BFB6E63}"/>
    <cellStyle name="計算 4 2 7 8 2 2" xfId="40055" xr:uid="{F660603A-A373-4F75-A273-5410C2BBE172}"/>
    <cellStyle name="計算 4 2 7 8 3" xfId="29296" xr:uid="{4FC8DBA1-30D5-4178-9382-A231F701CDFF}"/>
    <cellStyle name="計算 4 2 7 9" xfId="8244" xr:uid="{1791B2E4-7CDC-4071-A8C3-2C8EC5DD6D9A}"/>
    <cellStyle name="計算 4 2 7 9 2" xfId="19000" xr:uid="{BE09B1FE-0868-4FEB-ACFD-800101954A29}"/>
    <cellStyle name="計算 4 2 7 9 2 2" xfId="40691" xr:uid="{5CF18E2D-A146-43D0-8BFB-8610FAEC6395}"/>
    <cellStyle name="計算 4 2 7 9 3" xfId="29932" xr:uid="{89AF5241-ED7A-4F79-84CD-55A20367863F}"/>
    <cellStyle name="計算 4 2 8" xfId="2695" xr:uid="{16EC3300-81FF-445E-84F1-9604D55848AB}"/>
    <cellStyle name="計算 4 2 8 10" xfId="8722" xr:uid="{A960A294-A21D-4A59-B8D7-5FCC094CA96F}"/>
    <cellStyle name="計算 4 2 8 10 2" xfId="19478" xr:uid="{CCB2119F-7968-4B82-8E93-CC764175C880}"/>
    <cellStyle name="計算 4 2 8 10 2 2" xfId="41169" xr:uid="{C32C7347-4548-4659-AEA3-617A4356507B}"/>
    <cellStyle name="計算 4 2 8 10 3" xfId="30410" xr:uid="{863AFFBB-F03C-4A7A-AE11-915F125A3C98}"/>
    <cellStyle name="計算 4 2 8 11" xfId="9368" xr:uid="{431C26EF-CFDE-4198-9780-FB15441726CD}"/>
    <cellStyle name="計算 4 2 8 11 2" xfId="20125" xr:uid="{910CEAFB-4D2E-4175-B228-7843F0C4EFC3}"/>
    <cellStyle name="計算 4 2 8 11 2 2" xfId="41816" xr:uid="{FF2579E5-DAA1-441A-961E-442B8F4AA5EE}"/>
    <cellStyle name="計算 4 2 8 11 3" xfId="31057" xr:uid="{CC1B4CBB-AD92-42DF-81A0-160282B08579}"/>
    <cellStyle name="計算 4 2 8 12" xfId="2740" xr:uid="{57C7CFE3-4509-4E5E-9D2B-7FDD56B90270}"/>
    <cellStyle name="計算 4 2 8 12 2" xfId="14046" xr:uid="{06B1DA20-5833-4395-81E2-5407EE0B811D}"/>
    <cellStyle name="計算 4 2 8 12 2 2" xfId="35736" xr:uid="{FF3619A0-B1C0-4BA9-9A9A-A8834728FF18}"/>
    <cellStyle name="計算 4 2 8 12 3" xfId="24977" xr:uid="{7CB38B06-BE50-4069-9CD1-CFC00A938131}"/>
    <cellStyle name="計算 4 2 8 13" xfId="10656" xr:uid="{D9AA97ED-D188-4370-80F5-5EB3A5810FCD}"/>
    <cellStyle name="計算 4 2 8 13 2" xfId="21413" xr:uid="{13537A9F-DCEA-4778-851B-F7DB9AD5B4DE}"/>
    <cellStyle name="計算 4 2 8 13 2 2" xfId="43104" xr:uid="{9FB23720-61D8-44D7-986F-2D101414103F}"/>
    <cellStyle name="計算 4 2 8 13 3" xfId="32345" xr:uid="{CE112247-9C9A-4DF7-A820-86D5B06A56EE}"/>
    <cellStyle name="計算 4 2 8 14" xfId="11277" xr:uid="{235FFF82-BD90-46EC-B0C2-1C4D0EB25732}"/>
    <cellStyle name="計算 4 2 8 14 2" xfId="22034" xr:uid="{3D0B7AC3-6145-4A58-B70D-13FF988867E9}"/>
    <cellStyle name="計算 4 2 8 14 2 2" xfId="43725" xr:uid="{93023B72-4421-4BE9-B4BA-94DB1EFE773C}"/>
    <cellStyle name="計算 4 2 8 14 3" xfId="32966" xr:uid="{33CA705E-AC4D-4EFB-AECA-5FAC8A7581DF}"/>
    <cellStyle name="計算 4 2 8 15" xfId="10703" xr:uid="{A4DA7C03-E2A9-47A6-AA54-7F1D1E45D39A}"/>
    <cellStyle name="計算 4 2 8 15 2" xfId="21460" xr:uid="{D6D68025-B056-43F8-8A8E-68554DB8EC39}"/>
    <cellStyle name="計算 4 2 8 15 2 2" xfId="43151" xr:uid="{598544CE-1647-4804-BA92-B465D1DC0220}"/>
    <cellStyle name="計算 4 2 8 15 3" xfId="32392" xr:uid="{93075C2F-9404-466C-A30C-C682D2FA97C1}"/>
    <cellStyle name="計算 4 2 8 16" xfId="9401" xr:uid="{824B2C62-1E9F-49D5-B2BA-17D83C592814}"/>
    <cellStyle name="計算 4 2 8 16 2" xfId="20158" xr:uid="{C5094D4C-CAA0-40B9-9A05-6CBD5C648B54}"/>
    <cellStyle name="計算 4 2 8 16 2 2" xfId="41849" xr:uid="{AA360EE2-7CAB-47AF-B4EF-9CFC6B967489}"/>
    <cellStyle name="計算 4 2 8 16 3" xfId="31090" xr:uid="{87DECFD0-9390-46C2-8886-1AE7C88B5165}"/>
    <cellStyle name="計算 4 2 8 17" xfId="13173" xr:uid="{3B2CE420-E291-43A6-B5C9-F1BADAEFE6E4}"/>
    <cellStyle name="計算 4 2 8 17 2" xfId="34862" xr:uid="{61973530-5738-4FC2-850A-41602E284B40}"/>
    <cellStyle name="計算 4 2 8 18" xfId="24102" xr:uid="{B0E23346-C2FA-4483-988F-310D46A07A4D}"/>
    <cellStyle name="計算 4 2 8 19" xfId="45800" xr:uid="{54A0C06B-31C3-4578-A21A-E7B9C5B4A01A}"/>
    <cellStyle name="計算 4 2 8 2" xfId="3348" xr:uid="{D2F20E4F-4EBA-4D97-9674-D18662963100}"/>
    <cellStyle name="計算 4 2 8 2 2" xfId="14104" xr:uid="{8C79D53D-D665-4652-91DB-A9F8B313104F}"/>
    <cellStyle name="計算 4 2 8 2 2 2" xfId="35794" xr:uid="{BE30F8F6-F957-4370-AD9C-B8000EA08656}"/>
    <cellStyle name="計算 4 2 8 2 2 3" xfId="50011" xr:uid="{F27C6A92-EA85-4671-AD4C-1D2D22618ACF}"/>
    <cellStyle name="計算 4 2 8 2 3" xfId="25035" xr:uid="{6F6F4389-E512-4095-A8FF-5D906B5DD644}"/>
    <cellStyle name="計算 4 2 8 2 4" xfId="47842" xr:uid="{AFFA6B7F-BA1F-4836-9F42-F033706E2E8D}"/>
    <cellStyle name="計算 4 2 8 20" xfId="46478" xr:uid="{43FA8F21-47DA-4E91-9333-65C8FFE94357}"/>
    <cellStyle name="計算 4 2 8 21" xfId="47162" xr:uid="{914C754A-35FD-4741-8CDC-13E76F3FD191}"/>
    <cellStyle name="計算 4 2 8 3" xfId="4025" xr:uid="{3EC16C0C-8EAC-40CE-93DF-3AA01783A9E6}"/>
    <cellStyle name="計算 4 2 8 3 2" xfId="14781" xr:uid="{C69BE4C9-F002-4B86-B41D-C9168356C4A3}"/>
    <cellStyle name="計算 4 2 8 3 2 2" xfId="36471" xr:uid="{39CF4EE8-47C2-44B8-99FD-0104E8171F2E}"/>
    <cellStyle name="計算 4 2 8 3 2 3" xfId="50691" xr:uid="{54936333-A5BC-4AAB-94BC-FB0BF7859B9C}"/>
    <cellStyle name="計算 4 2 8 3 3" xfId="25713" xr:uid="{5B3A211A-56D1-4750-A98E-4DAF43524023}"/>
    <cellStyle name="計算 4 2 8 3 4" xfId="48522" xr:uid="{BF131DCC-07C1-486F-869E-7D8C7DEE7C7D}"/>
    <cellStyle name="計算 4 2 8 4" xfId="4705" xr:uid="{FAC8532C-5F30-491F-A344-6018934512A8}"/>
    <cellStyle name="計算 4 2 8 4 2" xfId="15461" xr:uid="{0D9357A7-7F94-4D59-AAC5-A3911C8CD6D9}"/>
    <cellStyle name="計算 4 2 8 4 2 2" xfId="37151" xr:uid="{FB0A7D0E-2CA1-42BC-B7E9-DCA567F6B0E1}"/>
    <cellStyle name="計算 4 2 8 4 3" xfId="26393" xr:uid="{C9CAB116-F715-4B42-9350-EB11A09056EC}"/>
    <cellStyle name="計算 4 2 8 4 4" xfId="49331" xr:uid="{42823C9F-D5EB-4516-9012-73F6694DB45F}"/>
    <cellStyle name="計算 4 2 8 5" xfId="5381" xr:uid="{32E7B183-BF0C-4CAA-A708-0AC1D521277B}"/>
    <cellStyle name="計算 4 2 8 5 2" xfId="16137" xr:uid="{B628FA0C-C137-4049-8C24-D4C4F3099A88}"/>
    <cellStyle name="計算 4 2 8 5 2 2" xfId="37827" xr:uid="{4318866C-DC56-4912-B982-1BA48447E2E9}"/>
    <cellStyle name="計算 4 2 8 5 3" xfId="27069" xr:uid="{CACC5759-8088-4229-B545-1304CE69E60E}"/>
    <cellStyle name="計算 4 2 8 6" xfId="6070" xr:uid="{932D1E73-32A2-4D74-9E80-0F1FD7B6BBD3}"/>
    <cellStyle name="計算 4 2 8 6 2" xfId="16826" xr:uid="{D5EC0684-2E8A-4474-991D-F22728FEE6F0}"/>
    <cellStyle name="計算 4 2 8 6 2 2" xfId="38516" xr:uid="{6D0D4AA2-371E-4C12-89B2-450FC77BC0EA}"/>
    <cellStyle name="計算 4 2 8 6 3" xfId="27757" xr:uid="{4EDF5C6A-7BCA-48A0-9534-B8B5167FA3D5}"/>
    <cellStyle name="計算 4 2 8 7" xfId="6744" xr:uid="{38FDA4A4-923D-4067-A298-D4CD8BE13F6F}"/>
    <cellStyle name="計算 4 2 8 7 2" xfId="17500" xr:uid="{FD8B3893-7CEB-4F85-BC59-A0A2D967E33D}"/>
    <cellStyle name="計算 4 2 8 7 2 2" xfId="39190" xr:uid="{E642A90F-562A-4115-B120-F5835E1221FE}"/>
    <cellStyle name="計算 4 2 8 7 3" xfId="28431" xr:uid="{2174B95E-E67A-4614-95D0-0A581DB83DA9}"/>
    <cellStyle name="計算 4 2 8 8" xfId="7420" xr:uid="{3F6D9D00-2522-41C1-9305-98943D8BCCB9}"/>
    <cellStyle name="計算 4 2 8 8 2" xfId="18176" xr:uid="{7BA3B97B-0A45-4DD7-93C3-517714362824}"/>
    <cellStyle name="計算 4 2 8 8 2 2" xfId="39866" xr:uid="{F7F65A43-8DD4-491A-969D-697E70C6F0DB}"/>
    <cellStyle name="計算 4 2 8 8 3" xfId="29107" xr:uid="{3BF4FF2B-73FC-4DDD-89B5-4FB7BF87A0D6}"/>
    <cellStyle name="計算 4 2 8 9" xfId="2613" xr:uid="{1CA8FF37-6204-490F-ABB3-98B9BD37151A}"/>
    <cellStyle name="計算 4 2 8 9 2" xfId="13982" xr:uid="{5E41ECD4-322D-4D13-80B3-FF5BA7780D8E}"/>
    <cellStyle name="計算 4 2 8 9 2 2" xfId="35672" xr:uid="{43CA6739-90B1-4EE7-9FAF-6D3B308591F3}"/>
    <cellStyle name="計算 4 2 8 9 3" xfId="24913" xr:uid="{E867CDDD-4A89-4444-87BD-A75C7B25A423}"/>
    <cellStyle name="計算 4 2 9" xfId="2680" xr:uid="{145E80F2-A13B-47B6-941F-8792A57BA9D6}"/>
    <cellStyle name="計算 4 2 9 10" xfId="8707" xr:uid="{6EF7F41D-6EBF-4A5E-B4CF-01704D21595A}"/>
    <cellStyle name="計算 4 2 9 10 2" xfId="19463" xr:uid="{1EDF2AC4-0F6A-48F2-AF99-7EC6EF563D8C}"/>
    <cellStyle name="計算 4 2 9 10 2 2" xfId="41154" xr:uid="{47F40273-1B43-44DC-BF3F-CEC7C4CBADA0}"/>
    <cellStyle name="計算 4 2 9 10 3" xfId="30395" xr:uid="{10489103-3FE5-43FB-93C3-843F02B730A7}"/>
    <cellStyle name="計算 4 2 9 11" xfId="2766" xr:uid="{62F53E27-9A3F-4872-91DD-F18473138ADB}"/>
    <cellStyle name="計算 4 2 9 11 2" xfId="14072" xr:uid="{EDB50422-4E4C-49F2-882C-5905ABAA289C}"/>
    <cellStyle name="計算 4 2 9 11 2 2" xfId="35762" xr:uid="{65B5C003-18BA-411F-B0D3-65CFF11FBED8}"/>
    <cellStyle name="計算 4 2 9 11 3" xfId="25003" xr:uid="{D5B89810-32F8-46A8-ACAB-3F1943A06176}"/>
    <cellStyle name="計算 4 2 9 12" xfId="8782" xr:uid="{ED2877F5-B0C2-4901-9351-20CA539EDEF7}"/>
    <cellStyle name="計算 4 2 9 12 2" xfId="19538" xr:uid="{ED88C478-CBB8-4015-B002-91ED7AD3479D}"/>
    <cellStyle name="計算 4 2 9 12 2 2" xfId="41229" xr:uid="{9E7FE71A-204F-4DA8-B49B-8454E672494C}"/>
    <cellStyle name="計算 4 2 9 12 3" xfId="30470" xr:uid="{72026B85-7248-44E3-8E1E-556EA92D3ED9}"/>
    <cellStyle name="計算 4 2 9 13" xfId="10641" xr:uid="{01B66585-81FC-40E3-85A5-CC9405FE24A8}"/>
    <cellStyle name="計算 4 2 9 13 2" xfId="21398" xr:uid="{A9670E91-BE4F-49DF-917D-1B47D9580E9F}"/>
    <cellStyle name="計算 4 2 9 13 2 2" xfId="43089" xr:uid="{65D1D527-C2BB-469F-9B8F-BD629A3D3054}"/>
    <cellStyle name="計算 4 2 9 13 3" xfId="32330" xr:uid="{89BE3664-2CD4-4380-A99C-C802BC1AC6D0}"/>
    <cellStyle name="計算 4 2 9 14" xfId="2549" xr:uid="{E7C6D11F-9FB3-4918-A6AB-0F502C58BC34}"/>
    <cellStyle name="計算 4 2 9 14 2" xfId="13918" xr:uid="{FB2A853E-5BF4-4C53-B228-2A197537A6C2}"/>
    <cellStyle name="計算 4 2 9 14 2 2" xfId="35608" xr:uid="{B52B83F5-997E-470A-97D3-D0F86E92756B}"/>
    <cellStyle name="計算 4 2 9 14 3" xfId="24849" xr:uid="{CF19D026-F96B-48A7-AC83-44AC69651359}"/>
    <cellStyle name="計算 4 2 9 15" xfId="8086" xr:uid="{2B5C6E71-8872-49D8-B704-B541215B024F}"/>
    <cellStyle name="計算 4 2 9 15 2" xfId="18842" xr:uid="{E3E15B84-3047-4183-A025-564C3CBA1200}"/>
    <cellStyle name="計算 4 2 9 15 2 2" xfId="40533" xr:uid="{B8BF66D0-8ADB-4C8A-B7F7-1F0F1157651E}"/>
    <cellStyle name="計算 4 2 9 15 3" xfId="29774" xr:uid="{0A025D27-0A86-47A9-B52F-CB320A7A3A78}"/>
    <cellStyle name="計算 4 2 9 16" xfId="11325" xr:uid="{388DA593-57F8-44B4-90C2-318CBDD940F3}"/>
    <cellStyle name="計算 4 2 9 16 2" xfId="22082" xr:uid="{E1A2986E-19E1-4314-B61A-7DB86C176E2C}"/>
    <cellStyle name="計算 4 2 9 16 2 2" xfId="43773" xr:uid="{55574C6E-6BF6-403A-A4A5-0082A28D5CB9}"/>
    <cellStyle name="計算 4 2 9 16 3" xfId="33014" xr:uid="{0F990F9C-CECB-4CD4-8740-6B6C276478F9}"/>
    <cellStyle name="計算 4 2 9 17" xfId="13158" xr:uid="{84AF0120-703C-4694-B7FE-8E9772B4AED2}"/>
    <cellStyle name="計算 4 2 9 17 2" xfId="34847" xr:uid="{F2632ABE-E93C-49E2-8EE1-B6F17BA263A7}"/>
    <cellStyle name="計算 4 2 9 18" xfId="24087" xr:uid="{543A56CD-E5EA-4ED8-970E-CD29AD774245}"/>
    <cellStyle name="計算 4 2 9 19" xfId="45785" xr:uid="{48771C30-F9B8-4C5C-AF92-DCA94434744A}"/>
    <cellStyle name="計算 4 2 9 2" xfId="3333" xr:uid="{C530419C-9216-4006-84BF-B8F0C8CDF6A2}"/>
    <cellStyle name="計算 4 2 9 2 2" xfId="14089" xr:uid="{3E2A7177-D702-413C-8A72-FA855AC9C1BE}"/>
    <cellStyle name="計算 4 2 9 2 2 2" xfId="35779" xr:uid="{65A6CA67-E03B-4724-9E6E-CF88ECB6FC8E}"/>
    <cellStyle name="計算 4 2 9 2 2 3" xfId="49996" xr:uid="{0564A49D-8F46-4227-AB52-D9427732FD45}"/>
    <cellStyle name="計算 4 2 9 2 3" xfId="25020" xr:uid="{C2FC9A66-A564-4C81-BEA8-496262CD92C5}"/>
    <cellStyle name="計算 4 2 9 2 4" xfId="47827" xr:uid="{C516E2BD-FA8D-4FE5-8BBC-F9541B7B3D7C}"/>
    <cellStyle name="計算 4 2 9 20" xfId="46463" xr:uid="{7350C749-E919-4E79-B31F-616E3D211AF7}"/>
    <cellStyle name="計算 4 2 9 21" xfId="47147" xr:uid="{E0C9D4DC-4D69-4815-B9C8-AB11723CCCA1}"/>
    <cellStyle name="計算 4 2 9 3" xfId="4010" xr:uid="{2C92BAE0-6D36-4B91-8EC1-CECD4CE1FDF1}"/>
    <cellStyle name="計算 4 2 9 3 2" xfId="14766" xr:uid="{5477D36F-67E3-4BC2-A772-4B061860BF64}"/>
    <cellStyle name="計算 4 2 9 3 2 2" xfId="36456" xr:uid="{DCFB240A-7C49-4497-B946-C5216434097C}"/>
    <cellStyle name="計算 4 2 9 3 2 3" xfId="50676" xr:uid="{720441F2-C090-4E36-A6E4-2523CC90FEA7}"/>
    <cellStyle name="計算 4 2 9 3 3" xfId="25698" xr:uid="{9F9EA5F5-B855-4B8C-814D-B320CE9DA9BB}"/>
    <cellStyle name="計算 4 2 9 3 4" xfId="48507" xr:uid="{0B615F47-F2DB-47C4-91A0-257A77CC4D2A}"/>
    <cellStyle name="計算 4 2 9 4" xfId="4690" xr:uid="{6CFB0429-FD43-4008-869C-AC466722A855}"/>
    <cellStyle name="計算 4 2 9 4 2" xfId="15446" xr:uid="{52F91759-8E77-4BBB-9D0F-C241D539D45F}"/>
    <cellStyle name="計算 4 2 9 4 2 2" xfId="37136" xr:uid="{7B41C145-3EED-467E-942E-3D6D6CD41C0B}"/>
    <cellStyle name="計算 4 2 9 4 3" xfId="26378" xr:uid="{4DED377D-D947-48FC-BADA-07B192CAB0DE}"/>
    <cellStyle name="計算 4 2 9 4 4" xfId="49316" xr:uid="{96E9237D-1AB9-45EF-BC9C-408DD29B10BB}"/>
    <cellStyle name="計算 4 2 9 5" xfId="5366" xr:uid="{D0931CB9-8276-4E0F-B653-B94A37CA43D6}"/>
    <cellStyle name="計算 4 2 9 5 2" xfId="16122" xr:uid="{6195A085-2464-403B-991D-FB3D32E9D183}"/>
    <cellStyle name="計算 4 2 9 5 2 2" xfId="37812" xr:uid="{6B24F0F2-096E-4E67-9DFE-2CD8AE2E825A}"/>
    <cellStyle name="計算 4 2 9 5 3" xfId="27054" xr:uid="{77819DE4-F714-4265-85FD-98708DB72B35}"/>
    <cellStyle name="計算 4 2 9 6" xfId="6055" xr:uid="{478664E5-8DD1-438D-BA41-7C32E3E17B17}"/>
    <cellStyle name="計算 4 2 9 6 2" xfId="16811" xr:uid="{50F771DB-4F4A-4FF2-9D22-DAD52DD64DE4}"/>
    <cellStyle name="計算 4 2 9 6 2 2" xfId="38501" xr:uid="{414324DE-5979-481B-B38E-1BB7C4584049}"/>
    <cellStyle name="計算 4 2 9 6 3" xfId="27742" xr:uid="{09A54A53-A444-4BC5-AC50-6FAF1D82F638}"/>
    <cellStyle name="計算 4 2 9 7" xfId="6729" xr:uid="{15E12524-5D5E-48AA-8806-3352F9ACC3B9}"/>
    <cellStyle name="計算 4 2 9 7 2" xfId="17485" xr:uid="{D90F411A-6016-4B47-8976-676E81041998}"/>
    <cellStyle name="計算 4 2 9 7 2 2" xfId="39175" xr:uid="{E72D8F49-1A66-4660-BD9D-A78353264EB5}"/>
    <cellStyle name="計算 4 2 9 7 3" xfId="28416" xr:uid="{77286E0F-88C2-4BC3-9477-50897D932AB7}"/>
    <cellStyle name="計算 4 2 9 8" xfId="7405" xr:uid="{7126D015-D32A-4F9D-B23B-F1FDB431261C}"/>
    <cellStyle name="計算 4 2 9 8 2" xfId="18161" xr:uid="{FF1130B8-C0C3-4639-8B0F-07E9A4EEEDB5}"/>
    <cellStyle name="計算 4 2 9 8 2 2" xfId="39851" xr:uid="{9F3B1A3E-4AAD-4BBD-A17D-A011EBDE0CA8}"/>
    <cellStyle name="計算 4 2 9 8 3" xfId="29092" xr:uid="{408A2759-92B1-4550-92D3-6038FD3349AF}"/>
    <cellStyle name="計算 4 2 9 9" xfId="2645" xr:uid="{CEEA49C9-1A2B-4EE3-90B3-156B5DDBE5B9}"/>
    <cellStyle name="計算 4 2 9 9 2" xfId="14014" xr:uid="{2A184F77-33A9-473B-98CD-C5E9EB77040F}"/>
    <cellStyle name="計算 4 2 9 9 2 2" xfId="35704" xr:uid="{2B6E5A12-9EAD-4FAB-9D17-6FCA14338EE2}"/>
    <cellStyle name="計算 4 2 9 9 3" xfId="24945" xr:uid="{23E7E70B-A048-499C-B886-4C64329E5E66}"/>
    <cellStyle name="計算 4 3" xfId="2418" xr:uid="{E582DD0A-F1DF-4279-A0BD-0454D78B1D19}"/>
    <cellStyle name="計算 4 3 10" xfId="3237" xr:uid="{43EC46D3-DEE2-4EC3-AD76-504FE9FAC04A}"/>
    <cellStyle name="計算 4 3 10 10" xfId="9265" xr:uid="{C7327337-66F1-4042-89D1-AAB2DECAF114}"/>
    <cellStyle name="計算 4 3 10 10 2" xfId="20022" xr:uid="{AEEA1F64-A410-46AD-A1C6-FCB91DA14ADA}"/>
    <cellStyle name="計算 4 3 10 10 2 2" xfId="41713" xr:uid="{359B0C40-1396-47E6-9A2D-BC100AC88D38}"/>
    <cellStyle name="計算 4 3 10 10 3" xfId="30954" xr:uid="{8439F574-3A07-4DF8-B63F-BD9D8B98ED3E}"/>
    <cellStyle name="計算 4 3 10 11" xfId="9891" xr:uid="{85B6B888-B3A9-4843-A4FB-9CF92AC0E948}"/>
    <cellStyle name="計算 4 3 10 11 2" xfId="20648" xr:uid="{53D824EE-47E6-41D4-BDA9-70D7114BCB60}"/>
    <cellStyle name="計算 4 3 10 11 2 2" xfId="42339" xr:uid="{26B955B5-BACD-478D-9738-B96719CF01FF}"/>
    <cellStyle name="計算 4 3 10 11 3" xfId="31580" xr:uid="{0EAF749B-A1B9-4EBE-9AD8-FFA469A954EB}"/>
    <cellStyle name="計算 4 3 10 12" xfId="10526" xr:uid="{CAC47792-DB52-4510-B2CF-BB72017151A2}"/>
    <cellStyle name="計算 4 3 10 12 2" xfId="21283" xr:uid="{EA2013E3-A165-422E-BB69-8777B098099A}"/>
    <cellStyle name="計算 4 3 10 12 2 2" xfId="42974" xr:uid="{6C5173D4-1888-42E1-A31F-7B1418210A07}"/>
    <cellStyle name="計算 4 3 10 12 3" xfId="32215" xr:uid="{3F9E2318-5D39-428A-8C4D-8CD2015A9684}"/>
    <cellStyle name="計算 4 3 10 13" xfId="11178" xr:uid="{0D8CFF18-798D-480F-84AB-55995F8AF20F}"/>
    <cellStyle name="計算 4 3 10 13 2" xfId="21935" xr:uid="{94F4B30E-3FC8-478B-A284-848D951D5623}"/>
    <cellStyle name="計算 4 3 10 13 2 2" xfId="43626" xr:uid="{EF474502-F743-4584-9FF2-77E4A132B198}"/>
    <cellStyle name="計算 4 3 10 13 3" xfId="32867" xr:uid="{882868FA-3832-40BB-8997-D138EC137546}"/>
    <cellStyle name="計算 4 3 10 14" xfId="11803" xr:uid="{C8BE236F-7F8F-436C-A461-C8F52ACEAF17}"/>
    <cellStyle name="計算 4 3 10 14 2" xfId="22560" xr:uid="{7A7AFA0A-72A1-4B0A-B862-E08256C1F299}"/>
    <cellStyle name="計算 4 3 10 14 2 2" xfId="44251" xr:uid="{3255E4E1-896E-4540-ADA7-4BA65DC5B817}"/>
    <cellStyle name="計算 4 3 10 14 3" xfId="33492" xr:uid="{E9B49FE5-BF41-4ED3-A472-81E8A16ACDD6}"/>
    <cellStyle name="計算 4 3 10 15" xfId="12408" xr:uid="{E4F74F9A-B7C5-441C-9FA9-1DAC61C45CA7}"/>
    <cellStyle name="計算 4 3 10 15 2" xfId="23165" xr:uid="{266E0484-648B-4D70-9871-BE22C298C759}"/>
    <cellStyle name="計算 4 3 10 15 2 2" xfId="44856" xr:uid="{34B71C67-7EC2-4461-B0DE-F06EE137E21D}"/>
    <cellStyle name="計算 4 3 10 15 3" xfId="34097" xr:uid="{A0CA8807-2705-44EB-BFB8-2E5DD209D03C}"/>
    <cellStyle name="計算 4 3 10 16" xfId="13037" xr:uid="{C9A00660-016A-488D-85A4-2714FD3D1D7B}"/>
    <cellStyle name="計算 4 3 10 16 2" xfId="23794" xr:uid="{2F947849-D8CA-4A4F-9B4C-DCEF34D5DFA7}"/>
    <cellStyle name="計算 4 3 10 16 2 2" xfId="45485" xr:uid="{17751ADD-2EB0-41AF-BF26-934C8163A3BA}"/>
    <cellStyle name="計算 4 3 10 16 3" xfId="34726" xr:uid="{90358877-307E-4AAB-9121-8277E6B775AC}"/>
    <cellStyle name="計算 4 3 10 17" xfId="13708" xr:uid="{4762EFB5-F94E-46E5-86A5-D95042D7BEC2}"/>
    <cellStyle name="計算 4 3 10 17 2" xfId="35397" xr:uid="{46DAF8EE-4CF3-4C47-8EB5-791DF700C54F}"/>
    <cellStyle name="計算 4 3 10 18" xfId="24637" xr:uid="{E7F3D93C-2117-4C89-8584-442B7F0B21A4}"/>
    <cellStyle name="計算 4 3 10 19" xfId="46335" xr:uid="{1CF59824-90AB-4BEE-BEBD-8DE32CCB7A56}"/>
    <cellStyle name="計算 4 3 10 2" xfId="3889" xr:uid="{A7BB720E-2E8F-4286-B315-0B0C34D1EF14}"/>
    <cellStyle name="計算 4 3 10 2 2" xfId="14645" xr:uid="{BDFA6205-1FB1-49B0-967F-BE90E8C372EA}"/>
    <cellStyle name="計算 4 3 10 2 2 2" xfId="36335" xr:uid="{28119151-D95E-4C00-940C-6E74B37C1A5C}"/>
    <cellStyle name="計算 4 3 10 2 2 3" xfId="50546" xr:uid="{2719BEE8-9389-4CB6-9C71-F321066B07C0}"/>
    <cellStyle name="計算 4 3 10 2 3" xfId="25577" xr:uid="{EEC3E6F7-618C-44A3-ACC5-6EBA26AD96EF}"/>
    <cellStyle name="計算 4 3 10 2 4" xfId="48377" xr:uid="{925C475F-B40B-4CF7-9E30-7809F4459E8D}"/>
    <cellStyle name="計算 4 3 10 20" xfId="47013" xr:uid="{530415C6-E390-4C65-B0B5-53A4CAC18910}"/>
    <cellStyle name="計算 4 3 10 21" xfId="47697" xr:uid="{C97C70D1-F638-4B02-9E30-6702948F85FC}"/>
    <cellStyle name="計算 4 3 10 3" xfId="4569" xr:uid="{10B0A3DE-6AC9-48A9-82BA-ACC1E6A9708C}"/>
    <cellStyle name="計算 4 3 10 3 2" xfId="15325" xr:uid="{EDFA3102-A3A2-4E46-A2F3-FDDE3DAD2F14}"/>
    <cellStyle name="計算 4 3 10 3 2 2" xfId="37015" xr:uid="{188FA116-4CF7-4A92-B91F-9ED99D22A6CD}"/>
    <cellStyle name="計算 4 3 10 3 2 3" xfId="51226" xr:uid="{F57808DF-C8A4-4104-84F9-520755631623}"/>
    <cellStyle name="計算 4 3 10 3 3" xfId="26257" xr:uid="{03497893-C2FF-4089-A359-F951B9FF387C}"/>
    <cellStyle name="計算 4 3 10 3 4" xfId="49057" xr:uid="{691F5A65-CB34-426C-832B-06DFB41AF1E3}"/>
    <cellStyle name="計算 4 3 10 4" xfId="5245" xr:uid="{4A63A624-8031-4652-B41B-911D98786CC7}"/>
    <cellStyle name="計算 4 3 10 4 2" xfId="16001" xr:uid="{B27AD6F9-C4F8-4C96-A5AE-14DA4123828A}"/>
    <cellStyle name="計算 4 3 10 4 2 2" xfId="37691" xr:uid="{C4B489B5-F152-4A20-8CB0-8458E4F6B226}"/>
    <cellStyle name="計算 4 3 10 4 3" xfId="26933" xr:uid="{BF447DAE-17D3-41C2-B318-CB0440DAFC53}"/>
    <cellStyle name="計算 4 3 10 4 4" xfId="49866" xr:uid="{22D41883-B7CA-4C75-ACAF-160DF78F83C2}"/>
    <cellStyle name="計算 4 3 10 5" xfId="5925" xr:uid="{F7D04518-6BAE-4D89-969F-2F035C77F2A8}"/>
    <cellStyle name="計算 4 3 10 5 2" xfId="16681" xr:uid="{91294E1F-044E-443F-9D45-61E31E209AAE}"/>
    <cellStyle name="計算 4 3 10 5 2 2" xfId="38371" xr:uid="{C5F78BBF-66B7-4182-80F6-B8D7D01324C6}"/>
    <cellStyle name="計算 4 3 10 5 3" xfId="27612" xr:uid="{0A98F55E-5123-43FC-BA59-6ADE83E838BC}"/>
    <cellStyle name="計算 4 3 10 6" xfId="6608" xr:uid="{274B9877-6D8F-4E93-8B87-76BD9DCB6624}"/>
    <cellStyle name="計算 4 3 10 6 2" xfId="17364" xr:uid="{59DF1326-666F-49A9-BF29-F6EA48C91071}"/>
    <cellStyle name="計算 4 3 10 6 2 2" xfId="39054" xr:uid="{3F095486-80AE-4DD8-9D14-AEDBAE57D28C}"/>
    <cellStyle name="計算 4 3 10 6 3" xfId="28295" xr:uid="{31832F26-E5D4-428E-A7C4-17ABD4F26C37}"/>
    <cellStyle name="計算 4 3 10 7" xfId="7287" xr:uid="{F463FF27-4931-42DC-8BE6-FD955241E6B8}"/>
    <cellStyle name="計算 4 3 10 7 2" xfId="18043" xr:uid="{5193D2D8-FC35-499A-9210-1CC3C40A6E51}"/>
    <cellStyle name="計算 4 3 10 7 2 2" xfId="39733" xr:uid="{A15965C5-8265-4C81-8A3F-091BAAF458BA}"/>
    <cellStyle name="計算 4 3 10 7 3" xfId="28974" xr:uid="{1A959CB9-1C5C-446F-B45E-D9A6E218358C}"/>
    <cellStyle name="計算 4 3 10 8" xfId="7950" xr:uid="{A1DD3736-DA13-4230-A508-37492A302A99}"/>
    <cellStyle name="計算 4 3 10 8 2" xfId="18706" xr:uid="{525747A6-E204-47BF-8C92-C873F632F314}"/>
    <cellStyle name="計算 4 3 10 8 2 2" xfId="40397" xr:uid="{060B7C02-0F82-4467-B0A6-27EAB1BA3E4B}"/>
    <cellStyle name="計算 4 3 10 8 3" xfId="29638" xr:uid="{A4C62F93-5368-4BDF-B3B3-FF6732E2DE90}"/>
    <cellStyle name="計算 4 3 10 9" xfId="8586" xr:uid="{ACD07BC2-FD7E-4DD4-973D-1B7C6897E7AF}"/>
    <cellStyle name="計算 4 3 10 9 2" xfId="19342" xr:uid="{DAA77125-F13C-42C3-933C-3C0297266465}"/>
    <cellStyle name="計算 4 3 10 9 2 2" xfId="41033" xr:uid="{52B59133-D597-4474-B712-AF33C9B6CADB}"/>
    <cellStyle name="計算 4 3 10 9 3" xfId="30274" xr:uid="{58C97D4F-454F-4B29-BDA8-38C93693E0FB}"/>
    <cellStyle name="計算 4 3 11" xfId="3297" xr:uid="{42872AC4-28AD-4459-8B70-E9EBECFD02E7}"/>
    <cellStyle name="計算 4 3 11 10" xfId="9325" xr:uid="{B5DAA53A-1557-4040-B29A-E0B60F9C5A5D}"/>
    <cellStyle name="計算 4 3 11 10 2" xfId="20082" xr:uid="{32A81805-D2E7-4AB5-A0AB-9AE12A621F8D}"/>
    <cellStyle name="計算 4 3 11 10 2 2" xfId="41773" xr:uid="{57D71704-C075-404B-AF10-82CEEB79E25F}"/>
    <cellStyle name="計算 4 3 11 10 3" xfId="31014" xr:uid="{6416E7D0-95A6-467D-A873-4A0B5CF42255}"/>
    <cellStyle name="計算 4 3 11 11" xfId="9951" xr:uid="{F4577B00-274A-4057-9BA2-B056CA06BB2D}"/>
    <cellStyle name="計算 4 3 11 11 2" xfId="20708" xr:uid="{3C77C74B-FF82-4AA7-A7C8-82D091B292D9}"/>
    <cellStyle name="計算 4 3 11 11 2 2" xfId="42399" xr:uid="{EF60F935-58E9-41AE-8908-E9206759D6FB}"/>
    <cellStyle name="計算 4 3 11 11 3" xfId="31640" xr:uid="{5782479A-68BD-4250-8F57-F29A9BAC97F0}"/>
    <cellStyle name="計算 4 3 11 12" xfId="10586" xr:uid="{88AC4811-2CE7-4450-A603-02CB1EB69111}"/>
    <cellStyle name="計算 4 3 11 12 2" xfId="21343" xr:uid="{96A7F0F5-C920-4EF5-9E6D-378DFEEEE05A}"/>
    <cellStyle name="計算 4 3 11 12 2 2" xfId="43034" xr:uid="{B1A85834-DEBF-4111-B294-3161FCAE036C}"/>
    <cellStyle name="計算 4 3 11 12 3" xfId="32275" xr:uid="{65A21B0E-C381-45A1-A03E-1A9206D37C44}"/>
    <cellStyle name="計算 4 3 11 13" xfId="11238" xr:uid="{54798E94-6C59-45D2-A909-658D2B7C7997}"/>
    <cellStyle name="計算 4 3 11 13 2" xfId="21995" xr:uid="{BF76716D-F4A1-4E0E-81E9-C5673D206C87}"/>
    <cellStyle name="計算 4 3 11 13 2 2" xfId="43686" xr:uid="{F47EB0AA-64E3-4E75-9F24-CC4ABFFA492C}"/>
    <cellStyle name="計算 4 3 11 13 3" xfId="32927" xr:uid="{D25D3AB1-AF5E-4F0D-B2C5-356F331E8B27}"/>
    <cellStyle name="計算 4 3 11 14" xfId="11863" xr:uid="{9E61A4DD-791D-4E22-B496-C8481F4F590F}"/>
    <cellStyle name="計算 4 3 11 14 2" xfId="22620" xr:uid="{B111625E-94C4-4D64-8B2C-A5ED725025C1}"/>
    <cellStyle name="計算 4 3 11 14 2 2" xfId="44311" xr:uid="{43EDB4BF-F04C-4D0A-919E-BE4F0F430188}"/>
    <cellStyle name="計算 4 3 11 14 3" xfId="33552" xr:uid="{EF0A3C42-3C7B-40F9-981A-F59AF202A5C5}"/>
    <cellStyle name="計算 4 3 11 15" xfId="12468" xr:uid="{EE633048-F89B-416A-A4C5-FC59C547B0F3}"/>
    <cellStyle name="計算 4 3 11 15 2" xfId="23225" xr:uid="{F30A2A62-CA2F-4DAA-97D8-5CFC8DB00165}"/>
    <cellStyle name="計算 4 3 11 15 2 2" xfId="44916" xr:uid="{4D300CAD-4332-4668-B50D-D56DF63DD468}"/>
    <cellStyle name="計算 4 3 11 15 3" xfId="34157" xr:uid="{3A597E0B-0D11-4A04-85FE-55A6851736B7}"/>
    <cellStyle name="計算 4 3 11 16" xfId="13097" xr:uid="{40C47D7D-6DC7-4BB2-8772-8C97A4265675}"/>
    <cellStyle name="計算 4 3 11 16 2" xfId="23854" xr:uid="{8460A5B6-3CB1-4DFE-8D6E-3006B3DA5FB4}"/>
    <cellStyle name="計算 4 3 11 16 2 2" xfId="45545" xr:uid="{523AA557-1662-4FAF-A963-94AAE9C3490D}"/>
    <cellStyle name="計算 4 3 11 16 3" xfId="34786" xr:uid="{5C893671-4165-4139-92E4-F1ED9F5ED08D}"/>
    <cellStyle name="計算 4 3 11 17" xfId="13768" xr:uid="{979640BE-1EFE-434F-9BF6-6AB9944C638F}"/>
    <cellStyle name="計算 4 3 11 17 2" xfId="35457" xr:uid="{60D9D471-C15A-41B3-B11A-F28941B6B454}"/>
    <cellStyle name="計算 4 3 11 18" xfId="24697" xr:uid="{369DBCE5-9C51-4D86-9199-D62BEA60E801}"/>
    <cellStyle name="計算 4 3 11 19" xfId="46395" xr:uid="{DAD440A2-1AE1-49E2-ADA4-F83E99CA6455}"/>
    <cellStyle name="計算 4 3 11 2" xfId="3949" xr:uid="{625A4BCF-F588-4992-8D8A-4EEF936E1B07}"/>
    <cellStyle name="計算 4 3 11 2 2" xfId="14705" xr:uid="{4E8702E4-719E-4628-8C93-BC46F9E59FE7}"/>
    <cellStyle name="計算 4 3 11 2 2 2" xfId="36395" xr:uid="{4D49F7C1-C0AA-425E-BB2F-1B3F94CA4C9F}"/>
    <cellStyle name="計算 4 3 11 2 2 3" xfId="50606" xr:uid="{13A64C89-56B4-4D3B-AF97-89040A2B77AF}"/>
    <cellStyle name="計算 4 3 11 2 3" xfId="25637" xr:uid="{95B46EB2-EC4F-4ED7-9523-3DCB496BBBF5}"/>
    <cellStyle name="計算 4 3 11 2 4" xfId="48437" xr:uid="{793D2C2C-5EBF-415E-A6CF-7692EECCAA88}"/>
    <cellStyle name="計算 4 3 11 20" xfId="47073" xr:uid="{26A9B80B-B9FB-4DE7-8EEC-2456F24FB602}"/>
    <cellStyle name="計算 4 3 11 21" xfId="47757" xr:uid="{9647D4BD-A09D-4FE4-B0C9-3BF6A498BBF7}"/>
    <cellStyle name="計算 4 3 11 3" xfId="4629" xr:uid="{49B61487-5E45-4D32-A627-AF9548BF7BB7}"/>
    <cellStyle name="計算 4 3 11 3 2" xfId="15385" xr:uid="{009A77D6-880A-4179-A436-23B13240BCA3}"/>
    <cellStyle name="計算 4 3 11 3 2 2" xfId="37075" xr:uid="{F1668D77-E0EC-4B4A-972D-EC3CD95CEA5D}"/>
    <cellStyle name="計算 4 3 11 3 2 3" xfId="51286" xr:uid="{5CF1AC95-F307-4F93-9A2C-E8EC7EEB0FBC}"/>
    <cellStyle name="計算 4 3 11 3 3" xfId="26317" xr:uid="{CCE12E6B-302A-4440-9416-A3EFEEA00407}"/>
    <cellStyle name="計算 4 3 11 3 4" xfId="49117" xr:uid="{79E43990-4BD1-42BF-BC48-30B959947A67}"/>
    <cellStyle name="計算 4 3 11 4" xfId="5305" xr:uid="{75E987FD-D93D-4637-9EA3-74B55A7E5F3D}"/>
    <cellStyle name="計算 4 3 11 4 2" xfId="16061" xr:uid="{97308244-F80F-4985-B5FC-E9B30B3443AE}"/>
    <cellStyle name="計算 4 3 11 4 2 2" xfId="37751" xr:uid="{C552F650-5138-4A46-B1A4-26E0D6E35993}"/>
    <cellStyle name="計算 4 3 11 4 3" xfId="26993" xr:uid="{2215B375-D086-4020-8086-C9419B887B2E}"/>
    <cellStyle name="計算 4 3 11 4 4" xfId="49926" xr:uid="{86533AB7-F248-4FB4-A6EE-6806EDF10BD3}"/>
    <cellStyle name="計算 4 3 11 5" xfId="5985" xr:uid="{B9C50FAA-42AB-470C-AE3D-DD9C4CFD4B52}"/>
    <cellStyle name="計算 4 3 11 5 2" xfId="16741" xr:uid="{E37B922E-B4FC-4E9A-B3B5-12092C339CE7}"/>
    <cellStyle name="計算 4 3 11 5 2 2" xfId="38431" xr:uid="{C4B5AEA9-D228-43CF-A960-E77A31CF11A3}"/>
    <cellStyle name="計算 4 3 11 5 3" xfId="27672" xr:uid="{9A71877E-0F95-43A9-AABE-0FA568EB9FD9}"/>
    <cellStyle name="計算 4 3 11 6" xfId="6668" xr:uid="{4AFBE1C9-EDBA-4AE8-A4C7-C8A63EF3864C}"/>
    <cellStyle name="計算 4 3 11 6 2" xfId="17424" xr:uid="{5954BC07-F0DF-4AE1-95C1-A1357B773EC0}"/>
    <cellStyle name="計算 4 3 11 6 2 2" xfId="39114" xr:uid="{F243BA9F-9A38-4A08-99C0-56577442122A}"/>
    <cellStyle name="計算 4 3 11 6 3" xfId="28355" xr:uid="{03DC0161-A6E0-42D1-A580-6D3DD0240E27}"/>
    <cellStyle name="計算 4 3 11 7" xfId="7347" xr:uid="{83D8484D-3F2B-4201-8155-D3F866F8E88F}"/>
    <cellStyle name="計算 4 3 11 7 2" xfId="18103" xr:uid="{B82096CC-3307-444E-9C3E-5BCB8C86E0EC}"/>
    <cellStyle name="計算 4 3 11 7 2 2" xfId="39793" xr:uid="{0CE0E7CC-863D-46E7-A32D-7E599BC4A524}"/>
    <cellStyle name="計算 4 3 11 7 3" xfId="29034" xr:uid="{306CDF07-238E-4A63-A40D-1ED184ED2A44}"/>
    <cellStyle name="計算 4 3 11 8" xfId="8010" xr:uid="{C40B2969-9E60-48B1-918F-BA8F9448EF1D}"/>
    <cellStyle name="計算 4 3 11 8 2" xfId="18766" xr:uid="{88CAA259-1E0A-4A87-9B43-3AFC74A0F06E}"/>
    <cellStyle name="計算 4 3 11 8 2 2" xfId="40457" xr:uid="{DF0552B6-1014-4DC9-A6AC-6F2B16C8B782}"/>
    <cellStyle name="計算 4 3 11 8 3" xfId="29698" xr:uid="{BA77BCAC-30D5-422B-ABEB-A02C123280E2}"/>
    <cellStyle name="計算 4 3 11 9" xfId="8646" xr:uid="{3E984009-79A5-4D49-BD80-054B4B812957}"/>
    <cellStyle name="計算 4 3 11 9 2" xfId="19402" xr:uid="{4976F357-221C-4F5C-A48A-6A23F601387F}"/>
    <cellStyle name="計算 4 3 11 9 2 2" xfId="41093" xr:uid="{07979E76-82A0-4DFC-86C0-576E369849F4}"/>
    <cellStyle name="計算 4 3 11 9 3" xfId="30334" xr:uid="{CE8EC780-A330-43AD-ABDD-10B9A0D33905}"/>
    <cellStyle name="計算 4 3 12" xfId="2733" xr:uid="{1E0FF45E-DAF2-45CE-A322-68BA7404C9D9}"/>
    <cellStyle name="計算 4 3 12 2" xfId="14039" xr:uid="{3D304112-3AA7-49D5-83A1-8DAB40C2C304}"/>
    <cellStyle name="計算 4 3 12 2 2" xfId="35729" xr:uid="{05A34CED-1750-4254-B44B-9CD5BC1668C9}"/>
    <cellStyle name="計算 4 3 12 2 3" xfId="50049" xr:uid="{227F1D8E-0816-4285-AB0A-BF2B3C87E136}"/>
    <cellStyle name="計算 4 3 12 3" xfId="24970" xr:uid="{6B3C978A-7203-4805-B3CD-F098EBC64B17}"/>
    <cellStyle name="計算 4 3 12 4" xfId="47880" xr:uid="{2741F349-4B04-46F5-9555-683DD0FD2F46}"/>
    <cellStyle name="計算 4 3 13" xfId="3386" xr:uid="{3B5E1F55-DF9B-4B49-B880-953D7FF9246C}"/>
    <cellStyle name="計算 4 3 13 2" xfId="14142" xr:uid="{72019720-5EB0-4FDD-9E40-B9122AF88D8D}"/>
    <cellStyle name="計算 4 3 13 2 2" xfId="35832" xr:uid="{06A1B57E-B0C3-41ED-80C8-299077681A61}"/>
    <cellStyle name="計算 4 3 13 2 3" xfId="50729" xr:uid="{F7669435-6884-4690-8EB9-73F4CC9260F2}"/>
    <cellStyle name="計算 4 3 13 3" xfId="25073" xr:uid="{1F6B3EC6-F7B8-4132-9E60-73FC34EBDB9F}"/>
    <cellStyle name="計算 4 3 13 4" xfId="48560" xr:uid="{CEAFEAB4-AFD4-4B03-B3CC-22CB369BF32C}"/>
    <cellStyle name="計算 4 3 14" xfId="4063" xr:uid="{151387E5-34E2-45DB-8CA3-8CD3329B3BB9}"/>
    <cellStyle name="計算 4 3 14 2" xfId="14819" xr:uid="{30C50723-D162-4C73-A453-C5D94BB33872}"/>
    <cellStyle name="計算 4 3 14 2 2" xfId="36509" xr:uid="{355C06D9-E3D2-4F67-ACEE-460A00AD1F89}"/>
    <cellStyle name="計算 4 3 14 3" xfId="25751" xr:uid="{5F32F43B-76FE-4042-8A18-B027A9B67C28}"/>
    <cellStyle name="計算 4 3 14 4" xfId="49369" xr:uid="{128A4D98-41AA-482F-A7CC-CF6F0E6573D6}"/>
    <cellStyle name="計算 4 3 15" xfId="4743" xr:uid="{083CCAA6-1A4B-4714-9A39-A35D3168A679}"/>
    <cellStyle name="計算 4 3 15 2" xfId="15499" xr:uid="{A8F1E223-25AD-4492-8E98-3868634137B6}"/>
    <cellStyle name="計算 4 3 15 2 2" xfId="37189" xr:uid="{764CEA80-54D6-4AAD-8DF1-A14967B25F2B}"/>
    <cellStyle name="計算 4 3 15 3" xfId="26431" xr:uid="{65AEA728-FC57-4A11-BB12-EFD416D4C33F}"/>
    <cellStyle name="計算 4 3 16" xfId="5419" xr:uid="{7B7E414E-7363-417D-BC0A-10B7DEEEE5C1}"/>
    <cellStyle name="計算 4 3 16 2" xfId="16175" xr:uid="{481B6491-0D72-4FFA-902E-DD3F4FF6B0DA}"/>
    <cellStyle name="計算 4 3 16 2 2" xfId="37865" xr:uid="{C5462E35-1ECC-4F62-84E5-DC2D99C1B040}"/>
    <cellStyle name="計算 4 3 16 3" xfId="27107" xr:uid="{D0EA9E10-A2F3-44FF-8414-C83CD088AE75}"/>
    <cellStyle name="計算 4 3 17" xfId="6108" xr:uid="{CCB07206-3CB5-4CB0-A769-38B24B6ED002}"/>
    <cellStyle name="計算 4 3 17 2" xfId="16864" xr:uid="{47EC9156-78F6-4299-B638-0CC9AD817634}"/>
    <cellStyle name="計算 4 3 17 2 2" xfId="38554" xr:uid="{9D798292-5D0A-48E0-AEE1-B838FAD09D87}"/>
    <cellStyle name="計算 4 3 17 3" xfId="27795" xr:uid="{E9F03D7C-78B6-435E-AAFC-0C69CAB614EE}"/>
    <cellStyle name="計算 4 3 18" xfId="6782" xr:uid="{DD034530-3178-4900-B901-8942A5E03B74}"/>
    <cellStyle name="計算 4 3 18 2" xfId="17538" xr:uid="{BDAD1AB4-D87F-4085-88F1-F61BF759BC5E}"/>
    <cellStyle name="計算 4 3 18 2 2" xfId="39228" xr:uid="{D0266730-27B7-4A1E-A944-2D8A9FCF0C6D}"/>
    <cellStyle name="計算 4 3 18 3" xfId="28469" xr:uid="{49305CBB-700A-42BA-9935-202C1F5F334F}"/>
    <cellStyle name="計算 4 3 19" xfId="8082" xr:uid="{BA6405C1-4260-430F-9A54-F13F332303BE}"/>
    <cellStyle name="計算 4 3 19 2" xfId="18838" xr:uid="{6A2C2886-2150-4BFE-BC23-8B7974D77506}"/>
    <cellStyle name="計算 4 3 19 2 2" xfId="40529" xr:uid="{03A32A27-13FC-41A7-8E30-A6195AB4C7B5}"/>
    <cellStyle name="計算 4 3 19 3" xfId="29770" xr:uid="{15A3A323-ABBA-40A9-8FAA-BC83BC714B7C}"/>
    <cellStyle name="計算 4 3 2" xfId="2792" xr:uid="{A7A82F5F-31BC-41C3-B498-3ECA33529C54}"/>
    <cellStyle name="計算 4 3 2 10" xfId="8820" xr:uid="{15E89426-7DC9-4F39-8807-5C4A3FE2A90C}"/>
    <cellStyle name="計算 4 3 2 10 2" xfId="19576" xr:uid="{B893564E-570E-4752-9D86-67CA10FD25C9}"/>
    <cellStyle name="計算 4 3 2 10 2 2" xfId="41267" xr:uid="{170AB960-D362-466C-A1C2-BEC8067529DE}"/>
    <cellStyle name="計算 4 3 2 10 3" xfId="30508" xr:uid="{7EBA3771-8A86-464E-9299-DC0FCFF960AC}"/>
    <cellStyle name="計算 4 3 2 11" xfId="9445" xr:uid="{02CDDEC8-4CDA-4EAC-9B78-4B5B419BF11A}"/>
    <cellStyle name="計算 4 3 2 11 2" xfId="20202" xr:uid="{038685F6-94BB-40F9-AC93-70091CE740BF}"/>
    <cellStyle name="計算 4 3 2 11 2 2" xfId="41893" xr:uid="{535872E8-4FFD-43BD-B374-4E2D1FCCA199}"/>
    <cellStyle name="計算 4 3 2 11 3" xfId="31134" xr:uid="{B910A3B6-452F-4A90-87BD-B463FF1F4FAD}"/>
    <cellStyle name="計算 4 3 2 12" xfId="10080" xr:uid="{9473FE25-9E0E-4B56-A489-E52230557B01}"/>
    <cellStyle name="計算 4 3 2 12 2" xfId="20837" xr:uid="{CD6F19D3-8669-40D9-9CCF-058E1221BFA3}"/>
    <cellStyle name="計算 4 3 2 12 2 2" xfId="42528" xr:uid="{4EB088FE-48D3-4226-99CA-2D9B3ECA16FC}"/>
    <cellStyle name="計算 4 3 2 12 3" xfId="31769" xr:uid="{3787B5CA-9E8A-4A15-A23E-E27D79E3FC15}"/>
    <cellStyle name="計算 4 3 2 13" xfId="10732" xr:uid="{F7D4FEDD-3503-43C7-AE53-D741AD7BDFED}"/>
    <cellStyle name="計算 4 3 2 13 2" xfId="21489" xr:uid="{B673ECE0-C39A-4530-8CD1-08C551369A48}"/>
    <cellStyle name="計算 4 3 2 13 2 2" xfId="43180" xr:uid="{948C457F-0298-4AB6-B023-255E2298646E}"/>
    <cellStyle name="計算 4 3 2 13 3" xfId="32421" xr:uid="{E2E74C35-10D2-4236-90AD-2BCC9981F427}"/>
    <cellStyle name="計算 4 3 2 14" xfId="11357" xr:uid="{669A9359-6FED-4BC6-A601-2FD2E6D6A192}"/>
    <cellStyle name="計算 4 3 2 14 2" xfId="22114" xr:uid="{3D01D7C1-B43E-4732-9494-C0CB3B8625A9}"/>
    <cellStyle name="計算 4 3 2 14 2 2" xfId="43805" xr:uid="{DEEA83EA-6559-41D7-88A3-768C487B5545}"/>
    <cellStyle name="計算 4 3 2 14 3" xfId="33046" xr:uid="{C0784390-7DA5-46C2-8510-DDD834721C21}"/>
    <cellStyle name="計算 4 3 2 15" xfId="11962" xr:uid="{B88CFFA2-C69B-4C61-8BBA-DDE9C34C9FC9}"/>
    <cellStyle name="計算 4 3 2 15 2" xfId="22719" xr:uid="{142CC797-B8D7-439C-B04D-7EC449D765AA}"/>
    <cellStyle name="計算 4 3 2 15 2 2" xfId="44410" xr:uid="{FE081CA9-4E3A-4E61-8FF5-3332FE579F32}"/>
    <cellStyle name="計算 4 3 2 15 3" xfId="33651" xr:uid="{5B679BE5-AFC6-4B0A-867C-1124B16468FA}"/>
    <cellStyle name="計算 4 3 2 16" xfId="12591" xr:uid="{E6EC62B8-83CF-476B-A532-B69BB7AD37E0}"/>
    <cellStyle name="計算 4 3 2 16 2" xfId="23348" xr:uid="{FA7F57E6-EDEC-4996-8D2B-4F2679DBE830}"/>
    <cellStyle name="計算 4 3 2 16 2 2" xfId="45039" xr:uid="{E6D44F18-5585-482F-8455-6A7EC853D5FE}"/>
    <cellStyle name="計算 4 3 2 16 3" xfId="34280" xr:uid="{AC07C705-1122-4B81-8ECD-850179B03057}"/>
    <cellStyle name="計算 4 3 2 17" xfId="13262" xr:uid="{1354EA9E-7B2A-4BC8-919D-B7F9206A9023}"/>
    <cellStyle name="計算 4 3 2 17 2" xfId="34951" xr:uid="{39480492-6162-4D2A-89D4-BAD7CFB5CD70}"/>
    <cellStyle name="計算 4 3 2 18" xfId="24191" xr:uid="{4C61D4E2-2607-47E0-9FAF-7478C138C6CE}"/>
    <cellStyle name="計算 4 3 2 19" xfId="45889" xr:uid="{51617CF0-47FD-4E9E-B9A4-6180807E93B5}"/>
    <cellStyle name="計算 4 3 2 2" xfId="3443" xr:uid="{2530A4EE-B2A4-420D-B444-9D7172799902}"/>
    <cellStyle name="計算 4 3 2 2 2" xfId="14199" xr:uid="{FFB0B1CF-1C05-4257-A084-827758E61B58}"/>
    <cellStyle name="計算 4 3 2 2 2 2" xfId="35889" xr:uid="{8CE278CA-401A-4B51-A6EC-9DFD9AF88382}"/>
    <cellStyle name="計算 4 3 2 2 2 3" xfId="50100" xr:uid="{30CDA308-E2C5-47D3-B68A-586579D9F302}"/>
    <cellStyle name="計算 4 3 2 2 3" xfId="25130" xr:uid="{0405FC94-DBEC-4A7F-AA7C-FC66393FFDA4}"/>
    <cellStyle name="計算 4 3 2 2 4" xfId="47931" xr:uid="{BDDA030D-3C49-4028-8A43-40A3615216C2}"/>
    <cellStyle name="計算 4 3 2 20" xfId="46567" xr:uid="{D6501BF4-20E6-49EC-8DD6-A39F15243FE4}"/>
    <cellStyle name="計算 4 3 2 21" xfId="47251" xr:uid="{015CA622-A60A-482D-9431-B5624639C2F9}"/>
    <cellStyle name="計算 4 3 2 3" xfId="4123" xr:uid="{75C0513E-596D-415E-85FB-49C4A297CDD5}"/>
    <cellStyle name="計算 4 3 2 3 2" xfId="14879" xr:uid="{F77DAAF6-5220-41DA-975C-E864DA748BA7}"/>
    <cellStyle name="計算 4 3 2 3 2 2" xfId="36569" xr:uid="{D98AE328-91F1-4918-A6B3-101290740D98}"/>
    <cellStyle name="計算 4 3 2 3 2 3" xfId="50780" xr:uid="{55718AE3-E042-4EE7-A3F9-DEFD0BEC8E3F}"/>
    <cellStyle name="計算 4 3 2 3 3" xfId="25811" xr:uid="{1C016DE6-8C1C-4EDD-9CA1-F7AAF1EAE366}"/>
    <cellStyle name="計算 4 3 2 3 4" xfId="48611" xr:uid="{6849E52A-BC74-492B-9659-D37B90A24CBD}"/>
    <cellStyle name="計算 4 3 2 4" xfId="4799" xr:uid="{FD9F6042-E8E1-40AD-8985-EE366B46A420}"/>
    <cellStyle name="計算 4 3 2 4 2" xfId="15555" xr:uid="{C78462E2-204D-4CCC-BC3D-3A11CE747E0D}"/>
    <cellStyle name="計算 4 3 2 4 2 2" xfId="37245" xr:uid="{6976499B-C82C-423B-A6B8-C8A2258162AE}"/>
    <cellStyle name="計算 4 3 2 4 3" xfId="26487" xr:uid="{4B0A5B4C-9A0F-4CF8-9C24-D8F187556611}"/>
    <cellStyle name="計算 4 3 2 4 4" xfId="49420" xr:uid="{BCC66AEF-5874-45BB-8AEE-2FC478A365A1}"/>
    <cellStyle name="計算 4 3 2 5" xfId="5479" xr:uid="{CE0FA35F-4BBF-46B8-B922-036CBC611FA9}"/>
    <cellStyle name="計算 4 3 2 5 2" xfId="16235" xr:uid="{0899597B-D3EC-4FBD-8F68-DA62BBC2712A}"/>
    <cellStyle name="計算 4 3 2 5 2 2" xfId="37925" xr:uid="{DE1D9988-CE3B-44F3-93F3-952F28D08401}"/>
    <cellStyle name="計算 4 3 2 5 3" xfId="27167" xr:uid="{27FD78C1-C78D-4BE0-AF8C-05AD5A6F788E}"/>
    <cellStyle name="計算 4 3 2 6" xfId="6163" xr:uid="{75F63030-37F9-4B24-8281-65ED8FBA9F4B}"/>
    <cellStyle name="計算 4 3 2 6 2" xfId="16919" xr:uid="{9EB973C9-0EF2-4072-BA29-87F0AC94A31B}"/>
    <cellStyle name="計算 4 3 2 6 2 2" xfId="38609" xr:uid="{A26C67BE-D57E-4A09-9921-D93EA8061DF7}"/>
    <cellStyle name="計算 4 3 2 6 3" xfId="27850" xr:uid="{88CFF938-4451-4FDC-88E0-12FE6ABFCC53}"/>
    <cellStyle name="計算 4 3 2 7" xfId="6842" xr:uid="{FF925EBC-A55F-4573-B4DA-A8B7E491E023}"/>
    <cellStyle name="計算 4 3 2 7 2" xfId="17598" xr:uid="{0AB446B9-6276-4CC3-8BF3-C8570AF233B4}"/>
    <cellStyle name="計算 4 3 2 7 2 2" xfId="39288" xr:uid="{2436E334-F66A-4BE6-95D9-E369D3CE1F47}"/>
    <cellStyle name="計算 4 3 2 7 3" xfId="28529" xr:uid="{576B60E8-93A1-418A-89DB-BFF72B6697F6}"/>
    <cellStyle name="計算 4 3 2 8" xfId="7505" xr:uid="{BA8B91ED-1518-4988-96D3-8D5E9D08DF0A}"/>
    <cellStyle name="計算 4 3 2 8 2" xfId="18261" xr:uid="{00E4E1EE-A20D-496A-BA58-A1FF92963EB8}"/>
    <cellStyle name="計算 4 3 2 8 2 2" xfId="39951" xr:uid="{6D4EDB56-8E2C-46E5-880D-CA5198905821}"/>
    <cellStyle name="計算 4 3 2 8 3" xfId="29192" xr:uid="{38B12571-C234-4576-8B4F-D1651FBC2A5C}"/>
    <cellStyle name="計算 4 3 2 9" xfId="8139" xr:uid="{95DC6BAC-64A5-4454-9A23-2AF2384998BC}"/>
    <cellStyle name="計算 4 3 2 9 2" xfId="18895" xr:uid="{F4BA152D-FEB3-4123-9FC5-563B7DAAC4A7}"/>
    <cellStyle name="計算 4 3 2 9 2 2" xfId="40586" xr:uid="{3DC98178-F733-4FD1-B84B-68CDC2386DFA}"/>
    <cellStyle name="計算 4 3 2 9 3" xfId="29827" xr:uid="{A15669DF-64B9-4987-914A-BD267973587C}"/>
    <cellStyle name="計算 4 3 20" xfId="10023" xr:uid="{09C22A0F-E20A-4829-99F0-17F8623E046D}"/>
    <cellStyle name="計算 4 3 20 2" xfId="20780" xr:uid="{09C0AEED-AAEB-4D59-9624-DF61530ACB51}"/>
    <cellStyle name="計算 4 3 20 2 2" xfId="42471" xr:uid="{589E4B8A-4F17-4421-A913-105991BBCB8B}"/>
    <cellStyle name="計算 4 3 20 3" xfId="31712" xr:uid="{9D616E66-A6F3-4AFA-B775-CE47375072DA}"/>
    <cellStyle name="計算 4 3 21" xfId="12540" xr:uid="{06639B39-7174-49E2-BAA3-A2A274EF8CC9}"/>
    <cellStyle name="計算 4 3 21 2" xfId="23297" xr:uid="{39E560A7-E314-4C51-BB50-08285BB643BB}"/>
    <cellStyle name="計算 4 3 21 2 2" xfId="44988" xr:uid="{04325489-AC98-4A82-8AF1-C2E4A3764343}"/>
    <cellStyle name="計算 4 3 21 3" xfId="34229" xr:uid="{CD92C8E2-9A57-4EFC-849B-72E5A589AA60}"/>
    <cellStyle name="計算 4 3 22" xfId="13211" xr:uid="{53B32B86-3186-47E5-A754-13FDE8D96638}"/>
    <cellStyle name="計算 4 3 22 2" xfId="23902" xr:uid="{3E9BA87B-638F-4397-9A0D-509D1AF22693}"/>
    <cellStyle name="計算 4 3 22 2 2" xfId="45593" xr:uid="{868D0888-4836-46FE-883B-401F140F424A}"/>
    <cellStyle name="計算 4 3 22 3" xfId="34900" xr:uid="{BCABB5B1-1999-41C3-9B55-944F278DCB70}"/>
    <cellStyle name="計算 4 3 23" xfId="24140" xr:uid="{02172A2A-25BC-4BA7-97CE-7CCDF484B0D4}"/>
    <cellStyle name="計算 4 3 24" xfId="45838" xr:uid="{504EEE87-6BB6-4F63-8FE1-A74F1540DA12}"/>
    <cellStyle name="計算 4 3 25" xfId="46516" xr:uid="{AD69A9FA-9B00-451B-BB6A-A91313D88744}"/>
    <cellStyle name="計算 4 3 26" xfId="47200" xr:uid="{41C38ABD-4DD2-400C-B87B-D753E460C9D9}"/>
    <cellStyle name="計算 4 3 3" xfId="2852" xr:uid="{4AAB2DF5-ABCA-46D9-8FF9-B2DFCB08E4AA}"/>
    <cellStyle name="計算 4 3 3 10" xfId="8880" xr:uid="{EDB1003B-C5CA-4432-9BF6-1565B632ABDD}"/>
    <cellStyle name="計算 4 3 3 10 2" xfId="19636" xr:uid="{BE8E8FF8-0BA5-410C-B552-D9529A92A3C6}"/>
    <cellStyle name="計算 4 3 3 10 2 2" xfId="41327" xr:uid="{B5815652-0961-41E6-9B7C-D28AAB1D6595}"/>
    <cellStyle name="計算 4 3 3 10 3" xfId="30568" xr:uid="{58496430-A32D-45AB-B296-4E697CD487E5}"/>
    <cellStyle name="計算 4 3 3 11" xfId="9505" xr:uid="{24B26D38-7C7F-465B-96FA-CAC82D2E354E}"/>
    <cellStyle name="計算 4 3 3 11 2" xfId="20262" xr:uid="{3FC8D9E8-609A-47C3-BC23-F09A178227DE}"/>
    <cellStyle name="計算 4 3 3 11 2 2" xfId="41953" xr:uid="{93067032-1B53-402D-A0DE-9A6019DBCE68}"/>
    <cellStyle name="計算 4 3 3 11 3" xfId="31194" xr:uid="{CEBD658E-6AC6-4B6D-A7F6-D76729D0612D}"/>
    <cellStyle name="計算 4 3 3 12" xfId="10140" xr:uid="{0F46E89B-6F2B-4BC4-BD34-4FCD0D9B1E23}"/>
    <cellStyle name="計算 4 3 3 12 2" xfId="20897" xr:uid="{40B94E19-28C3-4790-9394-32386FC2534E}"/>
    <cellStyle name="計算 4 3 3 12 2 2" xfId="42588" xr:uid="{4DE0912A-BF87-45F7-9B0D-5EE2313DAFFE}"/>
    <cellStyle name="計算 4 3 3 12 3" xfId="31829" xr:uid="{BEE20834-1ABA-416E-B436-968964EFB9FF}"/>
    <cellStyle name="計算 4 3 3 13" xfId="10792" xr:uid="{5CA6328A-784A-4896-9CD5-87CABE4BAC5C}"/>
    <cellStyle name="計算 4 3 3 13 2" xfId="21549" xr:uid="{5D816098-CB11-48CB-954C-533A104DC56D}"/>
    <cellStyle name="計算 4 3 3 13 2 2" xfId="43240" xr:uid="{1F3C3429-00AE-4289-B59F-B3482A0C95A8}"/>
    <cellStyle name="計算 4 3 3 13 3" xfId="32481" xr:uid="{2A77DEEE-F85A-4FAB-AA16-C639B69DD695}"/>
    <cellStyle name="計算 4 3 3 14" xfId="11417" xr:uid="{E6868CA5-F770-435F-9E15-CC74A9608655}"/>
    <cellStyle name="計算 4 3 3 14 2" xfId="22174" xr:uid="{7F452A61-AFFB-4881-8F90-DD6B9166CA9C}"/>
    <cellStyle name="計算 4 3 3 14 2 2" xfId="43865" xr:uid="{F6ED2599-9758-4189-9F14-3F71AFB31A00}"/>
    <cellStyle name="計算 4 3 3 14 3" xfId="33106" xr:uid="{18396868-4425-4471-B001-D91AEAD78B6A}"/>
    <cellStyle name="計算 4 3 3 15" xfId="12022" xr:uid="{FFE6F0F5-BF21-4105-9950-2B893682866B}"/>
    <cellStyle name="計算 4 3 3 15 2" xfId="22779" xr:uid="{8370722E-D04D-4DD8-8B09-E49CBDABB013}"/>
    <cellStyle name="計算 4 3 3 15 2 2" xfId="44470" xr:uid="{DCEF8E5B-B62B-4F75-9021-3C4C9E91AE0B}"/>
    <cellStyle name="計算 4 3 3 15 3" xfId="33711" xr:uid="{0F2B5742-B38D-4407-B17D-2DC1BE2756D2}"/>
    <cellStyle name="計算 4 3 3 16" xfId="12651" xr:uid="{73E03758-FD40-4565-A9FC-AD080E49B2DE}"/>
    <cellStyle name="計算 4 3 3 16 2" xfId="23408" xr:uid="{BB51EF60-E21A-4180-B04C-4621F5D88C7A}"/>
    <cellStyle name="計算 4 3 3 16 2 2" xfId="45099" xr:uid="{543CD5C3-7C88-41F8-9CFD-28DBA58DA70F}"/>
    <cellStyle name="計算 4 3 3 16 3" xfId="34340" xr:uid="{D9BBCCE7-4C43-4D06-AF78-701360044DB4}"/>
    <cellStyle name="計算 4 3 3 17" xfId="13322" xr:uid="{F53C1EA2-85D1-4A2A-8DBB-FEA3D3DFDC71}"/>
    <cellStyle name="計算 4 3 3 17 2" xfId="35011" xr:uid="{89714603-2901-40CF-B5DC-57C2D8ED9F8A}"/>
    <cellStyle name="計算 4 3 3 18" xfId="24251" xr:uid="{C20E6027-B867-4E60-A397-0705BA42EAB9}"/>
    <cellStyle name="計算 4 3 3 19" xfId="45949" xr:uid="{A613A551-CBFE-4DAE-867A-AE21F296B16D}"/>
    <cellStyle name="計算 4 3 3 2" xfId="3503" xr:uid="{06CDF072-966E-4DB1-B3AD-C671BBD6EBBE}"/>
    <cellStyle name="計算 4 3 3 2 2" xfId="14259" xr:uid="{6D557A22-F151-4C34-8B74-C6E25F37140D}"/>
    <cellStyle name="計算 4 3 3 2 2 2" xfId="35949" xr:uid="{73E97FB6-BB27-4DA9-8D30-E66C7BEAB1D9}"/>
    <cellStyle name="計算 4 3 3 2 2 3" xfId="50160" xr:uid="{26142A74-4E2D-4963-BDA7-33D7BDE62C98}"/>
    <cellStyle name="計算 4 3 3 2 3" xfId="25190" xr:uid="{010E4BCC-4714-4A4D-BF37-C73F5C42A0A0}"/>
    <cellStyle name="計算 4 3 3 2 4" xfId="47991" xr:uid="{842B333B-FD2B-43D0-B5D1-3F8A0C9B6B25}"/>
    <cellStyle name="計算 4 3 3 20" xfId="46627" xr:uid="{6EE090A0-B2F5-46D8-B884-895684F5C1A4}"/>
    <cellStyle name="計算 4 3 3 21" xfId="47311" xr:uid="{237F192F-F270-4E7D-AC5F-ED022990E9E1}"/>
    <cellStyle name="計算 4 3 3 3" xfId="4183" xr:uid="{6E3C0BA7-BB32-4620-98BE-1132B4B87D77}"/>
    <cellStyle name="計算 4 3 3 3 2" xfId="14939" xr:uid="{658EC908-AF5A-4F8A-B122-DE2A57751843}"/>
    <cellStyle name="計算 4 3 3 3 2 2" xfId="36629" xr:uid="{9891201D-E741-47C1-BB5C-19FBF871343D}"/>
    <cellStyle name="計算 4 3 3 3 2 3" xfId="50840" xr:uid="{AD1D217C-0026-4DA8-BF64-429BD67F50FA}"/>
    <cellStyle name="計算 4 3 3 3 3" xfId="25871" xr:uid="{1B89D6C2-26C0-48C8-803A-63B741F9EA59}"/>
    <cellStyle name="計算 4 3 3 3 4" xfId="48671" xr:uid="{7C458AC3-4983-4F37-9482-6D8BCBD03439}"/>
    <cellStyle name="計算 4 3 3 4" xfId="4859" xr:uid="{8FC73808-1DFB-44CA-98D6-20BD551B215F}"/>
    <cellStyle name="計算 4 3 3 4 2" xfId="15615" xr:uid="{29DF7589-0A8F-4B09-B100-1BA1BA77E9F3}"/>
    <cellStyle name="計算 4 3 3 4 2 2" xfId="37305" xr:uid="{2AA90C01-D01D-4AA6-9FBF-A402E196A1B6}"/>
    <cellStyle name="計算 4 3 3 4 3" xfId="26547" xr:uid="{6F207ADF-84BF-4C27-A81D-770C32F61183}"/>
    <cellStyle name="計算 4 3 3 4 4" xfId="49480" xr:uid="{2AAD6AE3-8535-4BDE-AD7A-C7AA2B831C55}"/>
    <cellStyle name="計算 4 3 3 5" xfId="5539" xr:uid="{72F10FBB-DF50-414D-9347-3ECD65A9E427}"/>
    <cellStyle name="計算 4 3 3 5 2" xfId="16295" xr:uid="{45924116-D8F3-4F01-A680-FF425B146B7E}"/>
    <cellStyle name="計算 4 3 3 5 2 2" xfId="37985" xr:uid="{2E788AF0-8712-433E-A192-B2D8F1E3949C}"/>
    <cellStyle name="計算 4 3 3 5 3" xfId="27226" xr:uid="{C1B72C62-6A38-42B5-8437-3ED0DC3526A0}"/>
    <cellStyle name="計算 4 3 3 6" xfId="6222" xr:uid="{836BAB64-6553-4437-9421-CEAFEEDF4D7D}"/>
    <cellStyle name="計算 4 3 3 6 2" xfId="16978" xr:uid="{47FD3356-BDE3-47AA-8702-E8321E546004}"/>
    <cellStyle name="計算 4 3 3 6 2 2" xfId="38668" xr:uid="{BD8A169D-73FA-49D5-95DB-3BEE160E5D3D}"/>
    <cellStyle name="計算 4 3 3 6 3" xfId="27909" xr:uid="{32A9B56C-4DD0-48E8-8C84-8D0C81ABC6FE}"/>
    <cellStyle name="計算 4 3 3 7" xfId="6901" xr:uid="{5D455C6F-0D2B-4800-8CF9-49831EFB4FAD}"/>
    <cellStyle name="計算 4 3 3 7 2" xfId="17657" xr:uid="{4173D3BE-FCCC-4A08-B49D-CEF90ACFCD05}"/>
    <cellStyle name="計算 4 3 3 7 2 2" xfId="39347" xr:uid="{5CC8C7C3-2037-4AEB-B629-2A0B3D667C93}"/>
    <cellStyle name="計算 4 3 3 7 3" xfId="28588" xr:uid="{DB37C2E6-05C4-4745-824E-FA53ABF1BDC9}"/>
    <cellStyle name="計算 4 3 3 8" xfId="7564" xr:uid="{99F2E79B-5C25-492E-BC42-33285248A8C7}"/>
    <cellStyle name="計算 4 3 3 8 2" xfId="18320" xr:uid="{1105945C-A500-4F7E-A153-5A6AECB9CA59}"/>
    <cellStyle name="計算 4 3 3 8 2 2" xfId="40010" xr:uid="{919350B0-6BED-4EDF-9587-319D82841FD8}"/>
    <cellStyle name="計算 4 3 3 8 3" xfId="29251" xr:uid="{08EF0063-EB10-40ED-8C45-36C785D9ABC2}"/>
    <cellStyle name="計算 4 3 3 9" xfId="8199" xr:uid="{B4D5DA0D-5F9A-45FA-8A33-C4321434A06A}"/>
    <cellStyle name="計算 4 3 3 9 2" xfId="18955" xr:uid="{F33B537A-E417-4C49-94C4-9CEE69BB5C63}"/>
    <cellStyle name="計算 4 3 3 9 2 2" xfId="40646" xr:uid="{7192B1C1-EAEE-465F-93D6-28CEC60D5662}"/>
    <cellStyle name="計算 4 3 3 9 3" xfId="29887" xr:uid="{A5E3B440-508A-4262-B9B2-A74B32910EFA}"/>
    <cellStyle name="計算 4 3 4" xfId="2673" xr:uid="{64D05B84-E582-4FC4-9B9F-D6AA9503E246}"/>
    <cellStyle name="計算 4 3 4 10" xfId="8700" xr:uid="{88A1B2F6-07EF-4AAC-9A0E-1A4C00786FD8}"/>
    <cellStyle name="計算 4 3 4 10 2" xfId="19456" xr:uid="{B2351051-E08A-4EFC-94FC-82FDD35013F5}"/>
    <cellStyle name="計算 4 3 4 10 2 2" xfId="41147" xr:uid="{F12E58F1-004B-4A13-98F8-6DA764B69D94}"/>
    <cellStyle name="計算 4 3 4 10 3" xfId="30388" xr:uid="{D501A718-B997-443B-A7C9-C3B2C8CD9173}"/>
    <cellStyle name="計算 4 3 4 11" xfId="2512" xr:uid="{8A6BC971-99F9-40BD-8B5B-DB0F49B6655E}"/>
    <cellStyle name="計算 4 3 4 11 2" xfId="13881" xr:uid="{0E1D1639-B697-4E64-8A07-FF1C5F928222}"/>
    <cellStyle name="計算 4 3 4 11 2 2" xfId="35571" xr:uid="{1F0B8E4A-9624-4258-BFDC-F0353EFAB7B1}"/>
    <cellStyle name="計算 4 3 4 11 3" xfId="24812" xr:uid="{638EE0F5-4619-44EA-84A8-27B41F2CF139}"/>
    <cellStyle name="計算 4 3 4 12" xfId="2589" xr:uid="{E8413CAA-C4CD-4D41-A63F-DAC8B5711B5B}"/>
    <cellStyle name="計算 4 3 4 12 2" xfId="13958" xr:uid="{53A901F6-9D47-43BA-876B-E701591C6E44}"/>
    <cellStyle name="計算 4 3 4 12 2 2" xfId="35648" xr:uid="{B9D6C979-00B6-423B-ADD5-2B44B8C74EBD}"/>
    <cellStyle name="計算 4 3 4 12 3" xfId="24889" xr:uid="{0675A674-05A6-4B46-88C6-65AB062FA5E0}"/>
    <cellStyle name="計算 4 3 4 13" xfId="10634" xr:uid="{191DA225-B298-497C-BA55-2A0BBECFA692}"/>
    <cellStyle name="計算 4 3 4 13 2" xfId="21391" xr:uid="{FF1DCF30-8D68-462C-87B3-CB73318C8A55}"/>
    <cellStyle name="計算 4 3 4 13 2 2" xfId="43082" xr:uid="{378CD819-8116-41AC-8414-11CA6E2B4674}"/>
    <cellStyle name="計算 4 3 4 13 3" xfId="32323" xr:uid="{803F0AD0-C859-4C94-AB40-C99DB260D020}"/>
    <cellStyle name="計算 4 3 4 14" xfId="8776" xr:uid="{4E3FF873-A868-4920-B503-9DF3CA7562EE}"/>
    <cellStyle name="計算 4 3 4 14 2" xfId="19532" xr:uid="{F1665A0F-D3B4-430F-BE64-2E3FEB028566}"/>
    <cellStyle name="計算 4 3 4 14 2 2" xfId="41223" xr:uid="{82BF98B9-CDBC-4035-BABC-B2DCDB88636C}"/>
    <cellStyle name="計算 4 3 4 14 3" xfId="30464" xr:uid="{FA244C98-0FC6-4B19-8E12-DDBEAED36052}"/>
    <cellStyle name="計算 4 3 4 15" xfId="6800" xr:uid="{586AEF16-909D-4030-A384-5AB9A58344A6}"/>
    <cellStyle name="計算 4 3 4 15 2" xfId="17556" xr:uid="{89B41833-7F47-42B2-BE4B-14C978E4DDE5}"/>
    <cellStyle name="計算 4 3 4 15 2 2" xfId="39246" xr:uid="{4127B5AB-1A1F-426F-BFBA-7BC8D03E6299}"/>
    <cellStyle name="計算 4 3 4 15 3" xfId="28487" xr:uid="{E075F474-479D-47F7-9A16-48050B785471}"/>
    <cellStyle name="計算 4 3 4 16" xfId="2575" xr:uid="{8E6B45C9-7222-492C-8968-2B1309B7F3B3}"/>
    <cellStyle name="計算 4 3 4 16 2" xfId="13944" xr:uid="{DC847A32-4854-4D24-B6A1-7EE9D88D1851}"/>
    <cellStyle name="計算 4 3 4 16 2 2" xfId="35634" xr:uid="{9710BBA1-A571-4292-88F1-E3A32C1DDE2C}"/>
    <cellStyle name="計算 4 3 4 16 3" xfId="24875" xr:uid="{52079DB8-3DF2-40EC-9E12-1D3B083DFB1C}"/>
    <cellStyle name="計算 4 3 4 17" xfId="13151" xr:uid="{6B3126D9-19B3-4453-804B-D96A3C5E9BE4}"/>
    <cellStyle name="計算 4 3 4 17 2" xfId="34840" xr:uid="{28874AF5-76F4-40F1-B704-C0AADF1A0B10}"/>
    <cellStyle name="計算 4 3 4 18" xfId="24080" xr:uid="{5A34A575-B577-4594-B4C6-45403BFA5B82}"/>
    <cellStyle name="計算 4 3 4 19" xfId="45778" xr:uid="{6BAA106C-D88A-4B87-A264-7387A61619B5}"/>
    <cellStyle name="計算 4 3 4 2" xfId="2520" xr:uid="{93F5CD09-4375-4732-A264-259BDB0EC123}"/>
    <cellStyle name="計算 4 3 4 2 2" xfId="13889" xr:uid="{30119227-421C-4755-A5C2-1DF068B7C220}"/>
    <cellStyle name="計算 4 3 4 2 2 2" xfId="35579" xr:uid="{47E59D68-A13B-4BE9-AAB4-766396926336}"/>
    <cellStyle name="計算 4 3 4 2 2 3" xfId="49989" xr:uid="{4BFD905B-DDD6-428C-94EE-15E149CD9B1D}"/>
    <cellStyle name="計算 4 3 4 2 3" xfId="24820" xr:uid="{E573F1B0-BA7F-49BD-9DB1-147F528CDF8C}"/>
    <cellStyle name="計算 4 3 4 2 4" xfId="47820" xr:uid="{8B4233C1-002B-424D-BF20-D4918672AC22}"/>
    <cellStyle name="計算 4 3 4 20" xfId="46456" xr:uid="{E6E7354B-C6CD-47AD-A6C1-92810C375B06}"/>
    <cellStyle name="計算 4 3 4 21" xfId="47140" xr:uid="{69BB05FA-16D8-49A8-B4CE-2901D705313E}"/>
    <cellStyle name="計算 4 3 4 3" xfId="4003" xr:uid="{7831473E-1C8A-4C17-AF77-EFF5692E0C6F}"/>
    <cellStyle name="計算 4 3 4 3 2" xfId="14759" xr:uid="{D4351F75-9514-4862-A794-23382641AD0D}"/>
    <cellStyle name="計算 4 3 4 3 2 2" xfId="36449" xr:uid="{6A88FB84-E8E6-4D41-B7B5-ECA8674562E5}"/>
    <cellStyle name="計算 4 3 4 3 2 3" xfId="50669" xr:uid="{8C6C32B8-B424-4FDB-B4B1-FAA6CF42FB1C}"/>
    <cellStyle name="計算 4 3 4 3 3" xfId="25691" xr:uid="{4AF4586C-DA07-4810-9B63-FB35C5220B89}"/>
    <cellStyle name="計算 4 3 4 3 4" xfId="48500" xr:uid="{DC6A7EC9-3CCC-4DDE-8F21-9FB17DA51844}"/>
    <cellStyle name="計算 4 3 4 4" xfId="4683" xr:uid="{1D0472B9-3B23-4F16-BCB5-857EE29D6BFA}"/>
    <cellStyle name="計算 4 3 4 4 2" xfId="15439" xr:uid="{D5FDC90B-F13E-45EC-9BC3-F8529C8E90CB}"/>
    <cellStyle name="計算 4 3 4 4 2 2" xfId="37129" xr:uid="{4B0EA118-F3F3-4FC7-97DC-772604980AE6}"/>
    <cellStyle name="計算 4 3 4 4 3" xfId="26371" xr:uid="{A7283E39-B1F1-4B80-B3D8-51EAD7A5D860}"/>
    <cellStyle name="計算 4 3 4 4 4" xfId="49309" xr:uid="{6AE33F7A-E36F-411E-AC3E-96BF931B850D}"/>
    <cellStyle name="計算 4 3 4 5" xfId="5359" xr:uid="{8BD3BE12-6CA7-428F-A82F-3E82E6C91E21}"/>
    <cellStyle name="計算 4 3 4 5 2" xfId="16115" xr:uid="{937602B2-2A81-4CA9-A12E-FBC931709E79}"/>
    <cellStyle name="計算 4 3 4 5 2 2" xfId="37805" xr:uid="{7C3B1775-7BB1-44F3-8A12-8A2FF4BD0751}"/>
    <cellStyle name="計算 4 3 4 5 3" xfId="27047" xr:uid="{36B63C63-B142-4C64-953C-2F1AF614255A}"/>
    <cellStyle name="計算 4 3 4 6" xfId="6048" xr:uid="{0637E7EC-EB3D-485D-98EB-C8903E65CA67}"/>
    <cellStyle name="計算 4 3 4 6 2" xfId="16804" xr:uid="{4557431C-5424-4A38-839B-0214A8EBA87E}"/>
    <cellStyle name="計算 4 3 4 6 2 2" xfId="38494" xr:uid="{F5772C20-0C7B-466C-B80C-A57389A0B0C2}"/>
    <cellStyle name="計算 4 3 4 6 3" xfId="27735" xr:uid="{85FDFFC7-6A7E-4365-8A17-3F5E471C0A71}"/>
    <cellStyle name="計算 4 3 4 7" xfId="6722" xr:uid="{14D43337-0CFD-450C-A3E2-02ED2FF4EF30}"/>
    <cellStyle name="計算 4 3 4 7 2" xfId="17478" xr:uid="{CBFB5B91-F3BB-4200-8056-FA01B26CC5DA}"/>
    <cellStyle name="計算 4 3 4 7 2 2" xfId="39168" xr:uid="{4CCC0602-B0F1-443C-B341-65DF39760F64}"/>
    <cellStyle name="計算 4 3 4 7 3" xfId="28409" xr:uid="{9AC3F6C4-D87E-450A-81E3-6E37D927F29B}"/>
    <cellStyle name="計算 4 3 4 8" xfId="7398" xr:uid="{07DAD28E-D864-4B67-88E4-BEA6CE387D98}"/>
    <cellStyle name="計算 4 3 4 8 2" xfId="18154" xr:uid="{7E3C3F38-5A42-4B4C-9E3E-19F8DAE48D72}"/>
    <cellStyle name="計算 4 3 4 8 2 2" xfId="39844" xr:uid="{1D558C21-194D-4F50-8C9A-D6818A0B12C2}"/>
    <cellStyle name="計算 4 3 4 8 3" xfId="29085" xr:uid="{892E9B91-C8C8-4210-8693-0CAFD86B2908}"/>
    <cellStyle name="計算 4 3 4 9" xfId="2762" xr:uid="{926BBCCA-3FC6-451F-9728-877BC14426CE}"/>
    <cellStyle name="計算 4 3 4 9 2" xfId="14068" xr:uid="{154CEE13-1550-438A-AFB7-70F72744F910}"/>
    <cellStyle name="計算 4 3 4 9 2 2" xfId="35758" xr:uid="{1431F8C2-A3E5-4770-A119-B3795ABB7459}"/>
    <cellStyle name="計算 4 3 4 9 3" xfId="24999" xr:uid="{036B4C88-A301-43D3-8005-89AF778F0E9E}"/>
    <cellStyle name="計算 4 3 5" xfId="2967" xr:uid="{1133FE52-6DDE-4F9D-B6E3-41D0F498A722}"/>
    <cellStyle name="計算 4 3 5 10" xfId="8995" xr:uid="{43089679-1DCD-45CC-A0E4-677B95B191B2}"/>
    <cellStyle name="計算 4 3 5 10 2" xfId="19752" xr:uid="{E1536601-2F99-44AA-8F7B-6F679AEFAE24}"/>
    <cellStyle name="計算 4 3 5 10 2 2" xfId="41443" xr:uid="{9248B274-5082-4851-BB56-6734889C1F3B}"/>
    <cellStyle name="計算 4 3 5 10 3" xfId="30684" xr:uid="{6C452029-0476-4C06-B590-F594E493384D}"/>
    <cellStyle name="計算 4 3 5 11" xfId="9621" xr:uid="{CB02196F-3582-4F06-AA4C-12B02393A293}"/>
    <cellStyle name="計算 4 3 5 11 2" xfId="20378" xr:uid="{A244D700-DC36-46FF-85F3-BEEACA541F87}"/>
    <cellStyle name="計算 4 3 5 11 2 2" xfId="42069" xr:uid="{D0EEE881-0658-4363-9817-2CD5E4174719}"/>
    <cellStyle name="計算 4 3 5 11 3" xfId="31310" xr:uid="{299502F5-75CD-4776-A5F7-9AD5D3CE5630}"/>
    <cellStyle name="計算 4 3 5 12" xfId="10256" xr:uid="{808B3256-17C4-46AA-BB28-344D9111BA87}"/>
    <cellStyle name="計算 4 3 5 12 2" xfId="21013" xr:uid="{52C8B4CD-0FD6-404D-A731-42558755352D}"/>
    <cellStyle name="計算 4 3 5 12 2 2" xfId="42704" xr:uid="{9442C193-80C1-4E52-A176-1BBE649837B6}"/>
    <cellStyle name="計算 4 3 5 12 3" xfId="31945" xr:uid="{9BBB8CBC-B26D-4EB1-B532-7F908B7009C1}"/>
    <cellStyle name="計算 4 3 5 13" xfId="10908" xr:uid="{3FB0C54E-6A9C-4958-9848-B79DF530D880}"/>
    <cellStyle name="計算 4 3 5 13 2" xfId="21665" xr:uid="{3A1265A8-BD18-4870-9299-739258A305AB}"/>
    <cellStyle name="計算 4 3 5 13 2 2" xfId="43356" xr:uid="{C4E62507-C6FD-40D3-92DE-BC6590DC1961}"/>
    <cellStyle name="計算 4 3 5 13 3" xfId="32597" xr:uid="{4B2945C3-D766-4A67-A63C-4FA90CB6505A}"/>
    <cellStyle name="計算 4 3 5 14" xfId="11533" xr:uid="{3C86A547-8CD5-40A9-9FC7-944D4198C19D}"/>
    <cellStyle name="計算 4 3 5 14 2" xfId="22290" xr:uid="{52A9C777-724C-4B11-987A-A75780BEE8A9}"/>
    <cellStyle name="計算 4 3 5 14 2 2" xfId="43981" xr:uid="{4374EDC3-0D42-4223-B10A-ADE76DDFD3E5}"/>
    <cellStyle name="計算 4 3 5 14 3" xfId="33222" xr:uid="{71239191-02BD-488B-9802-A2DC94B0F899}"/>
    <cellStyle name="計算 4 3 5 15" xfId="12138" xr:uid="{AB9DFFDD-AB38-4E8D-89AF-BFC18E4C6D46}"/>
    <cellStyle name="計算 4 3 5 15 2" xfId="22895" xr:uid="{6C6F18D1-6FED-4B85-99D0-CDF8C2274851}"/>
    <cellStyle name="計算 4 3 5 15 2 2" xfId="44586" xr:uid="{B33E03A5-122D-472A-BF01-973457FECB22}"/>
    <cellStyle name="計算 4 3 5 15 3" xfId="33827" xr:uid="{38574BA4-3129-4A7E-985E-DA14E3F5904E}"/>
    <cellStyle name="計算 4 3 5 16" xfId="12767" xr:uid="{BCDBE9E6-4D25-432B-99A2-44D1DDFEA83C}"/>
    <cellStyle name="計算 4 3 5 16 2" xfId="23524" xr:uid="{142744D8-7590-47EE-875C-04E9A2A21103}"/>
    <cellStyle name="計算 4 3 5 16 2 2" xfId="45215" xr:uid="{8C600BED-5A7C-43D3-A144-D6D8F86962D3}"/>
    <cellStyle name="計算 4 3 5 16 3" xfId="34456" xr:uid="{79623E97-B42C-456A-92E9-B3A9EC6F850A}"/>
    <cellStyle name="計算 4 3 5 17" xfId="13438" xr:uid="{0FD34AB1-611F-405A-94AB-BF2628808308}"/>
    <cellStyle name="計算 4 3 5 17 2" xfId="35127" xr:uid="{11A4D1FB-1A4E-40EE-A814-08D6AF9D46F5}"/>
    <cellStyle name="計算 4 3 5 18" xfId="24367" xr:uid="{AA316607-E83C-44E0-9711-64A950701166}"/>
    <cellStyle name="計算 4 3 5 19" xfId="46065" xr:uid="{767EDE8C-9307-43D3-8B3B-486ABF63D948}"/>
    <cellStyle name="計算 4 3 5 2" xfId="3619" xr:uid="{72F89FAC-D3B0-4AFD-B746-3A5178FEA26E}"/>
    <cellStyle name="計算 4 3 5 2 2" xfId="14375" xr:uid="{9046B973-85EB-4ADC-AC76-4418BE07A8A8}"/>
    <cellStyle name="計算 4 3 5 2 2 2" xfId="36065" xr:uid="{1283416B-2AFD-4DA2-A457-5FC4E28D6ED0}"/>
    <cellStyle name="計算 4 3 5 2 2 3" xfId="50276" xr:uid="{F7400E50-19A9-4F01-94A3-5C40533F77D0}"/>
    <cellStyle name="計算 4 3 5 2 3" xfId="25307" xr:uid="{336CB521-000D-45AF-98A3-FDB730C1DAA8}"/>
    <cellStyle name="計算 4 3 5 2 4" xfId="48107" xr:uid="{4A2D4B8B-3B04-47B6-8409-D42846CF440A}"/>
    <cellStyle name="計算 4 3 5 20" xfId="46743" xr:uid="{D9DED296-48A5-4E9E-B88D-F3492D9E08F0}"/>
    <cellStyle name="計算 4 3 5 21" xfId="47427" xr:uid="{498DBF78-97DD-4149-BE35-A94956687724}"/>
    <cellStyle name="計算 4 3 5 3" xfId="4299" xr:uid="{04548876-25FC-4982-93A0-959B92329A1E}"/>
    <cellStyle name="計算 4 3 5 3 2" xfId="15055" xr:uid="{BB8BA4BB-EC07-40BA-BAAC-DC1C24267169}"/>
    <cellStyle name="計算 4 3 5 3 2 2" xfId="36745" xr:uid="{B510354C-4F1E-4AE6-BFED-41AA6BFBD584}"/>
    <cellStyle name="計算 4 3 5 3 2 3" xfId="50956" xr:uid="{94D18B0E-D46D-4E6F-959F-BBCCA2D0B792}"/>
    <cellStyle name="計算 4 3 5 3 3" xfId="25987" xr:uid="{C5BDA3B1-71FE-4A4F-ACD2-6222D93BCD51}"/>
    <cellStyle name="計算 4 3 5 3 4" xfId="48787" xr:uid="{76E2C319-4944-4237-B4CF-4C0D254E158E}"/>
    <cellStyle name="計算 4 3 5 4" xfId="4975" xr:uid="{563C3E5F-97A3-4542-B90F-4927B2808610}"/>
    <cellStyle name="計算 4 3 5 4 2" xfId="15731" xr:uid="{E67DF619-5FA1-43A8-AD6A-A77F23505DA1}"/>
    <cellStyle name="計算 4 3 5 4 2 2" xfId="37421" xr:uid="{4860D8B6-EB03-4249-8F79-6E1697FC8A73}"/>
    <cellStyle name="計算 4 3 5 4 3" xfId="26663" xr:uid="{020E1F96-0A08-4B1A-951A-AC36294A880F}"/>
    <cellStyle name="計算 4 3 5 4 4" xfId="49596" xr:uid="{9AE5FC3F-D0BD-40F6-A6A4-8DE59580A436}"/>
    <cellStyle name="計算 4 3 5 5" xfId="5655" xr:uid="{916CA9ED-7B7F-41E8-B3A5-FD2E436C8BA0}"/>
    <cellStyle name="計算 4 3 5 5 2" xfId="16411" xr:uid="{07F16442-0014-454F-8098-F8C841FF9777}"/>
    <cellStyle name="計算 4 3 5 5 2 2" xfId="38101" xr:uid="{B3209F5A-782A-461E-BC2D-102A4489C921}"/>
    <cellStyle name="計算 4 3 5 5 3" xfId="27342" xr:uid="{B8BCDAB4-9A35-4053-BCB5-D9621A7684CD}"/>
    <cellStyle name="計算 4 3 5 6" xfId="6338" xr:uid="{546E1E24-97A2-4850-8A6F-CE64E8996961}"/>
    <cellStyle name="計算 4 3 5 6 2" xfId="17094" xr:uid="{233BD4FB-589B-41AE-BB97-F87D2F2CA21C}"/>
    <cellStyle name="計算 4 3 5 6 2 2" xfId="38784" xr:uid="{C09C1ECA-6DE7-4061-AE44-0120060F0663}"/>
    <cellStyle name="計算 4 3 5 6 3" xfId="28025" xr:uid="{2A6B4D6F-9175-4DDD-B55E-E3D77226A9B7}"/>
    <cellStyle name="計算 4 3 5 7" xfId="7017" xr:uid="{F9C6A7AF-DF25-4E74-9A38-161CF5981349}"/>
    <cellStyle name="計算 4 3 5 7 2" xfId="17773" xr:uid="{B22176BB-D9E7-4E39-BB55-AFF02B63A8CF}"/>
    <cellStyle name="計算 4 3 5 7 2 2" xfId="39463" xr:uid="{F69BF964-DFB5-4BEE-9128-937CDCD8EE53}"/>
    <cellStyle name="計算 4 3 5 7 3" xfId="28704" xr:uid="{4ACC5EA4-CBCB-4112-AC24-82177DA44BCB}"/>
    <cellStyle name="計算 4 3 5 8" xfId="7680" xr:uid="{AD55FAC6-6381-4D44-ABF2-695C102B2AAA}"/>
    <cellStyle name="計算 4 3 5 8 2" xfId="18436" xr:uid="{ECA06D37-DD57-4C07-A03B-1493D8981397}"/>
    <cellStyle name="計算 4 3 5 8 2 2" xfId="40127" xr:uid="{A973540F-1E21-48C3-AB40-04098E879989}"/>
    <cellStyle name="計算 4 3 5 8 3" xfId="29368" xr:uid="{CDD62610-2CEC-4331-8914-0FD44064F722}"/>
    <cellStyle name="計算 4 3 5 9" xfId="8316" xr:uid="{BE190189-6809-41FB-BD19-771B224162AD}"/>
    <cellStyle name="計算 4 3 5 9 2" xfId="19072" xr:uid="{921899F2-9705-479A-9243-AAEFB3401BB1}"/>
    <cellStyle name="計算 4 3 5 9 2 2" xfId="40763" xr:uid="{5AE1694A-679D-43D9-AC53-A66BF73392EA}"/>
    <cellStyle name="計算 4 3 5 9 3" xfId="30004" xr:uid="{BC77E130-357E-4E41-985C-9ADE88C69309}"/>
    <cellStyle name="計算 4 3 6" xfId="3012" xr:uid="{0D8A1048-00A2-4500-BBCE-770A72E84A3B}"/>
    <cellStyle name="計算 4 3 6 10" xfId="9040" xr:uid="{D608C754-87F2-4AE6-B472-817C6C1CADE8}"/>
    <cellStyle name="計算 4 3 6 10 2" xfId="19797" xr:uid="{EC3A4389-CC80-4CA2-97AD-162D90521EF9}"/>
    <cellStyle name="計算 4 3 6 10 2 2" xfId="41488" xr:uid="{20321119-B054-4F8A-AE11-956787AC6D71}"/>
    <cellStyle name="計算 4 3 6 10 3" xfId="30729" xr:uid="{51D4A532-C10E-4419-BF73-B1F1926A7BC1}"/>
    <cellStyle name="計算 4 3 6 11" xfId="9666" xr:uid="{E019D534-7C73-4D63-9010-8B2068FED87D}"/>
    <cellStyle name="計算 4 3 6 11 2" xfId="20423" xr:uid="{3BDBB7CE-E04F-4936-8F6D-24CDCAFF3D33}"/>
    <cellStyle name="計算 4 3 6 11 2 2" xfId="42114" xr:uid="{80B7F50B-0A71-4CF4-A973-D1CA5CBC63A6}"/>
    <cellStyle name="計算 4 3 6 11 3" xfId="31355" xr:uid="{C65842AF-B69D-4C1C-8068-C8D44433D7DD}"/>
    <cellStyle name="計算 4 3 6 12" xfId="10301" xr:uid="{10503655-27EC-4A2E-80E8-07A67AB9BD7C}"/>
    <cellStyle name="計算 4 3 6 12 2" xfId="21058" xr:uid="{F941D270-2540-4481-8477-09679615372C}"/>
    <cellStyle name="計算 4 3 6 12 2 2" xfId="42749" xr:uid="{735C2E17-2EDA-49D9-A056-57709AFEF143}"/>
    <cellStyle name="計算 4 3 6 12 3" xfId="31990" xr:uid="{A8FAAD6E-22DD-4C96-A3F9-B69F5844F014}"/>
    <cellStyle name="計算 4 3 6 13" xfId="10953" xr:uid="{F881F642-A6F8-438D-B247-0C0AD8EC9084}"/>
    <cellStyle name="計算 4 3 6 13 2" xfId="21710" xr:uid="{ED1C91D4-A1E7-4477-8243-4415FAA021F1}"/>
    <cellStyle name="計算 4 3 6 13 2 2" xfId="43401" xr:uid="{45C9F027-A9E6-49B0-810C-6CB03741BB4F}"/>
    <cellStyle name="計算 4 3 6 13 3" xfId="32642" xr:uid="{909BCA8B-66DA-4474-9850-17E1C8B0F83D}"/>
    <cellStyle name="計算 4 3 6 14" xfId="11578" xr:uid="{7B8B1C2F-4BA3-4A0C-B314-5F595C036AF6}"/>
    <cellStyle name="計算 4 3 6 14 2" xfId="22335" xr:uid="{8BE338B1-702C-4C9C-B8AE-DBD52B5448A5}"/>
    <cellStyle name="計算 4 3 6 14 2 2" xfId="44026" xr:uid="{A385C08D-46F2-47E5-8B53-06DB1F6798C9}"/>
    <cellStyle name="計算 4 3 6 14 3" xfId="33267" xr:uid="{6B3360C2-2B86-4E25-A8CC-3E83253DE635}"/>
    <cellStyle name="計算 4 3 6 15" xfId="12183" xr:uid="{35E90CB7-66B6-41A1-9118-7DDAE8979DDD}"/>
    <cellStyle name="計算 4 3 6 15 2" xfId="22940" xr:uid="{C159926B-5A9A-4632-81A8-7888A344A28F}"/>
    <cellStyle name="計算 4 3 6 15 2 2" xfId="44631" xr:uid="{D995083F-75E9-46A4-90A2-82E48A343D93}"/>
    <cellStyle name="計算 4 3 6 15 3" xfId="33872" xr:uid="{3B136CB3-BB5D-405C-A8E2-404B79893A78}"/>
    <cellStyle name="計算 4 3 6 16" xfId="12812" xr:uid="{A8345063-AF9D-46AA-8800-086721B82EC1}"/>
    <cellStyle name="計算 4 3 6 16 2" xfId="23569" xr:uid="{9A82DA2E-55AF-4653-8E0D-E637B27C39B6}"/>
    <cellStyle name="計算 4 3 6 16 2 2" xfId="45260" xr:uid="{0E557773-AEAC-41D4-8736-7A34EA0D7008}"/>
    <cellStyle name="計算 4 3 6 16 3" xfId="34501" xr:uid="{E11A02E8-3FEB-4352-BA93-DCF905B51F15}"/>
    <cellStyle name="計算 4 3 6 17" xfId="13483" xr:uid="{2E8B7F9C-F7A8-4A6B-AC7C-B7F4C1EC10FA}"/>
    <cellStyle name="計算 4 3 6 17 2" xfId="35172" xr:uid="{5F6E2161-4C38-4143-A64C-467FB0A7E366}"/>
    <cellStyle name="計算 4 3 6 18" xfId="24412" xr:uid="{0DE0CC88-2FDD-45CE-B2F7-AB797BD581F0}"/>
    <cellStyle name="計算 4 3 6 19" xfId="46110" xr:uid="{F8BBB09A-72E3-45DE-BE88-317C8178C60C}"/>
    <cellStyle name="計算 4 3 6 2" xfId="3664" xr:uid="{EEFF5784-9F47-4696-8A26-781783FDE090}"/>
    <cellStyle name="計算 4 3 6 2 2" xfId="14420" xr:uid="{4FD96C3B-AECB-41DA-BA7F-3FAEE8CACF1C}"/>
    <cellStyle name="計算 4 3 6 2 2 2" xfId="36110" xr:uid="{22D6B09C-7FCC-49F2-8297-B36774101A35}"/>
    <cellStyle name="計算 4 3 6 2 2 3" xfId="50321" xr:uid="{057C6580-DD0C-4808-8E0C-E46C278F45EA}"/>
    <cellStyle name="計算 4 3 6 2 3" xfId="25352" xr:uid="{AECD618A-1D3A-4A49-B931-A78F0351A79C}"/>
    <cellStyle name="計算 4 3 6 2 4" xfId="48152" xr:uid="{7B8D6D52-E54F-4C2C-A727-DFC53B75342A}"/>
    <cellStyle name="計算 4 3 6 20" xfId="46788" xr:uid="{C2EA44E1-189C-4321-81D1-37BF0CDDA80B}"/>
    <cellStyle name="計算 4 3 6 21" xfId="47472" xr:uid="{5FFBC8D4-0F51-4C73-B78E-CCFE5AE0EDCF}"/>
    <cellStyle name="計算 4 3 6 3" xfId="4344" xr:uid="{B7586CE2-AE3A-4816-9A92-0A9137899551}"/>
    <cellStyle name="計算 4 3 6 3 2" xfId="15100" xr:uid="{5BB9D970-683B-4B98-85E2-3F4FBCAEAE3D}"/>
    <cellStyle name="計算 4 3 6 3 2 2" xfId="36790" xr:uid="{965B77BB-C90A-4A98-9BCA-E75999C75272}"/>
    <cellStyle name="計算 4 3 6 3 2 3" xfId="51001" xr:uid="{C7EBEE6B-7ADE-4925-B973-222CD88B7321}"/>
    <cellStyle name="計算 4 3 6 3 3" xfId="26032" xr:uid="{2CC26531-03C3-4D4F-9CF1-FC68860561DA}"/>
    <cellStyle name="計算 4 3 6 3 4" xfId="48832" xr:uid="{748172ED-DD8D-4C3C-A741-61F267005E44}"/>
    <cellStyle name="計算 4 3 6 4" xfId="5020" xr:uid="{E27295E1-25A9-4DE3-B4F9-4813AB8404B6}"/>
    <cellStyle name="計算 4 3 6 4 2" xfId="15776" xr:uid="{DC8E6747-1295-4865-B0D0-3A598A4CE572}"/>
    <cellStyle name="計算 4 3 6 4 2 2" xfId="37466" xr:uid="{F31598B9-1207-4DEF-AF84-2CC7B493AFAC}"/>
    <cellStyle name="計算 4 3 6 4 3" xfId="26708" xr:uid="{10BA64D7-C120-44D3-BBA9-74C9ECCEC054}"/>
    <cellStyle name="計算 4 3 6 4 4" xfId="49641" xr:uid="{59003E64-10AB-4829-85C4-3BE7C77F88C5}"/>
    <cellStyle name="計算 4 3 6 5" xfId="5700" xr:uid="{D8C04FB1-8A87-4315-8DED-062166E24A47}"/>
    <cellStyle name="計算 4 3 6 5 2" xfId="16456" xr:uid="{523DFB9A-7B05-42F4-A486-6ECC98B61764}"/>
    <cellStyle name="計算 4 3 6 5 2 2" xfId="38146" xr:uid="{DCCAAE45-00E1-4C7F-90B0-D953D6A33DF4}"/>
    <cellStyle name="計算 4 3 6 5 3" xfId="27387" xr:uid="{5BBDB430-783E-412E-B658-BD65CB6FFFE0}"/>
    <cellStyle name="計算 4 3 6 6" xfId="6383" xr:uid="{0BFF8CA4-35D0-46C0-BBB6-8FA202B8D94B}"/>
    <cellStyle name="計算 4 3 6 6 2" xfId="17139" xr:uid="{DC4C0E3C-57BD-4467-85FD-EB164A0B86E9}"/>
    <cellStyle name="計算 4 3 6 6 2 2" xfId="38829" xr:uid="{A30D3F54-0582-407A-BF4E-7F747723623E}"/>
    <cellStyle name="計算 4 3 6 6 3" xfId="28070" xr:uid="{3E5623E4-DA73-448B-A103-CC19BFEC1DD8}"/>
    <cellStyle name="計算 4 3 6 7" xfId="7062" xr:uid="{6E9CC267-B8FA-4F48-869A-DFA0F9335606}"/>
    <cellStyle name="計算 4 3 6 7 2" xfId="17818" xr:uid="{4735C210-F16B-4C47-B2C1-D93341337BCB}"/>
    <cellStyle name="計算 4 3 6 7 2 2" xfId="39508" xr:uid="{AB786273-4374-463C-9A8E-24ED94306163}"/>
    <cellStyle name="計算 4 3 6 7 3" xfId="28749" xr:uid="{4DEF2F6F-B8B9-47D4-A1ED-D40A0C3CF865}"/>
    <cellStyle name="計算 4 3 6 8" xfId="7725" xr:uid="{5897BBEE-BFBB-4873-B7FB-F7C0869016D0}"/>
    <cellStyle name="計算 4 3 6 8 2" xfId="18481" xr:uid="{AA16FAFB-D909-44CA-BA7E-A204371C732A}"/>
    <cellStyle name="計算 4 3 6 8 2 2" xfId="40172" xr:uid="{4B855DE5-0644-408A-A26C-DCF35F95B71D}"/>
    <cellStyle name="計算 4 3 6 8 3" xfId="29413" xr:uid="{36878C8A-1C2D-4E39-84F9-707A0C8ABFA8}"/>
    <cellStyle name="計算 4 3 6 9" xfId="8361" xr:uid="{E95C4B07-ADCD-42C0-9871-8DF556F22C01}"/>
    <cellStyle name="計算 4 3 6 9 2" xfId="19117" xr:uid="{5DA9CCF4-39AA-4165-A7A3-34F07C819881}"/>
    <cellStyle name="計算 4 3 6 9 2 2" xfId="40808" xr:uid="{D75E4BB3-084A-49CA-90C3-37C3DED265CF}"/>
    <cellStyle name="計算 4 3 6 9 3" xfId="30049" xr:uid="{45449467-D5DD-4913-9843-D4BB6575BDB7}"/>
    <cellStyle name="計算 4 3 7" xfId="3057" xr:uid="{8DD9FE12-F858-445B-9CDC-5672E9286186}"/>
    <cellStyle name="計算 4 3 7 10" xfId="9085" xr:uid="{98BF4AA4-7584-44A7-9442-0F9231702ED5}"/>
    <cellStyle name="計算 4 3 7 10 2" xfId="19842" xr:uid="{CFE201D3-5558-4EB3-9958-4E68CE498DE2}"/>
    <cellStyle name="計算 4 3 7 10 2 2" xfId="41533" xr:uid="{0EACF48C-D73A-4622-A25E-388C9A83670C}"/>
    <cellStyle name="計算 4 3 7 10 3" xfId="30774" xr:uid="{5700FA23-316F-49D0-B8D6-97CB8BE407E4}"/>
    <cellStyle name="計算 4 3 7 11" xfId="9711" xr:uid="{E07F8C77-E5D7-4E38-8CC4-67C531959E6C}"/>
    <cellStyle name="計算 4 3 7 11 2" xfId="20468" xr:uid="{3DBC3744-017D-44C0-AC03-CDF8AC37016F}"/>
    <cellStyle name="計算 4 3 7 11 2 2" xfId="42159" xr:uid="{B444BDBA-32DD-4247-8BE3-4B30B0B574C3}"/>
    <cellStyle name="計算 4 3 7 11 3" xfId="31400" xr:uid="{3D1B94DE-BA05-4322-B139-8F7B5D18DB3F}"/>
    <cellStyle name="計算 4 3 7 12" xfId="10346" xr:uid="{31BBE6D8-EDC2-4EFA-8FBB-2C776159CE23}"/>
    <cellStyle name="計算 4 3 7 12 2" xfId="21103" xr:uid="{430FCA1E-C027-4E28-B8C0-226AD411FCD9}"/>
    <cellStyle name="計算 4 3 7 12 2 2" xfId="42794" xr:uid="{84DEE9DB-3C85-4CFE-9454-9D04154E3127}"/>
    <cellStyle name="計算 4 3 7 12 3" xfId="32035" xr:uid="{6D379620-68C8-4EB3-9966-7B8CC537CAF4}"/>
    <cellStyle name="計算 4 3 7 13" xfId="10998" xr:uid="{D5F35F35-A644-4B57-A26F-FC9F5C7DCF7E}"/>
    <cellStyle name="計算 4 3 7 13 2" xfId="21755" xr:uid="{53F57E10-54AA-4786-B635-8EED05195F06}"/>
    <cellStyle name="計算 4 3 7 13 2 2" xfId="43446" xr:uid="{05D7AC87-9384-4959-B813-A9B1863EE312}"/>
    <cellStyle name="計算 4 3 7 13 3" xfId="32687" xr:uid="{74F48B11-B547-43BE-8E59-3620F0971DE9}"/>
    <cellStyle name="計算 4 3 7 14" xfId="11623" xr:uid="{5998F602-CF58-4B17-B182-707E80175413}"/>
    <cellStyle name="計算 4 3 7 14 2" xfId="22380" xr:uid="{240EFB63-EA01-4868-B1DA-997CCBA283B8}"/>
    <cellStyle name="計算 4 3 7 14 2 2" xfId="44071" xr:uid="{EE595AE3-06A6-4CCB-B424-EE53FA73365C}"/>
    <cellStyle name="計算 4 3 7 14 3" xfId="33312" xr:uid="{F359B404-E7F0-4AB1-AF1F-7B1158074F49}"/>
    <cellStyle name="計算 4 3 7 15" xfId="12228" xr:uid="{D3EF8194-FBE4-42E6-8CA6-2364F33C0D3C}"/>
    <cellStyle name="計算 4 3 7 15 2" xfId="22985" xr:uid="{B80857A4-A5D1-4C70-A586-40E163636AFE}"/>
    <cellStyle name="計算 4 3 7 15 2 2" xfId="44676" xr:uid="{E237E172-BDE5-4267-913D-296DBC383B97}"/>
    <cellStyle name="計算 4 3 7 15 3" xfId="33917" xr:uid="{911D55F9-6004-4DA5-A594-5A7D2ED5A00E}"/>
    <cellStyle name="計算 4 3 7 16" xfId="12857" xr:uid="{BBB8C52C-C99A-4FC4-9CD2-3E9040D00DB5}"/>
    <cellStyle name="計算 4 3 7 16 2" xfId="23614" xr:uid="{DDCF6DBC-816E-47D6-B945-B4B96A795D3E}"/>
    <cellStyle name="計算 4 3 7 16 2 2" xfId="45305" xr:uid="{D4F9B4E9-689A-4DA3-BB52-73527C33F3B7}"/>
    <cellStyle name="計算 4 3 7 16 3" xfId="34546" xr:uid="{F27E0B79-73F2-4379-9532-5CEE00148198}"/>
    <cellStyle name="計算 4 3 7 17" xfId="13528" xr:uid="{CE62F1C8-7D02-4DA1-843C-650A84FF87DE}"/>
    <cellStyle name="計算 4 3 7 17 2" xfId="35217" xr:uid="{E91F963E-EC17-4BE2-AE5C-23F9BBBDA811}"/>
    <cellStyle name="計算 4 3 7 18" xfId="24457" xr:uid="{88143AB4-0452-404D-AAE4-BE3877F077F8}"/>
    <cellStyle name="計算 4 3 7 19" xfId="46155" xr:uid="{91B84D61-0A94-40ED-BAF0-30BF2805DE4C}"/>
    <cellStyle name="計算 4 3 7 2" xfId="3709" xr:uid="{B73BB550-7973-4043-9942-DFF4CCA23637}"/>
    <cellStyle name="計算 4 3 7 2 2" xfId="14465" xr:uid="{AF38D9BC-8D5E-41F1-AD82-2226D229B5A6}"/>
    <cellStyle name="計算 4 3 7 2 2 2" xfId="36155" xr:uid="{F148D7E0-8A75-49DC-BD51-40D5F1BA0B7C}"/>
    <cellStyle name="計算 4 3 7 2 2 3" xfId="50366" xr:uid="{593CA0D6-916A-40D8-9065-7C0BCEE0C465}"/>
    <cellStyle name="計算 4 3 7 2 3" xfId="25397" xr:uid="{CAE9AEBB-B491-42EC-96FF-D07CFD342F67}"/>
    <cellStyle name="計算 4 3 7 2 4" xfId="48197" xr:uid="{8A8A5BE6-B0EB-41B5-8FF1-B945A574E876}"/>
    <cellStyle name="計算 4 3 7 20" xfId="46833" xr:uid="{146F1843-37D5-419E-8C38-F850D374D583}"/>
    <cellStyle name="計算 4 3 7 21" xfId="47517" xr:uid="{6C233CD0-26A9-45B3-AE7B-8891F303B1BE}"/>
    <cellStyle name="計算 4 3 7 3" xfId="4389" xr:uid="{66AB0AE6-F897-49EC-A69D-586A4EFBF4A1}"/>
    <cellStyle name="計算 4 3 7 3 2" xfId="15145" xr:uid="{89AB3B10-BD31-43F3-8F68-69004673C4DB}"/>
    <cellStyle name="計算 4 3 7 3 2 2" xfId="36835" xr:uid="{367D2332-57CE-4558-A50A-8549405259D4}"/>
    <cellStyle name="計算 4 3 7 3 2 3" xfId="51046" xr:uid="{7BBDF09F-2BB6-456D-8C91-D47D0F763108}"/>
    <cellStyle name="計算 4 3 7 3 3" xfId="26077" xr:uid="{3FF0CE44-4C5F-4064-89E9-E26B92C359AF}"/>
    <cellStyle name="計算 4 3 7 3 4" xfId="48877" xr:uid="{9074CED0-EA49-4DE4-B553-D66052C981C0}"/>
    <cellStyle name="計算 4 3 7 4" xfId="5065" xr:uid="{49895AB4-8274-4498-90F3-CB29B2199B94}"/>
    <cellStyle name="計算 4 3 7 4 2" xfId="15821" xr:uid="{A370032F-8089-461B-9CE4-4A1C9C9C1A1B}"/>
    <cellStyle name="計算 4 3 7 4 2 2" xfId="37511" xr:uid="{810CE58B-3C96-4311-8E05-9CAC42F5B22E}"/>
    <cellStyle name="計算 4 3 7 4 3" xfId="26753" xr:uid="{B4F81753-C665-401B-9A3B-8D72123D22AE}"/>
    <cellStyle name="計算 4 3 7 4 4" xfId="49686" xr:uid="{CA6C9292-F53D-4927-8C83-57A19DF65E30}"/>
    <cellStyle name="計算 4 3 7 5" xfId="5745" xr:uid="{D99764EC-FB12-428A-9268-00AE7FAE5869}"/>
    <cellStyle name="計算 4 3 7 5 2" xfId="16501" xr:uid="{5F6F3323-4297-4EAF-9290-D2D0F02CF2B7}"/>
    <cellStyle name="計算 4 3 7 5 2 2" xfId="38191" xr:uid="{BAB7931B-8818-4B5D-97DE-D4CC294D5C07}"/>
    <cellStyle name="計算 4 3 7 5 3" xfId="27432" xr:uid="{750AB22C-EB18-4CFD-B594-22DBC4CFAB84}"/>
    <cellStyle name="計算 4 3 7 6" xfId="6428" xr:uid="{40B07176-2F7D-40A6-BD66-59FA07EB326C}"/>
    <cellStyle name="計算 4 3 7 6 2" xfId="17184" xr:uid="{9DCE7CF7-0ACA-4CEF-8FE6-F47715D42935}"/>
    <cellStyle name="計算 4 3 7 6 2 2" xfId="38874" xr:uid="{241C5836-7B9A-4B80-9DBD-7FBBF09B086F}"/>
    <cellStyle name="計算 4 3 7 6 3" xfId="28115" xr:uid="{B4F47AF2-892A-4E4A-93CE-7F53B6F54636}"/>
    <cellStyle name="計算 4 3 7 7" xfId="7107" xr:uid="{1438A8DB-77C6-4F0C-9129-737DF8764370}"/>
    <cellStyle name="計算 4 3 7 7 2" xfId="17863" xr:uid="{EB5839B5-4AC2-4C56-9C51-B2E620611D01}"/>
    <cellStyle name="計算 4 3 7 7 2 2" xfId="39553" xr:uid="{1EB7BF06-E56E-47F5-A107-D4436ED700FE}"/>
    <cellStyle name="計算 4 3 7 7 3" xfId="28794" xr:uid="{E073489F-3574-4189-86D3-88194EFBC0BE}"/>
    <cellStyle name="計算 4 3 7 8" xfId="7770" xr:uid="{C9006ACD-A54B-434A-A998-0245D7C4332D}"/>
    <cellStyle name="計算 4 3 7 8 2" xfId="18526" xr:uid="{788D9B43-A799-4263-AE10-6D0C24FFF474}"/>
    <cellStyle name="計算 4 3 7 8 2 2" xfId="40217" xr:uid="{9C17BB9A-C982-45A1-88C0-7326BB1F0BD1}"/>
    <cellStyle name="計算 4 3 7 8 3" xfId="29458" xr:uid="{866E066D-7290-4D77-9C33-C412739F80E0}"/>
    <cellStyle name="計算 4 3 7 9" xfId="8406" xr:uid="{25324D35-100B-4DCB-9963-D0B742D9541D}"/>
    <cellStyle name="計算 4 3 7 9 2" xfId="19162" xr:uid="{72ADEF0B-0821-49A5-A054-69DF2B6076CD}"/>
    <cellStyle name="計算 4 3 7 9 2 2" xfId="40853" xr:uid="{0F148D6E-4DB0-421D-8ADA-C337A262EDC2}"/>
    <cellStyle name="計算 4 3 7 9 3" xfId="30094" xr:uid="{5943FB06-0AA7-4177-977C-475BE1F6A6F4}"/>
    <cellStyle name="計算 4 3 8" xfId="3117" xr:uid="{BDB78F56-7532-46AF-9C60-4654DE776999}"/>
    <cellStyle name="計算 4 3 8 10" xfId="9145" xr:uid="{172B9B4E-96DE-4944-8ED6-A2DDB0FFF2DA}"/>
    <cellStyle name="計算 4 3 8 10 2" xfId="19902" xr:uid="{9979E0F8-F679-4821-B723-42C64AFB790C}"/>
    <cellStyle name="計算 4 3 8 10 2 2" xfId="41593" xr:uid="{E579CA2D-35FC-4089-9F22-2FCE8B4200A8}"/>
    <cellStyle name="計算 4 3 8 10 3" xfId="30834" xr:uid="{AB9D8D57-6B62-4921-9773-C5AF9A6991D6}"/>
    <cellStyle name="計算 4 3 8 11" xfId="9771" xr:uid="{799BEC5F-34D8-4532-81D7-AB1AE35A79A6}"/>
    <cellStyle name="計算 4 3 8 11 2" xfId="20528" xr:uid="{7984EAFE-F52B-422F-88AC-F172699B6213}"/>
    <cellStyle name="計算 4 3 8 11 2 2" xfId="42219" xr:uid="{68D86A93-C56A-448E-8786-CFD1A27A8DEC}"/>
    <cellStyle name="計算 4 3 8 11 3" xfId="31460" xr:uid="{FD98BEEE-FD81-4DD4-9312-5DB4E617B797}"/>
    <cellStyle name="計算 4 3 8 12" xfId="10406" xr:uid="{CE99BDF4-B313-4317-8267-F036A537BBD7}"/>
    <cellStyle name="計算 4 3 8 12 2" xfId="21163" xr:uid="{CEB94395-BC20-454B-A28F-1B8EBCEE207E}"/>
    <cellStyle name="計算 4 3 8 12 2 2" xfId="42854" xr:uid="{D14C4279-371E-4D7A-9FD0-9D467CCB0B9F}"/>
    <cellStyle name="計算 4 3 8 12 3" xfId="32095" xr:uid="{231E91A6-5804-4996-9098-6187982217B0}"/>
    <cellStyle name="計算 4 3 8 13" xfId="11058" xr:uid="{A5BBD28C-0C20-445A-9CB4-F8AE05A77AB9}"/>
    <cellStyle name="計算 4 3 8 13 2" xfId="21815" xr:uid="{F2693870-D089-44A6-9B0E-546A11351C6D}"/>
    <cellStyle name="計算 4 3 8 13 2 2" xfId="43506" xr:uid="{1CA846AF-7D9E-4542-A931-241FE4839F51}"/>
    <cellStyle name="計算 4 3 8 13 3" xfId="32747" xr:uid="{3935942F-E838-4B24-9839-B1089C616B9A}"/>
    <cellStyle name="計算 4 3 8 14" xfId="11683" xr:uid="{23A19A02-D8C9-4AC4-801F-5598B730A61D}"/>
    <cellStyle name="計算 4 3 8 14 2" xfId="22440" xr:uid="{EE572633-0145-4807-BF7A-90F44047B067}"/>
    <cellStyle name="計算 4 3 8 14 2 2" xfId="44131" xr:uid="{6FF60762-B123-45B1-83C9-826513999173}"/>
    <cellStyle name="計算 4 3 8 14 3" xfId="33372" xr:uid="{925C82BD-32A5-4051-B078-89A92706A07F}"/>
    <cellStyle name="計算 4 3 8 15" xfId="12288" xr:uid="{6595B899-31A5-4FDB-8C6A-118E376AAA75}"/>
    <cellStyle name="計算 4 3 8 15 2" xfId="23045" xr:uid="{9DE996FC-4118-4B5C-ACB0-4A032DC3D9A2}"/>
    <cellStyle name="計算 4 3 8 15 2 2" xfId="44736" xr:uid="{483E53F1-34E5-4D1A-9605-375B8B481D9F}"/>
    <cellStyle name="計算 4 3 8 15 3" xfId="33977" xr:uid="{DCC33FC5-BC2E-44E8-83E6-5CE7D8661504}"/>
    <cellStyle name="計算 4 3 8 16" xfId="12917" xr:uid="{2B6C1980-5413-4A40-99DB-CE9F7E551492}"/>
    <cellStyle name="計算 4 3 8 16 2" xfId="23674" xr:uid="{0F65A206-DB2C-4236-8843-E9F678359850}"/>
    <cellStyle name="計算 4 3 8 16 2 2" xfId="45365" xr:uid="{595693C6-2BD5-4148-97E9-0E3522684126}"/>
    <cellStyle name="計算 4 3 8 16 3" xfId="34606" xr:uid="{EC29727F-5DCD-4090-AA85-648466B03C91}"/>
    <cellStyle name="計算 4 3 8 17" xfId="13588" xr:uid="{FC17FA5A-6263-4BF1-9411-EFF7A53C4201}"/>
    <cellStyle name="計算 4 3 8 17 2" xfId="35277" xr:uid="{057F1D96-090E-414C-A2DF-BDE9A11ED5DB}"/>
    <cellStyle name="計算 4 3 8 18" xfId="24517" xr:uid="{13E61C1C-0510-4223-864E-BEEE45BC1F8A}"/>
    <cellStyle name="計算 4 3 8 19" xfId="46215" xr:uid="{D42786E3-9A98-4750-9663-3CF602EB0016}"/>
    <cellStyle name="計算 4 3 8 2" xfId="3769" xr:uid="{0BB2F52A-C504-4385-B946-3DBC2A8BE67E}"/>
    <cellStyle name="計算 4 3 8 2 2" xfId="14525" xr:uid="{BCF2F868-CE83-42AF-9442-E5EA42F4FF92}"/>
    <cellStyle name="計算 4 3 8 2 2 2" xfId="36215" xr:uid="{309AC99D-B4E3-4DF3-A907-AD6E9278B303}"/>
    <cellStyle name="計算 4 3 8 2 2 3" xfId="50426" xr:uid="{C11993A0-8C32-48CE-9491-955279ECD6F9}"/>
    <cellStyle name="計算 4 3 8 2 3" xfId="25457" xr:uid="{9DA42668-CF21-4002-801E-CEFBDD83142B}"/>
    <cellStyle name="計算 4 3 8 2 4" xfId="48257" xr:uid="{15300AA0-DC76-457B-8128-3163C0CACB27}"/>
    <cellStyle name="計算 4 3 8 20" xfId="46893" xr:uid="{3931E426-F1E0-44AA-8CD3-2EC0241B5B2A}"/>
    <cellStyle name="計算 4 3 8 21" xfId="47577" xr:uid="{FCF71355-D79E-42D4-A32F-B61924B4C1E7}"/>
    <cellStyle name="計算 4 3 8 3" xfId="4449" xr:uid="{63F11D4C-1ACB-4275-8111-3CB5DDEA21BF}"/>
    <cellStyle name="計算 4 3 8 3 2" xfId="15205" xr:uid="{4CCD3AE8-C3F9-46F3-AF77-A4D035F12A99}"/>
    <cellStyle name="計算 4 3 8 3 2 2" xfId="36895" xr:uid="{AAB283D0-8BD3-4B84-8799-64BC58DF74B2}"/>
    <cellStyle name="計算 4 3 8 3 2 3" xfId="51106" xr:uid="{FDE41EAA-6268-4D69-8154-4E97D76297F3}"/>
    <cellStyle name="計算 4 3 8 3 3" xfId="26137" xr:uid="{89DC6327-25D3-43B2-920E-50C8DAC5EABA}"/>
    <cellStyle name="計算 4 3 8 3 4" xfId="48937" xr:uid="{E85B3303-DF6D-4E22-B819-E629142692E0}"/>
    <cellStyle name="計算 4 3 8 4" xfId="5125" xr:uid="{A11B57C4-E55A-4109-9F4E-67469922D7DE}"/>
    <cellStyle name="計算 4 3 8 4 2" xfId="15881" xr:uid="{3B867ADF-5436-46F0-8D6F-B30C4CBF0002}"/>
    <cellStyle name="計算 4 3 8 4 2 2" xfId="37571" xr:uid="{48BBFCEE-44BA-4CD7-82A6-F61AB6CC0FBE}"/>
    <cellStyle name="計算 4 3 8 4 3" xfId="26813" xr:uid="{14A93DFB-C3CE-4DCD-B5A7-4F6C4890D068}"/>
    <cellStyle name="計算 4 3 8 4 4" xfId="49746" xr:uid="{8C224981-ED42-47C0-ADBC-17D8A15E6D37}"/>
    <cellStyle name="計算 4 3 8 5" xfId="5805" xr:uid="{3126227F-E0E2-4436-8C82-7CBA29BC7F31}"/>
    <cellStyle name="計算 4 3 8 5 2" xfId="16561" xr:uid="{6600D28F-DD28-4B76-A834-C191B3FC667A}"/>
    <cellStyle name="計算 4 3 8 5 2 2" xfId="38251" xr:uid="{9C4A2A72-6986-404E-A3F3-D07B54C16586}"/>
    <cellStyle name="計算 4 3 8 5 3" xfId="27492" xr:uid="{4D0F9233-39E3-4CBF-8009-E419048BB653}"/>
    <cellStyle name="計算 4 3 8 6" xfId="6488" xr:uid="{35DD1653-7AB5-40A9-967C-4519F8F1406D}"/>
    <cellStyle name="計算 4 3 8 6 2" xfId="17244" xr:uid="{5E6FD239-BD91-46D2-B0B4-46265717156F}"/>
    <cellStyle name="計算 4 3 8 6 2 2" xfId="38934" xr:uid="{49096626-D81A-4991-A56E-0B8827035104}"/>
    <cellStyle name="計算 4 3 8 6 3" xfId="28175" xr:uid="{CE6F4358-212F-4F5F-AEF8-2EBBCCA0CE4B}"/>
    <cellStyle name="計算 4 3 8 7" xfId="7167" xr:uid="{CD5CE9F6-F3AD-4F87-A143-054EF15170C9}"/>
    <cellStyle name="計算 4 3 8 7 2" xfId="17923" xr:uid="{9BA7C753-6402-4FE4-A61B-C925E5A69893}"/>
    <cellStyle name="計算 4 3 8 7 2 2" xfId="39613" xr:uid="{E71793EC-E578-43B0-9168-3EC5BA2CF3F2}"/>
    <cellStyle name="計算 4 3 8 7 3" xfId="28854" xr:uid="{4BDBBFC6-EF51-4047-BD8F-6E20F94764B9}"/>
    <cellStyle name="計算 4 3 8 8" xfId="7830" xr:uid="{6A5F49D2-8017-48BF-8090-6284114AAA66}"/>
    <cellStyle name="計算 4 3 8 8 2" xfId="18586" xr:uid="{5B69533C-2BBE-4452-BBF9-3E6A9BCB7F9B}"/>
    <cellStyle name="計算 4 3 8 8 2 2" xfId="40277" xr:uid="{5E71D430-3910-45E9-9453-75E2181A4FB3}"/>
    <cellStyle name="計算 4 3 8 8 3" xfId="29518" xr:uid="{CA7FAA59-8D35-4A36-93DD-E25B266A954F}"/>
    <cellStyle name="計算 4 3 8 9" xfId="8466" xr:uid="{EAD25F84-EA18-4531-8234-C3456546009B}"/>
    <cellStyle name="計算 4 3 8 9 2" xfId="19222" xr:uid="{C5C91DB7-2C15-479A-80A2-47ABDC2A424F}"/>
    <cellStyle name="計算 4 3 8 9 2 2" xfId="40913" xr:uid="{45AC932D-67C6-4987-BA9A-62E1C8DDF783}"/>
    <cellStyle name="計算 4 3 8 9 3" xfId="30154" xr:uid="{3E955A54-05BD-49B3-8844-C6C604B1195C}"/>
    <cellStyle name="計算 4 3 9" xfId="3177" xr:uid="{67805F2D-4F39-471F-ACB0-A28DD9AECF39}"/>
    <cellStyle name="計算 4 3 9 10" xfId="9205" xr:uid="{617D15CD-2B6E-4097-8B9E-C39C7867104F}"/>
    <cellStyle name="計算 4 3 9 10 2" xfId="19962" xr:uid="{501D1A3D-3E82-4474-8E2A-400C5026A0A7}"/>
    <cellStyle name="計算 4 3 9 10 2 2" xfId="41653" xr:uid="{67E05A5F-A452-42D2-94BC-7802E381BB56}"/>
    <cellStyle name="計算 4 3 9 10 3" xfId="30894" xr:uid="{40A196B3-B638-43C9-A33B-F5AD8298C75D}"/>
    <cellStyle name="計算 4 3 9 11" xfId="9831" xr:uid="{1A1686BA-6C24-4221-9849-79B64BDA2EBC}"/>
    <cellStyle name="計算 4 3 9 11 2" xfId="20588" xr:uid="{4C989B7B-B953-46F5-82D7-DE77C3329B70}"/>
    <cellStyle name="計算 4 3 9 11 2 2" xfId="42279" xr:uid="{C94BD50E-375A-4676-804B-3B80D46277F9}"/>
    <cellStyle name="計算 4 3 9 11 3" xfId="31520" xr:uid="{780D394D-A0CE-4968-8722-611CE34DF24C}"/>
    <cellStyle name="計算 4 3 9 12" xfId="10466" xr:uid="{DDE3630C-2435-4B2F-8A97-74798B88C830}"/>
    <cellStyle name="計算 4 3 9 12 2" xfId="21223" xr:uid="{4EFE3D7F-51E5-4067-9403-558172A60F68}"/>
    <cellStyle name="計算 4 3 9 12 2 2" xfId="42914" xr:uid="{81E04858-6570-4A12-BAA2-3D2565324F7B}"/>
    <cellStyle name="計算 4 3 9 12 3" xfId="32155" xr:uid="{C8EF0D61-7293-4727-B867-2762C4B62AAC}"/>
    <cellStyle name="計算 4 3 9 13" xfId="11118" xr:uid="{98297EBA-8C61-4EF3-94E5-CD0035C6D2F9}"/>
    <cellStyle name="計算 4 3 9 13 2" xfId="21875" xr:uid="{BD841DC8-12FC-4644-84FA-5098B54BE9A9}"/>
    <cellStyle name="計算 4 3 9 13 2 2" xfId="43566" xr:uid="{E3528114-D079-4DE9-A7BE-B187667D1A44}"/>
    <cellStyle name="計算 4 3 9 13 3" xfId="32807" xr:uid="{FF18FA2D-CF9D-4715-8FD9-D6AA5C9DD408}"/>
    <cellStyle name="計算 4 3 9 14" xfId="11743" xr:uid="{320BB948-F801-4034-8D0A-3418B5C5019B}"/>
    <cellStyle name="計算 4 3 9 14 2" xfId="22500" xr:uid="{F512A07E-403D-42FD-9E63-F9FE77F24F92}"/>
    <cellStyle name="計算 4 3 9 14 2 2" xfId="44191" xr:uid="{D7DEF163-9E8F-4098-9E2B-63BA0C960F73}"/>
    <cellStyle name="計算 4 3 9 14 3" xfId="33432" xr:uid="{DB654EB0-6F32-45F4-838B-EB4D7AFC56C8}"/>
    <cellStyle name="計算 4 3 9 15" xfId="12348" xr:uid="{8A8B424F-D9CE-445A-A99C-D0123B99E605}"/>
    <cellStyle name="計算 4 3 9 15 2" xfId="23105" xr:uid="{235FD39D-F31E-44E0-AB49-B76D269C3ADE}"/>
    <cellStyle name="計算 4 3 9 15 2 2" xfId="44796" xr:uid="{1B5CC2CA-6F3A-4E88-8A7C-15B73FEBE949}"/>
    <cellStyle name="計算 4 3 9 15 3" xfId="34037" xr:uid="{D63CB0C6-9547-40A3-9C08-55BEE5F79CD3}"/>
    <cellStyle name="計算 4 3 9 16" xfId="12977" xr:uid="{0D56F772-EA53-4D37-B225-CB2FBE2BB666}"/>
    <cellStyle name="計算 4 3 9 16 2" xfId="23734" xr:uid="{4A55D1B7-C71A-4FAC-BE81-72DD71354695}"/>
    <cellStyle name="計算 4 3 9 16 2 2" xfId="45425" xr:uid="{01EE79EF-9CE1-4FC7-B844-A6E5FEECEDCE}"/>
    <cellStyle name="計算 4 3 9 16 3" xfId="34666" xr:uid="{854F9252-1422-4857-8722-3D6227F1F77F}"/>
    <cellStyle name="計算 4 3 9 17" xfId="13648" xr:uid="{3E85CB29-EE31-4955-B41B-E2950E6C203E}"/>
    <cellStyle name="計算 4 3 9 17 2" xfId="35337" xr:uid="{4D86E14F-2FF3-4113-81DD-46471CFA7D0E}"/>
    <cellStyle name="計算 4 3 9 18" xfId="24577" xr:uid="{6B8AE21A-999C-4211-9401-4080C63EDA5D}"/>
    <cellStyle name="計算 4 3 9 19" xfId="46275" xr:uid="{C3687731-4129-4E4F-8F04-1306A08B9A52}"/>
    <cellStyle name="計算 4 3 9 2" xfId="3829" xr:uid="{321925E1-CD87-4BDE-BB3E-348C1D2DF715}"/>
    <cellStyle name="計算 4 3 9 2 2" xfId="14585" xr:uid="{AF3432E8-9AA8-4659-AED4-4C981B5DF2AB}"/>
    <cellStyle name="計算 4 3 9 2 2 2" xfId="36275" xr:uid="{6C4EB73E-A2C0-476D-900E-CF87B726715D}"/>
    <cellStyle name="計算 4 3 9 2 2 3" xfId="50486" xr:uid="{B952C16A-29CA-46DD-B328-4BCBE9CD960B}"/>
    <cellStyle name="計算 4 3 9 2 3" xfId="25517" xr:uid="{CE8033E2-7862-4FE7-B226-415A39DA02C1}"/>
    <cellStyle name="計算 4 3 9 2 4" xfId="48317" xr:uid="{8FF5BA07-BA4D-4866-9660-0853CDD4420A}"/>
    <cellStyle name="計算 4 3 9 20" xfId="46953" xr:uid="{5E5573BD-7573-438B-89FF-A20CA2601BAC}"/>
    <cellStyle name="計算 4 3 9 21" xfId="47637" xr:uid="{FAB8FBC4-9EB3-4D58-9BD4-C0B929454EB3}"/>
    <cellStyle name="計算 4 3 9 3" xfId="4509" xr:uid="{767605A5-9055-4550-B183-0D952E2536F9}"/>
    <cellStyle name="計算 4 3 9 3 2" xfId="15265" xr:uid="{DD6E0D04-895D-4BB9-91C8-5D03CA8E5DA5}"/>
    <cellStyle name="計算 4 3 9 3 2 2" xfId="36955" xr:uid="{67DCC0F8-D522-4966-843B-447243AF68C8}"/>
    <cellStyle name="計算 4 3 9 3 2 3" xfId="51166" xr:uid="{09C55802-2936-44E3-8118-EA9414CD2E2D}"/>
    <cellStyle name="計算 4 3 9 3 3" xfId="26197" xr:uid="{CE2D9AA9-9684-4E76-AE7A-94214C7E2400}"/>
    <cellStyle name="計算 4 3 9 3 4" xfId="48997" xr:uid="{D8C9EDB7-3BAD-4386-B64B-D264FA3DF6E6}"/>
    <cellStyle name="計算 4 3 9 4" xfId="5185" xr:uid="{052FC65D-653D-4870-B413-77F82A41A45A}"/>
    <cellStyle name="計算 4 3 9 4 2" xfId="15941" xr:uid="{8E1148C7-C644-4353-AB43-BAA89273C50A}"/>
    <cellStyle name="計算 4 3 9 4 2 2" xfId="37631" xr:uid="{B37E5BF2-B25C-49DC-887D-B17EEAEE2F33}"/>
    <cellStyle name="計算 4 3 9 4 3" xfId="26873" xr:uid="{E481CB00-3517-4D5B-B161-7262DA312475}"/>
    <cellStyle name="計算 4 3 9 4 4" xfId="49806" xr:uid="{92C73F9E-8B36-4889-B618-670295BFF488}"/>
    <cellStyle name="計算 4 3 9 5" xfId="5865" xr:uid="{EAFAF55B-BC01-42A1-93B3-A772580E1E5C}"/>
    <cellStyle name="計算 4 3 9 5 2" xfId="16621" xr:uid="{A92D968F-E3C8-4573-9889-DF0E98225E6E}"/>
    <cellStyle name="計算 4 3 9 5 2 2" xfId="38311" xr:uid="{21611848-02CD-408F-BA8B-3A77E1AB649D}"/>
    <cellStyle name="計算 4 3 9 5 3" xfId="27552" xr:uid="{05588140-EF98-4A7A-91C6-A8996F79A249}"/>
    <cellStyle name="計算 4 3 9 6" xfId="6548" xr:uid="{7F7076DD-B1FD-4651-B2ED-7F90F2650457}"/>
    <cellStyle name="計算 4 3 9 6 2" xfId="17304" xr:uid="{2805289E-FE2B-48BD-8539-57BC54275FF0}"/>
    <cellStyle name="計算 4 3 9 6 2 2" xfId="38994" xr:uid="{352D2C84-D547-4ACE-96AD-D926FAD0FC1C}"/>
    <cellStyle name="計算 4 3 9 6 3" xfId="28235" xr:uid="{403D7711-10D3-4CE6-8111-EC923182C723}"/>
    <cellStyle name="計算 4 3 9 7" xfId="7227" xr:uid="{B5E70711-ACBE-40A8-A6C2-63B9233B1CA2}"/>
    <cellStyle name="計算 4 3 9 7 2" xfId="17983" xr:uid="{0E0F76CE-4DF4-4A48-A494-5DC0490671AF}"/>
    <cellStyle name="計算 4 3 9 7 2 2" xfId="39673" xr:uid="{7CC4DE56-9712-4F72-A7E8-3619825717D9}"/>
    <cellStyle name="計算 4 3 9 7 3" xfId="28914" xr:uid="{04233C10-268D-4824-ABB4-4FE197E5A9A7}"/>
    <cellStyle name="計算 4 3 9 8" xfId="7890" xr:uid="{DF910328-E6AB-41B0-B0D4-ABC3A2A63E95}"/>
    <cellStyle name="計算 4 3 9 8 2" xfId="18646" xr:uid="{76531F9A-EEC2-40F8-8634-452A5795E667}"/>
    <cellStyle name="計算 4 3 9 8 2 2" xfId="40337" xr:uid="{259743C3-9E42-4A7E-9280-1CB784D50785}"/>
    <cellStyle name="計算 4 3 9 8 3" xfId="29578" xr:uid="{3E43B630-531D-438D-83CE-022AA2E63DE1}"/>
    <cellStyle name="計算 4 3 9 9" xfId="8526" xr:uid="{89E5AA1B-7930-4B30-84A6-E7FEBAD237B5}"/>
    <cellStyle name="計算 4 3 9 9 2" xfId="19282" xr:uid="{6BD98648-9460-43EF-87A0-3FBFF98499C4}"/>
    <cellStyle name="計算 4 3 9 9 2 2" xfId="40973" xr:uid="{08BC260A-5BC2-4AD8-97D0-197C73020D55}"/>
    <cellStyle name="計算 4 3 9 9 3" xfId="30214" xr:uid="{B8699C15-CC39-4643-9B45-E7329AF50AC8}"/>
    <cellStyle name="計算 4 4" xfId="2425" xr:uid="{AD31EA09-1687-4EA0-B50A-AEA665074DC9}"/>
    <cellStyle name="計算 4 4 2" xfId="13851" xr:uid="{42BB9F43-6279-42C9-A59F-D326C1D4D034}"/>
    <cellStyle name="計算 4 4 2 2" xfId="35541" xr:uid="{E5C32432-C076-41D8-9B05-A993FC7B87EE}"/>
    <cellStyle name="計算 4 4 3" xfId="24782" xr:uid="{A4AEF23A-AE48-47F4-9041-C1B844F10BDE}"/>
    <cellStyle name="警告文" xfId="23" builtinId="11" customBuiltin="1"/>
    <cellStyle name="警告文 2" xfId="1110" xr:uid="{5CBB0CD2-152B-4311-8CA5-5CB203E070A8}"/>
    <cellStyle name="警告文 2 2" xfId="51432" xr:uid="{964323D0-61D6-44C2-A53C-7A1AB698A4FC}"/>
    <cellStyle name="警告文 2 3" xfId="2337" xr:uid="{94468DD3-DDD7-4734-8100-E183896F55A5}"/>
    <cellStyle name="警告文 3" xfId="86" xr:uid="{DE4BB70E-786A-47A8-99C6-578B9D5CDD6E}"/>
    <cellStyle name="警告文 4" xfId="2338" xr:uid="{AFCDC4CC-EAC7-4E79-BA3A-FC9980071452}"/>
    <cellStyle name="桁区切り" xfId="1" builtinId="6"/>
    <cellStyle name="桁区切り 10" xfId="2397" xr:uid="{9F15CB41-3154-4BA8-B36F-C24D7A0BB569}"/>
    <cellStyle name="桁区切り 10 2" xfId="13835" xr:uid="{F55C2B71-A706-437C-AB14-440A62C75E66}"/>
    <cellStyle name="桁区切り 10 2 2" xfId="24018" xr:uid="{9A9A7EEA-17F8-4B68-AA7D-D3A25C359DD1}"/>
    <cellStyle name="桁区切り 10 2 2 2" xfId="45709" xr:uid="{1F0CF378-E3AF-4ED7-A190-555DE86764EF}"/>
    <cellStyle name="桁区切り 10 2 3" xfId="35525" xr:uid="{25C07ACB-744D-41B0-88AD-07C8C63AACE1}"/>
    <cellStyle name="桁区切り 10 3" xfId="23955" xr:uid="{55D7C51C-F2D2-4019-B509-E22D9BA3199A}"/>
    <cellStyle name="桁区切り 10 3 2" xfId="45646" xr:uid="{D4CB2D32-9B5B-4B2F-8CAD-A937A6013C93}"/>
    <cellStyle name="桁区切り 10 4" xfId="24766" xr:uid="{6B11E9FD-66E0-47EC-BADF-45E3FFCB69FD}"/>
    <cellStyle name="桁区切り 1001" xfId="3" xr:uid="{EB42226D-A650-4D3C-9283-3144CBC71DE9}"/>
    <cellStyle name="桁区切り 11" xfId="2401" xr:uid="{82F3B729-8DE5-4D5D-A6A2-497F7FCCE88C}"/>
    <cellStyle name="桁区切り 11 2" xfId="13839" xr:uid="{668DDF34-2D50-4475-9A77-225890D70472}"/>
    <cellStyle name="桁区切り 11 2 2" xfId="24022" xr:uid="{ECC5AAC7-749F-4728-A490-35DC448317CE}"/>
    <cellStyle name="桁区切り 11 2 2 2" xfId="45713" xr:uid="{414F0C26-A387-4D99-AC96-DB0C2D29BDC3}"/>
    <cellStyle name="桁区切り 11 2 3" xfId="35529" xr:uid="{CFD51BF7-7FD8-4F01-A4A5-A20C1F677201}"/>
    <cellStyle name="桁区切り 11 3" xfId="23959" xr:uid="{4F31A5E4-6FB4-43FE-B415-69396705A8F1}"/>
    <cellStyle name="桁区切り 11 3 2" xfId="45650" xr:uid="{CBDD97DB-94C0-40F4-B9D7-383237BC0396}"/>
    <cellStyle name="桁区切り 11 4" xfId="24770" xr:uid="{240753F1-293E-4AE7-A4F7-6865235E65F0}"/>
    <cellStyle name="桁区切り 12" xfId="2458" xr:uid="{A1B35CF8-C7CD-44C8-B13E-4F4856C92784}"/>
    <cellStyle name="桁区切り 12 2" xfId="13872" xr:uid="{8D3F7EAA-4D32-4160-A72D-824FA4FC6AAC}"/>
    <cellStyle name="桁区切り 12 2 2" xfId="24040" xr:uid="{5B3814C9-90DB-49C3-AB97-85160265AA27}"/>
    <cellStyle name="桁区切り 12 2 2 2" xfId="45731" xr:uid="{0F41C847-7F0E-4BB5-B0F8-496ACA555277}"/>
    <cellStyle name="桁区切り 12 2 3" xfId="35562" xr:uid="{906735EA-26CE-45E0-B88E-697BC7D57FAD}"/>
    <cellStyle name="桁区切り 12 3" xfId="23977" xr:uid="{9FE39143-7484-4BD9-BC50-42AEDDDCBAE6}"/>
    <cellStyle name="桁区切り 12 3 2" xfId="45668" xr:uid="{A37F66FF-9908-4991-BC75-088D0B97D172}"/>
    <cellStyle name="桁区切り 12 4" xfId="24803" xr:uid="{045F83D6-25D1-4585-81F8-231E47E52EE9}"/>
    <cellStyle name="桁区切り 13" xfId="2509" xr:uid="{BB733CB4-3B55-41AA-ACFD-81C145D72AB3}"/>
    <cellStyle name="桁区切り 13 2" xfId="13878" xr:uid="{71E75D35-6BE4-42D5-9357-1487DAC6F587}"/>
    <cellStyle name="桁区切り 13 2 2" xfId="24046" xr:uid="{6E91E882-525A-4F0E-BB21-EF7C2502CA51}"/>
    <cellStyle name="桁区切り 13 2 2 2" xfId="45737" xr:uid="{D815BDB8-D2D7-425C-A797-037941A3F5C3}"/>
    <cellStyle name="桁区切り 13 2 3" xfId="35568" xr:uid="{9A74F0EA-7749-4082-9FEA-2D4372BC6581}"/>
    <cellStyle name="桁区切り 13 3" xfId="23983" xr:uid="{EC2C18EE-5D24-4C6F-8ACF-1C8CC0EFE4FB}"/>
    <cellStyle name="桁区切り 13 3 2" xfId="45674" xr:uid="{4FB20419-B607-4A26-8598-F071355B7DA4}"/>
    <cellStyle name="桁区切り 13 4" xfId="24809" xr:uid="{FF561127-0B3C-4169-80F4-A01984477F29}"/>
    <cellStyle name="桁区切り 14" xfId="24050" xr:uid="{01B6C876-188D-4A6D-B6DB-5A82FAC14FB6}"/>
    <cellStyle name="桁区切り 14 2" xfId="45741" xr:uid="{8B452CED-2355-4B3A-9410-A0AEB502A24F}"/>
    <cellStyle name="桁区切り 15" xfId="45746" xr:uid="{44262A87-D2ED-4777-A2DD-E4BD7F527895}"/>
    <cellStyle name="桁区切り 16" xfId="47110" xr:uid="{6D326EB7-44E2-46ED-B707-E1D12D2D6340}"/>
    <cellStyle name="桁区切り 17" xfId="51360" xr:uid="{A4DE7807-86F5-41EA-8484-F6DC4B1303CD}"/>
    <cellStyle name="桁区切り 2" xfId="97" xr:uid="{3835195F-89B5-46E5-9DB3-BF8312EE1359}"/>
    <cellStyle name="桁区切り 2 2" xfId="1749" xr:uid="{6F38C9C9-C592-409F-A0E8-B7832CDF8727}"/>
    <cellStyle name="桁区切り 2 2 2" xfId="1751" xr:uid="{46E048BE-FC80-42E7-A12B-1411F5C9774F}"/>
    <cellStyle name="桁区切り 2 3" xfId="55275" xr:uid="{FE9771F5-A4BA-4EE3-B6E7-9B1AAAAEA88B}"/>
    <cellStyle name="桁区切り 3" xfId="1097" xr:uid="{72FF5F47-31B3-4729-9883-903E72547C24}"/>
    <cellStyle name="桁区切り 3 2" xfId="13805" xr:uid="{83FA6355-69D5-46F9-B629-74FF76361043}"/>
    <cellStyle name="桁区切り 3 2 2" xfId="23987" xr:uid="{DFFF057C-C202-44D4-8C52-093597D50ADE}"/>
    <cellStyle name="桁区切り 3 2 2 2" xfId="45678" xr:uid="{91AEC6DC-B530-48B8-B161-02ABE77C21FE}"/>
    <cellStyle name="桁区切り 3 2 3" xfId="35494" xr:uid="{6B8EFCFB-5A6C-4C5E-8718-81030C6E4B95}"/>
    <cellStyle name="桁区切り 3 3" xfId="23924" xr:uid="{2CAF5C76-AEC1-47CF-A249-48D525D217DB}"/>
    <cellStyle name="桁区切り 3 3 2" xfId="45615" xr:uid="{1C1ED5D4-E1A7-43BB-9138-448D1B895DA3}"/>
    <cellStyle name="桁区切り 3 4" xfId="24735" xr:uid="{AF47CE84-1365-4922-B313-088179A53BF2}"/>
    <cellStyle name="桁区切り 3 5" xfId="51420" xr:uid="{E383E02C-D568-44D3-9DF7-06F8E3FAE786}"/>
    <cellStyle name="桁区切り 3 6" xfId="2366" xr:uid="{07B773C2-BEA9-4051-8970-4116471F2933}"/>
    <cellStyle name="桁区切り 3 7" xfId="55286" xr:uid="{7A0064EE-2DE4-422B-A32F-CBD6EE310F0C}"/>
    <cellStyle name="桁区切り 4" xfId="1096" xr:uid="{F9760A66-33BC-455E-BE65-2FD4354149CE}"/>
    <cellStyle name="桁区切り 4 2" xfId="13812" xr:uid="{FF4BDBBF-3EFC-49D7-92D3-2E91C9FFAD2F}"/>
    <cellStyle name="桁区切り 4 2 2" xfId="23994" xr:uid="{E9A68FF5-3D70-4417-8457-5B6E1354A43A}"/>
    <cellStyle name="桁区切り 4 2 2 2" xfId="45685" xr:uid="{F9D3150B-1DE4-45AC-90C2-40A8213645D9}"/>
    <cellStyle name="桁区切り 4 2 3" xfId="35501" xr:uid="{824A072C-DDA8-4A6E-A336-346F437E3A25}"/>
    <cellStyle name="桁区切り 4 3" xfId="23931" xr:uid="{EDCA7DD1-745D-4497-9F52-E20E52D8DBDE}"/>
    <cellStyle name="桁区切り 4 3 2" xfId="45622" xr:uid="{6F622FB5-C2E9-4FF3-8451-AC812C7E5CD8}"/>
    <cellStyle name="桁区切り 4 4" xfId="24742" xr:uid="{CE176061-8FC9-439C-820E-1D056CFB2932}"/>
    <cellStyle name="桁区切り 4 5" xfId="51419" xr:uid="{557B774B-8A0A-465B-AF08-C8C30B305870}"/>
    <cellStyle name="桁区切り 4 6" xfId="2374" xr:uid="{2FD1304E-0A08-4005-A9FC-2DE2D9B7A39E}"/>
    <cellStyle name="桁区切り 5" xfId="1753" xr:uid="{69B9D672-F97B-4E5E-B5D8-BA5DC5B0FCBD}"/>
    <cellStyle name="桁区切り 5 2" xfId="13816" xr:uid="{DE3B19E7-1F3F-4B44-937B-31D546E96518}"/>
    <cellStyle name="桁区切り 5 2 2" xfId="23998" xr:uid="{5993E204-1A22-401B-B249-5D7EA323CAE5}"/>
    <cellStyle name="桁区切り 5 2 2 2" xfId="45689" xr:uid="{51F7AD31-C1DA-4C97-8651-04CA47753425}"/>
    <cellStyle name="桁区切り 5 2 3" xfId="35505" xr:uid="{A353D5DE-411B-4430-998E-A4FD5B2C3528}"/>
    <cellStyle name="桁区切り 5 3" xfId="23935" xr:uid="{63CA3098-7DE6-44FF-B007-19265AF6AD03}"/>
    <cellStyle name="桁区切り 5 3 2" xfId="45626" xr:uid="{1E970969-861F-42D4-A402-42EA3909F2A4}"/>
    <cellStyle name="桁区切り 5 4" xfId="24746" xr:uid="{F7CBE3D9-5A0F-4177-9E98-564F7CCDDABB}"/>
    <cellStyle name="桁区切り 5 5" xfId="51526" xr:uid="{0C918CD3-8011-4619-8E1A-10C0E072A8E1}"/>
    <cellStyle name="桁区切り 5 6" xfId="2378" xr:uid="{D5940347-A292-4070-AC71-9ADBF1008E45}"/>
    <cellStyle name="桁区切り 6" xfId="1760" xr:uid="{23A8FA54-B86A-45FC-8E24-422FBEA1B2AE}"/>
    <cellStyle name="桁区切り 6 2" xfId="13820" xr:uid="{7E8394A9-2D4A-43D3-94A3-2F1DFD634FBE}"/>
    <cellStyle name="桁区切り 6 2 2" xfId="24002" xr:uid="{4B4C93B1-F48C-4184-B1EE-1640DD4C1E6D}"/>
    <cellStyle name="桁区切り 6 2 2 2" xfId="45693" xr:uid="{E88703A0-16AD-4367-B346-CC576E220D42}"/>
    <cellStyle name="桁区切り 6 2 3" xfId="35509" xr:uid="{09D4887A-5231-4CD2-BA19-AAC1FF71F969}"/>
    <cellStyle name="桁区切り 6 3" xfId="23939" xr:uid="{0B067B2A-FA40-4F25-A303-359EB5285CF6}"/>
    <cellStyle name="桁区切り 6 3 2" xfId="45630" xr:uid="{921CD296-F662-41CE-9A50-27E3A6BB14EF}"/>
    <cellStyle name="桁区切り 6 4" xfId="24750" xr:uid="{ADFE03D1-2C9C-46EB-8E48-28752675D339}"/>
    <cellStyle name="桁区切り 7" xfId="52" xr:uid="{DD741A1B-2913-4F5A-A037-AAE0BD3433CA}"/>
    <cellStyle name="桁区切り 7 2" xfId="1926" xr:uid="{B803394C-6086-4951-8BC8-4E95A280860F}"/>
    <cellStyle name="桁区切り 7 2 2" xfId="24006" xr:uid="{8D3C679D-0B90-481A-A9AB-F420DFA532CC}"/>
    <cellStyle name="桁区切り 7 2 2 2" xfId="45697" xr:uid="{51439BB5-7754-4A06-9959-92BDCB76C18C}"/>
    <cellStyle name="桁区切り 7 2 3" xfId="35513" xr:uid="{BC2F5336-FA0C-4729-B805-4C63BD87A2E7}"/>
    <cellStyle name="桁区切り 7 3" xfId="23943" xr:uid="{AAC3E8BC-79C2-4F5F-8929-E99AD340B891}"/>
    <cellStyle name="桁区切り 7 3 2" xfId="45634" xr:uid="{F1D9A343-CC4E-47F1-ABA0-8C1457E9C657}"/>
    <cellStyle name="桁区切り 7 4" xfId="24754" xr:uid="{49B7449C-3501-4A31-9114-AB192C398D5A}"/>
    <cellStyle name="桁区切り 7 5" xfId="51369" xr:uid="{DCF605DB-13CE-4CB0-B3A8-24CB2D7B5A51}"/>
    <cellStyle name="桁区切り 8" xfId="2388" xr:uid="{A24C4DE1-B15A-4285-811F-469DD98838AB}"/>
    <cellStyle name="桁区切り 8 2" xfId="13827" xr:uid="{4C2B92EA-697C-41F4-A4B9-2F1F5C22D8A3}"/>
    <cellStyle name="桁区切り 8 2 2" xfId="24010" xr:uid="{B65C4007-630C-47FC-8898-EE31F441C3E5}"/>
    <cellStyle name="桁区切り 8 2 2 2" xfId="45701" xr:uid="{A201A341-FE9F-4487-932F-45E4F14CE6D3}"/>
    <cellStyle name="桁区切り 8 2 3" xfId="35517" xr:uid="{F45953F5-E990-41CF-ACC6-5295A5542B10}"/>
    <cellStyle name="桁区切り 8 3" xfId="23947" xr:uid="{2BABA5F5-6874-43A8-9C30-B3400BC2884A}"/>
    <cellStyle name="桁区切り 8 3 2" xfId="45638" xr:uid="{9A041D96-591A-45EE-B6B6-BB37C2CBC72F}"/>
    <cellStyle name="桁区切り 8 4" xfId="24758" xr:uid="{9030C465-477C-475D-B25E-FBA10983EB40}"/>
    <cellStyle name="桁区切り 9" xfId="2393" xr:uid="{B2FF38F8-A7DF-4A68-A933-996F5A14C2C5}"/>
    <cellStyle name="桁区切り 9 2" xfId="13831" xr:uid="{032B9A7C-5ED8-4009-9AEE-3F8B4CA1D78C}"/>
    <cellStyle name="桁区切り 9 2 2" xfId="24014" xr:uid="{10E006CB-701A-436A-B6E2-DBDD65865D90}"/>
    <cellStyle name="桁区切り 9 2 2 2" xfId="45705" xr:uid="{D2389F2C-DBF7-4796-BF3A-6E29634A9DD2}"/>
    <cellStyle name="桁区切り 9 2 3" xfId="35521" xr:uid="{E6CBA0FC-62FE-4990-A850-334F9E48926B}"/>
    <cellStyle name="桁区切り 9 3" xfId="23951" xr:uid="{709DAF29-5F0D-48C6-B7F3-7A518D0C8578}"/>
    <cellStyle name="桁区切り 9 3 2" xfId="45642" xr:uid="{00EFD5D4-F2DD-46DB-B2A9-7A943543CEBE}"/>
    <cellStyle name="桁区切り 9 4" xfId="24762" xr:uid="{D530B2B7-CD02-4F82-8A42-C324F6FC8B50}"/>
    <cellStyle name="見出し 1" xfId="11" builtinId="16" customBuiltin="1"/>
    <cellStyle name="見出し 1 2" xfId="1099" xr:uid="{BA73696A-5504-43D4-A2F0-3E660EE03A4E}"/>
    <cellStyle name="見出し 1 2 2" xfId="51421" xr:uid="{3121E693-F2CD-4777-BFF5-CCE941577DEC}"/>
    <cellStyle name="見出し 1 2 3" xfId="2339" xr:uid="{9E5E113E-2717-47A7-994B-06E9EE021179}"/>
    <cellStyle name="見出し 1 2 4" xfId="55288" xr:uid="{FD19A80D-D1FE-48F5-BE76-148AC9D97F8F}"/>
    <cellStyle name="見出し 1 3" xfId="87" xr:uid="{0499FC32-54C3-4BD8-864C-94BABD487E20}"/>
    <cellStyle name="見出し 1 4" xfId="2340" xr:uid="{D4769435-D949-44B6-867C-44C4D52B880C}"/>
    <cellStyle name="見出し 1 6" xfId="6" xr:uid="{8ED09471-A9D0-45F5-B387-741C95942226}"/>
    <cellStyle name="見出し 2" xfId="12" builtinId="17" customBuiltin="1"/>
    <cellStyle name="見出し 2 2" xfId="1100" xr:uid="{B29D2A1B-5219-4EA5-B31A-621AA763D339}"/>
    <cellStyle name="見出し 2 2 2" xfId="51422" xr:uid="{FC4C1E05-0DD5-48F7-9D8D-6DCA3175D1BE}"/>
    <cellStyle name="見出し 2 2 3" xfId="2341" xr:uid="{2230C409-82C8-4913-BA0C-5B60A97D8EA3}"/>
    <cellStyle name="見出し 2 3" xfId="88" xr:uid="{6DD1B445-30CE-4512-91ED-65FD82A74590}"/>
    <cellStyle name="見出し 2 4" xfId="2342" xr:uid="{79168B50-9D77-4B1B-A7BF-D53945812471}"/>
    <cellStyle name="見出し 3" xfId="13" builtinId="18" customBuiltin="1"/>
    <cellStyle name="見出し 3 2" xfId="1101" xr:uid="{81D20F89-6A38-4F50-87EC-FFA985DDB72D}"/>
    <cellStyle name="見出し 3 2 2" xfId="51423" xr:uid="{9A11E31C-E0C0-4920-9786-2469C622F2BD}"/>
    <cellStyle name="見出し 3 2 3" xfId="2343" xr:uid="{46B0C0BE-E707-40D3-9B62-845A65C41C65}"/>
    <cellStyle name="見出し 3 3" xfId="89" xr:uid="{9B7A653C-F8EE-45F7-9E77-F56F7B10C784}"/>
    <cellStyle name="見出し 3 4" xfId="2344" xr:uid="{93DEB758-3A98-463F-8996-DD0E8F20361E}"/>
    <cellStyle name="見出し 4" xfId="14" builtinId="19" customBuiltin="1"/>
    <cellStyle name="見出し 4 2" xfId="1102" xr:uid="{70E288CA-04B7-428F-9BE1-7B89861B63D2}"/>
    <cellStyle name="見出し 4 2 2" xfId="51424" xr:uid="{3B8EBD5E-DE6F-449C-B4ED-BD8959E03F41}"/>
    <cellStyle name="見出し 4 2 3" xfId="2345" xr:uid="{9E936567-DBEA-4DB5-9379-3695AB2FF845}"/>
    <cellStyle name="見出し 4 3" xfId="90" xr:uid="{5CCF3A2E-CBBB-4F89-B8BD-1CFC385479EA}"/>
    <cellStyle name="見出し 4 4" xfId="2346" xr:uid="{0D38E72A-9CC0-4045-9067-D040E15F61D9}"/>
    <cellStyle name="集計" xfId="26" builtinId="25" customBuiltin="1"/>
    <cellStyle name="集計 2" xfId="1113" xr:uid="{4AF4BA35-726E-459B-B184-24FF69A3E9A4}"/>
    <cellStyle name="集計 2 2" xfId="2434" xr:uid="{6C899808-FD57-4051-AAE5-494BE9AB5004}"/>
    <cellStyle name="集計 2 2 10" xfId="2952" xr:uid="{658DB6C5-82E4-4008-B601-D43F3F504BF3}"/>
    <cellStyle name="集計 2 2 10 10" xfId="8980" xr:uid="{185A9297-75D2-4E14-9B0F-091EE054809A}"/>
    <cellStyle name="集計 2 2 10 10 2" xfId="19736" xr:uid="{227B257A-184C-4EAA-8D32-9444BFEB8406}"/>
    <cellStyle name="集計 2 2 10 10 2 2" xfId="41427" xr:uid="{FA4ABB65-DFCA-4553-BFEA-562D9DB09F6C}"/>
    <cellStyle name="集計 2 2 10 10 3" xfId="30668" xr:uid="{B5F5D4E6-29F7-4CD7-9578-03E7632EE443}"/>
    <cellStyle name="集計 2 2 10 11" xfId="9605" xr:uid="{3815B91B-A300-4A92-BB14-972653DF649B}"/>
    <cellStyle name="集計 2 2 10 11 2" xfId="20362" xr:uid="{CC35EC07-4412-478A-A64F-970C9B22E49C}"/>
    <cellStyle name="集計 2 2 10 11 2 2" xfId="42053" xr:uid="{6D8207F8-E1EC-4E57-BA47-2F44E5203FD1}"/>
    <cellStyle name="集計 2 2 10 11 3" xfId="31294" xr:uid="{C499B301-F94B-46FE-A17D-911920E7B2A7}"/>
    <cellStyle name="集計 2 2 10 12" xfId="10240" xr:uid="{49FB74E0-B629-4770-9276-0783FA7E70E9}"/>
    <cellStyle name="集計 2 2 10 12 2" xfId="20997" xr:uid="{6E1F49B8-D245-4D69-ABA8-66279B316CBC}"/>
    <cellStyle name="集計 2 2 10 12 2 2" xfId="42688" xr:uid="{DB32919D-B161-45B8-A41E-47816FC5081A}"/>
    <cellStyle name="集計 2 2 10 12 3" xfId="31929" xr:uid="{31EAC5C0-80A3-46D2-A684-BA249295E56B}"/>
    <cellStyle name="集計 2 2 10 13" xfId="10892" xr:uid="{ACBFD87C-6EBE-40BD-AF00-568E9A05F8E5}"/>
    <cellStyle name="集計 2 2 10 13 2" xfId="21649" xr:uid="{CC75373D-7DEB-4DA8-B289-9E19E52BB892}"/>
    <cellStyle name="集計 2 2 10 13 2 2" xfId="43340" xr:uid="{91DC4CBC-CF69-49C6-AAA8-37079B9B0B01}"/>
    <cellStyle name="集計 2 2 10 13 3" xfId="32581" xr:uid="{030559E2-67F0-43FC-B938-D4007282E97E}"/>
    <cellStyle name="集計 2 2 10 14" xfId="11517" xr:uid="{323CCBD1-A677-4D05-A768-F6FF5AE63F62}"/>
    <cellStyle name="集計 2 2 10 14 2" xfId="22274" xr:uid="{B42A2DE0-078D-4DF5-A16D-08CDA10E2316}"/>
    <cellStyle name="集計 2 2 10 14 2 2" xfId="43965" xr:uid="{B2E1FB5D-A44B-45DE-B466-ABDDAC57812B}"/>
    <cellStyle name="集計 2 2 10 14 3" xfId="33206" xr:uid="{0A3A447B-32BF-4C56-82D7-3B4AC997416C}"/>
    <cellStyle name="集計 2 2 10 15" xfId="12122" xr:uid="{9F5923FC-8D1C-4D99-B901-53C0D68A5232}"/>
    <cellStyle name="集計 2 2 10 15 2" xfId="22879" xr:uid="{F495D3BB-306D-4BA1-B73B-29325660402D}"/>
    <cellStyle name="集計 2 2 10 15 2 2" xfId="44570" xr:uid="{E460B7FC-0116-415E-B1C0-47BEDF135B77}"/>
    <cellStyle name="集計 2 2 10 15 3" xfId="33811" xr:uid="{FE4327E6-37AD-4015-BCCF-E5AD5DDC8822}"/>
    <cellStyle name="集計 2 2 10 16" xfId="12751" xr:uid="{A0E762F3-A59C-4A2B-83EA-1462B99967BB}"/>
    <cellStyle name="集計 2 2 10 16 2" xfId="23508" xr:uid="{7435F8B0-87EF-4944-A2E4-3BA131BD7DED}"/>
    <cellStyle name="集計 2 2 10 16 2 2" xfId="45199" xr:uid="{7A58C723-65A0-4D91-84AA-83116A98ADB3}"/>
    <cellStyle name="集計 2 2 10 16 3" xfId="34440" xr:uid="{C2F02569-8BCF-4FCA-A97F-1CAAF643D599}"/>
    <cellStyle name="集計 2 2 10 17" xfId="13422" xr:uid="{78351301-FA3E-44B3-B7EC-3ADAAF6AC755}"/>
    <cellStyle name="集計 2 2 10 17 2" xfId="35111" xr:uid="{737A06D9-472D-43FA-AAE9-A9191BDACE11}"/>
    <cellStyle name="集計 2 2 10 18" xfId="24351" xr:uid="{BD317741-0E25-4537-B8FE-FD61DC999E7F}"/>
    <cellStyle name="集計 2 2 10 19" xfId="46049" xr:uid="{7B1E724C-3906-4BE5-AD36-992F2285FCAF}"/>
    <cellStyle name="集計 2 2 10 2" xfId="3603" xr:uid="{A1A98F34-E541-48FB-9DD3-A61BD6072B4E}"/>
    <cellStyle name="集計 2 2 10 2 2" xfId="14359" xr:uid="{0D5121D8-D91F-4279-845E-974A0BF5A612}"/>
    <cellStyle name="集計 2 2 10 2 2 2" xfId="36049" xr:uid="{99A5FC38-8C65-4B23-8C74-B24DDF73767F}"/>
    <cellStyle name="集計 2 2 10 2 2 3" xfId="50260" xr:uid="{624FFFA1-9A2D-44EC-8B79-3445D3BEDAD0}"/>
    <cellStyle name="集計 2 2 10 2 3" xfId="25291" xr:uid="{A019B5A7-6C05-45FD-874A-8C4CB532CBAC}"/>
    <cellStyle name="集計 2 2 10 2 4" xfId="48091" xr:uid="{6F02FD29-55B9-4076-A59C-BAD2D3FC63B4}"/>
    <cellStyle name="集計 2 2 10 20" xfId="46727" xr:uid="{45FD03D3-C7F4-4E6A-8015-1D503B441AD6}"/>
    <cellStyle name="集計 2 2 10 21" xfId="47411" xr:uid="{ABB528B9-C33F-49C0-948C-BED622F1097F}"/>
    <cellStyle name="集計 2 2 10 3" xfId="4283" xr:uid="{B18F3466-5048-4C35-BCD4-EC69F1FA7228}"/>
    <cellStyle name="集計 2 2 10 3 2" xfId="15039" xr:uid="{DEAB42A4-9C5D-4204-8F45-0177B4BA92E5}"/>
    <cellStyle name="集計 2 2 10 3 2 2" xfId="36729" xr:uid="{0CF263F6-BDC2-481D-AEB4-6F2D29BBE268}"/>
    <cellStyle name="集計 2 2 10 3 2 3" xfId="50940" xr:uid="{9F9A04ED-D2C4-4092-AB75-923D014FB53F}"/>
    <cellStyle name="集計 2 2 10 3 3" xfId="25971" xr:uid="{8080D9D8-CAE3-4150-A724-5BA8E23A0B8C}"/>
    <cellStyle name="集計 2 2 10 3 4" xfId="48771" xr:uid="{82E44544-A250-4710-B9F5-8557427BA9ED}"/>
    <cellStyle name="集計 2 2 10 4" xfId="4959" xr:uid="{14730036-A70D-484C-8D82-1B8845016C06}"/>
    <cellStyle name="集計 2 2 10 4 2" xfId="15715" xr:uid="{85451F06-59FE-4945-8B48-474182E33806}"/>
    <cellStyle name="集計 2 2 10 4 2 2" xfId="37405" xr:uid="{A5E04E12-DB10-4617-A6C4-24F4EBAC5125}"/>
    <cellStyle name="集計 2 2 10 4 3" xfId="26647" xr:uid="{34C1A896-D5F0-4E1F-A9CE-F51DE3678392}"/>
    <cellStyle name="集計 2 2 10 4 4" xfId="49580" xr:uid="{480E4787-8380-4077-98D5-C9666D5EDEE3}"/>
    <cellStyle name="集計 2 2 10 5" xfId="5639" xr:uid="{3A3FF2A0-DAAC-451C-A0C1-33170FEC5F67}"/>
    <cellStyle name="集計 2 2 10 5 2" xfId="16395" xr:uid="{F9B8D75C-A823-4ADF-86CD-C44277C67881}"/>
    <cellStyle name="集計 2 2 10 5 2 2" xfId="38085" xr:uid="{90ED2BE4-2C09-481F-8872-9366AA5DFD11}"/>
    <cellStyle name="集計 2 2 10 5 3" xfId="27326" xr:uid="{7BC8129E-5CC2-4A32-98A3-3D1DBC3AEFD0}"/>
    <cellStyle name="集計 2 2 10 6" xfId="6322" xr:uid="{8B6C5047-50E9-4FDD-B917-81FC7FC537A8}"/>
    <cellStyle name="集計 2 2 10 6 2" xfId="17078" xr:uid="{4E6E2E8E-2529-4AF7-AC3C-BF856D0CAF5B}"/>
    <cellStyle name="集計 2 2 10 6 2 2" xfId="38768" xr:uid="{33AE5196-06C9-4990-985F-ACE9073E3F96}"/>
    <cellStyle name="集計 2 2 10 6 3" xfId="28009" xr:uid="{D3C615B3-2E92-40BA-99FA-59C5B22D2A0C}"/>
    <cellStyle name="集計 2 2 10 7" xfId="7001" xr:uid="{069C6E1F-C3B7-4D35-B8DB-D99408F7D4D0}"/>
    <cellStyle name="集計 2 2 10 7 2" xfId="17757" xr:uid="{B745DC0F-18E6-4D71-8A2C-A80AB194C43C}"/>
    <cellStyle name="集計 2 2 10 7 2 2" xfId="39447" xr:uid="{78B1E5DA-4669-4F9C-8796-D69C22ACF0CC}"/>
    <cellStyle name="集計 2 2 10 7 3" xfId="28688" xr:uid="{708C0C58-E18D-45CA-A35D-7F869A1AE229}"/>
    <cellStyle name="集計 2 2 10 8" xfId="7664" xr:uid="{60385981-BF59-4F9E-A55A-542DED8274D0}"/>
    <cellStyle name="集計 2 2 10 8 2" xfId="18420" xr:uid="{A02339EF-2535-4DCA-A3D2-C2EF750A3911}"/>
    <cellStyle name="集計 2 2 10 8 2 2" xfId="40111" xr:uid="{DE42AE98-8A81-4D44-8491-11C0F8CFEEF5}"/>
    <cellStyle name="集計 2 2 10 8 3" xfId="29352" xr:uid="{82E33E72-B46F-4BAB-9437-40E5C939DAB5}"/>
    <cellStyle name="集計 2 2 10 9" xfId="8300" xr:uid="{C4512293-9707-4FD1-A942-26F1BB48C986}"/>
    <cellStyle name="集計 2 2 10 9 2" xfId="19056" xr:uid="{8B14C336-F660-4251-89B6-22E5801BDAA5}"/>
    <cellStyle name="集計 2 2 10 9 2 2" xfId="40747" xr:uid="{F3FB835D-C2ED-4489-9BBF-909426506724}"/>
    <cellStyle name="集計 2 2 10 9 3" xfId="29988" xr:uid="{C6CF3621-3494-4AED-AD4B-7D156FD7B020}"/>
    <cellStyle name="集計 2 2 11" xfId="2684" xr:uid="{1FD7FC45-0E80-47FA-850D-C847D1B2D596}"/>
    <cellStyle name="集計 2 2 11 10" xfId="8711" xr:uid="{B7FE0BFF-EF6D-4919-B2DE-271FA6D389C2}"/>
    <cellStyle name="集計 2 2 11 10 2" xfId="19467" xr:uid="{EA104190-0A33-49D8-ADF7-0BA4F97693FF}"/>
    <cellStyle name="集計 2 2 11 10 2 2" xfId="41158" xr:uid="{F156E0CA-DF91-49DF-8C43-FF808596366A}"/>
    <cellStyle name="集計 2 2 11 10 3" xfId="30399" xr:uid="{1814231F-4D16-442D-83C6-0C74249C368A}"/>
    <cellStyle name="集計 2 2 11 11" xfId="2595" xr:uid="{0365CC94-EA12-4B8B-B533-F5FF9626E27A}"/>
    <cellStyle name="集計 2 2 11 11 2" xfId="13964" xr:uid="{0B786434-F911-44CB-8A08-D71F7349A58E}"/>
    <cellStyle name="集計 2 2 11 11 2 2" xfId="35654" xr:uid="{DFD1C768-45BF-43D0-9DA0-059675E3201E}"/>
    <cellStyle name="集計 2 2 11 11 3" xfId="24895" xr:uid="{A1BE43C3-EEBD-41A3-90D3-29D8C64F7007}"/>
    <cellStyle name="集計 2 2 11 12" xfId="8766" xr:uid="{E0E1FAC4-63C9-4126-B3C3-0D77837B34C8}"/>
    <cellStyle name="集計 2 2 11 12 2" xfId="19522" xr:uid="{52832E44-7BF2-43A7-AD81-C1412FCD2F0E}"/>
    <cellStyle name="集計 2 2 11 12 2 2" xfId="41213" xr:uid="{EABF07B2-E784-482C-AC1C-B73347F18A7A}"/>
    <cellStyle name="集計 2 2 11 12 3" xfId="30454" xr:uid="{D0DE5955-23E7-45A7-8C2A-9964910D4BAF}"/>
    <cellStyle name="集計 2 2 11 13" xfId="10645" xr:uid="{5D3C1A9F-C073-4141-A42A-D599BF50D497}"/>
    <cellStyle name="集計 2 2 11 13 2" xfId="21402" xr:uid="{57A2E345-1E2F-4F1B-AF12-85C9229BEB2D}"/>
    <cellStyle name="集計 2 2 11 13 2 2" xfId="43093" xr:uid="{F9EE41D1-2A4D-4511-9B98-4E6C6B63931F}"/>
    <cellStyle name="集計 2 2 11 13 3" xfId="32334" xr:uid="{E224F430-BD65-47ED-83E2-8FD212F0DA74}"/>
    <cellStyle name="集計 2 2 11 14" xfId="2572" xr:uid="{9054B44B-E672-4DCF-A0ED-EEED9784574E}"/>
    <cellStyle name="集計 2 2 11 14 2" xfId="13941" xr:uid="{D7FF6C33-661B-49B3-BD97-0DD70D041DE5}"/>
    <cellStyle name="集計 2 2 11 14 2 2" xfId="35631" xr:uid="{EE37A881-D072-4F9F-83E9-09E5CC6EACF6}"/>
    <cellStyle name="集計 2 2 11 14 3" xfId="24872" xr:uid="{389E4D9F-16E9-4BB2-ABC5-448E83C71233}"/>
    <cellStyle name="集計 2 2 11 15" xfId="10695" xr:uid="{3416D409-21B3-4F7E-871A-81BBED419151}"/>
    <cellStyle name="集計 2 2 11 15 2" xfId="21452" xr:uid="{88B40CD9-2923-45D5-8E97-EDF52F3B385A}"/>
    <cellStyle name="集計 2 2 11 15 2 2" xfId="43143" xr:uid="{B8EDE400-A0B4-47D2-BA21-F33D9370B02E}"/>
    <cellStyle name="集計 2 2 11 15 3" xfId="32384" xr:uid="{E714C877-1A88-48E1-B326-4B8F98382EE1}"/>
    <cellStyle name="集計 2 2 11 16" xfId="11315" xr:uid="{3ED86DCB-AFF9-483C-BF9B-447EBF85D973}"/>
    <cellStyle name="集計 2 2 11 16 2" xfId="22072" xr:uid="{CA5C2798-186B-480F-884F-7676BE487563}"/>
    <cellStyle name="集計 2 2 11 16 2 2" xfId="43763" xr:uid="{08C839C0-C4FA-4A2E-BE70-65A1AA352450}"/>
    <cellStyle name="集計 2 2 11 16 3" xfId="33004" xr:uid="{2707D48F-C036-45C2-91C5-30687BBE8889}"/>
    <cellStyle name="集計 2 2 11 17" xfId="13162" xr:uid="{C25EF8E7-9F0C-47FA-A9C8-26A0A6F8EF50}"/>
    <cellStyle name="集計 2 2 11 17 2" xfId="34851" xr:uid="{D945B092-DCE8-41EE-B4AE-08C516639755}"/>
    <cellStyle name="集計 2 2 11 18" xfId="24091" xr:uid="{7A00E859-E4C1-48CE-80EE-13CE113B913D}"/>
    <cellStyle name="集計 2 2 11 19" xfId="45789" xr:uid="{C586BFDE-196A-46EB-89DD-3B010E9C6CC6}"/>
    <cellStyle name="集計 2 2 11 2" xfId="3337" xr:uid="{4E53FC12-993B-4667-83C8-10F17DF2C441}"/>
    <cellStyle name="集計 2 2 11 2 2" xfId="14093" xr:uid="{8FC90E56-74B3-4E27-A3C6-C0D6523D2041}"/>
    <cellStyle name="集計 2 2 11 2 2 2" xfId="35783" xr:uid="{F818D067-53A2-483A-BF46-432B0CCF9052}"/>
    <cellStyle name="集計 2 2 11 2 2 3" xfId="50000" xr:uid="{181749AD-958D-4F47-A130-AFA0F2680DF9}"/>
    <cellStyle name="集計 2 2 11 2 3" xfId="25024" xr:uid="{BD1D2D63-2D5B-4207-B34B-3A6671F730EB}"/>
    <cellStyle name="集計 2 2 11 2 4" xfId="47831" xr:uid="{2CA65D87-C790-4482-B297-B50D20A74E40}"/>
    <cellStyle name="集計 2 2 11 20" xfId="46467" xr:uid="{55F7EFAA-8808-462D-95F2-D9276534300F}"/>
    <cellStyle name="集計 2 2 11 21" xfId="47151" xr:uid="{081357BE-8DC8-48AE-8360-0EABF4564CEF}"/>
    <cellStyle name="集計 2 2 11 3" xfId="4014" xr:uid="{87723CF2-72A0-434E-8156-A6DA27915125}"/>
    <cellStyle name="集計 2 2 11 3 2" xfId="14770" xr:uid="{3C40061F-A474-4D00-9C91-11103918114D}"/>
    <cellStyle name="集計 2 2 11 3 2 2" xfId="36460" xr:uid="{E3903203-5B32-4A10-A580-E7BBF3BC4537}"/>
    <cellStyle name="集計 2 2 11 3 2 3" xfId="50680" xr:uid="{5F00BFAC-D72D-4F95-9E23-B70FAD96E519}"/>
    <cellStyle name="集計 2 2 11 3 3" xfId="25702" xr:uid="{A63032C7-F3E8-49E3-9AE5-64B1A7F246DA}"/>
    <cellStyle name="集計 2 2 11 3 4" xfId="48511" xr:uid="{D9720160-9D6E-41BF-B445-B3918F3E17E4}"/>
    <cellStyle name="集計 2 2 11 4" xfId="4694" xr:uid="{CF7E10C2-ED8C-4B07-85D0-EB195A8320E7}"/>
    <cellStyle name="集計 2 2 11 4 2" xfId="15450" xr:uid="{EB750377-A40F-49AA-BF62-EC5C7A7D6EBC}"/>
    <cellStyle name="集計 2 2 11 4 2 2" xfId="37140" xr:uid="{AD74D71F-CD4D-4479-B575-6828A7198A95}"/>
    <cellStyle name="集計 2 2 11 4 3" xfId="26382" xr:uid="{27B9011C-106A-4C06-B217-9CBF38F814C6}"/>
    <cellStyle name="集計 2 2 11 4 4" xfId="49320" xr:uid="{BC306EEE-6E6A-4263-9F02-02A870F10A6A}"/>
    <cellStyle name="集計 2 2 11 5" xfId="5370" xr:uid="{6CFAAF1E-31F0-4DDD-A64F-D1D41C0263E4}"/>
    <cellStyle name="集計 2 2 11 5 2" xfId="16126" xr:uid="{620B2981-8436-44B2-8F1E-2A125A636311}"/>
    <cellStyle name="集計 2 2 11 5 2 2" xfId="37816" xr:uid="{D06E3B82-7516-414A-A12C-D3AF6AED11D3}"/>
    <cellStyle name="集計 2 2 11 5 3" xfId="27058" xr:uid="{87EE2A94-8CC2-46E5-AC08-0C2AD16DAB3E}"/>
    <cellStyle name="集計 2 2 11 6" xfId="6059" xr:uid="{C0A863A6-A4E5-4E91-8008-C38CA8950F12}"/>
    <cellStyle name="集計 2 2 11 6 2" xfId="16815" xr:uid="{339068E0-3883-4CD7-8B59-2018A4BB9347}"/>
    <cellStyle name="集計 2 2 11 6 2 2" xfId="38505" xr:uid="{2FAE9B03-785C-4FE7-8361-2E9620E13334}"/>
    <cellStyle name="集計 2 2 11 6 3" xfId="27746" xr:uid="{8A629190-D7B6-4198-B6A3-A2B359B45D0D}"/>
    <cellStyle name="集計 2 2 11 7" xfId="6733" xr:uid="{08B4BA30-52C7-42CD-8210-1539C73F440F}"/>
    <cellStyle name="集計 2 2 11 7 2" xfId="17489" xr:uid="{47C7DA73-ED58-45D2-A4DE-9E23F10E22EB}"/>
    <cellStyle name="集計 2 2 11 7 2 2" xfId="39179" xr:uid="{CB11A9D5-5977-4783-B8C3-FC552D087139}"/>
    <cellStyle name="集計 2 2 11 7 3" xfId="28420" xr:uid="{40FD240B-A1A9-43AC-B804-19F4A6922180}"/>
    <cellStyle name="集計 2 2 11 8" xfId="7409" xr:uid="{3DECB28A-4114-4C07-8CB7-DBCBC150CBBA}"/>
    <cellStyle name="集計 2 2 11 8 2" xfId="18165" xr:uid="{123C8BC8-6599-4D4F-927D-67D8AF7DCE3A}"/>
    <cellStyle name="集計 2 2 11 8 2 2" xfId="39855" xr:uid="{08108371-AA85-4EB9-9D62-A69358AD5CD7}"/>
    <cellStyle name="集計 2 2 11 8 3" xfId="29096" xr:uid="{8FE12A45-8243-4909-AA58-7D425C47DEC2}"/>
    <cellStyle name="集計 2 2 11 9" xfId="2634" xr:uid="{8F16D601-C5AA-48B6-837C-5492D88EA64D}"/>
    <cellStyle name="集計 2 2 11 9 2" xfId="14003" xr:uid="{1680C82C-456F-41F1-9D21-99591F547F6A}"/>
    <cellStyle name="集計 2 2 11 9 2 2" xfId="35693" xr:uid="{61B910E7-771E-4E8E-87A7-D1CB8A6E41FD}"/>
    <cellStyle name="集計 2 2 11 9 3" xfId="24934" xr:uid="{A6817DA0-34B2-4709-A280-C95125844726}"/>
    <cellStyle name="集計 2 2 12" xfId="3101" xr:uid="{AF17FCB2-1C45-4A47-A253-985C358839A4}"/>
    <cellStyle name="集計 2 2 12 10" xfId="9129" xr:uid="{A6805223-8E9C-4C0B-8A79-A12E3E532998}"/>
    <cellStyle name="集計 2 2 12 10 2" xfId="19886" xr:uid="{B5C7E8A5-B29C-4965-AFF9-939B0F7DD53A}"/>
    <cellStyle name="集計 2 2 12 10 2 2" xfId="41577" xr:uid="{9C6CFEBC-F25C-4986-A998-4952AA7E238F}"/>
    <cellStyle name="集計 2 2 12 10 3" xfId="30818" xr:uid="{80BEB69B-8F3B-4668-B81A-863A3C6B06F7}"/>
    <cellStyle name="集計 2 2 12 11" xfId="9755" xr:uid="{4799A7CE-CC52-43E3-893A-B61DBF20E24D}"/>
    <cellStyle name="集計 2 2 12 11 2" xfId="20512" xr:uid="{1E81D6D9-E741-4177-B4AF-6717D3D6F6FD}"/>
    <cellStyle name="集計 2 2 12 11 2 2" xfId="42203" xr:uid="{0465BE20-C093-4FF4-84B7-0D817D498182}"/>
    <cellStyle name="集計 2 2 12 11 3" xfId="31444" xr:uid="{C8B73CA4-CE0A-4392-AB1F-50FE4F6CCB26}"/>
    <cellStyle name="集計 2 2 12 12" xfId="10390" xr:uid="{8B71683C-4297-4CAE-8960-A483F5A81317}"/>
    <cellStyle name="集計 2 2 12 12 2" xfId="21147" xr:uid="{8099710B-37DC-4AF0-A477-AF8FBA03733B}"/>
    <cellStyle name="集計 2 2 12 12 2 2" xfId="42838" xr:uid="{8A157DD6-C679-4EB3-B59E-3F2ADC9E2C28}"/>
    <cellStyle name="集計 2 2 12 12 3" xfId="32079" xr:uid="{D13832BC-F7E2-49BD-8762-6B2963C7F5CB}"/>
    <cellStyle name="集計 2 2 12 13" xfId="11042" xr:uid="{D84B2A97-F6DB-4465-9B48-8ED189AB668F}"/>
    <cellStyle name="集計 2 2 12 13 2" xfId="21799" xr:uid="{6A53551E-1E39-45DE-9042-67C7DDF9BD6F}"/>
    <cellStyle name="集計 2 2 12 13 2 2" xfId="43490" xr:uid="{26CE3BB4-CCDC-489E-A91E-77F6773F1F00}"/>
    <cellStyle name="集計 2 2 12 13 3" xfId="32731" xr:uid="{3D2BADD4-11C2-4AB5-B51D-A83FB69C6E14}"/>
    <cellStyle name="集計 2 2 12 14" xfId="11667" xr:uid="{82140231-D605-4B7D-B9D1-3939A2691C13}"/>
    <cellStyle name="集計 2 2 12 14 2" xfId="22424" xr:uid="{8C88DD39-715C-48D7-BED2-B623D7DFC38E}"/>
    <cellStyle name="集計 2 2 12 14 2 2" xfId="44115" xr:uid="{879DFCF2-CFE9-4153-8557-4DD537C54752}"/>
    <cellStyle name="集計 2 2 12 14 3" xfId="33356" xr:uid="{07C9618E-9F48-43EE-8B6D-E8C1BBB6BADE}"/>
    <cellStyle name="集計 2 2 12 15" xfId="12272" xr:uid="{575AAE10-7420-4C1C-9570-95D7D6A6EC1F}"/>
    <cellStyle name="集計 2 2 12 15 2" xfId="23029" xr:uid="{1956C7E0-FB31-477F-87F0-8B60B3F78510}"/>
    <cellStyle name="集計 2 2 12 15 2 2" xfId="44720" xr:uid="{334C5D75-FE7F-4F58-877A-7C8A0B991DBD}"/>
    <cellStyle name="集計 2 2 12 15 3" xfId="33961" xr:uid="{A0E36948-C627-410C-A1B9-72B18C5F7869}"/>
    <cellStyle name="集計 2 2 12 16" xfId="12901" xr:uid="{7BD9529B-FA82-49D8-BE81-0A7C0835402C}"/>
    <cellStyle name="集計 2 2 12 16 2" xfId="23658" xr:uid="{F0EAFA70-6EF0-4186-BCEE-4E66D9C7C147}"/>
    <cellStyle name="集計 2 2 12 16 2 2" xfId="45349" xr:uid="{4AC993C6-E3BA-4F08-A597-FC04ED2A64C5}"/>
    <cellStyle name="集計 2 2 12 16 3" xfId="34590" xr:uid="{1C02B349-7AF2-4382-BF0F-8F00CDE26B64}"/>
    <cellStyle name="集計 2 2 12 17" xfId="13572" xr:uid="{C040C462-F158-43E9-B0ED-B07C8BB351A0}"/>
    <cellStyle name="集計 2 2 12 17 2" xfId="35261" xr:uid="{48A1EA6D-50FA-4B84-B4E6-55F199B2BFF9}"/>
    <cellStyle name="集計 2 2 12 18" xfId="24501" xr:uid="{CF50DF42-D668-4F02-A842-0B3BE52AF16E}"/>
    <cellStyle name="集計 2 2 12 19" xfId="46199" xr:uid="{29C18D44-7816-4936-AA26-451190AB5DCC}"/>
    <cellStyle name="集計 2 2 12 2" xfId="3753" xr:uid="{943F8947-6A11-464C-96FC-6DB9361E7D8B}"/>
    <cellStyle name="集計 2 2 12 2 2" xfId="14509" xr:uid="{4491B6EE-670B-420D-AF72-728E3A9731E5}"/>
    <cellStyle name="集計 2 2 12 2 2 2" xfId="36199" xr:uid="{52D069A6-7DFD-42BF-A753-171778BD1535}"/>
    <cellStyle name="集計 2 2 12 2 2 3" xfId="50410" xr:uid="{5C7B8819-4785-4604-8D95-5D88A3881CD5}"/>
    <cellStyle name="集計 2 2 12 2 3" xfId="25441" xr:uid="{355A553D-8A87-4333-A379-79982D2E7F76}"/>
    <cellStyle name="集計 2 2 12 2 4" xfId="48241" xr:uid="{1F7212F5-678A-4E04-BCB2-0471488E6655}"/>
    <cellStyle name="集計 2 2 12 20" xfId="46877" xr:uid="{382BA2E5-E029-4A71-B2B0-2398E9BCF036}"/>
    <cellStyle name="集計 2 2 12 21" xfId="47561" xr:uid="{DBEFCBA8-F10C-4F0B-9794-A791EC121F0B}"/>
    <cellStyle name="集計 2 2 12 3" xfId="4433" xr:uid="{E9F00384-6368-4700-99E6-869DE3DFBF2E}"/>
    <cellStyle name="集計 2 2 12 3 2" xfId="15189" xr:uid="{0FF3BE07-4FBA-4335-A6D8-BF7F454B0E24}"/>
    <cellStyle name="集計 2 2 12 3 2 2" xfId="36879" xr:uid="{1631C91C-F008-414F-BA02-B021266FA03D}"/>
    <cellStyle name="集計 2 2 12 3 2 3" xfId="51090" xr:uid="{F59E9CF9-F93C-4E6A-9064-A8E56D49769B}"/>
    <cellStyle name="集計 2 2 12 3 3" xfId="26121" xr:uid="{461AD134-5FC8-4690-B50F-351691E40C57}"/>
    <cellStyle name="集計 2 2 12 3 4" xfId="48921" xr:uid="{C8D83837-D2A1-491D-AE66-A254BC5B152B}"/>
    <cellStyle name="集計 2 2 12 4" xfId="5109" xr:uid="{710B5C09-E705-4F3F-9C8C-F5CE4E696B84}"/>
    <cellStyle name="集計 2 2 12 4 2" xfId="15865" xr:uid="{FA64A1AB-F9BA-451F-A5B5-1914A82F3251}"/>
    <cellStyle name="集計 2 2 12 4 2 2" xfId="37555" xr:uid="{8576DD71-D857-4C11-A8FA-0534E22E5AAA}"/>
    <cellStyle name="集計 2 2 12 4 3" xfId="26797" xr:uid="{5C48EE7E-AF1A-4009-B223-63B265E4E532}"/>
    <cellStyle name="集計 2 2 12 4 4" xfId="49730" xr:uid="{6A157802-14FE-4C46-A129-CAA55E20973F}"/>
    <cellStyle name="集計 2 2 12 5" xfId="5789" xr:uid="{441A25A4-C036-477C-A5BC-A6FE20BE638E}"/>
    <cellStyle name="集計 2 2 12 5 2" xfId="16545" xr:uid="{BC78AD90-47A9-4B6A-A604-048858AF28D7}"/>
    <cellStyle name="集計 2 2 12 5 2 2" xfId="38235" xr:uid="{D99180B8-C560-46EF-903C-EE6021909B83}"/>
    <cellStyle name="集計 2 2 12 5 3" xfId="27476" xr:uid="{DA78776B-145F-470D-A3EA-C7089C2C971B}"/>
    <cellStyle name="集計 2 2 12 6" xfId="6472" xr:uid="{D780AD4C-DC2D-4546-828E-82D0662C5116}"/>
    <cellStyle name="集計 2 2 12 6 2" xfId="17228" xr:uid="{8E65EC8A-A814-4D64-AC1F-7E7CD59C9794}"/>
    <cellStyle name="集計 2 2 12 6 2 2" xfId="38918" xr:uid="{B9670D78-A5CF-4FFB-AB1B-D1530D35FCE8}"/>
    <cellStyle name="集計 2 2 12 6 3" xfId="28159" xr:uid="{516C5631-C7B3-4335-9784-3CC8B2B01987}"/>
    <cellStyle name="集計 2 2 12 7" xfId="7151" xr:uid="{5BE02F74-4F56-4554-8771-49919BE59912}"/>
    <cellStyle name="集計 2 2 12 7 2" xfId="17907" xr:uid="{B8F2A384-5B73-43D7-B891-8F9340EDEB96}"/>
    <cellStyle name="集計 2 2 12 7 2 2" xfId="39597" xr:uid="{D73B5135-9B0E-4E20-A7AE-7A4C25BCDD13}"/>
    <cellStyle name="集計 2 2 12 7 3" xfId="28838" xr:uid="{BA006562-AE5E-4A02-B9D1-9E04FC51A94A}"/>
    <cellStyle name="集計 2 2 12 8" xfId="7814" xr:uid="{4C458906-6CA4-49D6-B22E-8252865841BE}"/>
    <cellStyle name="集計 2 2 12 8 2" xfId="18570" xr:uid="{A1F270E7-EEA5-46D1-90FD-A4C48CB8384D}"/>
    <cellStyle name="集計 2 2 12 8 2 2" xfId="40261" xr:uid="{1E14DED1-4CA2-46E3-874A-F38FC284CA52}"/>
    <cellStyle name="集計 2 2 12 8 3" xfId="29502" xr:uid="{E43F4C89-3BC6-4023-AC21-BC1C43390618}"/>
    <cellStyle name="集計 2 2 12 9" xfId="8450" xr:uid="{B10043AD-A7E9-4FBF-9F6D-961F57B88F41}"/>
    <cellStyle name="集計 2 2 12 9 2" xfId="19206" xr:uid="{DF51A425-CBB0-46D2-9A77-8D2E681E242D}"/>
    <cellStyle name="集計 2 2 12 9 2 2" xfId="40897" xr:uid="{7DC3EDD3-01D9-43B1-832C-05999F506020}"/>
    <cellStyle name="集計 2 2 12 9 3" xfId="30138" xr:uid="{1A3CBF34-3C69-4463-8E6E-615F98F16D9F}"/>
    <cellStyle name="集計 2 2 13" xfId="3161" xr:uid="{663F4A08-8273-4736-92BA-5D846F17EBB5}"/>
    <cellStyle name="集計 2 2 13 10" xfId="9189" xr:uid="{BB3FCF8C-53EF-4DE2-A742-BBF108A629A5}"/>
    <cellStyle name="集計 2 2 13 10 2" xfId="19946" xr:uid="{C1080406-345F-4DCB-B41C-7FB9C090FCFF}"/>
    <cellStyle name="集計 2 2 13 10 2 2" xfId="41637" xr:uid="{14B2D972-3227-4EB0-8E6F-EE49ABD0BBA7}"/>
    <cellStyle name="集計 2 2 13 10 3" xfId="30878" xr:uid="{1FBC8C6C-F92F-48BE-AB89-E7BA88F1C509}"/>
    <cellStyle name="集計 2 2 13 11" xfId="9815" xr:uid="{A7E12834-104C-41B8-BF38-815D82AE74AD}"/>
    <cellStyle name="集計 2 2 13 11 2" xfId="20572" xr:uid="{97C62627-B8C9-4CD6-AABB-96223103CDC6}"/>
    <cellStyle name="集計 2 2 13 11 2 2" xfId="42263" xr:uid="{70C4F46C-BED0-4CE4-BB3D-8D1147FDE35D}"/>
    <cellStyle name="集計 2 2 13 11 3" xfId="31504" xr:uid="{52620DB5-B548-4B3B-9B93-EEFD8B4ED49E}"/>
    <cellStyle name="集計 2 2 13 12" xfId="10450" xr:uid="{A4601E7B-C30A-4E98-ABA3-06ED0ED5B017}"/>
    <cellStyle name="集計 2 2 13 12 2" xfId="21207" xr:uid="{35B64B15-B891-45D2-B359-9F09A97A8A77}"/>
    <cellStyle name="集計 2 2 13 12 2 2" xfId="42898" xr:uid="{DEE82283-8C4B-4440-89A5-DE46D07D79DB}"/>
    <cellStyle name="集計 2 2 13 12 3" xfId="32139" xr:uid="{73802400-5975-420D-B714-B206C306D45A}"/>
    <cellStyle name="集計 2 2 13 13" xfId="11102" xr:uid="{8E6ABAD9-4723-4373-BD22-4F3363AD8DC0}"/>
    <cellStyle name="集計 2 2 13 13 2" xfId="21859" xr:uid="{7C657D37-C0E3-44E3-A643-15D845ACB3D1}"/>
    <cellStyle name="集計 2 2 13 13 2 2" xfId="43550" xr:uid="{A30B2B1C-8804-4073-94B2-AA197540961E}"/>
    <cellStyle name="集計 2 2 13 13 3" xfId="32791" xr:uid="{D71E06C7-8406-453D-9816-05759FA1B21D}"/>
    <cellStyle name="集計 2 2 13 14" xfId="11727" xr:uid="{7F080416-BDF8-43CB-9D77-DD51F595CA4C}"/>
    <cellStyle name="集計 2 2 13 14 2" xfId="22484" xr:uid="{C7EEBAB6-5797-4767-88C9-F119F39FA96F}"/>
    <cellStyle name="集計 2 2 13 14 2 2" xfId="44175" xr:uid="{CFD7860E-6E84-41DF-9442-1AC55A73813B}"/>
    <cellStyle name="集計 2 2 13 14 3" xfId="33416" xr:uid="{5E8BFF8F-0478-4763-AB09-A21BD2720522}"/>
    <cellStyle name="集計 2 2 13 15" xfId="12332" xr:uid="{6A6CB5FD-3A99-4E01-899F-AAC46AFCB644}"/>
    <cellStyle name="集計 2 2 13 15 2" xfId="23089" xr:uid="{41CEABC7-407B-44BD-9DB5-6BFAFC569A83}"/>
    <cellStyle name="集計 2 2 13 15 2 2" xfId="44780" xr:uid="{F1CFA9C0-79D1-4B2F-A09E-33FA61DE51CA}"/>
    <cellStyle name="集計 2 2 13 15 3" xfId="34021" xr:uid="{8F3BDEE3-4B8F-41A7-A116-B1A8CACB2944}"/>
    <cellStyle name="集計 2 2 13 16" xfId="12961" xr:uid="{EE2DC5A6-E2D5-486F-A5F5-67778B54EA27}"/>
    <cellStyle name="集計 2 2 13 16 2" xfId="23718" xr:uid="{E7964321-4C8E-43F8-8018-DB4A977B915B}"/>
    <cellStyle name="集計 2 2 13 16 2 2" xfId="45409" xr:uid="{131A4E7D-89C4-4530-BB63-B8B9C5AAE401}"/>
    <cellStyle name="集計 2 2 13 16 3" xfId="34650" xr:uid="{E591947F-3180-4907-B436-819092C76D0A}"/>
    <cellStyle name="集計 2 2 13 17" xfId="13632" xr:uid="{9FEAACCE-D974-4B89-B7B8-2812C7ACB7F8}"/>
    <cellStyle name="集計 2 2 13 17 2" xfId="35321" xr:uid="{45F1EE9E-B1A2-44DE-A5B6-87D2E4D3F3D4}"/>
    <cellStyle name="集計 2 2 13 18" xfId="24561" xr:uid="{F5684B1D-2A27-455B-883E-7DCCDE9A14A5}"/>
    <cellStyle name="集計 2 2 13 19" xfId="46259" xr:uid="{F5F55ACD-EBD2-4E7E-AC09-AD3DE57658F1}"/>
    <cellStyle name="集計 2 2 13 2" xfId="3813" xr:uid="{F3336BAD-7F80-483E-AAD1-2EA1CF196517}"/>
    <cellStyle name="集計 2 2 13 2 2" xfId="14569" xr:uid="{2CA96CB3-CB8C-4522-AA17-3925766F483F}"/>
    <cellStyle name="集計 2 2 13 2 2 2" xfId="36259" xr:uid="{332CD364-FFFD-4E85-A9C0-7BA5079AF8CD}"/>
    <cellStyle name="集計 2 2 13 2 2 3" xfId="50470" xr:uid="{A65DAB6C-97EB-4952-8A75-33E84303FFFD}"/>
    <cellStyle name="集計 2 2 13 2 3" xfId="25501" xr:uid="{2FB9FFE9-2E49-4F8C-AFD9-CA578260D7AC}"/>
    <cellStyle name="集計 2 2 13 2 4" xfId="48301" xr:uid="{831534F3-6A63-45DA-96B0-6A7E6B983CBD}"/>
    <cellStyle name="集計 2 2 13 20" xfId="46937" xr:uid="{C3C7D607-23F8-49FE-A0D0-144AD7F72804}"/>
    <cellStyle name="集計 2 2 13 21" xfId="47621" xr:uid="{DB354A61-B594-4B29-854B-A3DF17793794}"/>
    <cellStyle name="集計 2 2 13 3" xfId="4493" xr:uid="{4EBB4A6C-24FF-427D-940F-449424234594}"/>
    <cellStyle name="集計 2 2 13 3 2" xfId="15249" xr:uid="{A564CC58-827B-43D8-8F59-7B37B86752E2}"/>
    <cellStyle name="集計 2 2 13 3 2 2" xfId="36939" xr:uid="{54B5E9F2-1A35-4D47-AAD5-D241EBE8B8E9}"/>
    <cellStyle name="集計 2 2 13 3 2 3" xfId="51150" xr:uid="{96CA6C0A-8BEC-4E96-80FE-FE21D110DA7A}"/>
    <cellStyle name="集計 2 2 13 3 3" xfId="26181" xr:uid="{D9433FD0-2450-48A8-BC95-64885B282016}"/>
    <cellStyle name="集計 2 2 13 3 4" xfId="48981" xr:uid="{0A6AC681-5C9A-4D49-AAAC-19B2EA555FF1}"/>
    <cellStyle name="集計 2 2 13 4" xfId="5169" xr:uid="{D3A474CF-4EEB-4098-A358-8C9A090561A2}"/>
    <cellStyle name="集計 2 2 13 4 2" xfId="15925" xr:uid="{28D170C4-CB23-4AC4-AC10-58C813865B98}"/>
    <cellStyle name="集計 2 2 13 4 2 2" xfId="37615" xr:uid="{FE5F8B39-F3D0-4105-87A7-6EB0AAFA7A0A}"/>
    <cellStyle name="集計 2 2 13 4 3" xfId="26857" xr:uid="{5E0E99DF-A8CA-4867-A5EB-9C8D07FCB277}"/>
    <cellStyle name="集計 2 2 13 4 4" xfId="49790" xr:uid="{1893EFAC-E420-42AA-BC0B-7EFF812E96FC}"/>
    <cellStyle name="集計 2 2 13 5" xfId="5849" xr:uid="{69E10A7D-32F3-4AC7-AA3F-BB6251DE87E5}"/>
    <cellStyle name="集計 2 2 13 5 2" xfId="16605" xr:uid="{CFF9DB8F-EE9D-47A4-9713-224F7CE7D125}"/>
    <cellStyle name="集計 2 2 13 5 2 2" xfId="38295" xr:uid="{041D5A80-8494-455C-9771-97A80DE283C2}"/>
    <cellStyle name="集計 2 2 13 5 3" xfId="27536" xr:uid="{8AC3CEDB-5E7C-45E3-9A5B-6B39E24FD394}"/>
    <cellStyle name="集計 2 2 13 6" xfId="6532" xr:uid="{2324A0CB-2C15-4887-835B-98417131527F}"/>
    <cellStyle name="集計 2 2 13 6 2" xfId="17288" xr:uid="{A4AA4467-9D33-45C5-A357-4A3CF9918379}"/>
    <cellStyle name="集計 2 2 13 6 2 2" xfId="38978" xr:uid="{E820E4C4-9729-45F7-B4F2-6892314F0FB6}"/>
    <cellStyle name="集計 2 2 13 6 3" xfId="28219" xr:uid="{ACB61EE9-0AD4-46F6-B419-C522D557285B}"/>
    <cellStyle name="集計 2 2 13 7" xfId="7211" xr:uid="{96E2DEB8-67F4-455C-AAB2-2F447E92EF1A}"/>
    <cellStyle name="集計 2 2 13 7 2" xfId="17967" xr:uid="{0544C294-BD77-4BC2-9E08-5B4E34137ACB}"/>
    <cellStyle name="集計 2 2 13 7 2 2" xfId="39657" xr:uid="{F4A60814-F200-4139-BD39-D1AC8AC73320}"/>
    <cellStyle name="集計 2 2 13 7 3" xfId="28898" xr:uid="{EC186435-92A5-4C61-B937-50583515A2E4}"/>
    <cellStyle name="集計 2 2 13 8" xfId="7874" xr:uid="{80E9E138-1286-4B33-8822-2B8563E40435}"/>
    <cellStyle name="集計 2 2 13 8 2" xfId="18630" xr:uid="{543DA876-D6F5-420D-AAF6-BCA6C86CA444}"/>
    <cellStyle name="集計 2 2 13 8 2 2" xfId="40321" xr:uid="{DF18C1A1-D6B2-43A7-AF67-DC51926B9E53}"/>
    <cellStyle name="集計 2 2 13 8 3" xfId="29562" xr:uid="{180175BE-2BDF-41D5-8F7B-5F89927D2FD0}"/>
    <cellStyle name="集計 2 2 13 9" xfId="8510" xr:uid="{140974F0-49AC-4E03-A5B4-3D861DFFCACB}"/>
    <cellStyle name="集計 2 2 13 9 2" xfId="19266" xr:uid="{261BCC68-77D0-481E-AD63-B5F84306F883}"/>
    <cellStyle name="集計 2 2 13 9 2 2" xfId="40957" xr:uid="{A9FF8292-303B-460E-880B-DE43A63A4875}"/>
    <cellStyle name="集計 2 2 13 9 3" xfId="30198" xr:uid="{F74C51CB-CA58-420A-9D22-C0CA1CA93FFB}"/>
    <cellStyle name="集計 2 2 14" xfId="3221" xr:uid="{2B375DBF-AFE8-414A-8407-A42647526F84}"/>
    <cellStyle name="集計 2 2 14 10" xfId="9249" xr:uid="{5E943F53-D9D0-4FA8-88F0-31FBC0303D44}"/>
    <cellStyle name="集計 2 2 14 10 2" xfId="20006" xr:uid="{212B6347-97AD-487F-9680-EBCAFDC07C33}"/>
    <cellStyle name="集計 2 2 14 10 2 2" xfId="41697" xr:uid="{DC03E5EE-8906-4ED9-9FCC-E9039E8B36A7}"/>
    <cellStyle name="集計 2 2 14 10 3" xfId="30938" xr:uid="{0CF3E32E-EA1E-41EE-BC00-A7CC7F7D1616}"/>
    <cellStyle name="集計 2 2 14 11" xfId="9875" xr:uid="{9105933F-A7A1-4565-9357-4D6353EECE0B}"/>
    <cellStyle name="集計 2 2 14 11 2" xfId="20632" xr:uid="{47C6AEF6-478A-4EF2-ADE8-4252D66FBD45}"/>
    <cellStyle name="集計 2 2 14 11 2 2" xfId="42323" xr:uid="{A45B0B92-98AC-4D87-BC7C-B711EB5AF065}"/>
    <cellStyle name="集計 2 2 14 11 3" xfId="31564" xr:uid="{22E8E100-9328-4260-9ADE-13FC44B2CA41}"/>
    <cellStyle name="集計 2 2 14 12" xfId="10510" xr:uid="{C3696629-A578-440A-8D46-C51F67805C81}"/>
    <cellStyle name="集計 2 2 14 12 2" xfId="21267" xr:uid="{99AD3F03-F56F-429C-BEC7-25FFEEDAC894}"/>
    <cellStyle name="集計 2 2 14 12 2 2" xfId="42958" xr:uid="{026AD597-C046-463B-BE70-534A11F17710}"/>
    <cellStyle name="集計 2 2 14 12 3" xfId="32199" xr:uid="{FD0A9F24-2C84-4131-9A09-1ABAC58FCE78}"/>
    <cellStyle name="集計 2 2 14 13" xfId="11162" xr:uid="{0147D886-0A9B-423C-B97B-ABDA2972E074}"/>
    <cellStyle name="集計 2 2 14 13 2" xfId="21919" xr:uid="{CD481213-5672-4469-896C-3CE0912A3F65}"/>
    <cellStyle name="集計 2 2 14 13 2 2" xfId="43610" xr:uid="{7EA3E482-34D6-446A-8227-F5BB25C1AA87}"/>
    <cellStyle name="集計 2 2 14 13 3" xfId="32851" xr:uid="{2B150EEE-FE62-48AD-8A94-DCD58AC810D1}"/>
    <cellStyle name="集計 2 2 14 14" xfId="11787" xr:uid="{29C3483B-2281-43CC-A6F8-9AFC931A9E16}"/>
    <cellStyle name="集計 2 2 14 14 2" xfId="22544" xr:uid="{0D056DE3-76B7-4A90-B162-5C27FB3E283B}"/>
    <cellStyle name="集計 2 2 14 14 2 2" xfId="44235" xr:uid="{8F20A357-F517-4268-A639-14C80D7051CF}"/>
    <cellStyle name="集計 2 2 14 14 3" xfId="33476" xr:uid="{1991A176-2804-457E-B4E8-DDFCC1BF2662}"/>
    <cellStyle name="集計 2 2 14 15" xfId="12392" xr:uid="{A725CB1B-A9E2-44AD-8AA9-274CB126E06B}"/>
    <cellStyle name="集計 2 2 14 15 2" xfId="23149" xr:uid="{92181E13-044B-4F1C-8257-E47B87DF529C}"/>
    <cellStyle name="集計 2 2 14 15 2 2" xfId="44840" xr:uid="{7D890B0F-DD66-481F-92C9-C4461A707555}"/>
    <cellStyle name="集計 2 2 14 15 3" xfId="34081" xr:uid="{43D98E30-2443-4355-A7C4-732AC3286267}"/>
    <cellStyle name="集計 2 2 14 16" xfId="13021" xr:uid="{B0EED190-7EDB-47BE-B096-8C12B92ABEBF}"/>
    <cellStyle name="集計 2 2 14 16 2" xfId="23778" xr:uid="{09FF671F-6F63-4641-8AE2-492AACB101A0}"/>
    <cellStyle name="集計 2 2 14 16 2 2" xfId="45469" xr:uid="{822DF42D-F5F4-48A8-A2B0-6623756ECB59}"/>
    <cellStyle name="集計 2 2 14 16 3" xfId="34710" xr:uid="{2C9C0DC1-27AC-42C2-ACC8-12058BE1A707}"/>
    <cellStyle name="集計 2 2 14 17" xfId="13692" xr:uid="{1E146711-69DC-49E8-95F5-02E883CBE466}"/>
    <cellStyle name="集計 2 2 14 17 2" xfId="35381" xr:uid="{35D504EF-AC83-44C8-A5E2-77228D59F1FF}"/>
    <cellStyle name="集計 2 2 14 18" xfId="24621" xr:uid="{3046F851-B98A-4C2C-A116-C015CD8299DF}"/>
    <cellStyle name="集計 2 2 14 19" xfId="46319" xr:uid="{73316754-16AF-4B8B-97D3-EEAD2D081060}"/>
    <cellStyle name="集計 2 2 14 2" xfId="3873" xr:uid="{CB9551D7-AE57-4ED8-9BC2-9F0E8B5F1CBA}"/>
    <cellStyle name="集計 2 2 14 2 2" xfId="14629" xr:uid="{F756AAC0-142A-41B3-8ED4-BE25A6F47CC4}"/>
    <cellStyle name="集計 2 2 14 2 2 2" xfId="36319" xr:uid="{1FD0FC01-AA3D-4450-8B5C-9DE2AE50CD4D}"/>
    <cellStyle name="集計 2 2 14 2 2 3" xfId="50530" xr:uid="{E031C4A7-18C3-48E6-82FB-E5A8EDFF1A1B}"/>
    <cellStyle name="集計 2 2 14 2 3" xfId="25561" xr:uid="{61731359-6873-4DB4-88DD-1EC06090CBBE}"/>
    <cellStyle name="集計 2 2 14 2 4" xfId="48361" xr:uid="{0C520CEF-B388-42EC-8583-BEAA71F532B8}"/>
    <cellStyle name="集計 2 2 14 20" xfId="46997" xr:uid="{66A71FC8-62BA-4576-BB1B-04492F13FF7A}"/>
    <cellStyle name="集計 2 2 14 21" xfId="47681" xr:uid="{E5DAB099-EFF9-4D36-A7AF-4B9C0D9B7EAD}"/>
    <cellStyle name="集計 2 2 14 3" xfId="4553" xr:uid="{ED82B4E9-0758-4903-8DE7-140C61E07BF1}"/>
    <cellStyle name="集計 2 2 14 3 2" xfId="15309" xr:uid="{2C44F8DB-0BA8-40DC-8093-11DC9F1A7632}"/>
    <cellStyle name="集計 2 2 14 3 2 2" xfId="36999" xr:uid="{CFC125A9-95A8-4547-BAC5-6B171B91275C}"/>
    <cellStyle name="集計 2 2 14 3 2 3" xfId="51210" xr:uid="{E42F31E9-611A-41F7-9CF5-4CDAD1AFD8D3}"/>
    <cellStyle name="集計 2 2 14 3 3" xfId="26241" xr:uid="{32D9133B-E6D8-4D7F-90E4-53C339EF56E3}"/>
    <cellStyle name="集計 2 2 14 3 4" xfId="49041" xr:uid="{6820AC5D-5901-4835-81B5-ACFCA82B2AAF}"/>
    <cellStyle name="集計 2 2 14 4" xfId="5229" xr:uid="{94F3745D-0011-4F74-B159-6E52E1FC78F6}"/>
    <cellStyle name="集計 2 2 14 4 2" xfId="15985" xr:uid="{7CB9BAF4-FDE2-41C2-BD42-50BCEDB1B997}"/>
    <cellStyle name="集計 2 2 14 4 2 2" xfId="37675" xr:uid="{6544F5B9-3719-422C-8555-24FF2D0E9F0F}"/>
    <cellStyle name="集計 2 2 14 4 3" xfId="26917" xr:uid="{6DC920C1-082E-4C00-80DE-7AF9B9063DC0}"/>
    <cellStyle name="集計 2 2 14 4 4" xfId="49850" xr:uid="{046444E6-42B6-4E36-981B-51F2CD2DEF32}"/>
    <cellStyle name="集計 2 2 14 5" xfId="5909" xr:uid="{0131A5AF-0272-40AE-94EC-77D198A3ED5A}"/>
    <cellStyle name="集計 2 2 14 5 2" xfId="16665" xr:uid="{C87D0275-2000-417A-825A-189469F47F56}"/>
    <cellStyle name="集計 2 2 14 5 2 2" xfId="38355" xr:uid="{D3CD405F-555A-41F6-B1E3-7D20133D7A11}"/>
    <cellStyle name="集計 2 2 14 5 3" xfId="27596" xr:uid="{03A4D9DB-0FC4-4EC2-BEFD-496EA3A95EDE}"/>
    <cellStyle name="集計 2 2 14 6" xfId="6592" xr:uid="{299D1B93-E9EC-451E-A231-C248CE55F5FA}"/>
    <cellStyle name="集計 2 2 14 6 2" xfId="17348" xr:uid="{E0514F3D-4E2D-45A5-8AB2-6ADC8616DF66}"/>
    <cellStyle name="集計 2 2 14 6 2 2" xfId="39038" xr:uid="{CB3797CD-FDAE-47E2-A26C-70AAADBA48B9}"/>
    <cellStyle name="集計 2 2 14 6 3" xfId="28279" xr:uid="{6AF01DA9-504A-4105-91A5-C591BF2A34E0}"/>
    <cellStyle name="集計 2 2 14 7" xfId="7271" xr:uid="{30B46B88-83F5-49E6-9BB2-D5A2BE2CF638}"/>
    <cellStyle name="集計 2 2 14 7 2" xfId="18027" xr:uid="{8D76A028-11A8-42AA-BBDB-0071AB2713BC}"/>
    <cellStyle name="集計 2 2 14 7 2 2" xfId="39717" xr:uid="{C3D2369F-7179-48F8-9A0D-A0E7B136B0CE}"/>
    <cellStyle name="集計 2 2 14 7 3" xfId="28958" xr:uid="{744DB476-D06D-4D5F-8A36-626F48C3AE0E}"/>
    <cellStyle name="集計 2 2 14 8" xfId="7934" xr:uid="{C86636EB-DF2C-496D-B001-73001239F6C4}"/>
    <cellStyle name="集計 2 2 14 8 2" xfId="18690" xr:uid="{602F33DD-1513-4E8A-B79A-A5BF8233B6BA}"/>
    <cellStyle name="集計 2 2 14 8 2 2" xfId="40381" xr:uid="{56A02DBB-0935-4918-A3E1-3A297DAAA0E2}"/>
    <cellStyle name="集計 2 2 14 8 3" xfId="29622" xr:uid="{C7755D4C-DC76-4AF6-BCDB-CC03ED08A149}"/>
    <cellStyle name="集計 2 2 14 9" xfId="8570" xr:uid="{5F58F4CA-5B75-4586-99CD-11323CB9F632}"/>
    <cellStyle name="集計 2 2 14 9 2" xfId="19326" xr:uid="{522275A0-0573-47B8-A9E2-5618F0766ADB}"/>
    <cellStyle name="集計 2 2 14 9 2 2" xfId="41017" xr:uid="{3F94E91B-1753-42CB-B4BB-3B508EAC6A9A}"/>
    <cellStyle name="集計 2 2 14 9 3" xfId="30258" xr:uid="{3AFE8040-0828-46B0-A71E-B66B249F7815}"/>
    <cellStyle name="集計 2 2 15" xfId="3281" xr:uid="{6C129F7F-1B23-406A-A805-4508DB24D582}"/>
    <cellStyle name="集計 2 2 15 10" xfId="9309" xr:uid="{C08498D6-AD29-4EB9-96AE-6317A168FFB6}"/>
    <cellStyle name="集計 2 2 15 10 2" xfId="20066" xr:uid="{C4B385BA-3E95-4236-8E4A-8C9F871C59D8}"/>
    <cellStyle name="集計 2 2 15 10 2 2" xfId="41757" xr:uid="{FA53DA08-0670-4007-967A-86E426E54036}"/>
    <cellStyle name="集計 2 2 15 10 3" xfId="30998" xr:uid="{0A8C5694-7C46-4B55-ADB6-791EE251DE65}"/>
    <cellStyle name="集計 2 2 15 11" xfId="9935" xr:uid="{81182F18-219D-44DE-873F-B0860C328FBE}"/>
    <cellStyle name="集計 2 2 15 11 2" xfId="20692" xr:uid="{CC449646-1E34-4CAC-8009-D884106FF197}"/>
    <cellStyle name="集計 2 2 15 11 2 2" xfId="42383" xr:uid="{37DC7F39-32BF-44B3-AF0E-F0BA0BA7F040}"/>
    <cellStyle name="集計 2 2 15 11 3" xfId="31624" xr:uid="{58815991-B26B-41E5-8FB3-AD44CB3ECAFC}"/>
    <cellStyle name="集計 2 2 15 12" xfId="10570" xr:uid="{B6F4C72E-681B-493E-BF62-C0E18E1E9A05}"/>
    <cellStyle name="集計 2 2 15 12 2" xfId="21327" xr:uid="{52496299-DCAB-4DA6-B3DA-C7A5D810E6C2}"/>
    <cellStyle name="集計 2 2 15 12 2 2" xfId="43018" xr:uid="{333DA2EA-1B3A-4DB7-B367-E16F85714FFE}"/>
    <cellStyle name="集計 2 2 15 12 3" xfId="32259" xr:uid="{2FEF6D9F-008C-414E-893F-73B77E3B6124}"/>
    <cellStyle name="集計 2 2 15 13" xfId="11222" xr:uid="{2FC9508F-1661-4B7E-ADB0-4CE1C551CB20}"/>
    <cellStyle name="集計 2 2 15 13 2" xfId="21979" xr:uid="{8EF464D1-EF9F-46ED-A50F-6C335603C3A3}"/>
    <cellStyle name="集計 2 2 15 13 2 2" xfId="43670" xr:uid="{E9344E40-A981-4C45-A6F3-11038D12DADD}"/>
    <cellStyle name="集計 2 2 15 13 3" xfId="32911" xr:uid="{55F4055D-34C2-45B0-943E-6A6A1DB8FD7E}"/>
    <cellStyle name="集計 2 2 15 14" xfId="11847" xr:uid="{8AF385D8-69AE-4F99-8080-DDAC07A90C3B}"/>
    <cellStyle name="集計 2 2 15 14 2" xfId="22604" xr:uid="{E990996A-6177-4ED5-9034-9D39B40CA801}"/>
    <cellStyle name="集計 2 2 15 14 2 2" xfId="44295" xr:uid="{93FA15A1-E0E0-40F2-9910-F2CB434766A5}"/>
    <cellStyle name="集計 2 2 15 14 3" xfId="33536" xr:uid="{24380DD6-2567-4011-B27E-E36E6350A522}"/>
    <cellStyle name="集計 2 2 15 15" xfId="12452" xr:uid="{444A6CD0-F243-4470-8AF8-32F2EDA563F0}"/>
    <cellStyle name="集計 2 2 15 15 2" xfId="23209" xr:uid="{EE3A7292-70AC-47F3-9C00-30FC50B95B83}"/>
    <cellStyle name="集計 2 2 15 15 2 2" xfId="44900" xr:uid="{9E8382F4-EA2B-4002-B5A1-A31D7AE22980}"/>
    <cellStyle name="集計 2 2 15 15 3" xfId="34141" xr:uid="{A4548684-B317-4564-9AA9-2359E77DF86D}"/>
    <cellStyle name="集計 2 2 15 16" xfId="13081" xr:uid="{874C5900-4B1E-48EA-8B43-7183741799BF}"/>
    <cellStyle name="集計 2 2 15 16 2" xfId="23838" xr:uid="{B5E5C0BF-9EBE-43D9-B91C-A303FDE7D7D4}"/>
    <cellStyle name="集計 2 2 15 16 2 2" xfId="45529" xr:uid="{612ED1CC-324A-4D73-9F75-562A36D6F2B7}"/>
    <cellStyle name="集計 2 2 15 16 3" xfId="34770" xr:uid="{4CBB2B60-6DEE-4D34-8FC2-A1D7F6446754}"/>
    <cellStyle name="集計 2 2 15 17" xfId="13752" xr:uid="{AABF07EC-9BBA-4276-BF2F-005D96D5A9B8}"/>
    <cellStyle name="集計 2 2 15 17 2" xfId="35441" xr:uid="{02F89878-7235-4DB0-BB72-80B9B4311DBA}"/>
    <cellStyle name="集計 2 2 15 18" xfId="24681" xr:uid="{321891CD-B483-4DDB-961F-224498FE7E87}"/>
    <cellStyle name="集計 2 2 15 19" xfId="46379" xr:uid="{CFD5866E-08C6-481B-87B0-278E144A54BD}"/>
    <cellStyle name="集計 2 2 15 2" xfId="3933" xr:uid="{FA8AAE6D-67F2-4403-9D4A-22F5ED5AEEDA}"/>
    <cellStyle name="集計 2 2 15 2 2" xfId="14689" xr:uid="{A459ADAF-D830-4164-B802-23486A7EF3E1}"/>
    <cellStyle name="集計 2 2 15 2 2 2" xfId="36379" xr:uid="{0779EEBA-FFE8-425C-99B6-3F19171D08E0}"/>
    <cellStyle name="集計 2 2 15 2 2 3" xfId="50590" xr:uid="{1C5F73C7-B243-42E4-B73C-78903B73C1C3}"/>
    <cellStyle name="集計 2 2 15 2 3" xfId="25621" xr:uid="{329EBEA3-FECF-4E00-B127-62F538E1DA7D}"/>
    <cellStyle name="集計 2 2 15 2 4" xfId="48421" xr:uid="{393C777B-198C-4177-AAE1-3C8C69206255}"/>
    <cellStyle name="集計 2 2 15 20" xfId="47057" xr:uid="{CDD58B32-4FB7-4F19-861A-20A668842B03}"/>
    <cellStyle name="集計 2 2 15 21" xfId="47741" xr:uid="{378F561B-C4E5-4B7E-BC3F-D18DFB78A7F2}"/>
    <cellStyle name="集計 2 2 15 3" xfId="4613" xr:uid="{BD91B155-536C-4A4D-A3D8-DAB3F2C8CD69}"/>
    <cellStyle name="集計 2 2 15 3 2" xfId="15369" xr:uid="{CBD7332E-1CAE-4AEE-9FBE-1A47D5C0C869}"/>
    <cellStyle name="集計 2 2 15 3 2 2" xfId="37059" xr:uid="{251354AA-3F5F-4104-80DC-33568D01ADA1}"/>
    <cellStyle name="集計 2 2 15 3 2 3" xfId="51270" xr:uid="{729BF439-4B63-434B-84B2-E94B4D52D163}"/>
    <cellStyle name="集計 2 2 15 3 3" xfId="26301" xr:uid="{71286C9B-022B-40AB-BB78-670642CDC9B3}"/>
    <cellStyle name="集計 2 2 15 3 4" xfId="49101" xr:uid="{81B89FAD-8ABA-4C0C-B8EB-1537E13107F8}"/>
    <cellStyle name="集計 2 2 15 4" xfId="5289" xr:uid="{BCB18168-54E5-4354-8EC2-B8FC5F8FAC3C}"/>
    <cellStyle name="集計 2 2 15 4 2" xfId="16045" xr:uid="{054086C9-4E4D-40CE-B86A-F04ED4642D1A}"/>
    <cellStyle name="集計 2 2 15 4 2 2" xfId="37735" xr:uid="{03996DAF-FE92-4EEE-8F41-66A7EDBC8413}"/>
    <cellStyle name="集計 2 2 15 4 3" xfId="26977" xr:uid="{52CA5A76-D5D7-4FAC-A627-4FCBA1F6852E}"/>
    <cellStyle name="集計 2 2 15 4 4" xfId="49910" xr:uid="{5044613D-4C6E-45AA-BEEC-C187373B1E6D}"/>
    <cellStyle name="集計 2 2 15 5" xfId="5969" xr:uid="{0E14CD8D-6E9C-410A-B0AF-F7E150C643BE}"/>
    <cellStyle name="集計 2 2 15 5 2" xfId="16725" xr:uid="{674F6F45-A0D4-4E06-95FB-C22894CFB559}"/>
    <cellStyle name="集計 2 2 15 5 2 2" xfId="38415" xr:uid="{5ED452A7-8CD2-4381-916F-9F2D5F5F56CC}"/>
    <cellStyle name="集計 2 2 15 5 3" xfId="27656" xr:uid="{EF83A60F-4DC5-4504-9305-8B68EE07525E}"/>
    <cellStyle name="集計 2 2 15 6" xfId="6652" xr:uid="{D4AD03DF-F592-40A4-9011-185477F9B05B}"/>
    <cellStyle name="集計 2 2 15 6 2" xfId="17408" xr:uid="{F5261AE4-D197-4A05-8582-0ED1A4698830}"/>
    <cellStyle name="集計 2 2 15 6 2 2" xfId="39098" xr:uid="{27239C39-D504-4827-BA45-93BD684B89D2}"/>
    <cellStyle name="集計 2 2 15 6 3" xfId="28339" xr:uid="{D2C38D44-B9B6-4A1E-9CA9-38E30C0F31A5}"/>
    <cellStyle name="集計 2 2 15 7" xfId="7331" xr:uid="{84F5B4FA-C43E-47BA-8DA5-6BFA5DCD3622}"/>
    <cellStyle name="集計 2 2 15 7 2" xfId="18087" xr:uid="{F419918E-DBEB-461B-8B79-E9F785FDEC7A}"/>
    <cellStyle name="集計 2 2 15 7 2 2" xfId="39777" xr:uid="{A21B4D86-88EC-4FE1-8F94-4C41744AF301}"/>
    <cellStyle name="集計 2 2 15 7 3" xfId="29018" xr:uid="{21314350-7859-4B3E-9D8A-9AF98EE2ED9D}"/>
    <cellStyle name="集計 2 2 15 8" xfId="7994" xr:uid="{67EDB857-9F3C-4881-A4EB-9AB9D964DAB1}"/>
    <cellStyle name="集計 2 2 15 8 2" xfId="18750" xr:uid="{55E7F211-4F8A-4DC7-8755-DDF9267AA20D}"/>
    <cellStyle name="集計 2 2 15 8 2 2" xfId="40441" xr:uid="{6AF73224-6417-4B51-8521-1E6AB156AABE}"/>
    <cellStyle name="集計 2 2 15 8 3" xfId="29682" xr:uid="{26E2ED69-C142-45A6-B30E-55F2E602D911}"/>
    <cellStyle name="集計 2 2 15 9" xfId="8630" xr:uid="{B64E6378-BD87-419C-BBCD-A084329A4932}"/>
    <cellStyle name="集計 2 2 15 9 2" xfId="19386" xr:uid="{92E0BC1A-0D02-455B-BB35-294DEA8C4F08}"/>
    <cellStyle name="集計 2 2 15 9 2 2" xfId="41077" xr:uid="{5333623B-1CFC-4E09-A8D1-F3D4340EA799}"/>
    <cellStyle name="集計 2 2 15 9 3" xfId="30318" xr:uid="{BE252804-F634-424A-BD89-C541ED0D6B08}"/>
    <cellStyle name="集計 2 2 16" xfId="2539" xr:uid="{2AE85D13-69FA-4D7E-B7F3-838C4B453154}"/>
    <cellStyle name="集計 2 2 16 2" xfId="13908" xr:uid="{2488D7BB-9C24-4E4B-BA32-57262C790929}"/>
    <cellStyle name="集計 2 2 16 2 2" xfId="35598" xr:uid="{31C7268B-3440-479B-B70D-EDEC0C56FDDB}"/>
    <cellStyle name="集計 2 2 16 2 3" xfId="49970" xr:uid="{769F4618-B2BB-4A22-8814-8B64D30FF242}"/>
    <cellStyle name="集計 2 2 16 3" xfId="24839" xr:uid="{FF030B78-25AD-4E58-B468-A43A96B7B1E5}"/>
    <cellStyle name="集計 2 2 16 4" xfId="47801" xr:uid="{E389881C-63D2-44E8-A333-DF0AB1D6C43D}"/>
    <cellStyle name="集計 2 2 17" xfId="2637" xr:uid="{5E18F5D0-9C74-4ED3-B80F-79DFD386D7A8}"/>
    <cellStyle name="集計 2 2 17 2" xfId="14006" xr:uid="{210557CD-3BB4-4216-B056-E6FD5DE4EFC2}"/>
    <cellStyle name="集計 2 2 17 2 2" xfId="35696" xr:uid="{E0FF65F1-2BEB-472F-B5E7-90A3428C7FA1}"/>
    <cellStyle name="集計 2 2 17 2 3" xfId="50650" xr:uid="{EF3AB79E-92A7-466D-B1AB-702A0BDD3DF7}"/>
    <cellStyle name="集計 2 2 17 3" xfId="24937" xr:uid="{A7D313CE-21AB-465E-BB92-FBE624C6493B}"/>
    <cellStyle name="集計 2 2 17 4" xfId="48481" xr:uid="{F2DCD760-4698-4E50-BE0E-7DA9C50CA737}"/>
    <cellStyle name="集計 2 2 18" xfId="2556" xr:uid="{F16B4CF4-9594-40B9-8411-9E4C8883ED78}"/>
    <cellStyle name="集計 2 2 18 2" xfId="13925" xr:uid="{C0E409D8-B0AF-48C2-A0A7-C7AFE3911F2E}"/>
    <cellStyle name="集計 2 2 18 2 2" xfId="35615" xr:uid="{0082E039-7B03-49B5-92DD-643AF4C9ADD9}"/>
    <cellStyle name="集計 2 2 18 3" xfId="24856" xr:uid="{FABCD5C7-D050-4351-AEC5-17452E97F8EB}"/>
    <cellStyle name="集計 2 2 18 4" xfId="49290" xr:uid="{5050DABA-39A2-4F96-84D8-3BCD97D68B2A}"/>
    <cellStyle name="集計 2 2 19" xfId="2647" xr:uid="{E1A3332D-6DD8-4277-ACC5-1F03E1F73081}"/>
    <cellStyle name="集計 2 2 19 2" xfId="14016" xr:uid="{1CDC08FD-0648-418B-8B58-D4321C985FA3}"/>
    <cellStyle name="集計 2 2 19 2 2" xfId="35706" xr:uid="{6FA13219-5E84-4197-B120-3E4107E05E0A}"/>
    <cellStyle name="集計 2 2 19 3" xfId="24947" xr:uid="{01C3EB3B-E5AA-4940-8CD2-CD18D722D6F2}"/>
    <cellStyle name="集計 2 2 2" xfId="2469" xr:uid="{BDE6FF25-A92E-4B15-B793-1626D9DA96F3}"/>
    <cellStyle name="集計 2 2 2 10" xfId="3251" xr:uid="{CDE0CAB4-1859-4CC9-84AD-49365C3400EE}"/>
    <cellStyle name="集計 2 2 2 10 10" xfId="9279" xr:uid="{59D8EA96-26D9-48C0-A8AE-653CE01AD24D}"/>
    <cellStyle name="集計 2 2 2 10 10 2" xfId="20036" xr:uid="{3FD1E3D9-76FD-47F9-88E3-68DFEE2481FD}"/>
    <cellStyle name="集計 2 2 2 10 10 2 2" xfId="41727" xr:uid="{4791EE84-599D-4333-A86C-7BF86975A84E}"/>
    <cellStyle name="集計 2 2 2 10 10 3" xfId="30968" xr:uid="{1E45B6DF-5592-45FA-A992-DA98C6BC2788}"/>
    <cellStyle name="集計 2 2 2 10 11" xfId="9905" xr:uid="{FFFE2264-9B4F-4A33-9C69-C9E8E6341706}"/>
    <cellStyle name="集計 2 2 2 10 11 2" xfId="20662" xr:uid="{C3127BDF-9AAA-47EB-97DB-C09897D06CEA}"/>
    <cellStyle name="集計 2 2 2 10 11 2 2" xfId="42353" xr:uid="{F896D9DB-EC81-4FE8-93B2-DEB8DAABBDD7}"/>
    <cellStyle name="集計 2 2 2 10 11 3" xfId="31594" xr:uid="{1E5DF9E4-269B-480C-99F5-B3413C893491}"/>
    <cellStyle name="集計 2 2 2 10 12" xfId="10540" xr:uid="{CAD7ABBD-7267-44B9-9AB6-672E5D06C648}"/>
    <cellStyle name="集計 2 2 2 10 12 2" xfId="21297" xr:uid="{BB334356-16F9-4409-8014-5879F24DB687}"/>
    <cellStyle name="集計 2 2 2 10 12 2 2" xfId="42988" xr:uid="{0D897DD0-318E-4C82-87B9-BAFE58D82C3C}"/>
    <cellStyle name="集計 2 2 2 10 12 3" xfId="32229" xr:uid="{77DA1041-896C-4C47-A23C-636F497D605A}"/>
    <cellStyle name="集計 2 2 2 10 13" xfId="11192" xr:uid="{FA23E485-9EC0-40F2-967C-EDEEF5C8FE3E}"/>
    <cellStyle name="集計 2 2 2 10 13 2" xfId="21949" xr:uid="{B80BD4AF-50DD-4F42-82B8-1A4DA4DE4D73}"/>
    <cellStyle name="集計 2 2 2 10 13 2 2" xfId="43640" xr:uid="{8C8AC121-09B3-486A-9E11-524ABE070B0D}"/>
    <cellStyle name="集計 2 2 2 10 13 3" xfId="32881" xr:uid="{29C80D05-2D78-48AE-A7F4-4F0F638FAF47}"/>
    <cellStyle name="集計 2 2 2 10 14" xfId="11817" xr:uid="{EE6C8B1D-803F-45BC-BB2B-FA9C89FAF5DC}"/>
    <cellStyle name="集計 2 2 2 10 14 2" xfId="22574" xr:uid="{EB9590B9-6E0E-43C8-9989-787A5C4832A4}"/>
    <cellStyle name="集計 2 2 2 10 14 2 2" xfId="44265" xr:uid="{79E9022B-6503-4A3C-BA3C-F0539376F9F3}"/>
    <cellStyle name="集計 2 2 2 10 14 3" xfId="33506" xr:uid="{E9F9CF0D-8647-4E70-A4D7-925060880BA8}"/>
    <cellStyle name="集計 2 2 2 10 15" xfId="12422" xr:uid="{0EA46B2F-EC2E-4781-8E0F-A15FE4EF8A1A}"/>
    <cellStyle name="集計 2 2 2 10 15 2" xfId="23179" xr:uid="{B3F4CE5E-8E43-4890-8956-14320898FADF}"/>
    <cellStyle name="集計 2 2 2 10 15 2 2" xfId="44870" xr:uid="{8BFEC775-7592-40FC-8F8E-A08805A2F8BA}"/>
    <cellStyle name="集計 2 2 2 10 15 3" xfId="34111" xr:uid="{E2E0DC84-AC28-4D03-BD79-C770FA3833F6}"/>
    <cellStyle name="集計 2 2 2 10 16" xfId="13051" xr:uid="{D3017E8E-C5C6-4608-8BAD-BA5E38F447CC}"/>
    <cellStyle name="集計 2 2 2 10 16 2" xfId="23808" xr:uid="{266655F6-F03B-49BD-BE84-7B096F27EC02}"/>
    <cellStyle name="集計 2 2 2 10 16 2 2" xfId="45499" xr:uid="{E82C567B-96B5-44D2-A74C-349522B959E6}"/>
    <cellStyle name="集計 2 2 2 10 16 3" xfId="34740" xr:uid="{BE6BCD28-E1A3-4D95-BF8C-3163A5F32D38}"/>
    <cellStyle name="集計 2 2 2 10 17" xfId="13722" xr:uid="{673D309D-21E8-4AEC-9940-DC0A7AB993B9}"/>
    <cellStyle name="集計 2 2 2 10 17 2" xfId="35411" xr:uid="{79232DC6-B8F6-4C59-BFB5-1F0714FA8E8F}"/>
    <cellStyle name="集計 2 2 2 10 18" xfId="24651" xr:uid="{497E9265-3C92-4182-A128-C582CFB57E50}"/>
    <cellStyle name="集計 2 2 2 10 19" xfId="46349" xr:uid="{CF9D347D-FA78-456D-A3FA-1D73ACC663EF}"/>
    <cellStyle name="集計 2 2 2 10 2" xfId="3903" xr:uid="{82167CC3-0CDC-47E4-893E-787DF4ACAC5C}"/>
    <cellStyle name="集計 2 2 2 10 2 2" xfId="14659" xr:uid="{CF9026AE-C107-4C9F-8BE4-446C901DD58D}"/>
    <cellStyle name="集計 2 2 2 10 2 2 2" xfId="36349" xr:uid="{C224B964-82CE-450B-9898-F95AA1C5D060}"/>
    <cellStyle name="集計 2 2 2 10 2 2 3" xfId="50560" xr:uid="{92BE0C42-9639-4B06-9167-2B5C651AAF34}"/>
    <cellStyle name="集計 2 2 2 10 2 3" xfId="25591" xr:uid="{F11E1C76-EDE8-40E5-A5FB-3BB4D86AC862}"/>
    <cellStyle name="集計 2 2 2 10 2 4" xfId="48391" xr:uid="{B27ED7D9-58BC-4C48-B6DA-8C8D9568B7D4}"/>
    <cellStyle name="集計 2 2 2 10 20" xfId="47027" xr:uid="{32D81F71-3E45-4D20-8E74-EE1B91ED70AE}"/>
    <cellStyle name="集計 2 2 2 10 21" xfId="47711" xr:uid="{60F41871-10CD-4B07-BB44-052C29348C9A}"/>
    <cellStyle name="集計 2 2 2 10 3" xfId="4583" xr:uid="{43166E93-E39F-4EB5-B886-C6E5B75B0502}"/>
    <cellStyle name="集計 2 2 2 10 3 2" xfId="15339" xr:uid="{1971C0F4-3272-403A-AF0F-1C3CC815FCB4}"/>
    <cellStyle name="集計 2 2 2 10 3 2 2" xfId="37029" xr:uid="{6D378197-D0C3-4C21-90F3-65A0C7341D0E}"/>
    <cellStyle name="集計 2 2 2 10 3 2 3" xfId="51240" xr:uid="{A1382390-FA07-47F5-8E34-56223D679D93}"/>
    <cellStyle name="集計 2 2 2 10 3 3" xfId="26271" xr:uid="{5E6FCDD2-2E4E-41A1-A87A-3C28A3F9CC9A}"/>
    <cellStyle name="集計 2 2 2 10 3 4" xfId="49071" xr:uid="{65E77100-F2D4-4D3E-B029-C199E177E4EE}"/>
    <cellStyle name="集計 2 2 2 10 4" xfId="5259" xr:uid="{CB902CAE-CF4F-41D2-A557-5630BD28C124}"/>
    <cellStyle name="集計 2 2 2 10 4 2" xfId="16015" xr:uid="{BA149F1F-D7F3-4642-9875-BD8ECC8615AD}"/>
    <cellStyle name="集計 2 2 2 10 4 2 2" xfId="37705" xr:uid="{F07F6D27-4D7E-4051-ABFC-E8CD144EC8B7}"/>
    <cellStyle name="集計 2 2 2 10 4 3" xfId="26947" xr:uid="{BC0D019E-D098-4D60-BA31-CC6B1387C8DD}"/>
    <cellStyle name="集計 2 2 2 10 4 4" xfId="49880" xr:uid="{D375E9BE-10B1-4ECF-8085-F25084F1FE7B}"/>
    <cellStyle name="集計 2 2 2 10 5" xfId="5939" xr:uid="{0AE53893-FB63-4E40-A29F-E0134AEBE2C8}"/>
    <cellStyle name="集計 2 2 2 10 5 2" xfId="16695" xr:uid="{9579CFCF-252F-41AC-9F7B-E91768E9AF7D}"/>
    <cellStyle name="集計 2 2 2 10 5 2 2" xfId="38385" xr:uid="{459FE528-6481-4F5D-88F0-97ECB85EC44E}"/>
    <cellStyle name="集計 2 2 2 10 5 3" xfId="27626" xr:uid="{6B0AFD86-DA67-43D6-B9A4-E139453CA9F5}"/>
    <cellStyle name="集計 2 2 2 10 6" xfId="6622" xr:uid="{7692FA1D-FD86-42C5-992F-D72081495CDB}"/>
    <cellStyle name="集計 2 2 2 10 6 2" xfId="17378" xr:uid="{264FEF01-C0B1-4063-96F9-737AF9BCE4F3}"/>
    <cellStyle name="集計 2 2 2 10 6 2 2" xfId="39068" xr:uid="{B83BF89F-2B93-433C-8A82-C1A13CF14C15}"/>
    <cellStyle name="集計 2 2 2 10 6 3" xfId="28309" xr:uid="{088223EF-D073-426C-9357-E527A25D46BF}"/>
    <cellStyle name="集計 2 2 2 10 7" xfId="7301" xr:uid="{D2B3945F-5ADF-449F-A45B-5D1959E41BB1}"/>
    <cellStyle name="集計 2 2 2 10 7 2" xfId="18057" xr:uid="{EC160C7B-D1E3-4130-B99C-540C889CBE92}"/>
    <cellStyle name="集計 2 2 2 10 7 2 2" xfId="39747" xr:uid="{E82F6D1C-8973-485B-8163-9C81048389B6}"/>
    <cellStyle name="集計 2 2 2 10 7 3" xfId="28988" xr:uid="{833A25A0-DDD5-4F4C-9F5F-521FD195E542}"/>
    <cellStyle name="集計 2 2 2 10 8" xfId="7964" xr:uid="{B3A64275-1078-4C81-81C0-A8FF4E8352CE}"/>
    <cellStyle name="集計 2 2 2 10 8 2" xfId="18720" xr:uid="{791DFB4D-0903-4BFD-9EC1-180D80EEAAAF}"/>
    <cellStyle name="集計 2 2 2 10 8 2 2" xfId="40411" xr:uid="{137B7F54-619E-44F7-B660-6E85F9E6113F}"/>
    <cellStyle name="集計 2 2 2 10 8 3" xfId="29652" xr:uid="{653C968E-1922-4C95-A0C3-6FCE93A6BD10}"/>
    <cellStyle name="集計 2 2 2 10 9" xfId="8600" xr:uid="{D5CD44DF-AF75-435A-84C5-5A25797C5FBC}"/>
    <cellStyle name="集計 2 2 2 10 9 2" xfId="19356" xr:uid="{0972E642-F010-4738-87CE-4E881D263338}"/>
    <cellStyle name="集計 2 2 2 10 9 2 2" xfId="41047" xr:uid="{65A7C1B5-8638-4EE3-883D-D4EE7E60364A}"/>
    <cellStyle name="集計 2 2 2 10 9 3" xfId="30288" xr:uid="{36F12F47-3C12-4AC0-BCAD-79C5DEB286EE}"/>
    <cellStyle name="集計 2 2 2 11" xfId="3311" xr:uid="{DF19E51F-1C94-4C3F-A3B6-E99BC4C42B11}"/>
    <cellStyle name="集計 2 2 2 11 10" xfId="9339" xr:uid="{E3283B0D-C4D2-4927-AE3B-BA5E5D2E490D}"/>
    <cellStyle name="集計 2 2 2 11 10 2" xfId="20096" xr:uid="{7AD42FC2-6EC0-4CAD-956F-8370CA80D0B4}"/>
    <cellStyle name="集計 2 2 2 11 10 2 2" xfId="41787" xr:uid="{CAA0169D-295F-4C07-B954-3FCC36147F2B}"/>
    <cellStyle name="集計 2 2 2 11 10 3" xfId="31028" xr:uid="{C58010B0-C9E0-44CC-B0DB-6F921A1A8C35}"/>
    <cellStyle name="集計 2 2 2 11 11" xfId="9965" xr:uid="{E3BC191C-E4A3-471A-9F6F-C445F51E0B99}"/>
    <cellStyle name="集計 2 2 2 11 11 2" xfId="20722" xr:uid="{6565D47A-F420-4A21-95EF-5C75604D6C11}"/>
    <cellStyle name="集計 2 2 2 11 11 2 2" xfId="42413" xr:uid="{B165D76E-FFB0-4575-B32A-E3B1B6E7D06B}"/>
    <cellStyle name="集計 2 2 2 11 11 3" xfId="31654" xr:uid="{B8F8D1C5-F705-4DBD-B81D-123B5C6B59F3}"/>
    <cellStyle name="集計 2 2 2 11 12" xfId="10600" xr:uid="{4603093D-88FA-4C79-A297-5B92F4379E85}"/>
    <cellStyle name="集計 2 2 2 11 12 2" xfId="21357" xr:uid="{B236E4B1-D50C-4842-8BAB-FA75835D1CC7}"/>
    <cellStyle name="集計 2 2 2 11 12 2 2" xfId="43048" xr:uid="{2B9163F8-A42A-46AB-BD0B-DD0035402C95}"/>
    <cellStyle name="集計 2 2 2 11 12 3" xfId="32289" xr:uid="{1E336517-E565-412B-817C-F73A5E6AFAC9}"/>
    <cellStyle name="集計 2 2 2 11 13" xfId="11252" xr:uid="{1E9642FE-EDB2-4E06-81E5-C2E2E11281DF}"/>
    <cellStyle name="集計 2 2 2 11 13 2" xfId="22009" xr:uid="{DD1CF6A1-EEC5-414A-91D4-ED40BA29337C}"/>
    <cellStyle name="集計 2 2 2 11 13 2 2" xfId="43700" xr:uid="{269A767F-7F29-4B1D-8343-91AC5540CE90}"/>
    <cellStyle name="集計 2 2 2 11 13 3" xfId="32941" xr:uid="{F5C886F5-F269-4DC9-918F-BE0ABFB0D4A9}"/>
    <cellStyle name="集計 2 2 2 11 14" xfId="11877" xr:uid="{78B15C13-4F48-4F6C-807C-52B3D97D5890}"/>
    <cellStyle name="集計 2 2 2 11 14 2" xfId="22634" xr:uid="{9BB00C24-62AC-43F3-BDCD-85AB11EFA993}"/>
    <cellStyle name="集計 2 2 2 11 14 2 2" xfId="44325" xr:uid="{EACC2EBC-4CF0-4A02-A529-9C7F5B8534D9}"/>
    <cellStyle name="集計 2 2 2 11 14 3" xfId="33566" xr:uid="{0396093F-1760-4382-8779-1995A025B5D7}"/>
    <cellStyle name="集計 2 2 2 11 15" xfId="12482" xr:uid="{9FE44FDF-DE79-48D1-84EF-3F968C7C8C42}"/>
    <cellStyle name="集計 2 2 2 11 15 2" xfId="23239" xr:uid="{2EC451F7-8A10-44D8-A7DE-9C973B986BFD}"/>
    <cellStyle name="集計 2 2 2 11 15 2 2" xfId="44930" xr:uid="{FB31B8DF-C8E9-4729-8230-6E7D936DDEB5}"/>
    <cellStyle name="集計 2 2 2 11 15 3" xfId="34171" xr:uid="{C3AFF616-2CA9-4AD2-B2A7-87B9C0A4F54B}"/>
    <cellStyle name="集計 2 2 2 11 16" xfId="13111" xr:uid="{375F4CBF-4655-49F1-8B2B-EC34B86587C0}"/>
    <cellStyle name="集計 2 2 2 11 16 2" xfId="23868" xr:uid="{615F7E7C-F0A8-4F9E-B6AE-DAF1BBAEE90E}"/>
    <cellStyle name="集計 2 2 2 11 16 2 2" xfId="45559" xr:uid="{BE8D82D9-DC3D-41B2-B575-DCEE877055E5}"/>
    <cellStyle name="集計 2 2 2 11 16 3" xfId="34800" xr:uid="{F82917B2-074F-4859-9F56-8EFD3FDF0479}"/>
    <cellStyle name="集計 2 2 2 11 17" xfId="13782" xr:uid="{2AD8A417-6DF5-4C14-84EB-664F4C21B94D}"/>
    <cellStyle name="集計 2 2 2 11 17 2" xfId="35471" xr:uid="{DC4FCB89-DBD0-4E76-8742-D9E43CA88A81}"/>
    <cellStyle name="集計 2 2 2 11 18" xfId="24711" xr:uid="{F779A516-8B63-401F-BB31-2D1B2694D19B}"/>
    <cellStyle name="集計 2 2 2 11 19" xfId="46409" xr:uid="{29E563A4-6200-4D94-A550-66B7F8E508A5}"/>
    <cellStyle name="集計 2 2 2 11 2" xfId="3963" xr:uid="{625B82BD-BF80-4293-86FD-8D587014FCE0}"/>
    <cellStyle name="集計 2 2 2 11 2 2" xfId="14719" xr:uid="{092C666A-2140-4D0D-B456-43616252B6C9}"/>
    <cellStyle name="集計 2 2 2 11 2 2 2" xfId="36409" xr:uid="{85807AFF-3271-45A1-BD3A-5555FF0CC6FB}"/>
    <cellStyle name="集計 2 2 2 11 2 2 3" xfId="50620" xr:uid="{62040CBE-F44E-4C32-B33C-BB4429EDC947}"/>
    <cellStyle name="集計 2 2 2 11 2 3" xfId="25651" xr:uid="{7DF71F47-4A03-49D1-BFCB-FDBEBB9E3098}"/>
    <cellStyle name="集計 2 2 2 11 2 4" xfId="48451" xr:uid="{4CE09CF3-3CE4-4297-ABF6-84042B0C879E}"/>
    <cellStyle name="集計 2 2 2 11 20" xfId="47087" xr:uid="{2B837677-ADE7-4222-800A-72DBC4594548}"/>
    <cellStyle name="集計 2 2 2 11 21" xfId="47771" xr:uid="{790AFA7E-84BB-49AB-86C4-0FB51FED54E0}"/>
    <cellStyle name="集計 2 2 2 11 3" xfId="4643" xr:uid="{E54E354B-9B9F-488B-A988-72750E1166F3}"/>
    <cellStyle name="集計 2 2 2 11 3 2" xfId="15399" xr:uid="{D5DBE205-D50A-41E8-AF90-A0ED7E665892}"/>
    <cellStyle name="集計 2 2 2 11 3 2 2" xfId="37089" xr:uid="{C9C27F6D-0C97-4E19-9A7D-2F4C71A5F207}"/>
    <cellStyle name="集計 2 2 2 11 3 2 3" xfId="51300" xr:uid="{09BB59C3-6552-4772-AB0B-169B9A39CE7A}"/>
    <cellStyle name="集計 2 2 2 11 3 3" xfId="26331" xr:uid="{73E8E5D2-794E-4F66-9DA2-3E07B16604E3}"/>
    <cellStyle name="集計 2 2 2 11 3 4" xfId="49131" xr:uid="{E48E2A9B-9330-45AB-BD38-351EAA6FB23A}"/>
    <cellStyle name="集計 2 2 2 11 4" xfId="5319" xr:uid="{EA76DD26-B63F-486A-AB3E-86873FB72584}"/>
    <cellStyle name="集計 2 2 2 11 4 2" xfId="16075" xr:uid="{E6CD3050-A602-4B02-A382-7704798732DB}"/>
    <cellStyle name="集計 2 2 2 11 4 2 2" xfId="37765" xr:uid="{49A6AEB3-1455-4548-8279-D02DD6F3081B}"/>
    <cellStyle name="集計 2 2 2 11 4 3" xfId="27007" xr:uid="{5D570F58-3391-4B56-8B92-85249E90878C}"/>
    <cellStyle name="集計 2 2 2 11 4 4" xfId="49940" xr:uid="{9126F6FD-A569-4137-8351-1D4021D9E137}"/>
    <cellStyle name="集計 2 2 2 11 5" xfId="5999" xr:uid="{6C9718F4-52D5-443A-A057-EA65D5F48F10}"/>
    <cellStyle name="集計 2 2 2 11 5 2" xfId="16755" xr:uid="{F912C525-E62C-4242-ADA8-6A7F25845A76}"/>
    <cellStyle name="集計 2 2 2 11 5 2 2" xfId="38445" xr:uid="{7A585272-C7A1-498C-BA8E-670890C63AD9}"/>
    <cellStyle name="集計 2 2 2 11 5 3" xfId="27686" xr:uid="{5ABA27D6-843E-43C1-A82E-CF8F7C21D832}"/>
    <cellStyle name="集計 2 2 2 11 6" xfId="6682" xr:uid="{D227AEFD-794F-474E-A211-425DEE9ADE0D}"/>
    <cellStyle name="集計 2 2 2 11 6 2" xfId="17438" xr:uid="{0C729B4D-A639-4A1B-8071-76CD724890E8}"/>
    <cellStyle name="集計 2 2 2 11 6 2 2" xfId="39128" xr:uid="{DC5B594D-5CF0-4788-94D4-59593F6F1376}"/>
    <cellStyle name="集計 2 2 2 11 6 3" xfId="28369" xr:uid="{CC16D6B8-18DF-48FC-976A-A8D0DD5DDA29}"/>
    <cellStyle name="集計 2 2 2 11 7" xfId="7361" xr:uid="{25909821-2162-4D4F-AC26-D7683BE9DD9B}"/>
    <cellStyle name="集計 2 2 2 11 7 2" xfId="18117" xr:uid="{B6BC1FC1-45BF-4E5F-AD81-F29A85C4B34F}"/>
    <cellStyle name="集計 2 2 2 11 7 2 2" xfId="39807" xr:uid="{0CF6A6C8-C355-4D1F-B3D0-C6FCCA78A873}"/>
    <cellStyle name="集計 2 2 2 11 7 3" xfId="29048" xr:uid="{A03D3E2D-F570-4204-9681-002BEFF67808}"/>
    <cellStyle name="集計 2 2 2 11 8" xfId="8024" xr:uid="{5CACECB8-A6DC-45BD-A0B1-905487845409}"/>
    <cellStyle name="集計 2 2 2 11 8 2" xfId="18780" xr:uid="{FCB23BDF-1F23-4F4D-87E3-21E11964A920}"/>
    <cellStyle name="集計 2 2 2 11 8 2 2" xfId="40471" xr:uid="{9A7772DC-1233-4B38-9C60-58DB3BC869DA}"/>
    <cellStyle name="集計 2 2 2 11 8 3" xfId="29712" xr:uid="{9412F25A-90A4-42E5-9006-681D7F6F83A0}"/>
    <cellStyle name="集計 2 2 2 11 9" xfId="8660" xr:uid="{6ACD3F00-A8B5-4A17-B961-31B65F623DC5}"/>
    <cellStyle name="集計 2 2 2 11 9 2" xfId="19416" xr:uid="{27ED72BF-B0C9-498B-B839-41E08519D3EE}"/>
    <cellStyle name="集計 2 2 2 11 9 2 2" xfId="41107" xr:uid="{8F48CECD-62D1-45B7-BD97-91E63530ACB6}"/>
    <cellStyle name="集計 2 2 2 11 9 3" xfId="30348" xr:uid="{C6E833C9-6294-42BC-9710-EB661BCF9C86}"/>
    <cellStyle name="集計 2 2 2 12" xfId="3399" xr:uid="{02C7FC14-5C2C-4B47-ADA6-7EFF3D80501C}"/>
    <cellStyle name="集計 2 2 2 12 2" xfId="14155" xr:uid="{C6CAD864-B1A7-4323-84DE-4A5609E0F3E4}"/>
    <cellStyle name="集計 2 2 2 12 2 2" xfId="35845" xr:uid="{3FF1C81E-B29A-48D8-8E91-CA4279901E5C}"/>
    <cellStyle name="集計 2 2 2 12 2 3" xfId="50060" xr:uid="{F0389D9C-9CCA-4BB3-B220-E3C0E1BEC795}"/>
    <cellStyle name="集計 2 2 2 12 3" xfId="25086" xr:uid="{B328FA82-F391-4474-8F0C-18E5E31EA2E0}"/>
    <cellStyle name="集計 2 2 2 12 4" xfId="47891" xr:uid="{9E058351-FB1F-4A33-AA65-736919E10198}"/>
    <cellStyle name="集計 2 2 2 13" xfId="4077" xr:uid="{3EED74FF-A430-498D-96D2-91AF6FDC4484}"/>
    <cellStyle name="集計 2 2 2 13 2" xfId="14833" xr:uid="{4CD6DB5E-2D05-43D5-9E82-429104E4612E}"/>
    <cellStyle name="集計 2 2 2 13 2 2" xfId="36523" xr:uid="{030E0FC5-BB08-4ECA-823C-3C19E2E1D7CC}"/>
    <cellStyle name="集計 2 2 2 13 2 3" xfId="50740" xr:uid="{2C290AE7-7F82-48C1-A2BF-487D56C5539B}"/>
    <cellStyle name="集計 2 2 2 13 3" xfId="25765" xr:uid="{4EAFE12B-07BD-4155-8B8F-6A41C3E24B44}"/>
    <cellStyle name="集計 2 2 2 13 4" xfId="48571" xr:uid="{D339F85A-651B-4707-88BC-EC9D2ABC7C1F}"/>
    <cellStyle name="集計 2 2 2 14" xfId="4756" xr:uid="{F0BFD910-B09F-4709-B5A9-7A7189C51535}"/>
    <cellStyle name="集計 2 2 2 14 2" xfId="15512" xr:uid="{357C1E0B-8DB9-42DE-B273-5451E8061355}"/>
    <cellStyle name="集計 2 2 2 14 2 2" xfId="37202" xr:uid="{0DB3E968-7C49-4395-9ED7-A68CDE26C207}"/>
    <cellStyle name="集計 2 2 2 14 3" xfId="26444" xr:uid="{18A7DEAC-1F27-4297-8C1D-CE980E03DDBA}"/>
    <cellStyle name="集計 2 2 2 14 4" xfId="49380" xr:uid="{1E9D1B5D-B084-4E2E-A6F5-784C6190CDC8}"/>
    <cellStyle name="集計 2 2 2 15" xfId="5433" xr:uid="{70FE7055-E34C-4000-8855-54C0C3187E4B}"/>
    <cellStyle name="集計 2 2 2 15 2" xfId="16189" xr:uid="{A0871D89-D073-48EB-A7E3-E1F937BD94FC}"/>
    <cellStyle name="集計 2 2 2 15 2 2" xfId="37879" xr:uid="{81D377A8-2F1D-450B-9113-5A5834338D03}"/>
    <cellStyle name="集計 2 2 2 15 3" xfId="27121" xr:uid="{50BC0B1D-DD49-4E3E-B590-1422D5F960A6}"/>
    <cellStyle name="集計 2 2 2 16" xfId="6122" xr:uid="{0D01E26F-FEF3-4FF9-8B6B-24687BCD95B7}"/>
    <cellStyle name="集計 2 2 2 16 2" xfId="16878" xr:uid="{2C718E87-DA97-41BE-ABE9-254AD753A97D}"/>
    <cellStyle name="集計 2 2 2 16 2 2" xfId="38568" xr:uid="{75FBA15B-2A96-4599-ADC8-D17BDCFC3693}"/>
    <cellStyle name="集計 2 2 2 16 3" xfId="27809" xr:uid="{E75F419E-337D-444E-ABCA-399EF4101EE3}"/>
    <cellStyle name="集計 2 2 2 17" xfId="6796" xr:uid="{06C5E86C-1B47-4EFF-BCA7-D683D25A87D3}"/>
    <cellStyle name="集計 2 2 2 17 2" xfId="17552" xr:uid="{DC6476A7-E9BD-4DB8-B806-E5909CEA3120}"/>
    <cellStyle name="集計 2 2 2 17 2 2" xfId="39242" xr:uid="{42ED906E-10E0-4580-8678-EE9AACBB28A0}"/>
    <cellStyle name="集計 2 2 2 17 3" xfId="28483" xr:uid="{E9DE1E86-AD0E-4EAB-941E-7D900D7BD42E}"/>
    <cellStyle name="集計 2 2 2 18" xfId="8095" xr:uid="{6A177932-FE7A-4B90-9C7C-7E6AB548F4BE}"/>
    <cellStyle name="集計 2 2 2 18 2" xfId="18851" xr:uid="{DC0EDE9F-DB86-407A-ADDD-96A6F3163B91}"/>
    <cellStyle name="集計 2 2 2 18 2 2" xfId="40542" xr:uid="{3D31668A-610C-494E-BEDE-C1394E28037F}"/>
    <cellStyle name="集計 2 2 2 18 3" xfId="29783" xr:uid="{C86FA0FC-A202-4860-8326-DF33DF8BFB14}"/>
    <cellStyle name="集計 2 2 2 19" xfId="10035" xr:uid="{6632C293-9AB0-49D4-A3F3-76E940EE76A7}"/>
    <cellStyle name="集計 2 2 2 19 2" xfId="20792" xr:uid="{285FC18A-A6E2-4460-BD41-860E5B1C47AB}"/>
    <cellStyle name="集計 2 2 2 19 2 2" xfId="42483" xr:uid="{0AC4C888-CB15-4247-9294-19DEADA2B03B}"/>
    <cellStyle name="集計 2 2 2 19 3" xfId="31724" xr:uid="{AB5FE5F6-E6B1-4B8D-9747-A551925A3BAA}"/>
    <cellStyle name="集計 2 2 2 2" xfId="2501" xr:uid="{696F8E03-49DD-4DAD-AA70-577A54BF4291}"/>
    <cellStyle name="集計 2 2 2 2 10" xfId="8153" xr:uid="{E372A41B-9023-4B98-B105-20CCEA2F5749}"/>
    <cellStyle name="集計 2 2 2 2 10 2" xfId="18909" xr:uid="{0A94D9F8-BC04-4E1A-9BD8-1BFD552DB121}"/>
    <cellStyle name="集計 2 2 2 2 10 2 2" xfId="40600" xr:uid="{888B1A27-8BF8-4351-A085-FDE22B68B218}"/>
    <cellStyle name="集計 2 2 2 2 10 3" xfId="29841" xr:uid="{4A538860-DA9F-45E2-99EF-9ACC7613C48D}"/>
    <cellStyle name="集計 2 2 2 2 11" xfId="8834" xr:uid="{299E20CC-7B67-405A-A83A-5FE9AFAFDCC1}"/>
    <cellStyle name="集計 2 2 2 2 11 2" xfId="19590" xr:uid="{0CFB9D91-124A-42E6-8ED1-6D35B6A16D71}"/>
    <cellStyle name="集計 2 2 2 2 11 2 2" xfId="41281" xr:uid="{7459B5AF-9B16-40DC-989D-089765194617}"/>
    <cellStyle name="集計 2 2 2 2 11 3" xfId="30522" xr:uid="{C233B080-23CD-43AF-A25E-6D586330257A}"/>
    <cellStyle name="集計 2 2 2 2 12" xfId="9459" xr:uid="{6C9839C4-C003-4BAA-8EC6-B980897535E1}"/>
    <cellStyle name="集計 2 2 2 2 12 2" xfId="20216" xr:uid="{710BAB84-7F8E-4D83-9F65-DE21637DEB90}"/>
    <cellStyle name="集計 2 2 2 2 12 2 2" xfId="41907" xr:uid="{9F5263F8-36DA-4989-96C3-8304EFFDE01B}"/>
    <cellStyle name="集計 2 2 2 2 12 3" xfId="31148" xr:uid="{965F4DC0-5BFD-4BC0-B4D2-D8335038E034}"/>
    <cellStyle name="集計 2 2 2 2 13" xfId="10094" xr:uid="{9FAAF061-4003-4E53-9E07-97CB292D96CB}"/>
    <cellStyle name="集計 2 2 2 2 13 2" xfId="20851" xr:uid="{137E1AD3-F422-4460-AF1A-3D9D1409FC4B}"/>
    <cellStyle name="集計 2 2 2 2 13 2 2" xfId="42542" xr:uid="{6C1A4A8B-63DD-4CAE-B801-B8092B3F22B8}"/>
    <cellStyle name="集計 2 2 2 2 13 3" xfId="31783" xr:uid="{17CCAFBB-CF4F-4BA1-BC18-F0A9911211D7}"/>
    <cellStyle name="集計 2 2 2 2 14" xfId="10746" xr:uid="{0EF4E860-F758-4FAC-A580-CF9E84FBD07E}"/>
    <cellStyle name="集計 2 2 2 2 14 2" xfId="21503" xr:uid="{245386E1-CCBB-4E6E-91D3-A505AABC5EF4}"/>
    <cellStyle name="集計 2 2 2 2 14 2 2" xfId="43194" xr:uid="{BB5CFF44-7E6D-4F1B-91C8-3105F395BAA0}"/>
    <cellStyle name="集計 2 2 2 2 14 3" xfId="32435" xr:uid="{578D3A72-06D5-4B0B-AA0A-132275DCB629}"/>
    <cellStyle name="集計 2 2 2 2 15" xfId="11371" xr:uid="{63E6B314-221C-463A-9973-0EAA33E8C374}"/>
    <cellStyle name="集計 2 2 2 2 15 2" xfId="22128" xr:uid="{9854279F-F25C-4133-A1E9-6612DF8708BE}"/>
    <cellStyle name="集計 2 2 2 2 15 2 2" xfId="43819" xr:uid="{7EBD3C4A-B83D-4FB5-B86B-8E9AEB447D1A}"/>
    <cellStyle name="集計 2 2 2 2 15 3" xfId="33060" xr:uid="{E8FBE6F9-0C71-4356-B5D4-60E88315A05D}"/>
    <cellStyle name="集計 2 2 2 2 16" xfId="11976" xr:uid="{E46FCEF9-564D-4D47-BE63-F749A0FEBBAA}"/>
    <cellStyle name="集計 2 2 2 2 16 2" xfId="22733" xr:uid="{91DAF2B7-BBB3-4EDE-9F23-4A52FAB6681F}"/>
    <cellStyle name="集計 2 2 2 2 16 2 2" xfId="44424" xr:uid="{4DD7CC5C-8F85-4F27-949D-5444C6FB4449}"/>
    <cellStyle name="集計 2 2 2 2 16 3" xfId="33665" xr:uid="{194BB8D9-AF7D-4238-BBD1-C772E40ADB09}"/>
    <cellStyle name="集計 2 2 2 2 17" xfId="12605" xr:uid="{B51220DB-40AA-4175-B3F0-B2797430B338}"/>
    <cellStyle name="集計 2 2 2 2 17 2" xfId="23362" xr:uid="{223C4EF0-7419-410E-901C-FF8B9E9F0971}"/>
    <cellStyle name="集計 2 2 2 2 17 2 2" xfId="45053" xr:uid="{14ECFC45-D8DC-4B0C-9833-63977C4162C7}"/>
    <cellStyle name="集計 2 2 2 2 17 3" xfId="34294" xr:uid="{F9668D8A-B268-40A8-BADB-86BB916D933A}"/>
    <cellStyle name="集計 2 2 2 2 18" xfId="13276" xr:uid="{C343EF6A-C231-4765-87F8-F5F9FAA9E8CF}"/>
    <cellStyle name="集計 2 2 2 2 18 2" xfId="34965" xr:uid="{C40746CE-17CE-4AC0-A427-63D21ACBC1EF}"/>
    <cellStyle name="集計 2 2 2 2 19" xfId="24205" xr:uid="{DB689B9A-ACDE-40CE-BF58-FAFC8482D405}"/>
    <cellStyle name="集計 2 2 2 2 2" xfId="2806" xr:uid="{E4DF5459-116B-46D5-AF2D-A23C6B4B0B58}"/>
    <cellStyle name="集計 2 2 2 2 2 2" xfId="14082" xr:uid="{70D928E6-3C68-4586-97A2-26EB0F9BF28B}"/>
    <cellStyle name="集計 2 2 2 2 2 2 2" xfId="35772" xr:uid="{88AFA15E-7296-4866-9345-460DF11FA882}"/>
    <cellStyle name="集計 2 2 2 2 2 2 3" xfId="50114" xr:uid="{6B88E3BE-9EAD-4444-AE73-EFE290489328}"/>
    <cellStyle name="集計 2 2 2 2 2 3" xfId="25013" xr:uid="{00D38FCB-97D1-4C55-A3B1-E63C6F5CF1B9}"/>
    <cellStyle name="集計 2 2 2 2 2 4" xfId="47945" xr:uid="{82F0CE88-338F-4A54-ADCB-C629DF4E5476}"/>
    <cellStyle name="集計 2 2 2 2 20" xfId="45903" xr:uid="{9775F2A6-F969-4AF9-A1A5-1799CC05035D}"/>
    <cellStyle name="集計 2 2 2 2 21" xfId="46581" xr:uid="{37BB1E5F-6411-4CD2-BA9D-47095CB121A0}"/>
    <cellStyle name="集計 2 2 2 2 22" xfId="47265" xr:uid="{FB58388F-2A0B-477E-B77E-7133F365CBD8}"/>
    <cellStyle name="集計 2 2 2 2 3" xfId="3457" xr:uid="{707244C6-EE3A-48FC-9F56-92BD46F11CC1}"/>
    <cellStyle name="集計 2 2 2 2 3 2" xfId="14213" xr:uid="{CDF14F47-6885-4091-BBD0-0A95D666A3D0}"/>
    <cellStyle name="集計 2 2 2 2 3 2 2" xfId="35903" xr:uid="{9E055256-4C40-489A-BD88-1C88991FFE2F}"/>
    <cellStyle name="集計 2 2 2 2 3 2 3" xfId="50794" xr:uid="{2FE0D6BF-4367-48FB-BB77-6AE6F8662B33}"/>
    <cellStyle name="集計 2 2 2 2 3 3" xfId="25144" xr:uid="{B272EC35-1751-4098-9E28-49B4B8CBED8A}"/>
    <cellStyle name="集計 2 2 2 2 3 4" xfId="48625" xr:uid="{FD7A59CB-5C45-4D37-A9E6-1B4A56C689A9}"/>
    <cellStyle name="集計 2 2 2 2 4" xfId="4137" xr:uid="{4B2683D4-CEB6-49B6-BDDE-8FFEE57798D6}"/>
    <cellStyle name="集計 2 2 2 2 4 2" xfId="14893" xr:uid="{9ABAAE4F-5649-400D-940C-519169B3348D}"/>
    <cellStyle name="集計 2 2 2 2 4 2 2" xfId="36583" xr:uid="{B18BF590-C736-4966-9116-1342EB4CA547}"/>
    <cellStyle name="集計 2 2 2 2 4 3" xfId="25825" xr:uid="{4A2A2EF5-7805-491B-833F-3B8D6903A0E4}"/>
    <cellStyle name="集計 2 2 2 2 4 4" xfId="49434" xr:uid="{9AA9BBD7-C7EC-44C4-8D21-749D2DD414F0}"/>
    <cellStyle name="集計 2 2 2 2 5" xfId="4813" xr:uid="{45073FEE-BC82-405C-902B-C827210EFF0C}"/>
    <cellStyle name="集計 2 2 2 2 5 2" xfId="15569" xr:uid="{36762BCD-9F68-4F6A-A519-D5614F3E98B8}"/>
    <cellStyle name="集計 2 2 2 2 5 2 2" xfId="37259" xr:uid="{F5AB6C61-3A98-40F9-B9F0-0168BD831D80}"/>
    <cellStyle name="集計 2 2 2 2 5 3" xfId="26501" xr:uid="{14654268-AF8E-422D-B1A1-E9D787F5C081}"/>
    <cellStyle name="集計 2 2 2 2 6" xfId="5493" xr:uid="{19911B8C-31B3-4A89-B0C7-B12670911F20}"/>
    <cellStyle name="集計 2 2 2 2 6 2" xfId="16249" xr:uid="{E3AF8364-9490-43BF-9053-49C84C316554}"/>
    <cellStyle name="集計 2 2 2 2 6 2 2" xfId="37939" xr:uid="{3C7118AE-BE92-49AE-95BF-93E23B02C0C5}"/>
    <cellStyle name="集計 2 2 2 2 6 3" xfId="27181" xr:uid="{7E2E7487-370B-4AD4-B6F9-8D97ABFCA249}"/>
    <cellStyle name="集計 2 2 2 2 7" xfId="6177" xr:uid="{1031338F-9F69-4E39-A9F8-D22A59AB49F3}"/>
    <cellStyle name="集計 2 2 2 2 7 2" xfId="16933" xr:uid="{4D17106E-016A-43D0-8010-C885A9EC6E5A}"/>
    <cellStyle name="集計 2 2 2 2 7 2 2" xfId="38623" xr:uid="{8A1F838A-412C-428F-B8F1-66A12B154EDD}"/>
    <cellStyle name="集計 2 2 2 2 7 3" xfId="27864" xr:uid="{B4F35092-65F7-4520-A2E0-E77C73396BE9}"/>
    <cellStyle name="集計 2 2 2 2 8" xfId="6856" xr:uid="{EF13E01F-F475-417D-97AE-C92197B59FF3}"/>
    <cellStyle name="集計 2 2 2 2 8 2" xfId="17612" xr:uid="{66AE4384-99F1-4C8B-933A-888BFEBC2811}"/>
    <cellStyle name="集計 2 2 2 2 8 2 2" xfId="39302" xr:uid="{465511B0-36B4-45FA-954A-3A4D271600D0}"/>
    <cellStyle name="集計 2 2 2 2 8 3" xfId="28543" xr:uid="{2663C2E1-84E5-4BE5-94BA-4BD7B2487D14}"/>
    <cellStyle name="集計 2 2 2 2 9" xfId="7519" xr:uid="{4DDEC7E7-BDE5-4305-9F52-51AB991AFE1A}"/>
    <cellStyle name="集計 2 2 2 2 9 2" xfId="18275" xr:uid="{EEAFCD68-CE2C-4AE2-9FF9-CB21593CB473}"/>
    <cellStyle name="集計 2 2 2 2 9 2 2" xfId="39965" xr:uid="{0336BBCD-8EFA-4707-AF50-32D196AEE801}"/>
    <cellStyle name="集計 2 2 2 2 9 3" xfId="29206" xr:uid="{822D006F-9FB3-4F3D-998F-AB515B64A0C8}"/>
    <cellStyle name="集計 2 2 2 20" xfId="12551" xr:uid="{17AF7A0F-5E63-4975-B0B6-2359D665732A}"/>
    <cellStyle name="集計 2 2 2 20 2" xfId="23308" xr:uid="{E88667B5-E0A7-4A6D-91D9-0E7044B5B1B7}"/>
    <cellStyle name="集計 2 2 2 20 2 2" xfId="44999" xr:uid="{A2C98FB8-2C54-43AB-AEC8-04CD662C1432}"/>
    <cellStyle name="集計 2 2 2 20 3" xfId="34240" xr:uid="{D347F3A5-812D-4184-B22F-864DA5B931AF}"/>
    <cellStyle name="集計 2 2 2 21" xfId="13222" xr:uid="{B4C3412A-719B-474C-8C86-6C8A70FB9C27}"/>
    <cellStyle name="集計 2 2 2 21 2" xfId="23910" xr:uid="{75A32880-03DD-4613-B944-B8CF8F30AF74}"/>
    <cellStyle name="集計 2 2 2 21 2 2" xfId="45601" xr:uid="{9BDA0724-BC2F-4D5E-8675-E1ACB4489BBB}"/>
    <cellStyle name="集計 2 2 2 21 3" xfId="34911" xr:uid="{B94D562B-CA40-4188-8EA5-4C8F9BDF419D}"/>
    <cellStyle name="集計 2 2 2 22" xfId="24151" xr:uid="{385312C0-7CE2-416A-921B-B59F29F5D27D}"/>
    <cellStyle name="集計 2 2 2 23" xfId="45849" xr:uid="{776DB03D-6D29-4ADE-A8AF-9C1D12BB5B0B}"/>
    <cellStyle name="集計 2 2 2 24" xfId="46527" xr:uid="{DF27D649-711B-419D-9FED-73EF10694BF9}"/>
    <cellStyle name="集計 2 2 2 25" xfId="47211" xr:uid="{0823D66B-B028-47DA-A5A7-59D770E4645B}"/>
    <cellStyle name="集計 2 2 2 3" xfId="2866" xr:uid="{F22758C4-2F46-4974-BC4D-611E33F925F1}"/>
    <cellStyle name="集計 2 2 2 3 10" xfId="8894" xr:uid="{14278E16-D229-44BE-9EC9-2DDEF6F02007}"/>
    <cellStyle name="集計 2 2 2 3 10 2" xfId="19650" xr:uid="{A9690E6B-197E-4C3C-AE1C-1BD83A7FE6D6}"/>
    <cellStyle name="集計 2 2 2 3 10 2 2" xfId="41341" xr:uid="{6585770A-B694-45F7-911F-1FBE1A156A84}"/>
    <cellStyle name="集計 2 2 2 3 10 3" xfId="30582" xr:uid="{75F70CC3-A28E-45B7-A0A9-240D6D51E99C}"/>
    <cellStyle name="集計 2 2 2 3 11" xfId="9519" xr:uid="{FF38736E-9DCE-4FDB-9F5D-C4A56A3C0B2A}"/>
    <cellStyle name="集計 2 2 2 3 11 2" xfId="20276" xr:uid="{5CBFDEE0-1C83-436A-8CAD-A59C4F0F4181}"/>
    <cellStyle name="集計 2 2 2 3 11 2 2" xfId="41967" xr:uid="{13FB2D07-9D7C-4350-B294-AF8933AA9A96}"/>
    <cellStyle name="集計 2 2 2 3 11 3" xfId="31208" xr:uid="{EC99D20E-29BE-4E9C-8BC1-922665678BDB}"/>
    <cellStyle name="集計 2 2 2 3 12" xfId="10154" xr:uid="{24C83700-1918-46C9-8A68-2914D48A0389}"/>
    <cellStyle name="集計 2 2 2 3 12 2" xfId="20911" xr:uid="{1501ED2E-1998-46EB-8AA3-49512C19F4B4}"/>
    <cellStyle name="集計 2 2 2 3 12 2 2" xfId="42602" xr:uid="{A9AA4CD2-F296-4118-ADC5-4ABE6CFCB16F}"/>
    <cellStyle name="集計 2 2 2 3 12 3" xfId="31843" xr:uid="{A29860D0-97BB-4395-BCBD-EC8361B8E1AF}"/>
    <cellStyle name="集計 2 2 2 3 13" xfId="10806" xr:uid="{EECB7489-D096-4B2C-9CF2-019C12B96857}"/>
    <cellStyle name="集計 2 2 2 3 13 2" xfId="21563" xr:uid="{707018BA-413A-4B2D-913C-5A6E644F743E}"/>
    <cellStyle name="集計 2 2 2 3 13 2 2" xfId="43254" xr:uid="{82C628CE-0203-4F14-8CEF-275FD79E7D84}"/>
    <cellStyle name="集計 2 2 2 3 13 3" xfId="32495" xr:uid="{CC877CA7-9388-4638-81F3-9ADEE3E62766}"/>
    <cellStyle name="集計 2 2 2 3 14" xfId="11431" xr:uid="{E4CC6D10-A502-4EF8-A8BD-0F4B6B2D24EA}"/>
    <cellStyle name="集計 2 2 2 3 14 2" xfId="22188" xr:uid="{34DA8375-B286-49A6-AEE3-664927F98FC3}"/>
    <cellStyle name="集計 2 2 2 3 14 2 2" xfId="43879" xr:uid="{F1618C62-862E-4413-9F36-97FAB02D09EF}"/>
    <cellStyle name="集計 2 2 2 3 14 3" xfId="33120" xr:uid="{DDCC83D6-E239-4F3B-9602-5B7486D7B6EC}"/>
    <cellStyle name="集計 2 2 2 3 15" xfId="12036" xr:uid="{63929B70-62CF-4EA7-9468-4A695E5D8F65}"/>
    <cellStyle name="集計 2 2 2 3 15 2" xfId="22793" xr:uid="{698C3790-9FA6-40D3-A151-F48F3655267D}"/>
    <cellStyle name="集計 2 2 2 3 15 2 2" xfId="44484" xr:uid="{B211B2AA-4CE9-4C77-AB42-9B473CD54D5D}"/>
    <cellStyle name="集計 2 2 2 3 15 3" xfId="33725" xr:uid="{77C1E262-D680-4A96-B50A-A2664B13EAED}"/>
    <cellStyle name="集計 2 2 2 3 16" xfId="12665" xr:uid="{2F7CA962-716B-4C3B-A486-6C7022A98DB4}"/>
    <cellStyle name="集計 2 2 2 3 16 2" xfId="23422" xr:uid="{5D585349-8307-4EAD-B1B0-27FCA6CB74F8}"/>
    <cellStyle name="集計 2 2 2 3 16 2 2" xfId="45113" xr:uid="{0FFD8C22-7856-4821-9F9C-8B328AB971C7}"/>
    <cellStyle name="集計 2 2 2 3 16 3" xfId="34354" xr:uid="{42BD3FA4-EBA6-41A0-9E0C-CF6835EDFC49}"/>
    <cellStyle name="集計 2 2 2 3 17" xfId="13336" xr:uid="{EEE09876-E500-4DAF-B92B-DF7C9B5A719D}"/>
    <cellStyle name="集計 2 2 2 3 17 2" xfId="35025" xr:uid="{4E8E7B4B-555C-455A-9D50-E06C77F3D497}"/>
    <cellStyle name="集計 2 2 2 3 18" xfId="24265" xr:uid="{316058D8-054C-4027-8C7E-5977C6CADBBF}"/>
    <cellStyle name="集計 2 2 2 3 19" xfId="45963" xr:uid="{144D2A16-A533-467E-89D5-D06889F6CE7C}"/>
    <cellStyle name="集計 2 2 2 3 2" xfId="3517" xr:uid="{6904B9DE-02EC-4958-88B6-3530E56C5F7E}"/>
    <cellStyle name="集計 2 2 2 3 2 2" xfId="14273" xr:uid="{702A89F0-FE82-484D-97E6-54A50EC888C9}"/>
    <cellStyle name="集計 2 2 2 3 2 2 2" xfId="35963" xr:uid="{701636FE-8368-4E27-BC25-786B82FC52E1}"/>
    <cellStyle name="集計 2 2 2 3 2 2 3" xfId="50174" xr:uid="{7F25A759-35A1-4B33-877F-58E4215D61DC}"/>
    <cellStyle name="集計 2 2 2 3 2 3" xfId="25204" xr:uid="{FE5167D6-2E15-48D2-B1CA-5C1D360C1ED0}"/>
    <cellStyle name="集計 2 2 2 3 2 4" xfId="48005" xr:uid="{4203E6DB-E456-4FE1-BE46-6B703A5B8B31}"/>
    <cellStyle name="集計 2 2 2 3 20" xfId="46641" xr:uid="{AF3247C9-3047-4416-9E10-E08652D3C44E}"/>
    <cellStyle name="集計 2 2 2 3 21" xfId="47325" xr:uid="{4F0D23FF-AFDF-4C94-B174-40F73B28AFBB}"/>
    <cellStyle name="集計 2 2 2 3 3" xfId="4197" xr:uid="{E598C9B2-4F30-4B17-8837-9C3C7EE193E9}"/>
    <cellStyle name="集計 2 2 2 3 3 2" xfId="14953" xr:uid="{D64543F9-237E-471B-9E5A-2CBBA42D5BD1}"/>
    <cellStyle name="集計 2 2 2 3 3 2 2" xfId="36643" xr:uid="{9CD2170E-6B59-42B1-B49E-A8E71BB33E37}"/>
    <cellStyle name="集計 2 2 2 3 3 2 3" xfId="50854" xr:uid="{00E165B8-21C0-46D5-A5A6-11A3EA7C6122}"/>
    <cellStyle name="集計 2 2 2 3 3 3" xfId="25885" xr:uid="{A674491A-9BAE-46B9-80E4-1AEBBF2AC876}"/>
    <cellStyle name="集計 2 2 2 3 3 4" xfId="48685" xr:uid="{A2DF7CBA-4C83-438C-8744-55A2AB4FA8E3}"/>
    <cellStyle name="集計 2 2 2 3 4" xfId="4873" xr:uid="{D9922DFF-F51F-4AFE-876F-C9756A5AB828}"/>
    <cellStyle name="集計 2 2 2 3 4 2" xfId="15629" xr:uid="{B9B03BD4-DC72-4420-A155-7FF95B2B66D0}"/>
    <cellStyle name="集計 2 2 2 3 4 2 2" xfId="37319" xr:uid="{60751138-02CD-4006-B980-283A6F34863B}"/>
    <cellStyle name="集計 2 2 2 3 4 3" xfId="26561" xr:uid="{75A57C4A-4E58-4731-B308-DC504B23BD14}"/>
    <cellStyle name="集計 2 2 2 3 4 4" xfId="49494" xr:uid="{965522A4-DC14-4E06-BD09-2CAA7DB14AB8}"/>
    <cellStyle name="集計 2 2 2 3 5" xfId="5553" xr:uid="{1F00C846-F1AE-4997-8184-294FBFE5703D}"/>
    <cellStyle name="集計 2 2 2 3 5 2" xfId="16309" xr:uid="{B74A1B30-718E-49EF-81E1-14390A13388C}"/>
    <cellStyle name="集計 2 2 2 3 5 2 2" xfId="37999" xr:uid="{C127F75B-5E3E-4045-925C-39FADC2BFC28}"/>
    <cellStyle name="集計 2 2 2 3 5 3" xfId="27240" xr:uid="{D826BAEB-4059-4F71-9AC0-044178C33A30}"/>
    <cellStyle name="集計 2 2 2 3 6" xfId="6236" xr:uid="{E0D0595C-0841-4F74-A635-9EEBC4F6560C}"/>
    <cellStyle name="集計 2 2 2 3 6 2" xfId="16992" xr:uid="{69D43E2F-679B-46A3-B12C-6E9DA6AB520C}"/>
    <cellStyle name="集計 2 2 2 3 6 2 2" xfId="38682" xr:uid="{158408A3-7BC4-4105-A6B2-46AFBF96F0C9}"/>
    <cellStyle name="集計 2 2 2 3 6 3" xfId="27923" xr:uid="{F6F2850C-A244-4876-9BD4-675654B82D39}"/>
    <cellStyle name="集計 2 2 2 3 7" xfId="6915" xr:uid="{27B9F87F-CDB4-43CB-B33F-419FF9A299CA}"/>
    <cellStyle name="集計 2 2 2 3 7 2" xfId="17671" xr:uid="{23CA0ADB-B053-43BB-962F-D85AB7A984B3}"/>
    <cellStyle name="集計 2 2 2 3 7 2 2" xfId="39361" xr:uid="{34F9A148-82BC-4A00-B2DF-6C645EF68782}"/>
    <cellStyle name="集計 2 2 2 3 7 3" xfId="28602" xr:uid="{F6C21ECA-56E6-4672-9793-E287DD07D7AB}"/>
    <cellStyle name="集計 2 2 2 3 8" xfId="7578" xr:uid="{FACCFED0-ED5D-402E-96CF-814FD2413FE9}"/>
    <cellStyle name="集計 2 2 2 3 8 2" xfId="18334" xr:uid="{5F7329DF-8EF8-4202-BD80-3968DFF95327}"/>
    <cellStyle name="集計 2 2 2 3 8 2 2" xfId="40024" xr:uid="{FCC6C6FF-C1FC-4A67-B786-2E1F7099A273}"/>
    <cellStyle name="集計 2 2 2 3 8 3" xfId="29265" xr:uid="{423FA8D8-2E3A-4C18-B9FD-E13912CCE017}"/>
    <cellStyle name="集計 2 2 2 3 9" xfId="8213" xr:uid="{68722E08-E80C-4414-B263-62EF64D061AD}"/>
    <cellStyle name="集計 2 2 2 3 9 2" xfId="18969" xr:uid="{110407E0-883C-416D-A76C-1F530FE47DC2}"/>
    <cellStyle name="集計 2 2 2 3 9 2 2" xfId="40660" xr:uid="{4B9079A5-7442-4B2A-A1D8-C967052661BB}"/>
    <cellStyle name="集計 2 2 2 3 9 3" xfId="29901" xr:uid="{77231C1C-37D3-4AFA-B269-5F70E5D2447C}"/>
    <cellStyle name="集計 2 2 2 4" xfId="2921" xr:uid="{AEFD6445-616A-4C39-A2C4-47C84543AA68}"/>
    <cellStyle name="集計 2 2 2 4 10" xfId="8949" xr:uid="{F4367720-4327-4811-8BFD-5D2BBCE1767C}"/>
    <cellStyle name="集計 2 2 2 4 10 2" xfId="19705" xr:uid="{C1ACC645-B7FF-466C-9441-4843F1F57400}"/>
    <cellStyle name="集計 2 2 2 4 10 2 2" xfId="41396" xr:uid="{0183E193-4361-4019-9CCD-908EF445FC9C}"/>
    <cellStyle name="集計 2 2 2 4 10 3" xfId="30637" xr:uid="{55E0050D-F4C4-4AF3-AB38-E855D4A88C6E}"/>
    <cellStyle name="集計 2 2 2 4 11" xfId="9574" xr:uid="{06206F42-0B63-435F-A1B7-8EAD93DC8478}"/>
    <cellStyle name="集計 2 2 2 4 11 2" xfId="20331" xr:uid="{E628DEC8-F4E9-4B75-A7E9-1B540BBB10C0}"/>
    <cellStyle name="集計 2 2 2 4 11 2 2" xfId="42022" xr:uid="{E557A522-D265-47C9-BEB4-5260CF232675}"/>
    <cellStyle name="集計 2 2 2 4 11 3" xfId="31263" xr:uid="{62162D4D-F39D-42E1-B59F-B606D450A245}"/>
    <cellStyle name="集計 2 2 2 4 12" xfId="10209" xr:uid="{33EFEFBA-C645-47CB-8906-232417144338}"/>
    <cellStyle name="集計 2 2 2 4 12 2" xfId="20966" xr:uid="{59522E55-571C-4F23-B9D9-A8EAA5053B68}"/>
    <cellStyle name="集計 2 2 2 4 12 2 2" xfId="42657" xr:uid="{7E28E151-2DFD-4370-9746-EADE66E388A2}"/>
    <cellStyle name="集計 2 2 2 4 12 3" xfId="31898" xr:uid="{C7268E21-E062-4D6A-8A52-9FB3EF984F36}"/>
    <cellStyle name="集計 2 2 2 4 13" xfId="10861" xr:uid="{D329A239-D8D3-4947-9272-49AFE08F4E2F}"/>
    <cellStyle name="集計 2 2 2 4 13 2" xfId="21618" xr:uid="{DB5BE047-FB73-4D11-924C-62B2EA684412}"/>
    <cellStyle name="集計 2 2 2 4 13 2 2" xfId="43309" xr:uid="{54E7E3D2-18A7-4E82-89EB-B5926D1B6991}"/>
    <cellStyle name="集計 2 2 2 4 13 3" xfId="32550" xr:uid="{E800245E-F1C1-4628-B2CF-F192DEF1CC3F}"/>
    <cellStyle name="集計 2 2 2 4 14" xfId="11486" xr:uid="{56B6168A-D9FF-41DA-983A-5E771F6BE282}"/>
    <cellStyle name="集計 2 2 2 4 14 2" xfId="22243" xr:uid="{C3E2BED8-31CC-46ED-BBE3-10286BCD3413}"/>
    <cellStyle name="集計 2 2 2 4 14 2 2" xfId="43934" xr:uid="{CE889F21-47C2-4363-93B0-EF80E5D3DC1F}"/>
    <cellStyle name="集計 2 2 2 4 14 3" xfId="33175" xr:uid="{B0335DF7-D7BF-4E60-965B-12B44E6B8275}"/>
    <cellStyle name="集計 2 2 2 4 15" xfId="12091" xr:uid="{21476BAC-71FC-4B34-9982-A1C7E96BF76E}"/>
    <cellStyle name="集計 2 2 2 4 15 2" xfId="22848" xr:uid="{94E8DB6A-4EB9-49C7-8338-8BD9CD82F56D}"/>
    <cellStyle name="集計 2 2 2 4 15 2 2" xfId="44539" xr:uid="{2B7FE00A-697A-45A6-BCD7-82282773DBC5}"/>
    <cellStyle name="集計 2 2 2 4 15 3" xfId="33780" xr:uid="{E5F5465B-A230-494D-B14F-A1B5CDC8D24B}"/>
    <cellStyle name="集計 2 2 2 4 16" xfId="12720" xr:uid="{2BDC317F-B23E-4C7E-884B-0D2A5BDF948D}"/>
    <cellStyle name="集計 2 2 2 4 16 2" xfId="23477" xr:uid="{F2C5D814-F46F-4F4A-93F2-B524932C91E7}"/>
    <cellStyle name="集計 2 2 2 4 16 2 2" xfId="45168" xr:uid="{F9AAF18F-4E7C-4744-A5F7-30B534EB3381}"/>
    <cellStyle name="集計 2 2 2 4 16 3" xfId="34409" xr:uid="{1CFE51B2-B308-44DE-9D31-C91808906E58}"/>
    <cellStyle name="集計 2 2 2 4 17" xfId="13391" xr:uid="{318C0B8A-1D34-4B2F-B316-A76370E55CFE}"/>
    <cellStyle name="集計 2 2 2 4 17 2" xfId="35080" xr:uid="{1CFBBE65-55A3-4785-8ACC-AFF0F123ABA4}"/>
    <cellStyle name="集計 2 2 2 4 18" xfId="24320" xr:uid="{3C0AFFCF-6CD8-4D38-B9EB-726688BB5675}"/>
    <cellStyle name="集計 2 2 2 4 19" xfId="46018" xr:uid="{177908C1-A4FC-46FB-A355-8E8419EAA4E2}"/>
    <cellStyle name="集計 2 2 2 4 2" xfId="3572" xr:uid="{FC1BCEBB-C9E1-4248-9EE2-406725CCB4BC}"/>
    <cellStyle name="集計 2 2 2 4 2 2" xfId="14328" xr:uid="{ABADB90E-83E3-4E13-AD6E-EECB89459C57}"/>
    <cellStyle name="集計 2 2 2 4 2 2 2" xfId="36018" xr:uid="{E6814134-252E-403E-BF32-9CC9081B4CF1}"/>
    <cellStyle name="集計 2 2 2 4 2 2 3" xfId="50229" xr:uid="{E648BE55-B70A-4B10-9DF2-54AFCDA11837}"/>
    <cellStyle name="集計 2 2 2 4 2 3" xfId="25260" xr:uid="{073B36B6-2CB9-4DC5-86A2-4641044FA66A}"/>
    <cellStyle name="集計 2 2 2 4 2 4" xfId="48060" xr:uid="{E681CFEE-7A1F-486B-97B1-1EA3008F4409}"/>
    <cellStyle name="集計 2 2 2 4 20" xfId="46696" xr:uid="{4867B3C1-38CC-439B-BD13-BE2974B566FB}"/>
    <cellStyle name="集計 2 2 2 4 21" xfId="47380" xr:uid="{F9BEF63E-739B-4BA3-8718-D09D8967E70A}"/>
    <cellStyle name="集計 2 2 2 4 3" xfId="4252" xr:uid="{EB655D8D-DC13-4434-97FA-4E4B9987DB97}"/>
    <cellStyle name="集計 2 2 2 4 3 2" xfId="15008" xr:uid="{3FD76111-AB4D-46B4-B760-244F57BDB02D}"/>
    <cellStyle name="集計 2 2 2 4 3 2 2" xfId="36698" xr:uid="{85CD2216-B02D-4182-B95D-10349A1D5990}"/>
    <cellStyle name="集計 2 2 2 4 3 2 3" xfId="50909" xr:uid="{51B0B4D6-46AC-4769-870E-EA093B8A72E5}"/>
    <cellStyle name="集計 2 2 2 4 3 3" xfId="25940" xr:uid="{CBE96BC5-BA94-4944-BD46-33B986380D7F}"/>
    <cellStyle name="集計 2 2 2 4 3 4" xfId="48740" xr:uid="{26B4003C-C5A5-46A6-B253-16B62B3A74D0}"/>
    <cellStyle name="集計 2 2 2 4 4" xfId="4928" xr:uid="{A203AF81-0092-4EBF-9EE3-DCAB4800A262}"/>
    <cellStyle name="集計 2 2 2 4 4 2" xfId="15684" xr:uid="{8FEA2479-F9B1-4F90-B9E3-153E8E497607}"/>
    <cellStyle name="集計 2 2 2 4 4 2 2" xfId="37374" xr:uid="{591B2B75-13A4-4955-B62C-A27F2AE63FB9}"/>
    <cellStyle name="集計 2 2 2 4 4 3" xfId="26616" xr:uid="{800F5983-E827-466E-A33D-A4F3764BFDD4}"/>
    <cellStyle name="集計 2 2 2 4 4 4" xfId="49549" xr:uid="{3CB095DC-5F7E-49B3-98E6-4BFB8C3BE96A}"/>
    <cellStyle name="集計 2 2 2 4 5" xfId="5608" xr:uid="{6D4E755A-BC97-4C92-9361-38F1B8B9ADF4}"/>
    <cellStyle name="集計 2 2 2 4 5 2" xfId="16364" xr:uid="{ACA6B32C-969F-47C7-80F7-FD2F96CCCBFC}"/>
    <cellStyle name="集計 2 2 2 4 5 2 2" xfId="38054" xr:uid="{479FF000-3713-4EBA-801D-B25D5A8A379F}"/>
    <cellStyle name="集計 2 2 2 4 5 3" xfId="27295" xr:uid="{AC63418A-6C54-4803-805D-92853B7B475B}"/>
    <cellStyle name="集計 2 2 2 4 6" xfId="6291" xr:uid="{10136528-E79F-4660-B393-4B62B592C770}"/>
    <cellStyle name="集計 2 2 2 4 6 2" xfId="17047" xr:uid="{3625D323-ED96-48A7-9CE8-91F2179494DA}"/>
    <cellStyle name="集計 2 2 2 4 6 2 2" xfId="38737" xr:uid="{12AF3E32-BEAC-451B-A9A1-CF90A85ACF36}"/>
    <cellStyle name="集計 2 2 2 4 6 3" xfId="27978" xr:uid="{FF751A66-4DB7-4D07-AE16-1D0E3B2AAC03}"/>
    <cellStyle name="集計 2 2 2 4 7" xfId="6970" xr:uid="{5E0F7EAC-04E2-4F55-9CD5-E83A52E41735}"/>
    <cellStyle name="集計 2 2 2 4 7 2" xfId="17726" xr:uid="{A4D09996-C0C1-4951-A148-6F9E325CE182}"/>
    <cellStyle name="集計 2 2 2 4 7 2 2" xfId="39416" xr:uid="{2CA2C9DF-AC54-4DFE-B7F9-C9F276A12BA8}"/>
    <cellStyle name="集計 2 2 2 4 7 3" xfId="28657" xr:uid="{3576609A-E4F1-45F2-A2D5-F19EEE296136}"/>
    <cellStyle name="集計 2 2 2 4 8" xfId="7633" xr:uid="{DD9F39BC-CFCE-4036-A8B2-04855D37EB09}"/>
    <cellStyle name="集計 2 2 2 4 8 2" xfId="18389" xr:uid="{260D3C5B-893D-4B8A-912D-7A48AFE153E7}"/>
    <cellStyle name="集計 2 2 2 4 8 2 2" xfId="40080" xr:uid="{F57D7394-A72C-467D-8A20-5BE0FB4D7703}"/>
    <cellStyle name="集計 2 2 2 4 8 3" xfId="29321" xr:uid="{9A59FCCD-E94E-4419-BEDA-FB6019692C3D}"/>
    <cellStyle name="集計 2 2 2 4 9" xfId="8269" xr:uid="{54F09C89-ADC5-45AD-B23F-2B0E725505D9}"/>
    <cellStyle name="集計 2 2 2 4 9 2" xfId="19025" xr:uid="{97AEB2D0-EA09-45E9-B5B7-8E526F9E0343}"/>
    <cellStyle name="集計 2 2 2 4 9 2 2" xfId="40716" xr:uid="{A450AE7D-72F0-4402-BB27-C3A7B81B87FA}"/>
    <cellStyle name="集計 2 2 2 4 9 3" xfId="29957" xr:uid="{AB03210A-11DB-4462-BC33-146CB332FFE8}"/>
    <cellStyle name="集計 2 2 2 5" xfId="2981" xr:uid="{85ABDEA2-73CA-4A2D-AADB-6FCC2BABF350}"/>
    <cellStyle name="集計 2 2 2 5 10" xfId="9009" xr:uid="{7E64378A-2A5B-4FE4-BCB8-E2DF5435F02D}"/>
    <cellStyle name="集計 2 2 2 5 10 2" xfId="19766" xr:uid="{97CCFD87-04C6-4D1E-BC0B-1B8C6E422481}"/>
    <cellStyle name="集計 2 2 2 5 10 2 2" xfId="41457" xr:uid="{72AC0FB1-B0B5-4948-93B9-05A244B228EC}"/>
    <cellStyle name="集計 2 2 2 5 10 3" xfId="30698" xr:uid="{99598E3E-0CEF-47D7-B6EB-17C88DC73A39}"/>
    <cellStyle name="集計 2 2 2 5 11" xfId="9635" xr:uid="{B0D12811-FCCF-457A-9D92-530C0F66860B}"/>
    <cellStyle name="集計 2 2 2 5 11 2" xfId="20392" xr:uid="{F4B7A7EF-1EAF-4891-A7C3-E5EE0F2CA721}"/>
    <cellStyle name="集計 2 2 2 5 11 2 2" xfId="42083" xr:uid="{DEFDD02F-6800-4E63-A613-1C15A4AC8FA5}"/>
    <cellStyle name="集計 2 2 2 5 11 3" xfId="31324" xr:uid="{FB38E07A-CC81-4D41-BBE4-BEC81D63C36E}"/>
    <cellStyle name="集計 2 2 2 5 12" xfId="10270" xr:uid="{031D2795-43A9-4EC5-9227-C65310ADBE37}"/>
    <cellStyle name="集計 2 2 2 5 12 2" xfId="21027" xr:uid="{C6F755DF-B2BE-4780-8898-2B5FA303E87E}"/>
    <cellStyle name="集計 2 2 2 5 12 2 2" xfId="42718" xr:uid="{1C77C5C8-B817-4ACC-A47E-051D17707325}"/>
    <cellStyle name="集計 2 2 2 5 12 3" xfId="31959" xr:uid="{A038A18F-8BD2-4724-9E76-E2EAB360E4C0}"/>
    <cellStyle name="集計 2 2 2 5 13" xfId="10922" xr:uid="{D42D9BD8-6DDA-421B-8A14-932A7D0651E6}"/>
    <cellStyle name="集計 2 2 2 5 13 2" xfId="21679" xr:uid="{23F7C61F-029E-42ED-AFF1-99D4C314300D}"/>
    <cellStyle name="集計 2 2 2 5 13 2 2" xfId="43370" xr:uid="{43265120-9A97-452A-B12D-5975AC79F73D}"/>
    <cellStyle name="集計 2 2 2 5 13 3" xfId="32611" xr:uid="{2A31D7CD-50D2-4250-80E3-7283E4D59F94}"/>
    <cellStyle name="集計 2 2 2 5 14" xfId="11547" xr:uid="{00EC5A34-6037-408C-B785-673D54E7270B}"/>
    <cellStyle name="集計 2 2 2 5 14 2" xfId="22304" xr:uid="{8931E555-5BDF-4AF6-A35D-C974FFFE4C14}"/>
    <cellStyle name="集計 2 2 2 5 14 2 2" xfId="43995" xr:uid="{F0D6E877-25D9-4B7D-99CA-8ADDE61C4576}"/>
    <cellStyle name="集計 2 2 2 5 14 3" xfId="33236" xr:uid="{EDA8477F-5A99-40CB-93B5-D8F9628400CF}"/>
    <cellStyle name="集計 2 2 2 5 15" xfId="12152" xr:uid="{C24361A1-C2C5-478C-A41F-2A5D2A7A5322}"/>
    <cellStyle name="集計 2 2 2 5 15 2" xfId="22909" xr:uid="{26B69021-0060-40EF-8E51-3A825018A9AB}"/>
    <cellStyle name="集計 2 2 2 5 15 2 2" xfId="44600" xr:uid="{8C88202D-ACE1-419A-99AE-AAD942AF5C30}"/>
    <cellStyle name="集計 2 2 2 5 15 3" xfId="33841" xr:uid="{38DB1D9F-B99A-495E-9EEB-9B72AF06F60F}"/>
    <cellStyle name="集計 2 2 2 5 16" xfId="12781" xr:uid="{0F9F8DC2-FA7B-4F4F-9778-BA9E73C201D1}"/>
    <cellStyle name="集計 2 2 2 5 16 2" xfId="23538" xr:uid="{FA2A442F-1122-466A-9D77-95073DC5DC27}"/>
    <cellStyle name="集計 2 2 2 5 16 2 2" xfId="45229" xr:uid="{AA50266D-C1D0-49F1-9F18-D7FEF7F8901C}"/>
    <cellStyle name="集計 2 2 2 5 16 3" xfId="34470" xr:uid="{819079D2-23C5-4709-BC45-53C3BBE9946B}"/>
    <cellStyle name="集計 2 2 2 5 17" xfId="13452" xr:uid="{71371D08-02D0-4BD6-B83A-A9793DB9172F}"/>
    <cellStyle name="集計 2 2 2 5 17 2" xfId="35141" xr:uid="{86354CB6-30EB-4EB6-9013-74014D5F3993}"/>
    <cellStyle name="集計 2 2 2 5 18" xfId="24381" xr:uid="{C07DB556-829B-49C4-860B-E9832487EB70}"/>
    <cellStyle name="集計 2 2 2 5 19" xfId="46079" xr:uid="{C1B50B44-206C-48CD-B8CF-659CDE4D6971}"/>
    <cellStyle name="集計 2 2 2 5 2" xfId="3633" xr:uid="{D690A96B-1832-4EDE-A108-4646B567CDE2}"/>
    <cellStyle name="集計 2 2 2 5 2 2" xfId="14389" xr:uid="{93010E9D-6B25-4939-BD0B-C15FCD1471F7}"/>
    <cellStyle name="集計 2 2 2 5 2 2 2" xfId="36079" xr:uid="{5B624239-4950-49F3-A09A-AB860B43BCFF}"/>
    <cellStyle name="集計 2 2 2 5 2 2 3" xfId="50290" xr:uid="{3E6DC820-15DE-4E48-AE7F-939079D60C99}"/>
    <cellStyle name="集計 2 2 2 5 2 3" xfId="25321" xr:uid="{8B1BB208-7220-46BD-B0BD-488D00504DFA}"/>
    <cellStyle name="集計 2 2 2 5 2 4" xfId="48121" xr:uid="{0B91579F-C145-4E0C-A2BE-F82E9ED117EA}"/>
    <cellStyle name="集計 2 2 2 5 20" xfId="46757" xr:uid="{CB365290-ABB8-40A9-8C7C-2B38014CB886}"/>
    <cellStyle name="集計 2 2 2 5 21" xfId="47441" xr:uid="{4933AA5A-E844-4FB2-835F-72027A90896D}"/>
    <cellStyle name="集計 2 2 2 5 3" xfId="4313" xr:uid="{55C57786-0BE3-496A-A560-B811349610AE}"/>
    <cellStyle name="集計 2 2 2 5 3 2" xfId="15069" xr:uid="{00662DE1-CFEE-412A-A1EB-4AC3DD15594D}"/>
    <cellStyle name="集計 2 2 2 5 3 2 2" xfId="36759" xr:uid="{46199D0D-D35A-4086-A71E-FAA678C23980}"/>
    <cellStyle name="集計 2 2 2 5 3 2 3" xfId="50970" xr:uid="{D7E2D049-5410-48B7-B34D-37472EB94FBC}"/>
    <cellStyle name="集計 2 2 2 5 3 3" xfId="26001" xr:uid="{30794901-8DAD-4271-BAA2-3FC508213653}"/>
    <cellStyle name="集計 2 2 2 5 3 4" xfId="48801" xr:uid="{C6B2C3BF-DD65-4C64-9FA8-ABC94F843626}"/>
    <cellStyle name="集計 2 2 2 5 4" xfId="4989" xr:uid="{48255BAF-E4D8-4221-961B-F1B450C40737}"/>
    <cellStyle name="集計 2 2 2 5 4 2" xfId="15745" xr:uid="{3AA90FF6-D9D8-4F15-9637-D883767BAA16}"/>
    <cellStyle name="集計 2 2 2 5 4 2 2" xfId="37435" xr:uid="{2A69E432-D1C5-4500-8CDD-134B1DFA3E65}"/>
    <cellStyle name="集計 2 2 2 5 4 3" xfId="26677" xr:uid="{D831D2A8-649B-4C45-A8CA-F9B23AD97B9E}"/>
    <cellStyle name="集計 2 2 2 5 4 4" xfId="49610" xr:uid="{FFE709AF-AB8B-43EF-B777-90738FE894CD}"/>
    <cellStyle name="集計 2 2 2 5 5" xfId="5669" xr:uid="{C9914CE0-F019-4614-9789-8322AEF814DC}"/>
    <cellStyle name="集計 2 2 2 5 5 2" xfId="16425" xr:uid="{D51AB3FE-DA63-4851-8970-1BB0D130E43D}"/>
    <cellStyle name="集計 2 2 2 5 5 2 2" xfId="38115" xr:uid="{3EFA9961-AC75-44AD-B58A-B308A1838D20}"/>
    <cellStyle name="集計 2 2 2 5 5 3" xfId="27356" xr:uid="{C7AA3941-196E-4A17-B94F-8DABF4EC9C82}"/>
    <cellStyle name="集計 2 2 2 5 6" xfId="6352" xr:uid="{3B58907E-60BC-46A0-9148-9A366335294F}"/>
    <cellStyle name="集計 2 2 2 5 6 2" xfId="17108" xr:uid="{0F9F6464-8838-4827-B2E3-2CCCA617BA66}"/>
    <cellStyle name="集計 2 2 2 5 6 2 2" xfId="38798" xr:uid="{3AAF23CA-7C9C-45AE-8104-6F63ED7BD579}"/>
    <cellStyle name="集計 2 2 2 5 6 3" xfId="28039" xr:uid="{BC52E7D1-8285-4A02-BCF1-D792D983E197}"/>
    <cellStyle name="集計 2 2 2 5 7" xfId="7031" xr:uid="{3DC0ACFC-3AEC-495D-B9FC-124968707A9F}"/>
    <cellStyle name="集計 2 2 2 5 7 2" xfId="17787" xr:uid="{AC8AC760-2847-4BD0-B7E0-5E420AB3C0FF}"/>
    <cellStyle name="集計 2 2 2 5 7 2 2" xfId="39477" xr:uid="{2EFBA7BF-E32B-4E33-B693-48871566CEB1}"/>
    <cellStyle name="集計 2 2 2 5 7 3" xfId="28718" xr:uid="{B658A27B-70B9-481D-8C7C-2253BBE96381}"/>
    <cellStyle name="集計 2 2 2 5 8" xfId="7694" xr:uid="{1B635519-F393-47FE-8370-60EEAC65E101}"/>
    <cellStyle name="集計 2 2 2 5 8 2" xfId="18450" xr:uid="{B30C4FDE-E5DD-4F9E-9641-C229F9D48163}"/>
    <cellStyle name="集計 2 2 2 5 8 2 2" xfId="40141" xr:uid="{76CDA6B1-E10E-48E2-A52A-41DAFDFECC4C}"/>
    <cellStyle name="集計 2 2 2 5 8 3" xfId="29382" xr:uid="{B2119282-EC85-4C25-BB4D-FA7123B6D017}"/>
    <cellStyle name="集計 2 2 2 5 9" xfId="8330" xr:uid="{235783B2-353B-4180-8BB0-97815BF13782}"/>
    <cellStyle name="集計 2 2 2 5 9 2" xfId="19086" xr:uid="{9178DA4C-91AF-48EF-9507-6A6F9EA75897}"/>
    <cellStyle name="集計 2 2 2 5 9 2 2" xfId="40777" xr:uid="{D219EDAA-906D-4915-8793-3EC49DD37E50}"/>
    <cellStyle name="集計 2 2 2 5 9 3" xfId="30018" xr:uid="{FEF06240-AA08-46D6-A4C6-8410AFEC6E9C}"/>
    <cellStyle name="集計 2 2 2 6" xfId="3026" xr:uid="{E013372C-C752-4AA2-80B6-0E1DC1262F9E}"/>
    <cellStyle name="集計 2 2 2 6 10" xfId="9054" xr:uid="{4B946B7D-0EBB-4E4A-A49D-4DEC3991E9F7}"/>
    <cellStyle name="集計 2 2 2 6 10 2" xfId="19811" xr:uid="{04BC85FD-147B-4222-8A5E-8785942AAAE7}"/>
    <cellStyle name="集計 2 2 2 6 10 2 2" xfId="41502" xr:uid="{8FA0589F-C73A-4312-A596-352C29573ACA}"/>
    <cellStyle name="集計 2 2 2 6 10 3" xfId="30743" xr:uid="{96ABF263-3588-492D-84D5-85D7A2D9547A}"/>
    <cellStyle name="集計 2 2 2 6 11" xfId="9680" xr:uid="{ACAD48C9-2928-46D4-BDA3-781A1F34F4E5}"/>
    <cellStyle name="集計 2 2 2 6 11 2" xfId="20437" xr:uid="{9F4ECB32-62AF-4420-92F4-3AE1BCEF93F2}"/>
    <cellStyle name="集計 2 2 2 6 11 2 2" xfId="42128" xr:uid="{9C9D6E6A-CC61-4868-A8A5-2F551BF302FB}"/>
    <cellStyle name="集計 2 2 2 6 11 3" xfId="31369" xr:uid="{61F5840D-428E-4842-BA9B-D428029D526C}"/>
    <cellStyle name="集計 2 2 2 6 12" xfId="10315" xr:uid="{48E030EC-84BC-4006-8B35-3C966F1003A4}"/>
    <cellStyle name="集計 2 2 2 6 12 2" xfId="21072" xr:uid="{8B38BDA6-3FC4-4F0A-8514-9081B9906349}"/>
    <cellStyle name="集計 2 2 2 6 12 2 2" xfId="42763" xr:uid="{B0F7506E-1528-47BD-B892-DBD661FD11B1}"/>
    <cellStyle name="集計 2 2 2 6 12 3" xfId="32004" xr:uid="{A95EDC22-9E67-4ED6-B4AC-ADC7758C6AC5}"/>
    <cellStyle name="集計 2 2 2 6 13" xfId="10967" xr:uid="{58E29042-4BE4-4F45-B602-4657BA398B77}"/>
    <cellStyle name="集計 2 2 2 6 13 2" xfId="21724" xr:uid="{4794016E-55EE-4E30-AE45-26FE58B41171}"/>
    <cellStyle name="集計 2 2 2 6 13 2 2" xfId="43415" xr:uid="{B18ED9C0-6D2A-4C60-B81F-1E273FE4F5ED}"/>
    <cellStyle name="集計 2 2 2 6 13 3" xfId="32656" xr:uid="{B1077FA5-B03E-4B6C-BBBE-613739B364F6}"/>
    <cellStyle name="集計 2 2 2 6 14" xfId="11592" xr:uid="{ED8B4618-DE1E-4DC4-B578-DBE6372379A5}"/>
    <cellStyle name="集計 2 2 2 6 14 2" xfId="22349" xr:uid="{234DA6D7-0303-4821-9981-D37473480AF6}"/>
    <cellStyle name="集計 2 2 2 6 14 2 2" xfId="44040" xr:uid="{E9DB64EE-9C58-4497-8550-38540667EDAD}"/>
    <cellStyle name="集計 2 2 2 6 14 3" xfId="33281" xr:uid="{FA6F9C85-44E9-4825-87E2-F6E955D8CEF0}"/>
    <cellStyle name="集計 2 2 2 6 15" xfId="12197" xr:uid="{B2FBEA8E-824F-42E6-B338-F321446667DF}"/>
    <cellStyle name="集計 2 2 2 6 15 2" xfId="22954" xr:uid="{9C3113D7-176B-45CF-A601-F0A93FC76ECD}"/>
    <cellStyle name="集計 2 2 2 6 15 2 2" xfId="44645" xr:uid="{88A8FC6D-6E1E-4D65-BF7E-70E91951D439}"/>
    <cellStyle name="集計 2 2 2 6 15 3" xfId="33886" xr:uid="{EEE17B67-2FDF-4283-8877-8630A40C3026}"/>
    <cellStyle name="集計 2 2 2 6 16" xfId="12826" xr:uid="{35A24F65-6413-4301-9678-B12887B1DBD4}"/>
    <cellStyle name="集計 2 2 2 6 16 2" xfId="23583" xr:uid="{AD57A22C-E00D-4EC1-BA82-F5DFFDD87634}"/>
    <cellStyle name="集計 2 2 2 6 16 2 2" xfId="45274" xr:uid="{CB012D21-5ED1-4778-95CB-67B02260AF75}"/>
    <cellStyle name="集計 2 2 2 6 16 3" xfId="34515" xr:uid="{43F3E7F3-4713-49E4-9522-2B71E2B47959}"/>
    <cellStyle name="集計 2 2 2 6 17" xfId="13497" xr:uid="{5DC67CA4-A36F-49EB-97E8-2B74CB7E756D}"/>
    <cellStyle name="集計 2 2 2 6 17 2" xfId="35186" xr:uid="{4801D6ED-CEF4-4A5B-A5E3-F4794565D3E6}"/>
    <cellStyle name="集計 2 2 2 6 18" xfId="24426" xr:uid="{41B79F65-2A78-4564-8A52-88C130A70CF3}"/>
    <cellStyle name="集計 2 2 2 6 19" xfId="46124" xr:uid="{6D605E77-C45F-43B2-B1B5-3749895199C3}"/>
    <cellStyle name="集計 2 2 2 6 2" xfId="3678" xr:uid="{3EDB4ACE-D15B-4838-8A6A-8C2BAB28B76F}"/>
    <cellStyle name="集計 2 2 2 6 2 2" xfId="14434" xr:uid="{F5ACA6E2-762D-492B-AA89-9894115E2308}"/>
    <cellStyle name="集計 2 2 2 6 2 2 2" xfId="36124" xr:uid="{CF48BED7-541A-41B2-8D9A-9F4B73D7DAE6}"/>
    <cellStyle name="集計 2 2 2 6 2 2 3" xfId="50335" xr:uid="{E792E070-4EB7-42EA-AFDB-31BB312C7AEB}"/>
    <cellStyle name="集計 2 2 2 6 2 3" xfId="25366" xr:uid="{8F5DF5E0-380D-4E00-8FFB-6EBC24118064}"/>
    <cellStyle name="集計 2 2 2 6 2 4" xfId="48166" xr:uid="{E9E5E219-6801-4418-85E6-DA4DBF80778D}"/>
    <cellStyle name="集計 2 2 2 6 20" xfId="46802" xr:uid="{D6549468-2ADB-4944-91D1-A50E734DF0BF}"/>
    <cellStyle name="集計 2 2 2 6 21" xfId="47486" xr:uid="{FE29D3D0-11DC-48FC-A09B-3B7770A0CDAE}"/>
    <cellStyle name="集計 2 2 2 6 3" xfId="4358" xr:uid="{ABFB5B56-9045-47AE-B077-B0BF17C11E97}"/>
    <cellStyle name="集計 2 2 2 6 3 2" xfId="15114" xr:uid="{34519782-0AF9-4699-98F6-54527B37ADC9}"/>
    <cellStyle name="集計 2 2 2 6 3 2 2" xfId="36804" xr:uid="{74661628-0E18-4729-B414-EACFFBF959BB}"/>
    <cellStyle name="集計 2 2 2 6 3 2 3" xfId="51015" xr:uid="{69337328-529F-4BA0-A8BF-352F0F4A48BC}"/>
    <cellStyle name="集計 2 2 2 6 3 3" xfId="26046" xr:uid="{D7F927C4-ECFA-400F-821C-2575EF70F159}"/>
    <cellStyle name="集計 2 2 2 6 3 4" xfId="48846" xr:uid="{4809099F-8F7F-4AB2-8818-62BF99DD2BDF}"/>
    <cellStyle name="集計 2 2 2 6 4" xfId="5034" xr:uid="{79F6D01C-1445-4C20-89BE-A674B241665C}"/>
    <cellStyle name="集計 2 2 2 6 4 2" xfId="15790" xr:uid="{398229BD-564D-4666-BDA9-E581A1F47E37}"/>
    <cellStyle name="集計 2 2 2 6 4 2 2" xfId="37480" xr:uid="{3FF6088F-024F-405B-AA94-7D6AFBEDB384}"/>
    <cellStyle name="集計 2 2 2 6 4 3" xfId="26722" xr:uid="{87BB3D20-DFE6-451C-9119-D064A01BB428}"/>
    <cellStyle name="集計 2 2 2 6 4 4" xfId="49655" xr:uid="{56DF5711-7E40-4D31-8F0D-3D82EADEBEF9}"/>
    <cellStyle name="集計 2 2 2 6 5" xfId="5714" xr:uid="{B3589767-FE07-4BD5-A0D1-C94CC38B3416}"/>
    <cellStyle name="集計 2 2 2 6 5 2" xfId="16470" xr:uid="{F5040CBE-552A-4D34-9BE3-76B7BDC7F600}"/>
    <cellStyle name="集計 2 2 2 6 5 2 2" xfId="38160" xr:uid="{6D40A7D5-FFFE-4C8C-836F-EC46CEB3B9D6}"/>
    <cellStyle name="集計 2 2 2 6 5 3" xfId="27401" xr:uid="{8480B67E-DDB9-4A5E-B731-1FA278FD8381}"/>
    <cellStyle name="集計 2 2 2 6 6" xfId="6397" xr:uid="{8C39CA66-02C7-4064-AF8B-C7904DB3C0E1}"/>
    <cellStyle name="集計 2 2 2 6 6 2" xfId="17153" xr:uid="{E526F244-F49C-468F-8F51-DA065B3CF4B4}"/>
    <cellStyle name="集計 2 2 2 6 6 2 2" xfId="38843" xr:uid="{FB81D25D-7C4B-4295-9C14-A03FE952AB6A}"/>
    <cellStyle name="集計 2 2 2 6 6 3" xfId="28084" xr:uid="{2BE6A33B-9DCE-4D6D-B8AC-7EFC441BE13F}"/>
    <cellStyle name="集計 2 2 2 6 7" xfId="7076" xr:uid="{C4C3A763-43B7-42EF-83D4-EE30D00E6520}"/>
    <cellStyle name="集計 2 2 2 6 7 2" xfId="17832" xr:uid="{62AE6589-14DB-4089-8F26-56113E91BAF7}"/>
    <cellStyle name="集計 2 2 2 6 7 2 2" xfId="39522" xr:uid="{3D2A8434-C2F1-43BE-811C-CA946F7E214D}"/>
    <cellStyle name="集計 2 2 2 6 7 3" xfId="28763" xr:uid="{554C0BAF-8A90-4BFD-ADEA-B682DC3E20D3}"/>
    <cellStyle name="集計 2 2 2 6 8" xfId="7739" xr:uid="{F3367543-03B2-4A89-B6BC-4A54F8F13D84}"/>
    <cellStyle name="集計 2 2 2 6 8 2" xfId="18495" xr:uid="{C54599C5-B9AF-4EE8-9A8F-3C1A2FC94EFE}"/>
    <cellStyle name="集計 2 2 2 6 8 2 2" xfId="40186" xr:uid="{419367C2-75D7-4434-BE44-69D3B0524949}"/>
    <cellStyle name="集計 2 2 2 6 8 3" xfId="29427" xr:uid="{C5E0DBC6-D710-4D53-BE20-DC93E3007FD4}"/>
    <cellStyle name="集計 2 2 2 6 9" xfId="8375" xr:uid="{13D37E58-CA41-4137-A038-02DAE3837DCB}"/>
    <cellStyle name="集計 2 2 2 6 9 2" xfId="19131" xr:uid="{78255870-C582-43EB-B5D7-F9E481AC6895}"/>
    <cellStyle name="集計 2 2 2 6 9 2 2" xfId="40822" xr:uid="{107CD237-2334-43AC-8D09-D21B334CC96E}"/>
    <cellStyle name="集計 2 2 2 6 9 3" xfId="30063" xr:uid="{57B4AB85-31A1-40D7-93E7-2F6E37932417}"/>
    <cellStyle name="集計 2 2 2 7" xfId="3071" xr:uid="{9CEB1734-6262-4763-8828-1B6C328DC5CD}"/>
    <cellStyle name="集計 2 2 2 7 10" xfId="9099" xr:uid="{B86D27E2-2A36-43B9-BEA5-C1DA9CDF2CBD}"/>
    <cellStyle name="集計 2 2 2 7 10 2" xfId="19856" xr:uid="{9AB6194D-783F-4810-82B1-A64D8534E636}"/>
    <cellStyle name="集計 2 2 2 7 10 2 2" xfId="41547" xr:uid="{F10E31F3-F665-4F3C-97C8-E310F0BC9428}"/>
    <cellStyle name="集計 2 2 2 7 10 3" xfId="30788" xr:uid="{0B22B876-C86A-429A-9096-BFFCFD7F5FA7}"/>
    <cellStyle name="集計 2 2 2 7 11" xfId="9725" xr:uid="{16A163EB-ACE6-479B-9F6A-D9E4F32DD354}"/>
    <cellStyle name="集計 2 2 2 7 11 2" xfId="20482" xr:uid="{146219E3-1C91-4AAA-9AB6-DFC9C18B8DB6}"/>
    <cellStyle name="集計 2 2 2 7 11 2 2" xfId="42173" xr:uid="{10A847C1-9C7A-43CD-AAB8-7FDD1AB2B168}"/>
    <cellStyle name="集計 2 2 2 7 11 3" xfId="31414" xr:uid="{7278BBFD-D6C6-4D85-85F8-C00A0FF19949}"/>
    <cellStyle name="集計 2 2 2 7 12" xfId="10360" xr:uid="{C0EC5C3B-F811-48DF-9CD9-B84FF3000CEF}"/>
    <cellStyle name="集計 2 2 2 7 12 2" xfId="21117" xr:uid="{52DC6895-24E6-4A88-9D82-7E688EFC1F27}"/>
    <cellStyle name="集計 2 2 2 7 12 2 2" xfId="42808" xr:uid="{FD2C91AF-59AA-4BDD-A16E-3F1177DBE66B}"/>
    <cellStyle name="集計 2 2 2 7 12 3" xfId="32049" xr:uid="{FA5DBA34-E94F-40FA-B39E-B2FFAE52255A}"/>
    <cellStyle name="集計 2 2 2 7 13" xfId="11012" xr:uid="{784AC77C-5386-49E2-B065-D4F7FB3B1961}"/>
    <cellStyle name="集計 2 2 2 7 13 2" xfId="21769" xr:uid="{90634235-E2CC-48CA-9649-CE174D9C7277}"/>
    <cellStyle name="集計 2 2 2 7 13 2 2" xfId="43460" xr:uid="{841EBA6D-3EB7-441B-9F7B-3A12B77DE94F}"/>
    <cellStyle name="集計 2 2 2 7 13 3" xfId="32701" xr:uid="{C3C964E0-4D2A-4108-B2DC-EFA203F89858}"/>
    <cellStyle name="集計 2 2 2 7 14" xfId="11637" xr:uid="{4F6C2D1E-9C5B-45DB-A4FB-FC8DA0360161}"/>
    <cellStyle name="集計 2 2 2 7 14 2" xfId="22394" xr:uid="{9B2AC40B-80FC-4BBB-B536-2486CDC2AF61}"/>
    <cellStyle name="集計 2 2 2 7 14 2 2" xfId="44085" xr:uid="{DF3723C0-DA83-4EDF-B07F-72C486CC08BC}"/>
    <cellStyle name="集計 2 2 2 7 14 3" xfId="33326" xr:uid="{DF0D83FA-A042-45D9-BE63-134D2818F807}"/>
    <cellStyle name="集計 2 2 2 7 15" xfId="12242" xr:uid="{C5778882-86EF-4365-A79E-8B8BB6AC8DBB}"/>
    <cellStyle name="集計 2 2 2 7 15 2" xfId="22999" xr:uid="{4AEE5F73-2CB3-4180-B2A2-A46F767C3808}"/>
    <cellStyle name="集計 2 2 2 7 15 2 2" xfId="44690" xr:uid="{18B25B99-0BE7-42D1-99CF-D0CA9D9ACD90}"/>
    <cellStyle name="集計 2 2 2 7 15 3" xfId="33931" xr:uid="{33EBB146-CD29-4845-A92E-E1199C78118D}"/>
    <cellStyle name="集計 2 2 2 7 16" xfId="12871" xr:uid="{24ACC6C8-6B84-499D-A9BB-2000748B9D29}"/>
    <cellStyle name="集計 2 2 2 7 16 2" xfId="23628" xr:uid="{240915F8-CA1D-4A58-A923-A5CF362E8E2F}"/>
    <cellStyle name="集計 2 2 2 7 16 2 2" xfId="45319" xr:uid="{E0702DF5-964E-4F4A-A441-E25E152BEB54}"/>
    <cellStyle name="集計 2 2 2 7 16 3" xfId="34560" xr:uid="{59D111AD-D4B6-43C8-8EE4-E5A17D360684}"/>
    <cellStyle name="集計 2 2 2 7 17" xfId="13542" xr:uid="{7FBB159B-CB0C-4AF8-8AC5-BC9D0DB11C33}"/>
    <cellStyle name="集計 2 2 2 7 17 2" xfId="35231" xr:uid="{2E964E30-D3F2-48B5-A3A7-EF22FB0FDACD}"/>
    <cellStyle name="集計 2 2 2 7 18" xfId="24471" xr:uid="{E9D7B2B8-09F7-4A3A-8043-E0EADFD4A8DF}"/>
    <cellStyle name="集計 2 2 2 7 19" xfId="46169" xr:uid="{92BA4C63-CE46-4342-B642-77E79F6C578A}"/>
    <cellStyle name="集計 2 2 2 7 2" xfId="3723" xr:uid="{2E1BB39D-A940-4206-871A-E8AC8982E1AD}"/>
    <cellStyle name="集計 2 2 2 7 2 2" xfId="14479" xr:uid="{0D603B72-D226-4DC5-A87F-F85C82AB096D}"/>
    <cellStyle name="集計 2 2 2 7 2 2 2" xfId="36169" xr:uid="{5A1A3E4E-D41B-446A-A345-06E975994EB3}"/>
    <cellStyle name="集計 2 2 2 7 2 2 3" xfId="50380" xr:uid="{110D4E84-316F-4243-BEC7-8E58B9564903}"/>
    <cellStyle name="集計 2 2 2 7 2 3" xfId="25411" xr:uid="{1579246C-3061-4430-AFC2-2E87683C7B97}"/>
    <cellStyle name="集計 2 2 2 7 2 4" xfId="48211" xr:uid="{8480A15A-A891-4F45-902F-7CA9E7271959}"/>
    <cellStyle name="集計 2 2 2 7 20" xfId="46847" xr:uid="{E9BDD5B2-581A-403E-84EA-DD5D62E02556}"/>
    <cellStyle name="集計 2 2 2 7 21" xfId="47531" xr:uid="{888D55F6-DA6F-4A94-A657-B0766FBFA99D}"/>
    <cellStyle name="集計 2 2 2 7 3" xfId="4403" xr:uid="{873E805C-22CA-45D1-9B16-D9F1EA0BC811}"/>
    <cellStyle name="集計 2 2 2 7 3 2" xfId="15159" xr:uid="{702D28BA-31F3-47AD-9049-9F45AD142EAE}"/>
    <cellStyle name="集計 2 2 2 7 3 2 2" xfId="36849" xr:uid="{3EAC2713-89FC-4594-B6CB-659EE41A5B06}"/>
    <cellStyle name="集計 2 2 2 7 3 2 3" xfId="51060" xr:uid="{A41E5C33-D09A-4489-8A38-1651DF769751}"/>
    <cellStyle name="集計 2 2 2 7 3 3" xfId="26091" xr:uid="{29D0001B-E770-485A-96CE-2C8A9A8B9CB7}"/>
    <cellStyle name="集計 2 2 2 7 3 4" xfId="48891" xr:uid="{CDC4A411-76FA-452E-935C-D9CE2A4D1CCE}"/>
    <cellStyle name="集計 2 2 2 7 4" xfId="5079" xr:uid="{7B04400E-F863-41DB-9398-429AC6B0CBCC}"/>
    <cellStyle name="集計 2 2 2 7 4 2" xfId="15835" xr:uid="{2021BE98-69A1-428A-8511-96B790383DD5}"/>
    <cellStyle name="集計 2 2 2 7 4 2 2" xfId="37525" xr:uid="{494762CC-3BA4-4BE6-99A6-77CB5C951547}"/>
    <cellStyle name="集計 2 2 2 7 4 3" xfId="26767" xr:uid="{8D2F8FBC-B909-4D2D-9F07-70D8D7D50EEC}"/>
    <cellStyle name="集計 2 2 2 7 4 4" xfId="49700" xr:uid="{C3EE9CDC-9484-4D7A-B1BC-326CEA8B4617}"/>
    <cellStyle name="集計 2 2 2 7 5" xfId="5759" xr:uid="{A8FE90BB-BBFA-4123-A4C7-9DBFEEF789A1}"/>
    <cellStyle name="集計 2 2 2 7 5 2" xfId="16515" xr:uid="{1BFB87AB-DDC6-4615-BBB9-93C0DE03034E}"/>
    <cellStyle name="集計 2 2 2 7 5 2 2" xfId="38205" xr:uid="{6D3AF941-ACE4-4902-BFE8-DA01FA97A6BE}"/>
    <cellStyle name="集計 2 2 2 7 5 3" xfId="27446" xr:uid="{9280F2CD-FD97-4ADB-B85C-B7EAA15EBDBD}"/>
    <cellStyle name="集計 2 2 2 7 6" xfId="6442" xr:uid="{1354361E-221F-48F7-B9F4-822E907AD817}"/>
    <cellStyle name="集計 2 2 2 7 6 2" xfId="17198" xr:uid="{846A6561-07F9-4C66-9FD1-E3458BAF293F}"/>
    <cellStyle name="集計 2 2 2 7 6 2 2" xfId="38888" xr:uid="{6A000E8D-C35A-4673-9F82-4AC466867FA8}"/>
    <cellStyle name="集計 2 2 2 7 6 3" xfId="28129" xr:uid="{55EEE455-63FF-4C7B-8F2A-CD8A6D7CE3A1}"/>
    <cellStyle name="集計 2 2 2 7 7" xfId="7121" xr:uid="{21E7D7F8-10FB-4375-8CFE-D19DA8E09EE5}"/>
    <cellStyle name="集計 2 2 2 7 7 2" xfId="17877" xr:uid="{B1D5FEFE-4FD4-4093-AC22-30E4113B756B}"/>
    <cellStyle name="集計 2 2 2 7 7 2 2" xfId="39567" xr:uid="{29392D70-99D3-4AAC-8926-EB43DE240670}"/>
    <cellStyle name="集計 2 2 2 7 7 3" xfId="28808" xr:uid="{7FDECEA4-85CC-46C0-9C8A-3E026D3C9759}"/>
    <cellStyle name="集計 2 2 2 7 8" xfId="7784" xr:uid="{EE9DB4FA-1D4C-40EE-B54B-8C307E7CD286}"/>
    <cellStyle name="集計 2 2 2 7 8 2" xfId="18540" xr:uid="{3028CB62-69C5-4680-BB36-4F58838FC40B}"/>
    <cellStyle name="集計 2 2 2 7 8 2 2" xfId="40231" xr:uid="{9526369E-2395-42EE-97D5-CAA60575E6F1}"/>
    <cellStyle name="集計 2 2 2 7 8 3" xfId="29472" xr:uid="{7A3BC5DE-7FC9-4C08-94FB-C200D791A81D}"/>
    <cellStyle name="集計 2 2 2 7 9" xfId="8420" xr:uid="{9B9E9882-AD65-4863-A4D2-FBC42F0790BD}"/>
    <cellStyle name="集計 2 2 2 7 9 2" xfId="19176" xr:uid="{E42AB3BD-8BB9-4C59-887B-D95A07A1CBF7}"/>
    <cellStyle name="集計 2 2 2 7 9 2 2" xfId="40867" xr:uid="{13C6BBD5-E130-4645-B674-5C374E137EE1}"/>
    <cellStyle name="集計 2 2 2 7 9 3" xfId="30108" xr:uid="{FB85D7E7-7295-4F7B-A3E5-DC93A13E6E9E}"/>
    <cellStyle name="集計 2 2 2 8" xfId="3131" xr:uid="{58C7AAFC-ECF5-4E46-8EB8-DA2D29A3B14E}"/>
    <cellStyle name="集計 2 2 2 8 10" xfId="9159" xr:uid="{F417E878-8EDC-410D-8A6A-FECF64792ADE}"/>
    <cellStyle name="集計 2 2 2 8 10 2" xfId="19916" xr:uid="{584BA171-8CBA-4C50-A992-98E8B3DE2927}"/>
    <cellStyle name="集計 2 2 2 8 10 2 2" xfId="41607" xr:uid="{23C13608-3357-4D6A-A89A-459DEDF6CE74}"/>
    <cellStyle name="集計 2 2 2 8 10 3" xfId="30848" xr:uid="{EC3A2438-11EC-474E-B5EA-FC233D8432E5}"/>
    <cellStyle name="集計 2 2 2 8 11" xfId="9785" xr:uid="{7B687A70-7AEB-4C7E-80E4-67CF5DFB5CEC}"/>
    <cellStyle name="集計 2 2 2 8 11 2" xfId="20542" xr:uid="{ACCCB446-E6F8-48D1-8855-1D31BEC58906}"/>
    <cellStyle name="集計 2 2 2 8 11 2 2" xfId="42233" xr:uid="{EF7B8DE9-F99A-44B9-BDE8-102265EB1393}"/>
    <cellStyle name="集計 2 2 2 8 11 3" xfId="31474" xr:uid="{02C201E7-16AA-4E76-A1CB-52F981CEB328}"/>
    <cellStyle name="集計 2 2 2 8 12" xfId="10420" xr:uid="{69B66796-575F-45F3-88B4-E556AA69ED4E}"/>
    <cellStyle name="集計 2 2 2 8 12 2" xfId="21177" xr:uid="{2EBDFBBB-1F4B-40D0-B7D9-D65712696BFC}"/>
    <cellStyle name="集計 2 2 2 8 12 2 2" xfId="42868" xr:uid="{6A82B5EC-852C-42B9-8BF3-103D34571703}"/>
    <cellStyle name="集計 2 2 2 8 12 3" xfId="32109" xr:uid="{6AC6E332-157D-421B-9E70-9BDC3D8AEC28}"/>
    <cellStyle name="集計 2 2 2 8 13" xfId="11072" xr:uid="{F1096F70-8D3E-4A88-BA09-720DDB6AFA05}"/>
    <cellStyle name="集計 2 2 2 8 13 2" xfId="21829" xr:uid="{B97E5F06-AAA5-4C13-AE70-AAE860B5AAD9}"/>
    <cellStyle name="集計 2 2 2 8 13 2 2" xfId="43520" xr:uid="{8955FD81-5F8D-450B-B789-FFC9B03840E8}"/>
    <cellStyle name="集計 2 2 2 8 13 3" xfId="32761" xr:uid="{14210A6E-6B4C-4282-AFB7-D5CD95E4947F}"/>
    <cellStyle name="集計 2 2 2 8 14" xfId="11697" xr:uid="{6BC73561-6B2D-4C79-89E2-82AAF3749F7D}"/>
    <cellStyle name="集計 2 2 2 8 14 2" xfId="22454" xr:uid="{2D20A405-055A-4EFA-88DE-939B0DAC0AB4}"/>
    <cellStyle name="集計 2 2 2 8 14 2 2" xfId="44145" xr:uid="{E456996E-6535-4FEB-9863-BE1FB251AD07}"/>
    <cellStyle name="集計 2 2 2 8 14 3" xfId="33386" xr:uid="{36904AFF-34E9-4BFC-950D-E3C6EE6DECF1}"/>
    <cellStyle name="集計 2 2 2 8 15" xfId="12302" xr:uid="{ACE5D319-445C-422E-8D8E-CDE52C7FF2D9}"/>
    <cellStyle name="集計 2 2 2 8 15 2" xfId="23059" xr:uid="{113BBEF3-7C0D-4816-BFBB-12A028E1BF4C}"/>
    <cellStyle name="集計 2 2 2 8 15 2 2" xfId="44750" xr:uid="{1591BBC8-CAAC-442E-BF27-35CFCF92A7E3}"/>
    <cellStyle name="集計 2 2 2 8 15 3" xfId="33991" xr:uid="{CBF353F8-7746-4F79-A1D1-89879F59B55B}"/>
    <cellStyle name="集計 2 2 2 8 16" xfId="12931" xr:uid="{2CEA0BDA-DAEA-469D-A57F-E4AD828DD1AC}"/>
    <cellStyle name="集計 2 2 2 8 16 2" xfId="23688" xr:uid="{5EB20A46-823D-40ED-8858-6B098988D817}"/>
    <cellStyle name="集計 2 2 2 8 16 2 2" xfId="45379" xr:uid="{CFA6B009-BA0D-4A0A-893B-C9826C01F015}"/>
    <cellStyle name="集計 2 2 2 8 16 3" xfId="34620" xr:uid="{E75D4C14-2E29-49B3-8F33-5DEDCFCA3E98}"/>
    <cellStyle name="集計 2 2 2 8 17" xfId="13602" xr:uid="{35623AC5-E30B-4DFF-9EFE-49DDE9B1876B}"/>
    <cellStyle name="集計 2 2 2 8 17 2" xfId="35291" xr:uid="{5A198965-8B41-40B4-8FDE-EEB7814899D4}"/>
    <cellStyle name="集計 2 2 2 8 18" xfId="24531" xr:uid="{7A6992D8-1FA8-4999-B923-A5E55C852048}"/>
    <cellStyle name="集計 2 2 2 8 19" xfId="46229" xr:uid="{9A8E0741-4A46-4161-8945-6152CB976FAE}"/>
    <cellStyle name="集計 2 2 2 8 2" xfId="3783" xr:uid="{465343DE-CED0-461A-A601-8233F16B0B26}"/>
    <cellStyle name="集計 2 2 2 8 2 2" xfId="14539" xr:uid="{943AB744-2045-4643-B030-80AFB0AB073F}"/>
    <cellStyle name="集計 2 2 2 8 2 2 2" xfId="36229" xr:uid="{5C311335-1C88-463B-9A6D-77675D25D169}"/>
    <cellStyle name="集計 2 2 2 8 2 2 3" xfId="50440" xr:uid="{137D18AC-87A1-46E1-B3CC-88D202F7F438}"/>
    <cellStyle name="集計 2 2 2 8 2 3" xfId="25471" xr:uid="{1CBDD640-6870-453F-8880-BF3EC92AD218}"/>
    <cellStyle name="集計 2 2 2 8 2 4" xfId="48271" xr:uid="{CAD0813B-0837-4298-AC87-EBA456CB7DA0}"/>
    <cellStyle name="集計 2 2 2 8 20" xfId="46907" xr:uid="{2A4A132B-EE47-4A38-A7AA-869A782D019C}"/>
    <cellStyle name="集計 2 2 2 8 21" xfId="47591" xr:uid="{1C8762DA-86A5-4263-9A1C-FBBECA232ACB}"/>
    <cellStyle name="集計 2 2 2 8 3" xfId="4463" xr:uid="{B3CE6BFD-3534-4BF6-856D-4E1B6DCE47FB}"/>
    <cellStyle name="集計 2 2 2 8 3 2" xfId="15219" xr:uid="{3D7F65E1-B691-4CBD-9454-6ECABFF288E4}"/>
    <cellStyle name="集計 2 2 2 8 3 2 2" xfId="36909" xr:uid="{F38DEE29-4DD3-448F-96E7-B6F168B1EAA4}"/>
    <cellStyle name="集計 2 2 2 8 3 2 3" xfId="51120" xr:uid="{39B25417-BEB8-4A92-B492-40D33FC2FF7B}"/>
    <cellStyle name="集計 2 2 2 8 3 3" xfId="26151" xr:uid="{B26CB5A6-9FC6-4D6F-B448-05CDDF1612EB}"/>
    <cellStyle name="集計 2 2 2 8 3 4" xfId="48951" xr:uid="{9A601B09-3E3A-4920-BD88-67BC51C2A04D}"/>
    <cellStyle name="集計 2 2 2 8 4" xfId="5139" xr:uid="{6F27D0C0-08DE-4AEE-B322-8E8EC6E092B0}"/>
    <cellStyle name="集計 2 2 2 8 4 2" xfId="15895" xr:uid="{52796772-CC83-41A0-9178-0475E6EB230C}"/>
    <cellStyle name="集計 2 2 2 8 4 2 2" xfId="37585" xr:uid="{9330A61E-A045-4D53-B97F-626FBF7E1C18}"/>
    <cellStyle name="集計 2 2 2 8 4 3" xfId="26827" xr:uid="{5C26327A-28DA-4756-A774-9698586AEBD1}"/>
    <cellStyle name="集計 2 2 2 8 4 4" xfId="49760" xr:uid="{DE36D7C1-399D-4D6C-963E-31648B64FDAC}"/>
    <cellStyle name="集計 2 2 2 8 5" xfId="5819" xr:uid="{A7480BE9-8951-49E1-8C84-8CF2EDA35BB6}"/>
    <cellStyle name="集計 2 2 2 8 5 2" xfId="16575" xr:uid="{13968F69-7E76-4D29-84CB-DF85AA629034}"/>
    <cellStyle name="集計 2 2 2 8 5 2 2" xfId="38265" xr:uid="{D0077A2B-4987-43D5-BC7F-790E047F03E2}"/>
    <cellStyle name="集計 2 2 2 8 5 3" xfId="27506" xr:uid="{D2888022-24BF-4645-8BE1-51E5552B9320}"/>
    <cellStyle name="集計 2 2 2 8 6" xfId="6502" xr:uid="{7C3CB0D5-E91D-4D56-A8CF-D843962CE4D5}"/>
    <cellStyle name="集計 2 2 2 8 6 2" xfId="17258" xr:uid="{66984A5B-AA8D-457A-8EB3-CB8C335F6664}"/>
    <cellStyle name="集計 2 2 2 8 6 2 2" xfId="38948" xr:uid="{34C5260E-FA42-401B-8657-9F9A2195986F}"/>
    <cellStyle name="集計 2 2 2 8 6 3" xfId="28189" xr:uid="{1F2ABBD2-2D2D-4F20-ABFA-0205528461CE}"/>
    <cellStyle name="集計 2 2 2 8 7" xfId="7181" xr:uid="{9A878856-5689-4C66-BEFF-FDBD3F55FF87}"/>
    <cellStyle name="集計 2 2 2 8 7 2" xfId="17937" xr:uid="{8DF80C85-40DE-4CCA-9E2C-F6310808B7A1}"/>
    <cellStyle name="集計 2 2 2 8 7 2 2" xfId="39627" xr:uid="{5ED0B5DC-6201-4161-A50D-1561C2B56450}"/>
    <cellStyle name="集計 2 2 2 8 7 3" xfId="28868" xr:uid="{CAE70985-8D54-4EC9-9852-226D9A222249}"/>
    <cellStyle name="集計 2 2 2 8 8" xfId="7844" xr:uid="{1D9BA3C7-C679-4538-ABFC-7FE5268AAAC9}"/>
    <cellStyle name="集計 2 2 2 8 8 2" xfId="18600" xr:uid="{754239BD-46A1-47ED-B6C2-12BD1B829E9B}"/>
    <cellStyle name="集計 2 2 2 8 8 2 2" xfId="40291" xr:uid="{5DBD3DE7-5BF3-49E1-9711-1C085D97A127}"/>
    <cellStyle name="集計 2 2 2 8 8 3" xfId="29532" xr:uid="{EAA1487C-3256-4F55-AEB9-ACC158EE0AFA}"/>
    <cellStyle name="集計 2 2 2 8 9" xfId="8480" xr:uid="{38AE7061-6216-47A3-BF93-376DDECEB99A}"/>
    <cellStyle name="集計 2 2 2 8 9 2" xfId="19236" xr:uid="{5BA9D002-1911-4934-839E-53F4D89E6F67}"/>
    <cellStyle name="集計 2 2 2 8 9 2 2" xfId="40927" xr:uid="{81A78392-898D-4D0B-9ECA-2779E5BFB7A7}"/>
    <cellStyle name="集計 2 2 2 8 9 3" xfId="30168" xr:uid="{3B1D7367-3C74-4969-98B7-BA0BDB6015BA}"/>
    <cellStyle name="集計 2 2 2 9" xfId="3191" xr:uid="{BA9D3C8C-9247-4540-8618-0A2B57DDEC6C}"/>
    <cellStyle name="集計 2 2 2 9 10" xfId="9219" xr:uid="{32D905F9-9DAE-4161-8F7F-DCA7B59C263E}"/>
    <cellStyle name="集計 2 2 2 9 10 2" xfId="19976" xr:uid="{252BB34B-4857-41A3-9648-B93B79582469}"/>
    <cellStyle name="集計 2 2 2 9 10 2 2" xfId="41667" xr:uid="{C18CBF4E-261F-479D-AC3A-18440443DAA3}"/>
    <cellStyle name="集計 2 2 2 9 10 3" xfId="30908" xr:uid="{6676CD14-F7C8-430E-A2FC-239015BD5A60}"/>
    <cellStyle name="集計 2 2 2 9 11" xfId="9845" xr:uid="{4B63602A-6931-48A9-A0C5-EE9A037C65FE}"/>
    <cellStyle name="集計 2 2 2 9 11 2" xfId="20602" xr:uid="{0AAFA5FB-9402-413F-8105-AF351FB1CA0F}"/>
    <cellStyle name="集計 2 2 2 9 11 2 2" xfId="42293" xr:uid="{15BAFAD0-6E84-4052-BA8C-D641E3C89CD5}"/>
    <cellStyle name="集計 2 2 2 9 11 3" xfId="31534" xr:uid="{EAC56B7D-DC0D-421F-80F9-21767A7F480D}"/>
    <cellStyle name="集計 2 2 2 9 12" xfId="10480" xr:uid="{7B3EA4F1-7C9B-4BA8-BE10-FA3D40216E60}"/>
    <cellStyle name="集計 2 2 2 9 12 2" xfId="21237" xr:uid="{49F98A53-16F7-4A58-9A19-D8D7A8E5811F}"/>
    <cellStyle name="集計 2 2 2 9 12 2 2" xfId="42928" xr:uid="{254A9498-F4CC-4F09-8D3A-6735FEA4835A}"/>
    <cellStyle name="集計 2 2 2 9 12 3" xfId="32169" xr:uid="{E79CBAF7-698E-4EDB-AF8A-B3A2E606527C}"/>
    <cellStyle name="集計 2 2 2 9 13" xfId="11132" xr:uid="{5118708E-84AD-4CA8-A6D7-22520E161B70}"/>
    <cellStyle name="集計 2 2 2 9 13 2" xfId="21889" xr:uid="{AE037868-3FF5-42E2-BB17-8CE9667E05B1}"/>
    <cellStyle name="集計 2 2 2 9 13 2 2" xfId="43580" xr:uid="{CA8FF899-1D2E-4C26-ABF6-CA2B8AE47F66}"/>
    <cellStyle name="集計 2 2 2 9 13 3" xfId="32821" xr:uid="{67E83136-ACE7-4F56-B1E7-5074929C591C}"/>
    <cellStyle name="集計 2 2 2 9 14" xfId="11757" xr:uid="{9809E175-B70E-46F4-BA2B-5303038DB97C}"/>
    <cellStyle name="集計 2 2 2 9 14 2" xfId="22514" xr:uid="{D8756966-2B1B-4094-8170-F409148C7DE6}"/>
    <cellStyle name="集計 2 2 2 9 14 2 2" xfId="44205" xr:uid="{5839D16C-B41D-410E-82C0-594275875FF3}"/>
    <cellStyle name="集計 2 2 2 9 14 3" xfId="33446" xr:uid="{29CB5B8A-2E5B-4CAA-BC84-1F42E1826D0F}"/>
    <cellStyle name="集計 2 2 2 9 15" xfId="12362" xr:uid="{24B8DEC6-03AC-43BA-BF5F-77E8E54FEBB1}"/>
    <cellStyle name="集計 2 2 2 9 15 2" xfId="23119" xr:uid="{3CBD7323-9AD4-49B5-A60A-1D41241F754E}"/>
    <cellStyle name="集計 2 2 2 9 15 2 2" xfId="44810" xr:uid="{2100417C-447E-48C7-A184-E7B069741E2C}"/>
    <cellStyle name="集計 2 2 2 9 15 3" xfId="34051" xr:uid="{E0082F26-716A-471F-9A2D-8F76B4356EE7}"/>
    <cellStyle name="集計 2 2 2 9 16" xfId="12991" xr:uid="{E2B04927-BD6E-4858-96BF-C3B7E533C793}"/>
    <cellStyle name="集計 2 2 2 9 16 2" xfId="23748" xr:uid="{93C1E5B9-AC8B-4FA5-94D0-A6F6E59815A0}"/>
    <cellStyle name="集計 2 2 2 9 16 2 2" xfId="45439" xr:uid="{A23B6BF3-22F3-46DC-9179-427D26CB171D}"/>
    <cellStyle name="集計 2 2 2 9 16 3" xfId="34680" xr:uid="{2F92BFE7-3099-4828-9CE8-43EF3D46E2B5}"/>
    <cellStyle name="集計 2 2 2 9 17" xfId="13662" xr:uid="{B8C2C5AA-D50B-4589-8DA0-33717E092247}"/>
    <cellStyle name="集計 2 2 2 9 17 2" xfId="35351" xr:uid="{C46E63FC-79BF-4DBA-BAE7-D60BB7027DBD}"/>
    <cellStyle name="集計 2 2 2 9 18" xfId="24591" xr:uid="{5EEFC6E3-4FC6-42E1-8217-25781D0E5BAD}"/>
    <cellStyle name="集計 2 2 2 9 19" xfId="46289" xr:uid="{516CF069-3C09-45B7-A107-F3EBEC7447EF}"/>
    <cellStyle name="集計 2 2 2 9 2" xfId="3843" xr:uid="{DFE676DB-5207-4F67-8580-D384D05D0DDC}"/>
    <cellStyle name="集計 2 2 2 9 2 2" xfId="14599" xr:uid="{8839E3B2-98A5-42BB-AB01-EA3A939AA7C5}"/>
    <cellStyle name="集計 2 2 2 9 2 2 2" xfId="36289" xr:uid="{416B1B88-9B2B-4CB1-93BC-CD82BD92FB5C}"/>
    <cellStyle name="集計 2 2 2 9 2 2 3" xfId="50500" xr:uid="{FB1F12A6-0E2C-4994-9860-48476DA43104}"/>
    <cellStyle name="集計 2 2 2 9 2 3" xfId="25531" xr:uid="{FDD0B00D-2905-45D1-A4DC-23F190378337}"/>
    <cellStyle name="集計 2 2 2 9 2 4" xfId="48331" xr:uid="{D0CE8AC1-35EB-46E8-B7EF-CB03DD21EC15}"/>
    <cellStyle name="集計 2 2 2 9 20" xfId="46967" xr:uid="{25A3DE72-3251-48CE-810B-4BBD6CB68748}"/>
    <cellStyle name="集計 2 2 2 9 21" xfId="47651" xr:uid="{03BAFF62-DBF9-4E3E-9412-1AA63E063A0E}"/>
    <cellStyle name="集計 2 2 2 9 3" xfId="4523" xr:uid="{FDBCC03C-D6D2-4BA0-B46F-8863D56BFBEB}"/>
    <cellStyle name="集計 2 2 2 9 3 2" xfId="15279" xr:uid="{B101E60A-5644-4995-BD37-890D50B24CEA}"/>
    <cellStyle name="集計 2 2 2 9 3 2 2" xfId="36969" xr:uid="{3CE1550E-C910-46A9-AC2E-09EE32F9F5B3}"/>
    <cellStyle name="集計 2 2 2 9 3 2 3" xfId="51180" xr:uid="{46824871-3DDC-4816-A7BC-239568903851}"/>
    <cellStyle name="集計 2 2 2 9 3 3" xfId="26211" xr:uid="{12427F02-9F9D-4C65-AFCD-61330282AE14}"/>
    <cellStyle name="集計 2 2 2 9 3 4" xfId="49011" xr:uid="{606A290B-7F3D-4B8D-A82E-C07D2C8B29F5}"/>
    <cellStyle name="集計 2 2 2 9 4" xfId="5199" xr:uid="{89723FFA-63EE-45CC-9690-3D012F41B36D}"/>
    <cellStyle name="集計 2 2 2 9 4 2" xfId="15955" xr:uid="{FF36850B-41C3-40AA-9157-A5D026A58D52}"/>
    <cellStyle name="集計 2 2 2 9 4 2 2" xfId="37645" xr:uid="{C3D29BE5-45FC-42A2-AF26-924C9E5E9624}"/>
    <cellStyle name="集計 2 2 2 9 4 3" xfId="26887" xr:uid="{5F3A545C-9825-47A5-863D-C3E35B6A4DAB}"/>
    <cellStyle name="集計 2 2 2 9 4 4" xfId="49820" xr:uid="{EA191B37-AE2F-47B2-BE2F-750FA1FB30FB}"/>
    <cellStyle name="集計 2 2 2 9 5" xfId="5879" xr:uid="{50607891-8244-49AA-B985-9FFA5651CBB4}"/>
    <cellStyle name="集計 2 2 2 9 5 2" xfId="16635" xr:uid="{745CED1F-7FAC-4803-91C4-DCF007109064}"/>
    <cellStyle name="集計 2 2 2 9 5 2 2" xfId="38325" xr:uid="{9B468F3D-A613-48AE-89A8-4AEA16BD325D}"/>
    <cellStyle name="集計 2 2 2 9 5 3" xfId="27566" xr:uid="{7D0CBEEA-DB43-4977-BC21-A0F644DF810A}"/>
    <cellStyle name="集計 2 2 2 9 6" xfId="6562" xr:uid="{6E4ADAC1-7521-4627-BD29-72575A33221E}"/>
    <cellStyle name="集計 2 2 2 9 6 2" xfId="17318" xr:uid="{72D1E7A3-8974-48BD-9D41-A05D3F3C73D3}"/>
    <cellStyle name="集計 2 2 2 9 6 2 2" xfId="39008" xr:uid="{DCF82DAB-E710-4E7B-81FF-1E9FDC4F26C2}"/>
    <cellStyle name="集計 2 2 2 9 6 3" xfId="28249" xr:uid="{F19B955F-F24D-4C97-B55B-B545DCAB3EC4}"/>
    <cellStyle name="集計 2 2 2 9 7" xfId="7241" xr:uid="{3E19821F-B5F3-4CD0-B7E1-F7D01CC88738}"/>
    <cellStyle name="集計 2 2 2 9 7 2" xfId="17997" xr:uid="{6B6EE4C9-9B3C-472B-A1C9-19A821E909A0}"/>
    <cellStyle name="集計 2 2 2 9 7 2 2" xfId="39687" xr:uid="{E85FAD42-6068-4065-978F-D238653CFD51}"/>
    <cellStyle name="集計 2 2 2 9 7 3" xfId="28928" xr:uid="{54EAAF80-39B4-4EE7-A550-FB7CA5C18277}"/>
    <cellStyle name="集計 2 2 2 9 8" xfId="7904" xr:uid="{27322317-A9EC-45BF-9D53-F400F9687D43}"/>
    <cellStyle name="集計 2 2 2 9 8 2" xfId="18660" xr:uid="{BB5ED7B8-8180-47AE-BB12-26EAD54455EA}"/>
    <cellStyle name="集計 2 2 2 9 8 2 2" xfId="40351" xr:uid="{74E815F5-510E-4BB6-9C01-9EDB2E2C052E}"/>
    <cellStyle name="集計 2 2 2 9 8 3" xfId="29592" xr:uid="{2154F425-319A-4A56-B662-004F3F4CD2CB}"/>
    <cellStyle name="集計 2 2 2 9 9" xfId="8540" xr:uid="{C7A0DDF9-F66D-4A74-BF41-2E809CE25BB6}"/>
    <cellStyle name="集計 2 2 2 9 9 2" xfId="19296" xr:uid="{45C1A9C0-58E8-406E-AC2C-0821FEBB7D05}"/>
    <cellStyle name="集計 2 2 2 9 9 2 2" xfId="40987" xr:uid="{A86B11B3-D0E3-453C-A87B-8AFC9341BDDD}"/>
    <cellStyle name="集計 2 2 2 9 9 3" xfId="30228" xr:uid="{4E083A4B-94BE-41A7-B721-366D411B0649}"/>
    <cellStyle name="集計 2 2 20" xfId="6029" xr:uid="{C335E883-53B3-41C8-BCAB-B337D3C2417D}"/>
    <cellStyle name="集計 2 2 20 2" xfId="16785" xr:uid="{B34E6D8A-7D27-4938-B2EC-69A168F70E21}"/>
    <cellStyle name="集計 2 2 20 2 2" xfId="38475" xr:uid="{BCDB5B97-6F15-47B2-BBCA-5AA56F4E3180}"/>
    <cellStyle name="集計 2 2 20 3" xfId="27716" xr:uid="{907C10B5-52D4-465B-83CA-72CD2749DFDA}"/>
    <cellStyle name="集計 2 2 21" xfId="2651" xr:uid="{8336C4B6-381E-47E5-A737-B7711C54F663}"/>
    <cellStyle name="集計 2 2 21 2" xfId="14020" xr:uid="{2A836E32-5AE9-4412-98C9-BF6D3D5DDC51}"/>
    <cellStyle name="集計 2 2 21 2 2" xfId="35710" xr:uid="{0B496037-2145-463D-9905-95405B6701EB}"/>
    <cellStyle name="集計 2 2 21 3" xfId="24951" xr:uid="{3B0A1E40-437A-4151-ACFF-9A6F1108C3F1}"/>
    <cellStyle name="集計 2 2 22" xfId="2600" xr:uid="{A8D87678-3B6A-45CF-A363-F8FFF40DA986}"/>
    <cellStyle name="集計 2 2 22 2" xfId="13969" xr:uid="{D8AE98F8-C8C5-4D51-B23B-4DFE43673836}"/>
    <cellStyle name="集計 2 2 22 2 2" xfId="35659" xr:uid="{EA1D5FB2-7780-4591-AD06-BC5574682AAD}"/>
    <cellStyle name="集計 2 2 22 3" xfId="24900" xr:uid="{8F5FE666-50C9-43F5-8525-85A98FCEC4ED}"/>
    <cellStyle name="集計 2 2 23" xfId="2642" xr:uid="{C6C0B75F-D20F-4D9A-9825-C30781DE290F}"/>
    <cellStyle name="集計 2 2 23 2" xfId="14011" xr:uid="{24F88CE8-0855-4F81-AE7C-522C1E6BB43B}"/>
    <cellStyle name="集計 2 2 23 2 2" xfId="35701" xr:uid="{1DC45FA5-7739-4EDE-BABD-EA4F30E789A0}"/>
    <cellStyle name="集計 2 2 23 3" xfId="24942" xr:uid="{38483DBA-CA02-4FAC-A533-38FFB8A1FEDF}"/>
    <cellStyle name="集計 2 2 24" xfId="7479" xr:uid="{03420485-12AF-4811-ADE0-0ABC9190CEA1}"/>
    <cellStyle name="集計 2 2 24 2" xfId="18235" xr:uid="{660114C3-3B1F-4B34-BF1E-1F21CB5CB3D7}"/>
    <cellStyle name="集計 2 2 24 2 2" xfId="39925" xr:uid="{4C6CC836-FB02-4EE6-AC27-AB722CD89ABA}"/>
    <cellStyle name="集計 2 2 24 3" xfId="29166" xr:uid="{E432BE1D-0A5B-48F6-A1AE-CF281A12D0D0}"/>
    <cellStyle name="集計 2 2 25" xfId="7458" xr:uid="{2BBF324A-488D-4873-A6CF-391F0E8D1D9A}"/>
    <cellStyle name="集計 2 2 25 2" xfId="18214" xr:uid="{1E0DFF31-1C78-490B-8451-34922DD112FB}"/>
    <cellStyle name="集計 2 2 25 2 2" xfId="39904" xr:uid="{C5DCB6CA-3E94-4811-8E69-593309244448}"/>
    <cellStyle name="集計 2 2 25 3" xfId="29145" xr:uid="{F239DB88-2158-4E91-AE82-ABA6A2FC98DA}"/>
    <cellStyle name="集計 2 2 26" xfId="24061" xr:uid="{95D0EC96-E0B5-4756-8A6F-9CD7CA372DB7}"/>
    <cellStyle name="集計 2 2 27" xfId="45759" xr:uid="{42ACC7B8-2996-4E8B-B737-A7B13E33F87B}"/>
    <cellStyle name="集計 2 2 28" xfId="46437" xr:uid="{78571ABD-8D62-458C-9267-E8D908A7255A}"/>
    <cellStyle name="集計 2 2 29" xfId="47121" xr:uid="{969DCF0A-643E-464D-9452-9E5249B9F2EF}"/>
    <cellStyle name="集計 2 2 3" xfId="2484" xr:uid="{B6A568F4-48A5-4327-82F2-1BEAFBE0B1E6}"/>
    <cellStyle name="集計 2 2 3 10" xfId="3266" xr:uid="{7AD2D9ED-A5AA-4C9E-B186-A5DB65DB7421}"/>
    <cellStyle name="集計 2 2 3 10 10" xfId="9294" xr:uid="{C37A6591-83FD-4FD8-BFCD-2A5101EDB5E5}"/>
    <cellStyle name="集計 2 2 3 10 10 2" xfId="20051" xr:uid="{4DFA0784-423E-430B-9DEF-4A449666DC8F}"/>
    <cellStyle name="集計 2 2 3 10 10 2 2" xfId="41742" xr:uid="{28DC0D6C-F17E-4DDF-9EF8-9ECD88848CEA}"/>
    <cellStyle name="集計 2 2 3 10 10 3" xfId="30983" xr:uid="{469BE8B6-1BF0-4814-8D53-7725BC72AEF2}"/>
    <cellStyle name="集計 2 2 3 10 11" xfId="9920" xr:uid="{19AEF0C0-12BB-4670-B8BC-726F3B9787C9}"/>
    <cellStyle name="集計 2 2 3 10 11 2" xfId="20677" xr:uid="{DAAC6F41-3911-4CF8-B888-2A97C0E4372D}"/>
    <cellStyle name="集計 2 2 3 10 11 2 2" xfId="42368" xr:uid="{A97B8BAC-E192-43E0-9E24-F29D362B280A}"/>
    <cellStyle name="集計 2 2 3 10 11 3" xfId="31609" xr:uid="{9325D94C-74BB-4D8E-90F6-AEAF109625C6}"/>
    <cellStyle name="集計 2 2 3 10 12" xfId="10555" xr:uid="{F845B4F6-F223-403A-825C-8EF42FEAA097}"/>
    <cellStyle name="集計 2 2 3 10 12 2" xfId="21312" xr:uid="{C7DC1E4A-BA89-46B0-9E34-DF8EBD520460}"/>
    <cellStyle name="集計 2 2 3 10 12 2 2" xfId="43003" xr:uid="{28D3A4AC-7939-4BAA-AF37-78D21105D6DF}"/>
    <cellStyle name="集計 2 2 3 10 12 3" xfId="32244" xr:uid="{14FC3999-9C70-46B2-978E-B167DDBB3A6C}"/>
    <cellStyle name="集計 2 2 3 10 13" xfId="11207" xr:uid="{88391CBF-7792-4B6D-900E-2028E6DBC15B}"/>
    <cellStyle name="集計 2 2 3 10 13 2" xfId="21964" xr:uid="{ED53F298-A63D-4F00-B713-F7CBFE2684E2}"/>
    <cellStyle name="集計 2 2 3 10 13 2 2" xfId="43655" xr:uid="{B72F817E-DC87-4360-A657-7614B8192D5E}"/>
    <cellStyle name="集計 2 2 3 10 13 3" xfId="32896" xr:uid="{40ED172F-8CAB-4FF1-81F6-469E1B73CE82}"/>
    <cellStyle name="集計 2 2 3 10 14" xfId="11832" xr:uid="{01C39F21-B4B4-4D6E-8A42-0AB081A2BB7B}"/>
    <cellStyle name="集計 2 2 3 10 14 2" xfId="22589" xr:uid="{2371CA73-1EF8-4CA9-9FC9-0D298E9A517E}"/>
    <cellStyle name="集計 2 2 3 10 14 2 2" xfId="44280" xr:uid="{8517481B-AC09-4F11-8EA6-03FDFAE7D688}"/>
    <cellStyle name="集計 2 2 3 10 14 3" xfId="33521" xr:uid="{715D460A-1063-469D-8395-8B39A124B9B5}"/>
    <cellStyle name="集計 2 2 3 10 15" xfId="12437" xr:uid="{0C899308-8CF9-4F30-9B98-C52BCA3C69A5}"/>
    <cellStyle name="集計 2 2 3 10 15 2" xfId="23194" xr:uid="{FA590EFA-2B12-44F5-9DCA-83578EF9ED0C}"/>
    <cellStyle name="集計 2 2 3 10 15 2 2" xfId="44885" xr:uid="{480E4374-BDFB-459D-BA7A-3CA04CC21802}"/>
    <cellStyle name="集計 2 2 3 10 15 3" xfId="34126" xr:uid="{47F41103-B567-4207-A21B-D67527CA5148}"/>
    <cellStyle name="集計 2 2 3 10 16" xfId="13066" xr:uid="{107B5010-4CBF-4310-A6AF-DEAC0C15DDA1}"/>
    <cellStyle name="集計 2 2 3 10 16 2" xfId="23823" xr:uid="{6315C1CB-1AAF-4126-B14A-0BB7CAA0D5C1}"/>
    <cellStyle name="集計 2 2 3 10 16 2 2" xfId="45514" xr:uid="{6FF03DBC-5B2F-4B46-AE7E-72258325F6E4}"/>
    <cellStyle name="集計 2 2 3 10 16 3" xfId="34755" xr:uid="{D0F6DD2E-0E3D-40A1-9D4C-D0C314A633A7}"/>
    <cellStyle name="集計 2 2 3 10 17" xfId="13737" xr:uid="{911CF701-79DD-40C8-AC69-3320738D8F82}"/>
    <cellStyle name="集計 2 2 3 10 17 2" xfId="35426" xr:uid="{DA99D6CB-BB89-4E05-AD17-703B78363385}"/>
    <cellStyle name="集計 2 2 3 10 18" xfId="24666" xr:uid="{5ADA9A97-270E-467E-BE37-68B5819434F9}"/>
    <cellStyle name="集計 2 2 3 10 19" xfId="46364" xr:uid="{1DF40E1A-9B44-46B3-9219-0116051EE6EB}"/>
    <cellStyle name="集計 2 2 3 10 2" xfId="3918" xr:uid="{7ADC583E-BAE4-4A4E-AD47-8F4A1633BEBA}"/>
    <cellStyle name="集計 2 2 3 10 2 2" xfId="14674" xr:uid="{11961AA6-AC9B-460E-9B36-86CB28635B4B}"/>
    <cellStyle name="集計 2 2 3 10 2 2 2" xfId="36364" xr:uid="{D3606208-E8AA-4952-88DB-0E065CD75F60}"/>
    <cellStyle name="集計 2 2 3 10 2 2 3" xfId="50575" xr:uid="{1F9437AA-376C-4615-AB4C-9AA0AED96C3D}"/>
    <cellStyle name="集計 2 2 3 10 2 3" xfId="25606" xr:uid="{6F05ADC8-9256-49A3-86D1-42A7F9F34E70}"/>
    <cellStyle name="集計 2 2 3 10 2 4" xfId="48406" xr:uid="{6B7E4C75-FC35-4692-B09A-9763FEED1C2B}"/>
    <cellStyle name="集計 2 2 3 10 20" xfId="47042" xr:uid="{ED3FE44D-10D0-4192-B866-31D0BD833D17}"/>
    <cellStyle name="集計 2 2 3 10 21" xfId="47726" xr:uid="{76C21234-ED23-4B5D-8EB8-7B0B6FFB049A}"/>
    <cellStyle name="集計 2 2 3 10 3" xfId="4598" xr:uid="{01B4DF9E-738A-4C9E-992A-12283960AA9B}"/>
    <cellStyle name="集計 2 2 3 10 3 2" xfId="15354" xr:uid="{4DDB8373-C6D5-4715-A50C-B4FE168B18E0}"/>
    <cellStyle name="集計 2 2 3 10 3 2 2" xfId="37044" xr:uid="{67C8D621-A6D5-4F1A-95E1-161A31EBAC1C}"/>
    <cellStyle name="集計 2 2 3 10 3 2 3" xfId="51255" xr:uid="{FF2D9B7E-75E3-4119-A814-7085152D14A9}"/>
    <cellStyle name="集計 2 2 3 10 3 3" xfId="26286" xr:uid="{3853708C-EBF9-43CB-AC76-E89CBD3A6F99}"/>
    <cellStyle name="集計 2 2 3 10 3 4" xfId="49086" xr:uid="{8C3E71B9-62B5-415D-B351-9260D82FE2E7}"/>
    <cellStyle name="集計 2 2 3 10 4" xfId="5274" xr:uid="{3E571366-FE09-4A1B-B89A-6FAE9D7FA83E}"/>
    <cellStyle name="集計 2 2 3 10 4 2" xfId="16030" xr:uid="{750F27A4-8DD9-45BB-8633-AB5C33A22C7C}"/>
    <cellStyle name="集計 2 2 3 10 4 2 2" xfId="37720" xr:uid="{54565DAD-BA7D-43C3-80D1-EBCB23E7ED2A}"/>
    <cellStyle name="集計 2 2 3 10 4 3" xfId="26962" xr:uid="{689990F1-442E-4963-AC43-E9A6A8525540}"/>
    <cellStyle name="集計 2 2 3 10 4 4" xfId="49895" xr:uid="{B46A0226-026C-4ABB-931F-270F62E53B7A}"/>
    <cellStyle name="集計 2 2 3 10 5" xfId="5954" xr:uid="{B5DAA0CA-03EB-4036-8026-84547457EFB2}"/>
    <cellStyle name="集計 2 2 3 10 5 2" xfId="16710" xr:uid="{9592273B-548D-4BD2-8CD6-5F75A7884CB3}"/>
    <cellStyle name="集計 2 2 3 10 5 2 2" xfId="38400" xr:uid="{460AD29B-3147-4A3C-A592-A2FBE5D95C97}"/>
    <cellStyle name="集計 2 2 3 10 5 3" xfId="27641" xr:uid="{EEAC77A4-B00D-4D48-AC13-BA5E073F2593}"/>
    <cellStyle name="集計 2 2 3 10 6" xfId="6637" xr:uid="{628BD0C8-E1B9-4973-8283-6D404211F18C}"/>
    <cellStyle name="集計 2 2 3 10 6 2" xfId="17393" xr:uid="{B9FFCA47-41B7-4620-AB00-195C3BE2F99B}"/>
    <cellStyle name="集計 2 2 3 10 6 2 2" xfId="39083" xr:uid="{D3097C9F-A00B-4BC3-8E29-67DD1352EC41}"/>
    <cellStyle name="集計 2 2 3 10 6 3" xfId="28324" xr:uid="{B72B9D6A-25EE-4920-934A-B18E54A6BB78}"/>
    <cellStyle name="集計 2 2 3 10 7" xfId="7316" xr:uid="{4FFD301F-A500-469F-8B6C-5ED7A1765AB5}"/>
    <cellStyle name="集計 2 2 3 10 7 2" xfId="18072" xr:uid="{05BFBA48-CE3E-460E-B08C-36CEF91259BD}"/>
    <cellStyle name="集計 2 2 3 10 7 2 2" xfId="39762" xr:uid="{2BFD5BBA-B8E2-4A6A-B46E-7C1F4DB8A160}"/>
    <cellStyle name="集計 2 2 3 10 7 3" xfId="29003" xr:uid="{3E813418-F96C-4DD1-820F-EAFCBB9EF75E}"/>
    <cellStyle name="集計 2 2 3 10 8" xfId="7979" xr:uid="{C764051D-C078-4B33-BEBA-33DFEDA1E312}"/>
    <cellStyle name="集計 2 2 3 10 8 2" xfId="18735" xr:uid="{0482524E-98F5-400C-95BF-A5B8427DED44}"/>
    <cellStyle name="集計 2 2 3 10 8 2 2" xfId="40426" xr:uid="{63053FC7-F35B-4C5E-AF38-9E201FAE35D9}"/>
    <cellStyle name="集計 2 2 3 10 8 3" xfId="29667" xr:uid="{4A315821-C854-42A7-9ECA-6DECABD7BBB0}"/>
    <cellStyle name="集計 2 2 3 10 9" xfId="8615" xr:uid="{5B74C0BF-1811-4249-9AD9-D90497C7B1B3}"/>
    <cellStyle name="集計 2 2 3 10 9 2" xfId="19371" xr:uid="{001645D9-8869-4AE3-B2CB-06940417AFA8}"/>
    <cellStyle name="集計 2 2 3 10 9 2 2" xfId="41062" xr:uid="{4143C8A9-DFE0-4A3B-85F6-B08EEC8707C7}"/>
    <cellStyle name="集計 2 2 3 10 9 3" xfId="30303" xr:uid="{D8C08DFC-9E53-42D4-9D0E-64878E8B54A1}"/>
    <cellStyle name="集計 2 2 3 11" xfId="3326" xr:uid="{46ED719C-3D39-4CD7-9D3A-857A7D389DD2}"/>
    <cellStyle name="集計 2 2 3 11 10" xfId="9354" xr:uid="{74D73140-11F9-4561-AC94-E35C9DAFF9F0}"/>
    <cellStyle name="集計 2 2 3 11 10 2" xfId="20111" xr:uid="{BC56A516-111D-4DFA-84DC-E1A26515777F}"/>
    <cellStyle name="集計 2 2 3 11 10 2 2" xfId="41802" xr:uid="{0A339599-A303-40FB-A33F-7223B1214D7C}"/>
    <cellStyle name="集計 2 2 3 11 10 3" xfId="31043" xr:uid="{4034646A-C787-4EB7-B097-89B9BF200ED6}"/>
    <cellStyle name="集計 2 2 3 11 11" xfId="9980" xr:uid="{7883972B-E70C-4E28-90A3-10D19F992514}"/>
    <cellStyle name="集計 2 2 3 11 11 2" xfId="20737" xr:uid="{2691BCB6-0DF0-428D-8522-EEABA115E7D7}"/>
    <cellStyle name="集計 2 2 3 11 11 2 2" xfId="42428" xr:uid="{CA28A5EC-327F-4C43-AAB2-95B80A92B167}"/>
    <cellStyle name="集計 2 2 3 11 11 3" xfId="31669" xr:uid="{19E37F6A-F1D4-49C2-93C2-F97E1C207836}"/>
    <cellStyle name="集計 2 2 3 11 12" xfId="10615" xr:uid="{0DCE2DE7-D516-45CD-98C6-DF6135A5BBD5}"/>
    <cellStyle name="集計 2 2 3 11 12 2" xfId="21372" xr:uid="{13B298C6-0B84-4907-A1B2-49636A3D25EE}"/>
    <cellStyle name="集計 2 2 3 11 12 2 2" xfId="43063" xr:uid="{FD740502-998A-4A02-928C-393658E35C59}"/>
    <cellStyle name="集計 2 2 3 11 12 3" xfId="32304" xr:uid="{A95593C4-AC4A-453F-9906-1F77DD2CC5F8}"/>
    <cellStyle name="集計 2 2 3 11 13" xfId="11267" xr:uid="{6FC47225-F9DD-4FBC-8482-657C9030D9AE}"/>
    <cellStyle name="集計 2 2 3 11 13 2" xfId="22024" xr:uid="{FAFCC152-1351-42B9-9FD0-CDD4681FA4E6}"/>
    <cellStyle name="集計 2 2 3 11 13 2 2" xfId="43715" xr:uid="{87DA2AC1-A7C0-49FE-A582-D1BF11AF39A6}"/>
    <cellStyle name="集計 2 2 3 11 13 3" xfId="32956" xr:uid="{57DB9C9D-13CC-4EED-A7C7-83C28D225BFF}"/>
    <cellStyle name="集計 2 2 3 11 14" xfId="11892" xr:uid="{FB1B6557-627E-40E4-83A6-BBC9D2E11BBD}"/>
    <cellStyle name="集計 2 2 3 11 14 2" xfId="22649" xr:uid="{73EF363D-4A9C-4A68-A1C1-ADF2FC834D6B}"/>
    <cellStyle name="集計 2 2 3 11 14 2 2" xfId="44340" xr:uid="{CD2627A7-6947-4983-A31E-0EF59E863A4A}"/>
    <cellStyle name="集計 2 2 3 11 14 3" xfId="33581" xr:uid="{0FC9243A-6E5C-47B2-8E29-5DA2B7959783}"/>
    <cellStyle name="集計 2 2 3 11 15" xfId="12497" xr:uid="{A31E41E7-AC9C-436D-9B74-414E1BD17350}"/>
    <cellStyle name="集計 2 2 3 11 15 2" xfId="23254" xr:uid="{F75D6BFA-37A1-4A66-8F21-9B36F1DE2C06}"/>
    <cellStyle name="集計 2 2 3 11 15 2 2" xfId="44945" xr:uid="{1DB9C943-DA4D-4C46-B2A5-710C0BE90C0A}"/>
    <cellStyle name="集計 2 2 3 11 15 3" xfId="34186" xr:uid="{38E22F5B-E8FE-4BF5-8F91-1276B647DF6E}"/>
    <cellStyle name="集計 2 2 3 11 16" xfId="13126" xr:uid="{B625CAAF-EDDD-4252-9D27-F419EB67C2BA}"/>
    <cellStyle name="集計 2 2 3 11 16 2" xfId="23883" xr:uid="{CD94B984-A074-4115-B75F-82E134381870}"/>
    <cellStyle name="集計 2 2 3 11 16 2 2" xfId="45574" xr:uid="{418F240B-6354-45B3-ADAC-FB27E4172FE4}"/>
    <cellStyle name="集計 2 2 3 11 16 3" xfId="34815" xr:uid="{C4CE4CE3-1565-4FF7-9DBC-93CE1EFC91F5}"/>
    <cellStyle name="集計 2 2 3 11 17" xfId="13797" xr:uid="{A001EF8A-4650-49E9-AC29-B069F3691F9E}"/>
    <cellStyle name="集計 2 2 3 11 17 2" xfId="35486" xr:uid="{5FF4CDB8-AD3E-482B-B5C7-73EB0968DE9D}"/>
    <cellStyle name="集計 2 2 3 11 18" xfId="24726" xr:uid="{16190D45-C2E5-464B-A0DE-72E69741F764}"/>
    <cellStyle name="集計 2 2 3 11 19" xfId="46424" xr:uid="{0367849C-4C51-405E-B8C5-DC82EE63C646}"/>
    <cellStyle name="集計 2 2 3 11 2" xfId="3978" xr:uid="{9054BC8C-6607-4683-8E29-2C2AA830652A}"/>
    <cellStyle name="集計 2 2 3 11 2 2" xfId="14734" xr:uid="{FA81C549-DFB3-4BAF-9332-A4E1910AEAC0}"/>
    <cellStyle name="集計 2 2 3 11 2 2 2" xfId="36424" xr:uid="{2C8910EE-0F5A-49D3-B8A5-5447F608129D}"/>
    <cellStyle name="集計 2 2 3 11 2 2 3" xfId="50635" xr:uid="{16EBF336-E0BC-4160-9BDF-4EBFA516F871}"/>
    <cellStyle name="集計 2 2 3 11 2 3" xfId="25666" xr:uid="{56FC6046-F645-4A8B-A0FE-AEB22D85DC84}"/>
    <cellStyle name="集計 2 2 3 11 2 4" xfId="48466" xr:uid="{6B604F0B-07D5-4536-B5DE-52202F1ADF87}"/>
    <cellStyle name="集計 2 2 3 11 20" xfId="47102" xr:uid="{649EF028-B71B-4A55-8A59-6D69AE1C78DE}"/>
    <cellStyle name="集計 2 2 3 11 21" xfId="47786" xr:uid="{42EAF7B5-4951-4527-A746-D161714D0F09}"/>
    <cellStyle name="集計 2 2 3 11 3" xfId="4658" xr:uid="{6C62989B-AAD6-410D-9862-39CABBDD722F}"/>
    <cellStyle name="集計 2 2 3 11 3 2" xfId="15414" xr:uid="{9C8B82E2-D38B-46AB-BB74-C12D9DDBF0FE}"/>
    <cellStyle name="集計 2 2 3 11 3 2 2" xfId="37104" xr:uid="{D4DF41C4-BB89-4B13-84FE-FE109DEE2F5B}"/>
    <cellStyle name="集計 2 2 3 11 3 2 3" xfId="51315" xr:uid="{599B377F-6082-432D-866F-0A5C77E26AD4}"/>
    <cellStyle name="集計 2 2 3 11 3 3" xfId="26346" xr:uid="{A097832A-A693-488B-AED5-EC8280AFDF4A}"/>
    <cellStyle name="集計 2 2 3 11 3 4" xfId="49146" xr:uid="{1C985CC9-C55A-4864-9614-A74C9A614DAE}"/>
    <cellStyle name="集計 2 2 3 11 4" xfId="5334" xr:uid="{F6258F62-DEA8-4E18-AC02-1D4DCCA10CC1}"/>
    <cellStyle name="集計 2 2 3 11 4 2" xfId="16090" xr:uid="{3082D954-EEDD-47F4-910C-444567788657}"/>
    <cellStyle name="集計 2 2 3 11 4 2 2" xfId="37780" xr:uid="{7C41F922-54AC-41B1-9DEA-9CDB9F04C3B0}"/>
    <cellStyle name="集計 2 2 3 11 4 3" xfId="27022" xr:uid="{69911682-0E44-4438-9C61-9E72D10504A7}"/>
    <cellStyle name="集計 2 2 3 11 4 4" xfId="49955" xr:uid="{99ECB6D3-18A3-433B-B7D1-87AFA05F5A87}"/>
    <cellStyle name="集計 2 2 3 11 5" xfId="6014" xr:uid="{E0C398AE-880C-42B5-BB42-B59E69BB5A40}"/>
    <cellStyle name="集計 2 2 3 11 5 2" xfId="16770" xr:uid="{9280B18D-3979-4C9F-A601-EC6EEC80944F}"/>
    <cellStyle name="集計 2 2 3 11 5 2 2" xfId="38460" xr:uid="{AB0F8616-3543-4393-BB04-D832E63BFBE0}"/>
    <cellStyle name="集計 2 2 3 11 5 3" xfId="27701" xr:uid="{01EC66FF-7429-4A69-8CBB-B2F6C7BB6F86}"/>
    <cellStyle name="集計 2 2 3 11 6" xfId="6697" xr:uid="{4C00953A-760B-43FA-AA99-13B75EEF6051}"/>
    <cellStyle name="集計 2 2 3 11 6 2" xfId="17453" xr:uid="{52BE3F26-C7E8-4638-9737-B9A2DFD6E7A2}"/>
    <cellStyle name="集計 2 2 3 11 6 2 2" xfId="39143" xr:uid="{68E3855A-A283-48D7-8EE0-F5ADCFA8E65A}"/>
    <cellStyle name="集計 2 2 3 11 6 3" xfId="28384" xr:uid="{088E284D-D21E-42F3-B7FD-EABE909F4A4C}"/>
    <cellStyle name="集計 2 2 3 11 7" xfId="7376" xr:uid="{928B2352-ECDF-4E8A-B326-DC91F8148AFC}"/>
    <cellStyle name="集計 2 2 3 11 7 2" xfId="18132" xr:uid="{D14C91A9-5541-4533-95E5-BB503AABD230}"/>
    <cellStyle name="集計 2 2 3 11 7 2 2" xfId="39822" xr:uid="{09A0CFFE-029B-4BE4-B0C5-6DFBD3C20ED4}"/>
    <cellStyle name="集計 2 2 3 11 7 3" xfId="29063" xr:uid="{B27D67E8-6003-4695-A060-3B0104C7FC5E}"/>
    <cellStyle name="集計 2 2 3 11 8" xfId="8039" xr:uid="{0317AECF-2E12-4DE2-91E2-0FFF4EE26DB9}"/>
    <cellStyle name="集計 2 2 3 11 8 2" xfId="18795" xr:uid="{489E1612-3902-40D5-8219-2B7A8A31CA95}"/>
    <cellStyle name="集計 2 2 3 11 8 2 2" xfId="40486" xr:uid="{B4C5D23A-440B-4A78-B1D4-92FA3161A9FC}"/>
    <cellStyle name="集計 2 2 3 11 8 3" xfId="29727" xr:uid="{C3E66C45-0376-46BE-8592-AD7DF0944DE5}"/>
    <cellStyle name="集計 2 2 3 11 9" xfId="8675" xr:uid="{F82E7823-F781-4880-B89E-7CABC1B323F3}"/>
    <cellStyle name="集計 2 2 3 11 9 2" xfId="19431" xr:uid="{52C976B7-F5B5-47E6-AD79-E2EB19A5CADD}"/>
    <cellStyle name="集計 2 2 3 11 9 2 2" xfId="41122" xr:uid="{7642AA6A-A9E4-4F1A-AD22-18DF797D0C10}"/>
    <cellStyle name="集計 2 2 3 11 9 3" xfId="30363" xr:uid="{FAFAF52D-BB60-4ACA-9DE4-3288593D8FF9}"/>
    <cellStyle name="集計 2 2 3 12" xfId="3413" xr:uid="{116A1E4F-B7F4-4BDE-AF31-B52F68DB0249}"/>
    <cellStyle name="集計 2 2 3 12 2" xfId="14169" xr:uid="{04672841-2FB0-44B4-A1D3-775B52B6061D}"/>
    <cellStyle name="集計 2 2 3 12 2 2" xfId="35859" xr:uid="{F36310FA-2FC9-4F8E-B48D-ADE4B4E1DC51}"/>
    <cellStyle name="集計 2 2 3 12 2 3" xfId="50072" xr:uid="{EB71235A-D3DF-405D-B715-B41546AA8D2E}"/>
    <cellStyle name="集計 2 2 3 12 3" xfId="25100" xr:uid="{E71BD7AA-A7A7-4CB9-8192-84C4C174B420}"/>
    <cellStyle name="集計 2 2 3 12 4" xfId="47903" xr:uid="{560CCAA4-7207-4087-BF82-0A10C2F621FB}"/>
    <cellStyle name="集計 2 2 3 13" xfId="4092" xr:uid="{9A25001D-ECBD-4C00-BAA5-E7DA643C88D4}"/>
    <cellStyle name="集計 2 2 3 13 2" xfId="14848" xr:uid="{BFB3A3ED-B722-4F85-BA77-5E1F03BB3D67}"/>
    <cellStyle name="集計 2 2 3 13 2 2" xfId="36538" xr:uid="{4BB1DDFC-598C-4A45-981A-D754A38E3A2A}"/>
    <cellStyle name="集計 2 2 3 13 2 3" xfId="50752" xr:uid="{52999C0A-38AE-4F44-AB9B-33ED36339870}"/>
    <cellStyle name="集計 2 2 3 13 3" xfId="25780" xr:uid="{07CED2A6-20EA-4BB7-A73D-41A222E8E889}"/>
    <cellStyle name="集計 2 2 3 13 4" xfId="48583" xr:uid="{58B424C1-B4F9-44CA-A378-4F1C09A87768}"/>
    <cellStyle name="集計 2 2 3 14" xfId="4770" xr:uid="{A16BED2A-D9E4-47C4-8BF0-AD7F59C4018D}"/>
    <cellStyle name="集計 2 2 3 14 2" xfId="15526" xr:uid="{6EB66732-8916-4454-B78E-81E50CD10892}"/>
    <cellStyle name="集計 2 2 3 14 2 2" xfId="37216" xr:uid="{BA52CFE9-137D-41EC-97DE-FCB050721560}"/>
    <cellStyle name="集計 2 2 3 14 3" xfId="26458" xr:uid="{34CDDE05-B712-43EC-8047-D4F0BCE5ECA6}"/>
    <cellStyle name="集計 2 2 3 14 4" xfId="49392" xr:uid="{D55F634B-FDB2-487B-BEA5-E79F824834AC}"/>
    <cellStyle name="集計 2 2 3 15" xfId="5448" xr:uid="{DE18B131-E30C-4987-AC01-D5A54177C9D8}"/>
    <cellStyle name="集計 2 2 3 15 2" xfId="16204" xr:uid="{B6B154B2-A9AD-40B3-BE6D-21032644E3DB}"/>
    <cellStyle name="集計 2 2 3 15 2 2" xfId="37894" xr:uid="{0A0C590F-D6B6-4908-B194-674CA7CA55A5}"/>
    <cellStyle name="集計 2 2 3 15 3" xfId="27136" xr:uid="{BE348E6C-FD8A-4E43-8358-1CDF96EC86AE}"/>
    <cellStyle name="集計 2 2 3 16" xfId="6135" xr:uid="{B6E44F67-EB1C-47B5-8E83-FA0F19C25671}"/>
    <cellStyle name="集計 2 2 3 16 2" xfId="16891" xr:uid="{C7100F1F-E4FB-4FF9-ADC0-5C4306F371DD}"/>
    <cellStyle name="集計 2 2 3 16 2 2" xfId="38581" xr:uid="{43C5BDD5-F699-4118-8CAD-6E05ABDB9D91}"/>
    <cellStyle name="集計 2 2 3 16 3" xfId="27822" xr:uid="{B7391D4E-8ABD-4D95-8D13-3878F00621D4}"/>
    <cellStyle name="集計 2 2 3 17" xfId="6811" xr:uid="{CF925575-E3C3-48F4-9B61-FCD22FF5BFA7}"/>
    <cellStyle name="集計 2 2 3 17 2" xfId="17567" xr:uid="{C5AED271-B4C5-420D-8730-E007D2E271A2}"/>
    <cellStyle name="集計 2 2 3 17 2 2" xfId="39257" xr:uid="{8347D3D6-6CDF-4323-ACE8-0922BC3E7E76}"/>
    <cellStyle name="集計 2 2 3 17 3" xfId="28498" xr:uid="{0FE70B85-7DD9-4875-BA4B-4E30ADDA516B}"/>
    <cellStyle name="集計 2 2 3 18" xfId="8108" xr:uid="{53AC02B8-891C-4D9A-87D0-A28A9AFF323C}"/>
    <cellStyle name="集計 2 2 3 18 2" xfId="18864" xr:uid="{C878A1EF-4DB3-451B-AB25-8DB5189F1F84}"/>
    <cellStyle name="集計 2 2 3 18 2 2" xfId="40555" xr:uid="{EE3A0EF5-10C8-4366-9628-2F1142C87D68}"/>
    <cellStyle name="集計 2 2 3 18 3" xfId="29796" xr:uid="{8A6419F8-99FD-49F6-A2B3-A57BC675FEE7}"/>
    <cellStyle name="集計 2 2 3 19" xfId="10050" xr:uid="{32E338C9-4E8A-4879-9636-9B07BBE601BA}"/>
    <cellStyle name="集計 2 2 3 19 2" xfId="20807" xr:uid="{8195ED11-522B-4A6A-AB1A-72D8C2D0A16B}"/>
    <cellStyle name="集計 2 2 3 19 2 2" xfId="42498" xr:uid="{44B89CB1-CF4D-4DF2-8074-9DFF437618CC}"/>
    <cellStyle name="集計 2 2 3 19 3" xfId="31739" xr:uid="{24431659-B6F1-40EE-9374-78BAB2EC5AEF}"/>
    <cellStyle name="集計 2 2 3 2" xfId="2821" xr:uid="{8FC3EF53-C98B-47C5-8952-815E0629F0F3}"/>
    <cellStyle name="集計 2 2 3 2 10" xfId="8849" xr:uid="{CF33030F-58B0-4A0B-9A4E-00D1DAF377B6}"/>
    <cellStyle name="集計 2 2 3 2 10 2" xfId="19605" xr:uid="{E1316CD8-C590-4189-AFDE-524193CEEB73}"/>
    <cellStyle name="集計 2 2 3 2 10 2 2" xfId="41296" xr:uid="{8EB85780-1D25-482C-9816-75A8F1CDB569}"/>
    <cellStyle name="集計 2 2 3 2 10 3" xfId="30537" xr:uid="{43D7270F-0F51-4AA4-9E31-436B73F81DE2}"/>
    <cellStyle name="集計 2 2 3 2 11" xfId="9474" xr:uid="{C62269B4-53B8-4F2F-9F05-486C8BB2D683}"/>
    <cellStyle name="集計 2 2 3 2 11 2" xfId="20231" xr:uid="{D94F0FD1-322F-477E-918C-6B6CF15EB7A7}"/>
    <cellStyle name="集計 2 2 3 2 11 2 2" xfId="41922" xr:uid="{35D5979F-904B-40F0-A5DC-5A1663D403CB}"/>
    <cellStyle name="集計 2 2 3 2 11 3" xfId="31163" xr:uid="{8C62DE1E-CBB7-49E4-A2B3-2CD3FDF9AFA1}"/>
    <cellStyle name="集計 2 2 3 2 12" xfId="10109" xr:uid="{0F108851-B48D-41FA-9C9E-E0D4E1D501FF}"/>
    <cellStyle name="集計 2 2 3 2 12 2" xfId="20866" xr:uid="{2BF3F4E8-8987-4703-A20C-596138AD18BC}"/>
    <cellStyle name="集計 2 2 3 2 12 2 2" xfId="42557" xr:uid="{8D2998A8-49CF-4038-8551-ED7A6B8D6418}"/>
    <cellStyle name="集計 2 2 3 2 12 3" xfId="31798" xr:uid="{1D8EAEE5-0770-4221-B7A1-A5083761E83B}"/>
    <cellStyle name="集計 2 2 3 2 13" xfId="10761" xr:uid="{B42585F5-8852-4F50-928C-96FA98F32C27}"/>
    <cellStyle name="集計 2 2 3 2 13 2" xfId="21518" xr:uid="{484C431C-066F-4306-A5E8-DB7C4484A5E4}"/>
    <cellStyle name="集計 2 2 3 2 13 2 2" xfId="43209" xr:uid="{C1360A86-87ED-47DB-B270-3A5B12ADDAA7}"/>
    <cellStyle name="集計 2 2 3 2 13 3" xfId="32450" xr:uid="{6AE3EBEF-8B5C-4690-AA5C-0B860F014E1E}"/>
    <cellStyle name="集計 2 2 3 2 14" xfId="11386" xr:uid="{3AC71527-78C3-455B-8A6F-B69C5819134D}"/>
    <cellStyle name="集計 2 2 3 2 14 2" xfId="22143" xr:uid="{8C1764D4-DC13-4460-B1DE-16194BD8926C}"/>
    <cellStyle name="集計 2 2 3 2 14 2 2" xfId="43834" xr:uid="{4513AAAB-0EF7-449E-A7A9-C5D95BC1BA96}"/>
    <cellStyle name="集計 2 2 3 2 14 3" xfId="33075" xr:uid="{2370C526-C721-4865-A56A-65BF266BFAD8}"/>
    <cellStyle name="集計 2 2 3 2 15" xfId="11991" xr:uid="{4E5DF86D-CD4E-4156-B326-A75A3D525BEA}"/>
    <cellStyle name="集計 2 2 3 2 15 2" xfId="22748" xr:uid="{090075B0-E0F3-4344-9DA3-F94A4112ACBF}"/>
    <cellStyle name="集計 2 2 3 2 15 2 2" xfId="44439" xr:uid="{052C6630-C508-47D6-9AC8-30AAC2A6A3DA}"/>
    <cellStyle name="集計 2 2 3 2 15 3" xfId="33680" xr:uid="{5E641561-40C7-485D-8ED4-5A86A8EE9A61}"/>
    <cellStyle name="集計 2 2 3 2 16" xfId="12620" xr:uid="{C32DAF3D-77E6-4A61-9CE8-CC7872EA56CC}"/>
    <cellStyle name="集計 2 2 3 2 16 2" xfId="23377" xr:uid="{D961ACBD-AF5B-4B33-9D3D-A28424072143}"/>
    <cellStyle name="集計 2 2 3 2 16 2 2" xfId="45068" xr:uid="{24BE763E-D5D3-40AD-8891-A4AF1850A185}"/>
    <cellStyle name="集計 2 2 3 2 16 3" xfId="34309" xr:uid="{8186EE06-089E-425A-958D-71218788FD27}"/>
    <cellStyle name="集計 2 2 3 2 17" xfId="13291" xr:uid="{0E8E7E56-4C18-406D-9ECF-3A6EBD3C22BD}"/>
    <cellStyle name="集計 2 2 3 2 17 2" xfId="34980" xr:uid="{45EAA3B3-711F-4DE9-AB4B-96F78CCE2270}"/>
    <cellStyle name="集計 2 2 3 2 18" xfId="24220" xr:uid="{163F934A-8071-4469-BF2A-D0D291A68476}"/>
    <cellStyle name="集計 2 2 3 2 19" xfId="45918" xr:uid="{B87E4604-1AD6-4304-9802-30F0C72F781A}"/>
    <cellStyle name="集計 2 2 3 2 2" xfId="3472" xr:uid="{36C51CD2-8DD5-4228-A342-D2296696678C}"/>
    <cellStyle name="集計 2 2 3 2 2 2" xfId="14228" xr:uid="{CCEAF576-9368-4AA9-8A96-AF2CE3C3CC6A}"/>
    <cellStyle name="集計 2 2 3 2 2 2 2" xfId="35918" xr:uid="{6D752ABF-D1D9-401C-92A0-438B7284CDBB}"/>
    <cellStyle name="集計 2 2 3 2 2 2 3" xfId="50129" xr:uid="{1836CD71-F2EB-48D9-B260-51CFD2B1EB11}"/>
    <cellStyle name="集計 2 2 3 2 2 3" xfId="25159" xr:uid="{4C73C70D-9CB9-4F2F-BC40-D19E6DACF711}"/>
    <cellStyle name="集計 2 2 3 2 2 4" xfId="47960" xr:uid="{AE9F519F-7F4D-4EB1-9C3E-61ABFDEB9F9D}"/>
    <cellStyle name="集計 2 2 3 2 20" xfId="46596" xr:uid="{CE8038BA-7ACA-45D8-AD33-9964433BDFCE}"/>
    <cellStyle name="集計 2 2 3 2 21" xfId="47280" xr:uid="{78B94860-A0B6-45CB-B03E-4732AC1C5ABE}"/>
    <cellStyle name="集計 2 2 3 2 3" xfId="4152" xr:uid="{6BA7DA1A-5A2F-4198-B36D-7A1A04DCE279}"/>
    <cellStyle name="集計 2 2 3 2 3 2" xfId="14908" xr:uid="{AA2F3E83-6BE9-4457-981C-273EBA3FA10D}"/>
    <cellStyle name="集計 2 2 3 2 3 2 2" xfId="36598" xr:uid="{6C0C48AA-5719-45EC-A4A9-181DFAA2FDF0}"/>
    <cellStyle name="集計 2 2 3 2 3 2 3" xfId="50809" xr:uid="{1D3166D7-F339-4E0A-B2A6-03845ECA2D6E}"/>
    <cellStyle name="集計 2 2 3 2 3 3" xfId="25840" xr:uid="{EC6EA9C6-A48C-47F5-9D9B-D03A0D86A6C6}"/>
    <cellStyle name="集計 2 2 3 2 3 4" xfId="48640" xr:uid="{F0F18320-EA5F-4370-AB87-7ABD7F52CDDA}"/>
    <cellStyle name="集計 2 2 3 2 4" xfId="4828" xr:uid="{D6F81FFE-CDD5-4080-9F47-1B0C4E81E550}"/>
    <cellStyle name="集計 2 2 3 2 4 2" xfId="15584" xr:uid="{C78E35C6-366C-4B4B-A13A-15B43A4556B7}"/>
    <cellStyle name="集計 2 2 3 2 4 2 2" xfId="37274" xr:uid="{21398779-0F80-48E7-861B-1EA90DF038E9}"/>
    <cellStyle name="集計 2 2 3 2 4 3" xfId="26516" xr:uid="{46518FF6-8FAD-46EE-99F7-E0ECEB56CA12}"/>
    <cellStyle name="集計 2 2 3 2 4 4" xfId="49449" xr:uid="{3AC06A14-2DAD-4076-B22F-AE0AC990C8D1}"/>
    <cellStyle name="集計 2 2 3 2 5" xfId="5508" xr:uid="{81FD4856-6B8E-4E79-BA3C-C953B1A2CB0C}"/>
    <cellStyle name="集計 2 2 3 2 5 2" xfId="16264" xr:uid="{4A476EC5-B98B-449E-8D20-FEBC69BEA736}"/>
    <cellStyle name="集計 2 2 3 2 5 2 2" xfId="37954" xr:uid="{BC6D983C-ABE2-4F04-9243-A099277FA7E9}"/>
    <cellStyle name="集計 2 2 3 2 5 3" xfId="27195" xr:uid="{57F0CDAB-AE4F-4960-9B8B-94F06940C637}"/>
    <cellStyle name="集計 2 2 3 2 6" xfId="6191" xr:uid="{8A682841-1E3E-4F41-9048-EBB18BC3DA65}"/>
    <cellStyle name="集計 2 2 3 2 6 2" xfId="16947" xr:uid="{A57C0E00-9EB8-4FAC-B6C9-2B6D094DEB74}"/>
    <cellStyle name="集計 2 2 3 2 6 2 2" xfId="38637" xr:uid="{933A93B0-E9D5-4DEF-93BA-37A129FDAF94}"/>
    <cellStyle name="集計 2 2 3 2 6 3" xfId="27878" xr:uid="{1172856B-0CBF-4E52-B63F-F643F7A5E457}"/>
    <cellStyle name="集計 2 2 3 2 7" xfId="6870" xr:uid="{F8470712-995C-461D-8042-D276C4709469}"/>
    <cellStyle name="集計 2 2 3 2 7 2" xfId="17626" xr:uid="{A05D9DC1-439C-42C7-A849-B80F20385B04}"/>
    <cellStyle name="集計 2 2 3 2 7 2 2" xfId="39316" xr:uid="{3FD65996-1AB7-4402-8B78-BAD39142F63F}"/>
    <cellStyle name="集計 2 2 3 2 7 3" xfId="28557" xr:uid="{5D30C3C8-275B-49D3-9F07-4302A79F14F2}"/>
    <cellStyle name="集計 2 2 3 2 8" xfId="7533" xr:uid="{FCF7BC08-E235-4F41-A82E-D14D265E1A2E}"/>
    <cellStyle name="集計 2 2 3 2 8 2" xfId="18289" xr:uid="{46C297AE-91C5-4698-B94C-C891E7EDE6DB}"/>
    <cellStyle name="集計 2 2 3 2 8 2 2" xfId="39979" xr:uid="{BC1A7489-F47E-4578-B6F0-D5ADEC5371F1}"/>
    <cellStyle name="集計 2 2 3 2 8 3" xfId="29220" xr:uid="{964FE1B1-64C0-45F0-BCC0-89A2D49A48BC}"/>
    <cellStyle name="集計 2 2 3 2 9" xfId="8168" xr:uid="{7199FB4F-5FB4-4207-BDFD-8C71DE726373}"/>
    <cellStyle name="集計 2 2 3 2 9 2" xfId="18924" xr:uid="{3E860546-0FDE-4C92-ABCC-A154752D65B1}"/>
    <cellStyle name="集計 2 2 3 2 9 2 2" xfId="40615" xr:uid="{C0B58359-8AD7-424D-8F95-055D3234A873}"/>
    <cellStyle name="集計 2 2 3 2 9 3" xfId="29856" xr:uid="{77FFBDC1-9814-4CC6-A1F3-8BAEFDDB2689}"/>
    <cellStyle name="集計 2 2 3 20" xfId="12563" xr:uid="{5BD35C93-EF60-45E4-9FE2-17BAB81C954D}"/>
    <cellStyle name="集計 2 2 3 20 2" xfId="23320" xr:uid="{328DCDD4-0457-425D-9675-D528B1C7C710}"/>
    <cellStyle name="集計 2 2 3 20 2 2" xfId="45011" xr:uid="{EEA76E23-7B0E-49C7-AE44-A07E45091EE7}"/>
    <cellStyle name="集計 2 2 3 20 3" xfId="34252" xr:uid="{CF45EF39-EEBC-4768-A209-7D0CCA93907B}"/>
    <cellStyle name="集計 2 2 3 21" xfId="13234" xr:uid="{375C5F03-CF8A-4824-B5C5-D52BE645F10D}"/>
    <cellStyle name="集計 2 2 3 21 2" xfId="23919" xr:uid="{CB15E825-D790-4424-B0AA-08082C76FF2E}"/>
    <cellStyle name="集計 2 2 3 21 2 2" xfId="45610" xr:uid="{E229739C-9448-4DA4-9DA7-77D2DAD170E1}"/>
    <cellStyle name="集計 2 2 3 21 3" xfId="34923" xr:uid="{DCB6FE20-32A3-46BC-965C-31A434EA1F88}"/>
    <cellStyle name="集計 2 2 3 22" xfId="24163" xr:uid="{8B2F764F-375B-4692-BDA7-3A7CCFC9734F}"/>
    <cellStyle name="集計 2 2 3 23" xfId="45861" xr:uid="{E9D47990-1EDA-4B5B-83C6-37DED5805C32}"/>
    <cellStyle name="集計 2 2 3 24" xfId="46539" xr:uid="{03F23406-57D1-4290-8AB6-B3625DE12BBF}"/>
    <cellStyle name="集計 2 2 3 25" xfId="47223" xr:uid="{1AE1C105-C946-44BD-86A1-510D80CB7416}"/>
    <cellStyle name="集計 2 2 3 3" xfId="2880" xr:uid="{13E3C0E3-4A0F-430A-B364-F1B07329852D}"/>
    <cellStyle name="集計 2 2 3 3 10" xfId="8908" xr:uid="{9B12EF18-8987-4A44-87EF-62B03362AF02}"/>
    <cellStyle name="集計 2 2 3 3 10 2" xfId="19664" xr:uid="{525D9AA8-05A2-485A-9C70-45E1A21492A6}"/>
    <cellStyle name="集計 2 2 3 3 10 2 2" xfId="41355" xr:uid="{8F2A016D-CD2C-4C9D-882E-31655C2D4649}"/>
    <cellStyle name="集計 2 2 3 3 10 3" xfId="30596" xr:uid="{51E36EAC-178D-458C-B9A0-F6CD16DD9D22}"/>
    <cellStyle name="集計 2 2 3 3 11" xfId="9533" xr:uid="{A3236972-E0D8-46BC-8E5B-B37C673569B1}"/>
    <cellStyle name="集計 2 2 3 3 11 2" xfId="20290" xr:uid="{F63E9A91-9493-43F4-88E9-BCE32AFA8B47}"/>
    <cellStyle name="集計 2 2 3 3 11 2 2" xfId="41981" xr:uid="{1E996C5C-F2A4-4C88-88E9-4EF09551D401}"/>
    <cellStyle name="集計 2 2 3 3 11 3" xfId="31222" xr:uid="{BFC5E000-0CA9-4E29-9BC9-D8F1243C1754}"/>
    <cellStyle name="集計 2 2 3 3 12" xfId="10168" xr:uid="{78874EA5-F20C-439D-BABB-3E2A4D8B249D}"/>
    <cellStyle name="集計 2 2 3 3 12 2" xfId="20925" xr:uid="{70449E0A-5143-4FC3-B975-F96902852285}"/>
    <cellStyle name="集計 2 2 3 3 12 2 2" xfId="42616" xr:uid="{2FBD7547-3B39-426A-B50F-0F39D792B5A0}"/>
    <cellStyle name="集計 2 2 3 3 12 3" xfId="31857" xr:uid="{BE49903F-5A51-4F26-B47E-E8585E7BB5A4}"/>
    <cellStyle name="集計 2 2 3 3 13" xfId="10820" xr:uid="{ABC018D8-88FA-48CC-A626-AAA916A7DCA5}"/>
    <cellStyle name="集計 2 2 3 3 13 2" xfId="21577" xr:uid="{E106730C-9768-4AC9-A0D4-70B08F18F869}"/>
    <cellStyle name="集計 2 2 3 3 13 2 2" xfId="43268" xr:uid="{8FDFB329-0092-45C4-9905-0048BAEF3396}"/>
    <cellStyle name="集計 2 2 3 3 13 3" xfId="32509" xr:uid="{45879982-D7FC-442F-9885-2FA8D25ACA1F}"/>
    <cellStyle name="集計 2 2 3 3 14" xfId="11445" xr:uid="{C01210A7-8E5F-4CE9-B206-D1D7FD493D1E}"/>
    <cellStyle name="集計 2 2 3 3 14 2" xfId="22202" xr:uid="{F415CDA2-21D0-4287-AF4A-51D1FC9D4395}"/>
    <cellStyle name="集計 2 2 3 3 14 2 2" xfId="43893" xr:uid="{9630DBD8-6DC6-4151-A44F-4181C9D570A7}"/>
    <cellStyle name="集計 2 2 3 3 14 3" xfId="33134" xr:uid="{B2829971-4962-4438-BEAC-69EC3234B19C}"/>
    <cellStyle name="集計 2 2 3 3 15" xfId="12050" xr:uid="{8A4B2BC5-CE81-45D5-8143-A33E5A5DB797}"/>
    <cellStyle name="集計 2 2 3 3 15 2" xfId="22807" xr:uid="{781383F7-6FBC-409C-AB53-DA1A6B9FE2DA}"/>
    <cellStyle name="集計 2 2 3 3 15 2 2" xfId="44498" xr:uid="{8E7F8883-EF21-415E-8F9A-3196F99A0CE2}"/>
    <cellStyle name="集計 2 2 3 3 15 3" xfId="33739" xr:uid="{4D02F995-4889-4D6B-BB1E-1A0443C035F3}"/>
    <cellStyle name="集計 2 2 3 3 16" xfId="12679" xr:uid="{394FB34A-98F8-4950-8A09-A734E983AA9D}"/>
    <cellStyle name="集計 2 2 3 3 16 2" xfId="23436" xr:uid="{11C19DD8-DC33-488A-B26A-B8163B87860D}"/>
    <cellStyle name="集計 2 2 3 3 16 2 2" xfId="45127" xr:uid="{50969CD2-566C-4A33-9115-F867790D5775}"/>
    <cellStyle name="集計 2 2 3 3 16 3" xfId="34368" xr:uid="{E1EE97D9-338B-4F6E-8237-0A5F9D29A2F3}"/>
    <cellStyle name="集計 2 2 3 3 17" xfId="13350" xr:uid="{A2D0627A-2702-43C9-A4BB-A9F330B587F2}"/>
    <cellStyle name="集計 2 2 3 3 17 2" xfId="35039" xr:uid="{F4FB8466-8130-4FD2-A772-A995036A8F54}"/>
    <cellStyle name="集計 2 2 3 3 18" xfId="24279" xr:uid="{8BFFE3B3-6491-457D-A16D-65567B584755}"/>
    <cellStyle name="集計 2 2 3 3 19" xfId="45977" xr:uid="{B307455C-3765-490C-BB71-A0DE81BDFBF8}"/>
    <cellStyle name="集計 2 2 3 3 2" xfId="3531" xr:uid="{B48C785B-4EB5-4C31-ABC5-257180D9524D}"/>
    <cellStyle name="集計 2 2 3 3 2 2" xfId="14287" xr:uid="{9CDC37B8-3058-4CDC-816C-798F3FD1E43F}"/>
    <cellStyle name="集計 2 2 3 3 2 2 2" xfId="35977" xr:uid="{FB6201E0-D9EF-4326-8978-A9F7F845E42F}"/>
    <cellStyle name="集計 2 2 3 3 2 2 3" xfId="50188" xr:uid="{C8CB1B94-07F0-4DE8-B3E3-3F4BAE76AAD6}"/>
    <cellStyle name="集計 2 2 3 3 2 3" xfId="25219" xr:uid="{9A256249-FD88-4D1D-82DB-74F617EC6BAF}"/>
    <cellStyle name="集計 2 2 3 3 2 4" xfId="48019" xr:uid="{DE4CDEFF-95BB-447E-A1DA-3FC2DDC91E03}"/>
    <cellStyle name="集計 2 2 3 3 20" xfId="46655" xr:uid="{670F623D-B0C1-4FD6-A875-A6DB4D25AAD5}"/>
    <cellStyle name="集計 2 2 3 3 21" xfId="47339" xr:uid="{F521264F-59BF-4834-BD2E-2288888DCA09}"/>
    <cellStyle name="集計 2 2 3 3 3" xfId="4211" xr:uid="{50D23A68-C653-4E3F-B9D2-299EFB360CF8}"/>
    <cellStyle name="集計 2 2 3 3 3 2" xfId="14967" xr:uid="{E0659DB1-0EC2-47F5-8794-62974358D686}"/>
    <cellStyle name="集計 2 2 3 3 3 2 2" xfId="36657" xr:uid="{222C74AF-03DF-4C62-AF55-E28A82EAB82A}"/>
    <cellStyle name="集計 2 2 3 3 3 2 3" xfId="50868" xr:uid="{C1A5F7C4-2A09-46F8-A03A-BABB85F06D5D}"/>
    <cellStyle name="集計 2 2 3 3 3 3" xfId="25899" xr:uid="{ABD7166C-B727-450A-8346-75023D9E664D}"/>
    <cellStyle name="集計 2 2 3 3 3 4" xfId="48699" xr:uid="{2D20B98E-97BC-4C9E-BB79-DBA353073F69}"/>
    <cellStyle name="集計 2 2 3 3 4" xfId="4887" xr:uid="{F6C2B6D8-29FD-4995-8F28-43F9D06D43B5}"/>
    <cellStyle name="集計 2 2 3 3 4 2" xfId="15643" xr:uid="{AB7D356D-58DE-4B53-A224-F2626D45ADB0}"/>
    <cellStyle name="集計 2 2 3 3 4 2 2" xfId="37333" xr:uid="{F1546693-E796-46A1-A5B5-045F452E7FC7}"/>
    <cellStyle name="集計 2 2 3 3 4 3" xfId="26575" xr:uid="{916266A8-172C-46A8-8D6C-40C46B172327}"/>
    <cellStyle name="集計 2 2 3 3 4 4" xfId="49508" xr:uid="{47D36E32-FFF7-4757-8CB2-EE8F164678CB}"/>
    <cellStyle name="集計 2 2 3 3 5" xfId="5567" xr:uid="{1AA686C3-D15E-4535-AFB6-FC8B6F777996}"/>
    <cellStyle name="集計 2 2 3 3 5 2" xfId="16323" xr:uid="{310667D2-CC3B-4957-93B4-679599522BD9}"/>
    <cellStyle name="集計 2 2 3 3 5 2 2" xfId="38013" xr:uid="{05BECBA2-E466-40F2-954D-D3DF6D3836B8}"/>
    <cellStyle name="集計 2 2 3 3 5 3" xfId="27254" xr:uid="{7CB0EC28-E246-40DB-BFE2-0E05E68B4178}"/>
    <cellStyle name="集計 2 2 3 3 6" xfId="6250" xr:uid="{B25E2BDA-A405-4F5C-A7E9-D0CBCDBAA545}"/>
    <cellStyle name="集計 2 2 3 3 6 2" xfId="17006" xr:uid="{422AEA50-804A-4D87-BABE-D09D4B6AC83C}"/>
    <cellStyle name="集計 2 2 3 3 6 2 2" xfId="38696" xr:uid="{1D7E5E3B-DB37-4822-A07B-3C825D2ABECE}"/>
    <cellStyle name="集計 2 2 3 3 6 3" xfId="27937" xr:uid="{3EFD70FA-D51A-453B-B6EA-68883BA1BC1B}"/>
    <cellStyle name="集計 2 2 3 3 7" xfId="6929" xr:uid="{DEF999AB-CB93-4F04-A1CE-A4256D3D6BBF}"/>
    <cellStyle name="集計 2 2 3 3 7 2" xfId="17685" xr:uid="{A9E06C30-A770-4FE2-96CB-486DFAAAE4DA}"/>
    <cellStyle name="集計 2 2 3 3 7 2 2" xfId="39375" xr:uid="{31EB6773-8FC1-4DC0-B12E-DD1AD2622B7E}"/>
    <cellStyle name="集計 2 2 3 3 7 3" xfId="28616" xr:uid="{F0479120-C333-4569-86AC-EC3C37080FBA}"/>
    <cellStyle name="集計 2 2 3 3 8" xfId="7592" xr:uid="{CABFC21E-F11F-4D36-93E4-82AABD9A83C3}"/>
    <cellStyle name="集計 2 2 3 3 8 2" xfId="18348" xr:uid="{D9155EA2-B793-4CBC-8F28-00042CFDE914}"/>
    <cellStyle name="集計 2 2 3 3 8 2 2" xfId="40039" xr:uid="{763D7046-0653-4893-B4FB-943D3BDC0B78}"/>
    <cellStyle name="集計 2 2 3 3 8 3" xfId="29280" xr:uid="{7E3402F8-CC45-413E-BCE4-B8CD206F7267}"/>
    <cellStyle name="集計 2 2 3 3 9" xfId="8228" xr:uid="{53A86435-7918-411F-A4FE-D278364D81B2}"/>
    <cellStyle name="集計 2 2 3 3 9 2" xfId="18984" xr:uid="{CA5AB48A-332D-4734-8627-AF6A006EDF98}"/>
    <cellStyle name="集計 2 2 3 3 9 2 2" xfId="40675" xr:uid="{0D663722-7398-4C18-852F-3EAF08AE3794}"/>
    <cellStyle name="集計 2 2 3 3 9 3" xfId="29916" xr:uid="{52974437-F43B-4360-AA99-744E060833E6}"/>
    <cellStyle name="集計 2 2 3 4" xfId="2937" xr:uid="{4C715072-0D4B-490E-8A8E-FFA8145F3D12}"/>
    <cellStyle name="集計 2 2 3 4 10" xfId="8965" xr:uid="{02DB9286-186A-407E-9EE4-4B151DFE4AEA}"/>
    <cellStyle name="集計 2 2 3 4 10 2" xfId="19721" xr:uid="{5D30FDB7-30C1-424E-8E99-D5B06858BB49}"/>
    <cellStyle name="集計 2 2 3 4 10 2 2" xfId="41412" xr:uid="{E6F3DA5C-59BE-4E79-8189-3D6011D1302E}"/>
    <cellStyle name="集計 2 2 3 4 10 3" xfId="30653" xr:uid="{D9A08915-88F8-4FBC-BAEB-6236362A5C06}"/>
    <cellStyle name="集計 2 2 3 4 11" xfId="9590" xr:uid="{31022D02-40F6-49BE-A1C7-92A6198A0C2D}"/>
    <cellStyle name="集計 2 2 3 4 11 2" xfId="20347" xr:uid="{E8599018-8D91-4539-8323-34560225CAAF}"/>
    <cellStyle name="集計 2 2 3 4 11 2 2" xfId="42038" xr:uid="{61E15CA6-EECE-4495-935A-0A613EF4C830}"/>
    <cellStyle name="集計 2 2 3 4 11 3" xfId="31279" xr:uid="{91A9AE94-935B-4059-ACFB-EACE59462CDB}"/>
    <cellStyle name="集計 2 2 3 4 12" xfId="10225" xr:uid="{EFC6EA5D-9AA5-4BEA-93AB-CF5074F02F0A}"/>
    <cellStyle name="集計 2 2 3 4 12 2" xfId="20982" xr:uid="{AA19CBDE-0F44-4D88-90D4-DDA4109CB280}"/>
    <cellStyle name="集計 2 2 3 4 12 2 2" xfId="42673" xr:uid="{20DC45BD-1F4A-4993-A9B7-455C5010C8F5}"/>
    <cellStyle name="集計 2 2 3 4 12 3" xfId="31914" xr:uid="{E9EB0D79-A4AF-43E8-A47B-6DB9197DB571}"/>
    <cellStyle name="集計 2 2 3 4 13" xfId="10877" xr:uid="{B94969A0-F141-45F8-832C-92580224C1D3}"/>
    <cellStyle name="集計 2 2 3 4 13 2" xfId="21634" xr:uid="{81A2C9E4-380B-4AA6-AACA-97A18C75F4F5}"/>
    <cellStyle name="集計 2 2 3 4 13 2 2" xfId="43325" xr:uid="{984F1E5F-266E-43B6-B8C3-61C2920D35F1}"/>
    <cellStyle name="集計 2 2 3 4 13 3" xfId="32566" xr:uid="{86BD1429-D045-427E-8EE5-D5FACD38BCEF}"/>
    <cellStyle name="集計 2 2 3 4 14" xfId="11502" xr:uid="{F215E559-3F55-4C42-BBBF-C98E8749FE5A}"/>
    <cellStyle name="集計 2 2 3 4 14 2" xfId="22259" xr:uid="{972BB255-A882-4B56-9F4A-06B9B68444B9}"/>
    <cellStyle name="集計 2 2 3 4 14 2 2" xfId="43950" xr:uid="{F4D0BB0C-5268-4C47-AD50-152B97BB230E}"/>
    <cellStyle name="集計 2 2 3 4 14 3" xfId="33191" xr:uid="{77A27418-AE4D-4BBE-9938-60D7B628A194}"/>
    <cellStyle name="集計 2 2 3 4 15" xfId="12107" xr:uid="{FF68D391-363A-4BBA-B030-F6279F0E5137}"/>
    <cellStyle name="集計 2 2 3 4 15 2" xfId="22864" xr:uid="{B5F525CF-E7B0-4923-886F-DF144B5FBBE7}"/>
    <cellStyle name="集計 2 2 3 4 15 2 2" xfId="44555" xr:uid="{25568737-99F7-42B1-9DBC-E8D846D350F5}"/>
    <cellStyle name="集計 2 2 3 4 15 3" xfId="33796" xr:uid="{67E68789-B72F-4A5F-9189-463A7A59670A}"/>
    <cellStyle name="集計 2 2 3 4 16" xfId="12736" xr:uid="{991878E5-C568-43A8-A28C-29CA570C52BA}"/>
    <cellStyle name="集計 2 2 3 4 16 2" xfId="23493" xr:uid="{752C2D77-9B03-465A-926D-32279CC29806}"/>
    <cellStyle name="集計 2 2 3 4 16 2 2" xfId="45184" xr:uid="{85A20EAB-00F3-4302-B303-0E4933D48868}"/>
    <cellStyle name="集計 2 2 3 4 16 3" xfId="34425" xr:uid="{6408EE61-6A42-4A84-B743-CE0F2625BC66}"/>
    <cellStyle name="集計 2 2 3 4 17" xfId="13407" xr:uid="{7F6FD062-11CA-4604-AF5B-E8504CE26BEC}"/>
    <cellStyle name="集計 2 2 3 4 17 2" xfId="35096" xr:uid="{DEFB2CE0-0E4F-434C-91D5-ED56FFAAA6FE}"/>
    <cellStyle name="集計 2 2 3 4 18" xfId="24336" xr:uid="{1E0B21EA-BB73-4961-BE39-48245B89ED9A}"/>
    <cellStyle name="集計 2 2 3 4 19" xfId="46034" xr:uid="{2B980A47-D733-4F0A-995E-38DFC09AD8BB}"/>
    <cellStyle name="集計 2 2 3 4 2" xfId="3588" xr:uid="{99D1567A-8924-4595-9151-B636DD435659}"/>
    <cellStyle name="集計 2 2 3 4 2 2" xfId="14344" xr:uid="{CF037F42-0643-457E-81BD-8AC84182F0FD}"/>
    <cellStyle name="集計 2 2 3 4 2 2 2" xfId="36034" xr:uid="{CBA3CC6B-4837-4848-84F2-2441FA4FA02F}"/>
    <cellStyle name="集計 2 2 3 4 2 2 3" xfId="50245" xr:uid="{745B1382-1F0F-4342-BE0B-4E2BE7415200}"/>
    <cellStyle name="集計 2 2 3 4 2 3" xfId="25276" xr:uid="{AA42D7AF-7CBC-43C5-A25D-489F7ABF10B5}"/>
    <cellStyle name="集計 2 2 3 4 2 4" xfId="48076" xr:uid="{E2A47E87-E7CA-4F93-9AC9-5369809F489B}"/>
    <cellStyle name="集計 2 2 3 4 20" xfId="46712" xr:uid="{2B212519-44BB-4753-B104-8A57572380FE}"/>
    <cellStyle name="集計 2 2 3 4 21" xfId="47396" xr:uid="{A9FCCB7F-C741-4B37-B3E9-14188D867CB1}"/>
    <cellStyle name="集計 2 2 3 4 3" xfId="4268" xr:uid="{6AA3EEFE-7A9C-4B5B-98A3-7D6A9B10436D}"/>
    <cellStyle name="集計 2 2 3 4 3 2" xfId="15024" xr:uid="{2455B57F-BC0E-45CF-BD3E-9CCBA9104FA4}"/>
    <cellStyle name="集計 2 2 3 4 3 2 2" xfId="36714" xr:uid="{7E5B1623-8EC5-452C-96E5-B6BA5DE9CC41}"/>
    <cellStyle name="集計 2 2 3 4 3 2 3" xfId="50925" xr:uid="{F14897A0-7714-46BE-9483-DE5611DFF523}"/>
    <cellStyle name="集計 2 2 3 4 3 3" xfId="25956" xr:uid="{82A865BF-D4FA-4B81-90EA-684E968752BC}"/>
    <cellStyle name="集計 2 2 3 4 3 4" xfId="48756" xr:uid="{8429C056-CB7F-42F3-8D6A-5D211E0C15D9}"/>
    <cellStyle name="集計 2 2 3 4 4" xfId="4944" xr:uid="{2CC0DD2C-31B8-4473-BDD7-82B99F55240C}"/>
    <cellStyle name="集計 2 2 3 4 4 2" xfId="15700" xr:uid="{A3B2424F-052A-4914-BF37-89AFF3080867}"/>
    <cellStyle name="集計 2 2 3 4 4 2 2" xfId="37390" xr:uid="{01FF255B-0545-49BF-BD8A-7619EFFE745B}"/>
    <cellStyle name="集計 2 2 3 4 4 3" xfId="26632" xr:uid="{30794883-29CB-48F5-A388-F4ABB06C7D9C}"/>
    <cellStyle name="集計 2 2 3 4 4 4" xfId="49565" xr:uid="{370DBC9F-4309-4FAE-BCF7-631F006435C5}"/>
    <cellStyle name="集計 2 2 3 4 5" xfId="5624" xr:uid="{CAFB87C7-A00D-4798-8181-B7990E8D7112}"/>
    <cellStyle name="集計 2 2 3 4 5 2" xfId="16380" xr:uid="{203823B0-4A09-4349-BA11-A395949A47A8}"/>
    <cellStyle name="集計 2 2 3 4 5 2 2" xfId="38070" xr:uid="{EFC6DFC6-F57C-42E8-A2C0-593BBF45A730}"/>
    <cellStyle name="集計 2 2 3 4 5 3" xfId="27311" xr:uid="{2EEE84BF-3EEF-43A9-89C0-3378BA786CB9}"/>
    <cellStyle name="集計 2 2 3 4 6" xfId="6307" xr:uid="{E0D9B674-9AB2-43AB-B11C-34712F46BE03}"/>
    <cellStyle name="集計 2 2 3 4 6 2" xfId="17063" xr:uid="{A85A3F5B-9F9B-489A-AEE8-CF1FAF1B3600}"/>
    <cellStyle name="集計 2 2 3 4 6 2 2" xfId="38753" xr:uid="{5A85E104-9885-4D8C-AE76-F1FF23FE5742}"/>
    <cellStyle name="集計 2 2 3 4 6 3" xfId="27994" xr:uid="{71AEA201-E62C-4E2A-BA28-A3BC33DBA6A2}"/>
    <cellStyle name="集計 2 2 3 4 7" xfId="6986" xr:uid="{E5045766-AFCD-4A76-8020-D8502EE7898C}"/>
    <cellStyle name="集計 2 2 3 4 7 2" xfId="17742" xr:uid="{A67E782A-B9B8-4DA8-9D1C-CA1B28D967FD}"/>
    <cellStyle name="集計 2 2 3 4 7 2 2" xfId="39432" xr:uid="{D4748C01-0A8F-4941-9438-170533EAA3A7}"/>
    <cellStyle name="集計 2 2 3 4 7 3" xfId="28673" xr:uid="{A73FFF9A-3EA5-494E-90D7-3EFBB3CDEA7B}"/>
    <cellStyle name="集計 2 2 3 4 8" xfId="7649" xr:uid="{7AE6A432-E55E-492B-BEB4-12BA4733F85D}"/>
    <cellStyle name="集計 2 2 3 4 8 2" xfId="18405" xr:uid="{D0441AA7-7605-4794-BFBC-72C4C88D0150}"/>
    <cellStyle name="集計 2 2 3 4 8 2 2" xfId="40096" xr:uid="{B169A6F0-669B-46F6-BA3F-2654882765F9}"/>
    <cellStyle name="集計 2 2 3 4 8 3" xfId="29337" xr:uid="{DD710D52-30DE-4974-97A2-4A96CC1D2522}"/>
    <cellStyle name="集計 2 2 3 4 9" xfId="8285" xr:uid="{0D330515-1B5B-4579-BFAA-7C5A164B9DDD}"/>
    <cellStyle name="集計 2 2 3 4 9 2" xfId="19041" xr:uid="{2CDE6A17-0DB0-4F56-88A0-849854B6A192}"/>
    <cellStyle name="集計 2 2 3 4 9 2 2" xfId="40732" xr:uid="{C9607951-3C55-4AA1-A41A-B605F3895A90}"/>
    <cellStyle name="集計 2 2 3 4 9 3" xfId="29973" xr:uid="{61AD3E8C-19FC-4552-BD5D-D9AF24307A74}"/>
    <cellStyle name="集計 2 2 3 5" xfId="2996" xr:uid="{997B8A50-FA8E-4B72-8FCC-8E7A76FA7FA0}"/>
    <cellStyle name="集計 2 2 3 5 10" xfId="9024" xr:uid="{6C538E4A-6B9F-414C-8A66-E38390013F53}"/>
    <cellStyle name="集計 2 2 3 5 10 2" xfId="19781" xr:uid="{27BBF954-1A66-4544-BDD3-942FA92C71BD}"/>
    <cellStyle name="集計 2 2 3 5 10 2 2" xfId="41472" xr:uid="{5442035F-D828-4E44-87A8-8D7DEEDC701B}"/>
    <cellStyle name="集計 2 2 3 5 10 3" xfId="30713" xr:uid="{E2DF7325-CFEF-43B3-BB70-91032E1155C8}"/>
    <cellStyle name="集計 2 2 3 5 11" xfId="9650" xr:uid="{5147C1AC-ABE3-4C2C-922C-F525E24202CB}"/>
    <cellStyle name="集計 2 2 3 5 11 2" xfId="20407" xr:uid="{87DCA635-2A56-46BF-A396-711B1D9815FB}"/>
    <cellStyle name="集計 2 2 3 5 11 2 2" xfId="42098" xr:uid="{9DE6BA0A-5CC9-4413-9291-BB25D9806213}"/>
    <cellStyle name="集計 2 2 3 5 11 3" xfId="31339" xr:uid="{EFE257B7-F5AC-4C97-998E-8CFECF5FA4C9}"/>
    <cellStyle name="集計 2 2 3 5 12" xfId="10285" xr:uid="{0513EAA7-1F4C-4E0F-81FE-9FEF59D0056C}"/>
    <cellStyle name="集計 2 2 3 5 12 2" xfId="21042" xr:uid="{0B43758B-11E2-4B3E-8550-1BC10DCD4677}"/>
    <cellStyle name="集計 2 2 3 5 12 2 2" xfId="42733" xr:uid="{6CD0E706-48CF-40E3-8B70-5E1CEAA2AB5E}"/>
    <cellStyle name="集計 2 2 3 5 12 3" xfId="31974" xr:uid="{1FB15E8E-1B04-4815-A6AF-11D3ADA44970}"/>
    <cellStyle name="集計 2 2 3 5 13" xfId="10937" xr:uid="{FE27296F-F89D-40C1-9DEE-EF062B9B2E7B}"/>
    <cellStyle name="集計 2 2 3 5 13 2" xfId="21694" xr:uid="{E8C843CE-A6CF-46B6-9D67-3CDD91682EA6}"/>
    <cellStyle name="集計 2 2 3 5 13 2 2" xfId="43385" xr:uid="{11DE1186-FD9C-4D98-999C-1201C6929170}"/>
    <cellStyle name="集計 2 2 3 5 13 3" xfId="32626" xr:uid="{49A1C258-7C55-4F2F-8771-99228A7DCF87}"/>
    <cellStyle name="集計 2 2 3 5 14" xfId="11562" xr:uid="{3FE3615E-7AD4-46F4-A4A7-2AABD47C6EAA}"/>
    <cellStyle name="集計 2 2 3 5 14 2" xfId="22319" xr:uid="{E480118E-023A-48EF-8488-6EF80F3ED8FF}"/>
    <cellStyle name="集計 2 2 3 5 14 2 2" xfId="44010" xr:uid="{104E023B-3B0F-4456-BDBA-6FBD81A1D833}"/>
    <cellStyle name="集計 2 2 3 5 14 3" xfId="33251" xr:uid="{83E57EEE-7D44-45B6-8026-104E284916C6}"/>
    <cellStyle name="集計 2 2 3 5 15" xfId="12167" xr:uid="{CEBE9D05-7CFF-4FCB-BFB0-DE682B517DB3}"/>
    <cellStyle name="集計 2 2 3 5 15 2" xfId="22924" xr:uid="{754A07B2-43C4-4FE2-B147-D70D20531583}"/>
    <cellStyle name="集計 2 2 3 5 15 2 2" xfId="44615" xr:uid="{2BF7D1FA-60F7-4051-B64B-DB6AB0CE3C7C}"/>
    <cellStyle name="集計 2 2 3 5 15 3" xfId="33856" xr:uid="{70EA394B-38A9-4435-9D9A-72B0572C13D2}"/>
    <cellStyle name="集計 2 2 3 5 16" xfId="12796" xr:uid="{9C421A40-F1F4-48F6-A91D-E30681873866}"/>
    <cellStyle name="集計 2 2 3 5 16 2" xfId="23553" xr:uid="{0AD5CD33-7BA0-447C-BC2B-2E88F28F80D3}"/>
    <cellStyle name="集計 2 2 3 5 16 2 2" xfId="45244" xr:uid="{FCD7298A-57E2-40CA-B8CA-52FD54857246}"/>
    <cellStyle name="集計 2 2 3 5 16 3" xfId="34485" xr:uid="{7E8F871D-2BC1-40E9-8EFA-A59524E65352}"/>
    <cellStyle name="集計 2 2 3 5 17" xfId="13467" xr:uid="{3828263E-11C9-4DB1-8853-FCC9BBADD8AA}"/>
    <cellStyle name="集計 2 2 3 5 17 2" xfId="35156" xr:uid="{4C6B52FC-51EB-494B-AC7E-38DA9958FA33}"/>
    <cellStyle name="集計 2 2 3 5 18" xfId="24396" xr:uid="{5CD231C9-DDC5-492A-A035-0778C9818156}"/>
    <cellStyle name="集計 2 2 3 5 19" xfId="46094" xr:uid="{683BDD04-8641-448A-B92E-B30E00DC09A5}"/>
    <cellStyle name="集計 2 2 3 5 2" xfId="3648" xr:uid="{9861299F-9C16-4750-A166-4CB140B893E0}"/>
    <cellStyle name="集計 2 2 3 5 2 2" xfId="14404" xr:uid="{07B3A129-AB3B-4059-A79E-4BECAA3BD303}"/>
    <cellStyle name="集計 2 2 3 5 2 2 2" xfId="36094" xr:uid="{D68EEA5D-8A74-47ED-8201-16CCBE51020A}"/>
    <cellStyle name="集計 2 2 3 5 2 2 3" xfId="50305" xr:uid="{DC2F4AF1-5660-4078-9EBD-A0D38B01D215}"/>
    <cellStyle name="集計 2 2 3 5 2 3" xfId="25336" xr:uid="{A2D47C99-2D23-4CA5-9141-F873FF14CD8B}"/>
    <cellStyle name="集計 2 2 3 5 2 4" xfId="48136" xr:uid="{C2577C42-68E3-466D-B11D-D18D9AA5CBD7}"/>
    <cellStyle name="集計 2 2 3 5 20" xfId="46772" xr:uid="{E23C2AF3-401F-461E-A9D2-EB26A134201B}"/>
    <cellStyle name="集計 2 2 3 5 21" xfId="47456" xr:uid="{0F9829FC-1145-4575-A388-458F605E174C}"/>
    <cellStyle name="集計 2 2 3 5 3" xfId="4328" xr:uid="{AD1D3D08-3574-49E8-AED0-31FE5CD225E5}"/>
    <cellStyle name="集計 2 2 3 5 3 2" xfId="15084" xr:uid="{519EB82E-D114-46E5-B3A7-D2A15EC8F073}"/>
    <cellStyle name="集計 2 2 3 5 3 2 2" xfId="36774" xr:uid="{E26D0713-15D0-4983-9289-0B5399B6A82E}"/>
    <cellStyle name="集計 2 2 3 5 3 2 3" xfId="50985" xr:uid="{EFA1F841-AF6E-4744-A845-FC027BCF776A}"/>
    <cellStyle name="集計 2 2 3 5 3 3" xfId="26016" xr:uid="{47B019B7-0956-459A-9952-17ABF6F6ABE1}"/>
    <cellStyle name="集計 2 2 3 5 3 4" xfId="48816" xr:uid="{3BCF6A22-0640-47E9-8B15-9E7DCF9200B4}"/>
    <cellStyle name="集計 2 2 3 5 4" xfId="5004" xr:uid="{21183E97-274F-4B4C-8033-3878B29E2254}"/>
    <cellStyle name="集計 2 2 3 5 4 2" xfId="15760" xr:uid="{0A5CDDE0-9D66-4F8B-B97B-4E4CCC93C234}"/>
    <cellStyle name="集計 2 2 3 5 4 2 2" xfId="37450" xr:uid="{506E2F48-8407-4C42-8728-0D65AE894846}"/>
    <cellStyle name="集計 2 2 3 5 4 3" xfId="26692" xr:uid="{FE73D5D7-16F9-4627-B0BF-CF321B26BD75}"/>
    <cellStyle name="集計 2 2 3 5 4 4" xfId="49625" xr:uid="{DC6EBA6E-E768-4B4C-A4BE-2E028353F2D0}"/>
    <cellStyle name="集計 2 2 3 5 5" xfId="5684" xr:uid="{C48CF913-9BDD-460F-AF2D-A035D3F8CB76}"/>
    <cellStyle name="集計 2 2 3 5 5 2" xfId="16440" xr:uid="{A4F5477B-2400-4FEB-9A74-EE7A97858C2C}"/>
    <cellStyle name="集計 2 2 3 5 5 2 2" xfId="38130" xr:uid="{E93C7955-2F0F-4932-B0A5-635A4903DB02}"/>
    <cellStyle name="集計 2 2 3 5 5 3" xfId="27371" xr:uid="{C183DB7B-A82C-4671-A165-8192ED212500}"/>
    <cellStyle name="集計 2 2 3 5 6" xfId="6367" xr:uid="{913C0DBB-9436-43CA-B74D-916BA89C61BC}"/>
    <cellStyle name="集計 2 2 3 5 6 2" xfId="17123" xr:uid="{B828F098-354C-490F-B3FB-8F05D71639BB}"/>
    <cellStyle name="集計 2 2 3 5 6 2 2" xfId="38813" xr:uid="{C1A7AA2E-6523-4238-BA09-205B364DE86E}"/>
    <cellStyle name="集計 2 2 3 5 6 3" xfId="28054" xr:uid="{8DAEF913-F6C6-4689-9863-989378D8F6ED}"/>
    <cellStyle name="集計 2 2 3 5 7" xfId="7046" xr:uid="{2D71B042-587A-41E0-87D9-35B73FAA302C}"/>
    <cellStyle name="集計 2 2 3 5 7 2" xfId="17802" xr:uid="{EA40F4FC-810B-4D04-B44C-0BA04933839D}"/>
    <cellStyle name="集計 2 2 3 5 7 2 2" xfId="39492" xr:uid="{FDC92E37-DFA9-406E-8316-96FA2E9AC614}"/>
    <cellStyle name="集計 2 2 3 5 7 3" xfId="28733" xr:uid="{4E768B0E-1605-452B-8405-7660A04EA29A}"/>
    <cellStyle name="集計 2 2 3 5 8" xfId="7709" xr:uid="{8B088F30-1EC6-4E08-AC61-1FE872817458}"/>
    <cellStyle name="集計 2 2 3 5 8 2" xfId="18465" xr:uid="{13460803-ADEC-47DF-B43D-CA2661CAFB91}"/>
    <cellStyle name="集計 2 2 3 5 8 2 2" xfId="40156" xr:uid="{642F49D3-C92B-4884-A08D-177C70C545AC}"/>
    <cellStyle name="集計 2 2 3 5 8 3" xfId="29397" xr:uid="{FF1FE64A-35AD-4534-B33B-8CBC8BA80819}"/>
    <cellStyle name="集計 2 2 3 5 9" xfId="8345" xr:uid="{978FCA80-7F8D-4B07-9B78-60EE7A73D548}"/>
    <cellStyle name="集計 2 2 3 5 9 2" xfId="19101" xr:uid="{BC531362-9649-4607-A922-50B33E37FF14}"/>
    <cellStyle name="集計 2 2 3 5 9 2 2" xfId="40792" xr:uid="{A1B78ACF-D18C-4AA1-93C6-38BC92304E15}"/>
    <cellStyle name="集計 2 2 3 5 9 3" xfId="30033" xr:uid="{B6E93AAF-723E-4433-9E76-796AA7271DE4}"/>
    <cellStyle name="集計 2 2 3 6" xfId="3041" xr:uid="{F08F5B5E-6A38-4546-BCA1-D9640F1FF44A}"/>
    <cellStyle name="集計 2 2 3 6 10" xfId="9069" xr:uid="{52A46317-8644-4F14-8657-8F251EAA5729}"/>
    <cellStyle name="集計 2 2 3 6 10 2" xfId="19826" xr:uid="{976386A6-E651-4D56-9326-69537C91D5F8}"/>
    <cellStyle name="集計 2 2 3 6 10 2 2" xfId="41517" xr:uid="{10516325-671C-4F42-9469-D0DD66A1CC2B}"/>
    <cellStyle name="集計 2 2 3 6 10 3" xfId="30758" xr:uid="{BBAF2882-5E3E-49F9-A1AE-665FA462C012}"/>
    <cellStyle name="集計 2 2 3 6 11" xfId="9695" xr:uid="{D3B2B752-61CE-4487-AA0B-483D9EFB51D4}"/>
    <cellStyle name="集計 2 2 3 6 11 2" xfId="20452" xr:uid="{E5E4C7C7-3433-4C8D-BD6D-7E14E8ACEE72}"/>
    <cellStyle name="集計 2 2 3 6 11 2 2" xfId="42143" xr:uid="{B2AB0284-2D73-41CD-B89A-BC992EB586F6}"/>
    <cellStyle name="集計 2 2 3 6 11 3" xfId="31384" xr:uid="{D53A0C2F-A7C2-4413-8FBA-88E4A5297DED}"/>
    <cellStyle name="集計 2 2 3 6 12" xfId="10330" xr:uid="{74BCF0C7-6C34-40ED-819F-1414D3E7ADC7}"/>
    <cellStyle name="集計 2 2 3 6 12 2" xfId="21087" xr:uid="{5622DCF5-E353-4FF8-AB7F-31179EECE2F9}"/>
    <cellStyle name="集計 2 2 3 6 12 2 2" xfId="42778" xr:uid="{6C2E182D-19D4-4E86-8ACE-FEE7C8FE417A}"/>
    <cellStyle name="集計 2 2 3 6 12 3" xfId="32019" xr:uid="{49E62E46-8714-412D-8E0B-2D337F6519ED}"/>
    <cellStyle name="集計 2 2 3 6 13" xfId="10982" xr:uid="{14C0A71A-DC6E-4F06-B85D-6EEC3C72867A}"/>
    <cellStyle name="集計 2 2 3 6 13 2" xfId="21739" xr:uid="{EBCE3BF2-0A4C-4E34-9444-84E90DC96046}"/>
    <cellStyle name="集計 2 2 3 6 13 2 2" xfId="43430" xr:uid="{17DEEA50-6FCD-4A38-9A12-DE37BDC26B07}"/>
    <cellStyle name="集計 2 2 3 6 13 3" xfId="32671" xr:uid="{E392AE78-15F6-421B-83A6-ABCAA479E250}"/>
    <cellStyle name="集計 2 2 3 6 14" xfId="11607" xr:uid="{32E9C628-4DB4-4B7D-92B0-135395AC5532}"/>
    <cellStyle name="集計 2 2 3 6 14 2" xfId="22364" xr:uid="{73463F1E-4DFD-4602-9AA5-8B86422022C0}"/>
    <cellStyle name="集計 2 2 3 6 14 2 2" xfId="44055" xr:uid="{ECEA8C76-68E7-40E7-9F12-69CA9B54C67B}"/>
    <cellStyle name="集計 2 2 3 6 14 3" xfId="33296" xr:uid="{E14B8EA8-DDEF-4CBD-BF0C-46906ABBE502}"/>
    <cellStyle name="集計 2 2 3 6 15" xfId="12212" xr:uid="{0566C151-7821-4BCD-8F4A-F891E306C611}"/>
    <cellStyle name="集計 2 2 3 6 15 2" xfId="22969" xr:uid="{2A2A353F-DDEA-4C5E-9A54-1D6306294780}"/>
    <cellStyle name="集計 2 2 3 6 15 2 2" xfId="44660" xr:uid="{5C120414-14AF-495B-A6DD-33B79B052773}"/>
    <cellStyle name="集計 2 2 3 6 15 3" xfId="33901" xr:uid="{E2E16CE4-CD98-428E-8320-DB95E48A39BF}"/>
    <cellStyle name="集計 2 2 3 6 16" xfId="12841" xr:uid="{3938CD82-984D-4E10-A16B-EC6B15ADF203}"/>
    <cellStyle name="集計 2 2 3 6 16 2" xfId="23598" xr:uid="{9A2BA870-4F51-4BA3-995F-C168F8E345F1}"/>
    <cellStyle name="集計 2 2 3 6 16 2 2" xfId="45289" xr:uid="{73F80D04-F3DB-4751-8BE0-A7B6F8BD3866}"/>
    <cellStyle name="集計 2 2 3 6 16 3" xfId="34530" xr:uid="{70858FEB-29BD-4A7B-A33E-F2B8731F4E53}"/>
    <cellStyle name="集計 2 2 3 6 17" xfId="13512" xr:uid="{FC4B7AD3-708F-4A21-AD97-9BC8F12B0C51}"/>
    <cellStyle name="集計 2 2 3 6 17 2" xfId="35201" xr:uid="{D797E4A7-7A0A-4BAD-B7CE-33998B43B9AE}"/>
    <cellStyle name="集計 2 2 3 6 18" xfId="24441" xr:uid="{ED08AEED-6053-48D6-B757-192078C0EA2C}"/>
    <cellStyle name="集計 2 2 3 6 19" xfId="46139" xr:uid="{037A6C29-0596-4CD4-B15D-78328788F565}"/>
    <cellStyle name="集計 2 2 3 6 2" xfId="3693" xr:uid="{E8EEF11B-1F36-4462-A71E-0CB58319379D}"/>
    <cellStyle name="集計 2 2 3 6 2 2" xfId="14449" xr:uid="{841F089C-1C05-42F2-9364-3451D4714736}"/>
    <cellStyle name="集計 2 2 3 6 2 2 2" xfId="36139" xr:uid="{672148BB-15DB-42DC-A1EA-C955E5B6080C}"/>
    <cellStyle name="集計 2 2 3 6 2 2 3" xfId="50350" xr:uid="{674D8FA6-A60C-45F5-9333-7D6D1B11A6FF}"/>
    <cellStyle name="集計 2 2 3 6 2 3" xfId="25381" xr:uid="{ED94AB9D-F9E0-4C72-92BF-D5C5AEE65C56}"/>
    <cellStyle name="集計 2 2 3 6 2 4" xfId="48181" xr:uid="{88511734-18A5-4AD9-B789-1294B9CD29E2}"/>
    <cellStyle name="集計 2 2 3 6 20" xfId="46817" xr:uid="{3F0369B2-0717-4BCC-9938-A4DCADD37783}"/>
    <cellStyle name="集計 2 2 3 6 21" xfId="47501" xr:uid="{E74B4EAB-1243-410F-B38E-1EB5E056E8AF}"/>
    <cellStyle name="集計 2 2 3 6 3" xfId="4373" xr:uid="{9F084425-11E2-49C4-9FCB-CC2393465469}"/>
    <cellStyle name="集計 2 2 3 6 3 2" xfId="15129" xr:uid="{FF2D646F-2F4C-4E64-85F5-24C4C7807FB1}"/>
    <cellStyle name="集計 2 2 3 6 3 2 2" xfId="36819" xr:uid="{B39ADEBD-D866-4ED8-99EE-48EEF0EE84A3}"/>
    <cellStyle name="集計 2 2 3 6 3 2 3" xfId="51030" xr:uid="{DB771C2D-B06C-4208-82D3-B9CE7E774B0B}"/>
    <cellStyle name="集計 2 2 3 6 3 3" xfId="26061" xr:uid="{1B5D95A8-B101-4469-9C24-BF1417953A83}"/>
    <cellStyle name="集計 2 2 3 6 3 4" xfId="48861" xr:uid="{BEBDA509-C67E-4CBA-AC71-8CAB6D8EB8F5}"/>
    <cellStyle name="集計 2 2 3 6 4" xfId="5049" xr:uid="{B42091F4-FD70-4BD3-AEF4-DB09C54E106A}"/>
    <cellStyle name="集計 2 2 3 6 4 2" xfId="15805" xr:uid="{4CAB9357-4804-49C2-9D40-3E397698FCEC}"/>
    <cellStyle name="集計 2 2 3 6 4 2 2" xfId="37495" xr:uid="{CD6FF399-3039-41D2-B83A-EFC427727B02}"/>
    <cellStyle name="集計 2 2 3 6 4 3" xfId="26737" xr:uid="{A636C533-272B-4C50-8BA9-E181D5FD95DF}"/>
    <cellStyle name="集計 2 2 3 6 4 4" xfId="49670" xr:uid="{8BC86135-A2BD-4B93-BC4D-5651A2FD358F}"/>
    <cellStyle name="集計 2 2 3 6 5" xfId="5729" xr:uid="{01074EA6-E558-41DB-B170-2CD4F6664056}"/>
    <cellStyle name="集計 2 2 3 6 5 2" xfId="16485" xr:uid="{9B77C168-DF0D-46A4-84F1-23D1768CA8AB}"/>
    <cellStyle name="集計 2 2 3 6 5 2 2" xfId="38175" xr:uid="{44C74196-3793-49BA-AD1C-6BDA87936DAD}"/>
    <cellStyle name="集計 2 2 3 6 5 3" xfId="27416" xr:uid="{F04051CD-D072-4765-AFB5-520290A68C8B}"/>
    <cellStyle name="集計 2 2 3 6 6" xfId="6412" xr:uid="{9E899720-C611-40B8-AAC6-DC227D964A7A}"/>
    <cellStyle name="集計 2 2 3 6 6 2" xfId="17168" xr:uid="{D73942E1-78FA-4F44-B788-BE8531D5CDF5}"/>
    <cellStyle name="集計 2 2 3 6 6 2 2" xfId="38858" xr:uid="{A584D3A5-1653-4346-BB9D-A95424B35C4D}"/>
    <cellStyle name="集計 2 2 3 6 6 3" xfId="28099" xr:uid="{512FA4D5-7F37-4A7C-B2FC-28E61B6F7008}"/>
    <cellStyle name="集計 2 2 3 6 7" xfId="7091" xr:uid="{30458240-67B9-4FAE-8B85-0C94A7DA8393}"/>
    <cellStyle name="集計 2 2 3 6 7 2" xfId="17847" xr:uid="{0E8BEB9C-65B0-48BA-BD3B-07B345473383}"/>
    <cellStyle name="集計 2 2 3 6 7 2 2" xfId="39537" xr:uid="{F96094F0-266A-435A-91FF-40FCC27EFFE6}"/>
    <cellStyle name="集計 2 2 3 6 7 3" xfId="28778" xr:uid="{ABB9CB44-C6B3-437C-85FA-60A2D9CA3535}"/>
    <cellStyle name="集計 2 2 3 6 8" xfId="7754" xr:uid="{3CAD7C8F-34B9-4362-AB51-41E974759D04}"/>
    <cellStyle name="集計 2 2 3 6 8 2" xfId="18510" xr:uid="{B9E15928-129A-4153-B6B1-D831F1569950}"/>
    <cellStyle name="集計 2 2 3 6 8 2 2" xfId="40201" xr:uid="{31CC9479-FFBC-4273-B086-8AD35FB64BDB}"/>
    <cellStyle name="集計 2 2 3 6 8 3" xfId="29442" xr:uid="{110FF38B-636F-41A0-8C78-81BEBD9089ED}"/>
    <cellStyle name="集計 2 2 3 6 9" xfId="8390" xr:uid="{5C9CBE83-A7C2-4B7B-B6F5-2E126D62A8CB}"/>
    <cellStyle name="集計 2 2 3 6 9 2" xfId="19146" xr:uid="{45ADEDEC-BD3D-48FE-91A1-3B16303F1EDB}"/>
    <cellStyle name="集計 2 2 3 6 9 2 2" xfId="40837" xr:uid="{44083EB0-4D79-44B7-AFB1-BC20E37F2FC1}"/>
    <cellStyle name="集計 2 2 3 6 9 3" xfId="30078" xr:uid="{DB7F7867-58C6-411B-8C2A-00717D47CEA2}"/>
    <cellStyle name="集計 2 2 3 7" xfId="3086" xr:uid="{20EFEB52-6D39-43C3-BE20-A4EE251376B6}"/>
    <cellStyle name="集計 2 2 3 7 10" xfId="9114" xr:uid="{7AC67E11-4137-4542-BCC1-245BCA9D2C29}"/>
    <cellStyle name="集計 2 2 3 7 10 2" xfId="19871" xr:uid="{784E3B0D-B232-4209-BBF1-5C9ECDC4A6F8}"/>
    <cellStyle name="集計 2 2 3 7 10 2 2" xfId="41562" xr:uid="{35CBAF69-CDF3-4C26-B4C9-0FE213C6E4A7}"/>
    <cellStyle name="集計 2 2 3 7 10 3" xfId="30803" xr:uid="{91B518CC-3925-4D8D-AF96-C1E9059CF3BE}"/>
    <cellStyle name="集計 2 2 3 7 11" xfId="9740" xr:uid="{EEDCC278-598F-4D67-97FC-289D09916E65}"/>
    <cellStyle name="集計 2 2 3 7 11 2" xfId="20497" xr:uid="{B18A0ED2-2B8A-4A67-A5EC-C6DC8FD83224}"/>
    <cellStyle name="集計 2 2 3 7 11 2 2" xfId="42188" xr:uid="{581A8D7B-788C-4B08-ABD3-9A975234F8A3}"/>
    <cellStyle name="集計 2 2 3 7 11 3" xfId="31429" xr:uid="{AE2A6574-D1A8-47A8-A1B7-83B1EB3BB920}"/>
    <cellStyle name="集計 2 2 3 7 12" xfId="10375" xr:uid="{9CD0BF07-92B8-4C74-BCBE-89B886017E8D}"/>
    <cellStyle name="集計 2 2 3 7 12 2" xfId="21132" xr:uid="{08906D39-2D9B-4417-BAB1-8CB7F8E4D7A7}"/>
    <cellStyle name="集計 2 2 3 7 12 2 2" xfId="42823" xr:uid="{4D626068-FE87-475A-9CF4-0BC0E5786237}"/>
    <cellStyle name="集計 2 2 3 7 12 3" xfId="32064" xr:uid="{40563C44-BB2B-41AB-9C28-44FD66E50C1E}"/>
    <cellStyle name="集計 2 2 3 7 13" xfId="11027" xr:uid="{9C33BC9B-46DA-46A5-BB62-0EF505BCA909}"/>
    <cellStyle name="集計 2 2 3 7 13 2" xfId="21784" xr:uid="{08736BDF-2EBD-4CFE-ABCA-005D89AE8FB0}"/>
    <cellStyle name="集計 2 2 3 7 13 2 2" xfId="43475" xr:uid="{29414269-F8DD-49E9-8668-E49B4AB4441B}"/>
    <cellStyle name="集計 2 2 3 7 13 3" xfId="32716" xr:uid="{47DCA270-058F-41FF-AFE8-E3AB66902A7F}"/>
    <cellStyle name="集計 2 2 3 7 14" xfId="11652" xr:uid="{D3B666E3-BBCE-454D-B0F0-375C9733F349}"/>
    <cellStyle name="集計 2 2 3 7 14 2" xfId="22409" xr:uid="{6C16214B-04E6-4FB5-86D9-5A970A3F21D3}"/>
    <cellStyle name="集計 2 2 3 7 14 2 2" xfId="44100" xr:uid="{F30D3BEE-ADBB-4070-8DA3-733525999032}"/>
    <cellStyle name="集計 2 2 3 7 14 3" xfId="33341" xr:uid="{2801F056-EE7E-4DC7-829C-693216FBF3D7}"/>
    <cellStyle name="集計 2 2 3 7 15" xfId="12257" xr:uid="{724BFE1C-D6A0-41D8-85FB-C979186555AF}"/>
    <cellStyle name="集計 2 2 3 7 15 2" xfId="23014" xr:uid="{5E7415C8-E4D7-4186-B060-760E6C85F784}"/>
    <cellStyle name="集計 2 2 3 7 15 2 2" xfId="44705" xr:uid="{D7DCB1AE-3AD0-48C0-84AB-45AD48F3684F}"/>
    <cellStyle name="集計 2 2 3 7 15 3" xfId="33946" xr:uid="{74D4F3BB-B780-40FB-B09C-F90C1CC5EC28}"/>
    <cellStyle name="集計 2 2 3 7 16" xfId="12886" xr:uid="{62795925-F276-46CC-B05A-1826C0F624D4}"/>
    <cellStyle name="集計 2 2 3 7 16 2" xfId="23643" xr:uid="{6617CDA3-B4B6-4193-8666-578201528701}"/>
    <cellStyle name="集計 2 2 3 7 16 2 2" xfId="45334" xr:uid="{E02D9C90-04D3-4D3F-8A85-4A14D473F5C9}"/>
    <cellStyle name="集計 2 2 3 7 16 3" xfId="34575" xr:uid="{AF72CF80-4EC5-4B66-9EB1-E2F847A2D3A8}"/>
    <cellStyle name="集計 2 2 3 7 17" xfId="13557" xr:uid="{7CB96E5A-9A79-4CB2-8788-5BB1C55975A1}"/>
    <cellStyle name="集計 2 2 3 7 17 2" xfId="35246" xr:uid="{9911766D-9DBC-456C-8633-831679CA9444}"/>
    <cellStyle name="集計 2 2 3 7 18" xfId="24486" xr:uid="{044BEC75-450B-44D0-A9ED-B07BCA3390DA}"/>
    <cellStyle name="集計 2 2 3 7 19" xfId="46184" xr:uid="{A2B82757-28B6-4FD2-BCB4-ECDCC7C3BE37}"/>
    <cellStyle name="集計 2 2 3 7 2" xfId="3738" xr:uid="{56FBAE30-0810-473A-9FF7-8E3F2704F3F4}"/>
    <cellStyle name="集計 2 2 3 7 2 2" xfId="14494" xr:uid="{D3D3F195-AFBC-41BA-B313-F9EEC057D77D}"/>
    <cellStyle name="集計 2 2 3 7 2 2 2" xfId="36184" xr:uid="{AA7EEFF2-2492-4B74-961D-921FB9A1DE83}"/>
    <cellStyle name="集計 2 2 3 7 2 2 3" xfId="50395" xr:uid="{C83244E3-AF2A-4F5E-BA44-3DA1074D151A}"/>
    <cellStyle name="集計 2 2 3 7 2 3" xfId="25426" xr:uid="{31337312-6AA8-4679-AC18-DFDB22D83F89}"/>
    <cellStyle name="集計 2 2 3 7 2 4" xfId="48226" xr:uid="{144C1551-8413-43B7-AB79-FF12A2AE862D}"/>
    <cellStyle name="集計 2 2 3 7 20" xfId="46862" xr:uid="{BB0C8F8E-341B-4A04-9F59-18E6B49D2A54}"/>
    <cellStyle name="集計 2 2 3 7 21" xfId="47546" xr:uid="{CCDE3482-91D3-45B3-B11D-33668FFED5D8}"/>
    <cellStyle name="集計 2 2 3 7 3" xfId="4418" xr:uid="{C9620E05-6FD4-4886-84F7-2DD83A249723}"/>
    <cellStyle name="集計 2 2 3 7 3 2" xfId="15174" xr:uid="{8E24F412-57D0-4E65-8F3C-A5B8E3081212}"/>
    <cellStyle name="集計 2 2 3 7 3 2 2" xfId="36864" xr:uid="{CD4EF346-458F-4983-A0F1-D7928CBAB918}"/>
    <cellStyle name="集計 2 2 3 7 3 2 3" xfId="51075" xr:uid="{D54CD7C1-9A50-4F39-9EBF-005927B70159}"/>
    <cellStyle name="集計 2 2 3 7 3 3" xfId="26106" xr:uid="{F40FE149-D6A7-4D3B-834A-0F91E3A097B1}"/>
    <cellStyle name="集計 2 2 3 7 3 4" xfId="48906" xr:uid="{1C12C226-2954-4E42-B7F5-3F4A1B990875}"/>
    <cellStyle name="集計 2 2 3 7 4" xfId="5094" xr:uid="{7D2E2130-5E7F-4F61-9DED-85FE8C7CC3A9}"/>
    <cellStyle name="集計 2 2 3 7 4 2" xfId="15850" xr:uid="{E4C45579-C900-4760-B525-20C88F244DD8}"/>
    <cellStyle name="集計 2 2 3 7 4 2 2" xfId="37540" xr:uid="{1ED5E48A-8B33-40E0-80C4-2746CB2B7CF1}"/>
    <cellStyle name="集計 2 2 3 7 4 3" xfId="26782" xr:uid="{4BF1CE66-124C-46C4-B382-9743B7F91FFB}"/>
    <cellStyle name="集計 2 2 3 7 4 4" xfId="49715" xr:uid="{DCD24AB7-EFB8-4A53-B3DE-0B1B995B9318}"/>
    <cellStyle name="集計 2 2 3 7 5" xfId="5774" xr:uid="{A6A4C8F4-1A68-4FF8-9AE8-F4D9227D4D8D}"/>
    <cellStyle name="集計 2 2 3 7 5 2" xfId="16530" xr:uid="{F5B3E934-EE96-42F1-84E1-756320F896EB}"/>
    <cellStyle name="集計 2 2 3 7 5 2 2" xfId="38220" xr:uid="{FF0DAB4A-0AEF-4A01-A914-3665C64B7846}"/>
    <cellStyle name="集計 2 2 3 7 5 3" xfId="27461" xr:uid="{24A706E1-2427-49C5-8FF0-06D73C1C79E0}"/>
    <cellStyle name="集計 2 2 3 7 6" xfId="6457" xr:uid="{ADF513C3-2B12-4C32-900E-0914F85F8757}"/>
    <cellStyle name="集計 2 2 3 7 6 2" xfId="17213" xr:uid="{741FBF6A-44E9-467E-AF17-F6CDF242D501}"/>
    <cellStyle name="集計 2 2 3 7 6 2 2" xfId="38903" xr:uid="{3C8DD90A-C19D-45E5-B920-AA11465ECC6E}"/>
    <cellStyle name="集計 2 2 3 7 6 3" xfId="28144" xr:uid="{D822DF6E-67BC-4707-A6A6-498E51A73D09}"/>
    <cellStyle name="集計 2 2 3 7 7" xfId="7136" xr:uid="{0FA9B61C-41EC-4AE2-9BBB-C2F82DC9244A}"/>
    <cellStyle name="集計 2 2 3 7 7 2" xfId="17892" xr:uid="{038783E0-0393-48AA-9539-27074810AC8A}"/>
    <cellStyle name="集計 2 2 3 7 7 2 2" xfId="39582" xr:uid="{0100D8DD-1829-40D2-B3F5-B0C1DF59FE7F}"/>
    <cellStyle name="集計 2 2 3 7 7 3" xfId="28823" xr:uid="{0E2E2BD2-6589-4ECF-A0E1-17F481E93293}"/>
    <cellStyle name="集計 2 2 3 7 8" xfId="7799" xr:uid="{74D524A7-F694-4C61-A9B5-857E593C11E5}"/>
    <cellStyle name="集計 2 2 3 7 8 2" xfId="18555" xr:uid="{959A463C-557A-4007-931A-0C37F4D7770B}"/>
    <cellStyle name="集計 2 2 3 7 8 2 2" xfId="40246" xr:uid="{0231308E-6F40-49C2-B738-419A59D74C31}"/>
    <cellStyle name="集計 2 2 3 7 8 3" xfId="29487" xr:uid="{E86541D2-5D90-4E7E-B891-F3798F7A89EC}"/>
    <cellStyle name="集計 2 2 3 7 9" xfId="8435" xr:uid="{52042753-6CC3-422A-8C0A-841A86CD48FC}"/>
    <cellStyle name="集計 2 2 3 7 9 2" xfId="19191" xr:uid="{9F1DC639-1865-46FF-9B95-E74E9BA231F4}"/>
    <cellStyle name="集計 2 2 3 7 9 2 2" xfId="40882" xr:uid="{8DBAE61B-5CBF-4217-ADCA-E95DD31B65CE}"/>
    <cellStyle name="集計 2 2 3 7 9 3" xfId="30123" xr:uid="{8984A903-172F-42D6-AD03-44F771843F5C}"/>
    <cellStyle name="集計 2 2 3 8" xfId="3146" xr:uid="{AF75F641-AB42-4181-BF40-89AB5507BC3F}"/>
    <cellStyle name="集計 2 2 3 8 10" xfId="9174" xr:uid="{93080EAB-73F0-493B-8CCC-1A75146869A5}"/>
    <cellStyle name="集計 2 2 3 8 10 2" xfId="19931" xr:uid="{ED844AAE-CA27-4F35-9E57-743FDD132FBF}"/>
    <cellStyle name="集計 2 2 3 8 10 2 2" xfId="41622" xr:uid="{DDF93750-65D3-410E-B441-844FD31A9C79}"/>
    <cellStyle name="集計 2 2 3 8 10 3" xfId="30863" xr:uid="{54BAD843-85CC-4350-BB12-15CDC4F2DD0D}"/>
    <cellStyle name="集計 2 2 3 8 11" xfId="9800" xr:uid="{9FE55F61-0309-455B-8375-9DD6FF4F9D01}"/>
    <cellStyle name="集計 2 2 3 8 11 2" xfId="20557" xr:uid="{DB724F72-28EB-4A19-9596-46992358D1CE}"/>
    <cellStyle name="集計 2 2 3 8 11 2 2" xfId="42248" xr:uid="{7148243C-749D-4D98-9BF9-F281DA692EED}"/>
    <cellStyle name="集計 2 2 3 8 11 3" xfId="31489" xr:uid="{39172C09-4AE4-4CA3-818E-D0F5FE8FD797}"/>
    <cellStyle name="集計 2 2 3 8 12" xfId="10435" xr:uid="{D0267C01-A173-414A-8E06-FDDC0DADA956}"/>
    <cellStyle name="集計 2 2 3 8 12 2" xfId="21192" xr:uid="{05E195DA-8295-44A0-A00E-22DB47D5DEDE}"/>
    <cellStyle name="集計 2 2 3 8 12 2 2" xfId="42883" xr:uid="{F090AB40-4848-449A-9E9B-7A7BD33CBC28}"/>
    <cellStyle name="集計 2 2 3 8 12 3" xfId="32124" xr:uid="{705DFEFB-4BED-4575-B36C-558C3FDDAFD5}"/>
    <cellStyle name="集計 2 2 3 8 13" xfId="11087" xr:uid="{AAB1117F-C0A3-49EF-A9FF-A161451AF630}"/>
    <cellStyle name="集計 2 2 3 8 13 2" xfId="21844" xr:uid="{3482E115-5847-4E30-A4E8-9A1EEA6BE571}"/>
    <cellStyle name="集計 2 2 3 8 13 2 2" xfId="43535" xr:uid="{BB86D166-027F-431F-BDED-BE33CEFD966B}"/>
    <cellStyle name="集計 2 2 3 8 13 3" xfId="32776" xr:uid="{AF8BE546-C912-4E1C-B7C8-206D028D5688}"/>
    <cellStyle name="集計 2 2 3 8 14" xfId="11712" xr:uid="{3E535403-2C3F-4633-9FA9-3397DE360099}"/>
    <cellStyle name="集計 2 2 3 8 14 2" xfId="22469" xr:uid="{573F4E36-9D21-4294-A036-6539152CE8AD}"/>
    <cellStyle name="集計 2 2 3 8 14 2 2" xfId="44160" xr:uid="{3E772DD1-6E9D-4DA2-9496-6819E6EC2B1C}"/>
    <cellStyle name="集計 2 2 3 8 14 3" xfId="33401" xr:uid="{B289170B-A251-4221-985C-2988735AA0E7}"/>
    <cellStyle name="集計 2 2 3 8 15" xfId="12317" xr:uid="{6348F9E1-50FB-4DB1-BCA6-43992FABFA90}"/>
    <cellStyle name="集計 2 2 3 8 15 2" xfId="23074" xr:uid="{1822E54F-3986-4552-8D1F-0456B9B51078}"/>
    <cellStyle name="集計 2 2 3 8 15 2 2" xfId="44765" xr:uid="{6D3CC9D5-3AD6-4DF7-B896-FF508ACEC0FD}"/>
    <cellStyle name="集計 2 2 3 8 15 3" xfId="34006" xr:uid="{DB74A5AC-6C80-48B0-A620-965F3F1492B6}"/>
    <cellStyle name="集計 2 2 3 8 16" xfId="12946" xr:uid="{4325445A-49F4-4E7A-8997-E309C95FABC5}"/>
    <cellStyle name="集計 2 2 3 8 16 2" xfId="23703" xr:uid="{078BB846-6C97-4CE3-AAD6-324CD60AB65C}"/>
    <cellStyle name="集計 2 2 3 8 16 2 2" xfId="45394" xr:uid="{64715F76-608A-44A7-87E1-2FA46BA535CF}"/>
    <cellStyle name="集計 2 2 3 8 16 3" xfId="34635" xr:uid="{9768BC25-0618-4076-BF81-7E0D7889DA71}"/>
    <cellStyle name="集計 2 2 3 8 17" xfId="13617" xr:uid="{676066B7-D664-42A0-BF07-CDC5A05E6B3F}"/>
    <cellStyle name="集計 2 2 3 8 17 2" xfId="35306" xr:uid="{F71B2DFE-B6AE-4483-8FD2-51B287B7B2B5}"/>
    <cellStyle name="集計 2 2 3 8 18" xfId="24546" xr:uid="{112061C3-8244-4E25-BB13-027A11B20F4F}"/>
    <cellStyle name="集計 2 2 3 8 19" xfId="46244" xr:uid="{18E32C15-897D-4894-87C0-B13C0A40E324}"/>
    <cellStyle name="集計 2 2 3 8 2" xfId="3798" xr:uid="{7618E0CD-E156-4386-A055-19FC03A28839}"/>
    <cellStyle name="集計 2 2 3 8 2 2" xfId="14554" xr:uid="{F7E0B9B1-80BF-42F3-9775-EC1DC951A763}"/>
    <cellStyle name="集計 2 2 3 8 2 2 2" xfId="36244" xr:uid="{A4707DFC-21ED-4171-852C-BC29E1D821D4}"/>
    <cellStyle name="集計 2 2 3 8 2 2 3" xfId="50455" xr:uid="{6BF4166C-796C-4679-B786-DC52138665A3}"/>
    <cellStyle name="集計 2 2 3 8 2 3" xfId="25486" xr:uid="{31D3F780-B182-4596-9396-3DE027D3CBC3}"/>
    <cellStyle name="集計 2 2 3 8 2 4" xfId="48286" xr:uid="{C5E9E7DB-0CA3-43E2-B43A-E65922FD73A6}"/>
    <cellStyle name="集計 2 2 3 8 20" xfId="46922" xr:uid="{170CEC2D-A0FB-44D8-8BAF-2B15E2DECDF6}"/>
    <cellStyle name="集計 2 2 3 8 21" xfId="47606" xr:uid="{B2A30203-50FF-4A19-8E4C-BE8452CBA36D}"/>
    <cellStyle name="集計 2 2 3 8 3" xfId="4478" xr:uid="{4696E99D-8CF8-45E8-AD8D-70BA6B6F75D4}"/>
    <cellStyle name="集計 2 2 3 8 3 2" xfId="15234" xr:uid="{9883EC16-1CB9-4CE6-A67D-161E0DB83648}"/>
    <cellStyle name="集計 2 2 3 8 3 2 2" xfId="36924" xr:uid="{3C5DF77B-08FE-4366-ACD9-9576096B1101}"/>
    <cellStyle name="集計 2 2 3 8 3 2 3" xfId="51135" xr:uid="{1D4B6AAF-CA15-4BF5-8606-3D4174BE557E}"/>
    <cellStyle name="集計 2 2 3 8 3 3" xfId="26166" xr:uid="{B746CFA1-2510-4344-A837-A27F9F5D97D8}"/>
    <cellStyle name="集計 2 2 3 8 3 4" xfId="48966" xr:uid="{6A8F402D-8F0E-456E-9444-592A34F6180C}"/>
    <cellStyle name="集計 2 2 3 8 4" xfId="5154" xr:uid="{BF54F873-FF33-43E4-9835-8FB7333C212E}"/>
    <cellStyle name="集計 2 2 3 8 4 2" xfId="15910" xr:uid="{DF03CB66-0609-4435-87CC-F05B1476E35F}"/>
    <cellStyle name="集計 2 2 3 8 4 2 2" xfId="37600" xr:uid="{47840677-60A1-41A7-9524-EA16EEB8E437}"/>
    <cellStyle name="集計 2 2 3 8 4 3" xfId="26842" xr:uid="{C9213772-9325-48DE-9782-E72DB0EB76BA}"/>
    <cellStyle name="集計 2 2 3 8 4 4" xfId="49775" xr:uid="{561C191D-8735-4CB1-A12A-B935204A7EB4}"/>
    <cellStyle name="集計 2 2 3 8 5" xfId="5834" xr:uid="{303BBF56-AA33-49DB-A8DC-66CA764CC84E}"/>
    <cellStyle name="集計 2 2 3 8 5 2" xfId="16590" xr:uid="{75415D63-49E1-413B-BED1-2FE74E3F093D}"/>
    <cellStyle name="集計 2 2 3 8 5 2 2" xfId="38280" xr:uid="{987BA1A2-6D7F-4E26-A371-EE06900AEDE0}"/>
    <cellStyle name="集計 2 2 3 8 5 3" xfId="27521" xr:uid="{32104FF9-DD17-4E62-BA60-255219D6C70B}"/>
    <cellStyle name="集計 2 2 3 8 6" xfId="6517" xr:uid="{D405803E-30BB-4E8D-BFAD-9F99224E34EF}"/>
    <cellStyle name="集計 2 2 3 8 6 2" xfId="17273" xr:uid="{C9A5E56B-150F-4D7F-A3A9-1566E2479641}"/>
    <cellStyle name="集計 2 2 3 8 6 2 2" xfId="38963" xr:uid="{B122AA1C-5ECB-4DEF-8211-06025BFE08F0}"/>
    <cellStyle name="集計 2 2 3 8 6 3" xfId="28204" xr:uid="{6FCA118F-2929-42AC-950C-E5DE7ADC7BEC}"/>
    <cellStyle name="集計 2 2 3 8 7" xfId="7196" xr:uid="{E5C6FAA4-069E-47BB-BD81-A01D28C29B48}"/>
    <cellStyle name="集計 2 2 3 8 7 2" xfId="17952" xr:uid="{664E6B36-43BC-4E6E-B119-CC3F947A17FD}"/>
    <cellStyle name="集計 2 2 3 8 7 2 2" xfId="39642" xr:uid="{28F43FAA-4338-4310-8227-689DEB837773}"/>
    <cellStyle name="集計 2 2 3 8 7 3" xfId="28883" xr:uid="{D2AD80CE-A75D-4F62-B98D-D71E9AC9CD6C}"/>
    <cellStyle name="集計 2 2 3 8 8" xfId="7859" xr:uid="{F15AF78A-88DE-4E8F-9619-D3F79FDBECCE}"/>
    <cellStyle name="集計 2 2 3 8 8 2" xfId="18615" xr:uid="{A7D5A540-5312-4BE6-8711-969C514F4591}"/>
    <cellStyle name="集計 2 2 3 8 8 2 2" xfId="40306" xr:uid="{D116CE4B-621B-4954-B6C7-FB549F905520}"/>
    <cellStyle name="集計 2 2 3 8 8 3" xfId="29547" xr:uid="{A553F841-6604-428D-93A7-7F8F6FD839FB}"/>
    <cellStyle name="集計 2 2 3 8 9" xfId="8495" xr:uid="{1D187A5C-16FF-488F-92F8-2AF0BE1C009C}"/>
    <cellStyle name="集計 2 2 3 8 9 2" xfId="19251" xr:uid="{DA1A4EE3-459E-4E7F-A508-08FA8FA1A76F}"/>
    <cellStyle name="集計 2 2 3 8 9 2 2" xfId="40942" xr:uid="{A362C3C5-83FE-4BB0-A634-E7A8FAC2D1CF}"/>
    <cellStyle name="集計 2 2 3 8 9 3" xfId="30183" xr:uid="{32A2AE02-D078-4D8F-BAF5-C7995017D63F}"/>
    <cellStyle name="集計 2 2 3 9" xfId="3206" xr:uid="{668E025E-1AEB-415A-A7BF-419599275FE3}"/>
    <cellStyle name="集計 2 2 3 9 10" xfId="9234" xr:uid="{95D0E514-2C5A-4021-B7C9-10A180F9DC48}"/>
    <cellStyle name="集計 2 2 3 9 10 2" xfId="19991" xr:uid="{F5DC4D68-419C-4051-B663-636A27CC1664}"/>
    <cellStyle name="集計 2 2 3 9 10 2 2" xfId="41682" xr:uid="{5C76FFCF-90C0-4D14-9B43-296C48CE10A8}"/>
    <cellStyle name="集計 2 2 3 9 10 3" xfId="30923" xr:uid="{EDD974D5-EB9C-4219-A59B-A05B2E15F996}"/>
    <cellStyle name="集計 2 2 3 9 11" xfId="9860" xr:uid="{AFC5BA31-E185-482D-A4C3-908E0B994644}"/>
    <cellStyle name="集計 2 2 3 9 11 2" xfId="20617" xr:uid="{31F8EEF5-8946-4D83-A177-8DDCFE92AD2C}"/>
    <cellStyle name="集計 2 2 3 9 11 2 2" xfId="42308" xr:uid="{12ABE3C0-58F1-4AC4-B9FF-D3BF943244EC}"/>
    <cellStyle name="集計 2 2 3 9 11 3" xfId="31549" xr:uid="{AAE833B5-9513-48E3-B666-2FF4F58E5C04}"/>
    <cellStyle name="集計 2 2 3 9 12" xfId="10495" xr:uid="{FB2080C8-3F75-4F58-B9E6-27F0E5CB4083}"/>
    <cellStyle name="集計 2 2 3 9 12 2" xfId="21252" xr:uid="{C751E59B-CC48-4E8C-AA8D-491140EF77EA}"/>
    <cellStyle name="集計 2 2 3 9 12 2 2" xfId="42943" xr:uid="{BC267E1B-6EB4-4BB5-8749-EE5754D44EF6}"/>
    <cellStyle name="集計 2 2 3 9 12 3" xfId="32184" xr:uid="{85240793-8BB0-46FC-A679-284F38BD8CCA}"/>
    <cellStyle name="集計 2 2 3 9 13" xfId="11147" xr:uid="{22A4EAAB-728C-440B-951C-5BD78124EE15}"/>
    <cellStyle name="集計 2 2 3 9 13 2" xfId="21904" xr:uid="{A3E15D5A-DE83-481E-A662-C73C5401D251}"/>
    <cellStyle name="集計 2 2 3 9 13 2 2" xfId="43595" xr:uid="{AF0E74D4-F157-4951-A4A9-21C6BCC0C474}"/>
    <cellStyle name="集計 2 2 3 9 13 3" xfId="32836" xr:uid="{E279D581-01DC-46F4-AA1D-52A1E11C6DC5}"/>
    <cellStyle name="集計 2 2 3 9 14" xfId="11772" xr:uid="{B6E8F7FD-B2A1-4263-AFAA-38FF4C5404BB}"/>
    <cellStyle name="集計 2 2 3 9 14 2" xfId="22529" xr:uid="{42A05684-B0C0-495B-9480-2DB9358CCF7F}"/>
    <cellStyle name="集計 2 2 3 9 14 2 2" xfId="44220" xr:uid="{CA8A3E26-403F-4691-924B-35F58C69DC01}"/>
    <cellStyle name="集計 2 2 3 9 14 3" xfId="33461" xr:uid="{10C705D8-2919-4698-9CE9-69BCD259369C}"/>
    <cellStyle name="集計 2 2 3 9 15" xfId="12377" xr:uid="{5A907458-C8CA-4F1E-8E78-6449E4E6475E}"/>
    <cellStyle name="集計 2 2 3 9 15 2" xfId="23134" xr:uid="{B42B7457-4A03-4E45-9E56-D686DA986EAD}"/>
    <cellStyle name="集計 2 2 3 9 15 2 2" xfId="44825" xr:uid="{AC5BC35A-24A2-4C26-A234-50E5F77B429E}"/>
    <cellStyle name="集計 2 2 3 9 15 3" xfId="34066" xr:uid="{BDD8C411-1F88-4A88-8FD6-2BE38ACD2F15}"/>
    <cellStyle name="集計 2 2 3 9 16" xfId="13006" xr:uid="{48BFC795-2470-4093-81AF-E3E047E700AC}"/>
    <cellStyle name="集計 2 2 3 9 16 2" xfId="23763" xr:uid="{F1429DE7-8B32-4E97-B863-9E236FE52F46}"/>
    <cellStyle name="集計 2 2 3 9 16 2 2" xfId="45454" xr:uid="{851D5DBF-34C8-440D-A737-5D07B706830B}"/>
    <cellStyle name="集計 2 2 3 9 16 3" xfId="34695" xr:uid="{26954F55-59F0-40B4-BF9D-7F30A02B367C}"/>
    <cellStyle name="集計 2 2 3 9 17" xfId="13677" xr:uid="{9C952D90-BAFC-4320-944C-A9ADB03D53DD}"/>
    <cellStyle name="集計 2 2 3 9 17 2" xfId="35366" xr:uid="{34B3A0FF-02DE-4338-88FE-01457329C1B3}"/>
    <cellStyle name="集計 2 2 3 9 18" xfId="24606" xr:uid="{9EB77CA9-9A07-4EAF-B44A-8D5869264155}"/>
    <cellStyle name="集計 2 2 3 9 19" xfId="46304" xr:uid="{9D0A432C-F5CE-4FAC-AB41-09FEB0B15980}"/>
    <cellStyle name="集計 2 2 3 9 2" xfId="3858" xr:uid="{78999410-AC06-4B2F-8875-94E3F02DC7F4}"/>
    <cellStyle name="集計 2 2 3 9 2 2" xfId="14614" xr:uid="{93BF0AFD-1CBB-4445-98AA-88FC0CD71D4D}"/>
    <cellStyle name="集計 2 2 3 9 2 2 2" xfId="36304" xr:uid="{E2AEA04C-0CB1-424F-A3C1-9F103C770EC9}"/>
    <cellStyle name="集計 2 2 3 9 2 2 3" xfId="50515" xr:uid="{73BB5C37-54B2-4A86-BE20-3B45179BDEA8}"/>
    <cellStyle name="集計 2 2 3 9 2 3" xfId="25546" xr:uid="{48E938CF-2B94-47B2-B7C9-CB6E7B2E1C07}"/>
    <cellStyle name="集計 2 2 3 9 2 4" xfId="48346" xr:uid="{72F080EC-ABA9-4BED-BA67-E4D2213F4CF4}"/>
    <cellStyle name="集計 2 2 3 9 20" xfId="46982" xr:uid="{42DCF788-D746-45A1-B393-F4865DD4A4E4}"/>
    <cellStyle name="集計 2 2 3 9 21" xfId="47666" xr:uid="{FD799781-2468-4768-8B4A-2C04BF210C94}"/>
    <cellStyle name="集計 2 2 3 9 3" xfId="4538" xr:uid="{7B150089-0713-4E00-9646-B69F1EF0DC16}"/>
    <cellStyle name="集計 2 2 3 9 3 2" xfId="15294" xr:uid="{9259FD0F-5354-4CF3-93A4-8F331ACA3021}"/>
    <cellStyle name="集計 2 2 3 9 3 2 2" xfId="36984" xr:uid="{68919135-D6AC-439C-8D0E-0E8C3191DF2C}"/>
    <cellStyle name="集計 2 2 3 9 3 2 3" xfId="51195" xr:uid="{ACF9F954-F0B9-415C-B2BF-02626079E49F}"/>
    <cellStyle name="集計 2 2 3 9 3 3" xfId="26226" xr:uid="{95B1A9E0-CD77-4F6B-AF37-A485184079BE}"/>
    <cellStyle name="集計 2 2 3 9 3 4" xfId="49026" xr:uid="{8247CA3D-D38C-4027-8BDB-7F88CE60876E}"/>
    <cellStyle name="集計 2 2 3 9 4" xfId="5214" xr:uid="{D4D3F5ED-9F60-4757-818D-F2A22AD1F4AF}"/>
    <cellStyle name="集計 2 2 3 9 4 2" xfId="15970" xr:uid="{7739AA93-BF32-4510-881A-64D5E292435C}"/>
    <cellStyle name="集計 2 2 3 9 4 2 2" xfId="37660" xr:uid="{00F2DAB6-C971-4104-BA40-9AC1041A5F02}"/>
    <cellStyle name="集計 2 2 3 9 4 3" xfId="26902" xr:uid="{7F2FFD02-A63F-46E3-9870-802F4276F593}"/>
    <cellStyle name="集計 2 2 3 9 4 4" xfId="49835" xr:uid="{30E9CED4-AF6C-48D5-B8DF-D532E67377A6}"/>
    <cellStyle name="集計 2 2 3 9 5" xfId="5894" xr:uid="{1C93EE8D-8409-4374-8B25-C4113C764E38}"/>
    <cellStyle name="集計 2 2 3 9 5 2" xfId="16650" xr:uid="{D198BE3B-DC8C-4636-84E1-EF2CB7996FEA}"/>
    <cellStyle name="集計 2 2 3 9 5 2 2" xfId="38340" xr:uid="{4968A8C1-EA45-4ECD-B615-84466F8DA6C0}"/>
    <cellStyle name="集計 2 2 3 9 5 3" xfId="27581" xr:uid="{565D2314-EB14-4401-A581-E75C1A752ECA}"/>
    <cellStyle name="集計 2 2 3 9 6" xfId="6577" xr:uid="{B8EC3182-3108-4019-92A8-E108330AD786}"/>
    <cellStyle name="集計 2 2 3 9 6 2" xfId="17333" xr:uid="{A5D5486F-434A-4FDE-95E5-64759E465131}"/>
    <cellStyle name="集計 2 2 3 9 6 2 2" xfId="39023" xr:uid="{D97B4CF7-FDE0-4EDA-8D1C-D6BBDF42EED3}"/>
    <cellStyle name="集計 2 2 3 9 6 3" xfId="28264" xr:uid="{2554EB8F-127C-47FB-815F-BC925D6BE2CE}"/>
    <cellStyle name="集計 2 2 3 9 7" xfId="7256" xr:uid="{8A250914-D19C-4B4F-AC99-83AF4D7FF347}"/>
    <cellStyle name="集計 2 2 3 9 7 2" xfId="18012" xr:uid="{435E91E6-365D-43F6-8115-7BA4766DA0EE}"/>
    <cellStyle name="集計 2 2 3 9 7 2 2" xfId="39702" xr:uid="{7E3050C4-5E58-48D3-9878-80E09EDAAA1A}"/>
    <cellStyle name="集計 2 2 3 9 7 3" xfId="28943" xr:uid="{0861459D-7370-4B77-B951-03F800519CA7}"/>
    <cellStyle name="集計 2 2 3 9 8" xfId="7919" xr:uid="{963B9B37-4ABD-4637-A081-689283668441}"/>
    <cellStyle name="集計 2 2 3 9 8 2" xfId="18675" xr:uid="{96AFBA8B-5B2D-4195-8C48-448E9F9AF20E}"/>
    <cellStyle name="集計 2 2 3 9 8 2 2" xfId="40366" xr:uid="{3DD9A3E6-053D-44E3-895A-61B5CC477090}"/>
    <cellStyle name="集計 2 2 3 9 8 3" xfId="29607" xr:uid="{9AF8C355-3EF5-45E4-80D2-037526026AB5}"/>
    <cellStyle name="集計 2 2 3 9 9" xfId="8555" xr:uid="{60DDB608-0E7D-49CE-A3DF-8F42972AA49E}"/>
    <cellStyle name="集計 2 2 3 9 9 2" xfId="19311" xr:uid="{C133A034-3C90-4DC3-8B89-BFB45754D61C}"/>
    <cellStyle name="集計 2 2 3 9 9 2 2" xfId="41002" xr:uid="{925F7676-43B6-4838-9C83-CE0B18174937}"/>
    <cellStyle name="集計 2 2 3 9 9 3" xfId="30243" xr:uid="{7D99494E-9FC4-47BC-8B9C-AEDA9E969047}"/>
    <cellStyle name="集計 2 2 4" xfId="2717" xr:uid="{C2481680-DA64-4535-957D-13C3BE8152FE}"/>
    <cellStyle name="集計 2 2 4 10" xfId="8744" xr:uid="{81022891-33E6-4B43-B836-2D28621A8174}"/>
    <cellStyle name="集計 2 2 4 10 2" xfId="19500" xr:uid="{6F55790E-566A-46B5-9C45-8A88334E6376}"/>
    <cellStyle name="集計 2 2 4 10 2 2" xfId="41191" xr:uid="{80ECBEA3-088B-4801-B34E-D684A7A15635}"/>
    <cellStyle name="集計 2 2 4 10 3" xfId="30432" xr:uid="{1432CFD9-20C8-484E-BD2A-DE6CAC8E1243}"/>
    <cellStyle name="集計 2 2 4 11" xfId="9390" xr:uid="{2E604265-F7FA-45CB-997B-6B4F3D50AEAA}"/>
    <cellStyle name="集計 2 2 4 11 2" xfId="20147" xr:uid="{91A572F3-8846-41A3-9B52-EDA4D058013F}"/>
    <cellStyle name="集計 2 2 4 11 2 2" xfId="41838" xr:uid="{C60317DE-E3E4-4AB1-AB71-6FC30879DEBE}"/>
    <cellStyle name="集計 2 2 4 11 3" xfId="31079" xr:uid="{EEACBB59-6208-4A59-98FC-EE3BEC718F2C}"/>
    <cellStyle name="集計 2 2 4 12" xfId="10007" xr:uid="{8EACB225-605C-4FF0-B781-7E3C53DF3DD5}"/>
    <cellStyle name="集計 2 2 4 12 2" xfId="20764" xr:uid="{1FA05195-8C1E-4D74-B903-9D6891056437}"/>
    <cellStyle name="集計 2 2 4 12 2 2" xfId="42455" xr:uid="{C7812010-0943-4DD5-9DA0-7851638C5E20}"/>
    <cellStyle name="集計 2 2 4 12 3" xfId="31696" xr:uid="{6A3B6D34-0DA4-4078-8EB6-9F0E895760E4}"/>
    <cellStyle name="集計 2 2 4 13" xfId="10678" xr:uid="{612F3477-AC1D-4EAA-AD6C-6205C7AAAC04}"/>
    <cellStyle name="集計 2 2 4 13 2" xfId="21435" xr:uid="{C3AB5D5C-3AF8-459D-BF07-644DB91B230B}"/>
    <cellStyle name="集計 2 2 4 13 2 2" xfId="43126" xr:uid="{64955443-D7D7-478E-B8BD-8FA635DB6C88}"/>
    <cellStyle name="集計 2 2 4 13 3" xfId="32367" xr:uid="{561DBF54-7D75-4B39-8FE5-1F7A26E56E8C}"/>
    <cellStyle name="集計 2 2 4 14" xfId="11299" xr:uid="{9358B939-F8E1-49B4-B0D8-B5579F670EBB}"/>
    <cellStyle name="集計 2 2 4 14 2" xfId="22056" xr:uid="{6452BF5E-1AA4-4CA6-BD06-206E8C66F193}"/>
    <cellStyle name="集計 2 2 4 14 2 2" xfId="43747" xr:uid="{CC01DF8A-9113-4C5F-9CE9-2C6CAAD37F07}"/>
    <cellStyle name="集計 2 2 4 14 3" xfId="32988" xr:uid="{EB94879F-0E4E-43C4-8B45-BEF3FF675B21}"/>
    <cellStyle name="集計 2 2 4 15" xfId="11919" xr:uid="{FACCC079-0A50-4212-A936-C69FFE4B7433}"/>
    <cellStyle name="集計 2 2 4 15 2" xfId="22676" xr:uid="{F32F4A51-7AD9-47E5-8316-BF2E70CAF62D}"/>
    <cellStyle name="集計 2 2 4 15 2 2" xfId="44367" xr:uid="{9C1B3D8E-B822-4ADE-985B-FE77EDDA059C}"/>
    <cellStyle name="集計 2 2 4 15 3" xfId="33608" xr:uid="{CEA0E221-6022-4F5B-B683-42EAA2187017}"/>
    <cellStyle name="集計 2 2 4 16" xfId="12524" xr:uid="{410E5624-280B-4B51-A1B5-7974647727B7}"/>
    <cellStyle name="集計 2 2 4 16 2" xfId="23281" xr:uid="{566A0292-10CC-48F9-BFC3-7D3D4E2B345C}"/>
    <cellStyle name="集計 2 2 4 16 2 2" xfId="44972" xr:uid="{2B1EACFC-1553-4621-A768-EAB992DF8ACC}"/>
    <cellStyle name="集計 2 2 4 16 3" xfId="34213" xr:uid="{9616F75B-5F70-4C91-ACB4-3BC68D2F4455}"/>
    <cellStyle name="集計 2 2 4 17" xfId="13195" xr:uid="{7C34C902-CB77-4FEA-9910-595D7A137F49}"/>
    <cellStyle name="集計 2 2 4 17 2" xfId="34884" xr:uid="{AC63876D-C6FB-4907-93DE-B888A0E40969}"/>
    <cellStyle name="集計 2 2 4 18" xfId="24124" xr:uid="{198F2D46-820B-4E7B-A7CA-BBE2040F5E04}"/>
    <cellStyle name="集計 2 2 4 19" xfId="45822" xr:uid="{43E5434C-3EEA-4D11-90FC-3A4291336B6F}"/>
    <cellStyle name="集計 2 2 4 2" xfId="3370" xr:uid="{877C08FA-FD18-419E-AF98-A9DB0458E2D9}"/>
    <cellStyle name="集計 2 2 4 2 2" xfId="14126" xr:uid="{BA591EBB-6952-48E5-866D-34F56973F222}"/>
    <cellStyle name="集計 2 2 4 2 2 2" xfId="35816" xr:uid="{C2522F15-0F34-491B-A7CB-82C47559DFDF}"/>
    <cellStyle name="集計 2 2 4 2 2 3" xfId="50033" xr:uid="{E9EB7AEE-E5F7-4654-8F25-83B45A327362}"/>
    <cellStyle name="集計 2 2 4 2 3" xfId="25057" xr:uid="{DF752B8A-E23B-4531-B1D9-115540527FB2}"/>
    <cellStyle name="集計 2 2 4 2 4" xfId="47864" xr:uid="{66D93CC1-5617-4D12-9F9A-F995E351D100}"/>
    <cellStyle name="集計 2 2 4 20" xfId="46500" xr:uid="{8D0DC48B-4E39-4ADB-B20F-C45544C1F540}"/>
    <cellStyle name="集計 2 2 4 21" xfId="47184" xr:uid="{C87E953F-579B-4932-9CC9-B6CBDFF251FE}"/>
    <cellStyle name="集計 2 2 4 3" xfId="4047" xr:uid="{14C57B24-C9F3-4B8A-87EA-3FA2BCD1A118}"/>
    <cellStyle name="集計 2 2 4 3 2" xfId="14803" xr:uid="{6831E334-7566-4267-9DAF-1379EBB4C4EC}"/>
    <cellStyle name="集計 2 2 4 3 2 2" xfId="36493" xr:uid="{BCAA3A37-8FC9-4AD5-9C00-B75FF660DADF}"/>
    <cellStyle name="集計 2 2 4 3 2 3" xfId="50713" xr:uid="{9F982E0A-F640-4F50-9172-CB3A3667CFF2}"/>
    <cellStyle name="集計 2 2 4 3 3" xfId="25735" xr:uid="{E572BBAF-698A-48D5-90AA-90B498C6D4DB}"/>
    <cellStyle name="集計 2 2 4 3 4" xfId="48544" xr:uid="{A79218CE-15FD-4082-8276-2D68A3394BDE}"/>
    <cellStyle name="集計 2 2 4 4" xfId="4727" xr:uid="{0A499BE9-6500-4EA9-9487-2C836E14D496}"/>
    <cellStyle name="集計 2 2 4 4 2" xfId="15483" xr:uid="{86EB8BE7-1AB0-4998-8DEF-7396422D6D82}"/>
    <cellStyle name="集計 2 2 4 4 2 2" xfId="37173" xr:uid="{A30F58AD-6F8A-454F-8B8A-2993E8843E8A}"/>
    <cellStyle name="集計 2 2 4 4 3" xfId="26415" xr:uid="{3E6E1BA1-53B7-4681-A079-870393C39871}"/>
    <cellStyle name="集計 2 2 4 4 4" xfId="49353" xr:uid="{988CC842-F709-4F3C-AE3A-F138DE3D1B4A}"/>
    <cellStyle name="集計 2 2 4 5" xfId="5403" xr:uid="{64A0C3BB-6BD5-4BDA-9FC4-113D5E9D7F44}"/>
    <cellStyle name="集計 2 2 4 5 2" xfId="16159" xr:uid="{9AD260D2-0022-419B-8B0D-39A0D287D327}"/>
    <cellStyle name="集計 2 2 4 5 2 2" xfId="37849" xr:uid="{746233DF-314B-4BE2-902A-27C302282D5D}"/>
    <cellStyle name="集計 2 2 4 5 3" xfId="27091" xr:uid="{F298D552-323A-4E88-AC61-33EBBAEF954B}"/>
    <cellStyle name="集計 2 2 4 6" xfId="6092" xr:uid="{15DCFFA0-6331-4835-9687-29675637913C}"/>
    <cellStyle name="集計 2 2 4 6 2" xfId="16848" xr:uid="{76DCCA56-027A-4EEC-AD3B-3572E0B836B3}"/>
    <cellStyle name="集計 2 2 4 6 2 2" xfId="38538" xr:uid="{BA443EA1-72DC-421B-8227-D108EE57DDE4}"/>
    <cellStyle name="集計 2 2 4 6 3" xfId="27779" xr:uid="{EE4FF5A8-DB41-4CCF-8063-2601F7E52C38}"/>
    <cellStyle name="集計 2 2 4 7" xfId="6766" xr:uid="{8B8EADF5-9DC4-4213-8398-9C3209106A88}"/>
    <cellStyle name="集計 2 2 4 7 2" xfId="17522" xr:uid="{BA201330-286D-4B90-9316-1C1B46673273}"/>
    <cellStyle name="集計 2 2 4 7 2 2" xfId="39212" xr:uid="{000E8518-2670-4A87-AC3A-364977174EA7}"/>
    <cellStyle name="集計 2 2 4 7 3" xfId="28453" xr:uid="{357F31A5-7DEC-4245-AB58-FA83BED44C6C}"/>
    <cellStyle name="集計 2 2 4 8" xfId="7442" xr:uid="{A922A89A-1B14-41CF-B6EB-06BC33712582}"/>
    <cellStyle name="集計 2 2 4 8 2" xfId="18198" xr:uid="{FD76943B-C773-4FC0-8BB2-27CACEE7888A}"/>
    <cellStyle name="集計 2 2 4 8 2 2" xfId="39888" xr:uid="{D368D6D2-0948-48EF-8B13-83A3F4BB8161}"/>
    <cellStyle name="集計 2 2 4 8 3" xfId="29129" xr:uid="{B30B1F06-00FA-4097-982C-2BFD6259F114}"/>
    <cellStyle name="集計 2 2 4 9" xfId="8066" xr:uid="{A322B929-BD64-47DF-9DB9-1D41AA38988E}"/>
    <cellStyle name="集計 2 2 4 9 2" xfId="18822" xr:uid="{145670A1-8316-4319-AE38-11FEF81D9521}"/>
    <cellStyle name="集計 2 2 4 9 2 2" xfId="40513" xr:uid="{743AA979-1287-4247-B8D5-900AE6367652}"/>
    <cellStyle name="集計 2 2 4 9 3" xfId="29754" xr:uid="{FC69E5C7-8922-422F-B73B-554219E756B4}"/>
    <cellStyle name="集計 2 2 5" xfId="2776" xr:uid="{5E19BD97-B262-4740-BE22-B89CE3BF1E04}"/>
    <cellStyle name="集計 2 2 5 10" xfId="8804" xr:uid="{395A5745-5DA1-458E-A674-64FBCB54448F}"/>
    <cellStyle name="集計 2 2 5 10 2" xfId="19560" xr:uid="{91BD18A8-0A4A-4691-8E71-FE5350809F1E}"/>
    <cellStyle name="集計 2 2 5 10 2 2" xfId="41251" xr:uid="{507A96A1-92C7-4483-898F-1C02351C2026}"/>
    <cellStyle name="集計 2 2 5 10 3" xfId="30492" xr:uid="{B59CDA98-56E7-46A6-8427-75F8532C8B00}"/>
    <cellStyle name="集計 2 2 5 11" xfId="9429" xr:uid="{0BFC85AD-180C-43EF-AA8E-99B774CAC3DD}"/>
    <cellStyle name="集計 2 2 5 11 2" xfId="20186" xr:uid="{150D2C31-9038-48C5-B68A-689FB4C55E1F}"/>
    <cellStyle name="集計 2 2 5 11 2 2" xfId="41877" xr:uid="{EF90B9E7-60BE-4456-9D36-6732DFDBF231}"/>
    <cellStyle name="集計 2 2 5 11 3" xfId="31118" xr:uid="{E2587615-A07A-4580-84FB-B438836B9390}"/>
    <cellStyle name="集計 2 2 5 12" xfId="10064" xr:uid="{4D11F10A-B321-4522-B339-DC4A49F69011}"/>
    <cellStyle name="集計 2 2 5 12 2" xfId="20821" xr:uid="{B2C5C45C-E7E9-4C6F-83E6-28EF5F750E04}"/>
    <cellStyle name="集計 2 2 5 12 2 2" xfId="42512" xr:uid="{E07CD834-789B-48BB-9198-E7850C4AC4FA}"/>
    <cellStyle name="集計 2 2 5 12 3" xfId="31753" xr:uid="{8850EF6D-27F2-4C17-A4D3-252398B58B73}"/>
    <cellStyle name="集計 2 2 5 13" xfId="10716" xr:uid="{87DDE889-74C6-45ED-97C0-E0E54683C2C0}"/>
    <cellStyle name="集計 2 2 5 13 2" xfId="21473" xr:uid="{E7C1ED30-C765-4695-B1B9-0A29B502DC86}"/>
    <cellStyle name="集計 2 2 5 13 2 2" xfId="43164" xr:uid="{6F219083-0784-401A-8AF5-AD3FE86982BF}"/>
    <cellStyle name="集計 2 2 5 13 3" xfId="32405" xr:uid="{9CE726FB-24D4-4053-AB57-E70FF5C55523}"/>
    <cellStyle name="集計 2 2 5 14" xfId="11341" xr:uid="{E839D675-4184-424E-99CF-D3EBF0918BBA}"/>
    <cellStyle name="集計 2 2 5 14 2" xfId="22098" xr:uid="{05006FAB-EE2B-49E0-BB0B-A2D11939D5E9}"/>
    <cellStyle name="集計 2 2 5 14 2 2" xfId="43789" xr:uid="{35FC01AF-6FD9-4AF4-8A2F-0F8B9A07C1AE}"/>
    <cellStyle name="集計 2 2 5 14 3" xfId="33030" xr:uid="{4C03B304-BA53-4A27-83CC-FDA2EC054F6B}"/>
    <cellStyle name="集計 2 2 5 15" xfId="11946" xr:uid="{2543EF08-8487-4830-8947-1563FC507B39}"/>
    <cellStyle name="集計 2 2 5 15 2" xfId="22703" xr:uid="{16A905C8-5A6E-4B0E-BB0E-F8D4732DD4D1}"/>
    <cellStyle name="集計 2 2 5 15 2 2" xfId="44394" xr:uid="{2C59E1AC-8161-45B2-AF2F-FE82F13D15D8}"/>
    <cellStyle name="集計 2 2 5 15 3" xfId="33635" xr:uid="{F27C0B8C-199C-45C5-97D7-3A42F6A4E19E}"/>
    <cellStyle name="集計 2 2 5 16" xfId="12575" xr:uid="{8DEA74F2-2743-44C8-B98A-FB024245D252}"/>
    <cellStyle name="集計 2 2 5 16 2" xfId="23332" xr:uid="{3A8DE669-D335-4E0B-A7FB-67FE81568452}"/>
    <cellStyle name="集計 2 2 5 16 2 2" xfId="45023" xr:uid="{A46F3FBE-B90D-4803-AA9E-CA36B1C259B0}"/>
    <cellStyle name="集計 2 2 5 16 3" xfId="34264" xr:uid="{479785E1-9680-4D68-905C-3F67585D77F7}"/>
    <cellStyle name="集計 2 2 5 17" xfId="13246" xr:uid="{12354C75-5647-445B-B096-8423C99EA846}"/>
    <cellStyle name="集計 2 2 5 17 2" xfId="34935" xr:uid="{C08DF750-A499-41EA-8550-3968B45E97A2}"/>
    <cellStyle name="集計 2 2 5 18" xfId="24175" xr:uid="{CB476641-67A2-4F34-8424-01D6C4FC91F9}"/>
    <cellStyle name="集計 2 2 5 19" xfId="45873" xr:uid="{87F14671-E8D7-4659-AFEE-0CAC2A7E16E7}"/>
    <cellStyle name="集計 2 2 5 2" xfId="3427" xr:uid="{5DED46A8-066A-4D3D-BAA5-2173C2E382A4}"/>
    <cellStyle name="集計 2 2 5 2 2" xfId="14183" xr:uid="{BEECBB17-4DF7-4357-99B1-1B80C70F82DF}"/>
    <cellStyle name="集計 2 2 5 2 2 2" xfId="35873" xr:uid="{83ECF218-78EC-48A1-B957-D7C246711214}"/>
    <cellStyle name="集計 2 2 5 2 2 3" xfId="50084" xr:uid="{462AFBA7-CD91-4E79-9125-DCF5F1CC2BAF}"/>
    <cellStyle name="集計 2 2 5 2 3" xfId="25114" xr:uid="{123D799C-AC74-49ED-9D29-34A08AF25AFC}"/>
    <cellStyle name="集計 2 2 5 2 4" xfId="47915" xr:uid="{2852B69C-1597-4DC9-870D-AE82D6D5866C}"/>
    <cellStyle name="集計 2 2 5 20" xfId="46551" xr:uid="{EB083198-F1FF-4AB0-B304-BDF34DD5B030}"/>
    <cellStyle name="集計 2 2 5 21" xfId="47235" xr:uid="{26C83090-88B5-4414-8C0E-C4998CCB707E}"/>
    <cellStyle name="集計 2 2 5 3" xfId="4107" xr:uid="{BB8A018C-A300-4AC4-8979-1CD8710F9824}"/>
    <cellStyle name="集計 2 2 5 3 2" xfId="14863" xr:uid="{06DAA0C6-F6D4-47B4-B32F-1F5F63A9EAA5}"/>
    <cellStyle name="集計 2 2 5 3 2 2" xfId="36553" xr:uid="{C9F6771F-24A0-491D-9825-BFE45F1A63FF}"/>
    <cellStyle name="集計 2 2 5 3 2 3" xfId="50764" xr:uid="{DB4372A4-E719-4CD3-B214-49EDCF162667}"/>
    <cellStyle name="集計 2 2 5 3 3" xfId="25795" xr:uid="{B44C0EE3-B9BA-4A07-91B9-2E84C0FE354A}"/>
    <cellStyle name="集計 2 2 5 3 4" xfId="48595" xr:uid="{DDA685BE-31C9-481F-8724-77DA3E6D118B}"/>
    <cellStyle name="集計 2 2 5 4" xfId="4783" xr:uid="{70A4C3A0-6D33-4833-92AF-90EC8021E24A}"/>
    <cellStyle name="集計 2 2 5 4 2" xfId="15539" xr:uid="{66F66488-9110-4D48-9F6B-72754EA76FC9}"/>
    <cellStyle name="集計 2 2 5 4 2 2" xfId="37229" xr:uid="{CB5D9045-4F91-4759-9E9A-012033A74214}"/>
    <cellStyle name="集計 2 2 5 4 3" xfId="26471" xr:uid="{7096FCF1-50FD-4F45-8E50-53E015B926B0}"/>
    <cellStyle name="集計 2 2 5 4 4" xfId="49404" xr:uid="{40D3A86F-0C90-46FC-9E04-09D94587C9EF}"/>
    <cellStyle name="集計 2 2 5 5" xfId="5463" xr:uid="{12E04DDA-4E79-4E53-B189-E7C404B74D8A}"/>
    <cellStyle name="集計 2 2 5 5 2" xfId="16219" xr:uid="{EBC7193F-84E8-4150-9C47-D8A431ECA3A2}"/>
    <cellStyle name="集計 2 2 5 5 2 2" xfId="37909" xr:uid="{7D6B945D-4FA2-4070-9B98-A339170B0321}"/>
    <cellStyle name="集計 2 2 5 5 3" xfId="27151" xr:uid="{FE41011F-4536-45CF-A774-7702A975AA13}"/>
    <cellStyle name="集計 2 2 5 6" xfId="6147" xr:uid="{D047EEE2-8896-43A9-88DC-349C3EB3066E}"/>
    <cellStyle name="集計 2 2 5 6 2" xfId="16903" xr:uid="{FC3A368F-0E5E-444E-83EC-2181A43C415A}"/>
    <cellStyle name="集計 2 2 5 6 2 2" xfId="38593" xr:uid="{AF80BA1C-ABDA-4990-975E-5894DCF1ABBE}"/>
    <cellStyle name="集計 2 2 5 6 3" xfId="27834" xr:uid="{479A2DD8-1809-46BE-AED7-70A0B37F2D2C}"/>
    <cellStyle name="集計 2 2 5 7" xfId="6826" xr:uid="{ECA26736-F999-4762-A12C-E18867838FB7}"/>
    <cellStyle name="集計 2 2 5 7 2" xfId="17582" xr:uid="{C5294CB1-96A5-4AAE-B96D-D4954D5C8582}"/>
    <cellStyle name="集計 2 2 5 7 2 2" xfId="39272" xr:uid="{E6FC9B38-6C30-4A79-95AC-DAC6B83DD1C3}"/>
    <cellStyle name="集計 2 2 5 7 3" xfId="28513" xr:uid="{9FFA2335-BFF1-4DD0-A787-112593BA4BCC}"/>
    <cellStyle name="集計 2 2 5 8" xfId="7489" xr:uid="{3BB32210-9080-4409-B498-A4721353C428}"/>
    <cellStyle name="集計 2 2 5 8 2" xfId="18245" xr:uid="{BCD306F8-B2E6-4BBC-8F30-9B1888845D14}"/>
    <cellStyle name="集計 2 2 5 8 2 2" xfId="39935" xr:uid="{72CB2670-43A6-4CA6-9D9F-06180245989A}"/>
    <cellStyle name="集計 2 2 5 8 3" xfId="29176" xr:uid="{154915F0-79DD-4D38-B2FE-A7BB3F7BB662}"/>
    <cellStyle name="集計 2 2 5 9" xfId="8123" xr:uid="{B6B7B5E7-9F2E-47B3-A2F3-835C34B25B57}"/>
    <cellStyle name="集計 2 2 5 9 2" xfId="18879" xr:uid="{C9B8AEA2-6320-479A-8716-C8FC21C5A703}"/>
    <cellStyle name="集計 2 2 5 9 2 2" xfId="40570" xr:uid="{2B2263B4-0A92-4F41-A9D5-2A742D9FD456}"/>
    <cellStyle name="集計 2 2 5 9 3" xfId="29811" xr:uid="{23355E7D-08B0-441E-84B5-E4DA0F5729D2}"/>
    <cellStyle name="集計 2 2 6" xfId="2836" xr:uid="{E455109B-C026-4CA0-B0DB-A542F6389E0B}"/>
    <cellStyle name="集計 2 2 6 10" xfId="8864" xr:uid="{88C6E97F-EDC1-4EA4-A676-CE145E8F972B}"/>
    <cellStyle name="集計 2 2 6 10 2" xfId="19620" xr:uid="{0C2F977C-229B-411B-9942-3D78F6A4CEF3}"/>
    <cellStyle name="集計 2 2 6 10 2 2" xfId="41311" xr:uid="{C4FA5051-8A49-41BA-93CB-7712FBAF4BED}"/>
    <cellStyle name="集計 2 2 6 10 3" xfId="30552" xr:uid="{BE2B05E6-7653-4DB7-94FF-376E573EA68C}"/>
    <cellStyle name="集計 2 2 6 11" xfId="9489" xr:uid="{DB67AA57-57D5-4571-B32B-88AE48BEFCA0}"/>
    <cellStyle name="集計 2 2 6 11 2" xfId="20246" xr:uid="{CC82E7B8-C803-44CA-9FE6-0F5D5CDDB5A4}"/>
    <cellStyle name="集計 2 2 6 11 2 2" xfId="41937" xr:uid="{2C150641-8CF1-40BA-B1E4-0846A8701DAF}"/>
    <cellStyle name="集計 2 2 6 11 3" xfId="31178" xr:uid="{1471520C-198D-4AAF-8C70-4A11CDD23B81}"/>
    <cellStyle name="集計 2 2 6 12" xfId="10124" xr:uid="{5FF4657A-5389-43EA-9C57-A1F70A0560EB}"/>
    <cellStyle name="集計 2 2 6 12 2" xfId="20881" xr:uid="{35715A5B-350A-46B3-BE08-782169A0E19B}"/>
    <cellStyle name="集計 2 2 6 12 2 2" xfId="42572" xr:uid="{CE50D508-F0F7-4F54-A474-010B9E4188EC}"/>
    <cellStyle name="集計 2 2 6 12 3" xfId="31813" xr:uid="{A340FDBB-B99C-4A05-95C6-EC09FAEB26DF}"/>
    <cellStyle name="集計 2 2 6 13" xfId="10776" xr:uid="{715BCFE3-051B-49FA-82ED-A470EC54A501}"/>
    <cellStyle name="集計 2 2 6 13 2" xfId="21533" xr:uid="{FF345537-E9A8-46CD-8F30-A771A927FF78}"/>
    <cellStyle name="集計 2 2 6 13 2 2" xfId="43224" xr:uid="{DD8CD080-88B1-4236-930E-273B913EAC6B}"/>
    <cellStyle name="集計 2 2 6 13 3" xfId="32465" xr:uid="{78FAED73-B5BD-45E8-B10D-E2B7836470C6}"/>
    <cellStyle name="集計 2 2 6 14" xfId="11401" xr:uid="{8435AB86-7D7A-4C0E-A94E-45D87FA80646}"/>
    <cellStyle name="集計 2 2 6 14 2" xfId="22158" xr:uid="{A8732D42-E3DC-4D0E-8133-5DFFB00EAAE7}"/>
    <cellStyle name="集計 2 2 6 14 2 2" xfId="43849" xr:uid="{C2416478-15D8-4157-8C5A-E6B11F5B9BBB}"/>
    <cellStyle name="集計 2 2 6 14 3" xfId="33090" xr:uid="{147674E7-9983-4CEC-948F-BC2666EA59AF}"/>
    <cellStyle name="集計 2 2 6 15" xfId="12006" xr:uid="{C6B22D51-478E-4423-8A9B-9B7A01E1EFA3}"/>
    <cellStyle name="集計 2 2 6 15 2" xfId="22763" xr:uid="{06831A9B-780B-40CF-9A12-D10274DC32AC}"/>
    <cellStyle name="集計 2 2 6 15 2 2" xfId="44454" xr:uid="{FDA28870-95AA-473C-8B72-57614AD0F972}"/>
    <cellStyle name="集計 2 2 6 15 3" xfId="33695" xr:uid="{42B39D6C-1E13-4479-8B86-CEF2178FFA6A}"/>
    <cellStyle name="集計 2 2 6 16" xfId="12635" xr:uid="{3C9DD385-5629-49D0-BADB-A54CE7E2B7EC}"/>
    <cellStyle name="集計 2 2 6 16 2" xfId="23392" xr:uid="{BB5250B3-4B8D-4C58-AEEE-231EF5D5B386}"/>
    <cellStyle name="集計 2 2 6 16 2 2" xfId="45083" xr:uid="{141B7109-C4FC-4B4F-8D93-71A7DC2B5657}"/>
    <cellStyle name="集計 2 2 6 16 3" xfId="34324" xr:uid="{2291CABA-8F3D-4020-95AB-32E47160BB9B}"/>
    <cellStyle name="集計 2 2 6 17" xfId="13306" xr:uid="{06D1C477-E262-43E9-982D-F01D55206D77}"/>
    <cellStyle name="集計 2 2 6 17 2" xfId="34995" xr:uid="{6BE5518A-9CD7-40A7-A684-DD53BE2E3642}"/>
    <cellStyle name="集計 2 2 6 18" xfId="24235" xr:uid="{2AF5EDF9-4EA4-4657-BCCB-F198879613C0}"/>
    <cellStyle name="集計 2 2 6 19" xfId="45933" xr:uid="{1826735D-41E8-4086-9A95-FE411BF17722}"/>
    <cellStyle name="集計 2 2 6 2" xfId="3487" xr:uid="{E79FC3F5-260F-48E3-A232-2E03E829B119}"/>
    <cellStyle name="集計 2 2 6 2 2" xfId="14243" xr:uid="{C7F052F5-990D-4CA4-92F8-0E66673B0B78}"/>
    <cellStyle name="集計 2 2 6 2 2 2" xfId="35933" xr:uid="{A7E5A676-E8B3-4802-8DFF-8D63E756EAFC}"/>
    <cellStyle name="集計 2 2 6 2 2 3" xfId="50144" xr:uid="{3B128BF5-9D07-4857-96B5-88AD1F7605B0}"/>
    <cellStyle name="集計 2 2 6 2 3" xfId="25174" xr:uid="{08F124D6-027D-4598-8708-8662ED49B367}"/>
    <cellStyle name="集計 2 2 6 2 4" xfId="47975" xr:uid="{E67B3278-A1B9-4AD1-8293-868B344A2D91}"/>
    <cellStyle name="集計 2 2 6 20" xfId="46611" xr:uid="{2EA0F4E8-4B60-432B-9723-1184CEEA0BFF}"/>
    <cellStyle name="集計 2 2 6 21" xfId="47295" xr:uid="{FDBA3441-EDB8-445E-8C2B-EA9DBD7C168F}"/>
    <cellStyle name="集計 2 2 6 3" xfId="4167" xr:uid="{593AF6E4-F13C-474F-9CC5-BD8BA1A08D57}"/>
    <cellStyle name="集計 2 2 6 3 2" xfId="14923" xr:uid="{C4050D4E-592F-4DFF-80AE-AEEBD57B2F19}"/>
    <cellStyle name="集計 2 2 6 3 2 2" xfId="36613" xr:uid="{C5C0FC13-B41B-4EAB-9E6C-6F180CD1C7A2}"/>
    <cellStyle name="集計 2 2 6 3 2 3" xfId="50824" xr:uid="{9ECF36F1-ECA4-4E43-9B98-952E7E501B13}"/>
    <cellStyle name="集計 2 2 6 3 3" xfId="25855" xr:uid="{87B31086-6FE1-46F8-B184-BEB77B242551}"/>
    <cellStyle name="集計 2 2 6 3 4" xfId="48655" xr:uid="{30D35979-EE46-435D-812A-E20CD6DDFE24}"/>
    <cellStyle name="集計 2 2 6 4" xfId="4843" xr:uid="{FF5EF59D-600C-4165-B467-8E6861370C55}"/>
    <cellStyle name="集計 2 2 6 4 2" xfId="15599" xr:uid="{669A0064-F503-4C6D-BF0D-6388BE4C92DB}"/>
    <cellStyle name="集計 2 2 6 4 2 2" xfId="37289" xr:uid="{91B7F96F-035F-4127-B479-AE699410E512}"/>
    <cellStyle name="集計 2 2 6 4 3" xfId="26531" xr:uid="{B9D963C0-6381-45C8-93C5-13C116C9B673}"/>
    <cellStyle name="集計 2 2 6 4 4" xfId="49464" xr:uid="{32587AC6-38DF-4A54-B3A9-E51A91A971A0}"/>
    <cellStyle name="集計 2 2 6 5" xfId="5523" xr:uid="{E9E72D1F-E155-4B52-A433-3C07978AF61C}"/>
    <cellStyle name="集計 2 2 6 5 2" xfId="16279" xr:uid="{073F48ED-F0C2-4B3C-AE3F-9579087EF3D4}"/>
    <cellStyle name="集計 2 2 6 5 2 2" xfId="37969" xr:uid="{E9DAB742-7802-4F6B-86AC-7F8D758DDCE4}"/>
    <cellStyle name="集計 2 2 6 5 3" xfId="27210" xr:uid="{1B53B969-1D3A-48B6-B03E-0FFF82F3D33B}"/>
    <cellStyle name="集計 2 2 6 6" xfId="6206" xr:uid="{13121655-FDCE-46BB-9CC4-41E7DAD45F28}"/>
    <cellStyle name="集計 2 2 6 6 2" xfId="16962" xr:uid="{6BFAD56F-B8BF-43D4-8A9C-825E332EEF77}"/>
    <cellStyle name="集計 2 2 6 6 2 2" xfId="38652" xr:uid="{C68EC57A-F168-4EC7-B606-89B3D8133648}"/>
    <cellStyle name="集計 2 2 6 6 3" xfId="27893" xr:uid="{D4B51681-F93D-4714-81F1-03CA20397C9C}"/>
    <cellStyle name="集計 2 2 6 7" xfId="6885" xr:uid="{5D89578C-45D0-4A8A-A264-A2D036AA45AB}"/>
    <cellStyle name="集計 2 2 6 7 2" xfId="17641" xr:uid="{F7318957-ADC5-4228-A1A4-2A1DF545EF48}"/>
    <cellStyle name="集計 2 2 6 7 2 2" xfId="39331" xr:uid="{308D2AF0-5F30-4527-928E-8F45550F6A2C}"/>
    <cellStyle name="集計 2 2 6 7 3" xfId="28572" xr:uid="{01E598B9-A5DA-42A3-9A6A-C769AB60D8E6}"/>
    <cellStyle name="集計 2 2 6 8" xfId="7548" xr:uid="{9D3FA6E5-EFE0-4AFE-A303-1DBDB358B784}"/>
    <cellStyle name="集計 2 2 6 8 2" xfId="18304" xr:uid="{ED512CA2-4155-4519-9CA3-48F4FFB31E33}"/>
    <cellStyle name="集計 2 2 6 8 2 2" xfId="39994" xr:uid="{4CA551F7-CC19-4ECF-BD58-0EA9E39A4E5B}"/>
    <cellStyle name="集計 2 2 6 8 3" xfId="29235" xr:uid="{06A806FE-906A-45C9-9837-0D3EA45E7A02}"/>
    <cellStyle name="集計 2 2 6 9" xfId="8183" xr:uid="{8E3ACAE8-DC73-4A1A-8DC2-84565F5D8BC5}"/>
    <cellStyle name="集計 2 2 6 9 2" xfId="18939" xr:uid="{26BBA2AB-E4DD-4311-A345-564B5835B6FE}"/>
    <cellStyle name="集計 2 2 6 9 2 2" xfId="40630" xr:uid="{61553B0C-CE98-41F4-BCF4-CC1248E1C4AC}"/>
    <cellStyle name="集計 2 2 6 9 3" xfId="29871" xr:uid="{40433FAF-C4E1-4EBA-920F-6A6E905DD11A}"/>
    <cellStyle name="集計 2 2 7" xfId="2895" xr:uid="{4380DA14-9362-4AB9-998F-5CD1F3B8319F}"/>
    <cellStyle name="集計 2 2 7 10" xfId="8923" xr:uid="{70856906-2E95-4957-B89C-82B068A2E37D}"/>
    <cellStyle name="集計 2 2 7 10 2" xfId="19679" xr:uid="{B7FA95D6-036C-471D-AE77-07A0DEA02813}"/>
    <cellStyle name="集計 2 2 7 10 2 2" xfId="41370" xr:uid="{9323B990-F801-466B-A48C-5DBD8E762015}"/>
    <cellStyle name="集計 2 2 7 10 3" xfId="30611" xr:uid="{B53475C5-BA57-4CFE-AEBB-798C36098061}"/>
    <cellStyle name="集計 2 2 7 11" xfId="9548" xr:uid="{E87BD5E0-63ED-4455-A604-A41BC5960DF7}"/>
    <cellStyle name="集計 2 2 7 11 2" xfId="20305" xr:uid="{6FE7056C-AA29-43C0-86E5-63DE50B29B5C}"/>
    <cellStyle name="集計 2 2 7 11 2 2" xfId="41996" xr:uid="{2DBDC582-F6B6-4389-950C-AB4D6956AE72}"/>
    <cellStyle name="集計 2 2 7 11 3" xfId="31237" xr:uid="{03E1C7E4-B0FC-4C10-BC52-FC0FA9BDB743}"/>
    <cellStyle name="集計 2 2 7 12" xfId="10183" xr:uid="{A68AC063-9621-463A-88A3-7794D31E20C7}"/>
    <cellStyle name="集計 2 2 7 12 2" xfId="20940" xr:uid="{FC0B5AD1-EB57-4114-98C7-D4BCB042FB25}"/>
    <cellStyle name="集計 2 2 7 12 2 2" xfId="42631" xr:uid="{F3CBBFCE-FEDA-42C4-864E-E590D3536A3B}"/>
    <cellStyle name="集計 2 2 7 12 3" xfId="31872" xr:uid="{366CD501-8075-4469-A2DE-B904ABBC2F69}"/>
    <cellStyle name="集計 2 2 7 13" xfId="10835" xr:uid="{12407FE8-3E15-43D9-BB93-31BDB43FA408}"/>
    <cellStyle name="集計 2 2 7 13 2" xfId="21592" xr:uid="{E7A0FCA1-E9B4-4883-BF97-F362A11AE6C2}"/>
    <cellStyle name="集計 2 2 7 13 2 2" xfId="43283" xr:uid="{AEFB3ECF-8A3E-4B35-8B62-AB02466F354E}"/>
    <cellStyle name="集計 2 2 7 13 3" xfId="32524" xr:uid="{6F1C906D-2492-4577-9F13-CB913EA5245C}"/>
    <cellStyle name="集計 2 2 7 14" xfId="11460" xr:uid="{FD218241-ABB7-438D-8217-66F11D828E2D}"/>
    <cellStyle name="集計 2 2 7 14 2" xfId="22217" xr:uid="{B13C878F-F225-4CA4-B447-821F50587829}"/>
    <cellStyle name="集計 2 2 7 14 2 2" xfId="43908" xr:uid="{B4817940-4DCF-434B-AC25-4533E84AA0B6}"/>
    <cellStyle name="集計 2 2 7 14 3" xfId="33149" xr:uid="{9FEB7CA2-B4EA-4134-83AC-5AEBD6AFF2E8}"/>
    <cellStyle name="集計 2 2 7 15" xfId="12065" xr:uid="{8C66531F-21B5-444B-BFCB-D0BC47A24E56}"/>
    <cellStyle name="集計 2 2 7 15 2" xfId="22822" xr:uid="{D827B350-DBB8-4127-97F0-9A5F049DCBD8}"/>
    <cellStyle name="集計 2 2 7 15 2 2" xfId="44513" xr:uid="{7E94F14A-DEAF-4CAC-B5CF-3163BCA4FE3A}"/>
    <cellStyle name="集計 2 2 7 15 3" xfId="33754" xr:uid="{B5F29D89-CFF1-4233-8E5A-7184DCE685BB}"/>
    <cellStyle name="集計 2 2 7 16" xfId="12694" xr:uid="{4A44630E-3D89-4AC9-A967-88B46E2EA115}"/>
    <cellStyle name="集計 2 2 7 16 2" xfId="23451" xr:uid="{5CE7E591-2058-49C3-AE6F-843F7D36094E}"/>
    <cellStyle name="集計 2 2 7 16 2 2" xfId="45142" xr:uid="{442864C8-5AF3-42DA-8967-F81D4AF119DC}"/>
    <cellStyle name="集計 2 2 7 16 3" xfId="34383" xr:uid="{46CDC3E9-8B1B-4FCF-9A25-8FDB6EB7530E}"/>
    <cellStyle name="集計 2 2 7 17" xfId="13365" xr:uid="{A6165F58-DCA7-409F-A979-A33100C05396}"/>
    <cellStyle name="集計 2 2 7 17 2" xfId="35054" xr:uid="{FB00E941-80AB-4015-BDFD-857E1DD77BB7}"/>
    <cellStyle name="集計 2 2 7 18" xfId="24294" xr:uid="{F1236564-F1B7-4AFB-8CBA-96AB01BD4A94}"/>
    <cellStyle name="集計 2 2 7 19" xfId="45992" xr:uid="{32DD6593-08C1-457C-9432-C0A499715BB8}"/>
    <cellStyle name="集計 2 2 7 2" xfId="3546" xr:uid="{B0CE5105-B1B2-4065-9CF5-BC6345414898}"/>
    <cellStyle name="集計 2 2 7 2 2" xfId="14302" xr:uid="{3DCA6656-CD03-4587-9336-48DBFCD48A6F}"/>
    <cellStyle name="集計 2 2 7 2 2 2" xfId="35992" xr:uid="{5805CD00-A457-4055-A543-71B896950697}"/>
    <cellStyle name="集計 2 2 7 2 2 3" xfId="50203" xr:uid="{9A223767-A928-49A1-9591-CE06C131F0BA}"/>
    <cellStyle name="集計 2 2 7 2 3" xfId="25234" xr:uid="{DE5BF97A-7725-4D51-8E08-538C5BD3B814}"/>
    <cellStyle name="集計 2 2 7 2 4" xfId="48034" xr:uid="{A9BB3D94-A837-40DB-900B-51E9DFCF7911}"/>
    <cellStyle name="集計 2 2 7 20" xfId="46670" xr:uid="{4970EED8-FA8C-4254-BE19-8AF0CC4F2612}"/>
    <cellStyle name="集計 2 2 7 21" xfId="47354" xr:uid="{439EA1D3-83C6-406F-8408-0417C00DDBF7}"/>
    <cellStyle name="集計 2 2 7 3" xfId="4226" xr:uid="{2F80DA71-CC07-4E28-B9F1-5B89EC5C01BA}"/>
    <cellStyle name="集計 2 2 7 3 2" xfId="14982" xr:uid="{FAA657D3-DCB9-4D4D-B22A-E27DA8E66A37}"/>
    <cellStyle name="集計 2 2 7 3 2 2" xfId="36672" xr:uid="{23809B62-D761-4BDB-B609-9C239C085E2F}"/>
    <cellStyle name="集計 2 2 7 3 2 3" xfId="50883" xr:uid="{0E13713A-12C6-43CD-901D-D3A912A3FA8E}"/>
    <cellStyle name="集計 2 2 7 3 3" xfId="25914" xr:uid="{E8FDEA92-E9EA-48BE-866F-8800A67BDD0C}"/>
    <cellStyle name="集計 2 2 7 3 4" xfId="48714" xr:uid="{004F3F41-0AA2-471A-B5F3-6F60DD891C02}"/>
    <cellStyle name="集計 2 2 7 4" xfId="4902" xr:uid="{6B921599-5539-443C-84F8-18A259C5A340}"/>
    <cellStyle name="集計 2 2 7 4 2" xfId="15658" xr:uid="{9F4B49BC-724E-4429-96C7-F36BD2EC948A}"/>
    <cellStyle name="集計 2 2 7 4 2 2" xfId="37348" xr:uid="{21D2E45B-B948-406E-961D-21466C07D3D8}"/>
    <cellStyle name="集計 2 2 7 4 3" xfId="26590" xr:uid="{A00A50A6-27FF-4947-B813-30D2A09C8FAE}"/>
    <cellStyle name="集計 2 2 7 4 4" xfId="49523" xr:uid="{AC7A4E83-A993-480F-8BC2-7F0FC6C3A089}"/>
    <cellStyle name="集計 2 2 7 5" xfId="5582" xr:uid="{C4F28E3C-2B8E-4254-8834-A0A2B2847691}"/>
    <cellStyle name="集計 2 2 7 5 2" xfId="16338" xr:uid="{8174E38B-5317-4458-BF76-E1E4DDC18216}"/>
    <cellStyle name="集計 2 2 7 5 2 2" xfId="38028" xr:uid="{BC5DF922-66C5-4390-BCCB-2107BF81D5F3}"/>
    <cellStyle name="集計 2 2 7 5 3" xfId="27269" xr:uid="{0FE0D840-DD79-4C69-BC32-6A8ABEF003CA}"/>
    <cellStyle name="集計 2 2 7 6" xfId="6265" xr:uid="{3D61B462-210F-4667-A047-4B2D2F0BA770}"/>
    <cellStyle name="集計 2 2 7 6 2" xfId="17021" xr:uid="{C6E71C59-53A2-468A-9F44-ABD4EF24D7CE}"/>
    <cellStyle name="集計 2 2 7 6 2 2" xfId="38711" xr:uid="{3D0A4305-27FB-42C1-9AFF-3421C12557A6}"/>
    <cellStyle name="集計 2 2 7 6 3" xfId="27952" xr:uid="{1A9449B8-0B62-4AEE-900D-8793C2E84A03}"/>
    <cellStyle name="集計 2 2 7 7" xfId="6944" xr:uid="{17880812-32CD-43EA-BF21-E9890C3FA76B}"/>
    <cellStyle name="集計 2 2 7 7 2" xfId="17700" xr:uid="{5A9DD046-E81F-421C-9219-9009BB7446D6}"/>
    <cellStyle name="集計 2 2 7 7 2 2" xfId="39390" xr:uid="{53387B94-962C-4DD7-BA76-07BBF7F780F9}"/>
    <cellStyle name="集計 2 2 7 7 3" xfId="28631" xr:uid="{544BEC7E-B782-46DF-84B9-7DAEC4BA7158}"/>
    <cellStyle name="集計 2 2 7 8" xfId="7607" xr:uid="{64F1DA80-1808-43B8-B8C2-CC1FAD877F0C}"/>
    <cellStyle name="集計 2 2 7 8 2" xfId="18363" xr:uid="{F65C9052-3052-413F-8361-E6CFAA1C1A7A}"/>
    <cellStyle name="集計 2 2 7 8 2 2" xfId="40054" xr:uid="{76127FB8-50E5-4641-A90A-0ED2E5DEE753}"/>
    <cellStyle name="集計 2 2 7 8 3" xfId="29295" xr:uid="{F3FCB9AE-E4A4-49CA-8848-850B2AD28E0F}"/>
    <cellStyle name="集計 2 2 7 9" xfId="8243" xr:uid="{623DEF6C-C00B-4E8D-BEEB-C5AD006AB496}"/>
    <cellStyle name="集計 2 2 7 9 2" xfId="18999" xr:uid="{50C05BA5-A95C-4037-8650-5A9BEB7D4DAC}"/>
    <cellStyle name="集計 2 2 7 9 2 2" xfId="40690" xr:uid="{E212219D-71A7-4CD0-83D7-4AC3A46029C8}"/>
    <cellStyle name="集計 2 2 7 9 3" xfId="29931" xr:uid="{AE74F9A1-18FA-4051-852E-D6655322806C}"/>
    <cellStyle name="集計 2 2 8" xfId="2696" xr:uid="{4F086867-F1ED-4C8F-8437-7C17D42E72D3}"/>
    <cellStyle name="集計 2 2 8 10" xfId="8723" xr:uid="{5694FC4E-B6DB-4DAD-ACDB-3D327FDE51D2}"/>
    <cellStyle name="集計 2 2 8 10 2" xfId="19479" xr:uid="{E28BDFC3-4011-48A9-A956-33205B6118AA}"/>
    <cellStyle name="集計 2 2 8 10 2 2" xfId="41170" xr:uid="{88F98AA6-3DCA-4975-8C6D-5043F31D13C5}"/>
    <cellStyle name="集計 2 2 8 10 3" xfId="30411" xr:uid="{695E643E-537F-47C8-890C-504D7DBC8F47}"/>
    <cellStyle name="集計 2 2 8 11" xfId="9369" xr:uid="{632B86DC-8B69-4A1C-B0DD-6F3F2616BCCF}"/>
    <cellStyle name="集計 2 2 8 11 2" xfId="20126" xr:uid="{417C7D39-97DB-4F91-A323-A7C0B850CDA6}"/>
    <cellStyle name="集計 2 2 8 11 2 2" xfId="41817" xr:uid="{06383025-6274-49EA-9E5D-43B6E0CF30AE}"/>
    <cellStyle name="集計 2 2 8 11 3" xfId="31058" xr:uid="{2F20012B-5A45-4D1F-BFA3-4B3ECEA1D74B}"/>
    <cellStyle name="集計 2 2 8 12" xfId="2548" xr:uid="{B579C0F3-F2D9-4627-B48B-CB875338522D}"/>
    <cellStyle name="集計 2 2 8 12 2" xfId="13917" xr:uid="{1BE2D494-9029-4CAD-8A45-AF68651370D0}"/>
    <cellStyle name="集計 2 2 8 12 2 2" xfId="35607" xr:uid="{88728150-0566-4447-91EA-E67136438991}"/>
    <cellStyle name="集計 2 2 8 12 3" xfId="24848" xr:uid="{47C875D7-A5E0-4CA5-A630-B74BA0D223F5}"/>
    <cellStyle name="集計 2 2 8 13" xfId="10657" xr:uid="{40A50E6B-E59F-43C9-8B45-BD05A51C1023}"/>
    <cellStyle name="集計 2 2 8 13 2" xfId="21414" xr:uid="{5ED35B19-040C-413A-8A7B-A77270C59357}"/>
    <cellStyle name="集計 2 2 8 13 2 2" xfId="43105" xr:uid="{42B273A2-4E3D-4795-BAFA-E33E7C9A31AB}"/>
    <cellStyle name="集計 2 2 8 13 3" xfId="32346" xr:uid="{282380F3-6500-41F5-96D2-3EDF73EFC471}"/>
    <cellStyle name="集計 2 2 8 14" xfId="11278" xr:uid="{73BE3B51-F87C-4033-ADFF-652E564B2E13}"/>
    <cellStyle name="集計 2 2 8 14 2" xfId="22035" xr:uid="{201FAE0C-7A52-4244-B764-D199EA8D9195}"/>
    <cellStyle name="集計 2 2 8 14 2 2" xfId="43726" xr:uid="{3C71B421-7B1C-4554-B66B-069E954B8E37}"/>
    <cellStyle name="集計 2 2 8 14 3" xfId="32967" xr:uid="{8DC12239-4409-46FE-94D5-6D62927C3E29}"/>
    <cellStyle name="集計 2 2 8 15" xfId="10687" xr:uid="{CADE4EA5-BBBF-4BE5-A681-1A10FD1CEED4}"/>
    <cellStyle name="集計 2 2 8 15 2" xfId="21444" xr:uid="{608AD54F-446D-4FC6-BFBC-0F2BF17248D1}"/>
    <cellStyle name="集計 2 2 8 15 2 2" xfId="43135" xr:uid="{7860FFC8-78EC-4166-9399-B44E067AC01E}"/>
    <cellStyle name="集計 2 2 8 15 3" xfId="32376" xr:uid="{2A37414A-DEFF-43F7-9A09-7232868D2E30}"/>
    <cellStyle name="集計 2 2 8 16" xfId="10040" xr:uid="{CA2BE823-01DB-4426-9516-5F7D228B1571}"/>
    <cellStyle name="集計 2 2 8 16 2" xfId="20797" xr:uid="{D6ADCE94-9ABA-4A5C-9D71-2BB9765CFED2}"/>
    <cellStyle name="集計 2 2 8 16 2 2" xfId="42488" xr:uid="{D3295257-6808-4E9F-88C5-A7811CF6E885}"/>
    <cellStyle name="集計 2 2 8 16 3" xfId="31729" xr:uid="{C897B319-F59F-4C5F-90BD-0522E1020804}"/>
    <cellStyle name="集計 2 2 8 17" xfId="13174" xr:uid="{188B9F00-FBF5-4EB0-AE06-089499D92ACC}"/>
    <cellStyle name="集計 2 2 8 17 2" xfId="34863" xr:uid="{CAE84000-05FD-4562-8075-F24759A27B58}"/>
    <cellStyle name="集計 2 2 8 18" xfId="24103" xr:uid="{17BDDA65-2919-4708-BD4B-4CD9F144E3DB}"/>
    <cellStyle name="集計 2 2 8 19" xfId="45801" xr:uid="{ED7EE7B7-3970-473D-8A1E-675270F64DFC}"/>
    <cellStyle name="集計 2 2 8 2" xfId="3349" xr:uid="{94AC6B17-FC63-412A-AB2A-5BFB98990A73}"/>
    <cellStyle name="集計 2 2 8 2 2" xfId="14105" xr:uid="{5B3F4E13-FCDC-4404-BC5E-EE28BF7E8F28}"/>
    <cellStyle name="集計 2 2 8 2 2 2" xfId="35795" xr:uid="{E0B886E4-90A1-43E1-B1E9-9FFC91E8D033}"/>
    <cellStyle name="集計 2 2 8 2 2 3" xfId="50012" xr:uid="{DB21B07E-5F2B-4F3C-80A8-4853A6A81960}"/>
    <cellStyle name="集計 2 2 8 2 3" xfId="25036" xr:uid="{EC879C5C-7D5D-48F6-95C8-677CE71333D3}"/>
    <cellStyle name="集計 2 2 8 2 4" xfId="47843" xr:uid="{D216E938-D3AD-479B-991C-6181DEC03901}"/>
    <cellStyle name="集計 2 2 8 20" xfId="46479" xr:uid="{13711A6E-FEA7-4C48-B111-8464A633B82C}"/>
    <cellStyle name="集計 2 2 8 21" xfId="47163" xr:uid="{C5952E23-1BA3-4528-B15E-36C2FC7C9533}"/>
    <cellStyle name="集計 2 2 8 3" xfId="4026" xr:uid="{86380D8B-B506-47DC-AC43-7B7D0DB6176E}"/>
    <cellStyle name="集計 2 2 8 3 2" xfId="14782" xr:uid="{FB1260BD-BD12-41E9-8D99-72E2D8E4B18D}"/>
    <cellStyle name="集計 2 2 8 3 2 2" xfId="36472" xr:uid="{AB8782A6-673F-47CF-AF50-43766E15A03B}"/>
    <cellStyle name="集計 2 2 8 3 2 3" xfId="50692" xr:uid="{EDE28EE1-1983-4377-A7EC-4A059F5DA268}"/>
    <cellStyle name="集計 2 2 8 3 3" xfId="25714" xr:uid="{97D6A87A-04C4-457E-96F5-B00220E622FE}"/>
    <cellStyle name="集計 2 2 8 3 4" xfId="48523" xr:uid="{FAEAB02E-9B96-4DBF-A281-87E39EB1B3E7}"/>
    <cellStyle name="集計 2 2 8 4" xfId="4706" xr:uid="{4244F231-AD7F-4BE1-91AC-0ECBF3AC2439}"/>
    <cellStyle name="集計 2 2 8 4 2" xfId="15462" xr:uid="{CBEDA42D-CD7A-4CDC-996E-B92D31E6C607}"/>
    <cellStyle name="集計 2 2 8 4 2 2" xfId="37152" xr:uid="{2E598978-6895-4E67-83F7-4DE48F36997E}"/>
    <cellStyle name="集計 2 2 8 4 3" xfId="26394" xr:uid="{A8E7E0CD-D77C-4D5A-A3E8-C60E527305DC}"/>
    <cellStyle name="集計 2 2 8 4 4" xfId="49332" xr:uid="{11D5AEE8-1DAF-4DC4-BA52-830538F9C28A}"/>
    <cellStyle name="集計 2 2 8 5" xfId="5382" xr:uid="{44232BF5-D58B-4291-BE3F-5B19CBD6C9A3}"/>
    <cellStyle name="集計 2 2 8 5 2" xfId="16138" xr:uid="{1C41D2B2-3F35-4561-BA6A-CFD98B3E8D15}"/>
    <cellStyle name="集計 2 2 8 5 2 2" xfId="37828" xr:uid="{87AF9490-4A44-45E1-AAFB-04DE125B4319}"/>
    <cellStyle name="集計 2 2 8 5 3" xfId="27070" xr:uid="{DC658A13-49AA-44A2-BE9D-888BA623F9F4}"/>
    <cellStyle name="集計 2 2 8 6" xfId="6071" xr:uid="{99E062C6-63BD-4BF9-B455-AA7DBF01AA9C}"/>
    <cellStyle name="集計 2 2 8 6 2" xfId="16827" xr:uid="{F8809DAA-38B8-4714-A909-474317F65B7E}"/>
    <cellStyle name="集計 2 2 8 6 2 2" xfId="38517" xr:uid="{53C0D1C6-1B03-4875-BB18-2E8D305A6A7F}"/>
    <cellStyle name="集計 2 2 8 6 3" xfId="27758" xr:uid="{579D1F67-4C84-4CD7-8144-6333700FE0F1}"/>
    <cellStyle name="集計 2 2 8 7" xfId="6745" xr:uid="{CAFA8FAA-00A3-46B8-981C-3C546ECD07F0}"/>
    <cellStyle name="集計 2 2 8 7 2" xfId="17501" xr:uid="{D499B39B-FC13-4FEA-823E-A1A47F2DAC8C}"/>
    <cellStyle name="集計 2 2 8 7 2 2" xfId="39191" xr:uid="{7C97E593-E095-42B7-BC5D-0A041716E688}"/>
    <cellStyle name="集計 2 2 8 7 3" xfId="28432" xr:uid="{F90E4101-DE84-435B-9A44-52893C6F84D4}"/>
    <cellStyle name="集計 2 2 8 8" xfId="7421" xr:uid="{D9E82768-88E5-4E46-BF80-4869A16CAE7A}"/>
    <cellStyle name="集計 2 2 8 8 2" xfId="18177" xr:uid="{CBAF407A-D285-48BD-948F-CFD4AD1079DE}"/>
    <cellStyle name="集計 2 2 8 8 2 2" xfId="39867" xr:uid="{6C09D10E-1405-4F87-BF45-E34285E70193}"/>
    <cellStyle name="集計 2 2 8 8 3" xfId="29108" xr:uid="{5E8B54D5-6939-4EE4-BD5D-1D252E68F0C8}"/>
    <cellStyle name="集計 2 2 8 9" xfId="2620" xr:uid="{0EC49A2C-C1A0-4596-9D63-2BCC468B0F25}"/>
    <cellStyle name="集計 2 2 8 9 2" xfId="13989" xr:uid="{BBA43560-8877-499F-8DC5-CFC94ECD32BE}"/>
    <cellStyle name="集計 2 2 8 9 2 2" xfId="35679" xr:uid="{E4D2D365-0A2F-4EE4-BE1B-5D88ED4504DC}"/>
    <cellStyle name="集計 2 2 8 9 3" xfId="24920" xr:uid="{5A6D3C4D-5E84-47F4-B3BA-09CCB5C6AA14}"/>
    <cellStyle name="集計 2 2 9" xfId="2681" xr:uid="{B1EFD32F-AF41-4FCA-8F2C-F9DFADF35342}"/>
    <cellStyle name="集計 2 2 9 10" xfId="8708" xr:uid="{4AAB801A-91B7-4EB4-8425-A00B5BC029E6}"/>
    <cellStyle name="集計 2 2 9 10 2" xfId="19464" xr:uid="{502E31D3-99B1-443F-86CC-4DD7E60058E8}"/>
    <cellStyle name="集計 2 2 9 10 2 2" xfId="41155" xr:uid="{753F7718-EF45-484F-BE28-38112EB1861B}"/>
    <cellStyle name="集計 2 2 9 10 3" xfId="30396" xr:uid="{958F28CA-648A-4297-AF11-D5486E862F6D}"/>
    <cellStyle name="集計 2 2 9 11" xfId="2750" xr:uid="{89AF14DC-45AB-4B44-BF7A-E8BFECC93744}"/>
    <cellStyle name="集計 2 2 9 11 2" xfId="14056" xr:uid="{B4FECF3C-9418-4C53-8783-99DA53C744DE}"/>
    <cellStyle name="集計 2 2 9 11 2 2" xfId="35746" xr:uid="{3CCCF2BD-B94F-4D56-94EC-4DAAFF158E93}"/>
    <cellStyle name="集計 2 2 9 11 3" xfId="24987" xr:uid="{4EFB6DDA-2F13-4B28-8DC0-54E9E604B87F}"/>
    <cellStyle name="集計 2 2 9 12" xfId="8752" xr:uid="{A051FAE0-EC43-45C9-BB54-B36DFD6EFF86}"/>
    <cellStyle name="集計 2 2 9 12 2" xfId="19508" xr:uid="{18289121-4819-4CBF-AB7F-0C7D3B66149D}"/>
    <cellStyle name="集計 2 2 9 12 2 2" xfId="41199" xr:uid="{C8BF19FD-DDEF-4CC9-AC00-E1C10370AACB}"/>
    <cellStyle name="集計 2 2 9 12 3" xfId="30440" xr:uid="{FDEFA1C2-FDAC-47D4-812E-D80D5E5F83E9}"/>
    <cellStyle name="集計 2 2 9 13" xfId="10642" xr:uid="{E52E28ED-E325-4B68-B522-0DCAB63AD4A3}"/>
    <cellStyle name="集計 2 2 9 13 2" xfId="21399" xr:uid="{98F339A2-41C3-49FE-81FA-A2939B022BE3}"/>
    <cellStyle name="集計 2 2 9 13 2 2" xfId="43090" xr:uid="{2521FC55-1A37-4ED6-820F-641B98DAF561}"/>
    <cellStyle name="集計 2 2 9 13 3" xfId="32331" xr:uid="{5CFAF3F1-498F-4897-AA8B-4594A7B4B88E}"/>
    <cellStyle name="集計 2 2 9 14" xfId="8760" xr:uid="{6CFA8C8C-62B0-4657-AFD0-AF03AB9DC8FC}"/>
    <cellStyle name="集計 2 2 9 14 2" xfId="19516" xr:uid="{1732B136-2455-4BAA-A75F-D65E566E763E}"/>
    <cellStyle name="集計 2 2 9 14 2 2" xfId="41207" xr:uid="{C8984DC5-277F-4383-80DD-42D7DE6AFE07}"/>
    <cellStyle name="集計 2 2 9 14 3" xfId="30448" xr:uid="{44BAFF69-5677-4226-BB60-65F786EA6AE7}"/>
    <cellStyle name="集計 2 2 9 15" xfId="8099" xr:uid="{220299DA-A316-4767-A001-9876853BD524}"/>
    <cellStyle name="集計 2 2 9 15 2" xfId="18855" xr:uid="{5EFFC8A8-6E14-44D9-8685-899222D8D9C5}"/>
    <cellStyle name="集計 2 2 9 15 2 2" xfId="40546" xr:uid="{EAC99876-A681-49EA-90B9-AFF2304EC0BE}"/>
    <cellStyle name="集計 2 2 9 15 3" xfId="29787" xr:uid="{8428D4D0-F99B-46FF-9C7A-4274547F7217}"/>
    <cellStyle name="集計 2 2 9 16" xfId="11307" xr:uid="{5971C4D4-1133-4D09-BBED-9BB31DF6AF26}"/>
    <cellStyle name="集計 2 2 9 16 2" xfId="22064" xr:uid="{BE9029C9-0C71-49DE-906B-7946B0469D04}"/>
    <cellStyle name="集計 2 2 9 16 2 2" xfId="43755" xr:uid="{91404D55-CC32-40C2-918F-2E84763C3056}"/>
    <cellStyle name="集計 2 2 9 16 3" xfId="32996" xr:uid="{A7A9ABD9-AF6A-4EC6-A584-A819002B2B39}"/>
    <cellStyle name="集計 2 2 9 17" xfId="13159" xr:uid="{4CC33EA6-3BCF-445B-A160-C8AC0EBC584B}"/>
    <cellStyle name="集計 2 2 9 17 2" xfId="34848" xr:uid="{8BF1120C-E077-4EB2-9173-8119F6CAA405}"/>
    <cellStyle name="集計 2 2 9 18" xfId="24088" xr:uid="{BC134501-CF3D-4818-B0AA-0D893FE38304}"/>
    <cellStyle name="集計 2 2 9 19" xfId="45786" xr:uid="{24A5BB47-93B8-4CB0-9E17-84194181A9F7}"/>
    <cellStyle name="集計 2 2 9 2" xfId="3334" xr:uid="{3AD11CDA-9D0F-45F5-83C0-D4EF0FC2AF08}"/>
    <cellStyle name="集計 2 2 9 2 2" xfId="14090" xr:uid="{0C85CAAA-4E64-43EA-A048-B8D80D3CE58F}"/>
    <cellStyle name="集計 2 2 9 2 2 2" xfId="35780" xr:uid="{F5935055-B315-4E46-9BB0-C5751DD7CDBB}"/>
    <cellStyle name="集計 2 2 9 2 2 3" xfId="49997" xr:uid="{29748E52-3D1D-411E-840E-83E95C319B7D}"/>
    <cellStyle name="集計 2 2 9 2 3" xfId="25021" xr:uid="{8F448DFA-0F4B-4030-89C7-BBB314C3922C}"/>
    <cellStyle name="集計 2 2 9 2 4" xfId="47828" xr:uid="{033F90E6-575F-4B74-A49A-874798EC9B2E}"/>
    <cellStyle name="集計 2 2 9 20" xfId="46464" xr:uid="{E11F9747-EB45-41CF-B42C-E00C9DF52D20}"/>
    <cellStyle name="集計 2 2 9 21" xfId="47148" xr:uid="{A7B62134-8EC1-4A2E-89F1-2DA21ECF5087}"/>
    <cellStyle name="集計 2 2 9 3" xfId="4011" xr:uid="{8889BC8D-7FBA-47C6-8FB6-C0281F48017A}"/>
    <cellStyle name="集計 2 2 9 3 2" xfId="14767" xr:uid="{0A91579E-B47A-4422-8CCC-C4B92AA70A34}"/>
    <cellStyle name="集計 2 2 9 3 2 2" xfId="36457" xr:uid="{E9B5853D-AE73-4E68-B8B1-748A91C22C92}"/>
    <cellStyle name="集計 2 2 9 3 2 3" xfId="50677" xr:uid="{4381C232-5FDA-4672-9887-137E2CE7DD8B}"/>
    <cellStyle name="集計 2 2 9 3 3" xfId="25699" xr:uid="{B6D35F3B-3642-4D56-A909-9E5C4523029B}"/>
    <cellStyle name="集計 2 2 9 3 4" xfId="48508" xr:uid="{224477B6-9602-4837-A060-39D0B48F23BE}"/>
    <cellStyle name="集計 2 2 9 4" xfId="4691" xr:uid="{124397F3-C260-49ED-9E8F-265868B327C9}"/>
    <cellStyle name="集計 2 2 9 4 2" xfId="15447" xr:uid="{3E68B863-7024-49A8-A6A2-8BE30341504C}"/>
    <cellStyle name="集計 2 2 9 4 2 2" xfId="37137" xr:uid="{9BEE31D8-2581-4488-AA3B-0F9F98FC141D}"/>
    <cellStyle name="集計 2 2 9 4 3" xfId="26379" xr:uid="{11D14AC8-798F-431E-80B9-21AFB7DFCB50}"/>
    <cellStyle name="集計 2 2 9 4 4" xfId="49317" xr:uid="{6732A42E-DD31-4E5A-9441-C8C837F40805}"/>
    <cellStyle name="集計 2 2 9 5" xfId="5367" xr:uid="{ECF23C73-6F7C-46A1-B3FE-6E01C672B899}"/>
    <cellStyle name="集計 2 2 9 5 2" xfId="16123" xr:uid="{8E538964-E168-42CC-9A5E-DBB1AA3BBB4B}"/>
    <cellStyle name="集計 2 2 9 5 2 2" xfId="37813" xr:uid="{CB1A9112-F69C-4D6B-AEC2-606F6CE67F56}"/>
    <cellStyle name="集計 2 2 9 5 3" xfId="27055" xr:uid="{09F134A5-DFA2-400D-8921-5FB349973281}"/>
    <cellStyle name="集計 2 2 9 6" xfId="6056" xr:uid="{E164B68E-5696-4C69-9E67-A7AEAA231F4E}"/>
    <cellStyle name="集計 2 2 9 6 2" xfId="16812" xr:uid="{7A96DC5A-2986-4951-8AD1-40FAAC3759D9}"/>
    <cellStyle name="集計 2 2 9 6 2 2" xfId="38502" xr:uid="{1EFA740B-6F8D-46BB-8441-5B85E6D6036A}"/>
    <cellStyle name="集計 2 2 9 6 3" xfId="27743" xr:uid="{E4FE2F90-AC05-4C62-943A-27BACF449112}"/>
    <cellStyle name="集計 2 2 9 7" xfId="6730" xr:uid="{D44EB4E3-D908-4D33-ABC5-7B4DB7FFF0DC}"/>
    <cellStyle name="集計 2 2 9 7 2" xfId="17486" xr:uid="{CC070A30-C297-481F-9806-5D86D84DF803}"/>
    <cellStyle name="集計 2 2 9 7 2 2" xfId="39176" xr:uid="{4E76EFF7-0762-43DC-B6AD-D6BAC3208A8A}"/>
    <cellStyle name="集計 2 2 9 7 3" xfId="28417" xr:uid="{BDF484BA-220B-4F8A-8ADD-F6657593DFF9}"/>
    <cellStyle name="集計 2 2 9 8" xfId="7406" xr:uid="{3FD51F2D-9D0A-49B0-BD47-4A8E675C01A6}"/>
    <cellStyle name="集計 2 2 9 8 2" xfId="18162" xr:uid="{4E5C429B-E665-4E36-814F-B9D7F2C8BE9F}"/>
    <cellStyle name="集計 2 2 9 8 2 2" xfId="39852" xr:uid="{014131EF-CFAC-4F2B-AEF5-E2B291B026C1}"/>
    <cellStyle name="集計 2 2 9 8 3" xfId="29093" xr:uid="{EB38EA87-7D8E-459F-AA71-ABFF77B939FA}"/>
    <cellStyle name="集計 2 2 9 9" xfId="2608" xr:uid="{CB6B7338-2A2E-4F15-B789-C1BF61A2AC62}"/>
    <cellStyle name="集計 2 2 9 9 2" xfId="13977" xr:uid="{AA961DA1-A3FD-4BDE-A881-C9E4AD79FE6F}"/>
    <cellStyle name="集計 2 2 9 9 2 2" xfId="35667" xr:uid="{3480DBA8-FA84-4857-8D90-A6EAEE0711B7}"/>
    <cellStyle name="集計 2 2 9 9 3" xfId="24908" xr:uid="{5593A102-539C-4CA1-ABB6-FCA21EE60501}"/>
    <cellStyle name="集計 2 3" xfId="2413" xr:uid="{2A7BDB44-8DA4-46D8-B694-5B7A3D281A5D}"/>
    <cellStyle name="集計 2 3 10" xfId="3236" xr:uid="{F9A65B4E-E7FE-4148-8AA8-48CEFB93FAC6}"/>
    <cellStyle name="集計 2 3 10 10" xfId="9264" xr:uid="{07F0948B-A1FB-463A-85ED-8AC5CB67947A}"/>
    <cellStyle name="集計 2 3 10 10 2" xfId="20021" xr:uid="{856FA14C-AE83-4510-B4A8-6BCECF96ACDE}"/>
    <cellStyle name="集計 2 3 10 10 2 2" xfId="41712" xr:uid="{10C8C203-CB7E-4AB7-9A73-FF0DFEC455C0}"/>
    <cellStyle name="集計 2 3 10 10 3" xfId="30953" xr:uid="{D7DE17FD-9C81-4508-9CF6-91B62AC9DAD5}"/>
    <cellStyle name="集計 2 3 10 11" xfId="9890" xr:uid="{47E149F6-859B-4FC0-BEF4-F2DB4B456D77}"/>
    <cellStyle name="集計 2 3 10 11 2" xfId="20647" xr:uid="{9A68E305-5B0B-4C03-9F20-E6ED04ED3FB6}"/>
    <cellStyle name="集計 2 3 10 11 2 2" xfId="42338" xr:uid="{92A8FCB7-279D-480F-AC7E-C2AF6F8D9828}"/>
    <cellStyle name="集計 2 3 10 11 3" xfId="31579" xr:uid="{3114888F-4576-4177-B58D-B9526AFEBE3F}"/>
    <cellStyle name="集計 2 3 10 12" xfId="10525" xr:uid="{20C5788F-132B-48B6-8677-1B63B71974B1}"/>
    <cellStyle name="集計 2 3 10 12 2" xfId="21282" xr:uid="{2DC0C359-68AE-4AB1-BABC-AE78130DE4F3}"/>
    <cellStyle name="集計 2 3 10 12 2 2" xfId="42973" xr:uid="{C2B30EBF-E653-46E5-B625-88F0514EEE08}"/>
    <cellStyle name="集計 2 3 10 12 3" xfId="32214" xr:uid="{AED41CE5-2C89-4578-AFE5-E04F4DBFFFFA}"/>
    <cellStyle name="集計 2 3 10 13" xfId="11177" xr:uid="{D7ED1B22-55F0-4D14-A125-FEB5C67A2859}"/>
    <cellStyle name="集計 2 3 10 13 2" xfId="21934" xr:uid="{44234A02-73F3-45E5-8CB4-41BD9EF710A8}"/>
    <cellStyle name="集計 2 3 10 13 2 2" xfId="43625" xr:uid="{3149594C-35BE-483B-88E2-947073EBF72E}"/>
    <cellStyle name="集計 2 3 10 13 3" xfId="32866" xr:uid="{B3AC8383-1B98-428F-BE51-FE87A27C918F}"/>
    <cellStyle name="集計 2 3 10 14" xfId="11802" xr:uid="{C014241B-3784-49DC-85B8-B9A8A70219FE}"/>
    <cellStyle name="集計 2 3 10 14 2" xfId="22559" xr:uid="{926FED4B-708B-4DA4-B85B-33E02FF17653}"/>
    <cellStyle name="集計 2 3 10 14 2 2" xfId="44250" xr:uid="{D6BB80CC-054A-4B19-B92C-A84919FC62E5}"/>
    <cellStyle name="集計 2 3 10 14 3" xfId="33491" xr:uid="{79C84273-02B1-4F6A-9CDB-08B5D5FB17DB}"/>
    <cellStyle name="集計 2 3 10 15" xfId="12407" xr:uid="{BC8183EF-8285-4BED-B75C-7A66454F00A3}"/>
    <cellStyle name="集計 2 3 10 15 2" xfId="23164" xr:uid="{AE9652F0-B2C4-46C4-A4E3-A4E9342AA05F}"/>
    <cellStyle name="集計 2 3 10 15 2 2" xfId="44855" xr:uid="{2D358F07-D003-4F14-A3D7-00137B5F61AD}"/>
    <cellStyle name="集計 2 3 10 15 3" xfId="34096" xr:uid="{69BA560B-3B49-4D95-A473-2A54A351A80A}"/>
    <cellStyle name="集計 2 3 10 16" xfId="13036" xr:uid="{CA4EBC8A-7DE4-4983-B218-88FF6375BA59}"/>
    <cellStyle name="集計 2 3 10 16 2" xfId="23793" xr:uid="{364C7F41-CE41-4666-B04E-EC3E5C48C7C8}"/>
    <cellStyle name="集計 2 3 10 16 2 2" xfId="45484" xr:uid="{BDA3A1C9-20D0-4037-B26F-7F7C4EDD60DF}"/>
    <cellStyle name="集計 2 3 10 16 3" xfId="34725" xr:uid="{1D279F80-41BF-4670-8232-D5E008E686B9}"/>
    <cellStyle name="集計 2 3 10 17" xfId="13707" xr:uid="{50FD8B57-05A5-4562-BCB6-D0E644019159}"/>
    <cellStyle name="集計 2 3 10 17 2" xfId="35396" xr:uid="{97064058-5E82-488E-AF97-1597A7BEE6A8}"/>
    <cellStyle name="集計 2 3 10 18" xfId="24636" xr:uid="{E183F9F4-38E1-4465-807C-197A5B1C8F0C}"/>
    <cellStyle name="集計 2 3 10 19" xfId="46334" xr:uid="{F3F2189B-67E7-4628-870F-29C02FC90D3E}"/>
    <cellStyle name="集計 2 3 10 2" xfId="3888" xr:uid="{7E1DF034-6DB0-45B8-BC0E-0EA33C1B5FAB}"/>
    <cellStyle name="集計 2 3 10 2 2" xfId="14644" xr:uid="{DD44DE0E-8F6E-49CF-BDA2-42D81353A10C}"/>
    <cellStyle name="集計 2 3 10 2 2 2" xfId="36334" xr:uid="{D122C669-21C5-4BED-9EB3-A32CD0C68EC5}"/>
    <cellStyle name="集計 2 3 10 2 2 3" xfId="50545" xr:uid="{60824F17-91C5-4F70-8994-686B6BB742EA}"/>
    <cellStyle name="集計 2 3 10 2 3" xfId="25576" xr:uid="{80EDF3F6-CBAB-4940-8B27-31F9EAB84D68}"/>
    <cellStyle name="集計 2 3 10 2 4" xfId="48376" xr:uid="{91051378-C621-4825-BD39-3039825E539A}"/>
    <cellStyle name="集計 2 3 10 20" xfId="47012" xr:uid="{EC2738D6-7FAD-47D2-AE57-BD26ECC78399}"/>
    <cellStyle name="集計 2 3 10 21" xfId="47696" xr:uid="{381F7246-20CA-4589-BAD6-02A1F1707862}"/>
    <cellStyle name="集計 2 3 10 3" xfId="4568" xr:uid="{5445E38C-D60E-47FF-AC0B-037490B158AA}"/>
    <cellStyle name="集計 2 3 10 3 2" xfId="15324" xr:uid="{A218924D-37C3-4DB3-B9FB-541F286A610D}"/>
    <cellStyle name="集計 2 3 10 3 2 2" xfId="37014" xr:uid="{784F2A15-1A63-441B-A3B0-7F92609F9023}"/>
    <cellStyle name="集計 2 3 10 3 2 3" xfId="51225" xr:uid="{B2739EC0-2C7D-4815-80D4-6B3D2EDF3122}"/>
    <cellStyle name="集計 2 3 10 3 3" xfId="26256" xr:uid="{21C1F33A-31E5-4215-BF58-1AFB522D4735}"/>
    <cellStyle name="集計 2 3 10 3 4" xfId="49056" xr:uid="{058B7D6A-836F-4F5C-8430-5F42F3B5C6DF}"/>
    <cellStyle name="集計 2 3 10 4" xfId="5244" xr:uid="{579EB182-8373-4977-8DFA-EE7866D4191B}"/>
    <cellStyle name="集計 2 3 10 4 2" xfId="16000" xr:uid="{3A287DD8-0FCA-47E4-8A7D-9D257AD03EF1}"/>
    <cellStyle name="集計 2 3 10 4 2 2" xfId="37690" xr:uid="{7CCADC3C-24FB-469D-B44D-9E3D94021214}"/>
    <cellStyle name="集計 2 3 10 4 3" xfId="26932" xr:uid="{6C9CC344-ED42-42BA-A402-6C60600C8605}"/>
    <cellStyle name="集計 2 3 10 4 4" xfId="49865" xr:uid="{A637C2CB-A797-4DE6-A631-CE2D6D70F04B}"/>
    <cellStyle name="集計 2 3 10 5" xfId="5924" xr:uid="{0C64D31D-2D0F-4DD0-A321-90CA09F914BD}"/>
    <cellStyle name="集計 2 3 10 5 2" xfId="16680" xr:uid="{7CB716B6-92C8-4319-9BA3-E3206012A338}"/>
    <cellStyle name="集計 2 3 10 5 2 2" xfId="38370" xr:uid="{F4DAB87E-B2EB-4B0D-BDEF-8382D85FF88B}"/>
    <cellStyle name="集計 2 3 10 5 3" xfId="27611" xr:uid="{82F12F83-499D-4B52-9E9A-BDDD968F9CF4}"/>
    <cellStyle name="集計 2 3 10 6" xfId="6607" xr:uid="{C0D905B7-87D5-4357-BFAE-3BA5C7CDF9A0}"/>
    <cellStyle name="集計 2 3 10 6 2" xfId="17363" xr:uid="{1AB28950-5D50-432A-B3FC-3EE3315703C6}"/>
    <cellStyle name="集計 2 3 10 6 2 2" xfId="39053" xr:uid="{2B2ACD81-4DE1-45E7-822D-F4CB632B520E}"/>
    <cellStyle name="集計 2 3 10 6 3" xfId="28294" xr:uid="{63D86665-E6B0-4446-9CD9-930372D5EAF2}"/>
    <cellStyle name="集計 2 3 10 7" xfId="7286" xr:uid="{1EAE359B-4956-483C-BE81-795030F95604}"/>
    <cellStyle name="集計 2 3 10 7 2" xfId="18042" xr:uid="{80874973-1C09-46BB-ACEE-E51BD3A4F87D}"/>
    <cellStyle name="集計 2 3 10 7 2 2" xfId="39732" xr:uid="{6CEC3D0E-1677-4587-883E-C0D58146D65D}"/>
    <cellStyle name="集計 2 3 10 7 3" xfId="28973" xr:uid="{F17A3AB4-8F1F-46BD-98A9-32665BAB202C}"/>
    <cellStyle name="集計 2 3 10 8" xfId="7949" xr:uid="{C8252996-07EE-4576-8FF8-318CC4B781E7}"/>
    <cellStyle name="集計 2 3 10 8 2" xfId="18705" xr:uid="{CF3CAB0F-884A-4DC6-8B67-0CDA215EECC4}"/>
    <cellStyle name="集計 2 3 10 8 2 2" xfId="40396" xr:uid="{B9B3CA90-75D8-469E-B2A0-3B91D40C3565}"/>
    <cellStyle name="集計 2 3 10 8 3" xfId="29637" xr:uid="{A7C78CEF-A5CE-4B76-96DC-C93AC8C96CD2}"/>
    <cellStyle name="集計 2 3 10 9" xfId="8585" xr:uid="{7D3B9C4B-74FB-452A-AAE1-4C2D2BF8688D}"/>
    <cellStyle name="集計 2 3 10 9 2" xfId="19341" xr:uid="{C9FF9F0B-5927-4DA7-8B4D-85DB91B0B927}"/>
    <cellStyle name="集計 2 3 10 9 2 2" xfId="41032" xr:uid="{53437B31-BFAC-42BE-BD34-909010A542E3}"/>
    <cellStyle name="集計 2 3 10 9 3" xfId="30273" xr:uid="{5F0BD25A-2D4A-4FFD-A502-6F97C190DF71}"/>
    <cellStyle name="集計 2 3 11" xfId="3296" xr:uid="{41A05515-A187-4FBA-97C7-BB351F7B93FF}"/>
    <cellStyle name="集計 2 3 11 10" xfId="9324" xr:uid="{BE732849-648B-44D1-8CEE-644993E242FB}"/>
    <cellStyle name="集計 2 3 11 10 2" xfId="20081" xr:uid="{92F94FB9-69A6-451F-B9E9-0EAB0FDA6D83}"/>
    <cellStyle name="集計 2 3 11 10 2 2" xfId="41772" xr:uid="{C4122C3C-B0E0-43DF-A596-0485FA920365}"/>
    <cellStyle name="集計 2 3 11 10 3" xfId="31013" xr:uid="{9D2C234E-27D0-4E62-84C6-BAC0EF429AC4}"/>
    <cellStyle name="集計 2 3 11 11" xfId="9950" xr:uid="{A0B7765C-6526-44C0-99D4-0F54D85BBD11}"/>
    <cellStyle name="集計 2 3 11 11 2" xfId="20707" xr:uid="{21BAEE07-F242-4458-95F1-CCC5061CB904}"/>
    <cellStyle name="集計 2 3 11 11 2 2" xfId="42398" xr:uid="{9E7543D0-2A03-4729-AC26-1E794DFABDA6}"/>
    <cellStyle name="集計 2 3 11 11 3" xfId="31639" xr:uid="{6B685B09-30BC-47C4-8D14-4FF26CF8FD56}"/>
    <cellStyle name="集計 2 3 11 12" xfId="10585" xr:uid="{5CD1D2A0-E029-44A5-9D32-AC4B76446963}"/>
    <cellStyle name="集計 2 3 11 12 2" xfId="21342" xr:uid="{95960BBC-3788-478A-9295-D587EE0914F0}"/>
    <cellStyle name="集計 2 3 11 12 2 2" xfId="43033" xr:uid="{842BFF17-E7C9-49C4-AC7E-BD28CAB2E479}"/>
    <cellStyle name="集計 2 3 11 12 3" xfId="32274" xr:uid="{C5DC8EEB-67B5-440B-BB7A-C7EE9BBA3D5A}"/>
    <cellStyle name="集計 2 3 11 13" xfId="11237" xr:uid="{B5563F44-4C5D-4AA1-B5C3-D126D5954E9F}"/>
    <cellStyle name="集計 2 3 11 13 2" xfId="21994" xr:uid="{657847C5-ECB8-4124-AE68-DA25F66DDC4C}"/>
    <cellStyle name="集計 2 3 11 13 2 2" xfId="43685" xr:uid="{8D914BFA-172D-4990-9538-1BD11D473A3C}"/>
    <cellStyle name="集計 2 3 11 13 3" xfId="32926" xr:uid="{CEAB3F39-D815-4DA2-A653-BB42F765A9EB}"/>
    <cellStyle name="集計 2 3 11 14" xfId="11862" xr:uid="{576D6099-2338-4DEA-9207-8E219BF8763C}"/>
    <cellStyle name="集計 2 3 11 14 2" xfId="22619" xr:uid="{1F17631A-0CC6-461F-A818-8FEF6C5FD530}"/>
    <cellStyle name="集計 2 3 11 14 2 2" xfId="44310" xr:uid="{6F8FA8E9-47EC-455C-BF01-85D6C88C2E88}"/>
    <cellStyle name="集計 2 3 11 14 3" xfId="33551" xr:uid="{D0526673-E673-4B8A-9996-7B1B6DCCC00D}"/>
    <cellStyle name="集計 2 3 11 15" xfId="12467" xr:uid="{F2F0CAAD-0B24-4456-932A-DF81FEDD9A52}"/>
    <cellStyle name="集計 2 3 11 15 2" xfId="23224" xr:uid="{94D97792-B3A3-43E9-B72B-33A6DD03C41D}"/>
    <cellStyle name="集計 2 3 11 15 2 2" xfId="44915" xr:uid="{D8D64475-8E96-4939-81ED-26852CDE864F}"/>
    <cellStyle name="集計 2 3 11 15 3" xfId="34156" xr:uid="{CF4F9108-9783-4CC7-AD25-7CB55E4ECF01}"/>
    <cellStyle name="集計 2 3 11 16" xfId="13096" xr:uid="{29892D74-42B5-4DA4-B241-C08AB42C09FB}"/>
    <cellStyle name="集計 2 3 11 16 2" xfId="23853" xr:uid="{B0288F9D-82E9-48AA-881A-158B1EA5A26E}"/>
    <cellStyle name="集計 2 3 11 16 2 2" xfId="45544" xr:uid="{D67CC9D0-DA73-4362-BABD-BD59BF634F05}"/>
    <cellStyle name="集計 2 3 11 16 3" xfId="34785" xr:uid="{3DCCF4E0-D5FD-4CC9-BE86-772321AAE935}"/>
    <cellStyle name="集計 2 3 11 17" xfId="13767" xr:uid="{61C35E37-E5B0-4F78-85B9-7A7C4D7EE044}"/>
    <cellStyle name="集計 2 3 11 17 2" xfId="35456" xr:uid="{897364A5-41DB-441B-A474-9336E8C8C0E8}"/>
    <cellStyle name="集計 2 3 11 18" xfId="24696" xr:uid="{AF3A68F1-96AF-4777-BDB9-465A88AFFCF6}"/>
    <cellStyle name="集計 2 3 11 19" xfId="46394" xr:uid="{19FD1D75-8A9F-4EF4-9C6F-ECFB162E5DB3}"/>
    <cellStyle name="集計 2 3 11 2" xfId="3948" xr:uid="{3ADDB334-1598-4F2E-A7D8-8646B0AF3D9F}"/>
    <cellStyle name="集計 2 3 11 2 2" xfId="14704" xr:uid="{BD20B10D-50A0-47AD-A68C-38DBB42C901D}"/>
    <cellStyle name="集計 2 3 11 2 2 2" xfId="36394" xr:uid="{F8A3ADE8-F07E-4663-AFB1-C469D610ADA7}"/>
    <cellStyle name="集計 2 3 11 2 2 3" xfId="50605" xr:uid="{06745B0E-080B-4602-91DD-0EC63C20F06D}"/>
    <cellStyle name="集計 2 3 11 2 3" xfId="25636" xr:uid="{41D160E8-5704-41A9-8647-565D22E8A561}"/>
    <cellStyle name="集計 2 3 11 2 4" xfId="48436" xr:uid="{712187E0-5DD2-4A3E-BD0D-2E43C2758A03}"/>
    <cellStyle name="集計 2 3 11 20" xfId="47072" xr:uid="{1B161AB7-3267-4D46-9D1F-F33EAF0321E8}"/>
    <cellStyle name="集計 2 3 11 21" xfId="47756" xr:uid="{471D2872-B10B-413F-9E7E-F6044677E0CD}"/>
    <cellStyle name="集計 2 3 11 3" xfId="4628" xr:uid="{C7B6D6D5-2F6A-45A0-B64B-F11DE5B3B3AC}"/>
    <cellStyle name="集計 2 3 11 3 2" xfId="15384" xr:uid="{4168F007-60B4-4B07-83A9-98F62531FD25}"/>
    <cellStyle name="集計 2 3 11 3 2 2" xfId="37074" xr:uid="{63D23EE6-3E71-4E61-B70E-B89F8B8C46B8}"/>
    <cellStyle name="集計 2 3 11 3 2 3" xfId="51285" xr:uid="{2E1ADDDE-79CE-4B16-852B-2B188B651B25}"/>
    <cellStyle name="集計 2 3 11 3 3" xfId="26316" xr:uid="{615F1F50-6E89-4F41-A31A-3B8877B4F5D2}"/>
    <cellStyle name="集計 2 3 11 3 4" xfId="49116" xr:uid="{69845D8E-279A-42DA-92B1-425130FD89A2}"/>
    <cellStyle name="集計 2 3 11 4" xfId="5304" xr:uid="{2F47A23C-3837-4E27-A188-E1937246B279}"/>
    <cellStyle name="集計 2 3 11 4 2" xfId="16060" xr:uid="{9FA9F282-2EB3-4EE0-A679-45475039E819}"/>
    <cellStyle name="集計 2 3 11 4 2 2" xfId="37750" xr:uid="{DEF358B4-5DA5-42E6-9DA8-78B66D829359}"/>
    <cellStyle name="集計 2 3 11 4 3" xfId="26992" xr:uid="{0048CE65-A224-4A18-A513-B50FC4FCE93A}"/>
    <cellStyle name="集計 2 3 11 4 4" xfId="49925" xr:uid="{0D04BC90-9222-46A0-9678-1FD33CDBD3A3}"/>
    <cellStyle name="集計 2 3 11 5" xfId="5984" xr:uid="{AF58C2B5-4135-4806-85EE-0C85905B2122}"/>
    <cellStyle name="集計 2 3 11 5 2" xfId="16740" xr:uid="{60A1F528-0384-4B3D-9DE6-93331FCCC786}"/>
    <cellStyle name="集計 2 3 11 5 2 2" xfId="38430" xr:uid="{944F12C9-CA38-4F75-A866-39DE9D0F2861}"/>
    <cellStyle name="集計 2 3 11 5 3" xfId="27671" xr:uid="{44F0BC14-4D35-4F5D-AB8B-728EB9D70A45}"/>
    <cellStyle name="集計 2 3 11 6" xfId="6667" xr:uid="{A6710A03-927A-45B0-BC47-F7CB846FE8E3}"/>
    <cellStyle name="集計 2 3 11 6 2" xfId="17423" xr:uid="{2CC38109-CB95-49A0-8B5F-2B954233359E}"/>
    <cellStyle name="集計 2 3 11 6 2 2" xfId="39113" xr:uid="{A5919D29-A8D8-4447-B4F0-6FA3D9C13EFC}"/>
    <cellStyle name="集計 2 3 11 6 3" xfId="28354" xr:uid="{61661BD7-9A8E-4727-BD31-FB3AAD0A30EE}"/>
    <cellStyle name="集計 2 3 11 7" xfId="7346" xr:uid="{311E661F-D6C0-493E-965D-9ED134C24091}"/>
    <cellStyle name="集計 2 3 11 7 2" xfId="18102" xr:uid="{B196D899-2FEA-433C-944B-074BD5112150}"/>
    <cellStyle name="集計 2 3 11 7 2 2" xfId="39792" xr:uid="{E7962D2B-2E76-4A36-AAD3-A881FF6685CB}"/>
    <cellStyle name="集計 2 3 11 7 3" xfId="29033" xr:uid="{6D4EC125-7541-4C79-8FD7-258C7A581544}"/>
    <cellStyle name="集計 2 3 11 8" xfId="8009" xr:uid="{90DE01A0-3E8C-49A0-A7B9-97429C41108E}"/>
    <cellStyle name="集計 2 3 11 8 2" xfId="18765" xr:uid="{8C1674C2-9E18-468B-8008-80A2880A4CA0}"/>
    <cellStyle name="集計 2 3 11 8 2 2" xfId="40456" xr:uid="{A56A3B45-1773-4852-9FBC-E65B89A129D7}"/>
    <cellStyle name="集計 2 3 11 8 3" xfId="29697" xr:uid="{29A4D8BF-79B4-42EA-ACC6-C755F8E60E26}"/>
    <cellStyle name="集計 2 3 11 9" xfId="8645" xr:uid="{B53D50AA-2E81-43AA-9B90-747B59C582AC}"/>
    <cellStyle name="集計 2 3 11 9 2" xfId="19401" xr:uid="{27DEEBC4-6499-4FD4-AE54-5CC69EE281B5}"/>
    <cellStyle name="集計 2 3 11 9 2 2" xfId="41092" xr:uid="{8C950FA2-8E4D-48A9-BE95-19A89A09F68B}"/>
    <cellStyle name="集計 2 3 11 9 3" xfId="30333" xr:uid="{3067C2B9-83A4-48F7-9FC1-6F8AB7DFCD9B}"/>
    <cellStyle name="集計 2 3 12" xfId="2732" xr:uid="{F0BBA418-2225-421D-BAAD-CA343AD4EBE8}"/>
    <cellStyle name="集計 2 3 12 2" xfId="14038" xr:uid="{5121FE44-4229-45B3-988A-0594088315E9}"/>
    <cellStyle name="集計 2 3 12 2 2" xfId="35728" xr:uid="{86F0EBC5-ED7D-4ADC-9553-9B8E91976E01}"/>
    <cellStyle name="集計 2 3 12 2 3" xfId="50048" xr:uid="{470689F0-F0EB-47B7-833F-D34B63165B74}"/>
    <cellStyle name="集計 2 3 12 3" xfId="24969" xr:uid="{29AD7AE0-9883-4DF2-91B4-F1DC5013AB5C}"/>
    <cellStyle name="集計 2 3 12 4" xfId="47879" xr:uid="{72446D84-75FB-4F81-9C09-3C70B27A153D}"/>
    <cellStyle name="集計 2 3 13" xfId="3385" xr:uid="{954C9763-9D7E-4358-9A2A-54C4734790F6}"/>
    <cellStyle name="集計 2 3 13 2" xfId="14141" xr:uid="{4E20349E-C789-4F75-A89A-FC9CF3B961D1}"/>
    <cellStyle name="集計 2 3 13 2 2" xfId="35831" xr:uid="{3266694D-3963-43E2-86D0-39EE513F6F68}"/>
    <cellStyle name="集計 2 3 13 2 3" xfId="50728" xr:uid="{E900855F-E8BC-412A-9D4D-7C6F5161A132}"/>
    <cellStyle name="集計 2 3 13 3" xfId="25072" xr:uid="{ACBE9FFC-05EB-4314-AD36-E48C9ABF8AF3}"/>
    <cellStyle name="集計 2 3 13 4" xfId="48559" xr:uid="{72599E02-E655-431E-8377-ED67B3B00180}"/>
    <cellStyle name="集計 2 3 14" xfId="4062" xr:uid="{9C3AD816-8390-4A22-BD1B-92AE297473F2}"/>
    <cellStyle name="集計 2 3 14 2" xfId="14818" xr:uid="{CA80650D-2231-4DFF-A467-41353C06AA9D}"/>
    <cellStyle name="集計 2 3 14 2 2" xfId="36508" xr:uid="{F90FB95D-610C-48F8-9A77-5AC80B2D4BDB}"/>
    <cellStyle name="集計 2 3 14 3" xfId="25750" xr:uid="{BC67BA5B-1E4B-4A30-B260-8CFCF3BD0F3B}"/>
    <cellStyle name="集計 2 3 14 4" xfId="49368" xr:uid="{555E1B46-52DB-48C7-8461-2D2EF12B99D1}"/>
    <cellStyle name="集計 2 3 15" xfId="4742" xr:uid="{500E035A-FBC7-4E96-8652-CBA54BAAE59F}"/>
    <cellStyle name="集計 2 3 15 2" xfId="15498" xr:uid="{4CCAF5F7-2E79-4898-905A-09AD1E358EE3}"/>
    <cellStyle name="集計 2 3 15 2 2" xfId="37188" xr:uid="{B52629EF-7B19-49A6-BBC4-E9B3CEC5DE21}"/>
    <cellStyle name="集計 2 3 15 3" xfId="26430" xr:uid="{7061793C-F537-4B62-83CA-AA3146D53CA4}"/>
    <cellStyle name="集計 2 3 16" xfId="5418" xr:uid="{46B610C8-5A0C-4413-AE3B-6F9351C90ABB}"/>
    <cellStyle name="集計 2 3 16 2" xfId="16174" xr:uid="{781567ED-8A70-41BD-A975-952B67ECF727}"/>
    <cellStyle name="集計 2 3 16 2 2" xfId="37864" xr:uid="{1972F80C-3668-4AAB-94F8-A023122801AA}"/>
    <cellStyle name="集計 2 3 16 3" xfId="27106" xr:uid="{80A66DCC-F511-4EEC-9116-C88A88AE969C}"/>
    <cellStyle name="集計 2 3 17" xfId="6107" xr:uid="{472E1B45-5954-4616-8458-F01319A6F88C}"/>
    <cellStyle name="集計 2 3 17 2" xfId="16863" xr:uid="{55038CC4-9496-4AD9-AA14-49B9D210FB9F}"/>
    <cellStyle name="集計 2 3 17 2 2" xfId="38553" xr:uid="{318288B7-5E44-4F9F-A7CA-B78475A5C76A}"/>
    <cellStyle name="集計 2 3 17 3" xfId="27794" xr:uid="{0E1689B6-F9CF-42CD-B986-4BF4CB64F339}"/>
    <cellStyle name="集計 2 3 18" xfId="6781" xr:uid="{92031AAF-1E6E-4E31-923C-2EF29D27B387}"/>
    <cellStyle name="集計 2 3 18 2" xfId="17537" xr:uid="{C40AB38D-54A3-499D-A410-DA0C2AF33F7F}"/>
    <cellStyle name="集計 2 3 18 2 2" xfId="39227" xr:uid="{993D9A3C-A2F6-4B8B-9D17-B2F4D6B1135A}"/>
    <cellStyle name="集計 2 3 18 3" xfId="28468" xr:uid="{A204CCB4-EBA8-4CB5-A341-B4A9A180DA94}"/>
    <cellStyle name="集計 2 3 19" xfId="8081" xr:uid="{0B763626-F533-4858-ADD5-CFA3A0823AFC}"/>
    <cellStyle name="集計 2 3 19 2" xfId="18837" xr:uid="{54654FA3-BF03-46C9-9180-B22F5149DCE1}"/>
    <cellStyle name="集計 2 3 19 2 2" xfId="40528" xr:uid="{08D0CFDB-E005-4199-8AF2-7B59B525BD06}"/>
    <cellStyle name="集計 2 3 19 3" xfId="29769" xr:uid="{7FA13499-0ECF-441C-8BA4-9F5ABEB5F115}"/>
    <cellStyle name="集計 2 3 2" xfId="2791" xr:uid="{3E948C71-BD29-4494-B237-A96D2F5A9226}"/>
    <cellStyle name="集計 2 3 2 10" xfId="8819" xr:uid="{DECC9014-D0F0-4AD2-B3A9-FC940D32B4C9}"/>
    <cellStyle name="集計 2 3 2 10 2" xfId="19575" xr:uid="{C3FE62F9-7D55-4FD6-8719-3294712F0CA6}"/>
    <cellStyle name="集計 2 3 2 10 2 2" xfId="41266" xr:uid="{7B5CE249-28E2-4E88-A734-6C5CA4595778}"/>
    <cellStyle name="集計 2 3 2 10 3" xfId="30507" xr:uid="{FC0F09DB-9B5B-4182-A814-D2DCC250430C}"/>
    <cellStyle name="集計 2 3 2 11" xfId="9444" xr:uid="{C001D718-71D8-4718-B6CB-ECE53419711F}"/>
    <cellStyle name="集計 2 3 2 11 2" xfId="20201" xr:uid="{F9A8FEE7-A56D-4F51-A687-7A4F05E18C3B}"/>
    <cellStyle name="集計 2 3 2 11 2 2" xfId="41892" xr:uid="{2686AA90-B5CE-4FB4-B9DB-FC107A6A892E}"/>
    <cellStyle name="集計 2 3 2 11 3" xfId="31133" xr:uid="{4ADEE8E8-43A3-4BD3-B6D6-79778FF04874}"/>
    <cellStyle name="集計 2 3 2 12" xfId="10079" xr:uid="{926B3F31-724A-4B3F-9E19-EC463FC2AB02}"/>
    <cellStyle name="集計 2 3 2 12 2" xfId="20836" xr:uid="{E386F4F2-1F96-4730-BBC2-567CE63DFB28}"/>
    <cellStyle name="集計 2 3 2 12 2 2" xfId="42527" xr:uid="{D3A2BC7C-394D-406B-8620-FF62D2EC971E}"/>
    <cellStyle name="集計 2 3 2 12 3" xfId="31768" xr:uid="{452FA770-2684-449C-B255-BB65BAD30E78}"/>
    <cellStyle name="集計 2 3 2 13" xfId="10731" xr:uid="{320A3F04-E419-4469-AEA9-777161C5AA86}"/>
    <cellStyle name="集計 2 3 2 13 2" xfId="21488" xr:uid="{2854C307-6C42-4023-8218-958AE0076EB5}"/>
    <cellStyle name="集計 2 3 2 13 2 2" xfId="43179" xr:uid="{D63D1563-0198-43CC-B0DD-9B127C8B82D6}"/>
    <cellStyle name="集計 2 3 2 13 3" xfId="32420" xr:uid="{B6E448CD-4F80-4EEC-9AF0-B126AE293F52}"/>
    <cellStyle name="集計 2 3 2 14" xfId="11356" xr:uid="{769CAD6C-BA7F-49B0-8F1A-FFDAB263F3CB}"/>
    <cellStyle name="集計 2 3 2 14 2" xfId="22113" xr:uid="{5E2167B7-CA34-47E4-9C5F-83A6CD4FA26A}"/>
    <cellStyle name="集計 2 3 2 14 2 2" xfId="43804" xr:uid="{EE8572CB-2F56-41D8-A050-72E87397CF77}"/>
    <cellStyle name="集計 2 3 2 14 3" xfId="33045" xr:uid="{AAF7BB29-5B84-414E-8D82-1E806A910029}"/>
    <cellStyle name="集計 2 3 2 15" xfId="11961" xr:uid="{6D85DC58-18E6-4631-833A-AD745E9AF2C6}"/>
    <cellStyle name="集計 2 3 2 15 2" xfId="22718" xr:uid="{B0C92870-9B9B-42F9-B887-35F3A1092C6D}"/>
    <cellStyle name="集計 2 3 2 15 2 2" xfId="44409" xr:uid="{98EC50B0-E7ED-4FFD-A7E8-660A285DFB49}"/>
    <cellStyle name="集計 2 3 2 15 3" xfId="33650" xr:uid="{D676BBC2-E56B-45F5-8F4D-51C50C5867E6}"/>
    <cellStyle name="集計 2 3 2 16" xfId="12590" xr:uid="{1CA8ADB2-1D9D-45CD-91F5-23143BFE9E31}"/>
    <cellStyle name="集計 2 3 2 16 2" xfId="23347" xr:uid="{3B6EF89E-3798-463C-AE88-097731C22D97}"/>
    <cellStyle name="集計 2 3 2 16 2 2" xfId="45038" xr:uid="{8F7EC9C5-EB11-4718-AC6D-4DB8E6329A14}"/>
    <cellStyle name="集計 2 3 2 16 3" xfId="34279" xr:uid="{87A81E3E-9274-44AC-B894-F5AA62C56420}"/>
    <cellStyle name="集計 2 3 2 17" xfId="13261" xr:uid="{2A66D20C-F4F7-44AC-9641-3F57FD9DDB54}"/>
    <cellStyle name="集計 2 3 2 17 2" xfId="34950" xr:uid="{5E7CAB39-4228-4A1F-B067-46EE41C3AAFD}"/>
    <cellStyle name="集計 2 3 2 18" xfId="24190" xr:uid="{643E9D8E-0149-4E01-85C0-4DE8C2237B0D}"/>
    <cellStyle name="集計 2 3 2 19" xfId="45888" xr:uid="{3ED6D498-BB80-4022-B822-EF7F52E48557}"/>
    <cellStyle name="集計 2 3 2 2" xfId="3442" xr:uid="{7FC4923A-BA6A-459E-B889-C5B0B9D274C3}"/>
    <cellStyle name="集計 2 3 2 2 2" xfId="14198" xr:uid="{7A72E724-44E0-4FD4-91EC-09DEDAA11628}"/>
    <cellStyle name="集計 2 3 2 2 2 2" xfId="35888" xr:uid="{EFE4ABE4-DCAC-48F3-A452-D98A48A936F8}"/>
    <cellStyle name="集計 2 3 2 2 2 3" xfId="50099" xr:uid="{D7D043C1-4727-44F6-B932-DCE04CB984E1}"/>
    <cellStyle name="集計 2 3 2 2 3" xfId="25129" xr:uid="{2569F614-2D2E-40F0-BCE5-74D51BC7B402}"/>
    <cellStyle name="集計 2 3 2 2 4" xfId="47930" xr:uid="{B1C84390-55DF-43BE-A830-7E7F0ABA3865}"/>
    <cellStyle name="集計 2 3 2 20" xfId="46566" xr:uid="{18DE7168-8E63-463A-8B78-1BA8DF5A6C87}"/>
    <cellStyle name="集計 2 3 2 21" xfId="47250" xr:uid="{07F12E5C-A1C8-4C27-BF8B-8C42E36CD69F}"/>
    <cellStyle name="集計 2 3 2 3" xfId="4122" xr:uid="{F74708C3-17A2-4FFC-802D-DB9ECC2870D5}"/>
    <cellStyle name="集計 2 3 2 3 2" xfId="14878" xr:uid="{4BB1E6BF-503C-409E-956C-D3CA6385DC5F}"/>
    <cellStyle name="集計 2 3 2 3 2 2" xfId="36568" xr:uid="{8DD96F62-F3E6-49C4-9795-B0D937E9396D}"/>
    <cellStyle name="集計 2 3 2 3 2 3" xfId="50779" xr:uid="{5DCAF338-2115-4F39-81A0-911F51963B78}"/>
    <cellStyle name="集計 2 3 2 3 3" xfId="25810" xr:uid="{9F3E4E46-3C7F-4F58-B168-F2722143D366}"/>
    <cellStyle name="集計 2 3 2 3 4" xfId="48610" xr:uid="{B0063BA9-272B-4F4B-BF59-1AD180201DD9}"/>
    <cellStyle name="集計 2 3 2 4" xfId="4798" xr:uid="{E6678190-FE1A-4FC1-B450-982A894C8B5C}"/>
    <cellStyle name="集計 2 3 2 4 2" xfId="15554" xr:uid="{04532F01-824E-4D79-8716-41220FFD6480}"/>
    <cellStyle name="集計 2 3 2 4 2 2" xfId="37244" xr:uid="{E5038C21-9D2C-4A3B-BBC7-28CFC8396A34}"/>
    <cellStyle name="集計 2 3 2 4 3" xfId="26486" xr:uid="{E9A306A6-6D34-4169-8A2F-D25EFEC983DB}"/>
    <cellStyle name="集計 2 3 2 4 4" xfId="49419" xr:uid="{08C25F35-59F0-41C9-9E2C-1EE355715F8B}"/>
    <cellStyle name="集計 2 3 2 5" xfId="5478" xr:uid="{DE0546BC-7C97-4D61-B039-6766D1083DF0}"/>
    <cellStyle name="集計 2 3 2 5 2" xfId="16234" xr:uid="{91647FA2-7DD5-480B-81D1-50A6C29BF708}"/>
    <cellStyle name="集計 2 3 2 5 2 2" xfId="37924" xr:uid="{79373EF6-EBB7-459C-BBE0-20D9F99DC6FB}"/>
    <cellStyle name="集計 2 3 2 5 3" xfId="27166" xr:uid="{F658BFD8-56E0-4E79-85DA-20A472BC8BCE}"/>
    <cellStyle name="集計 2 3 2 6" xfId="6162" xr:uid="{6CDBE378-0253-4835-9E5E-3D9108E9A748}"/>
    <cellStyle name="集計 2 3 2 6 2" xfId="16918" xr:uid="{99B2FCF6-23F1-49E2-9F07-C2B2C0A77E46}"/>
    <cellStyle name="集計 2 3 2 6 2 2" xfId="38608" xr:uid="{A2B68255-F4F9-4E12-BD9B-6423BFFB412C}"/>
    <cellStyle name="集計 2 3 2 6 3" xfId="27849" xr:uid="{52282DC6-9147-4095-AC2D-5040E48AC36D}"/>
    <cellStyle name="集計 2 3 2 7" xfId="6841" xr:uid="{B8CCE442-E2F9-4BE6-B0FB-4CA3D6C3109F}"/>
    <cellStyle name="集計 2 3 2 7 2" xfId="17597" xr:uid="{5FBB6645-CA61-4F72-AEDD-8326774C8695}"/>
    <cellStyle name="集計 2 3 2 7 2 2" xfId="39287" xr:uid="{A5F7FA9F-2996-4F63-AA73-E406A6661DCA}"/>
    <cellStyle name="集計 2 3 2 7 3" xfId="28528" xr:uid="{D6D413A4-5B86-4996-9135-C336F938E1A3}"/>
    <cellStyle name="集計 2 3 2 8" xfId="7504" xr:uid="{1770447B-722B-4560-95C5-19BF0967E9CA}"/>
    <cellStyle name="集計 2 3 2 8 2" xfId="18260" xr:uid="{E2B1C340-8277-4766-AA83-58AF9EF80804}"/>
    <cellStyle name="集計 2 3 2 8 2 2" xfId="39950" xr:uid="{B95503FB-14C4-4472-9DB4-A6F0DBF4C691}"/>
    <cellStyle name="集計 2 3 2 8 3" xfId="29191" xr:uid="{DBD82759-0A68-440D-AE15-8643AEC2B9DF}"/>
    <cellStyle name="集計 2 3 2 9" xfId="8138" xr:uid="{05994126-EAB0-460E-8308-03BEF3E40225}"/>
    <cellStyle name="集計 2 3 2 9 2" xfId="18894" xr:uid="{40B58FE6-7C94-4803-800A-D404DD393E34}"/>
    <cellStyle name="集計 2 3 2 9 2 2" xfId="40585" xr:uid="{0C0A0F00-E7DF-4240-A5F5-122906CC1823}"/>
    <cellStyle name="集計 2 3 2 9 3" xfId="29826" xr:uid="{CE799BC9-D2AE-46D7-BFAB-7F2E9124578E}"/>
    <cellStyle name="集計 2 3 20" xfId="10022" xr:uid="{75D84438-41E7-4408-864C-2ADA5DDA85DB}"/>
    <cellStyle name="集計 2 3 20 2" xfId="20779" xr:uid="{A6578470-CACD-4AF3-8BCE-4C90388195E7}"/>
    <cellStyle name="集計 2 3 20 2 2" xfId="42470" xr:uid="{8F6994B4-E3C2-474F-A95A-F80F13C4AEE8}"/>
    <cellStyle name="集計 2 3 20 3" xfId="31711" xr:uid="{105BD8B4-319C-4E09-91F9-CD9A096373A7}"/>
    <cellStyle name="集計 2 3 21" xfId="12539" xr:uid="{0BC1E938-3E1E-432E-AA04-1A3D13DA33EB}"/>
    <cellStyle name="集計 2 3 21 2" xfId="23296" xr:uid="{508AA0D2-F7BE-4930-8E0F-B4A64DA85AB5}"/>
    <cellStyle name="集計 2 3 21 2 2" xfId="44987" xr:uid="{EC467074-3108-413E-84F1-F683C593C448}"/>
    <cellStyle name="集計 2 3 21 3" xfId="34228" xr:uid="{358D127A-48B3-4118-BB96-37A4B43CCA6C}"/>
    <cellStyle name="集計 2 3 22" xfId="13210" xr:uid="{930E347D-D1B8-43AB-891E-6B631AE3B130}"/>
    <cellStyle name="集計 2 3 22 2" xfId="23901" xr:uid="{B8C0CF70-6FE7-41F1-9AC2-D8C21CBB0604}"/>
    <cellStyle name="集計 2 3 22 2 2" xfId="45592" xr:uid="{4D4BBBEC-DE69-4FA0-B48D-9E45592B08E5}"/>
    <cellStyle name="集計 2 3 22 3" xfId="34899" xr:uid="{815448BB-A694-4830-9E22-6B425521196D}"/>
    <cellStyle name="集計 2 3 23" xfId="24139" xr:uid="{B05F2F53-387C-4056-AB3E-F70854EB14A2}"/>
    <cellStyle name="集計 2 3 24" xfId="45837" xr:uid="{CC57D8B2-FE38-44E9-A89F-629C4FD16572}"/>
    <cellStyle name="集計 2 3 25" xfId="46515" xr:uid="{F1902ED4-D382-4AAB-83A5-C6F2432B96AD}"/>
    <cellStyle name="集計 2 3 26" xfId="47199" xr:uid="{485F3CD7-1F79-4795-89EA-B44D47FE9426}"/>
    <cellStyle name="集計 2 3 3" xfId="2851" xr:uid="{A9D27862-21C7-4ED6-93D0-9F880AC17CFD}"/>
    <cellStyle name="集計 2 3 3 10" xfId="8879" xr:uid="{5855E3C6-75FF-4659-BAAA-84F82FA939DD}"/>
    <cellStyle name="集計 2 3 3 10 2" xfId="19635" xr:uid="{2B8A464E-B2D2-40BC-8CFA-F7647D4EC1DB}"/>
    <cellStyle name="集計 2 3 3 10 2 2" xfId="41326" xr:uid="{DBDF7761-C039-41D9-A6B3-28BB63AD019C}"/>
    <cellStyle name="集計 2 3 3 10 3" xfId="30567" xr:uid="{B2B77884-12B9-42C3-B9B3-C2CF9D14A594}"/>
    <cellStyle name="集計 2 3 3 11" xfId="9504" xr:uid="{03A8CC13-0C32-43BC-A59D-86819637F48D}"/>
    <cellStyle name="集計 2 3 3 11 2" xfId="20261" xr:uid="{8BA01043-D616-4576-8B67-33A0CF31D40C}"/>
    <cellStyle name="集計 2 3 3 11 2 2" xfId="41952" xr:uid="{198AC3FA-A7F8-4485-94E8-D30DBA2AB66C}"/>
    <cellStyle name="集計 2 3 3 11 3" xfId="31193" xr:uid="{55F816FD-9B90-457D-8C7B-479C4EFF111E}"/>
    <cellStyle name="集計 2 3 3 12" xfId="10139" xr:uid="{49D01F37-30B0-4143-8F0E-11EA07D323F4}"/>
    <cellStyle name="集計 2 3 3 12 2" xfId="20896" xr:uid="{EA69CF45-28E7-4A5B-B5CD-FCA483F5D9CD}"/>
    <cellStyle name="集計 2 3 3 12 2 2" xfId="42587" xr:uid="{5FCBE449-0D20-457B-983C-106521016019}"/>
    <cellStyle name="集計 2 3 3 12 3" xfId="31828" xr:uid="{F96D3A28-F648-4D27-BBBD-951088AF1703}"/>
    <cellStyle name="集計 2 3 3 13" xfId="10791" xr:uid="{04AF62D1-52F0-4B71-8F47-8F6B4010B192}"/>
    <cellStyle name="集計 2 3 3 13 2" xfId="21548" xr:uid="{5D15730D-F077-4522-93D2-925E410AC572}"/>
    <cellStyle name="集計 2 3 3 13 2 2" xfId="43239" xr:uid="{2DC609E9-9AD3-4625-81BD-BC790D3F9CCD}"/>
    <cellStyle name="集計 2 3 3 13 3" xfId="32480" xr:uid="{89006F25-5D9F-43DD-865C-5ADA7449FA28}"/>
    <cellStyle name="集計 2 3 3 14" xfId="11416" xr:uid="{CF5301FD-318D-4DB8-86B9-F58F068DFF2C}"/>
    <cellStyle name="集計 2 3 3 14 2" xfId="22173" xr:uid="{3B014E4B-B29C-4DEE-A205-91165706791C}"/>
    <cellStyle name="集計 2 3 3 14 2 2" xfId="43864" xr:uid="{BC5CA091-A1FD-409C-9DE8-24EA150ABE7D}"/>
    <cellStyle name="集計 2 3 3 14 3" xfId="33105" xr:uid="{F2C9FC17-C2F2-4A22-BEFA-A64FF2EEF191}"/>
    <cellStyle name="集計 2 3 3 15" xfId="12021" xr:uid="{283F1946-0541-4FA3-A036-2AE9EA15E16A}"/>
    <cellStyle name="集計 2 3 3 15 2" xfId="22778" xr:uid="{C946642E-7C13-4D80-8871-E7874EE19C17}"/>
    <cellStyle name="集計 2 3 3 15 2 2" xfId="44469" xr:uid="{DB4D2E43-145F-47B2-A753-FC01FBC6EC24}"/>
    <cellStyle name="集計 2 3 3 15 3" xfId="33710" xr:uid="{7BE4C5D1-65C0-45D3-B71D-9FD82E37F711}"/>
    <cellStyle name="集計 2 3 3 16" xfId="12650" xr:uid="{82F7BEFC-4D09-4BB0-834D-7114078C6610}"/>
    <cellStyle name="集計 2 3 3 16 2" xfId="23407" xr:uid="{42061812-047B-47A9-AFA6-B10A1EAF86A3}"/>
    <cellStyle name="集計 2 3 3 16 2 2" xfId="45098" xr:uid="{8DAAA427-9637-47CB-9EAB-4843947E0C66}"/>
    <cellStyle name="集計 2 3 3 16 3" xfId="34339" xr:uid="{E3C4D82E-6D92-4667-9232-82BCE1D69A97}"/>
    <cellStyle name="集計 2 3 3 17" xfId="13321" xr:uid="{08184D27-8E18-4463-89F3-1AC0338002F3}"/>
    <cellStyle name="集計 2 3 3 17 2" xfId="35010" xr:uid="{3A802B56-8336-4E21-8BB2-252E79ABAA58}"/>
    <cellStyle name="集計 2 3 3 18" xfId="24250" xr:uid="{CF86991D-8DAF-4A62-8538-4924A6110F14}"/>
    <cellStyle name="集計 2 3 3 19" xfId="45948" xr:uid="{4DED47E2-C3A8-4AD2-99F6-6C117489F576}"/>
    <cellStyle name="集計 2 3 3 2" xfId="3502" xr:uid="{E96C0F2F-2559-4753-9C3F-1479B858CF21}"/>
    <cellStyle name="集計 2 3 3 2 2" xfId="14258" xr:uid="{0D880BD4-7F98-44F3-AFE0-21A7E68257FF}"/>
    <cellStyle name="集計 2 3 3 2 2 2" xfId="35948" xr:uid="{C506D6F9-3EC0-4877-810A-6C9430FCE3F8}"/>
    <cellStyle name="集計 2 3 3 2 2 3" xfId="50159" xr:uid="{1BF24406-9B0A-41B8-B227-87405C9D06D4}"/>
    <cellStyle name="集計 2 3 3 2 3" xfId="25189" xr:uid="{4735954D-F87D-4A71-8C62-5FBCC5DB2E81}"/>
    <cellStyle name="集計 2 3 3 2 4" xfId="47990" xr:uid="{AF924AC7-5274-4037-AF1B-6353CFA63041}"/>
    <cellStyle name="集計 2 3 3 20" xfId="46626" xr:uid="{0F63925D-4778-47FE-83A8-03113BE39B60}"/>
    <cellStyle name="集計 2 3 3 21" xfId="47310" xr:uid="{5911821F-5F47-49C7-A222-F188AA4A9198}"/>
    <cellStyle name="集計 2 3 3 3" xfId="4182" xr:uid="{462B4C3B-8328-458F-A28E-5C515C8DC150}"/>
    <cellStyle name="集計 2 3 3 3 2" xfId="14938" xr:uid="{4950EBF1-BE7F-4C9F-8B35-0E4C90033028}"/>
    <cellStyle name="集計 2 3 3 3 2 2" xfId="36628" xr:uid="{05987280-93EC-4205-BB25-5480D67F1980}"/>
    <cellStyle name="集計 2 3 3 3 2 3" xfId="50839" xr:uid="{43038760-B12B-495F-8E2D-2C979BE8157F}"/>
    <cellStyle name="集計 2 3 3 3 3" xfId="25870" xr:uid="{299747C1-BDFD-4E5F-B6F6-CF5D387DF0D6}"/>
    <cellStyle name="集計 2 3 3 3 4" xfId="48670" xr:uid="{E55AF2C1-7895-4045-9AD7-AA2EFC9ACF74}"/>
    <cellStyle name="集計 2 3 3 4" xfId="4858" xr:uid="{532D55B3-19FC-4C19-B4CA-907A5CBE0E30}"/>
    <cellStyle name="集計 2 3 3 4 2" xfId="15614" xr:uid="{FEC97D67-C82E-4E99-B5D3-4B3542127BE4}"/>
    <cellStyle name="集計 2 3 3 4 2 2" xfId="37304" xr:uid="{367DFA84-69A6-4EA9-A4A3-61D3C07BA3A5}"/>
    <cellStyle name="集計 2 3 3 4 3" xfId="26546" xr:uid="{C014B468-0E3E-4162-A67E-D3A207AD7836}"/>
    <cellStyle name="集計 2 3 3 4 4" xfId="49479" xr:uid="{02B04B2A-822D-4C39-8266-11376BCBFA24}"/>
    <cellStyle name="集計 2 3 3 5" xfId="5538" xr:uid="{8A6322A3-63BC-40F5-9E9D-1A0D672BE3BD}"/>
    <cellStyle name="集計 2 3 3 5 2" xfId="16294" xr:uid="{53CD5ED7-A20D-414A-86F5-91269DADA287}"/>
    <cellStyle name="集計 2 3 3 5 2 2" xfId="37984" xr:uid="{1A443FF4-0A8B-4EA9-844B-0BF5EFBDB476}"/>
    <cellStyle name="集計 2 3 3 5 3" xfId="27225" xr:uid="{BED74161-D7B0-4646-A974-24D4A474A630}"/>
    <cellStyle name="集計 2 3 3 6" xfId="6221" xr:uid="{BAA01925-3523-4936-96F8-869345F3AE83}"/>
    <cellStyle name="集計 2 3 3 6 2" xfId="16977" xr:uid="{08D5838F-2226-4778-A2C8-D2CDBC8C2C95}"/>
    <cellStyle name="集計 2 3 3 6 2 2" xfId="38667" xr:uid="{A420700C-E50F-45CF-8B97-7B12FD84D96A}"/>
    <cellStyle name="集計 2 3 3 6 3" xfId="27908" xr:uid="{DDD2AFF7-957D-4FD7-99EB-13570718CD27}"/>
    <cellStyle name="集計 2 3 3 7" xfId="6900" xr:uid="{E53F8AB9-0CD3-4CD9-903A-52C8234F3E95}"/>
    <cellStyle name="集計 2 3 3 7 2" xfId="17656" xr:uid="{A6CF7BD7-C16D-4114-9102-DAD7731CA99D}"/>
    <cellStyle name="集計 2 3 3 7 2 2" xfId="39346" xr:uid="{A875ADAD-3546-4121-AC54-57595C8B3CB6}"/>
    <cellStyle name="集計 2 3 3 7 3" xfId="28587" xr:uid="{9A925962-67FB-488A-AEFC-BC0773874940}"/>
    <cellStyle name="集計 2 3 3 8" xfId="7563" xr:uid="{5E1340BC-1574-4A52-B39F-857742EF8FC9}"/>
    <cellStyle name="集計 2 3 3 8 2" xfId="18319" xr:uid="{A65F3D61-8152-4F98-BB44-77CEFC71354C}"/>
    <cellStyle name="集計 2 3 3 8 2 2" xfId="40009" xr:uid="{C060DE09-ABCF-494D-8032-437FE3235693}"/>
    <cellStyle name="集計 2 3 3 8 3" xfId="29250" xr:uid="{C22187C4-FB09-4660-88A6-927AA7C8CC8D}"/>
    <cellStyle name="集計 2 3 3 9" xfId="8198" xr:uid="{4E2A7285-16E6-450A-9ED4-72F0AEC3FFCF}"/>
    <cellStyle name="集計 2 3 3 9 2" xfId="18954" xr:uid="{14BF3A12-38B5-472C-BA7C-AFE73ADC7E38}"/>
    <cellStyle name="集計 2 3 3 9 2 2" xfId="40645" xr:uid="{5DEEB9F8-B5FC-4BA8-A3FF-7D7604E20997}"/>
    <cellStyle name="集計 2 3 3 9 3" xfId="29886" xr:uid="{8A768DC4-ED9A-4794-9A6C-9660D156E854}"/>
    <cellStyle name="集計 2 3 4" xfId="2661" xr:uid="{EB3A4256-71F4-41DA-97BE-908D8CE2FEDD}"/>
    <cellStyle name="集計 2 3 4 10" xfId="8688" xr:uid="{0C648EEA-A53E-4150-AA25-39C0EEC64B16}"/>
    <cellStyle name="集計 2 3 4 10 2" xfId="19444" xr:uid="{B3F20A0C-3BCF-422B-A4B4-83189D02DD6E}"/>
    <cellStyle name="集計 2 3 4 10 2 2" xfId="41135" xr:uid="{13F74351-D4AC-4035-8FC6-E9FB7B343179}"/>
    <cellStyle name="集計 2 3 4 10 3" xfId="30376" xr:uid="{DC4246A9-FA2D-46FA-BCEB-AEBECF3967BB}"/>
    <cellStyle name="集計 2 3 4 11" xfId="2564" xr:uid="{18B24D2A-7108-409A-9DA2-B31A6213678E}"/>
    <cellStyle name="集計 2 3 4 11 2" xfId="13933" xr:uid="{5E6813F0-75EB-421E-8A90-0720FC9021D8}"/>
    <cellStyle name="集計 2 3 4 11 2 2" xfId="35623" xr:uid="{DE52F959-9976-46E9-8E51-123B777ACBE0}"/>
    <cellStyle name="集計 2 3 4 11 3" xfId="24864" xr:uid="{B53B8EDA-89EB-41B6-9C05-E8C642620B12}"/>
    <cellStyle name="集計 2 3 4 12" xfId="2583" xr:uid="{F67B76E3-7FCF-4131-9A8D-95CEFCCD4A26}"/>
    <cellStyle name="集計 2 3 4 12 2" xfId="13952" xr:uid="{A915B5D1-3124-4156-A8CD-3B350CCC38C3}"/>
    <cellStyle name="集計 2 3 4 12 2 2" xfId="35642" xr:uid="{13BBE714-3312-4D49-8BEB-3C15FFB30B7D}"/>
    <cellStyle name="集計 2 3 4 12 3" xfId="24883" xr:uid="{A895E55B-CBC1-4515-866C-8F6D78AA827A}"/>
    <cellStyle name="集計 2 3 4 13" xfId="10622" xr:uid="{A5AC51E0-7CA8-4818-8921-F82B2556E72E}"/>
    <cellStyle name="集計 2 3 4 13 2" xfId="21379" xr:uid="{8C0B4B8D-DFF4-4ED3-885A-A233DA70ABFC}"/>
    <cellStyle name="集計 2 3 4 13 2 2" xfId="43070" xr:uid="{C62243E8-91D9-4428-A2DA-59C6EE4F31B4}"/>
    <cellStyle name="集計 2 3 4 13 3" xfId="32311" xr:uid="{70ACAF9C-6E04-4439-8758-7A62142C8CE2}"/>
    <cellStyle name="集計 2 3 4 14" xfId="2660" xr:uid="{6BB280D6-ADBA-417B-AE3F-100CF07A622C}"/>
    <cellStyle name="集計 2 3 4 14 2" xfId="14029" xr:uid="{07E866A1-C9E0-4C08-B5D8-4E0C5C300302}"/>
    <cellStyle name="集計 2 3 4 14 2 2" xfId="35719" xr:uid="{792D654C-6B52-4673-8108-FD512A58166D}"/>
    <cellStyle name="集計 2 3 4 14 3" xfId="24960" xr:uid="{4F69F9D7-3443-4177-8201-2065A392A5BF}"/>
    <cellStyle name="集計 2 3 4 15" xfId="8112" xr:uid="{EECDB5A3-628C-4D52-83A2-6D33EF607079}"/>
    <cellStyle name="集計 2 3 4 15 2" xfId="18868" xr:uid="{90480008-B6E3-4ACC-97CC-A30F87017767}"/>
    <cellStyle name="集計 2 3 4 15 2 2" xfId="40559" xr:uid="{F74A130D-120F-4CC8-8A35-1B81BDE1646B}"/>
    <cellStyle name="集計 2 3 4 15 3" xfId="29800" xr:uid="{5BE45C73-402A-4119-99A5-BC59755D1126}"/>
    <cellStyle name="集計 2 3 4 16" xfId="8685" xr:uid="{370C68C2-8B20-4E18-832B-C9C8FE286C47}"/>
    <cellStyle name="集計 2 3 4 16 2" xfId="19441" xr:uid="{E0CDE8F1-8A3F-413F-B349-389535B6B100}"/>
    <cellStyle name="集計 2 3 4 16 2 2" xfId="41132" xr:uid="{72DA8C85-3DB5-4A02-A7FD-F10F5E307B27}"/>
    <cellStyle name="集計 2 3 4 16 3" xfId="30373" xr:uid="{EF0E65FF-0765-4CB2-9DE3-3550B3D4567D}"/>
    <cellStyle name="集計 2 3 4 17" xfId="13139" xr:uid="{FA9DE32A-DDA8-4CBF-B595-BEBFC931A8A8}"/>
    <cellStyle name="集計 2 3 4 17 2" xfId="34828" xr:uid="{0393EABD-4A66-4BA1-8790-4075EDD2AC54}"/>
    <cellStyle name="集計 2 3 4 18" xfId="24068" xr:uid="{101B4F80-3D53-4957-BA7C-F49B38E2875D}"/>
    <cellStyle name="集計 2 3 4 19" xfId="45766" xr:uid="{9FA780FC-FB28-4FB0-A45F-4FCB5769DAC0}"/>
    <cellStyle name="集計 2 3 4 2" xfId="2532" xr:uid="{80DC5B28-BF5F-413D-94EC-F850C6D70C5B}"/>
    <cellStyle name="集計 2 3 4 2 2" xfId="13901" xr:uid="{3D9F9D4E-8C82-4B33-A993-7B5C8414BD93}"/>
    <cellStyle name="集計 2 3 4 2 2 2" xfId="35591" xr:uid="{B0C4ED0D-A47B-47B9-87F3-02CF5055C862}"/>
    <cellStyle name="集計 2 3 4 2 2 3" xfId="49977" xr:uid="{2B290487-F07E-4968-8460-77811491C450}"/>
    <cellStyle name="集計 2 3 4 2 3" xfId="24832" xr:uid="{3AB5DACE-8090-4CA4-A8C1-752D75F01515}"/>
    <cellStyle name="集計 2 3 4 2 4" xfId="47808" xr:uid="{0A136E59-7312-4BC2-A087-6F0EE4AFCEFC}"/>
    <cellStyle name="集計 2 3 4 20" xfId="46444" xr:uid="{7F09E3A0-2D93-4ED9-8699-D3DDC0E71778}"/>
    <cellStyle name="集計 2 3 4 21" xfId="47128" xr:uid="{7AB97AEA-0D8D-4553-8AA8-5AC106E2522E}"/>
    <cellStyle name="集計 2 3 4 3" xfId="3991" xr:uid="{6E7EAAE0-BF8B-4017-A777-C62725D0078D}"/>
    <cellStyle name="集計 2 3 4 3 2" xfId="14747" xr:uid="{06C23C96-1752-42B7-A69D-1052BC5FB6AB}"/>
    <cellStyle name="集計 2 3 4 3 2 2" xfId="36437" xr:uid="{9CA462C6-385D-4F41-AFE1-5BBB9E50BA8D}"/>
    <cellStyle name="集計 2 3 4 3 2 3" xfId="50657" xr:uid="{2660D480-D43C-40D8-B996-7F7637C3C0A7}"/>
    <cellStyle name="集計 2 3 4 3 3" xfId="25679" xr:uid="{CDE43E20-D7FD-4340-A20C-76F9290AFD98}"/>
    <cellStyle name="集計 2 3 4 3 4" xfId="48488" xr:uid="{8475A0C9-5E05-47DF-9E80-17E2781B7DC5}"/>
    <cellStyle name="集計 2 3 4 4" xfId="4671" xr:uid="{D8A8E750-2373-40DB-93C9-F692465CDF79}"/>
    <cellStyle name="集計 2 3 4 4 2" xfId="15427" xr:uid="{E0A77E60-B7F9-4FBF-B19A-2313087FCF02}"/>
    <cellStyle name="集計 2 3 4 4 2 2" xfId="37117" xr:uid="{C580662B-8AF0-4789-9315-12B0EB30B762}"/>
    <cellStyle name="集計 2 3 4 4 3" xfId="26359" xr:uid="{06DD2169-0EC4-4847-8759-36126EB68DF1}"/>
    <cellStyle name="集計 2 3 4 4 4" xfId="49297" xr:uid="{9B5EBEE8-E26F-4C0C-9D50-733CD4C6EF07}"/>
    <cellStyle name="集計 2 3 4 5" xfId="5347" xr:uid="{F84A5136-BF98-4333-9274-7FF098AD3F87}"/>
    <cellStyle name="集計 2 3 4 5 2" xfId="16103" xr:uid="{85002B0E-E892-44BB-A476-D53D019311FD}"/>
    <cellStyle name="集計 2 3 4 5 2 2" xfId="37793" xr:uid="{AB54FE9A-74B2-4C5F-9FBE-4E2EB066902B}"/>
    <cellStyle name="集計 2 3 4 5 3" xfId="27035" xr:uid="{BF71A67B-84BD-427D-81A4-B85E9E1A0120}"/>
    <cellStyle name="集計 2 3 4 6" xfId="6036" xr:uid="{DA9A4D33-E017-4C46-AEAA-A7BEA0644B3A}"/>
    <cellStyle name="集計 2 3 4 6 2" xfId="16792" xr:uid="{F4A19894-D03B-4E1E-ABFB-962521A4E70F}"/>
    <cellStyle name="集計 2 3 4 6 2 2" xfId="38482" xr:uid="{13F9D4B1-7570-4A85-8E18-3E28FCFC9385}"/>
    <cellStyle name="集計 2 3 4 6 3" xfId="27723" xr:uid="{973CEBE6-091B-4C72-8A98-B81E7451A9E2}"/>
    <cellStyle name="集計 2 3 4 7" xfId="6710" xr:uid="{F8E7824D-02E7-4F19-A89E-11C8CA17121A}"/>
    <cellStyle name="集計 2 3 4 7 2" xfId="17466" xr:uid="{67464E71-B429-4225-88E8-380AE840BECF}"/>
    <cellStyle name="集計 2 3 4 7 2 2" xfId="39156" xr:uid="{21FA684F-83E4-49F6-A04C-8AD7E34C25A6}"/>
    <cellStyle name="集計 2 3 4 7 3" xfId="28397" xr:uid="{AB9C57B7-3E12-4DC0-9599-54AE9D50BF8E}"/>
    <cellStyle name="集計 2 3 4 8" xfId="7386" xr:uid="{CE9D9497-7104-46EF-9E17-1D7A705DD8DA}"/>
    <cellStyle name="集計 2 3 4 8 2" xfId="18142" xr:uid="{3C11CD50-CD1B-46F7-AE59-A4F9516404E8}"/>
    <cellStyle name="集計 2 3 4 8 2 2" xfId="39832" xr:uid="{0F46E060-311A-4E69-8D81-E0C984CDADC7}"/>
    <cellStyle name="集計 2 3 4 8 3" xfId="29073" xr:uid="{A3812F7C-1F17-4CC9-80AB-6799445D1138}"/>
    <cellStyle name="集計 2 3 4 9" xfId="4068" xr:uid="{ABE1498B-6F1A-4F1B-9903-4F7414F08F19}"/>
    <cellStyle name="集計 2 3 4 9 2" xfId="14824" xr:uid="{76FC9197-F912-416F-B2E3-26EE27A339F4}"/>
    <cellStyle name="集計 2 3 4 9 2 2" xfId="36514" xr:uid="{45953A3F-B214-497B-9015-BAAA16BEF261}"/>
    <cellStyle name="集計 2 3 4 9 3" xfId="25756" xr:uid="{34D8BCF5-13AB-4B18-9155-C5C2291F29F0}"/>
    <cellStyle name="集計 2 3 5" xfId="2966" xr:uid="{FA7EC990-403D-406E-8501-99F09F6EB1ED}"/>
    <cellStyle name="集計 2 3 5 10" xfId="8994" xr:uid="{FB3E7DF5-D808-40DE-AD74-436F52306222}"/>
    <cellStyle name="集計 2 3 5 10 2" xfId="19751" xr:uid="{5BBF3A62-52F7-44BD-AFCC-98ACE419BC58}"/>
    <cellStyle name="集計 2 3 5 10 2 2" xfId="41442" xr:uid="{32EC23F1-6420-4B5D-B8AA-89EC6112D8E7}"/>
    <cellStyle name="集計 2 3 5 10 3" xfId="30683" xr:uid="{3558A40B-3870-4534-B17C-836A7491782B}"/>
    <cellStyle name="集計 2 3 5 11" xfId="9620" xr:uid="{84664453-D289-448C-B381-260075FA137E}"/>
    <cellStyle name="集計 2 3 5 11 2" xfId="20377" xr:uid="{EA885B84-87E1-4F76-A038-7B06F124FCD0}"/>
    <cellStyle name="集計 2 3 5 11 2 2" xfId="42068" xr:uid="{CD858DEF-E7C8-4887-B00A-592811C8E709}"/>
    <cellStyle name="集計 2 3 5 11 3" xfId="31309" xr:uid="{538E71E3-65B4-4AD0-9001-CE87D819C744}"/>
    <cellStyle name="集計 2 3 5 12" xfId="10255" xr:uid="{9CA76AC3-84EA-4A44-B3BA-041B72951767}"/>
    <cellStyle name="集計 2 3 5 12 2" xfId="21012" xr:uid="{55B973A7-A3F8-44F1-B158-D67A1BBE9902}"/>
    <cellStyle name="集計 2 3 5 12 2 2" xfId="42703" xr:uid="{DE1B7957-16C4-46E3-BB24-3A6181BDE369}"/>
    <cellStyle name="集計 2 3 5 12 3" xfId="31944" xr:uid="{B479B69F-42F1-4FFF-BD2C-7D9DEDC7937C}"/>
    <cellStyle name="集計 2 3 5 13" xfId="10907" xr:uid="{C868AF6C-9D67-4807-A8C1-79A75132C4E0}"/>
    <cellStyle name="集計 2 3 5 13 2" xfId="21664" xr:uid="{A487BF39-8BC3-4CCB-B584-9463650CF87A}"/>
    <cellStyle name="集計 2 3 5 13 2 2" xfId="43355" xr:uid="{557C5330-77AF-4ECF-9436-096383C995A2}"/>
    <cellStyle name="集計 2 3 5 13 3" xfId="32596" xr:uid="{7CA39499-5DF8-43F3-9DF1-300F0E69DC34}"/>
    <cellStyle name="集計 2 3 5 14" xfId="11532" xr:uid="{3CE6F5FE-C492-4067-8241-1A532A74EF3D}"/>
    <cellStyle name="集計 2 3 5 14 2" xfId="22289" xr:uid="{9DD5C7EB-6C14-4455-A5ED-D15296851A8D}"/>
    <cellStyle name="集計 2 3 5 14 2 2" xfId="43980" xr:uid="{4BC8DC5C-12D6-4343-A706-A1A864B31D2E}"/>
    <cellStyle name="集計 2 3 5 14 3" xfId="33221" xr:uid="{692E11CE-BAE0-4D19-A5F2-996983453A09}"/>
    <cellStyle name="集計 2 3 5 15" xfId="12137" xr:uid="{AC572325-074C-459B-A67C-F031A50AC4DF}"/>
    <cellStyle name="集計 2 3 5 15 2" xfId="22894" xr:uid="{A429080F-A77B-4609-BC2B-026F0F7563FF}"/>
    <cellStyle name="集計 2 3 5 15 2 2" xfId="44585" xr:uid="{03CBEC9E-5D80-453D-B554-BF3B3C4A65AA}"/>
    <cellStyle name="集計 2 3 5 15 3" xfId="33826" xr:uid="{89061543-9EB7-44E9-B998-7996C09C24E9}"/>
    <cellStyle name="集計 2 3 5 16" xfId="12766" xr:uid="{A587186C-5723-418F-9928-06E5E9BA4641}"/>
    <cellStyle name="集計 2 3 5 16 2" xfId="23523" xr:uid="{D5E287D6-26CD-490A-920B-A5B48829BBBE}"/>
    <cellStyle name="集計 2 3 5 16 2 2" xfId="45214" xr:uid="{113704E8-094A-431D-9E15-1042FA280F1C}"/>
    <cellStyle name="集計 2 3 5 16 3" xfId="34455" xr:uid="{F1DAAEA0-393B-45B4-B30A-0ABAA823CAD6}"/>
    <cellStyle name="集計 2 3 5 17" xfId="13437" xr:uid="{E186606A-2091-4229-B090-D96F7669C1A2}"/>
    <cellStyle name="集計 2 3 5 17 2" xfId="35126" xr:uid="{87ED91C4-615A-4542-8FD0-FD6945BF9CE4}"/>
    <cellStyle name="集計 2 3 5 18" xfId="24366" xr:uid="{EAC38839-0C8F-47BF-B227-AACEC73EDF9A}"/>
    <cellStyle name="集計 2 3 5 19" xfId="46064" xr:uid="{B57C8794-E716-40F8-9972-D4BB1B0E9D8E}"/>
    <cellStyle name="集計 2 3 5 2" xfId="3618" xr:uid="{4AC87B56-41CD-4378-A886-C6B1D5DE8895}"/>
    <cellStyle name="集計 2 3 5 2 2" xfId="14374" xr:uid="{06C9A933-27B9-4337-8D4C-592CDE80EC5A}"/>
    <cellStyle name="集計 2 3 5 2 2 2" xfId="36064" xr:uid="{A31B5B8D-C74E-4355-AF8E-3F6D6E8695D2}"/>
    <cellStyle name="集計 2 3 5 2 2 3" xfId="50275" xr:uid="{1A2A733E-CB04-4C72-AC70-269F92287601}"/>
    <cellStyle name="集計 2 3 5 2 3" xfId="25306" xr:uid="{C3B37A0B-6539-43E7-8DF4-FE2C175B2EBB}"/>
    <cellStyle name="集計 2 3 5 2 4" xfId="48106" xr:uid="{C797EF63-EC7B-401D-ABDB-D18372A667AC}"/>
    <cellStyle name="集計 2 3 5 20" xfId="46742" xr:uid="{41C60E93-4FC1-482A-8DAD-4B1C91230D9A}"/>
    <cellStyle name="集計 2 3 5 21" xfId="47426" xr:uid="{31D85871-9E26-41C5-828A-5703E4358B84}"/>
    <cellStyle name="集計 2 3 5 3" xfId="4298" xr:uid="{5D8F05F1-6609-424D-8904-A1B3817AAA2B}"/>
    <cellStyle name="集計 2 3 5 3 2" xfId="15054" xr:uid="{66585C99-B039-4A64-8DFD-8708F5A14316}"/>
    <cellStyle name="集計 2 3 5 3 2 2" xfId="36744" xr:uid="{660DA82F-C44B-4DF7-A45A-B2A39A5B9631}"/>
    <cellStyle name="集計 2 3 5 3 2 3" xfId="50955" xr:uid="{97E57212-2FD0-4F2E-8F08-C7494CC4B52F}"/>
    <cellStyle name="集計 2 3 5 3 3" xfId="25986" xr:uid="{0D901D6F-FD44-40A5-A221-60C4EFBC299F}"/>
    <cellStyle name="集計 2 3 5 3 4" xfId="48786" xr:uid="{E4A7BEB0-C586-46D1-BFD5-9CAF15FE0842}"/>
    <cellStyle name="集計 2 3 5 4" xfId="4974" xr:uid="{9A96555D-F99B-4B07-920C-E82D9B166558}"/>
    <cellStyle name="集計 2 3 5 4 2" xfId="15730" xr:uid="{2924AE54-E506-435B-8B40-FB7F30293154}"/>
    <cellStyle name="集計 2 3 5 4 2 2" xfId="37420" xr:uid="{2076E8DF-ECA1-4424-A2B7-B50DA1D486E7}"/>
    <cellStyle name="集計 2 3 5 4 3" xfId="26662" xr:uid="{9568BBA0-C4FE-4252-B8DB-C3520A33D9A3}"/>
    <cellStyle name="集計 2 3 5 4 4" xfId="49595" xr:uid="{FBA92F44-A62B-4DD5-BC1A-AAF9AA310C05}"/>
    <cellStyle name="集計 2 3 5 5" xfId="5654" xr:uid="{CA386AAE-A64F-4C0E-A89D-C38AC0CCFBCF}"/>
    <cellStyle name="集計 2 3 5 5 2" xfId="16410" xr:uid="{955801E2-8B54-4693-A81A-17FEB0905356}"/>
    <cellStyle name="集計 2 3 5 5 2 2" xfId="38100" xr:uid="{EF2025D0-6BEB-4084-AF39-C751BE85CE4B}"/>
    <cellStyle name="集計 2 3 5 5 3" xfId="27341" xr:uid="{E5EDF3F4-8EC9-4593-A4B4-9982806872F0}"/>
    <cellStyle name="集計 2 3 5 6" xfId="6337" xr:uid="{6831A479-085A-4E0D-B320-21522D066E9D}"/>
    <cellStyle name="集計 2 3 5 6 2" xfId="17093" xr:uid="{40CF85D5-83E7-4403-8AB7-E9EB8D7274B7}"/>
    <cellStyle name="集計 2 3 5 6 2 2" xfId="38783" xr:uid="{C334D941-CCE5-4EDE-B139-243724BD04BB}"/>
    <cellStyle name="集計 2 3 5 6 3" xfId="28024" xr:uid="{DDFFA2D9-BB9E-4EE7-8A3E-FAE84CF8C5F4}"/>
    <cellStyle name="集計 2 3 5 7" xfId="7016" xr:uid="{3FADB023-5F23-4C7C-8DA7-0B6782066CA5}"/>
    <cellStyle name="集計 2 3 5 7 2" xfId="17772" xr:uid="{3E88FA08-832B-4D7A-B04C-B5BB82445C00}"/>
    <cellStyle name="集計 2 3 5 7 2 2" xfId="39462" xr:uid="{BD5494CB-7401-406E-A758-E53CB078DF2E}"/>
    <cellStyle name="集計 2 3 5 7 3" xfId="28703" xr:uid="{1565B53A-8C24-4496-AE2A-A568B4148A16}"/>
    <cellStyle name="集計 2 3 5 8" xfId="7679" xr:uid="{FEDF3BE8-EC24-4EEF-B072-2A1535C89C58}"/>
    <cellStyle name="集計 2 3 5 8 2" xfId="18435" xr:uid="{6ABFF5AC-FF0A-471E-8A14-F3EA1E1BA09D}"/>
    <cellStyle name="集計 2 3 5 8 2 2" xfId="40126" xr:uid="{E00FB7E9-4373-44C2-8918-9E0C9309B829}"/>
    <cellStyle name="集計 2 3 5 8 3" xfId="29367" xr:uid="{58B2709F-9E3E-4BF8-AE22-287886714F9B}"/>
    <cellStyle name="集計 2 3 5 9" xfId="8315" xr:uid="{C3B4985C-3E74-4F50-B513-EE186549E2CC}"/>
    <cellStyle name="集計 2 3 5 9 2" xfId="19071" xr:uid="{2B2364DA-125D-4B00-AD94-2BBFAE2E9D4B}"/>
    <cellStyle name="集計 2 3 5 9 2 2" xfId="40762" xr:uid="{E4B767D3-647C-4EDE-AF5C-C647F23A7BC1}"/>
    <cellStyle name="集計 2 3 5 9 3" xfId="30003" xr:uid="{EBC0E416-7C56-480A-9247-767E9408EA21}"/>
    <cellStyle name="集計 2 3 6" xfId="3011" xr:uid="{375E0C97-88E1-4559-B30F-78343B9DCA41}"/>
    <cellStyle name="集計 2 3 6 10" xfId="9039" xr:uid="{88B0FC8B-57D6-4183-BDC5-8DA488C18775}"/>
    <cellStyle name="集計 2 3 6 10 2" xfId="19796" xr:uid="{C6D4D25A-4E11-455B-AD8A-9E7BB268FA3B}"/>
    <cellStyle name="集計 2 3 6 10 2 2" xfId="41487" xr:uid="{8D90157A-A925-4B4D-803C-B1A1D68C084D}"/>
    <cellStyle name="集計 2 3 6 10 3" xfId="30728" xr:uid="{ED2194C6-9D2D-4972-9E35-A04B041DD1EF}"/>
    <cellStyle name="集計 2 3 6 11" xfId="9665" xr:uid="{432E3F29-89C4-45F1-A434-14F7D6BC34B0}"/>
    <cellStyle name="集計 2 3 6 11 2" xfId="20422" xr:uid="{20985D2A-0979-45FA-A81C-53BF0F977856}"/>
    <cellStyle name="集計 2 3 6 11 2 2" xfId="42113" xr:uid="{DD4FAA5A-E214-459A-92B2-1A20E5F643F0}"/>
    <cellStyle name="集計 2 3 6 11 3" xfId="31354" xr:uid="{79D1139A-E923-44C0-BDE2-28948F60212A}"/>
    <cellStyle name="集計 2 3 6 12" xfId="10300" xr:uid="{E0E6729C-A591-41D7-9010-AE6C88E09058}"/>
    <cellStyle name="集計 2 3 6 12 2" xfId="21057" xr:uid="{D5017390-EEA0-469C-8A8A-46F0A52BD828}"/>
    <cellStyle name="集計 2 3 6 12 2 2" xfId="42748" xr:uid="{7A1CA054-37F7-479B-A0C0-AD76FA77E67D}"/>
    <cellStyle name="集計 2 3 6 12 3" xfId="31989" xr:uid="{3AFC7CB8-4C9F-4789-852B-7BC0B1677B5F}"/>
    <cellStyle name="集計 2 3 6 13" xfId="10952" xr:uid="{9C90CAAE-0A75-493E-AD21-C9A12B8CA02F}"/>
    <cellStyle name="集計 2 3 6 13 2" xfId="21709" xr:uid="{EEF2E84D-3FC7-48D2-A1D7-215BCB2BA63F}"/>
    <cellStyle name="集計 2 3 6 13 2 2" xfId="43400" xr:uid="{56FBD111-7BF0-454A-AD2E-5E053387DD26}"/>
    <cellStyle name="集計 2 3 6 13 3" xfId="32641" xr:uid="{FFF6E5AC-0EF5-44A9-BB94-55F5D5D278CF}"/>
    <cellStyle name="集計 2 3 6 14" xfId="11577" xr:uid="{9AB7C131-050D-4793-9265-2BA8367B9A5B}"/>
    <cellStyle name="集計 2 3 6 14 2" xfId="22334" xr:uid="{EE9460B4-B020-42F9-AFED-C8A5294511B4}"/>
    <cellStyle name="集計 2 3 6 14 2 2" xfId="44025" xr:uid="{FCAEB66C-6EEC-44EF-AE9A-11B32A006358}"/>
    <cellStyle name="集計 2 3 6 14 3" xfId="33266" xr:uid="{CCE8B67C-254B-4F38-ADBD-6689E7358CE0}"/>
    <cellStyle name="集計 2 3 6 15" xfId="12182" xr:uid="{0EC4C6D6-F964-49A2-B6EA-BD795FA9A5B4}"/>
    <cellStyle name="集計 2 3 6 15 2" xfId="22939" xr:uid="{98DC2DA1-65A5-4608-8E42-56354118CE1B}"/>
    <cellStyle name="集計 2 3 6 15 2 2" xfId="44630" xr:uid="{39B25F5F-AC88-4613-B0C3-5AAACC7599BC}"/>
    <cellStyle name="集計 2 3 6 15 3" xfId="33871" xr:uid="{D843208D-9E04-4B97-A135-343D5F4FF66F}"/>
    <cellStyle name="集計 2 3 6 16" xfId="12811" xr:uid="{4E949A04-68EA-4B6F-BCEF-9E84CC36205A}"/>
    <cellStyle name="集計 2 3 6 16 2" xfId="23568" xr:uid="{9F3C5847-269B-4C7E-A7DD-AF4679F6173E}"/>
    <cellStyle name="集計 2 3 6 16 2 2" xfId="45259" xr:uid="{DB7AA22A-7DF2-40D0-B47A-A985A73CED71}"/>
    <cellStyle name="集計 2 3 6 16 3" xfId="34500" xr:uid="{E966B131-749C-4F81-94B0-ED11B872C439}"/>
    <cellStyle name="集計 2 3 6 17" xfId="13482" xr:uid="{782BD07A-770B-4D21-903A-DACE9C4E234D}"/>
    <cellStyle name="集計 2 3 6 17 2" xfId="35171" xr:uid="{1A0591C7-E829-4BA3-87DD-F4F5C5D539CD}"/>
    <cellStyle name="集計 2 3 6 18" xfId="24411" xr:uid="{7B46C116-D826-4B85-B771-C0B5A47659EA}"/>
    <cellStyle name="集計 2 3 6 19" xfId="46109" xr:uid="{A6A9FE12-5A56-4D70-9E0F-F40448BCD4C8}"/>
    <cellStyle name="集計 2 3 6 2" xfId="3663" xr:uid="{9E524CF3-3A97-410A-89E5-CB5AB1317321}"/>
    <cellStyle name="集計 2 3 6 2 2" xfId="14419" xr:uid="{DD0AB7D6-C0BA-4446-B6AA-810E990F758D}"/>
    <cellStyle name="集計 2 3 6 2 2 2" xfId="36109" xr:uid="{C9D8D256-8DDF-47E2-9C26-EA84765510FD}"/>
    <cellStyle name="集計 2 3 6 2 2 3" xfId="50320" xr:uid="{204FBA50-CFED-44ED-A7AE-34E27A59A452}"/>
    <cellStyle name="集計 2 3 6 2 3" xfId="25351" xr:uid="{B3108431-144B-4FB3-A12B-DE0ECD8FA693}"/>
    <cellStyle name="集計 2 3 6 2 4" xfId="48151" xr:uid="{DEFF6E11-E9EB-4D56-94C7-134A5AC0D788}"/>
    <cellStyle name="集計 2 3 6 20" xfId="46787" xr:uid="{A3322033-9785-468C-8607-DD13E32D39F5}"/>
    <cellStyle name="集計 2 3 6 21" xfId="47471" xr:uid="{EE83A49C-CCC9-4DD1-AC85-8CB6B0987DD5}"/>
    <cellStyle name="集計 2 3 6 3" xfId="4343" xr:uid="{42080F60-EBC0-45B6-86C9-C8A3B634C35F}"/>
    <cellStyle name="集計 2 3 6 3 2" xfId="15099" xr:uid="{F4548FE5-1659-4964-A633-0FCAA39A29CF}"/>
    <cellStyle name="集計 2 3 6 3 2 2" xfId="36789" xr:uid="{A61D5125-8AA1-493B-B903-F875D6A83081}"/>
    <cellStyle name="集計 2 3 6 3 2 3" xfId="51000" xr:uid="{ED6E7637-6CB3-49E5-8415-44FD406BAACF}"/>
    <cellStyle name="集計 2 3 6 3 3" xfId="26031" xr:uid="{60208909-1092-4FA4-8C1B-45052AA1B6FC}"/>
    <cellStyle name="集計 2 3 6 3 4" xfId="48831" xr:uid="{268C93E2-98AC-4CB5-8A74-22304AE9F244}"/>
    <cellStyle name="集計 2 3 6 4" xfId="5019" xr:uid="{F5F30606-ABF7-484E-A849-53D403E80B77}"/>
    <cellStyle name="集計 2 3 6 4 2" xfId="15775" xr:uid="{30C8734B-4CBB-4ED3-87A1-09E03FDA4362}"/>
    <cellStyle name="集計 2 3 6 4 2 2" xfId="37465" xr:uid="{BAFEF7CF-AC10-4848-AD03-73F6D1B90FE3}"/>
    <cellStyle name="集計 2 3 6 4 3" xfId="26707" xr:uid="{5FC24CFB-5F57-4840-8657-9202939F601E}"/>
    <cellStyle name="集計 2 3 6 4 4" xfId="49640" xr:uid="{EBCF4898-00A1-4786-918C-902D57768403}"/>
    <cellStyle name="集計 2 3 6 5" xfId="5699" xr:uid="{1A97437D-9CD7-4D92-9757-97DDAE609FCE}"/>
    <cellStyle name="集計 2 3 6 5 2" xfId="16455" xr:uid="{168CC575-36A5-46D2-98E0-DFBE8A5E5AA2}"/>
    <cellStyle name="集計 2 3 6 5 2 2" xfId="38145" xr:uid="{0EAB0550-9B19-45EC-819F-99904482ED4D}"/>
    <cellStyle name="集計 2 3 6 5 3" xfId="27386" xr:uid="{B7883E6B-83CB-4073-9C16-4E484EDDF1AA}"/>
    <cellStyle name="集計 2 3 6 6" xfId="6382" xr:uid="{8F9B12BA-5713-4917-B67F-76260E6762DC}"/>
    <cellStyle name="集計 2 3 6 6 2" xfId="17138" xr:uid="{F8D93157-2A0B-4EBB-9437-47E10B17B998}"/>
    <cellStyle name="集計 2 3 6 6 2 2" xfId="38828" xr:uid="{00104A32-117E-4836-B8E1-D7C31F64945E}"/>
    <cellStyle name="集計 2 3 6 6 3" xfId="28069" xr:uid="{1E2055FA-2978-4AD7-AB36-6CE09896F4CB}"/>
    <cellStyle name="集計 2 3 6 7" xfId="7061" xr:uid="{AA5C05D2-F8E5-4AC9-90FB-C5EB13A42A14}"/>
    <cellStyle name="集計 2 3 6 7 2" xfId="17817" xr:uid="{629ECD2B-1309-46F1-AF03-EF22DB16FE5D}"/>
    <cellStyle name="集計 2 3 6 7 2 2" xfId="39507" xr:uid="{D402EEAE-5CEE-4857-9FDE-B4DC7F67C8C4}"/>
    <cellStyle name="集計 2 3 6 7 3" xfId="28748" xr:uid="{C295962C-B76E-403C-9345-A206CC0C12BB}"/>
    <cellStyle name="集計 2 3 6 8" xfId="7724" xr:uid="{8476EBBF-473E-4711-B7FD-9A27B85C3FBE}"/>
    <cellStyle name="集計 2 3 6 8 2" xfId="18480" xr:uid="{551BFEFA-E705-4123-BD49-3D53B166E4FE}"/>
    <cellStyle name="集計 2 3 6 8 2 2" xfId="40171" xr:uid="{87A705D0-96D2-4B9D-98BB-8227D9990A6B}"/>
    <cellStyle name="集計 2 3 6 8 3" xfId="29412" xr:uid="{1D024B00-9587-4E21-BB17-2E3A3541990E}"/>
    <cellStyle name="集計 2 3 6 9" xfId="8360" xr:uid="{2EBD97F1-E4D4-44C6-95E8-CEB66FF0B1E7}"/>
    <cellStyle name="集計 2 3 6 9 2" xfId="19116" xr:uid="{3F69B0F5-1A60-461D-9485-C68B36A25490}"/>
    <cellStyle name="集計 2 3 6 9 2 2" xfId="40807" xr:uid="{E484C003-C4D1-45C1-A652-45EE197277C0}"/>
    <cellStyle name="集計 2 3 6 9 3" xfId="30048" xr:uid="{D4B404A5-A23B-49DA-A70D-78EEF6F88C50}"/>
    <cellStyle name="集計 2 3 7" xfId="3056" xr:uid="{A0383F18-BA0A-4CE7-B7F9-04991D7669D6}"/>
    <cellStyle name="集計 2 3 7 10" xfId="9084" xr:uid="{382E074C-C115-49BC-A481-C2BB99A37F1D}"/>
    <cellStyle name="集計 2 3 7 10 2" xfId="19841" xr:uid="{46910D98-2F5B-4319-A76B-4EB1CD4F7206}"/>
    <cellStyle name="集計 2 3 7 10 2 2" xfId="41532" xr:uid="{6B789389-14F1-45FA-9BA4-D7F5CD91D1C8}"/>
    <cellStyle name="集計 2 3 7 10 3" xfId="30773" xr:uid="{F2B880EE-BBA2-40EB-B6FA-905E0E436879}"/>
    <cellStyle name="集計 2 3 7 11" xfId="9710" xr:uid="{C3704DAE-372D-4E4C-AF65-23620EB980DA}"/>
    <cellStyle name="集計 2 3 7 11 2" xfId="20467" xr:uid="{80365D4C-6ABA-4D65-97A0-8BEB63B48CF9}"/>
    <cellStyle name="集計 2 3 7 11 2 2" xfId="42158" xr:uid="{AF859830-4B6A-4FCE-BF9E-647F9DAF22AF}"/>
    <cellStyle name="集計 2 3 7 11 3" xfId="31399" xr:uid="{62E346D5-EEBF-41C5-981B-AE928C233A5F}"/>
    <cellStyle name="集計 2 3 7 12" xfId="10345" xr:uid="{D52542DD-E224-4486-A959-94B7E225F289}"/>
    <cellStyle name="集計 2 3 7 12 2" xfId="21102" xr:uid="{ABD76E81-5CF0-4EDF-9D60-F2728C90F5C6}"/>
    <cellStyle name="集計 2 3 7 12 2 2" xfId="42793" xr:uid="{63317001-053E-4964-95E7-B196D269E309}"/>
    <cellStyle name="集計 2 3 7 12 3" xfId="32034" xr:uid="{6268F4CE-A8E4-4C62-B30B-F222E97AA063}"/>
    <cellStyle name="集計 2 3 7 13" xfId="10997" xr:uid="{37CA1F92-7B5D-44DD-BCB0-F95FFAEECD2B}"/>
    <cellStyle name="集計 2 3 7 13 2" xfId="21754" xr:uid="{E33D58F3-ABE3-4B7A-A1AF-80CD6A117774}"/>
    <cellStyle name="集計 2 3 7 13 2 2" xfId="43445" xr:uid="{144F0289-375B-40CC-870E-07FB5436DA8A}"/>
    <cellStyle name="集計 2 3 7 13 3" xfId="32686" xr:uid="{72FB00F5-B88B-4EA1-B2F6-A3E20C785599}"/>
    <cellStyle name="集計 2 3 7 14" xfId="11622" xr:uid="{7F7EBF40-5F5B-4B1B-B0C5-360769D580B0}"/>
    <cellStyle name="集計 2 3 7 14 2" xfId="22379" xr:uid="{51A7132B-27A9-4FBA-ABF3-EC4D8A12ADCF}"/>
    <cellStyle name="集計 2 3 7 14 2 2" xfId="44070" xr:uid="{B140E12F-795C-4307-9933-55E9CBE99C20}"/>
    <cellStyle name="集計 2 3 7 14 3" xfId="33311" xr:uid="{FD3E64C1-FD3A-4546-995E-C776D9FF1A81}"/>
    <cellStyle name="集計 2 3 7 15" xfId="12227" xr:uid="{808DF0FC-DAA2-426F-A75D-8D43AF03E3BA}"/>
    <cellStyle name="集計 2 3 7 15 2" xfId="22984" xr:uid="{12F5E0F5-8165-4311-AF22-F022AACDDFC7}"/>
    <cellStyle name="集計 2 3 7 15 2 2" xfId="44675" xr:uid="{B5F6F13A-539B-4E4C-AD58-B6C4C65399C5}"/>
    <cellStyle name="集計 2 3 7 15 3" xfId="33916" xr:uid="{4CBAEF32-3CA4-4528-A4DE-052333DA9C7E}"/>
    <cellStyle name="集計 2 3 7 16" xfId="12856" xr:uid="{64051C3A-23CA-4B24-A162-4FBA6168D318}"/>
    <cellStyle name="集計 2 3 7 16 2" xfId="23613" xr:uid="{26A211B9-BE5B-4AF7-B8EB-9EA524FED1D1}"/>
    <cellStyle name="集計 2 3 7 16 2 2" xfId="45304" xr:uid="{96312580-7809-45E5-B31F-D649C03D4855}"/>
    <cellStyle name="集計 2 3 7 16 3" xfId="34545" xr:uid="{F36DF52E-C695-4D6A-80DB-41BB18DAB621}"/>
    <cellStyle name="集計 2 3 7 17" xfId="13527" xr:uid="{497809CD-9E16-4760-934D-6E56A580FD5D}"/>
    <cellStyle name="集計 2 3 7 17 2" xfId="35216" xr:uid="{C57E7154-A7B8-4FF3-8890-27BF530BE2CA}"/>
    <cellStyle name="集計 2 3 7 18" xfId="24456" xr:uid="{6B756D5E-297D-455E-9439-070A68E91E7F}"/>
    <cellStyle name="集計 2 3 7 19" xfId="46154" xr:uid="{8AAB8897-4D1D-41AC-95D8-C493A11C1162}"/>
    <cellStyle name="集計 2 3 7 2" xfId="3708" xr:uid="{79D4EEB8-C3FB-48E1-A120-2E4468EA4DF2}"/>
    <cellStyle name="集計 2 3 7 2 2" xfId="14464" xr:uid="{DFEB20BC-6E79-4321-8484-F37229B187C0}"/>
    <cellStyle name="集計 2 3 7 2 2 2" xfId="36154" xr:uid="{486387B5-B8D6-4637-9D44-C062591CB7E0}"/>
    <cellStyle name="集計 2 3 7 2 2 3" xfId="50365" xr:uid="{DAF4353F-C81B-4E86-B511-BDD6A410195F}"/>
    <cellStyle name="集計 2 3 7 2 3" xfId="25396" xr:uid="{8B218483-2443-4658-A853-CC272F1CAC4B}"/>
    <cellStyle name="集計 2 3 7 2 4" xfId="48196" xr:uid="{300E882A-B9C7-4044-AD62-99574B41D50C}"/>
    <cellStyle name="集計 2 3 7 20" xfId="46832" xr:uid="{A22B203E-64F7-415E-AAD5-7B33FDDDB8BA}"/>
    <cellStyle name="集計 2 3 7 21" xfId="47516" xr:uid="{11AB6D64-49C3-44D0-A95E-E312E06EB9B5}"/>
    <cellStyle name="集計 2 3 7 3" xfId="4388" xr:uid="{840DC021-C1BE-430D-8F28-79E064971055}"/>
    <cellStyle name="集計 2 3 7 3 2" xfId="15144" xr:uid="{35BA009F-3EF6-4FAF-B74D-35FDD0E854D5}"/>
    <cellStyle name="集計 2 3 7 3 2 2" xfId="36834" xr:uid="{CB526041-62A6-49B8-A9C1-D6DEDF6C050B}"/>
    <cellStyle name="集計 2 3 7 3 2 3" xfId="51045" xr:uid="{76BE1FC1-EB4C-4EAA-8BF2-E775B41BE067}"/>
    <cellStyle name="集計 2 3 7 3 3" xfId="26076" xr:uid="{5D168BF0-8A19-4435-ABAB-72071F245D02}"/>
    <cellStyle name="集計 2 3 7 3 4" xfId="48876" xr:uid="{781304AE-09D8-4554-9E3F-C77C7D5F908D}"/>
    <cellStyle name="集計 2 3 7 4" xfId="5064" xr:uid="{DFC3E59C-7B43-443E-891C-56BBB268C36E}"/>
    <cellStyle name="集計 2 3 7 4 2" xfId="15820" xr:uid="{86F3F8DC-D49E-4E83-AAEF-61E412786448}"/>
    <cellStyle name="集計 2 3 7 4 2 2" xfId="37510" xr:uid="{6C237693-59D8-4252-BCC4-AD645371BAF9}"/>
    <cellStyle name="集計 2 3 7 4 3" xfId="26752" xr:uid="{559A40D4-644F-4269-A59B-4C3F9735D77D}"/>
    <cellStyle name="集計 2 3 7 4 4" xfId="49685" xr:uid="{49D9E328-E00D-4073-9F20-45875B0D9DBF}"/>
    <cellStyle name="集計 2 3 7 5" xfId="5744" xr:uid="{AD63A6F8-2010-43CC-BF94-A9A4912BEC08}"/>
    <cellStyle name="集計 2 3 7 5 2" xfId="16500" xr:uid="{B50A2D30-D0F8-4B81-A6BF-AF49B79968DC}"/>
    <cellStyle name="集計 2 3 7 5 2 2" xfId="38190" xr:uid="{C5D82809-8DBC-46DE-95DE-32CD4C64D164}"/>
    <cellStyle name="集計 2 3 7 5 3" xfId="27431" xr:uid="{80BFC18E-F0A1-4C57-9413-EE1AF4867DAB}"/>
    <cellStyle name="集計 2 3 7 6" xfId="6427" xr:uid="{E937B2C8-7867-4039-B998-6C1083F97019}"/>
    <cellStyle name="集計 2 3 7 6 2" xfId="17183" xr:uid="{66A4789A-8755-490C-82B9-5B64E3CFE87E}"/>
    <cellStyle name="集計 2 3 7 6 2 2" xfId="38873" xr:uid="{F5C06A2C-BBE4-49A6-B654-B69447EB92C5}"/>
    <cellStyle name="集計 2 3 7 6 3" xfId="28114" xr:uid="{C6717597-4C7F-40D7-A85E-65A9DA62A9AA}"/>
    <cellStyle name="集計 2 3 7 7" xfId="7106" xr:uid="{5F3A88CF-26BA-40E2-9978-D2616B9EC2E9}"/>
    <cellStyle name="集計 2 3 7 7 2" xfId="17862" xr:uid="{9B24A150-6803-486F-A6D6-5D70A31CCF03}"/>
    <cellStyle name="集計 2 3 7 7 2 2" xfId="39552" xr:uid="{B7502F6A-45E8-494F-9973-05A0523F9943}"/>
    <cellStyle name="集計 2 3 7 7 3" xfId="28793" xr:uid="{C948E0BD-2D7F-4802-904F-5C98416857A2}"/>
    <cellStyle name="集計 2 3 7 8" xfId="7769" xr:uid="{31DF51A0-B4B5-4990-86EB-F05227BB222C}"/>
    <cellStyle name="集計 2 3 7 8 2" xfId="18525" xr:uid="{95323F76-7296-4DCB-86F3-4ECE8BC56315}"/>
    <cellStyle name="集計 2 3 7 8 2 2" xfId="40216" xr:uid="{1E0CB9FE-8EED-4193-A4E2-724422F18D9C}"/>
    <cellStyle name="集計 2 3 7 8 3" xfId="29457" xr:uid="{656AF281-C6F5-4A5F-A254-04DE54C83527}"/>
    <cellStyle name="集計 2 3 7 9" xfId="8405" xr:uid="{5CAEDB72-80B4-4FF8-86D2-C9989E96F5E1}"/>
    <cellStyle name="集計 2 3 7 9 2" xfId="19161" xr:uid="{14E62496-262F-460F-AAFE-A49BE1666F22}"/>
    <cellStyle name="集計 2 3 7 9 2 2" xfId="40852" xr:uid="{A1A1B87D-9B5A-4A5E-BA9A-A3D04DB949C8}"/>
    <cellStyle name="集計 2 3 7 9 3" xfId="30093" xr:uid="{4FEE15CB-0C01-4E77-8D94-343752774AE3}"/>
    <cellStyle name="集計 2 3 8" xfId="3116" xr:uid="{70EF56A2-95E8-45E7-84FB-37ADB241C17C}"/>
    <cellStyle name="集計 2 3 8 10" xfId="9144" xr:uid="{64BFE220-3401-42F2-AC6F-41956BBCAD7B}"/>
    <cellStyle name="集計 2 3 8 10 2" xfId="19901" xr:uid="{33B0DBAA-383B-4B7D-B333-B6945129E6BC}"/>
    <cellStyle name="集計 2 3 8 10 2 2" xfId="41592" xr:uid="{65682354-6875-451A-BDEC-0FDDC42C11AE}"/>
    <cellStyle name="集計 2 3 8 10 3" xfId="30833" xr:uid="{F284AE00-E8F6-4249-9801-491626DAC22C}"/>
    <cellStyle name="集計 2 3 8 11" xfId="9770" xr:uid="{758E96F7-B999-4C4F-9EC0-832A32CAE251}"/>
    <cellStyle name="集計 2 3 8 11 2" xfId="20527" xr:uid="{F34FA6DC-C594-48D9-B2CC-C83AB418F12E}"/>
    <cellStyle name="集計 2 3 8 11 2 2" xfId="42218" xr:uid="{23890E22-B5D3-4FB0-8A5F-70791A6DF35B}"/>
    <cellStyle name="集計 2 3 8 11 3" xfId="31459" xr:uid="{C9AC0F9B-D271-4A9A-9126-60EE3405FE15}"/>
    <cellStyle name="集計 2 3 8 12" xfId="10405" xr:uid="{265F0AA0-61C5-4AE7-B241-868ADBADD96E}"/>
    <cellStyle name="集計 2 3 8 12 2" xfId="21162" xr:uid="{738D3312-504D-4B14-B660-C013A4174301}"/>
    <cellStyle name="集計 2 3 8 12 2 2" xfId="42853" xr:uid="{D59C6C2B-5967-4508-B241-34C284AFD5FB}"/>
    <cellStyle name="集計 2 3 8 12 3" xfId="32094" xr:uid="{F808998A-1BC1-4764-933A-C74AF271A958}"/>
    <cellStyle name="集計 2 3 8 13" xfId="11057" xr:uid="{A5341313-62CD-40D7-AC91-5171F50A49A0}"/>
    <cellStyle name="集計 2 3 8 13 2" xfId="21814" xr:uid="{F4DFD267-410F-4CC2-8517-764C16691D8D}"/>
    <cellStyle name="集計 2 3 8 13 2 2" xfId="43505" xr:uid="{63CA109C-6939-480F-B77C-80AC06113723}"/>
    <cellStyle name="集計 2 3 8 13 3" xfId="32746" xr:uid="{94879280-F9D6-467C-A923-554A884C946B}"/>
    <cellStyle name="集計 2 3 8 14" xfId="11682" xr:uid="{02B62523-FAD8-4414-B80C-36141404898B}"/>
    <cellStyle name="集計 2 3 8 14 2" xfId="22439" xr:uid="{3D08172C-799F-4B4E-8C53-A3AF229C8F44}"/>
    <cellStyle name="集計 2 3 8 14 2 2" xfId="44130" xr:uid="{A3EBC7B3-01C4-40E5-A1EB-266890EEBF1C}"/>
    <cellStyle name="集計 2 3 8 14 3" xfId="33371" xr:uid="{6CC20562-94EC-409C-AAC6-10F712541D86}"/>
    <cellStyle name="集計 2 3 8 15" xfId="12287" xr:uid="{50AC0D53-3B69-4E2C-A388-EFE054C6C652}"/>
    <cellStyle name="集計 2 3 8 15 2" xfId="23044" xr:uid="{70BFBC44-4B0F-4063-A8EC-1D0A31DD51E2}"/>
    <cellStyle name="集計 2 3 8 15 2 2" xfId="44735" xr:uid="{9A2FA3D1-8D2F-42ED-A9DC-E1128348DA80}"/>
    <cellStyle name="集計 2 3 8 15 3" xfId="33976" xr:uid="{322E0F7B-2638-4CF6-BB34-115BED65386C}"/>
    <cellStyle name="集計 2 3 8 16" xfId="12916" xr:uid="{76B96576-B6F0-428B-8304-AB592635F621}"/>
    <cellStyle name="集計 2 3 8 16 2" xfId="23673" xr:uid="{33AD7EFD-4BC8-46C9-8FF7-E964D396A99A}"/>
    <cellStyle name="集計 2 3 8 16 2 2" xfId="45364" xr:uid="{0B417E1A-6673-4E06-B907-C8B95F993A81}"/>
    <cellStyle name="集計 2 3 8 16 3" xfId="34605" xr:uid="{01E582AF-86B8-45CB-9EDD-489DFCAC3C9C}"/>
    <cellStyle name="集計 2 3 8 17" xfId="13587" xr:uid="{68D982DF-9026-4F4B-B906-36D74F6494D6}"/>
    <cellStyle name="集計 2 3 8 17 2" xfId="35276" xr:uid="{5CCC70AE-48DB-4A0E-82DA-21828162F96B}"/>
    <cellStyle name="集計 2 3 8 18" xfId="24516" xr:uid="{46779B89-4A1B-4D71-A3B2-0532B56F8452}"/>
    <cellStyle name="集計 2 3 8 19" xfId="46214" xr:uid="{5F6CE6D9-E870-498B-A2F7-4B6225C1DF44}"/>
    <cellStyle name="集計 2 3 8 2" xfId="3768" xr:uid="{356D7A5B-8CF4-4F5E-BF20-B7D6F6494920}"/>
    <cellStyle name="集計 2 3 8 2 2" xfId="14524" xr:uid="{A918D186-C52E-403C-8EB9-A0B3CB1427AD}"/>
    <cellStyle name="集計 2 3 8 2 2 2" xfId="36214" xr:uid="{3DAB4588-67F6-4B34-BC7E-1F96D9DBB4E2}"/>
    <cellStyle name="集計 2 3 8 2 2 3" xfId="50425" xr:uid="{7514E201-95E3-44F0-921A-FF020A38818D}"/>
    <cellStyle name="集計 2 3 8 2 3" xfId="25456" xr:uid="{2C159465-C98E-4C51-A3CD-48C15A10FAEC}"/>
    <cellStyle name="集計 2 3 8 2 4" xfId="48256" xr:uid="{E3F18264-6749-4E7E-8B21-676CA2A99B72}"/>
    <cellStyle name="集計 2 3 8 20" xfId="46892" xr:uid="{96238890-2330-44DA-80E2-AAA7ACFB08E9}"/>
    <cellStyle name="集計 2 3 8 21" xfId="47576" xr:uid="{1097B5B2-C027-42EB-9BA7-CA42B5F4A40C}"/>
    <cellStyle name="集計 2 3 8 3" xfId="4448" xr:uid="{18C09E80-7364-4982-875C-3957AAF2A63D}"/>
    <cellStyle name="集計 2 3 8 3 2" xfId="15204" xr:uid="{87DDC2B2-D6AC-47FF-828B-42ACE6DBB837}"/>
    <cellStyle name="集計 2 3 8 3 2 2" xfId="36894" xr:uid="{9C39F51F-47C1-4825-84F2-8E3D183FD31A}"/>
    <cellStyle name="集計 2 3 8 3 2 3" xfId="51105" xr:uid="{C4E22133-D17F-47A0-9DB1-F8F96720C861}"/>
    <cellStyle name="集計 2 3 8 3 3" xfId="26136" xr:uid="{C987D0CA-5418-4C5A-922B-442CF824C282}"/>
    <cellStyle name="集計 2 3 8 3 4" xfId="48936" xr:uid="{CB586034-CE58-433F-8E9D-D80B78372C90}"/>
    <cellStyle name="集計 2 3 8 4" xfId="5124" xr:uid="{961A2A24-E25B-463C-858A-D82114751451}"/>
    <cellStyle name="集計 2 3 8 4 2" xfId="15880" xr:uid="{8F1E0C53-FE8C-4565-BB4F-F19F1C90524F}"/>
    <cellStyle name="集計 2 3 8 4 2 2" xfId="37570" xr:uid="{49DC8430-C6BE-43F7-9BC0-6C35DBD88D07}"/>
    <cellStyle name="集計 2 3 8 4 3" xfId="26812" xr:uid="{42B345D0-300C-4F48-8825-44D3E2C505F9}"/>
    <cellStyle name="集計 2 3 8 4 4" xfId="49745" xr:uid="{6782632F-7F1D-4DFA-AC41-7B726B994CA0}"/>
    <cellStyle name="集計 2 3 8 5" xfId="5804" xr:uid="{D78CD07D-9353-4836-A604-BB498C14A3B6}"/>
    <cellStyle name="集計 2 3 8 5 2" xfId="16560" xr:uid="{2E4813FF-92C0-41FB-8BB8-687D7345ED51}"/>
    <cellStyle name="集計 2 3 8 5 2 2" xfId="38250" xr:uid="{E3F751AA-2571-4DF9-99C7-187C79D64FF0}"/>
    <cellStyle name="集計 2 3 8 5 3" xfId="27491" xr:uid="{594120F3-A933-4874-AA7A-9A674B9A2016}"/>
    <cellStyle name="集計 2 3 8 6" xfId="6487" xr:uid="{0A615D53-5856-4017-8214-8FB5AAC2717E}"/>
    <cellStyle name="集計 2 3 8 6 2" xfId="17243" xr:uid="{2FBC38FB-49DD-4F3E-8A81-09AFF064AA8F}"/>
    <cellStyle name="集計 2 3 8 6 2 2" xfId="38933" xr:uid="{7E9461A9-775E-4E8F-B64D-2686EACF2BE6}"/>
    <cellStyle name="集計 2 3 8 6 3" xfId="28174" xr:uid="{9D4B0DA9-F0A3-466A-976C-3D10A08C80C2}"/>
    <cellStyle name="集計 2 3 8 7" xfId="7166" xr:uid="{259DBD3A-2793-46B4-933F-8E22F27DC4D6}"/>
    <cellStyle name="集計 2 3 8 7 2" xfId="17922" xr:uid="{EF510689-15BA-455D-9B38-3F32BF1FD7DD}"/>
    <cellStyle name="集計 2 3 8 7 2 2" xfId="39612" xr:uid="{2A52EF4B-84C6-42B3-9038-13ECD158A0B1}"/>
    <cellStyle name="集計 2 3 8 7 3" xfId="28853" xr:uid="{98CE97E3-09B7-4300-A99F-10CA3250B2DD}"/>
    <cellStyle name="集計 2 3 8 8" xfId="7829" xr:uid="{9C2B760B-C202-4A46-A8CA-29E946FCAACD}"/>
    <cellStyle name="集計 2 3 8 8 2" xfId="18585" xr:uid="{89F99289-1091-4339-A41A-78DD7538BF1C}"/>
    <cellStyle name="集計 2 3 8 8 2 2" xfId="40276" xr:uid="{C21716C1-E135-4DB2-9784-97FC023B2D9D}"/>
    <cellStyle name="集計 2 3 8 8 3" xfId="29517" xr:uid="{A654BCAC-438E-4C16-8EE4-1C3E3249BAD3}"/>
    <cellStyle name="集計 2 3 8 9" xfId="8465" xr:uid="{82C943E8-C82A-495B-9026-E07E16E47AC1}"/>
    <cellStyle name="集計 2 3 8 9 2" xfId="19221" xr:uid="{47CB8EC9-DCAB-4C24-BA0B-DF74C45A6B62}"/>
    <cellStyle name="集計 2 3 8 9 2 2" xfId="40912" xr:uid="{6A81E4B5-507D-42DE-B36D-BD4DA49BCE72}"/>
    <cellStyle name="集計 2 3 8 9 3" xfId="30153" xr:uid="{0A5BE602-2405-4DF5-B2C0-9B5640FD341B}"/>
    <cellStyle name="集計 2 3 9" xfId="3176" xr:uid="{509AEA13-7D9B-4837-8AB6-3CACEE264F6E}"/>
    <cellStyle name="集計 2 3 9 10" xfId="9204" xr:uid="{6964A30F-939E-4FFC-9AE9-5A1E334978B6}"/>
    <cellStyle name="集計 2 3 9 10 2" xfId="19961" xr:uid="{EA5ED38E-E986-4741-B18A-87B7B0DAB75A}"/>
    <cellStyle name="集計 2 3 9 10 2 2" xfId="41652" xr:uid="{CF291858-E7CF-4724-8BEB-81E4C1D32153}"/>
    <cellStyle name="集計 2 3 9 10 3" xfId="30893" xr:uid="{EE5985A2-1298-4CB0-BC56-E41FE931C78D}"/>
    <cellStyle name="集計 2 3 9 11" xfId="9830" xr:uid="{E96DADB7-CCC6-4479-BFEB-F2722455C6F7}"/>
    <cellStyle name="集計 2 3 9 11 2" xfId="20587" xr:uid="{0EE08C62-69BD-4CFD-B575-B592F2C2788D}"/>
    <cellStyle name="集計 2 3 9 11 2 2" xfId="42278" xr:uid="{37F27375-B7FC-46F9-B574-3C9B9B2B7390}"/>
    <cellStyle name="集計 2 3 9 11 3" xfId="31519" xr:uid="{E134987A-DC42-42BA-8AEA-28BDC198BEE1}"/>
    <cellStyle name="集計 2 3 9 12" xfId="10465" xr:uid="{A8728E3C-BEAC-4E47-938C-6C77B145E0BA}"/>
    <cellStyle name="集計 2 3 9 12 2" xfId="21222" xr:uid="{468445C4-EB9B-407D-A254-63D07B133928}"/>
    <cellStyle name="集計 2 3 9 12 2 2" xfId="42913" xr:uid="{E822407F-DD2A-4B9B-9D15-256D1EF8D54A}"/>
    <cellStyle name="集計 2 3 9 12 3" xfId="32154" xr:uid="{7A5F7092-B265-4F8A-A359-649751C1659B}"/>
    <cellStyle name="集計 2 3 9 13" xfId="11117" xr:uid="{677E6261-9090-4EB6-8C63-06D2EBCE5A48}"/>
    <cellStyle name="集計 2 3 9 13 2" xfId="21874" xr:uid="{EAF7AF28-EF10-4622-AFE4-0C233974E960}"/>
    <cellStyle name="集計 2 3 9 13 2 2" xfId="43565" xr:uid="{D5E7454B-FEE9-4CE8-80A4-C1BEAB76FBB3}"/>
    <cellStyle name="集計 2 3 9 13 3" xfId="32806" xr:uid="{C721DC1F-311D-4536-9DBA-4D4536006E36}"/>
    <cellStyle name="集計 2 3 9 14" xfId="11742" xr:uid="{4CCD32AC-9CEC-4A15-A6F9-3306F80CE695}"/>
    <cellStyle name="集計 2 3 9 14 2" xfId="22499" xr:uid="{0B0DA095-6536-4147-81F0-085C27ADBC3A}"/>
    <cellStyle name="集計 2 3 9 14 2 2" xfId="44190" xr:uid="{21666194-0EDB-4A68-B31A-F8BC0F253D19}"/>
    <cellStyle name="集計 2 3 9 14 3" xfId="33431" xr:uid="{F9B4068D-56DB-4024-B115-D2B066B3DCFA}"/>
    <cellStyle name="集計 2 3 9 15" xfId="12347" xr:uid="{67FDE355-EE22-4BB2-A034-0D3CD5868696}"/>
    <cellStyle name="集計 2 3 9 15 2" xfId="23104" xr:uid="{4D76BE96-20B0-46F9-9B0A-1FFBC34A463C}"/>
    <cellStyle name="集計 2 3 9 15 2 2" xfId="44795" xr:uid="{CF4778A5-E8B8-4431-95A5-5FCCF7E1835A}"/>
    <cellStyle name="集計 2 3 9 15 3" xfId="34036" xr:uid="{D8ADC136-A6EB-4C31-BC52-450089E62F3C}"/>
    <cellStyle name="集計 2 3 9 16" xfId="12976" xr:uid="{90484426-0611-45DD-854B-AFC6C477B30E}"/>
    <cellStyle name="集計 2 3 9 16 2" xfId="23733" xr:uid="{3A1AF22B-8D4D-44E8-8C29-4C8A086DB3EE}"/>
    <cellStyle name="集計 2 3 9 16 2 2" xfId="45424" xr:uid="{8247E826-2D49-4C94-B937-E5BE711491FD}"/>
    <cellStyle name="集計 2 3 9 16 3" xfId="34665" xr:uid="{CB5F2A54-EE31-4B8D-B008-98664602CB52}"/>
    <cellStyle name="集計 2 3 9 17" xfId="13647" xr:uid="{4F1A8CF7-705B-40CA-9C3D-9A3B793498B5}"/>
    <cellStyle name="集計 2 3 9 17 2" xfId="35336" xr:uid="{8DBA05D7-DCC5-49A9-9DC0-DA5D78C98936}"/>
    <cellStyle name="集計 2 3 9 18" xfId="24576" xr:uid="{94264962-A105-4BA8-B24D-51860057300F}"/>
    <cellStyle name="集計 2 3 9 19" xfId="46274" xr:uid="{19EF8EC2-CC3C-4DCF-91CF-14FF043FA3A3}"/>
    <cellStyle name="集計 2 3 9 2" xfId="3828" xr:uid="{282B5C6A-8236-45A0-B551-04A850F86CD9}"/>
    <cellStyle name="集計 2 3 9 2 2" xfId="14584" xr:uid="{AA44C276-39D7-4DF3-AD80-F5E160D12A6A}"/>
    <cellStyle name="集計 2 3 9 2 2 2" xfId="36274" xr:uid="{161259CA-D3DC-407A-A1EF-A74D4FE24490}"/>
    <cellStyle name="集計 2 3 9 2 2 3" xfId="50485" xr:uid="{A8D44F3D-692E-4133-B121-74BC6824F80B}"/>
    <cellStyle name="集計 2 3 9 2 3" xfId="25516" xr:uid="{D2D5C370-132A-4AD1-9A65-C61116F9E9FF}"/>
    <cellStyle name="集計 2 3 9 2 4" xfId="48316" xr:uid="{5A96B2F1-E7D7-47CF-ADC4-0658C18F3D3C}"/>
    <cellStyle name="集計 2 3 9 20" xfId="46952" xr:uid="{4F8FC2DF-66EC-43A2-A513-86E096A18B7E}"/>
    <cellStyle name="集計 2 3 9 21" xfId="47636" xr:uid="{D751214A-A37B-41D4-A0C2-DFC3F99DB71A}"/>
    <cellStyle name="集計 2 3 9 3" xfId="4508" xr:uid="{73D0E04A-6365-4E47-9090-3F50A5AFE35D}"/>
    <cellStyle name="集計 2 3 9 3 2" xfId="15264" xr:uid="{4D42E967-B587-4640-96D0-67B0DC76005C}"/>
    <cellStyle name="集計 2 3 9 3 2 2" xfId="36954" xr:uid="{35553DA0-8AD9-42FA-BEAC-92142BE3A2E5}"/>
    <cellStyle name="集計 2 3 9 3 2 3" xfId="51165" xr:uid="{E5D35019-35EB-415A-931B-1A3554500E6B}"/>
    <cellStyle name="集計 2 3 9 3 3" xfId="26196" xr:uid="{CBAA42F2-AEC7-4E08-9F3D-84B239D14516}"/>
    <cellStyle name="集計 2 3 9 3 4" xfId="48996" xr:uid="{46B34155-30B2-4D6B-B7A2-21A204C54F4C}"/>
    <cellStyle name="集計 2 3 9 4" xfId="5184" xr:uid="{94B1D54A-6CC7-483E-9BD6-38343CB0FC04}"/>
    <cellStyle name="集計 2 3 9 4 2" xfId="15940" xr:uid="{D54F1423-29E7-491C-8A52-51F8429030BD}"/>
    <cellStyle name="集計 2 3 9 4 2 2" xfId="37630" xr:uid="{187DB3FA-5B47-4E93-B22C-3C5FA01C3A74}"/>
    <cellStyle name="集計 2 3 9 4 3" xfId="26872" xr:uid="{F9CDD8D4-144B-4E34-A56A-F26FFE9382A8}"/>
    <cellStyle name="集計 2 3 9 4 4" xfId="49805" xr:uid="{3D832DE9-7E82-4C9C-8BC6-34D61949D523}"/>
    <cellStyle name="集計 2 3 9 5" xfId="5864" xr:uid="{9F21B5AE-5F67-42DB-AA28-E62E11A8AA0E}"/>
    <cellStyle name="集計 2 3 9 5 2" xfId="16620" xr:uid="{F330B1A3-B105-402B-AFDA-FDFF6DE5BAA8}"/>
    <cellStyle name="集計 2 3 9 5 2 2" xfId="38310" xr:uid="{0377D4DE-FD86-48F5-8E22-F2316B4AD53B}"/>
    <cellStyle name="集計 2 3 9 5 3" xfId="27551" xr:uid="{74672742-B872-4775-BC10-30612822BEE5}"/>
    <cellStyle name="集計 2 3 9 6" xfId="6547" xr:uid="{0BFE07BB-9C7D-427C-B2D7-F0D621A94694}"/>
    <cellStyle name="集計 2 3 9 6 2" xfId="17303" xr:uid="{119AA4D8-0195-442E-83F6-77E1ADF0585D}"/>
    <cellStyle name="集計 2 3 9 6 2 2" xfId="38993" xr:uid="{EB283632-EACE-4A97-82A1-F0A764900DC4}"/>
    <cellStyle name="集計 2 3 9 6 3" xfId="28234" xr:uid="{FC818314-CC1E-4781-A469-F16DF044E2C5}"/>
    <cellStyle name="集計 2 3 9 7" xfId="7226" xr:uid="{5EB68EA1-8E60-44B1-B1FF-576461D80EB0}"/>
    <cellStyle name="集計 2 3 9 7 2" xfId="17982" xr:uid="{A39385DC-15FF-46A3-B091-AC02F83D975A}"/>
    <cellStyle name="集計 2 3 9 7 2 2" xfId="39672" xr:uid="{8B7F0EE1-4911-4965-8D18-1AFEEB7F316A}"/>
    <cellStyle name="集計 2 3 9 7 3" xfId="28913" xr:uid="{DB5FF4CA-EBEB-4078-ABD9-A53D2D3A9217}"/>
    <cellStyle name="集計 2 3 9 8" xfId="7889" xr:uid="{B9BA222E-17CC-4A53-95D1-C54D5610540B}"/>
    <cellStyle name="集計 2 3 9 8 2" xfId="18645" xr:uid="{87F21114-6B9F-42E6-9B02-06FDDB36289C}"/>
    <cellStyle name="集計 2 3 9 8 2 2" xfId="40336" xr:uid="{55248B79-0CEC-4929-832C-9711822336C4}"/>
    <cellStyle name="集計 2 3 9 8 3" xfId="29577" xr:uid="{60909592-455A-40EA-9085-0CD45549F54E}"/>
    <cellStyle name="集計 2 3 9 9" xfId="8525" xr:uid="{0C097AC4-FE59-4DCC-BEA7-A1096D24EA3C}"/>
    <cellStyle name="集計 2 3 9 9 2" xfId="19281" xr:uid="{A9E4FEE1-73D7-4451-8C04-093D698A0B9B}"/>
    <cellStyle name="集計 2 3 9 9 2 2" xfId="40972" xr:uid="{19512916-F464-471D-8FDA-2EAC63B697FA}"/>
    <cellStyle name="集計 2 3 9 9 3" xfId="30213" xr:uid="{BC0AD0FA-EB7F-4F51-B304-EE3E962F88B4}"/>
    <cellStyle name="集計 2 4" xfId="2447" xr:uid="{F3E1A2CD-DEAA-47B8-8436-D23014506549}"/>
    <cellStyle name="集計 2 4 2" xfId="13856" xr:uid="{4E3C58A4-DBDF-4B65-95E2-680D660D8938}"/>
    <cellStyle name="集計 2 4 2 2" xfId="35546" xr:uid="{790D5E3C-CF20-4C8F-8E0C-7A80D42DA95A}"/>
    <cellStyle name="集計 2 4 3" xfId="24787" xr:uid="{976A001B-A552-4B33-8BBA-9B03F6A74559}"/>
    <cellStyle name="集計 2 5" xfId="51435" xr:uid="{517247A4-12F9-4AA3-81C2-29E52297F816}"/>
    <cellStyle name="集計 2 6" xfId="2347" xr:uid="{08C0215B-8A3C-4260-B49D-877926226813}"/>
    <cellStyle name="集計 3" xfId="91" xr:uid="{A6A0A88E-BAEF-4542-A996-D50B7198885B}"/>
    <cellStyle name="集計 3 2" xfId="2435" xr:uid="{5EB7C8C9-F8D5-4D24-B2ED-679825EA4081}"/>
    <cellStyle name="集計 3 2 10" xfId="2951" xr:uid="{A80CB899-3470-41A1-A01E-96A7FB9A8EF5}"/>
    <cellStyle name="集計 3 2 10 10" xfId="8979" xr:uid="{BCB6B803-BAAC-4FDF-AD03-77ECDEBE1B9E}"/>
    <cellStyle name="集計 3 2 10 10 2" xfId="19735" xr:uid="{7F6DF4D3-96DF-40EE-A161-792A37CD47A3}"/>
    <cellStyle name="集計 3 2 10 10 2 2" xfId="41426" xr:uid="{D20916EE-3BB9-4683-8F67-5220EDCB69F9}"/>
    <cellStyle name="集計 3 2 10 10 3" xfId="30667" xr:uid="{F9405B5F-B5DB-4BA3-AF34-C8FA8D5DD094}"/>
    <cellStyle name="集計 3 2 10 11" xfId="9604" xr:uid="{7EAF0225-1317-4EF9-9C50-953084FB397E}"/>
    <cellStyle name="集計 3 2 10 11 2" xfId="20361" xr:uid="{7A90835D-E8FD-4600-8283-ACCD2C901862}"/>
    <cellStyle name="集計 3 2 10 11 2 2" xfId="42052" xr:uid="{19F84C81-2B8A-4530-B601-2F18BDA297A0}"/>
    <cellStyle name="集計 3 2 10 11 3" xfId="31293" xr:uid="{665ED142-6219-4657-B9FD-3C2B6AE9ECE3}"/>
    <cellStyle name="集計 3 2 10 12" xfId="10239" xr:uid="{9864D8D9-29F6-447E-A07B-D7ED1297E462}"/>
    <cellStyle name="集計 3 2 10 12 2" xfId="20996" xr:uid="{2EB6FC87-BC3B-4237-A995-CBB437ADCE2C}"/>
    <cellStyle name="集計 3 2 10 12 2 2" xfId="42687" xr:uid="{82B3506D-3903-4615-85F2-7405AAB531F9}"/>
    <cellStyle name="集計 3 2 10 12 3" xfId="31928" xr:uid="{33D0AD2C-C7B2-4E1D-BB20-4A54A8530637}"/>
    <cellStyle name="集計 3 2 10 13" xfId="10891" xr:uid="{31C08C2F-386D-4DAD-BC6D-54CC97BD84B5}"/>
    <cellStyle name="集計 3 2 10 13 2" xfId="21648" xr:uid="{03C79002-A725-45CE-B91E-6982B0620A70}"/>
    <cellStyle name="集計 3 2 10 13 2 2" xfId="43339" xr:uid="{393A2FB7-B3D9-4F68-8A27-A57FFEF09726}"/>
    <cellStyle name="集計 3 2 10 13 3" xfId="32580" xr:uid="{17476A4F-CAEF-45BA-BBA0-921A94A9A148}"/>
    <cellStyle name="集計 3 2 10 14" xfId="11516" xr:uid="{9A155337-469E-4F48-9DAD-39B71F9E615A}"/>
    <cellStyle name="集計 3 2 10 14 2" xfId="22273" xr:uid="{1729A43A-09D5-4C1E-8B2D-62D54344814A}"/>
    <cellStyle name="集計 3 2 10 14 2 2" xfId="43964" xr:uid="{89898E72-64FA-4F5C-8704-B6E250CE9B10}"/>
    <cellStyle name="集計 3 2 10 14 3" xfId="33205" xr:uid="{A823B3FA-16D2-473A-B787-6D2273EC09DB}"/>
    <cellStyle name="集計 3 2 10 15" xfId="12121" xr:uid="{55783E99-7DA6-40D6-A2B2-21AB6B9F0D5C}"/>
    <cellStyle name="集計 3 2 10 15 2" xfId="22878" xr:uid="{7C1F9BB4-8DEC-4422-9C23-FF67C46D29D4}"/>
    <cellStyle name="集計 3 2 10 15 2 2" xfId="44569" xr:uid="{32C14AB6-CB1D-4810-B08C-FD7CAF659F53}"/>
    <cellStyle name="集計 3 2 10 15 3" xfId="33810" xr:uid="{94885FC1-1D20-44EF-8CC8-B5C58E82F8BD}"/>
    <cellStyle name="集計 3 2 10 16" xfId="12750" xr:uid="{3757AF7A-66B2-4334-A6B2-75888595E8D7}"/>
    <cellStyle name="集計 3 2 10 16 2" xfId="23507" xr:uid="{6B82C54B-77CC-44E1-A3DD-8D80C74DC6B4}"/>
    <cellStyle name="集計 3 2 10 16 2 2" xfId="45198" xr:uid="{A58E50D0-2743-450E-A844-44377EA36FC4}"/>
    <cellStyle name="集計 3 2 10 16 3" xfId="34439" xr:uid="{51A05DCD-3376-4AF3-86C2-2F3A004DFAC5}"/>
    <cellStyle name="集計 3 2 10 17" xfId="13421" xr:uid="{82E6BFE5-4729-4AB3-AA88-E9B8700B0276}"/>
    <cellStyle name="集計 3 2 10 17 2" xfId="35110" xr:uid="{D76CF908-3268-4856-B40D-649BD3B42FEB}"/>
    <cellStyle name="集計 3 2 10 18" xfId="24350" xr:uid="{10FF1BF7-0CF1-467D-B285-E27A6E4AE4AA}"/>
    <cellStyle name="集計 3 2 10 19" xfId="46048" xr:uid="{D1E362C5-620E-4A76-B877-8743BE88D649}"/>
    <cellStyle name="集計 3 2 10 2" xfId="3602" xr:uid="{25DE5E07-611E-46AD-B61C-636742064970}"/>
    <cellStyle name="集計 3 2 10 2 2" xfId="14358" xr:uid="{02C5FA83-BC49-4636-BD80-401A05B45DF4}"/>
    <cellStyle name="集計 3 2 10 2 2 2" xfId="36048" xr:uid="{A8EAB4BC-874D-4D37-90AE-E6C1FC0C2988}"/>
    <cellStyle name="集計 3 2 10 2 2 3" xfId="50259" xr:uid="{717B8D8B-4999-43E6-B2E2-CB695EAEEE31}"/>
    <cellStyle name="集計 3 2 10 2 3" xfId="25290" xr:uid="{9B99E172-8DA0-42BC-A5E9-2B55AE76FC52}"/>
    <cellStyle name="集計 3 2 10 2 4" xfId="48090" xr:uid="{631D5723-9427-4F60-8571-06A1BD497C32}"/>
    <cellStyle name="集計 3 2 10 20" xfId="46726" xr:uid="{54C298E2-4906-432F-9A77-EFB4D3D40617}"/>
    <cellStyle name="集計 3 2 10 21" xfId="47410" xr:uid="{9E27AFDF-D9F0-4606-AF9A-325C09C84264}"/>
    <cellStyle name="集計 3 2 10 3" xfId="4282" xr:uid="{0EA52B4A-83F2-4F46-9E06-CE07F54B7306}"/>
    <cellStyle name="集計 3 2 10 3 2" xfId="15038" xr:uid="{4E7436CB-A881-4288-A3D4-0C2AD5A739FE}"/>
    <cellStyle name="集計 3 2 10 3 2 2" xfId="36728" xr:uid="{65FCBCA9-B17E-4D26-BC63-B302E10CA941}"/>
    <cellStyle name="集計 3 2 10 3 2 3" xfId="50939" xr:uid="{724618C7-6516-4D89-A45F-23FEBD29DA2A}"/>
    <cellStyle name="集計 3 2 10 3 3" xfId="25970" xr:uid="{8D0FDB20-AA80-415D-80F3-A5ABBDECEF79}"/>
    <cellStyle name="集計 3 2 10 3 4" xfId="48770" xr:uid="{ABB3FD3B-1970-45F6-821A-E91F96D8508A}"/>
    <cellStyle name="集計 3 2 10 4" xfId="4958" xr:uid="{E1AC97CA-42EA-4C15-BAB2-28B3F76D73B6}"/>
    <cellStyle name="集計 3 2 10 4 2" xfId="15714" xr:uid="{C063EF68-B36E-4011-BAD9-0D4A1BE6EC7A}"/>
    <cellStyle name="集計 3 2 10 4 2 2" xfId="37404" xr:uid="{0DEBEADB-6A87-45DB-A53B-27D3C6714CBD}"/>
    <cellStyle name="集計 3 2 10 4 3" xfId="26646" xr:uid="{8E26AEB0-DB5E-438C-BDBF-8BD12F47F9EC}"/>
    <cellStyle name="集計 3 2 10 4 4" xfId="49579" xr:uid="{3D66C3A9-2751-480E-A2F7-AF945CC667B6}"/>
    <cellStyle name="集計 3 2 10 5" xfId="5638" xr:uid="{617761E6-A45F-4687-A1B5-A3731CE03B1B}"/>
    <cellStyle name="集計 3 2 10 5 2" xfId="16394" xr:uid="{DC2BF861-089F-46A5-995A-412637729A4D}"/>
    <cellStyle name="集計 3 2 10 5 2 2" xfId="38084" xr:uid="{E53293AC-582B-4E5E-B017-79388B4AD24A}"/>
    <cellStyle name="集計 3 2 10 5 3" xfId="27325" xr:uid="{ECE96B23-878A-4752-B32C-0D419677CDBD}"/>
    <cellStyle name="集計 3 2 10 6" xfId="6321" xr:uid="{A70889E1-9AD8-4A15-B047-8F2CE6B5386F}"/>
    <cellStyle name="集計 3 2 10 6 2" xfId="17077" xr:uid="{2968F292-28E6-492E-B825-3D49D3FCF8B1}"/>
    <cellStyle name="集計 3 2 10 6 2 2" xfId="38767" xr:uid="{17C9F895-6B84-4E26-9840-123707E81EB8}"/>
    <cellStyle name="集計 3 2 10 6 3" xfId="28008" xr:uid="{24AA75ED-4A4C-4D27-9DBA-95A211352F14}"/>
    <cellStyle name="集計 3 2 10 7" xfId="7000" xr:uid="{62300AE8-CFEB-445F-BFFA-929940370F20}"/>
    <cellStyle name="集計 3 2 10 7 2" xfId="17756" xr:uid="{A478CEE4-C114-45B1-A305-EE9B2D525F9E}"/>
    <cellStyle name="集計 3 2 10 7 2 2" xfId="39446" xr:uid="{7F28921B-7697-4A7D-AD39-17EE8A05AFE9}"/>
    <cellStyle name="集計 3 2 10 7 3" xfId="28687" xr:uid="{DDACE9D8-503D-4393-8239-43BF343D4B62}"/>
    <cellStyle name="集計 3 2 10 8" xfId="7663" xr:uid="{64746A47-6DB3-46F8-A29D-346B56319741}"/>
    <cellStyle name="集計 3 2 10 8 2" xfId="18419" xr:uid="{FB55A596-B6A5-4800-AAF4-F80803870095}"/>
    <cellStyle name="集計 3 2 10 8 2 2" xfId="40110" xr:uid="{49E467A0-77D9-428A-BC81-C91233992CB4}"/>
    <cellStyle name="集計 3 2 10 8 3" xfId="29351" xr:uid="{E9031802-D0B6-46D3-BB3A-3483067D2373}"/>
    <cellStyle name="集計 3 2 10 9" xfId="8299" xr:uid="{AA034CE5-20C1-4681-B3BC-F6D90420DBFF}"/>
    <cellStyle name="集計 3 2 10 9 2" xfId="19055" xr:uid="{8700ED1A-1C11-4C7B-9828-1D2D5CD428C1}"/>
    <cellStyle name="集計 3 2 10 9 2 2" xfId="40746" xr:uid="{518E95A5-311A-492E-A227-58F6DAB750D9}"/>
    <cellStyle name="集計 3 2 10 9 3" xfId="29987" xr:uid="{CAB03F27-C995-425A-8118-A921C741E331}"/>
    <cellStyle name="集計 3 2 11" xfId="2685" xr:uid="{4F1B6BBE-3EBA-4C70-8A3F-F6B80D338DFF}"/>
    <cellStyle name="集計 3 2 11 10" xfId="8712" xr:uid="{69652E05-D051-427C-B2F0-0F9187A18581}"/>
    <cellStyle name="集計 3 2 11 10 2" xfId="19468" xr:uid="{75BBF0C2-5CAD-438C-A772-36E25157F4E2}"/>
    <cellStyle name="集計 3 2 11 10 2 2" xfId="41159" xr:uid="{EB6B62E5-2AB6-46B5-BBEF-613CEB77D6F5}"/>
    <cellStyle name="集計 3 2 11 10 3" xfId="30400" xr:uid="{7C10781C-182B-4B2F-A191-26A2CD2CEA61}"/>
    <cellStyle name="集計 3 2 11 11" xfId="6802" xr:uid="{5B40C127-54EE-4DE1-860A-A4C20888697B}"/>
    <cellStyle name="集計 3 2 11 11 2" xfId="17558" xr:uid="{DFEB4310-A5AE-499A-9575-A12955BFF209}"/>
    <cellStyle name="集計 3 2 11 11 2 2" xfId="39248" xr:uid="{A08B201B-61D1-4E1E-9977-D7E2D5D6CAEB}"/>
    <cellStyle name="集計 3 2 11 11 3" xfId="28489" xr:uid="{4C58BB8D-BA0E-43E1-8BAD-7529DFDABDAA}"/>
    <cellStyle name="集計 3 2 11 12" xfId="7472" xr:uid="{B8E702CE-6FCE-48E9-AC8E-B0E9D8C54194}"/>
    <cellStyle name="集計 3 2 11 12 2" xfId="18228" xr:uid="{628D6767-AED0-4652-9C39-42689B10CCDC}"/>
    <cellStyle name="集計 3 2 11 12 2 2" xfId="39918" xr:uid="{6E003D89-AB8D-4307-90CB-0E61F25D4629}"/>
    <cellStyle name="集計 3 2 11 12 3" xfId="29159" xr:uid="{3EF7F8F2-829A-4924-8A24-312C13031009}"/>
    <cellStyle name="集計 3 2 11 13" xfId="10646" xr:uid="{48FD7B85-1E31-45E5-8DF4-BF0C05F7D4F6}"/>
    <cellStyle name="集計 3 2 11 13 2" xfId="21403" xr:uid="{2CBFEE06-B547-4FB9-B157-045F83021568}"/>
    <cellStyle name="集計 3 2 11 13 2 2" xfId="43094" xr:uid="{48FB38F3-27D1-4F75-8482-6B16CDF46414}"/>
    <cellStyle name="集計 3 2 11 13 3" xfId="32335" xr:uid="{AD70D059-4C6E-438B-91A9-1857F0847032}"/>
    <cellStyle name="集計 3 2 11 14" xfId="7477" xr:uid="{B909F5B0-1B49-4974-A7C1-83515077DF67}"/>
    <cellStyle name="集計 3 2 11 14 2" xfId="18233" xr:uid="{BD27FF58-1911-447D-88BF-98BAA3A2B78B}"/>
    <cellStyle name="集計 3 2 11 14 2 2" xfId="39923" xr:uid="{84167C12-2792-412F-BEDD-18FBE360538C}"/>
    <cellStyle name="集計 3 2 11 14 3" xfId="29164" xr:uid="{B07DE006-3D82-4E3C-990E-6796A981FBAF}"/>
    <cellStyle name="集計 3 2 11 15" xfId="9397" xr:uid="{D49CC6F9-7819-4DA1-9C8B-1B2A24297A12}"/>
    <cellStyle name="集計 3 2 11 15 2" xfId="20154" xr:uid="{AE9AC08E-F322-49D4-846D-5ABF100C5EDF}"/>
    <cellStyle name="集計 3 2 11 15 2 2" xfId="41845" xr:uid="{510D8267-747D-401B-B9A6-B12B77C0C363}"/>
    <cellStyle name="集計 3 2 11 15 3" xfId="31086" xr:uid="{05A8065A-7A57-41F2-927A-F44DD3BF783D}"/>
    <cellStyle name="集計 3 2 11 16" xfId="9419" xr:uid="{8C1602E3-3820-4CD2-8121-409872D6FFB1}"/>
    <cellStyle name="集計 3 2 11 16 2" xfId="20176" xr:uid="{D83E10BF-2694-460F-B24F-A33A25617C09}"/>
    <cellStyle name="集計 3 2 11 16 2 2" xfId="41867" xr:uid="{E21F5F2A-E100-473B-85D0-3EA4D9931859}"/>
    <cellStyle name="集計 3 2 11 16 3" xfId="31108" xr:uid="{2006243C-9D65-46F9-A0C5-6BA4B91EF8AA}"/>
    <cellStyle name="集計 3 2 11 17" xfId="13163" xr:uid="{7D4BB175-2592-4A64-9C91-504D55ABD8A8}"/>
    <cellStyle name="集計 3 2 11 17 2" xfId="34852" xr:uid="{82D93B1D-6FAD-4242-8751-2CA51DFAD32B}"/>
    <cellStyle name="集計 3 2 11 18" xfId="24092" xr:uid="{84467A06-47E9-4F6C-8CE2-E76D94B0D117}"/>
    <cellStyle name="集計 3 2 11 19" xfId="45790" xr:uid="{8F9D3BBE-C11A-4C3D-B089-ACDC6E54B1F8}"/>
    <cellStyle name="集計 3 2 11 2" xfId="3338" xr:uid="{9A12E350-58B4-43AC-9A77-555DF10D2B3B}"/>
    <cellStyle name="集計 3 2 11 2 2" xfId="14094" xr:uid="{47885B8B-8C2F-42EC-A7C1-93C9B4C459CD}"/>
    <cellStyle name="集計 3 2 11 2 2 2" xfId="35784" xr:uid="{998071C3-78CA-43C7-A4BF-52DF8B1DD3DA}"/>
    <cellStyle name="集計 3 2 11 2 2 3" xfId="50001" xr:uid="{97846C7F-7ECD-46A1-A075-2E54FAFD5959}"/>
    <cellStyle name="集計 3 2 11 2 3" xfId="25025" xr:uid="{206DF624-5A1C-42FC-8A68-06ED5F0A0DAC}"/>
    <cellStyle name="集計 3 2 11 2 4" xfId="47832" xr:uid="{8A3451E5-6357-40C4-8133-05C2A44E35A0}"/>
    <cellStyle name="集計 3 2 11 20" xfId="46468" xr:uid="{9639B43E-CD36-411C-BDD6-1B116041CFBE}"/>
    <cellStyle name="集計 3 2 11 21" xfId="47152" xr:uid="{B43C824F-F4EC-40A3-A6F0-9B727A48037A}"/>
    <cellStyle name="集計 3 2 11 3" xfId="4015" xr:uid="{703D607F-0ABE-4E3A-9EFA-CB058BA355C0}"/>
    <cellStyle name="集計 3 2 11 3 2" xfId="14771" xr:uid="{4882BA79-1D30-44FB-8F5B-B3FED6F0D018}"/>
    <cellStyle name="集計 3 2 11 3 2 2" xfId="36461" xr:uid="{8DA0A05C-2267-4B15-AF53-8AAA26C95992}"/>
    <cellStyle name="集計 3 2 11 3 2 3" xfId="50681" xr:uid="{FEC48374-CA48-48FC-B682-7527F9917F64}"/>
    <cellStyle name="集計 3 2 11 3 3" xfId="25703" xr:uid="{BEFC4DC5-AA52-451E-A186-2D62FEF79CA0}"/>
    <cellStyle name="集計 3 2 11 3 4" xfId="48512" xr:uid="{715C1260-E05A-47ED-97A6-570B05BACC84}"/>
    <cellStyle name="集計 3 2 11 4" xfId="4695" xr:uid="{9329994E-ED06-4506-BB4A-D3C5BC0E239D}"/>
    <cellStyle name="集計 3 2 11 4 2" xfId="15451" xr:uid="{AA990D27-D10B-498B-ACE0-48175F2AC7C6}"/>
    <cellStyle name="集計 3 2 11 4 2 2" xfId="37141" xr:uid="{3C12F880-0AD2-41E5-AD17-E1474612DA5B}"/>
    <cellStyle name="集計 3 2 11 4 3" xfId="26383" xr:uid="{E212A3E1-D460-4750-A3E3-516AC8320AF4}"/>
    <cellStyle name="集計 3 2 11 4 4" xfId="49321" xr:uid="{3396370E-013A-4599-B6A0-385801F51998}"/>
    <cellStyle name="集計 3 2 11 5" xfId="5371" xr:uid="{863161DA-5046-4E91-8485-392014BB1C42}"/>
    <cellStyle name="集計 3 2 11 5 2" xfId="16127" xr:uid="{2F58DC2A-3EA3-4D6E-B1AA-40B5EC685C29}"/>
    <cellStyle name="集計 3 2 11 5 2 2" xfId="37817" xr:uid="{F26E93D2-51A2-4BBF-92DA-41B27060B991}"/>
    <cellStyle name="集計 3 2 11 5 3" xfId="27059" xr:uid="{700C2BAE-758C-4F01-AFCA-75AE1947C76A}"/>
    <cellStyle name="集計 3 2 11 6" xfId="6060" xr:uid="{CFAAB34D-8987-48C9-9008-5EC17AABA694}"/>
    <cellStyle name="集計 3 2 11 6 2" xfId="16816" xr:uid="{4E61D320-5CD3-40F5-9017-597E6EFA8015}"/>
    <cellStyle name="集計 3 2 11 6 2 2" xfId="38506" xr:uid="{99C398E0-7366-46EF-88FB-C1DC71958092}"/>
    <cellStyle name="集計 3 2 11 6 3" xfId="27747" xr:uid="{043E2E80-C459-44D2-8CCF-8605CA5539A2}"/>
    <cellStyle name="集計 3 2 11 7" xfId="6734" xr:uid="{19ABB1B2-3551-4D5B-B662-B70741828BFF}"/>
    <cellStyle name="集計 3 2 11 7 2" xfId="17490" xr:uid="{9D19C9CB-BFAC-4AC9-A325-DE806E9E6539}"/>
    <cellStyle name="集計 3 2 11 7 2 2" xfId="39180" xr:uid="{23AC9387-15E6-4261-80F4-125F6A23DA3E}"/>
    <cellStyle name="集計 3 2 11 7 3" xfId="28421" xr:uid="{8488BB16-E429-4338-A709-23E4276F47A3}"/>
    <cellStyle name="集計 3 2 11 8" xfId="7410" xr:uid="{2A68E0FD-BF6D-455F-A918-6F1ED94FF217}"/>
    <cellStyle name="集計 3 2 11 8 2" xfId="18166" xr:uid="{54B50322-915B-436F-99DA-3C7365BB1926}"/>
    <cellStyle name="集計 3 2 11 8 2 2" xfId="39856" xr:uid="{A917E369-78FD-4F7E-8EEF-1EB7DE040D55}"/>
    <cellStyle name="集計 3 2 11 8 3" xfId="29097" xr:uid="{FE81010F-4C78-4C3A-90C8-C8DAEFE37E49}"/>
    <cellStyle name="集計 3 2 11 9" xfId="2610" xr:uid="{FCC03C10-6FDD-403A-82B3-B3FA9895C44E}"/>
    <cellStyle name="集計 3 2 11 9 2" xfId="13979" xr:uid="{9141C6EA-F14C-4ACC-978B-88CB9B146083}"/>
    <cellStyle name="集計 3 2 11 9 2 2" xfId="35669" xr:uid="{38C68BBC-E34D-4BA1-B337-5B9115F863DF}"/>
    <cellStyle name="集計 3 2 11 9 3" xfId="24910" xr:uid="{49EC971C-D655-485E-AC59-509C229F93B7}"/>
    <cellStyle name="集計 3 2 12" xfId="3100" xr:uid="{9F0453D3-6C21-48FA-8F57-29A2B7A04CA1}"/>
    <cellStyle name="集計 3 2 12 10" xfId="9128" xr:uid="{284DD772-EE2B-4300-BFE7-DF1EE33ED2BD}"/>
    <cellStyle name="集計 3 2 12 10 2" xfId="19885" xr:uid="{C77A5C9B-E946-47A2-9BE7-E753A8F29779}"/>
    <cellStyle name="集計 3 2 12 10 2 2" xfId="41576" xr:uid="{4C07D10A-5E7D-435E-A1A1-2071D8A1F55B}"/>
    <cellStyle name="集計 3 2 12 10 3" xfId="30817" xr:uid="{F3D15C15-A303-4734-8EA7-909B5CB6286E}"/>
    <cellStyle name="集計 3 2 12 11" xfId="9754" xr:uid="{5761795E-A754-4096-A4E8-EFF96307B0D6}"/>
    <cellStyle name="集計 3 2 12 11 2" xfId="20511" xr:uid="{089AB94F-505C-4CDC-A320-82FA9D9054FC}"/>
    <cellStyle name="集計 3 2 12 11 2 2" xfId="42202" xr:uid="{F0B8E9C4-3F73-4968-AE9F-97715EF1568B}"/>
    <cellStyle name="集計 3 2 12 11 3" xfId="31443" xr:uid="{ED10E0AC-D57E-47C6-B9F3-DA8F72F60DBD}"/>
    <cellStyle name="集計 3 2 12 12" xfId="10389" xr:uid="{616EF6FD-A820-49A1-9DF3-422191415E99}"/>
    <cellStyle name="集計 3 2 12 12 2" xfId="21146" xr:uid="{61952365-2220-4946-B016-987D6DF6304F}"/>
    <cellStyle name="集計 3 2 12 12 2 2" xfId="42837" xr:uid="{39FF6483-0C2C-4B2C-AC95-5FD337AA6307}"/>
    <cellStyle name="集計 3 2 12 12 3" xfId="32078" xr:uid="{FDD254BB-B1A6-4CD9-A073-1777B8D67F56}"/>
    <cellStyle name="集計 3 2 12 13" xfId="11041" xr:uid="{029514E3-606D-41A2-88A8-92E0D2ED9868}"/>
    <cellStyle name="集計 3 2 12 13 2" xfId="21798" xr:uid="{4E409EEF-C8B2-47A2-835A-CC4E98EBE169}"/>
    <cellStyle name="集計 3 2 12 13 2 2" xfId="43489" xr:uid="{C33CED57-485C-4CC4-B883-9EC9F2FED049}"/>
    <cellStyle name="集計 3 2 12 13 3" xfId="32730" xr:uid="{195337A1-F6D8-4598-94B8-ABEC05A8B007}"/>
    <cellStyle name="集計 3 2 12 14" xfId="11666" xr:uid="{4B83CB6A-3E71-488A-B23B-7DB8545631AF}"/>
    <cellStyle name="集計 3 2 12 14 2" xfId="22423" xr:uid="{50711394-CB93-4A4E-9335-D8837EE1C5BE}"/>
    <cellStyle name="集計 3 2 12 14 2 2" xfId="44114" xr:uid="{D83C96FC-D0F3-43A8-996C-69219CA065C7}"/>
    <cellStyle name="集計 3 2 12 14 3" xfId="33355" xr:uid="{4FD17220-FD5D-45E3-961A-01C7790EFA27}"/>
    <cellStyle name="集計 3 2 12 15" xfId="12271" xr:uid="{2C54ADEE-946C-463A-B2F6-E799E9C7AA14}"/>
    <cellStyle name="集計 3 2 12 15 2" xfId="23028" xr:uid="{C3FDCB8B-F02D-4632-9DD8-560DE69F3A84}"/>
    <cellStyle name="集計 3 2 12 15 2 2" xfId="44719" xr:uid="{14E1C4D8-7538-4E0B-86FB-76F603871670}"/>
    <cellStyle name="集計 3 2 12 15 3" xfId="33960" xr:uid="{C1B27BBC-0F49-4C13-888F-547DCAD0C48A}"/>
    <cellStyle name="集計 3 2 12 16" xfId="12900" xr:uid="{DD38508F-2948-4460-9571-61DC9F674DB3}"/>
    <cellStyle name="集計 3 2 12 16 2" xfId="23657" xr:uid="{B3E63B38-3BB8-472C-9CAC-97CD24D92539}"/>
    <cellStyle name="集計 3 2 12 16 2 2" xfId="45348" xr:uid="{781161F9-C270-4688-A5AA-492ED373D16D}"/>
    <cellStyle name="集計 3 2 12 16 3" xfId="34589" xr:uid="{27776C57-B2F2-4F0A-A82B-BD6FA9B3C7E9}"/>
    <cellStyle name="集計 3 2 12 17" xfId="13571" xr:uid="{0883DEB6-B4DD-4BA3-A436-8D0247F21B21}"/>
    <cellStyle name="集計 3 2 12 17 2" xfId="35260" xr:uid="{6C7ADE5E-1CE7-4BBA-9522-F9A5715CAE39}"/>
    <cellStyle name="集計 3 2 12 18" xfId="24500" xr:uid="{A8007B9A-6FAC-4858-BE38-3D9DE19E19AC}"/>
    <cellStyle name="集計 3 2 12 19" xfId="46198" xr:uid="{B930226E-0F3D-4645-A004-6572D18E50A3}"/>
    <cellStyle name="集計 3 2 12 2" xfId="3752" xr:uid="{2CF92B77-F622-482B-8AFB-C39C0BEAC331}"/>
    <cellStyle name="集計 3 2 12 2 2" xfId="14508" xr:uid="{A7908AC2-16DC-442F-BBDA-D9102614F818}"/>
    <cellStyle name="集計 3 2 12 2 2 2" xfId="36198" xr:uid="{A5EED9C8-FD53-427D-96C9-9CA403BF1D48}"/>
    <cellStyle name="集計 3 2 12 2 2 3" xfId="50409" xr:uid="{A3BF0DB4-D541-4429-A785-9CDE7C300220}"/>
    <cellStyle name="集計 3 2 12 2 3" xfId="25440" xr:uid="{2C0DC437-3116-439D-AA0E-D233E95D67C0}"/>
    <cellStyle name="集計 3 2 12 2 4" xfId="48240" xr:uid="{8F58DEC2-B932-4DAB-8C49-7995214605B7}"/>
    <cellStyle name="集計 3 2 12 20" xfId="46876" xr:uid="{BB4CE0B0-6708-41BE-A824-FA57D361B520}"/>
    <cellStyle name="集計 3 2 12 21" xfId="47560" xr:uid="{BD457777-142C-467F-83F4-903824218A99}"/>
    <cellStyle name="集計 3 2 12 3" xfId="4432" xr:uid="{F33559EC-BEBA-48A8-BA0C-EB94E624BA11}"/>
    <cellStyle name="集計 3 2 12 3 2" xfId="15188" xr:uid="{99BA6C4A-91E1-4138-8BEF-49E08F4C5709}"/>
    <cellStyle name="集計 3 2 12 3 2 2" xfId="36878" xr:uid="{CCA4E2A9-B39B-4F90-B24A-E15BF070647C}"/>
    <cellStyle name="集計 3 2 12 3 2 3" xfId="51089" xr:uid="{D0E73F10-5F84-4124-A638-28BD2D52E393}"/>
    <cellStyle name="集計 3 2 12 3 3" xfId="26120" xr:uid="{8755D5B2-8B99-4F6B-8761-2568ED2E9B71}"/>
    <cellStyle name="集計 3 2 12 3 4" xfId="48920" xr:uid="{E3D25E50-6AFF-4311-BE42-1A0DBBD107B3}"/>
    <cellStyle name="集計 3 2 12 4" xfId="5108" xr:uid="{AD955095-320A-4E70-B0FB-7DEBB04DBA3F}"/>
    <cellStyle name="集計 3 2 12 4 2" xfId="15864" xr:uid="{015FFD01-D49F-4465-91A1-9E4D8701F7AD}"/>
    <cellStyle name="集計 3 2 12 4 2 2" xfId="37554" xr:uid="{021FDF55-E488-4C56-A40F-26FE508C13C6}"/>
    <cellStyle name="集計 3 2 12 4 3" xfId="26796" xr:uid="{3845D0A2-14B9-4260-8641-5DBE6215DEA8}"/>
    <cellStyle name="集計 3 2 12 4 4" xfId="49729" xr:uid="{DAA01CF2-600E-4984-A269-160A326977FA}"/>
    <cellStyle name="集計 3 2 12 5" xfId="5788" xr:uid="{67EC936D-4799-48EA-A2D8-9C336C907B4A}"/>
    <cellStyle name="集計 3 2 12 5 2" xfId="16544" xr:uid="{8EB12906-D082-45C4-86BC-E656D567E4CF}"/>
    <cellStyle name="集計 3 2 12 5 2 2" xfId="38234" xr:uid="{2AD525CF-0A88-4F86-AEAC-F3FD5ACB3DEF}"/>
    <cellStyle name="集計 3 2 12 5 3" xfId="27475" xr:uid="{5056ECFF-F436-49BD-BEDD-8C45E7B505D5}"/>
    <cellStyle name="集計 3 2 12 6" xfId="6471" xr:uid="{17840387-68A5-43A3-97C0-1E52C6935FB2}"/>
    <cellStyle name="集計 3 2 12 6 2" xfId="17227" xr:uid="{628B67C8-DBD6-4BC5-943A-07FA17022E01}"/>
    <cellStyle name="集計 3 2 12 6 2 2" xfId="38917" xr:uid="{6A726022-B3FB-4A88-A9B9-16121134CB2B}"/>
    <cellStyle name="集計 3 2 12 6 3" xfId="28158" xr:uid="{886A7FD3-D08A-40B4-9347-ABF9F08F4EA8}"/>
    <cellStyle name="集計 3 2 12 7" xfId="7150" xr:uid="{58D8A89F-13F3-4A38-86E4-4E727731BE0D}"/>
    <cellStyle name="集計 3 2 12 7 2" xfId="17906" xr:uid="{070C6AD7-BDEE-4F2F-9051-49C53F22436F}"/>
    <cellStyle name="集計 3 2 12 7 2 2" xfId="39596" xr:uid="{21832644-FEAF-46EF-8DB6-ECB5D4E3B938}"/>
    <cellStyle name="集計 3 2 12 7 3" xfId="28837" xr:uid="{D7A84A65-33A2-4364-814B-FC5E36369496}"/>
    <cellStyle name="集計 3 2 12 8" xfId="7813" xr:uid="{6F742711-1ABB-454C-8630-6BDFC7CA84C1}"/>
    <cellStyle name="集計 3 2 12 8 2" xfId="18569" xr:uid="{73755CEB-9A8B-457E-AF76-AFB350642868}"/>
    <cellStyle name="集計 3 2 12 8 2 2" xfId="40260" xr:uid="{8039DA3B-A6EA-4C85-9E67-268348F4C21B}"/>
    <cellStyle name="集計 3 2 12 8 3" xfId="29501" xr:uid="{0415B012-DAD6-455C-BE57-461ACCB96B37}"/>
    <cellStyle name="集計 3 2 12 9" xfId="8449" xr:uid="{A4FADCE1-0D80-4342-9FBD-C94EA40F60CD}"/>
    <cellStyle name="集計 3 2 12 9 2" xfId="19205" xr:uid="{90446047-1410-4C69-BA7A-5C7834CF71C5}"/>
    <cellStyle name="集計 3 2 12 9 2 2" xfId="40896" xr:uid="{E12D219C-EEA9-4A03-BFFB-9AE00FD1B9FA}"/>
    <cellStyle name="集計 3 2 12 9 3" xfId="30137" xr:uid="{CD3E08D1-AD74-47C6-9D27-95BB77DE4663}"/>
    <cellStyle name="集計 3 2 13" xfId="3160" xr:uid="{C23CFC27-DB22-46D0-AFB6-3FE7D4D9F0B0}"/>
    <cellStyle name="集計 3 2 13 10" xfId="9188" xr:uid="{B70016FB-75DD-4A9F-A3BE-3E3FA0F66ABF}"/>
    <cellStyle name="集計 3 2 13 10 2" xfId="19945" xr:uid="{940FD78F-D940-4230-8D1C-B312F4991981}"/>
    <cellStyle name="集計 3 2 13 10 2 2" xfId="41636" xr:uid="{078DB42B-36BD-4C8E-AA22-58E308E213B6}"/>
    <cellStyle name="集計 3 2 13 10 3" xfId="30877" xr:uid="{BEA15E02-0E3E-4725-9D74-F2BD63586E14}"/>
    <cellStyle name="集計 3 2 13 11" xfId="9814" xr:uid="{36930912-D5EE-440F-9C07-75D9F5B3306B}"/>
    <cellStyle name="集計 3 2 13 11 2" xfId="20571" xr:uid="{D190DD08-D35B-4CBB-BE26-B74A8DFD3F24}"/>
    <cellStyle name="集計 3 2 13 11 2 2" xfId="42262" xr:uid="{6D66FAB3-5E8D-47A7-B5E7-6855C6A33C58}"/>
    <cellStyle name="集計 3 2 13 11 3" xfId="31503" xr:uid="{193D1295-66B6-4A84-B6A9-9755521F81D3}"/>
    <cellStyle name="集計 3 2 13 12" xfId="10449" xr:uid="{40F35190-42C7-47D8-937E-F4A759968774}"/>
    <cellStyle name="集計 3 2 13 12 2" xfId="21206" xr:uid="{7CEAF53C-9EFE-47A4-9923-51AC7D0871D8}"/>
    <cellStyle name="集計 3 2 13 12 2 2" xfId="42897" xr:uid="{C17AA98E-9917-40F4-96EF-9B614FDBE37E}"/>
    <cellStyle name="集計 3 2 13 12 3" xfId="32138" xr:uid="{39510BCA-8E13-4390-A24A-956C3337AAE4}"/>
    <cellStyle name="集計 3 2 13 13" xfId="11101" xr:uid="{E0653655-159F-4D96-9661-9E4447DEE628}"/>
    <cellStyle name="集計 3 2 13 13 2" xfId="21858" xr:uid="{3CC21443-A939-4002-9FB2-B45585AFC729}"/>
    <cellStyle name="集計 3 2 13 13 2 2" xfId="43549" xr:uid="{19843743-042E-4357-B3AE-C0B14C203BA8}"/>
    <cellStyle name="集計 3 2 13 13 3" xfId="32790" xr:uid="{27C0E293-D8F1-4803-BD2D-38EA57ABD35D}"/>
    <cellStyle name="集計 3 2 13 14" xfId="11726" xr:uid="{88300194-D29F-465C-A67D-F60C718DB945}"/>
    <cellStyle name="集計 3 2 13 14 2" xfId="22483" xr:uid="{61F182AF-A1C2-4857-96E9-177F79ECF8BB}"/>
    <cellStyle name="集計 3 2 13 14 2 2" xfId="44174" xr:uid="{099B9F5D-8BA3-4D30-8A18-361A66A4547C}"/>
    <cellStyle name="集計 3 2 13 14 3" xfId="33415" xr:uid="{3753FC30-CF84-4D60-A4EB-271DB11DBD89}"/>
    <cellStyle name="集計 3 2 13 15" xfId="12331" xr:uid="{D746674C-9E86-4DFD-B99C-E4064E1F64AF}"/>
    <cellStyle name="集計 3 2 13 15 2" xfId="23088" xr:uid="{70D9C471-8F46-4F4F-B500-089DA0BEA93A}"/>
    <cellStyle name="集計 3 2 13 15 2 2" xfId="44779" xr:uid="{670147B0-3BE4-4006-A82E-AA30E562A5B6}"/>
    <cellStyle name="集計 3 2 13 15 3" xfId="34020" xr:uid="{1ACA574C-6377-4E97-9E0F-26C6116DF10C}"/>
    <cellStyle name="集計 3 2 13 16" xfId="12960" xr:uid="{25C53DB7-AB21-4200-8287-ABC08F1CE4A3}"/>
    <cellStyle name="集計 3 2 13 16 2" xfId="23717" xr:uid="{BC037A55-3885-4849-A9DE-FAEE107F05E5}"/>
    <cellStyle name="集計 3 2 13 16 2 2" xfId="45408" xr:uid="{5E38F856-104A-4A0F-A13D-DF11F2ADD33A}"/>
    <cellStyle name="集計 3 2 13 16 3" xfId="34649" xr:uid="{CECED49D-E87B-4502-9FAB-8BF9E97E3586}"/>
    <cellStyle name="集計 3 2 13 17" xfId="13631" xr:uid="{FC666252-3857-42AC-8F73-54047D87CE93}"/>
    <cellStyle name="集計 3 2 13 17 2" xfId="35320" xr:uid="{3E5006DB-ACF7-45DA-AFB5-D43FDEF44B31}"/>
    <cellStyle name="集計 3 2 13 18" xfId="24560" xr:uid="{367D7FA5-F1D1-4041-B286-3B4CC928A30E}"/>
    <cellStyle name="集計 3 2 13 19" xfId="46258" xr:uid="{5907D99D-7516-40AE-BB40-68CE3B3496C6}"/>
    <cellStyle name="集計 3 2 13 2" xfId="3812" xr:uid="{705FEDD1-4A0D-4794-AF2A-5CBC11357180}"/>
    <cellStyle name="集計 3 2 13 2 2" xfId="14568" xr:uid="{229742A1-B788-4760-A87D-94B71415DA2C}"/>
    <cellStyle name="集計 3 2 13 2 2 2" xfId="36258" xr:uid="{3F385C71-38F7-42A8-A3BA-4334F2AD07E0}"/>
    <cellStyle name="集計 3 2 13 2 2 3" xfId="50469" xr:uid="{C11B19F8-B1D0-4EF8-B0B2-ABE9B1D84090}"/>
    <cellStyle name="集計 3 2 13 2 3" xfId="25500" xr:uid="{A1C6BD85-FA68-44A2-9466-48454A2DA5B5}"/>
    <cellStyle name="集計 3 2 13 2 4" xfId="48300" xr:uid="{69CE460B-02D5-43AA-9077-4CEBB345C647}"/>
    <cellStyle name="集計 3 2 13 20" xfId="46936" xr:uid="{3D8BC6CD-D68D-4C9F-8C90-E556D3755378}"/>
    <cellStyle name="集計 3 2 13 21" xfId="47620" xr:uid="{4671B42C-B91F-48FA-A140-333B7A8C232E}"/>
    <cellStyle name="集計 3 2 13 3" xfId="4492" xr:uid="{A53F0FBC-0F30-4DE0-80E1-7BF68A86802F}"/>
    <cellStyle name="集計 3 2 13 3 2" xfId="15248" xr:uid="{DC0D96AB-5754-49BE-AE4D-D3468EE4BA72}"/>
    <cellStyle name="集計 3 2 13 3 2 2" xfId="36938" xr:uid="{6BCCEAEF-A70C-48FA-B5E7-AEAB298F1AD4}"/>
    <cellStyle name="集計 3 2 13 3 2 3" xfId="51149" xr:uid="{BBB0F815-DC30-49EC-9FFB-2264C4D82479}"/>
    <cellStyle name="集計 3 2 13 3 3" xfId="26180" xr:uid="{081FC64F-5386-4875-833E-12081C9E2870}"/>
    <cellStyle name="集計 3 2 13 3 4" xfId="48980" xr:uid="{E56E1B6F-F878-4C0E-94DD-A92AD9BBD71D}"/>
    <cellStyle name="集計 3 2 13 4" xfId="5168" xr:uid="{ECAFFD4C-8764-41B5-AD9F-32407507674E}"/>
    <cellStyle name="集計 3 2 13 4 2" xfId="15924" xr:uid="{EECBD837-1FCF-41A5-A0FB-D0F0AE4F479F}"/>
    <cellStyle name="集計 3 2 13 4 2 2" xfId="37614" xr:uid="{D22EE7EC-4410-49DE-B5EB-3BBDD8CF243E}"/>
    <cellStyle name="集計 3 2 13 4 3" xfId="26856" xr:uid="{3DDCF6CB-8015-4CB3-9064-89C661803ECA}"/>
    <cellStyle name="集計 3 2 13 4 4" xfId="49789" xr:uid="{76AD3858-3F0F-4815-A398-B6B5ACA923FB}"/>
    <cellStyle name="集計 3 2 13 5" xfId="5848" xr:uid="{DEE0CA29-2F7B-413C-8888-09948C49DCBE}"/>
    <cellStyle name="集計 3 2 13 5 2" xfId="16604" xr:uid="{BC470A05-A601-43EA-B970-A999CB639647}"/>
    <cellStyle name="集計 3 2 13 5 2 2" xfId="38294" xr:uid="{96BDC5F5-3FF1-4A86-9030-2029712E37FB}"/>
    <cellStyle name="集計 3 2 13 5 3" xfId="27535" xr:uid="{8461EFB1-0DA9-42F1-B288-85CAAB97D346}"/>
    <cellStyle name="集計 3 2 13 6" xfId="6531" xr:uid="{D79B9931-C020-4DF2-BA3C-9D3135291E25}"/>
    <cellStyle name="集計 3 2 13 6 2" xfId="17287" xr:uid="{A5FDC9C9-4DFA-411B-97E6-FFE7ED147252}"/>
    <cellStyle name="集計 3 2 13 6 2 2" xfId="38977" xr:uid="{5827B522-09C4-456E-AF64-BFF82D1E61A7}"/>
    <cellStyle name="集計 3 2 13 6 3" xfId="28218" xr:uid="{F67269A2-418F-4774-84A3-850981BAC8B7}"/>
    <cellStyle name="集計 3 2 13 7" xfId="7210" xr:uid="{A5776659-6E21-41FB-8552-D41EDE9D9C39}"/>
    <cellStyle name="集計 3 2 13 7 2" xfId="17966" xr:uid="{FDAC316B-AD08-45F6-8CA4-FEBAC137EB62}"/>
    <cellStyle name="集計 3 2 13 7 2 2" xfId="39656" xr:uid="{BF2E9C4B-1A6B-4A38-A06A-ED5705DFA387}"/>
    <cellStyle name="集計 3 2 13 7 3" xfId="28897" xr:uid="{1A90CB1E-8459-488C-AFA1-FE1EBB1D037D}"/>
    <cellStyle name="集計 3 2 13 8" xfId="7873" xr:uid="{C866C0A4-82C8-4B41-9E07-AA6280AE8C4C}"/>
    <cellStyle name="集計 3 2 13 8 2" xfId="18629" xr:uid="{BEFFF60A-1C6B-4FD2-91D0-2DA240338FC7}"/>
    <cellStyle name="集計 3 2 13 8 2 2" xfId="40320" xr:uid="{6D4091E5-920F-4F6C-A98B-5BB8A5357D4C}"/>
    <cellStyle name="集計 3 2 13 8 3" xfId="29561" xr:uid="{AEBC460B-84B1-4D31-82B5-50D96B8FADA5}"/>
    <cellStyle name="集計 3 2 13 9" xfId="8509" xr:uid="{09242573-9F36-4423-8B06-37AD0E2EB68E}"/>
    <cellStyle name="集計 3 2 13 9 2" xfId="19265" xr:uid="{5ACD6676-1EDA-4D71-B0D0-79F8E65BF2AA}"/>
    <cellStyle name="集計 3 2 13 9 2 2" xfId="40956" xr:uid="{93F6AD17-84EE-4583-8FCC-E7D77F48759C}"/>
    <cellStyle name="集計 3 2 13 9 3" xfId="30197" xr:uid="{6DF27108-F440-4025-BB12-6BAAB8B6F3EE}"/>
    <cellStyle name="集計 3 2 14" xfId="3220" xr:uid="{DBC59F78-D3C7-4FBC-80B9-A0767B0DFE41}"/>
    <cellStyle name="集計 3 2 14 10" xfId="9248" xr:uid="{7F6DDB53-5F6A-4074-A298-52E0B8437648}"/>
    <cellStyle name="集計 3 2 14 10 2" xfId="20005" xr:uid="{F9E42EC2-0946-448F-B759-A692AFBAF2B6}"/>
    <cellStyle name="集計 3 2 14 10 2 2" xfId="41696" xr:uid="{03FE0B13-595D-40A2-A57D-5E8CA2336B40}"/>
    <cellStyle name="集計 3 2 14 10 3" xfId="30937" xr:uid="{D899FC78-55C9-448B-8328-B74EED79784C}"/>
    <cellStyle name="集計 3 2 14 11" xfId="9874" xr:uid="{4FFC0586-9526-4898-9FAB-926806A853F7}"/>
    <cellStyle name="集計 3 2 14 11 2" xfId="20631" xr:uid="{46A1B9A4-7D20-482E-AAFB-55EAC7431C77}"/>
    <cellStyle name="集計 3 2 14 11 2 2" xfId="42322" xr:uid="{547FE7E6-B441-4605-9A53-892F7CE040E8}"/>
    <cellStyle name="集計 3 2 14 11 3" xfId="31563" xr:uid="{EF65BFC3-0B42-4EB9-AC7A-DA7D8FE7C5AD}"/>
    <cellStyle name="集計 3 2 14 12" xfId="10509" xr:uid="{7BFA2C7D-593E-4659-8272-1EEF4FB7AEA2}"/>
    <cellStyle name="集計 3 2 14 12 2" xfId="21266" xr:uid="{EE68DE65-EA89-4B08-B8EF-17468E859FC6}"/>
    <cellStyle name="集計 3 2 14 12 2 2" xfId="42957" xr:uid="{3D755A4E-234D-4055-B4D6-B7D0A0A5A37F}"/>
    <cellStyle name="集計 3 2 14 12 3" xfId="32198" xr:uid="{6037A819-71C9-43E2-A64F-4AB9D901CB9D}"/>
    <cellStyle name="集計 3 2 14 13" xfId="11161" xr:uid="{625443E6-2BFD-4D89-83D1-1B8BE01AC30C}"/>
    <cellStyle name="集計 3 2 14 13 2" xfId="21918" xr:uid="{B02E2701-CBEC-45EE-B6EA-268AA3E81BC6}"/>
    <cellStyle name="集計 3 2 14 13 2 2" xfId="43609" xr:uid="{BA89EC8E-BEC8-40D8-B7C3-E66C7E214BDE}"/>
    <cellStyle name="集計 3 2 14 13 3" xfId="32850" xr:uid="{0D86D7EA-2BEA-423D-BA71-CBF4CCE63DAB}"/>
    <cellStyle name="集計 3 2 14 14" xfId="11786" xr:uid="{1494521E-DF69-4617-AC1F-BFEBAD2A95AD}"/>
    <cellStyle name="集計 3 2 14 14 2" xfId="22543" xr:uid="{409069AA-4905-4A0E-BFAE-0DEAC732B81F}"/>
    <cellStyle name="集計 3 2 14 14 2 2" xfId="44234" xr:uid="{27CC3917-B3E8-4A76-A74C-20FAE1E67135}"/>
    <cellStyle name="集計 3 2 14 14 3" xfId="33475" xr:uid="{9D13B0AC-27FF-47F3-85A4-9D565D4BF06F}"/>
    <cellStyle name="集計 3 2 14 15" xfId="12391" xr:uid="{050676E1-E043-453B-8B9D-B9AAB4B8FAB6}"/>
    <cellStyle name="集計 3 2 14 15 2" xfId="23148" xr:uid="{543E7BB8-85C3-404E-870D-F4952C8F9D38}"/>
    <cellStyle name="集計 3 2 14 15 2 2" xfId="44839" xr:uid="{0C1D18D5-47C9-455C-B19C-648D7CC57A4D}"/>
    <cellStyle name="集計 3 2 14 15 3" xfId="34080" xr:uid="{473A867B-D083-4E21-B75E-817880F60A34}"/>
    <cellStyle name="集計 3 2 14 16" xfId="13020" xr:uid="{B13A78E5-536C-47CE-88D2-5C52423BE63A}"/>
    <cellStyle name="集計 3 2 14 16 2" xfId="23777" xr:uid="{2A6EE0A0-F506-4768-A23E-21511598CAFD}"/>
    <cellStyle name="集計 3 2 14 16 2 2" xfId="45468" xr:uid="{12C20F1A-1E34-445F-8D55-BE221EFB5377}"/>
    <cellStyle name="集計 3 2 14 16 3" xfId="34709" xr:uid="{62A5A4B6-D965-4B09-AACA-37391BACF9CC}"/>
    <cellStyle name="集計 3 2 14 17" xfId="13691" xr:uid="{BEF66A17-B7F8-4A1F-B55A-FB20F3121D1D}"/>
    <cellStyle name="集計 3 2 14 17 2" xfId="35380" xr:uid="{566F6248-11C6-485D-9CA7-8394E74D5ACA}"/>
    <cellStyle name="集計 3 2 14 18" xfId="24620" xr:uid="{33F01C9E-8381-417A-8D2C-AE3ED358B2A9}"/>
    <cellStyle name="集計 3 2 14 19" xfId="46318" xr:uid="{321EDF2C-5BA0-4CDC-ACA4-AF99F7710048}"/>
    <cellStyle name="集計 3 2 14 2" xfId="3872" xr:uid="{7BDF5495-404E-4E6B-8BDA-88EF87A1356D}"/>
    <cellStyle name="集計 3 2 14 2 2" xfId="14628" xr:uid="{71D5CD52-0F02-414A-8A80-D999E0299AEF}"/>
    <cellStyle name="集計 3 2 14 2 2 2" xfId="36318" xr:uid="{DDABCC55-AB4F-4C90-B9DE-5840ADF745C5}"/>
    <cellStyle name="集計 3 2 14 2 2 3" xfId="50529" xr:uid="{C8D36446-5EB7-4764-A1B9-F51211D52B6B}"/>
    <cellStyle name="集計 3 2 14 2 3" xfId="25560" xr:uid="{A48935FD-C018-4687-B0FC-93A28F7B17DD}"/>
    <cellStyle name="集計 3 2 14 2 4" xfId="48360" xr:uid="{6B41A952-6786-47BB-9CAF-0A0D017A1173}"/>
    <cellStyle name="集計 3 2 14 20" xfId="46996" xr:uid="{26002DFD-6C63-4B8B-8CD9-AB7889021A12}"/>
    <cellStyle name="集計 3 2 14 21" xfId="47680" xr:uid="{0E9984D9-B46E-4598-8ED6-3F77C771AF8C}"/>
    <cellStyle name="集計 3 2 14 3" xfId="4552" xr:uid="{45BEDD60-6C77-4F75-88AD-9558D8C8EE36}"/>
    <cellStyle name="集計 3 2 14 3 2" xfId="15308" xr:uid="{A767A3BA-5ABE-47F4-AF0C-722B9C085B8C}"/>
    <cellStyle name="集計 3 2 14 3 2 2" xfId="36998" xr:uid="{B81A115B-9263-4382-BA60-06664176B1E7}"/>
    <cellStyle name="集計 3 2 14 3 2 3" xfId="51209" xr:uid="{76F62B68-F1D3-4398-ADC1-15665E5D8920}"/>
    <cellStyle name="集計 3 2 14 3 3" xfId="26240" xr:uid="{032279C2-2DEC-4169-AC31-E933D5204A53}"/>
    <cellStyle name="集計 3 2 14 3 4" xfId="49040" xr:uid="{D53071F4-053C-48D7-BFDC-953F5015073D}"/>
    <cellStyle name="集計 3 2 14 4" xfId="5228" xr:uid="{08B81CE0-91BA-46E1-85E6-D0C3AE6A35F5}"/>
    <cellStyle name="集計 3 2 14 4 2" xfId="15984" xr:uid="{50D73F9E-00DA-4724-9348-82970E1E4218}"/>
    <cellStyle name="集計 3 2 14 4 2 2" xfId="37674" xr:uid="{E8B52979-014F-41CB-ACE7-DC8F84F2C635}"/>
    <cellStyle name="集計 3 2 14 4 3" xfId="26916" xr:uid="{8FB93039-31B9-4315-A7B2-25E7F01D4617}"/>
    <cellStyle name="集計 3 2 14 4 4" xfId="49849" xr:uid="{1AD70297-F0FB-40B5-9C40-260042C54744}"/>
    <cellStyle name="集計 3 2 14 5" xfId="5908" xr:uid="{B247E778-D9E7-4644-8C66-B042B5E80228}"/>
    <cellStyle name="集計 3 2 14 5 2" xfId="16664" xr:uid="{40CB0C79-BF46-46C9-B223-59F01937B8DA}"/>
    <cellStyle name="集計 3 2 14 5 2 2" xfId="38354" xr:uid="{1062519E-6067-44BF-9268-96959CA891A4}"/>
    <cellStyle name="集計 3 2 14 5 3" xfId="27595" xr:uid="{E93FD39D-57C2-4B98-A37E-AEB585F71344}"/>
    <cellStyle name="集計 3 2 14 6" xfId="6591" xr:uid="{7817F128-1B49-4F97-9D50-04AB51752F7D}"/>
    <cellStyle name="集計 3 2 14 6 2" xfId="17347" xr:uid="{C643D5CC-53CC-4FA4-9FD6-44E76B8B5C94}"/>
    <cellStyle name="集計 3 2 14 6 2 2" xfId="39037" xr:uid="{17B1984B-F46C-415C-947F-C8FC917B9414}"/>
    <cellStyle name="集計 3 2 14 6 3" xfId="28278" xr:uid="{0AC2A728-0A85-4C63-A0B7-19E87FC3A825}"/>
    <cellStyle name="集計 3 2 14 7" xfId="7270" xr:uid="{408E464E-BA20-4435-B843-5B080C709C72}"/>
    <cellStyle name="集計 3 2 14 7 2" xfId="18026" xr:uid="{61CA625A-7050-4D45-A38E-EC4D56A34F9B}"/>
    <cellStyle name="集計 3 2 14 7 2 2" xfId="39716" xr:uid="{59BFF54D-DD43-4FD8-9C3A-12FBBE15F888}"/>
    <cellStyle name="集計 3 2 14 7 3" xfId="28957" xr:uid="{4C59153A-80CD-4B0F-9ACE-3BC9457B896A}"/>
    <cellStyle name="集計 3 2 14 8" xfId="7933" xr:uid="{7B834D79-951E-44AB-8B20-20A761CFC50B}"/>
    <cellStyle name="集計 3 2 14 8 2" xfId="18689" xr:uid="{E71DFAAF-F973-4D9B-97C5-4A2D8C03451C}"/>
    <cellStyle name="集計 3 2 14 8 2 2" xfId="40380" xr:uid="{AB552469-F0AE-495C-AB6C-9136855A7FCF}"/>
    <cellStyle name="集計 3 2 14 8 3" xfId="29621" xr:uid="{599CE80B-626A-4D79-A11E-8B6AB49A249A}"/>
    <cellStyle name="集計 3 2 14 9" xfId="8569" xr:uid="{7A78B9D5-4D09-47AF-B080-C73BC2B1778D}"/>
    <cellStyle name="集計 3 2 14 9 2" xfId="19325" xr:uid="{E83A9722-1CC1-4671-B493-69732330DCEA}"/>
    <cellStyle name="集計 3 2 14 9 2 2" xfId="41016" xr:uid="{31594A74-7B47-4461-8A82-6201372B2495}"/>
    <cellStyle name="集計 3 2 14 9 3" xfId="30257" xr:uid="{5D8D86D0-D729-4A53-9B5B-180BB21AB13C}"/>
    <cellStyle name="集計 3 2 15" xfId="3280" xr:uid="{0C368861-B347-42A0-83B4-FF5807CDF2DF}"/>
    <cellStyle name="集計 3 2 15 10" xfId="9308" xr:uid="{2F3DB3E4-47AD-4B2A-93E5-E48B35D5A7CD}"/>
    <cellStyle name="集計 3 2 15 10 2" xfId="20065" xr:uid="{3D6D1831-991F-43FF-91E2-7E54955DA74A}"/>
    <cellStyle name="集計 3 2 15 10 2 2" xfId="41756" xr:uid="{7A7E4107-0939-4169-8974-EF82B81BAC10}"/>
    <cellStyle name="集計 3 2 15 10 3" xfId="30997" xr:uid="{29B382F5-3393-4663-9CEC-70A4E243A6A6}"/>
    <cellStyle name="集計 3 2 15 11" xfId="9934" xr:uid="{112D4092-8AB7-49AF-8435-583C177BE2AD}"/>
    <cellStyle name="集計 3 2 15 11 2" xfId="20691" xr:uid="{410518BF-3D41-4F62-8F2A-9047B95C0C8B}"/>
    <cellStyle name="集計 3 2 15 11 2 2" xfId="42382" xr:uid="{FD65BEF1-03C0-46CC-ABF9-3DE35A7C6D97}"/>
    <cellStyle name="集計 3 2 15 11 3" xfId="31623" xr:uid="{15490A8F-B5BD-4D57-ADD7-4ED2859FF6EF}"/>
    <cellStyle name="集計 3 2 15 12" xfId="10569" xr:uid="{2544352A-4415-405F-A4D1-FD048EB2759D}"/>
    <cellStyle name="集計 3 2 15 12 2" xfId="21326" xr:uid="{DC1878C7-D2AD-4747-AB96-AC23DDA88308}"/>
    <cellStyle name="集計 3 2 15 12 2 2" xfId="43017" xr:uid="{61A8E545-8272-42C2-AC01-614539A92101}"/>
    <cellStyle name="集計 3 2 15 12 3" xfId="32258" xr:uid="{FDA3CBEF-E6E4-4CE1-AA46-74943B3D0E34}"/>
    <cellStyle name="集計 3 2 15 13" xfId="11221" xr:uid="{749AD00A-2289-483C-A723-50F98D86EEEC}"/>
    <cellStyle name="集計 3 2 15 13 2" xfId="21978" xr:uid="{4617EBD4-6A3F-47FA-9056-3D0FC98BB5F6}"/>
    <cellStyle name="集計 3 2 15 13 2 2" xfId="43669" xr:uid="{E764CC45-5D13-4A1A-86E8-688BA42BCE27}"/>
    <cellStyle name="集計 3 2 15 13 3" xfId="32910" xr:uid="{5AB66DB4-55B4-4674-8901-FD140655954A}"/>
    <cellStyle name="集計 3 2 15 14" xfId="11846" xr:uid="{114891EC-220E-4770-9409-5DA6DB240661}"/>
    <cellStyle name="集計 3 2 15 14 2" xfId="22603" xr:uid="{644E95B5-E2F5-4FB9-BACF-297C8D4ABA62}"/>
    <cellStyle name="集計 3 2 15 14 2 2" xfId="44294" xr:uid="{384078BE-DFDD-4B13-B992-9F58AA4C51CB}"/>
    <cellStyle name="集計 3 2 15 14 3" xfId="33535" xr:uid="{A6C7E63B-C4B0-4EE2-8982-6071804384DC}"/>
    <cellStyle name="集計 3 2 15 15" xfId="12451" xr:uid="{D9823441-4D90-40F8-B6BE-781F8B917D08}"/>
    <cellStyle name="集計 3 2 15 15 2" xfId="23208" xr:uid="{2923658E-4B37-42F5-937A-62A368D15B88}"/>
    <cellStyle name="集計 3 2 15 15 2 2" xfId="44899" xr:uid="{D23A47CE-F733-4E80-AB89-C626E5B1E3CC}"/>
    <cellStyle name="集計 3 2 15 15 3" xfId="34140" xr:uid="{60F25E01-EA6E-4DC1-B5D1-9FE08FA08B5D}"/>
    <cellStyle name="集計 3 2 15 16" xfId="13080" xr:uid="{DF32D0C6-FD4B-4385-ADB2-A062DCD9BC3B}"/>
    <cellStyle name="集計 3 2 15 16 2" xfId="23837" xr:uid="{0AD2737E-4D33-461D-BBC4-F4556525EC41}"/>
    <cellStyle name="集計 3 2 15 16 2 2" xfId="45528" xr:uid="{4F1FA3F1-E8ED-443F-8D53-9973D509C53F}"/>
    <cellStyle name="集計 3 2 15 16 3" xfId="34769" xr:uid="{9A210FE8-C112-47DA-A85D-7D3161D7E5F8}"/>
    <cellStyle name="集計 3 2 15 17" xfId="13751" xr:uid="{482A2247-0E01-4000-AAD3-B9E24E09E6E3}"/>
    <cellStyle name="集計 3 2 15 17 2" xfId="35440" xr:uid="{C945AD93-1410-4F5A-B464-F120273272F1}"/>
    <cellStyle name="集計 3 2 15 18" xfId="24680" xr:uid="{FBDDA808-B25E-4B8F-844D-CAEF9CC88977}"/>
    <cellStyle name="集計 3 2 15 19" xfId="46378" xr:uid="{B3CD7B0A-7B20-44AC-9094-023DC61981C1}"/>
    <cellStyle name="集計 3 2 15 2" xfId="3932" xr:uid="{383337B7-4937-4310-A500-3B6940D50BA3}"/>
    <cellStyle name="集計 3 2 15 2 2" xfId="14688" xr:uid="{AA5B68A2-2B7F-41BD-808C-43FC55CB93FF}"/>
    <cellStyle name="集計 3 2 15 2 2 2" xfId="36378" xr:uid="{F0E815A2-C651-4B6F-8D40-AFE6E4A5A141}"/>
    <cellStyle name="集計 3 2 15 2 2 3" xfId="50589" xr:uid="{4763AA3A-43ED-4AD4-ACD4-6564EA9A18EC}"/>
    <cellStyle name="集計 3 2 15 2 3" xfId="25620" xr:uid="{561797F7-B3EF-41EF-BE48-F17D6EC1045F}"/>
    <cellStyle name="集計 3 2 15 2 4" xfId="48420" xr:uid="{F6086EC2-68FE-4350-8DFF-0219DD6BD4C9}"/>
    <cellStyle name="集計 3 2 15 20" xfId="47056" xr:uid="{E5B79E08-6F61-445D-A720-9B79D5668F87}"/>
    <cellStyle name="集計 3 2 15 21" xfId="47740" xr:uid="{7B8F258B-A9A5-4CC2-908A-AC3B67952A68}"/>
    <cellStyle name="集計 3 2 15 3" xfId="4612" xr:uid="{56CA48A0-1AE8-46EA-A8E7-1945F0179CCE}"/>
    <cellStyle name="集計 3 2 15 3 2" xfId="15368" xr:uid="{57A72AA2-3EB8-4A5E-8A0B-DD1DF92B91F8}"/>
    <cellStyle name="集計 3 2 15 3 2 2" xfId="37058" xr:uid="{FDE660D8-FDD2-438A-ACFB-1A7ED493728A}"/>
    <cellStyle name="集計 3 2 15 3 2 3" xfId="51269" xr:uid="{2CEF5185-9DB6-47A6-9CFF-47F6D2B9450C}"/>
    <cellStyle name="集計 3 2 15 3 3" xfId="26300" xr:uid="{AB0A5476-FF81-4A19-8106-A1147E008B71}"/>
    <cellStyle name="集計 3 2 15 3 4" xfId="49100" xr:uid="{8BE12536-1EB3-4FF8-919B-56B13BD27DD0}"/>
    <cellStyle name="集計 3 2 15 4" xfId="5288" xr:uid="{417F31D7-2837-45EF-A1F9-651CECA203AE}"/>
    <cellStyle name="集計 3 2 15 4 2" xfId="16044" xr:uid="{A916729F-CC64-4CA4-951B-37E1444BB275}"/>
    <cellStyle name="集計 3 2 15 4 2 2" xfId="37734" xr:uid="{18B59194-279D-46DA-A906-1009CAA2A586}"/>
    <cellStyle name="集計 3 2 15 4 3" xfId="26976" xr:uid="{CE069A45-1A58-44A5-8A36-F99FE13B30B8}"/>
    <cellStyle name="集計 3 2 15 4 4" xfId="49909" xr:uid="{2C649604-888D-4CD0-B536-4446769CD80F}"/>
    <cellStyle name="集計 3 2 15 5" xfId="5968" xr:uid="{AF71FDCA-01B3-4476-804C-C4EAA5846827}"/>
    <cellStyle name="集計 3 2 15 5 2" xfId="16724" xr:uid="{46012566-3980-45FF-8612-23A86BEB7BDA}"/>
    <cellStyle name="集計 3 2 15 5 2 2" xfId="38414" xr:uid="{9DDAE1CE-66E9-443B-9A31-102C65B4A489}"/>
    <cellStyle name="集計 3 2 15 5 3" xfId="27655" xr:uid="{0D442438-1AEC-42C6-A9E0-A72BD7909D93}"/>
    <cellStyle name="集計 3 2 15 6" xfId="6651" xr:uid="{7730D23C-2774-4A4D-A120-343FE327CD4F}"/>
    <cellStyle name="集計 3 2 15 6 2" xfId="17407" xr:uid="{7F5255AD-5D1C-4F6E-8B2F-5392C6DAB259}"/>
    <cellStyle name="集計 3 2 15 6 2 2" xfId="39097" xr:uid="{3E3C9968-8316-439A-9EFD-9F1B5A86E6CD}"/>
    <cellStyle name="集計 3 2 15 6 3" xfId="28338" xr:uid="{A9CC94AC-371A-45DE-AA12-D75D9AF30F8E}"/>
    <cellStyle name="集計 3 2 15 7" xfId="7330" xr:uid="{FC2AA72E-D406-4EC3-B4A6-B7B24212A70D}"/>
    <cellStyle name="集計 3 2 15 7 2" xfId="18086" xr:uid="{9046B8B6-83AE-42DE-B9F6-86596248CFF7}"/>
    <cellStyle name="集計 3 2 15 7 2 2" xfId="39776" xr:uid="{089F5F9A-FC5D-48CC-A3D4-A15DB992A813}"/>
    <cellStyle name="集計 3 2 15 7 3" xfId="29017" xr:uid="{00A3BDBA-F553-41D9-AEBF-4C55880EFB5F}"/>
    <cellStyle name="集計 3 2 15 8" xfId="7993" xr:uid="{300B61C3-1660-4F93-9B75-478C27C96520}"/>
    <cellStyle name="集計 3 2 15 8 2" xfId="18749" xr:uid="{9A5BA8BB-1383-4118-98BE-8A83EC0EDA5E}"/>
    <cellStyle name="集計 3 2 15 8 2 2" xfId="40440" xr:uid="{3169BEF9-B3E1-4E23-8D82-B7B35ED98F7D}"/>
    <cellStyle name="集計 3 2 15 8 3" xfId="29681" xr:uid="{5C73B5A7-5728-42D8-BD0E-F47820045D78}"/>
    <cellStyle name="集計 3 2 15 9" xfId="8629" xr:uid="{9A651E36-EA12-4E44-B7C3-D69DB645F3B6}"/>
    <cellStyle name="集計 3 2 15 9 2" xfId="19385" xr:uid="{C528A7F4-B8E5-4DF0-A4F0-33A9D927B49F}"/>
    <cellStyle name="集計 3 2 15 9 2 2" xfId="41076" xr:uid="{72CB5EE9-0A7D-48A7-B6C9-1AB7B830E942}"/>
    <cellStyle name="集計 3 2 15 9 3" xfId="30317" xr:uid="{F4697A46-E88E-4E26-9DD6-BC23AEA94D2B}"/>
    <cellStyle name="集計 3 2 16" xfId="2537" xr:uid="{088FCF4A-A303-4C86-8488-ECD644ECF38C}"/>
    <cellStyle name="集計 3 2 16 2" xfId="13906" xr:uid="{8187D5D0-A738-4136-BDCB-E1AE0A60C046}"/>
    <cellStyle name="集計 3 2 16 2 2" xfId="35596" xr:uid="{013DC1C5-5401-4C34-90A3-B5BCF5350ADB}"/>
    <cellStyle name="集計 3 2 16 2 3" xfId="49969" xr:uid="{E7656DCB-7412-42DF-BB44-4CD599B0F97D}"/>
    <cellStyle name="集計 3 2 16 3" xfId="24837" xr:uid="{55933433-6FD0-4B70-8CF4-760759E0D4BF}"/>
    <cellStyle name="集計 3 2 16 4" xfId="47800" xr:uid="{94F003E5-3BDD-494D-8FE0-45DE1A75FF73}"/>
    <cellStyle name="集計 3 2 17" xfId="2636" xr:uid="{A71A925B-3B99-43CA-9B60-7C1E98469A07}"/>
    <cellStyle name="集計 3 2 17 2" xfId="14005" xr:uid="{E3838E07-83CD-45A5-91D9-98DEABF01C87}"/>
    <cellStyle name="集計 3 2 17 2 2" xfId="35695" xr:uid="{9B2A04D5-C10B-4553-9B8B-38EB846841DD}"/>
    <cellStyle name="集計 3 2 17 2 3" xfId="50649" xr:uid="{4942FA44-8EB4-48BF-8734-F93CE5D105FB}"/>
    <cellStyle name="集計 3 2 17 3" xfId="24936" xr:uid="{B42B2C72-102F-4B82-A2B6-AC7CCE51CEE1}"/>
    <cellStyle name="集計 3 2 17 4" xfId="48480" xr:uid="{29309908-3DF8-42BC-AA2C-D043BCF641F5}"/>
    <cellStyle name="集計 3 2 18" xfId="2557" xr:uid="{98E1BC15-C6A9-4588-9FD7-505919B9D43E}"/>
    <cellStyle name="集計 3 2 18 2" xfId="13926" xr:uid="{21661E81-3A64-4AA1-829E-031C68A26051}"/>
    <cellStyle name="集計 3 2 18 2 2" xfId="35616" xr:uid="{9FA7E1A6-8E4D-4512-851D-070A71052DBD}"/>
    <cellStyle name="集計 3 2 18 3" xfId="24857" xr:uid="{A55BDDA6-26D1-420E-A2E9-0A60D12A5634}"/>
    <cellStyle name="集計 3 2 18 4" xfId="49289" xr:uid="{B4FD719B-3CC0-4F98-932F-693D8C269819}"/>
    <cellStyle name="集計 3 2 19" xfId="2630" xr:uid="{A31C9352-EEFB-4553-9A30-B72CFE5402D6}"/>
    <cellStyle name="集計 3 2 19 2" xfId="13999" xr:uid="{3D924943-3534-4E5B-A404-17400AA32E5F}"/>
    <cellStyle name="集計 3 2 19 2 2" xfId="35689" xr:uid="{9147CDEE-748B-4D02-9E51-527EC1A0E2C3}"/>
    <cellStyle name="集計 3 2 19 3" xfId="24930" xr:uid="{C6BBA2FD-F720-4034-A995-929167686E8B}"/>
    <cellStyle name="集計 3 2 2" xfId="2468" xr:uid="{14D2C5AA-23F6-434C-8A22-14FC110427F3}"/>
    <cellStyle name="集計 3 2 2 10" xfId="3250" xr:uid="{E1D2B1C8-AE5A-427C-84EC-9711A59364BC}"/>
    <cellStyle name="集計 3 2 2 10 10" xfId="9278" xr:uid="{471F7E07-0E78-4E6B-A64E-5AC83500F509}"/>
    <cellStyle name="集計 3 2 2 10 10 2" xfId="20035" xr:uid="{3CA5271E-A01B-426A-818C-6FA84D58F2E4}"/>
    <cellStyle name="集計 3 2 2 10 10 2 2" xfId="41726" xr:uid="{1CC5A69A-224B-4BB0-B08C-C179AC981C20}"/>
    <cellStyle name="集計 3 2 2 10 10 3" xfId="30967" xr:uid="{099F1B0D-DD33-48C4-B25D-46B6AE4ED0A5}"/>
    <cellStyle name="集計 3 2 2 10 11" xfId="9904" xr:uid="{07CA4CAA-1063-4C90-AC85-CE1F6E2B0843}"/>
    <cellStyle name="集計 3 2 2 10 11 2" xfId="20661" xr:uid="{9B16F649-A322-4B4C-9B14-847ED18CF53C}"/>
    <cellStyle name="集計 3 2 2 10 11 2 2" xfId="42352" xr:uid="{28163F79-2DC3-4696-A78E-7E3CA0339B8A}"/>
    <cellStyle name="集計 3 2 2 10 11 3" xfId="31593" xr:uid="{2A1C1950-84F2-4911-B31A-80E3D548A21C}"/>
    <cellStyle name="集計 3 2 2 10 12" xfId="10539" xr:uid="{58B3E573-5813-4714-BFB9-3FF5AB74976E}"/>
    <cellStyle name="集計 3 2 2 10 12 2" xfId="21296" xr:uid="{ED92B43C-8E42-4B84-BF4B-B08FA0F97ED7}"/>
    <cellStyle name="集計 3 2 2 10 12 2 2" xfId="42987" xr:uid="{84B73595-2100-4DB1-B77C-8C05078B89DC}"/>
    <cellStyle name="集計 3 2 2 10 12 3" xfId="32228" xr:uid="{3B15AF4C-BE63-4185-B826-A97306468B5E}"/>
    <cellStyle name="集計 3 2 2 10 13" xfId="11191" xr:uid="{7FABF3D5-DCB1-4640-BFBD-FC2CA006B9EF}"/>
    <cellStyle name="集計 3 2 2 10 13 2" xfId="21948" xr:uid="{C3F0B8B2-B520-46F7-82E1-DA24BFF6F2EF}"/>
    <cellStyle name="集計 3 2 2 10 13 2 2" xfId="43639" xr:uid="{F9A3E545-522A-47A6-B86D-62ADE88C2C30}"/>
    <cellStyle name="集計 3 2 2 10 13 3" xfId="32880" xr:uid="{ADDB1EAD-C345-42CE-9243-C057EF3CEDC0}"/>
    <cellStyle name="集計 3 2 2 10 14" xfId="11816" xr:uid="{8C76148B-F4BF-4A47-B0CA-414B5B0A63D2}"/>
    <cellStyle name="集計 3 2 2 10 14 2" xfId="22573" xr:uid="{4442D9C1-95C8-4711-8C7F-6C9B6DC2ACF2}"/>
    <cellStyle name="集計 3 2 2 10 14 2 2" xfId="44264" xr:uid="{6F955C9E-B96D-452F-A22C-0A2DE41830D6}"/>
    <cellStyle name="集計 3 2 2 10 14 3" xfId="33505" xr:uid="{42468775-5BFE-4A75-B955-DFF10F2813C4}"/>
    <cellStyle name="集計 3 2 2 10 15" xfId="12421" xr:uid="{4A7FDBE3-1BAA-4605-9EA5-804AFE423C75}"/>
    <cellStyle name="集計 3 2 2 10 15 2" xfId="23178" xr:uid="{ADF019A5-663E-462E-ABB7-C2811633573C}"/>
    <cellStyle name="集計 3 2 2 10 15 2 2" xfId="44869" xr:uid="{CE1CF0AA-8DC4-4BD5-82C7-07AFFA4312D2}"/>
    <cellStyle name="集計 3 2 2 10 15 3" xfId="34110" xr:uid="{312164B0-689B-4485-AF41-96E1F027D413}"/>
    <cellStyle name="集計 3 2 2 10 16" xfId="13050" xr:uid="{3ADA8C80-1B9B-42E7-A73A-51E35F62FDD7}"/>
    <cellStyle name="集計 3 2 2 10 16 2" xfId="23807" xr:uid="{6C456252-DDD3-4962-AEA1-4D415D53F198}"/>
    <cellStyle name="集計 3 2 2 10 16 2 2" xfId="45498" xr:uid="{B751D238-6021-4F21-A43E-ABAF9D05B8B4}"/>
    <cellStyle name="集計 3 2 2 10 16 3" xfId="34739" xr:uid="{282E9DBD-3D61-4904-B019-65A3B4BCDD6A}"/>
    <cellStyle name="集計 3 2 2 10 17" xfId="13721" xr:uid="{A973AA82-359B-450C-8901-716E293D8B74}"/>
    <cellStyle name="集計 3 2 2 10 17 2" xfId="35410" xr:uid="{70B69A7D-4A3B-4448-B4CD-1693A3B21DE7}"/>
    <cellStyle name="集計 3 2 2 10 18" xfId="24650" xr:uid="{9F63F658-93BE-4D66-9EEE-6EB099FCA0E0}"/>
    <cellStyle name="集計 3 2 2 10 19" xfId="46348" xr:uid="{304983BF-F7DD-4108-ADA7-180700B7AF31}"/>
    <cellStyle name="集計 3 2 2 10 2" xfId="3902" xr:uid="{ECAC463E-1755-4B96-9B36-7BBB02FB9D27}"/>
    <cellStyle name="集計 3 2 2 10 2 2" xfId="14658" xr:uid="{23621671-69E1-43C9-931F-856243B599B5}"/>
    <cellStyle name="集計 3 2 2 10 2 2 2" xfId="36348" xr:uid="{48C45B92-0785-4FF3-8110-55CDBD8863E6}"/>
    <cellStyle name="集計 3 2 2 10 2 2 3" xfId="50559" xr:uid="{060C359B-1743-4B4B-A19C-C357E0FD3EA9}"/>
    <cellStyle name="集計 3 2 2 10 2 3" xfId="25590" xr:uid="{FCCC6EF6-3DF6-4CD0-9372-FE4C73DD9051}"/>
    <cellStyle name="集計 3 2 2 10 2 4" xfId="48390" xr:uid="{4B63D06A-14FA-414D-80AE-BC78306B7E60}"/>
    <cellStyle name="集計 3 2 2 10 20" xfId="47026" xr:uid="{1E09DED4-2A86-434C-B458-A73BFDCCDFAF}"/>
    <cellStyle name="集計 3 2 2 10 21" xfId="47710" xr:uid="{CEA29F27-A64B-40C7-A7DF-42CD4460FF2F}"/>
    <cellStyle name="集計 3 2 2 10 3" xfId="4582" xr:uid="{7F4C3A0D-1A22-47EF-9354-A67414B69005}"/>
    <cellStyle name="集計 3 2 2 10 3 2" xfId="15338" xr:uid="{BC4B34C9-23EF-4C7D-AFC0-DD286FE27ADA}"/>
    <cellStyle name="集計 3 2 2 10 3 2 2" xfId="37028" xr:uid="{34C0DB72-452E-487D-963C-859DAD6005EB}"/>
    <cellStyle name="集計 3 2 2 10 3 2 3" xfId="51239" xr:uid="{71CBB3E8-898B-4BCF-B68F-627EB9605A97}"/>
    <cellStyle name="集計 3 2 2 10 3 3" xfId="26270" xr:uid="{47C0FE42-96E2-4278-B911-08F0F6A8BC84}"/>
    <cellStyle name="集計 3 2 2 10 3 4" xfId="49070" xr:uid="{38E39682-6326-49B6-8C98-C128D443CAB3}"/>
    <cellStyle name="集計 3 2 2 10 4" xfId="5258" xr:uid="{816230C8-B896-48F2-A2D8-D82B7447740D}"/>
    <cellStyle name="集計 3 2 2 10 4 2" xfId="16014" xr:uid="{DAED7A14-EA33-480F-9A54-E31C4F1D79D3}"/>
    <cellStyle name="集計 3 2 2 10 4 2 2" xfId="37704" xr:uid="{EA12B466-38B4-4B08-864D-67107136ED45}"/>
    <cellStyle name="集計 3 2 2 10 4 3" xfId="26946" xr:uid="{F2C2D5D7-030D-424F-8E92-97ADDFD5F647}"/>
    <cellStyle name="集計 3 2 2 10 4 4" xfId="49879" xr:uid="{0C262E39-384F-4665-B6D0-15CC8A763BC1}"/>
    <cellStyle name="集計 3 2 2 10 5" xfId="5938" xr:uid="{5122B9EF-9199-4050-BC0C-641C6EEC1480}"/>
    <cellStyle name="集計 3 2 2 10 5 2" xfId="16694" xr:uid="{9823C27C-CDF2-422F-8BDE-41C028E5CD24}"/>
    <cellStyle name="集計 3 2 2 10 5 2 2" xfId="38384" xr:uid="{7A95401B-84E9-49DA-A22B-3F0008CE80A1}"/>
    <cellStyle name="集計 3 2 2 10 5 3" xfId="27625" xr:uid="{CB7CC420-BD58-4C11-A4DE-59051E7D632F}"/>
    <cellStyle name="集計 3 2 2 10 6" xfId="6621" xr:uid="{B89B0471-BDB4-457C-97D7-4719D40A16C0}"/>
    <cellStyle name="集計 3 2 2 10 6 2" xfId="17377" xr:uid="{E522C695-70D0-4D59-B43E-C1BB92C52080}"/>
    <cellStyle name="集計 3 2 2 10 6 2 2" xfId="39067" xr:uid="{D85A4C5A-1F1E-4DFA-97A4-3096750503A2}"/>
    <cellStyle name="集計 3 2 2 10 6 3" xfId="28308" xr:uid="{B8AE9EFB-A019-4272-9C43-1EC078FC15F1}"/>
    <cellStyle name="集計 3 2 2 10 7" xfId="7300" xr:uid="{848F612B-1401-4968-8147-84AB82CD58C0}"/>
    <cellStyle name="集計 3 2 2 10 7 2" xfId="18056" xr:uid="{40235719-1681-49E3-BEA2-5B65C41BF400}"/>
    <cellStyle name="集計 3 2 2 10 7 2 2" xfId="39746" xr:uid="{48A02602-8718-450A-AFC7-42E99AD89C57}"/>
    <cellStyle name="集計 3 2 2 10 7 3" xfId="28987" xr:uid="{A7B278EA-BDEF-4C6B-BC06-0E4E18B2D3CF}"/>
    <cellStyle name="集計 3 2 2 10 8" xfId="7963" xr:uid="{20C8B012-5FA3-42BE-87A0-3E4A7CDA5CFD}"/>
    <cellStyle name="集計 3 2 2 10 8 2" xfId="18719" xr:uid="{A80A6195-3629-45FA-A0D3-A731721A9309}"/>
    <cellStyle name="集計 3 2 2 10 8 2 2" xfId="40410" xr:uid="{A28A6F03-483F-4D0A-8F3C-AB55B641A59C}"/>
    <cellStyle name="集計 3 2 2 10 8 3" xfId="29651" xr:uid="{1A10114B-102E-4E8A-BC84-83ED6938359A}"/>
    <cellStyle name="集計 3 2 2 10 9" xfId="8599" xr:uid="{5191857F-2B38-43C4-9FF7-8A31D12F3E53}"/>
    <cellStyle name="集計 3 2 2 10 9 2" xfId="19355" xr:uid="{EA5068F7-D27D-487B-AEBF-A39A2B42598B}"/>
    <cellStyle name="集計 3 2 2 10 9 2 2" xfId="41046" xr:uid="{B305983E-57E3-4EFD-A1C3-64631FC2780F}"/>
    <cellStyle name="集計 3 2 2 10 9 3" xfId="30287" xr:uid="{141B92C1-49DE-42BA-B206-E61506600C55}"/>
    <cellStyle name="集計 3 2 2 11" xfId="3310" xr:uid="{B9003526-A3AB-4B69-8976-9BA24D8BA702}"/>
    <cellStyle name="集計 3 2 2 11 10" xfId="9338" xr:uid="{F1636E43-F9AC-42FF-B389-0D3407CA18F5}"/>
    <cellStyle name="集計 3 2 2 11 10 2" xfId="20095" xr:uid="{50914F60-075D-43B3-9F2A-AF2519BCB472}"/>
    <cellStyle name="集計 3 2 2 11 10 2 2" xfId="41786" xr:uid="{482E815E-31E7-4926-A546-2F15B09BABDB}"/>
    <cellStyle name="集計 3 2 2 11 10 3" xfId="31027" xr:uid="{E5A5098A-24A8-460B-BC6D-A2EEC0F83A2C}"/>
    <cellStyle name="集計 3 2 2 11 11" xfId="9964" xr:uid="{359F598A-1866-44EE-8566-3300CB36443B}"/>
    <cellStyle name="集計 3 2 2 11 11 2" xfId="20721" xr:uid="{8A7AE970-427D-4E92-BA69-136E0A1E2C13}"/>
    <cellStyle name="集計 3 2 2 11 11 2 2" xfId="42412" xr:uid="{D0EE1B93-72B7-442A-9C0C-24E26EA76A3C}"/>
    <cellStyle name="集計 3 2 2 11 11 3" xfId="31653" xr:uid="{7B0C251A-5B26-451C-B4C8-ECC606EDD4FE}"/>
    <cellStyle name="集計 3 2 2 11 12" xfId="10599" xr:uid="{2089550C-41AD-4746-ACCA-9BAF289F51EA}"/>
    <cellStyle name="集計 3 2 2 11 12 2" xfId="21356" xr:uid="{80DB28FA-9F0B-4E4F-8153-2371A4D9D0AF}"/>
    <cellStyle name="集計 3 2 2 11 12 2 2" xfId="43047" xr:uid="{08AD199D-763A-4E01-8205-AC034E77F0C1}"/>
    <cellStyle name="集計 3 2 2 11 12 3" xfId="32288" xr:uid="{72817C6B-DD13-4AA0-B18E-56C9A468E819}"/>
    <cellStyle name="集計 3 2 2 11 13" xfId="11251" xr:uid="{BFC827B6-F031-495B-BC74-8A7B36E44B21}"/>
    <cellStyle name="集計 3 2 2 11 13 2" xfId="22008" xr:uid="{80D7C8F1-CB1B-47D0-A1DF-83678BD9A648}"/>
    <cellStyle name="集計 3 2 2 11 13 2 2" xfId="43699" xr:uid="{92AD139E-ED20-4944-94EE-E92B0D0A4E7C}"/>
    <cellStyle name="集計 3 2 2 11 13 3" xfId="32940" xr:uid="{52090D7B-EE7F-4DE6-AD35-5851373651F1}"/>
    <cellStyle name="集計 3 2 2 11 14" xfId="11876" xr:uid="{384D1129-3FC6-428E-8519-04C4C94F94C9}"/>
    <cellStyle name="集計 3 2 2 11 14 2" xfId="22633" xr:uid="{26743E65-BCB3-4AEA-A7E9-7373E8669AD5}"/>
    <cellStyle name="集計 3 2 2 11 14 2 2" xfId="44324" xr:uid="{30AC6569-DD25-4F5A-B5BE-62A46AF18C5C}"/>
    <cellStyle name="集計 3 2 2 11 14 3" xfId="33565" xr:uid="{95291B73-C3C4-4380-9B22-1BB9C888CFFB}"/>
    <cellStyle name="集計 3 2 2 11 15" xfId="12481" xr:uid="{8EDD28B7-DAB3-4FDB-B8BF-2135FB2DFD0C}"/>
    <cellStyle name="集計 3 2 2 11 15 2" xfId="23238" xr:uid="{53926072-8326-44F4-A05F-72303EE48545}"/>
    <cellStyle name="集計 3 2 2 11 15 2 2" xfId="44929" xr:uid="{D16EB2D9-169E-4699-B4EE-B6770F7963E3}"/>
    <cellStyle name="集計 3 2 2 11 15 3" xfId="34170" xr:uid="{A61C8DDF-CAA8-4443-B262-5C9EA16CD40A}"/>
    <cellStyle name="集計 3 2 2 11 16" xfId="13110" xr:uid="{7D6EFC78-7EBE-4B7D-979B-D0C89394E614}"/>
    <cellStyle name="集計 3 2 2 11 16 2" xfId="23867" xr:uid="{77A1E336-CAB7-417D-8AB3-737EFDF3E299}"/>
    <cellStyle name="集計 3 2 2 11 16 2 2" xfId="45558" xr:uid="{2A765F87-EBDD-4013-868E-6E24231F7CCA}"/>
    <cellStyle name="集計 3 2 2 11 16 3" xfId="34799" xr:uid="{A93E973F-EF88-451A-93E0-E7147E6D345E}"/>
    <cellStyle name="集計 3 2 2 11 17" xfId="13781" xr:uid="{78F4FFEC-EFA9-4599-9B31-906C62D386D5}"/>
    <cellStyle name="集計 3 2 2 11 17 2" xfId="35470" xr:uid="{46398A71-AABF-498C-9CFB-2212E34116F1}"/>
    <cellStyle name="集計 3 2 2 11 18" xfId="24710" xr:uid="{F2BD3926-E405-4ABC-9E8A-99FD72E0EF68}"/>
    <cellStyle name="集計 3 2 2 11 19" xfId="46408" xr:uid="{EBEE422E-99A7-406A-A8AA-BCAE152E32CB}"/>
    <cellStyle name="集計 3 2 2 11 2" xfId="3962" xr:uid="{8DBC824C-6472-4EFA-9869-ECC1DCEE4C3D}"/>
    <cellStyle name="集計 3 2 2 11 2 2" xfId="14718" xr:uid="{522033B1-F23E-449D-B5EB-FD8A7E615A6E}"/>
    <cellStyle name="集計 3 2 2 11 2 2 2" xfId="36408" xr:uid="{20D641EF-FA27-493B-A821-3280B2B43CFF}"/>
    <cellStyle name="集計 3 2 2 11 2 2 3" xfId="50619" xr:uid="{7F8A0012-25E7-4AE3-8F17-ED7E818F18C5}"/>
    <cellStyle name="集計 3 2 2 11 2 3" xfId="25650" xr:uid="{6BEC182B-6EAC-4197-A6EF-F61801AF879E}"/>
    <cellStyle name="集計 3 2 2 11 2 4" xfId="48450" xr:uid="{2ED0F4B7-CD72-4E83-A880-A8009537A397}"/>
    <cellStyle name="集計 3 2 2 11 20" xfId="47086" xr:uid="{D954F4D3-0296-4CB2-B765-0126C2723835}"/>
    <cellStyle name="集計 3 2 2 11 21" xfId="47770" xr:uid="{65B52D6A-9C0E-4EB6-ABA0-E2188F98059D}"/>
    <cellStyle name="集計 3 2 2 11 3" xfId="4642" xr:uid="{CBB09D2B-1FBC-4A1C-BD67-20C26E7BEF85}"/>
    <cellStyle name="集計 3 2 2 11 3 2" xfId="15398" xr:uid="{C90F88C3-F404-4553-B160-04E98F4826EE}"/>
    <cellStyle name="集計 3 2 2 11 3 2 2" xfId="37088" xr:uid="{33CDCC40-BBF1-4589-8B55-967135BBB5BC}"/>
    <cellStyle name="集計 3 2 2 11 3 2 3" xfId="51299" xr:uid="{823E03C8-744E-41B3-AD8F-C124FD0CFA0B}"/>
    <cellStyle name="集計 3 2 2 11 3 3" xfId="26330" xr:uid="{C143C912-B18B-4FEC-B96B-F576677A6A6E}"/>
    <cellStyle name="集計 3 2 2 11 3 4" xfId="49130" xr:uid="{E4EB5E21-3D16-4318-A0BA-E04BD5CC5720}"/>
    <cellStyle name="集計 3 2 2 11 4" xfId="5318" xr:uid="{80CE5323-C0D9-4A51-8EA9-382EDEDB3552}"/>
    <cellStyle name="集計 3 2 2 11 4 2" xfId="16074" xr:uid="{E2929A1D-359A-4E1E-BEDC-165B7571FBAB}"/>
    <cellStyle name="集計 3 2 2 11 4 2 2" xfId="37764" xr:uid="{75028D4E-046B-494E-A386-8B4EFC37C69C}"/>
    <cellStyle name="集計 3 2 2 11 4 3" xfId="27006" xr:uid="{4DF9AD5A-777F-45AF-9804-8C43E69BB054}"/>
    <cellStyle name="集計 3 2 2 11 4 4" xfId="49939" xr:uid="{1DFB5A1E-EC28-493A-BB76-F01D8968C662}"/>
    <cellStyle name="集計 3 2 2 11 5" xfId="5998" xr:uid="{C72A7E4D-E4B7-49A1-83AC-FBBE4EE32525}"/>
    <cellStyle name="集計 3 2 2 11 5 2" xfId="16754" xr:uid="{F89F1787-01FD-4BCD-9410-D0830230325F}"/>
    <cellStyle name="集計 3 2 2 11 5 2 2" xfId="38444" xr:uid="{D66961C1-D752-4298-9222-02016892EEFA}"/>
    <cellStyle name="集計 3 2 2 11 5 3" xfId="27685" xr:uid="{AB2A5C69-0B2B-42B3-97F4-24A28017A60E}"/>
    <cellStyle name="集計 3 2 2 11 6" xfId="6681" xr:uid="{6E9004CA-37C4-48C6-B6BC-0FA7FB954A03}"/>
    <cellStyle name="集計 3 2 2 11 6 2" xfId="17437" xr:uid="{BCD998AB-8CF6-4BCD-A6E8-19E5EE41E8DE}"/>
    <cellStyle name="集計 3 2 2 11 6 2 2" xfId="39127" xr:uid="{39ED1864-05A6-4327-867B-2D772F54DF7B}"/>
    <cellStyle name="集計 3 2 2 11 6 3" xfId="28368" xr:uid="{CE2EA75A-BCD1-4921-AC43-2F5B5D56E374}"/>
    <cellStyle name="集計 3 2 2 11 7" xfId="7360" xr:uid="{3CEE29E6-D590-4A65-9C66-DE9A98383D8F}"/>
    <cellStyle name="集計 3 2 2 11 7 2" xfId="18116" xr:uid="{731BFF7C-E6E2-453B-8887-6C3852FB8935}"/>
    <cellStyle name="集計 3 2 2 11 7 2 2" xfId="39806" xr:uid="{CD5C7EBD-1786-4E5D-859D-0DA57B2C129C}"/>
    <cellStyle name="集計 3 2 2 11 7 3" xfId="29047" xr:uid="{48036C45-9B02-40C7-9829-A329DD3827E8}"/>
    <cellStyle name="集計 3 2 2 11 8" xfId="8023" xr:uid="{CC29684D-8689-4D3B-8D3A-BAB328A25FC3}"/>
    <cellStyle name="集計 3 2 2 11 8 2" xfId="18779" xr:uid="{5E57FD0B-6B1A-48C2-B52A-4773308371D5}"/>
    <cellStyle name="集計 3 2 2 11 8 2 2" xfId="40470" xr:uid="{7E0B70D5-B92D-45DE-883F-F382859B9672}"/>
    <cellStyle name="集計 3 2 2 11 8 3" xfId="29711" xr:uid="{98D0507E-1BB3-4F23-8C7C-CFDF3A9DE58D}"/>
    <cellStyle name="集計 3 2 2 11 9" xfId="8659" xr:uid="{CDCC78B4-7F02-4AEA-ACAC-56AAE9C1F2D6}"/>
    <cellStyle name="集計 3 2 2 11 9 2" xfId="19415" xr:uid="{A59ECB08-0DF5-4E0D-9A7E-37178A700A99}"/>
    <cellStyle name="集計 3 2 2 11 9 2 2" xfId="41106" xr:uid="{94C2A335-4B69-404E-BB17-9018C47CDA57}"/>
    <cellStyle name="集計 3 2 2 11 9 3" xfId="30347" xr:uid="{EA1B17B7-7DCA-4D0B-AE99-38C00010257C}"/>
    <cellStyle name="集計 3 2 2 12" xfId="3398" xr:uid="{39C02805-AC71-4CBB-A9A3-45735AAFCE4B}"/>
    <cellStyle name="集計 3 2 2 12 2" xfId="14154" xr:uid="{3BD74DD3-014F-4C49-896E-F1380230270D}"/>
    <cellStyle name="集計 3 2 2 12 2 2" xfId="35844" xr:uid="{E83F4A36-ADFD-42D7-98A4-9DC968654622}"/>
    <cellStyle name="集計 3 2 2 12 2 3" xfId="50059" xr:uid="{B89DAFC8-E82C-4813-88DD-549BFC54768F}"/>
    <cellStyle name="集計 3 2 2 12 3" xfId="25085" xr:uid="{468F2CFD-1E00-4266-8279-5CDFD1FFD7B8}"/>
    <cellStyle name="集計 3 2 2 12 4" xfId="47890" xr:uid="{66153DCD-5B37-4DBD-8F55-70CCB6FE1591}"/>
    <cellStyle name="集計 3 2 2 13" xfId="4076" xr:uid="{0828401B-72FD-48FB-846F-38369EAFF2C8}"/>
    <cellStyle name="集計 3 2 2 13 2" xfId="14832" xr:uid="{32B6F39C-1538-4C62-A5EA-366B8D4570A9}"/>
    <cellStyle name="集計 3 2 2 13 2 2" xfId="36522" xr:uid="{1BC57712-DA6C-4471-B408-621D3AAE2CDE}"/>
    <cellStyle name="集計 3 2 2 13 2 3" xfId="50739" xr:uid="{9F668C89-35B2-4EA6-863C-1DBA0DC60E34}"/>
    <cellStyle name="集計 3 2 2 13 3" xfId="25764" xr:uid="{4916481B-49D4-4EBE-B50B-BD5CAEB27D06}"/>
    <cellStyle name="集計 3 2 2 13 4" xfId="48570" xr:uid="{1D9DAB6C-4290-4DAD-A5A8-8590090108F9}"/>
    <cellStyle name="集計 3 2 2 14" xfId="4755" xr:uid="{9CF6FDB0-505D-417C-A3FD-7DCEF0409EDB}"/>
    <cellStyle name="集計 3 2 2 14 2" xfId="15511" xr:uid="{D39E2917-6584-43E1-80B8-581FEF17DE79}"/>
    <cellStyle name="集計 3 2 2 14 2 2" xfId="37201" xr:uid="{D07B497A-906F-4FA4-A759-9DBA8DEE9C11}"/>
    <cellStyle name="集計 3 2 2 14 3" xfId="26443" xr:uid="{BC8450A6-8DBF-4E64-95FC-9B27EE5296DE}"/>
    <cellStyle name="集計 3 2 2 14 4" xfId="49379" xr:uid="{A9843F2E-4FE4-4052-9AAA-4FD9DF9651E4}"/>
    <cellStyle name="集計 3 2 2 15" xfId="5432" xr:uid="{20F8B688-214A-4FF8-A0E4-0D039BECDB87}"/>
    <cellStyle name="集計 3 2 2 15 2" xfId="16188" xr:uid="{4B6F0C2C-CA5F-485C-BD5F-DB3839D5A9F7}"/>
    <cellStyle name="集計 3 2 2 15 2 2" xfId="37878" xr:uid="{B3C09358-B8B8-49CE-965A-C1CD046A762F}"/>
    <cellStyle name="集計 3 2 2 15 3" xfId="27120" xr:uid="{8ECE2A7A-3E12-47D2-8C91-69A61B707AD1}"/>
    <cellStyle name="集計 3 2 2 16" xfId="6121" xr:uid="{95CDC185-961B-4EB2-BE84-7BE785ECA117}"/>
    <cellStyle name="集計 3 2 2 16 2" xfId="16877" xr:uid="{D4BBD5B6-3530-48F5-A5BC-F7FEEE418421}"/>
    <cellStyle name="集計 3 2 2 16 2 2" xfId="38567" xr:uid="{91179487-BF92-4FC1-AA75-4C700C7BD601}"/>
    <cellStyle name="集計 3 2 2 16 3" xfId="27808" xr:uid="{D385CA8E-7232-4490-B25D-395801BD1E5F}"/>
    <cellStyle name="集計 3 2 2 17" xfId="6795" xr:uid="{6B101945-48C3-473C-8503-8CA30C88513E}"/>
    <cellStyle name="集計 3 2 2 17 2" xfId="17551" xr:uid="{274613E4-65FA-4E64-9892-8C57DD8FB5AC}"/>
    <cellStyle name="集計 3 2 2 17 2 2" xfId="39241" xr:uid="{448BED13-5C2A-4119-871F-5FCB6212F2E8}"/>
    <cellStyle name="集計 3 2 2 17 3" xfId="28482" xr:uid="{D2B6F778-C572-4146-90DF-CBFC1E72AD86}"/>
    <cellStyle name="集計 3 2 2 18" xfId="8094" xr:uid="{8438433E-A58B-4BE9-AC7E-5A57462160A7}"/>
    <cellStyle name="集計 3 2 2 18 2" xfId="18850" xr:uid="{AF70BE0F-3020-490D-B4BF-F280680294D6}"/>
    <cellStyle name="集計 3 2 2 18 2 2" xfId="40541" xr:uid="{980888B3-1085-4FD4-B163-4FAFA190254A}"/>
    <cellStyle name="集計 3 2 2 18 3" xfId="29782" xr:uid="{33DCEF1C-332E-4599-95CC-4560004B9C08}"/>
    <cellStyle name="集計 3 2 2 19" xfId="10034" xr:uid="{345637DA-D245-4B8D-BAC1-91739E19C2D4}"/>
    <cellStyle name="集計 3 2 2 19 2" xfId="20791" xr:uid="{1EA6A45B-596F-45E5-AB9A-8A8A32BFCFB3}"/>
    <cellStyle name="集計 3 2 2 19 2 2" xfId="42482" xr:uid="{BCF135B4-C1EE-48E8-AB9B-E33F0007C667}"/>
    <cellStyle name="集計 3 2 2 19 3" xfId="31723" xr:uid="{EA661744-47CC-4D4E-9A09-CE654F8030AC}"/>
    <cellStyle name="集計 3 2 2 2" xfId="2500" xr:uid="{35801B6D-C23E-406D-A7FF-0150D89FFD5B}"/>
    <cellStyle name="集計 3 2 2 2 10" xfId="8152" xr:uid="{C4E729AB-E533-480A-8DF9-23B27EB49681}"/>
    <cellStyle name="集計 3 2 2 2 10 2" xfId="18908" xr:uid="{C8C3F165-B709-4FE3-9413-B1A97460B9A7}"/>
    <cellStyle name="集計 3 2 2 2 10 2 2" xfId="40599" xr:uid="{E24A49C8-218D-41D2-B7CB-8300E79F05EE}"/>
    <cellStyle name="集計 3 2 2 2 10 3" xfId="29840" xr:uid="{B971A768-F5E5-4AC8-BF48-7C452EE7DC03}"/>
    <cellStyle name="集計 3 2 2 2 11" xfId="8833" xr:uid="{01160318-DD8B-477C-90CC-7C0F563AA02E}"/>
    <cellStyle name="集計 3 2 2 2 11 2" xfId="19589" xr:uid="{FE385610-50C5-41A8-A35B-A406511CDB92}"/>
    <cellStyle name="集計 3 2 2 2 11 2 2" xfId="41280" xr:uid="{ED2DF962-F6C3-4BA7-9C43-CD0C0AF2026B}"/>
    <cellStyle name="集計 3 2 2 2 11 3" xfId="30521" xr:uid="{0D769D3C-9389-4DED-8313-9D17EDCB0C33}"/>
    <cellStyle name="集計 3 2 2 2 12" xfId="9458" xr:uid="{0F1F5205-7E93-429B-A15F-AC9C5261480B}"/>
    <cellStyle name="集計 3 2 2 2 12 2" xfId="20215" xr:uid="{E674CEE5-271B-444C-80EC-BA517A7B1E51}"/>
    <cellStyle name="集計 3 2 2 2 12 2 2" xfId="41906" xr:uid="{FBB26DFA-A413-42DF-9BE4-E3F51410CE92}"/>
    <cellStyle name="集計 3 2 2 2 12 3" xfId="31147" xr:uid="{151707A3-6803-4778-8719-DB3D4FE8798F}"/>
    <cellStyle name="集計 3 2 2 2 13" xfId="10093" xr:uid="{A8A68C1C-2B43-4393-AE2A-2ED20458829F}"/>
    <cellStyle name="集計 3 2 2 2 13 2" xfId="20850" xr:uid="{5BF5E92F-A670-416E-B0D4-D00301731F74}"/>
    <cellStyle name="集計 3 2 2 2 13 2 2" xfId="42541" xr:uid="{8340ADC0-436A-44F8-BF6E-5A088FF4D48A}"/>
    <cellStyle name="集計 3 2 2 2 13 3" xfId="31782" xr:uid="{2AFC13BE-0DF7-40BE-B6A8-F333D747212A}"/>
    <cellStyle name="集計 3 2 2 2 14" xfId="10745" xr:uid="{C98BCA31-ED7F-44BD-8A5E-FD94832D6B61}"/>
    <cellStyle name="集計 3 2 2 2 14 2" xfId="21502" xr:uid="{017DB911-A53C-463E-8A6B-1F6DD97ACA66}"/>
    <cellStyle name="集計 3 2 2 2 14 2 2" xfId="43193" xr:uid="{224B1779-BDC6-42E3-8F0C-55C96AE9C9F6}"/>
    <cellStyle name="集計 3 2 2 2 14 3" xfId="32434" xr:uid="{969BA6ED-70A7-43CC-A184-0C3F1B08D6DE}"/>
    <cellStyle name="集計 3 2 2 2 15" xfId="11370" xr:uid="{E7806129-1D65-4CFC-A659-A686E3D1081C}"/>
    <cellStyle name="集計 3 2 2 2 15 2" xfId="22127" xr:uid="{D2AB4EDD-7E9D-419A-97E7-F66F02468DF0}"/>
    <cellStyle name="集計 3 2 2 2 15 2 2" xfId="43818" xr:uid="{D4DB8B8E-4125-4D4D-86CF-518E296366B7}"/>
    <cellStyle name="集計 3 2 2 2 15 3" xfId="33059" xr:uid="{B2AC6269-0930-4E62-A6A6-6056262C7CCF}"/>
    <cellStyle name="集計 3 2 2 2 16" xfId="11975" xr:uid="{7E8165A6-DB40-4055-B457-E181F90179E0}"/>
    <cellStyle name="集計 3 2 2 2 16 2" xfId="22732" xr:uid="{91EA435A-D3EC-4EE6-974E-AB35F6969E94}"/>
    <cellStyle name="集計 3 2 2 2 16 2 2" xfId="44423" xr:uid="{0648B363-F18C-48CB-8139-D2D96593D1EF}"/>
    <cellStyle name="集計 3 2 2 2 16 3" xfId="33664" xr:uid="{811546CA-EDDA-40AB-B84A-752A1792CC9F}"/>
    <cellStyle name="集計 3 2 2 2 17" xfId="12604" xr:uid="{71C67A80-C3BF-4A4C-BED2-268884EBF68B}"/>
    <cellStyle name="集計 3 2 2 2 17 2" xfId="23361" xr:uid="{9877E650-84B7-4CB1-97F5-CB015502FA3F}"/>
    <cellStyle name="集計 3 2 2 2 17 2 2" xfId="45052" xr:uid="{1C30E5D2-A0DB-4B20-A16B-03C424819FA5}"/>
    <cellStyle name="集計 3 2 2 2 17 3" xfId="34293" xr:uid="{805FB586-15D6-4006-82D1-9FFFA3E4CE3A}"/>
    <cellStyle name="集計 3 2 2 2 18" xfId="13275" xr:uid="{8A5DE0F4-8F9A-48FC-B996-629878874FE7}"/>
    <cellStyle name="集計 3 2 2 2 18 2" xfId="34964" xr:uid="{BEC9C96C-1BB8-47EF-B2FA-257DEF910501}"/>
    <cellStyle name="集計 3 2 2 2 19" xfId="24204" xr:uid="{099C6AAC-4186-4878-A428-FBAD966AA578}"/>
    <cellStyle name="集計 3 2 2 2 2" xfId="2805" xr:uid="{092B4D50-B118-46FD-94EE-264AC1FD5411}"/>
    <cellStyle name="集計 3 2 2 2 2 2" xfId="14081" xr:uid="{49F72B9C-8265-4C82-AEFE-B5B6F698AA2D}"/>
    <cellStyle name="集計 3 2 2 2 2 2 2" xfId="35771" xr:uid="{FE977940-CA2D-414C-BBC4-ED1854EB4700}"/>
    <cellStyle name="集計 3 2 2 2 2 2 3" xfId="50113" xr:uid="{E5A4240D-B06B-47C5-906A-03C398CB67C0}"/>
    <cellStyle name="集計 3 2 2 2 2 3" xfId="25012" xr:uid="{D73E62D9-A037-4A04-8B5B-93DA6306F3F0}"/>
    <cellStyle name="集計 3 2 2 2 2 4" xfId="47944" xr:uid="{A579BAC8-F55F-4C79-9075-209A6F19B682}"/>
    <cellStyle name="集計 3 2 2 2 20" xfId="45902" xr:uid="{976C8523-7C9E-45EA-8C70-AFF1AEB76E65}"/>
    <cellStyle name="集計 3 2 2 2 21" xfId="46580" xr:uid="{396A83B6-74BA-4C49-A66F-C1302A72D5C0}"/>
    <cellStyle name="集計 3 2 2 2 22" xfId="47264" xr:uid="{EF8C1675-34E8-41BB-A3A7-9321C67442FD}"/>
    <cellStyle name="集計 3 2 2 2 3" xfId="3456" xr:uid="{36EB3541-743F-47ED-B5A8-FB756E0843D6}"/>
    <cellStyle name="集計 3 2 2 2 3 2" xfId="14212" xr:uid="{ECE59AA8-012F-4CA3-BE64-6184F2460239}"/>
    <cellStyle name="集計 3 2 2 2 3 2 2" xfId="35902" xr:uid="{E2182D94-17CD-4566-B4A1-09B82533B27A}"/>
    <cellStyle name="集計 3 2 2 2 3 2 3" xfId="50793" xr:uid="{8E37F0DE-C9A4-4078-B665-3330F8F2AE05}"/>
    <cellStyle name="集計 3 2 2 2 3 3" xfId="25143" xr:uid="{A60B1363-6029-459E-AE5B-9EBAD6B84CC1}"/>
    <cellStyle name="集計 3 2 2 2 3 4" xfId="48624" xr:uid="{0D6B1FC9-C39B-4113-9112-A42F708F3EF0}"/>
    <cellStyle name="集計 3 2 2 2 4" xfId="4136" xr:uid="{926C86B2-E2BE-47D7-B5AC-8B8096AB2763}"/>
    <cellStyle name="集計 3 2 2 2 4 2" xfId="14892" xr:uid="{4A1CA0DC-9176-41B2-B5BC-C963841F3302}"/>
    <cellStyle name="集計 3 2 2 2 4 2 2" xfId="36582" xr:uid="{A1CB3137-BE18-4DFB-8731-8184570DE3AE}"/>
    <cellStyle name="集計 3 2 2 2 4 3" xfId="25824" xr:uid="{D76AC4EF-3350-4C19-A10E-C6888ED726BF}"/>
    <cellStyle name="集計 3 2 2 2 4 4" xfId="49433" xr:uid="{54308D1C-FE4D-4C59-8361-D1C66574F1FB}"/>
    <cellStyle name="集計 3 2 2 2 5" xfId="4812" xr:uid="{D7B77D63-1FAF-496B-9284-78D48C67160E}"/>
    <cellStyle name="集計 3 2 2 2 5 2" xfId="15568" xr:uid="{5316A07B-2DFF-4689-BA0D-0383DE892100}"/>
    <cellStyle name="集計 3 2 2 2 5 2 2" xfId="37258" xr:uid="{975FF3FA-7A3B-449A-B114-99FCA3BEB706}"/>
    <cellStyle name="集計 3 2 2 2 5 3" xfId="26500" xr:uid="{CF97C35E-6390-470F-8C80-ECA5AFD979D0}"/>
    <cellStyle name="集計 3 2 2 2 6" xfId="5492" xr:uid="{3F4AD493-3101-414C-B698-3783AA96F4B6}"/>
    <cellStyle name="集計 3 2 2 2 6 2" xfId="16248" xr:uid="{3F8FCAE7-601C-432A-986C-6E834FAD13D8}"/>
    <cellStyle name="集計 3 2 2 2 6 2 2" xfId="37938" xr:uid="{C8087AAD-23ED-4BD0-9FFF-EC322C24076B}"/>
    <cellStyle name="集計 3 2 2 2 6 3" xfId="27180" xr:uid="{C3C82E88-6CC5-4FB9-9DD2-D0C34A8ABE5A}"/>
    <cellStyle name="集計 3 2 2 2 7" xfId="6176" xr:uid="{DC327C25-89ED-4B68-B535-6D2D3357D020}"/>
    <cellStyle name="集計 3 2 2 2 7 2" xfId="16932" xr:uid="{DA7AA79E-186C-455C-B242-43D221A84C1C}"/>
    <cellStyle name="集計 3 2 2 2 7 2 2" xfId="38622" xr:uid="{F49F4A49-787D-40D9-81D3-FFCE8E1A44C8}"/>
    <cellStyle name="集計 3 2 2 2 7 3" xfId="27863" xr:uid="{2069FDFE-6F0F-40D4-A790-335E675E5810}"/>
    <cellStyle name="集計 3 2 2 2 8" xfId="6855" xr:uid="{87C11277-8855-41CC-9CF6-9CCBEE132A1E}"/>
    <cellStyle name="集計 3 2 2 2 8 2" xfId="17611" xr:uid="{D5E3433B-FB24-485D-9EB2-6679D8509A23}"/>
    <cellStyle name="集計 3 2 2 2 8 2 2" xfId="39301" xr:uid="{93F59ED5-C141-46EC-BE0C-937636767F36}"/>
    <cellStyle name="集計 3 2 2 2 8 3" xfId="28542" xr:uid="{CCE6EE9A-BD47-4F86-AF9C-CBD5A1467CEE}"/>
    <cellStyle name="集計 3 2 2 2 9" xfId="7518" xr:uid="{95A774C2-5296-4D19-8C69-6EA1250CA903}"/>
    <cellStyle name="集計 3 2 2 2 9 2" xfId="18274" xr:uid="{4C09C99A-D4B1-4BF6-88F0-175A9489B807}"/>
    <cellStyle name="集計 3 2 2 2 9 2 2" xfId="39964" xr:uid="{4FBA35D4-A00F-40D5-AC06-6422DD3DDED4}"/>
    <cellStyle name="集計 3 2 2 2 9 3" xfId="29205" xr:uid="{1D882B51-D1B1-4176-AAD2-18245E393C7E}"/>
    <cellStyle name="集計 3 2 2 20" xfId="12550" xr:uid="{F206B41D-BD30-4A25-9581-2B57C8073FB8}"/>
    <cellStyle name="集計 3 2 2 20 2" xfId="23307" xr:uid="{D486E1A6-A019-420C-BD64-41006894BD99}"/>
    <cellStyle name="集計 3 2 2 20 2 2" xfId="44998" xr:uid="{FEE45530-E891-4BCB-9907-72E16F2A77BA}"/>
    <cellStyle name="集計 3 2 2 20 3" xfId="34239" xr:uid="{C054A734-0914-4A09-BB1B-90E628505FF0}"/>
    <cellStyle name="集計 3 2 2 21" xfId="13221" xr:uid="{AE20FA38-3F9A-467E-A822-268F85E6A374}"/>
    <cellStyle name="集計 3 2 2 21 2" xfId="23909" xr:uid="{AAB859BC-A144-41D8-BF86-ECFFC6CBA639}"/>
    <cellStyle name="集計 3 2 2 21 2 2" xfId="45600" xr:uid="{903C62C3-E691-45C2-82F7-7F43D2DA6F52}"/>
    <cellStyle name="集計 3 2 2 21 3" xfId="34910" xr:uid="{E995B711-9DA2-4C27-A0B2-4369DCC57753}"/>
    <cellStyle name="集計 3 2 2 22" xfId="24150" xr:uid="{F944B2A0-49AC-49E2-9F87-31F82E30C400}"/>
    <cellStyle name="集計 3 2 2 23" xfId="45848" xr:uid="{28F103AC-14F4-4365-89B1-7C68F30F2EAC}"/>
    <cellStyle name="集計 3 2 2 24" xfId="46526" xr:uid="{B95B6035-9E74-4BFF-830B-43A75949FE51}"/>
    <cellStyle name="集計 3 2 2 25" xfId="47210" xr:uid="{CF5418C4-5838-4C04-9535-7CE2F145BBDB}"/>
    <cellStyle name="集計 3 2 2 3" xfId="2865" xr:uid="{44FD7423-F78C-4781-B4B0-39131F61FEBB}"/>
    <cellStyle name="集計 3 2 2 3 10" xfId="8893" xr:uid="{912143A3-4904-4273-93CE-139F9F618AE7}"/>
    <cellStyle name="集計 3 2 2 3 10 2" xfId="19649" xr:uid="{6E623F5B-4F37-4643-8FA9-A6B06CD688E7}"/>
    <cellStyle name="集計 3 2 2 3 10 2 2" xfId="41340" xr:uid="{928A966F-0F5E-46D5-9133-21D5566216C2}"/>
    <cellStyle name="集計 3 2 2 3 10 3" xfId="30581" xr:uid="{214A98FB-4614-4F6D-A294-DC3CD778F250}"/>
    <cellStyle name="集計 3 2 2 3 11" xfId="9518" xr:uid="{FF234E69-85F8-445B-BE67-3DF7B757EE8D}"/>
    <cellStyle name="集計 3 2 2 3 11 2" xfId="20275" xr:uid="{A9A9C20A-DA90-4005-A3AE-9EA722BE79A2}"/>
    <cellStyle name="集計 3 2 2 3 11 2 2" xfId="41966" xr:uid="{8836DA00-C5FD-4066-93A8-CDDBDC5FE1AA}"/>
    <cellStyle name="集計 3 2 2 3 11 3" xfId="31207" xr:uid="{4D76BDF9-512B-4191-828F-4D8DBDB7BC08}"/>
    <cellStyle name="集計 3 2 2 3 12" xfId="10153" xr:uid="{368065AA-3A2D-4856-8D1C-09CC037EC82B}"/>
    <cellStyle name="集計 3 2 2 3 12 2" xfId="20910" xr:uid="{D57CF0E7-9758-4D7F-83F1-28EEAF12F694}"/>
    <cellStyle name="集計 3 2 2 3 12 2 2" xfId="42601" xr:uid="{42CB997C-F22C-44A0-9E18-FB7FFEDDDA01}"/>
    <cellStyle name="集計 3 2 2 3 12 3" xfId="31842" xr:uid="{FBD1507F-1FE3-4928-A63D-79BEE035FAC7}"/>
    <cellStyle name="集計 3 2 2 3 13" xfId="10805" xr:uid="{DD89A0D3-BC62-4F92-8BFA-D49E8EB16216}"/>
    <cellStyle name="集計 3 2 2 3 13 2" xfId="21562" xr:uid="{42E94CBD-AC6C-45E2-909B-0AB091CA3C82}"/>
    <cellStyle name="集計 3 2 2 3 13 2 2" xfId="43253" xr:uid="{16A203F6-B3BF-4D56-B763-A161186594B3}"/>
    <cellStyle name="集計 3 2 2 3 13 3" xfId="32494" xr:uid="{A108E6A0-9121-4DA3-B593-78B6649E0BF5}"/>
    <cellStyle name="集計 3 2 2 3 14" xfId="11430" xr:uid="{A6C2D093-7E92-4746-B8DC-9530DE0BC998}"/>
    <cellStyle name="集計 3 2 2 3 14 2" xfId="22187" xr:uid="{098C97BC-D84C-4854-BCC6-290C261949DF}"/>
    <cellStyle name="集計 3 2 2 3 14 2 2" xfId="43878" xr:uid="{79D06DDA-7326-40A2-926F-836AA6BA9E95}"/>
    <cellStyle name="集計 3 2 2 3 14 3" xfId="33119" xr:uid="{517FE4EC-BD11-46FF-8FF3-86DDA0EC1FF4}"/>
    <cellStyle name="集計 3 2 2 3 15" xfId="12035" xr:uid="{E06B6F1C-C311-408D-AE59-0B8CE9CC6B6D}"/>
    <cellStyle name="集計 3 2 2 3 15 2" xfId="22792" xr:uid="{D0299AAD-51A5-4E7E-B4CC-220874533944}"/>
    <cellStyle name="集計 3 2 2 3 15 2 2" xfId="44483" xr:uid="{32C35322-0057-459D-9D5F-CD80D1898F8F}"/>
    <cellStyle name="集計 3 2 2 3 15 3" xfId="33724" xr:uid="{3BF4693E-0DA8-487C-B790-3EDACC4614B0}"/>
    <cellStyle name="集計 3 2 2 3 16" xfId="12664" xr:uid="{5099B9AC-21E9-4EE2-9707-593ED5FED844}"/>
    <cellStyle name="集計 3 2 2 3 16 2" xfId="23421" xr:uid="{EFB236CE-6278-48E9-81A9-720869698EFD}"/>
    <cellStyle name="集計 3 2 2 3 16 2 2" xfId="45112" xr:uid="{DD2414D1-51C7-42CD-8CDE-CC0F4683B115}"/>
    <cellStyle name="集計 3 2 2 3 16 3" xfId="34353" xr:uid="{C0020C13-49A0-452F-BCF6-0BC66CA601B9}"/>
    <cellStyle name="集計 3 2 2 3 17" xfId="13335" xr:uid="{1560A739-E499-43FA-BCA8-D06C20ABB0DE}"/>
    <cellStyle name="集計 3 2 2 3 17 2" xfId="35024" xr:uid="{692EC77B-CE91-4406-B0AC-125A8ACAFC07}"/>
    <cellStyle name="集計 3 2 2 3 18" xfId="24264" xr:uid="{44DF9865-8A4B-43F1-9BCA-A4566A2423DD}"/>
    <cellStyle name="集計 3 2 2 3 19" xfId="45962" xr:uid="{66FAC502-F7DB-4D24-94A0-7697CBE6410D}"/>
    <cellStyle name="集計 3 2 2 3 2" xfId="3516" xr:uid="{578D60DB-B165-494E-B826-53F799E34A2C}"/>
    <cellStyle name="集計 3 2 2 3 2 2" xfId="14272" xr:uid="{3492A3C3-4EDC-4E2D-86D2-5ADDD91074F9}"/>
    <cellStyle name="集計 3 2 2 3 2 2 2" xfId="35962" xr:uid="{CBEE48ED-E109-4F11-8225-2262B5BDD5CD}"/>
    <cellStyle name="集計 3 2 2 3 2 2 3" xfId="50173" xr:uid="{28B59CFF-3380-4EEB-B2D4-D34041A996C9}"/>
    <cellStyle name="集計 3 2 2 3 2 3" xfId="25203" xr:uid="{8C861293-7868-48A0-B138-559189714B8D}"/>
    <cellStyle name="集計 3 2 2 3 2 4" xfId="48004" xr:uid="{B106CBA8-45A3-4131-BC19-56CC40683761}"/>
    <cellStyle name="集計 3 2 2 3 20" xfId="46640" xr:uid="{111019A6-230F-48CB-BA3F-2D3EE0F7B8B0}"/>
    <cellStyle name="集計 3 2 2 3 21" xfId="47324" xr:uid="{D7C3C8B4-0177-4CA0-9CBF-6C2AA7719FA7}"/>
    <cellStyle name="集計 3 2 2 3 3" xfId="4196" xr:uid="{E6245970-BE16-4549-8C97-E8486FF409B1}"/>
    <cellStyle name="集計 3 2 2 3 3 2" xfId="14952" xr:uid="{478EE07C-E95F-4B19-A609-B581AA05079E}"/>
    <cellStyle name="集計 3 2 2 3 3 2 2" xfId="36642" xr:uid="{A14D4E0B-DCC8-463C-9C9D-766B5C1D8DB5}"/>
    <cellStyle name="集計 3 2 2 3 3 2 3" xfId="50853" xr:uid="{59EA27AB-901D-4BF4-B07D-E4748803040B}"/>
    <cellStyle name="集計 3 2 2 3 3 3" xfId="25884" xr:uid="{3393B7D7-99CB-49AD-A5D4-C2CEAC9120FE}"/>
    <cellStyle name="集計 3 2 2 3 3 4" xfId="48684" xr:uid="{DE798CFD-4803-439F-AA93-3D09B3418311}"/>
    <cellStyle name="集計 3 2 2 3 4" xfId="4872" xr:uid="{8A040B7A-66BB-4CFF-8063-2BBEB9244456}"/>
    <cellStyle name="集計 3 2 2 3 4 2" xfId="15628" xr:uid="{A8FE2E99-AD40-4229-9F63-9177440BBD51}"/>
    <cellStyle name="集計 3 2 2 3 4 2 2" xfId="37318" xr:uid="{16B1D443-33EC-485B-80BE-AAB3080E45E3}"/>
    <cellStyle name="集計 3 2 2 3 4 3" xfId="26560" xr:uid="{C9CAD2BD-1A5F-4A7C-B414-2647A8663838}"/>
    <cellStyle name="集計 3 2 2 3 4 4" xfId="49493" xr:uid="{5B14F80B-4384-40AB-BB74-D029363BDF92}"/>
    <cellStyle name="集計 3 2 2 3 5" xfId="5552" xr:uid="{06C1D8E1-4F3C-4336-B04F-576AE2EF0FDB}"/>
    <cellStyle name="集計 3 2 2 3 5 2" xfId="16308" xr:uid="{0EB6C4E8-09DB-4939-8232-82952D1DE267}"/>
    <cellStyle name="集計 3 2 2 3 5 2 2" xfId="37998" xr:uid="{E4DD4517-ACFC-4095-9E4B-9AAD3CEFE076}"/>
    <cellStyle name="集計 3 2 2 3 5 3" xfId="27239" xr:uid="{6FA2A98C-6A08-4EBB-965B-E62164C245E8}"/>
    <cellStyle name="集計 3 2 2 3 6" xfId="6235" xr:uid="{29FF85D2-E559-4EEE-B121-91B65FD2415C}"/>
    <cellStyle name="集計 3 2 2 3 6 2" xfId="16991" xr:uid="{312B671B-6129-4394-8133-136CF45803E1}"/>
    <cellStyle name="集計 3 2 2 3 6 2 2" xfId="38681" xr:uid="{03B77FE2-FA3A-438D-B5CA-E8E1DD75B1F6}"/>
    <cellStyle name="集計 3 2 2 3 6 3" xfId="27922" xr:uid="{7E612538-CB90-4D44-A562-7D4DA5C653FB}"/>
    <cellStyle name="集計 3 2 2 3 7" xfId="6914" xr:uid="{6F5EBBEC-8E1B-4414-AFA0-1D6B53CF7435}"/>
    <cellStyle name="集計 3 2 2 3 7 2" xfId="17670" xr:uid="{B83E2B06-64C0-44E8-8363-7EC807FAF715}"/>
    <cellStyle name="集計 3 2 2 3 7 2 2" xfId="39360" xr:uid="{2705709A-C0B0-4702-BCD3-396E7B80EF01}"/>
    <cellStyle name="集計 3 2 2 3 7 3" xfId="28601" xr:uid="{FD4F537E-FBA5-42F6-A158-AC13512CFFA5}"/>
    <cellStyle name="集計 3 2 2 3 8" xfId="7577" xr:uid="{19D17918-66FB-454D-A94C-FC47618A9462}"/>
    <cellStyle name="集計 3 2 2 3 8 2" xfId="18333" xr:uid="{8D353C02-2EA8-4386-85BD-DB82748EF30D}"/>
    <cellStyle name="集計 3 2 2 3 8 2 2" xfId="40023" xr:uid="{4485B0A8-21F5-407D-8047-C8B710C1B274}"/>
    <cellStyle name="集計 3 2 2 3 8 3" xfId="29264" xr:uid="{8543996B-9209-41D0-B30B-B09520B1ED69}"/>
    <cellStyle name="集計 3 2 2 3 9" xfId="8212" xr:uid="{FA6FB489-59D8-4982-95B9-05EBCF06E318}"/>
    <cellStyle name="集計 3 2 2 3 9 2" xfId="18968" xr:uid="{4B6FB64B-1D4F-4617-B241-53B259AE78EE}"/>
    <cellStyle name="集計 3 2 2 3 9 2 2" xfId="40659" xr:uid="{32A11663-FB46-4076-BD34-3867C844C1CB}"/>
    <cellStyle name="集計 3 2 2 3 9 3" xfId="29900" xr:uid="{92D9FDB1-C1DC-4250-B150-59A77621B3D1}"/>
    <cellStyle name="集計 3 2 2 4" xfId="2912" xr:uid="{CEB8BBFD-4127-4535-8A82-853B0055FFF5}"/>
    <cellStyle name="集計 3 2 2 4 10" xfId="8940" xr:uid="{0C938BA4-0A9B-41B3-9FAF-70E2DA8F7DB7}"/>
    <cellStyle name="集計 3 2 2 4 10 2" xfId="19696" xr:uid="{2C7CBDAC-8311-423B-B04C-BFD4A4EBE761}"/>
    <cellStyle name="集計 3 2 2 4 10 2 2" xfId="41387" xr:uid="{0ED84BFB-2ED8-43F2-94EB-F5F46A91A04A}"/>
    <cellStyle name="集計 3 2 2 4 10 3" xfId="30628" xr:uid="{6413D9B8-1AB7-47D7-BAA0-7EE26690F1E8}"/>
    <cellStyle name="集計 3 2 2 4 11" xfId="9565" xr:uid="{43E29495-A771-4AE6-B7F6-7903B3DC3BC5}"/>
    <cellStyle name="集計 3 2 2 4 11 2" xfId="20322" xr:uid="{007AB8CA-F1F8-4E37-B6B9-D1FDC5CEC7E5}"/>
    <cellStyle name="集計 3 2 2 4 11 2 2" xfId="42013" xr:uid="{9E4FE549-CEFF-4008-9ED4-BBBC2B836278}"/>
    <cellStyle name="集計 3 2 2 4 11 3" xfId="31254" xr:uid="{20CEEF92-70A6-48E4-AD85-9EFAA5B8A69F}"/>
    <cellStyle name="集計 3 2 2 4 12" xfId="10200" xr:uid="{DA0D5E63-91B8-471E-93E7-E9A3DCA9B1E9}"/>
    <cellStyle name="集計 3 2 2 4 12 2" xfId="20957" xr:uid="{2568CDEB-8571-4BBE-82C6-353EE47BCC99}"/>
    <cellStyle name="集計 3 2 2 4 12 2 2" xfId="42648" xr:uid="{D939B3DA-2EDF-4E1C-8E22-405A5A1349BD}"/>
    <cellStyle name="集計 3 2 2 4 12 3" xfId="31889" xr:uid="{E1CF676B-4C49-4F4E-969C-FD24D4B4A63A}"/>
    <cellStyle name="集計 3 2 2 4 13" xfId="10852" xr:uid="{8F3746BE-CC62-40B5-96C1-4FDA13441272}"/>
    <cellStyle name="集計 3 2 2 4 13 2" xfId="21609" xr:uid="{5E7ACBBC-E261-4CA6-9351-A573F049A45A}"/>
    <cellStyle name="集計 3 2 2 4 13 2 2" xfId="43300" xr:uid="{1DE96F4D-1937-4794-B3BF-65FF543AC180}"/>
    <cellStyle name="集計 3 2 2 4 13 3" xfId="32541" xr:uid="{5480831B-2C6E-4335-A391-EB896F923EE7}"/>
    <cellStyle name="集計 3 2 2 4 14" xfId="11477" xr:uid="{CE6DE89B-22D1-44B1-991B-3B9EA841D8CB}"/>
    <cellStyle name="集計 3 2 2 4 14 2" xfId="22234" xr:uid="{0E901D25-4DE9-4AAD-B509-653C5EC5F2CF}"/>
    <cellStyle name="集計 3 2 2 4 14 2 2" xfId="43925" xr:uid="{816EDA11-E504-49DC-B1A4-AD41016A74F7}"/>
    <cellStyle name="集計 3 2 2 4 14 3" xfId="33166" xr:uid="{1081B9A8-70A0-4F8B-B846-A35AC1ECCA69}"/>
    <cellStyle name="集計 3 2 2 4 15" xfId="12082" xr:uid="{185BAC4A-B463-4F18-9C00-5C994CEE1A28}"/>
    <cellStyle name="集計 3 2 2 4 15 2" xfId="22839" xr:uid="{F6FAEF44-597B-44ED-9997-1229E9B15A0A}"/>
    <cellStyle name="集計 3 2 2 4 15 2 2" xfId="44530" xr:uid="{4A8522E9-7659-42FA-BADE-6DD9B89084AD}"/>
    <cellStyle name="集計 3 2 2 4 15 3" xfId="33771" xr:uid="{041C243B-333F-40C3-9244-5D102E35004D}"/>
    <cellStyle name="集計 3 2 2 4 16" xfId="12711" xr:uid="{EDB0AEB9-EFC0-44B2-B6D3-92A1D3052B89}"/>
    <cellStyle name="集計 3 2 2 4 16 2" xfId="23468" xr:uid="{561F1F6D-0A64-4DB5-BBB0-108208D4A7B8}"/>
    <cellStyle name="集計 3 2 2 4 16 2 2" xfId="45159" xr:uid="{A88F787E-5D13-42C9-95B6-224D6CC2703E}"/>
    <cellStyle name="集計 3 2 2 4 16 3" xfId="34400" xr:uid="{83345478-D341-4BBE-AD46-FE748CA44909}"/>
    <cellStyle name="集計 3 2 2 4 17" xfId="13382" xr:uid="{7E791255-3515-40E6-8DF9-101299F8EA99}"/>
    <cellStyle name="集計 3 2 2 4 17 2" xfId="35071" xr:uid="{5698334B-4EFB-461C-9F10-A9B1DC3C17EC}"/>
    <cellStyle name="集計 3 2 2 4 18" xfId="24311" xr:uid="{7312C2F0-6665-4E44-95AD-B96D2725FE15}"/>
    <cellStyle name="集計 3 2 2 4 19" xfId="46009" xr:uid="{D1CBA635-902C-449A-A583-D76820761174}"/>
    <cellStyle name="集計 3 2 2 4 2" xfId="3563" xr:uid="{2ECD2F58-6F63-4F1B-9C5C-96D19D35DBD4}"/>
    <cellStyle name="集計 3 2 2 4 2 2" xfId="14319" xr:uid="{34E751DF-896C-4903-9024-5632F86E054D}"/>
    <cellStyle name="集計 3 2 2 4 2 2 2" xfId="36009" xr:uid="{255F51DE-BF9E-4B95-88EC-D513F758A65D}"/>
    <cellStyle name="集計 3 2 2 4 2 2 3" xfId="50220" xr:uid="{91B4D3BA-0573-4C97-AABD-C5858D57F97E}"/>
    <cellStyle name="集計 3 2 2 4 2 3" xfId="25251" xr:uid="{85186752-2DB1-49AB-905F-DBE1B27249CB}"/>
    <cellStyle name="集計 3 2 2 4 2 4" xfId="48051" xr:uid="{D6B70E34-78E8-4DD7-B0C3-87A5038707E5}"/>
    <cellStyle name="集計 3 2 2 4 20" xfId="46687" xr:uid="{C539D9FD-8D17-4ABE-B112-E14C3D3E178B}"/>
    <cellStyle name="集計 3 2 2 4 21" xfId="47371" xr:uid="{72584656-9498-4A07-87B8-C31D03DF673F}"/>
    <cellStyle name="集計 3 2 2 4 3" xfId="4243" xr:uid="{3BF6B683-9FA8-4CE1-B021-0268D9719F2C}"/>
    <cellStyle name="集計 3 2 2 4 3 2" xfId="14999" xr:uid="{8019600C-4A1F-483E-AF01-D49FFE52126F}"/>
    <cellStyle name="集計 3 2 2 4 3 2 2" xfId="36689" xr:uid="{986DB711-D314-4912-BA54-5720E9AA1D3E}"/>
    <cellStyle name="集計 3 2 2 4 3 2 3" xfId="50900" xr:uid="{ADCD4CF3-6763-4F19-AE8D-0B95BD79EAFD}"/>
    <cellStyle name="集計 3 2 2 4 3 3" xfId="25931" xr:uid="{19B03191-CB73-4D6D-99A2-2751820E3E54}"/>
    <cellStyle name="集計 3 2 2 4 3 4" xfId="48731" xr:uid="{005E0A97-F7FD-47E4-B6C3-38D622835DEE}"/>
    <cellStyle name="集計 3 2 2 4 4" xfId="4919" xr:uid="{83E9C365-1F04-4C6A-ACD1-11D8A6889331}"/>
    <cellStyle name="集計 3 2 2 4 4 2" xfId="15675" xr:uid="{2A3E3156-2522-468C-BA3B-59EF1B88102C}"/>
    <cellStyle name="集計 3 2 2 4 4 2 2" xfId="37365" xr:uid="{7ADE8FC4-22EA-489E-A435-0087753D6C33}"/>
    <cellStyle name="集計 3 2 2 4 4 3" xfId="26607" xr:uid="{1AB63AE3-E69D-4F4F-9C9E-37BCE9D5E905}"/>
    <cellStyle name="集計 3 2 2 4 4 4" xfId="49540" xr:uid="{73448A6B-7347-4044-BC25-F8DBF31FD340}"/>
    <cellStyle name="集計 3 2 2 4 5" xfId="5599" xr:uid="{353E4565-8843-44A1-8E9A-10BD7B2C89C6}"/>
    <cellStyle name="集計 3 2 2 4 5 2" xfId="16355" xr:uid="{62D1011A-54DA-4078-BE77-C7A80313E13A}"/>
    <cellStyle name="集計 3 2 2 4 5 2 2" xfId="38045" xr:uid="{2D15BD80-BEAD-4595-961A-F1FA40535561}"/>
    <cellStyle name="集計 3 2 2 4 5 3" xfId="27286" xr:uid="{EEDE4205-EF8C-4488-B304-BEA80B11AB57}"/>
    <cellStyle name="集計 3 2 2 4 6" xfId="6282" xr:uid="{6924EC9A-C7CA-415A-BD8D-C7BD1693D544}"/>
    <cellStyle name="集計 3 2 2 4 6 2" xfId="17038" xr:uid="{F2879FAC-D1DB-48E5-AD10-248ED906C5A2}"/>
    <cellStyle name="集計 3 2 2 4 6 2 2" xfId="38728" xr:uid="{35C34B03-F26C-4950-B0D3-73EDD198F1A7}"/>
    <cellStyle name="集計 3 2 2 4 6 3" xfId="27969" xr:uid="{4E1F1B33-9DCC-4251-BE8B-01F23498FA18}"/>
    <cellStyle name="集計 3 2 2 4 7" xfId="6961" xr:uid="{A6E64612-AA0E-4227-8089-5FFCEAE24935}"/>
    <cellStyle name="集計 3 2 2 4 7 2" xfId="17717" xr:uid="{A14E3A6D-CB7A-459D-8113-DED46B7A98CD}"/>
    <cellStyle name="集計 3 2 2 4 7 2 2" xfId="39407" xr:uid="{A0B66BC1-BA99-4BD2-BA10-04CF8E806A52}"/>
    <cellStyle name="集計 3 2 2 4 7 3" xfId="28648" xr:uid="{9C4B2515-D13A-417B-B7C7-79A5116B3D9C}"/>
    <cellStyle name="集計 3 2 2 4 8" xfId="7624" xr:uid="{76EB90C1-BAF3-4771-AC0A-B19D38D54B10}"/>
    <cellStyle name="集計 3 2 2 4 8 2" xfId="18380" xr:uid="{DAFAAAAD-4602-46DB-952F-6A54ADC690C8}"/>
    <cellStyle name="集計 3 2 2 4 8 2 2" xfId="40071" xr:uid="{01EA3F88-4635-4814-9BCC-510B3D7569F2}"/>
    <cellStyle name="集計 3 2 2 4 8 3" xfId="29312" xr:uid="{AE4E80B7-F345-4C41-A026-14B547BBB25E}"/>
    <cellStyle name="集計 3 2 2 4 9" xfId="8260" xr:uid="{DAB388D0-022B-41A0-9960-1162A26922FC}"/>
    <cellStyle name="集計 3 2 2 4 9 2" xfId="19016" xr:uid="{491D815C-595B-40F6-BDC1-3B88563E1526}"/>
    <cellStyle name="集計 3 2 2 4 9 2 2" xfId="40707" xr:uid="{82264ECA-F66A-4D55-8D68-1EB3B965F4B3}"/>
    <cellStyle name="集計 3 2 2 4 9 3" xfId="29948" xr:uid="{8847085A-3878-400A-953E-F24E8B2790EB}"/>
    <cellStyle name="集計 3 2 2 5" xfId="2980" xr:uid="{83CF3D1D-A38A-4398-AF34-5B5FF2FB9D8E}"/>
    <cellStyle name="集計 3 2 2 5 10" xfId="9008" xr:uid="{E0DBBFFE-8172-4891-A024-9BF6EAABEF2F}"/>
    <cellStyle name="集計 3 2 2 5 10 2" xfId="19765" xr:uid="{7941E753-2881-40DF-8CC3-51F290CC2248}"/>
    <cellStyle name="集計 3 2 2 5 10 2 2" xfId="41456" xr:uid="{8B9548A8-DCAF-4F7F-9577-003C4BCD91A0}"/>
    <cellStyle name="集計 3 2 2 5 10 3" xfId="30697" xr:uid="{40FDAC28-BF16-48B0-9CBF-FF12392F13A2}"/>
    <cellStyle name="集計 3 2 2 5 11" xfId="9634" xr:uid="{8A69123E-9F40-467A-8C85-8B56D84C489A}"/>
    <cellStyle name="集計 3 2 2 5 11 2" xfId="20391" xr:uid="{C01CBAC6-642C-4E7D-B187-1DE961B77D61}"/>
    <cellStyle name="集計 3 2 2 5 11 2 2" xfId="42082" xr:uid="{C2755F11-7E5F-4567-A23F-0F91DEC5A98F}"/>
    <cellStyle name="集計 3 2 2 5 11 3" xfId="31323" xr:uid="{E6A66528-9918-47BD-9219-4CE4FC4B8DFC}"/>
    <cellStyle name="集計 3 2 2 5 12" xfId="10269" xr:uid="{D67FAD75-ACE1-42B2-A867-318779370A21}"/>
    <cellStyle name="集計 3 2 2 5 12 2" xfId="21026" xr:uid="{A3AB54AD-FC2F-4F8B-A876-12EE49C2CE79}"/>
    <cellStyle name="集計 3 2 2 5 12 2 2" xfId="42717" xr:uid="{1DCCF543-ECA5-4CB9-8FDE-D6F0DF53CAE5}"/>
    <cellStyle name="集計 3 2 2 5 12 3" xfId="31958" xr:uid="{C3E6DCC5-0FD3-4C18-9B58-9C2EE5A56EB5}"/>
    <cellStyle name="集計 3 2 2 5 13" xfId="10921" xr:uid="{8620ED1D-4523-4AE8-B109-E218CD4A987E}"/>
    <cellStyle name="集計 3 2 2 5 13 2" xfId="21678" xr:uid="{47ADDE6A-807C-491C-A71E-0C8DB89EA097}"/>
    <cellStyle name="集計 3 2 2 5 13 2 2" xfId="43369" xr:uid="{0229FF09-F551-428B-9C9B-AF0391D36636}"/>
    <cellStyle name="集計 3 2 2 5 13 3" xfId="32610" xr:uid="{E99F3E13-48A9-41CE-91D7-131A49209781}"/>
    <cellStyle name="集計 3 2 2 5 14" xfId="11546" xr:uid="{B82FEA32-19A5-4A81-9EB5-49F2794F9B32}"/>
    <cellStyle name="集計 3 2 2 5 14 2" xfId="22303" xr:uid="{4026AB11-FCAC-4579-8624-895328090598}"/>
    <cellStyle name="集計 3 2 2 5 14 2 2" xfId="43994" xr:uid="{180B60F4-46BB-4208-90CA-781850BB6881}"/>
    <cellStyle name="集計 3 2 2 5 14 3" xfId="33235" xr:uid="{78E9B68E-60B9-45F3-B613-B88449A43ED8}"/>
    <cellStyle name="集計 3 2 2 5 15" xfId="12151" xr:uid="{F569F25A-9D74-40E4-B2B3-CA599644CCD0}"/>
    <cellStyle name="集計 3 2 2 5 15 2" xfId="22908" xr:uid="{12960D9A-89E7-45EB-98D7-1DF36CD0E3F4}"/>
    <cellStyle name="集計 3 2 2 5 15 2 2" xfId="44599" xr:uid="{1A4267EB-5A68-4A98-8CF7-0B5A5B827433}"/>
    <cellStyle name="集計 3 2 2 5 15 3" xfId="33840" xr:uid="{3D5B596C-5F3B-4C67-AF55-06A57C90CB1F}"/>
    <cellStyle name="集計 3 2 2 5 16" xfId="12780" xr:uid="{53534050-039C-4486-9F10-58046E2707B5}"/>
    <cellStyle name="集計 3 2 2 5 16 2" xfId="23537" xr:uid="{31695B88-41A7-4C0D-A349-43A8573988F8}"/>
    <cellStyle name="集計 3 2 2 5 16 2 2" xfId="45228" xr:uid="{C9A26041-A117-4335-8D7A-92141FBF4060}"/>
    <cellStyle name="集計 3 2 2 5 16 3" xfId="34469" xr:uid="{2BF3DEF6-14FD-418E-8AE4-792E139129E0}"/>
    <cellStyle name="集計 3 2 2 5 17" xfId="13451" xr:uid="{EE232039-48CB-4D6B-A598-354B3CBAA49B}"/>
    <cellStyle name="集計 3 2 2 5 17 2" xfId="35140" xr:uid="{3425E43B-5984-4519-B1D7-B76EF45C8B95}"/>
    <cellStyle name="集計 3 2 2 5 18" xfId="24380" xr:uid="{A7E75E46-7BB1-4BDF-8153-9A5B643EA187}"/>
    <cellStyle name="集計 3 2 2 5 19" xfId="46078" xr:uid="{F886D43B-82B4-4636-A040-6377B4CF46C2}"/>
    <cellStyle name="集計 3 2 2 5 2" xfId="3632" xr:uid="{9288C5E7-6351-43A1-BB18-3D50BD82AA5B}"/>
    <cellStyle name="集計 3 2 2 5 2 2" xfId="14388" xr:uid="{483BDBFF-4CED-4149-AC5C-56975E041EB9}"/>
    <cellStyle name="集計 3 2 2 5 2 2 2" xfId="36078" xr:uid="{19D8E483-B512-401A-83BB-68810C106BC9}"/>
    <cellStyle name="集計 3 2 2 5 2 2 3" xfId="50289" xr:uid="{3A2D9ACE-DB28-4AF6-BE80-FBC1C830F144}"/>
    <cellStyle name="集計 3 2 2 5 2 3" xfId="25320" xr:uid="{8EB211F1-6E25-422E-84CD-22D8E12B5FCC}"/>
    <cellStyle name="集計 3 2 2 5 2 4" xfId="48120" xr:uid="{18570994-7EDB-4C7A-89C8-A79D28984362}"/>
    <cellStyle name="集計 3 2 2 5 20" xfId="46756" xr:uid="{CDE25B0A-762E-411C-BA1A-B907B136F441}"/>
    <cellStyle name="集計 3 2 2 5 21" xfId="47440" xr:uid="{566C3D1B-D091-4ED7-8290-04009F9FB30D}"/>
    <cellStyle name="集計 3 2 2 5 3" xfId="4312" xr:uid="{9A8BADC6-BDD0-4F0B-914D-5B3907FFB3BC}"/>
    <cellStyle name="集計 3 2 2 5 3 2" xfId="15068" xr:uid="{B9186E21-5F23-405B-B98E-4C802FB6CF91}"/>
    <cellStyle name="集計 3 2 2 5 3 2 2" xfId="36758" xr:uid="{AB07B05E-5A04-492E-930F-154A00A21250}"/>
    <cellStyle name="集計 3 2 2 5 3 2 3" xfId="50969" xr:uid="{B68F3435-5C4B-4BD5-9932-6474EC9057F5}"/>
    <cellStyle name="集計 3 2 2 5 3 3" xfId="26000" xr:uid="{4FCD6A31-B198-4E4E-AC01-2A13A99D5F4D}"/>
    <cellStyle name="集計 3 2 2 5 3 4" xfId="48800" xr:uid="{DC4D2008-3C5A-4329-BFB0-33CF95B505AF}"/>
    <cellStyle name="集計 3 2 2 5 4" xfId="4988" xr:uid="{324F3265-58D2-4DA7-BB73-D0325E70F7AF}"/>
    <cellStyle name="集計 3 2 2 5 4 2" xfId="15744" xr:uid="{047A0D64-36B7-4B96-843E-E55B457599C1}"/>
    <cellStyle name="集計 3 2 2 5 4 2 2" xfId="37434" xr:uid="{16C39CC5-AE1C-4104-A2B3-75AD5CA52A24}"/>
    <cellStyle name="集計 3 2 2 5 4 3" xfId="26676" xr:uid="{31E6F227-1CC9-4558-967D-C35FF6EB433F}"/>
    <cellStyle name="集計 3 2 2 5 4 4" xfId="49609" xr:uid="{67807451-9F80-4D32-B615-DB02F50F7330}"/>
    <cellStyle name="集計 3 2 2 5 5" xfId="5668" xr:uid="{1A0F89C8-766E-4C88-B123-D8011249155C}"/>
    <cellStyle name="集計 3 2 2 5 5 2" xfId="16424" xr:uid="{52F2B25D-D35D-4F6C-B31F-C3DE84C0D439}"/>
    <cellStyle name="集計 3 2 2 5 5 2 2" xfId="38114" xr:uid="{100B306A-B7A6-4EF3-891F-1E8D933F4997}"/>
    <cellStyle name="集計 3 2 2 5 5 3" xfId="27355" xr:uid="{F527E3FF-513E-4C55-967F-4223EA443EBD}"/>
    <cellStyle name="集計 3 2 2 5 6" xfId="6351" xr:uid="{24839E29-562C-493D-91BE-F993D6808BCD}"/>
    <cellStyle name="集計 3 2 2 5 6 2" xfId="17107" xr:uid="{432F8DEC-FD3B-4B5B-B32D-DDF79D50D2CC}"/>
    <cellStyle name="集計 3 2 2 5 6 2 2" xfId="38797" xr:uid="{39C613D8-A1DB-4144-AD12-0854D6E18770}"/>
    <cellStyle name="集計 3 2 2 5 6 3" xfId="28038" xr:uid="{55F35C06-B41C-44C2-8BEC-FFDFEAD659B7}"/>
    <cellStyle name="集計 3 2 2 5 7" xfId="7030" xr:uid="{EC490442-AC4C-4ECC-9094-553CF82D6573}"/>
    <cellStyle name="集計 3 2 2 5 7 2" xfId="17786" xr:uid="{78A473B8-640E-4EE6-9436-192D2A92BC49}"/>
    <cellStyle name="集計 3 2 2 5 7 2 2" xfId="39476" xr:uid="{51BAFE84-D589-4E7C-8889-5C1A2E1BEE0A}"/>
    <cellStyle name="集計 3 2 2 5 7 3" xfId="28717" xr:uid="{10C22F22-0323-44E6-9E74-8CDAFCE2EC28}"/>
    <cellStyle name="集計 3 2 2 5 8" xfId="7693" xr:uid="{F2288310-0F25-4412-AA01-5AA481F3BCC5}"/>
    <cellStyle name="集計 3 2 2 5 8 2" xfId="18449" xr:uid="{04BDE336-925B-49F2-AE0E-518C8CADCFD6}"/>
    <cellStyle name="集計 3 2 2 5 8 2 2" xfId="40140" xr:uid="{5FD247C1-5950-43F7-8B64-8E5554C1D32D}"/>
    <cellStyle name="集計 3 2 2 5 8 3" xfId="29381" xr:uid="{2FA44148-E666-4AC1-A2A9-B16A6CD398FC}"/>
    <cellStyle name="集計 3 2 2 5 9" xfId="8329" xr:uid="{140D5C07-CB32-43BD-A86E-863AE2AE1A5D}"/>
    <cellStyle name="集計 3 2 2 5 9 2" xfId="19085" xr:uid="{4249C60F-3E99-4F1B-9A2B-CF67B7264810}"/>
    <cellStyle name="集計 3 2 2 5 9 2 2" xfId="40776" xr:uid="{4EC8F86B-CD18-4F18-AD9A-890F7484F0E9}"/>
    <cellStyle name="集計 3 2 2 5 9 3" xfId="30017" xr:uid="{F7F67749-C6A2-416C-83A9-F913B70479EB}"/>
    <cellStyle name="集計 3 2 2 6" xfId="3025" xr:uid="{117F4844-B857-43E3-8FCA-73BD443F4E98}"/>
    <cellStyle name="集計 3 2 2 6 10" xfId="9053" xr:uid="{9B8ADB6A-7DCF-4CD9-881E-0C680815F196}"/>
    <cellStyle name="集計 3 2 2 6 10 2" xfId="19810" xr:uid="{9B60E610-91A9-41FF-8F82-1D5D8A931DD8}"/>
    <cellStyle name="集計 3 2 2 6 10 2 2" xfId="41501" xr:uid="{03FB68BE-283D-448A-85A3-C8AC8F3C652E}"/>
    <cellStyle name="集計 3 2 2 6 10 3" xfId="30742" xr:uid="{B8BCD5BD-A10D-47F4-B90F-DEF472884D84}"/>
    <cellStyle name="集計 3 2 2 6 11" xfId="9679" xr:uid="{C7E82759-5772-4D6A-B3B2-154C40C4EEDD}"/>
    <cellStyle name="集計 3 2 2 6 11 2" xfId="20436" xr:uid="{ED5926AB-AB7A-4444-AF89-60A0651835DE}"/>
    <cellStyle name="集計 3 2 2 6 11 2 2" xfId="42127" xr:uid="{D45B84B4-7518-41B3-AD16-D498077E84E4}"/>
    <cellStyle name="集計 3 2 2 6 11 3" xfId="31368" xr:uid="{EEC0BF95-8400-4568-86D9-10B88D94E049}"/>
    <cellStyle name="集計 3 2 2 6 12" xfId="10314" xr:uid="{FF4FA94B-2318-429C-9AB0-7EFF271E9846}"/>
    <cellStyle name="集計 3 2 2 6 12 2" xfId="21071" xr:uid="{A84449D4-E208-46F0-BC1E-8301ABC4A118}"/>
    <cellStyle name="集計 3 2 2 6 12 2 2" xfId="42762" xr:uid="{1DA85F5A-ABF8-43DB-8A89-347070CDF756}"/>
    <cellStyle name="集計 3 2 2 6 12 3" xfId="32003" xr:uid="{3570C2E9-2E51-4928-825E-B071528C1697}"/>
    <cellStyle name="集計 3 2 2 6 13" xfId="10966" xr:uid="{DE4C0D19-36A9-4500-8988-2224037AB0B8}"/>
    <cellStyle name="集計 3 2 2 6 13 2" xfId="21723" xr:uid="{21B94D2C-1254-48F1-BEF0-2F251DD530FF}"/>
    <cellStyle name="集計 3 2 2 6 13 2 2" xfId="43414" xr:uid="{F46A2EB4-212E-4915-9E0E-64A215782F71}"/>
    <cellStyle name="集計 3 2 2 6 13 3" xfId="32655" xr:uid="{04D5DB12-02E6-4E59-8358-6895B9C31872}"/>
    <cellStyle name="集計 3 2 2 6 14" xfId="11591" xr:uid="{9A6844CC-44AD-40AA-BCA2-E3580F9669A2}"/>
    <cellStyle name="集計 3 2 2 6 14 2" xfId="22348" xr:uid="{41D37175-B839-44C2-B267-7A1AAB6DDFE8}"/>
    <cellStyle name="集計 3 2 2 6 14 2 2" xfId="44039" xr:uid="{77B48752-A5F9-40BE-9B37-4933F4D6C944}"/>
    <cellStyle name="集計 3 2 2 6 14 3" xfId="33280" xr:uid="{77649BD4-191B-4B28-82AF-69209D3B52C4}"/>
    <cellStyle name="集計 3 2 2 6 15" xfId="12196" xr:uid="{D1ECF3B5-0675-42B1-AF82-2606C16404DD}"/>
    <cellStyle name="集計 3 2 2 6 15 2" xfId="22953" xr:uid="{6A596AEF-5FCD-431A-9469-B0F53B72F469}"/>
    <cellStyle name="集計 3 2 2 6 15 2 2" xfId="44644" xr:uid="{41D78645-29B3-4C01-BBE9-A7C256200B65}"/>
    <cellStyle name="集計 3 2 2 6 15 3" xfId="33885" xr:uid="{78B5D804-487D-41A4-8CD5-98E2B53F678D}"/>
    <cellStyle name="集計 3 2 2 6 16" xfId="12825" xr:uid="{411E0523-C275-45A8-876A-CC1F6CC4BB10}"/>
    <cellStyle name="集計 3 2 2 6 16 2" xfId="23582" xr:uid="{464E9D76-EA54-40F0-AD8E-C7F63F72FDA2}"/>
    <cellStyle name="集計 3 2 2 6 16 2 2" xfId="45273" xr:uid="{900ABCDA-CA37-4B82-BE0B-7B6DCF66553F}"/>
    <cellStyle name="集計 3 2 2 6 16 3" xfId="34514" xr:uid="{1263D6F5-2FBD-4438-97BB-44A6CF582D35}"/>
    <cellStyle name="集計 3 2 2 6 17" xfId="13496" xr:uid="{171DF7E4-9B11-482B-809C-EFF70C69D226}"/>
    <cellStyle name="集計 3 2 2 6 17 2" xfId="35185" xr:uid="{6FB49786-4BF7-4249-BD76-2E5812BD5E1A}"/>
    <cellStyle name="集計 3 2 2 6 18" xfId="24425" xr:uid="{547F6AC1-D1D6-4B35-BF9D-B11F69A97E55}"/>
    <cellStyle name="集計 3 2 2 6 19" xfId="46123" xr:uid="{6D5285E6-3A46-43BC-8A7E-D25285933A02}"/>
    <cellStyle name="集計 3 2 2 6 2" xfId="3677" xr:uid="{1C6809E2-424A-4B1E-99C1-8E81DDB56839}"/>
    <cellStyle name="集計 3 2 2 6 2 2" xfId="14433" xr:uid="{0BAFBEC2-8BB6-490D-A2D7-96FE18977E2B}"/>
    <cellStyle name="集計 3 2 2 6 2 2 2" xfId="36123" xr:uid="{BAAA79FD-1844-41BE-872C-5C6BB49E6E3A}"/>
    <cellStyle name="集計 3 2 2 6 2 2 3" xfId="50334" xr:uid="{C45FBD27-D7E6-49FD-8EE8-66C836924FD2}"/>
    <cellStyle name="集計 3 2 2 6 2 3" xfId="25365" xr:uid="{64A227DF-BC54-424A-AD1D-E461A88A9BF1}"/>
    <cellStyle name="集計 3 2 2 6 2 4" xfId="48165" xr:uid="{65569ECE-4922-45D5-8879-66973B9BA291}"/>
    <cellStyle name="集計 3 2 2 6 20" xfId="46801" xr:uid="{9E870C32-ED9B-43C1-8BF7-1BB76A877AB8}"/>
    <cellStyle name="集計 3 2 2 6 21" xfId="47485" xr:uid="{23F3C5DD-D969-4CA4-8C38-A4D294735391}"/>
    <cellStyle name="集計 3 2 2 6 3" xfId="4357" xr:uid="{5741C42F-2CD6-467F-8534-A8E38D294316}"/>
    <cellStyle name="集計 3 2 2 6 3 2" xfId="15113" xr:uid="{CC393351-EE16-413E-9BAF-B3CA75E6A66F}"/>
    <cellStyle name="集計 3 2 2 6 3 2 2" xfId="36803" xr:uid="{9E699AE2-E09D-4672-825E-F1B6A2EEA9C8}"/>
    <cellStyle name="集計 3 2 2 6 3 2 3" xfId="51014" xr:uid="{0AB31389-86D6-496A-8F30-72E3BFF5B4A1}"/>
    <cellStyle name="集計 3 2 2 6 3 3" xfId="26045" xr:uid="{F1BED076-4CA4-4B7B-911B-D68310D69426}"/>
    <cellStyle name="集計 3 2 2 6 3 4" xfId="48845" xr:uid="{6C2696FB-4B37-4244-9F10-D123CD226298}"/>
    <cellStyle name="集計 3 2 2 6 4" xfId="5033" xr:uid="{2A8F65BF-3BF3-4567-9260-8865F665C71C}"/>
    <cellStyle name="集計 3 2 2 6 4 2" xfId="15789" xr:uid="{57BD12AC-6C83-4815-93C1-57008FB7E1FC}"/>
    <cellStyle name="集計 3 2 2 6 4 2 2" xfId="37479" xr:uid="{B336C4E2-7684-4457-8FD2-D2E392200FD0}"/>
    <cellStyle name="集計 3 2 2 6 4 3" xfId="26721" xr:uid="{F79152EA-7FD0-4652-93AE-197D5266F4A3}"/>
    <cellStyle name="集計 3 2 2 6 4 4" xfId="49654" xr:uid="{697BE787-1DB9-4A9A-AAE4-745F70653C2C}"/>
    <cellStyle name="集計 3 2 2 6 5" xfId="5713" xr:uid="{C7D61D02-2EBF-4DD5-9C2F-FD72ABDC3B55}"/>
    <cellStyle name="集計 3 2 2 6 5 2" xfId="16469" xr:uid="{281F0A94-4E98-4A36-919F-F027C2F57182}"/>
    <cellStyle name="集計 3 2 2 6 5 2 2" xfId="38159" xr:uid="{70685EB0-ADBF-4BCF-8B9D-EA9AFA35455B}"/>
    <cellStyle name="集計 3 2 2 6 5 3" xfId="27400" xr:uid="{6F09E77A-D89E-4AFE-A4B3-22A21B7392D4}"/>
    <cellStyle name="集計 3 2 2 6 6" xfId="6396" xr:uid="{B5DE790F-B80B-4D4C-8028-609B4D56B4D8}"/>
    <cellStyle name="集計 3 2 2 6 6 2" xfId="17152" xr:uid="{940A6DFE-D516-4B36-979F-B1BA4764F28A}"/>
    <cellStyle name="集計 3 2 2 6 6 2 2" xfId="38842" xr:uid="{1FEF2012-81D6-435E-B6B1-2915BBB25433}"/>
    <cellStyle name="集計 3 2 2 6 6 3" xfId="28083" xr:uid="{69FA7189-DB35-4676-A480-3480C1891E7E}"/>
    <cellStyle name="集計 3 2 2 6 7" xfId="7075" xr:uid="{81764FE5-312D-4DE9-8C0B-B45921F215FD}"/>
    <cellStyle name="集計 3 2 2 6 7 2" xfId="17831" xr:uid="{FB3A37B2-5FA4-4230-A1EB-BB8F975E8C58}"/>
    <cellStyle name="集計 3 2 2 6 7 2 2" xfId="39521" xr:uid="{49BB64B0-96BA-4F8A-9426-ABE53508344A}"/>
    <cellStyle name="集計 3 2 2 6 7 3" xfId="28762" xr:uid="{565E3D1D-C5E1-4CE0-95BC-9E7C66FBBD33}"/>
    <cellStyle name="集計 3 2 2 6 8" xfId="7738" xr:uid="{EBD86109-7A64-4888-A5AB-D6ADB9BFE0DE}"/>
    <cellStyle name="集計 3 2 2 6 8 2" xfId="18494" xr:uid="{4F28E8A7-9C20-490B-8FCA-A6599E58A6DE}"/>
    <cellStyle name="集計 3 2 2 6 8 2 2" xfId="40185" xr:uid="{F824E345-6722-4ACC-8814-9AEEA114DA82}"/>
    <cellStyle name="集計 3 2 2 6 8 3" xfId="29426" xr:uid="{74E6D0F9-47AE-4317-B5BC-F3F55D5B027A}"/>
    <cellStyle name="集計 3 2 2 6 9" xfId="8374" xr:uid="{C4B4AD50-1CA8-4ADD-AFD8-6406101CEB3F}"/>
    <cellStyle name="集計 3 2 2 6 9 2" xfId="19130" xr:uid="{18DDD4AF-13CA-470F-AFB4-A2F8FAE0B7DC}"/>
    <cellStyle name="集計 3 2 2 6 9 2 2" xfId="40821" xr:uid="{74F43960-DE2D-4F60-A9AA-571189FA36C4}"/>
    <cellStyle name="集計 3 2 2 6 9 3" xfId="30062" xr:uid="{E229CDC4-2119-41E8-9129-1BCC0147152C}"/>
    <cellStyle name="集計 3 2 2 7" xfId="3070" xr:uid="{49232FCB-24B1-40D7-96F0-3E5C3BED639A}"/>
    <cellStyle name="集計 3 2 2 7 10" xfId="9098" xr:uid="{A7320C83-85EB-455E-8589-51BB9AA240CF}"/>
    <cellStyle name="集計 3 2 2 7 10 2" xfId="19855" xr:uid="{50D039EC-57E2-462A-BB1B-C208E4654158}"/>
    <cellStyle name="集計 3 2 2 7 10 2 2" xfId="41546" xr:uid="{351CE99E-ABF3-45DF-BF81-3C8EB45D0683}"/>
    <cellStyle name="集計 3 2 2 7 10 3" xfId="30787" xr:uid="{8E2D6E09-487B-4DAB-A534-14EB11D0A673}"/>
    <cellStyle name="集計 3 2 2 7 11" xfId="9724" xr:uid="{E4EC8169-7B1D-443F-85A0-C38574C35D17}"/>
    <cellStyle name="集計 3 2 2 7 11 2" xfId="20481" xr:uid="{9EFEAB3A-7A4A-49AF-B3AE-E446225B67C4}"/>
    <cellStyle name="集計 3 2 2 7 11 2 2" xfId="42172" xr:uid="{ADF80933-D658-4F3E-B45A-D041541E4AF4}"/>
    <cellStyle name="集計 3 2 2 7 11 3" xfId="31413" xr:uid="{D432EFB7-E650-4551-BA9E-18DC5AB1C774}"/>
    <cellStyle name="集計 3 2 2 7 12" xfId="10359" xr:uid="{C6AF9C31-A90A-4FD5-BF7F-32FB9604EC6A}"/>
    <cellStyle name="集計 3 2 2 7 12 2" xfId="21116" xr:uid="{7D94C454-8803-48AE-BD97-1571E25CD4A3}"/>
    <cellStyle name="集計 3 2 2 7 12 2 2" xfId="42807" xr:uid="{949A242A-C44A-44CF-9391-95058A6EDD9F}"/>
    <cellStyle name="集計 3 2 2 7 12 3" xfId="32048" xr:uid="{0450C344-DF9C-42A5-BCB0-0E0888C48D9F}"/>
    <cellStyle name="集計 3 2 2 7 13" xfId="11011" xr:uid="{9F7B8AF8-F196-490F-8C08-B0681B764D08}"/>
    <cellStyle name="集計 3 2 2 7 13 2" xfId="21768" xr:uid="{411C4E57-71A2-4376-9099-5F46BBFE21B6}"/>
    <cellStyle name="集計 3 2 2 7 13 2 2" xfId="43459" xr:uid="{854B2B89-4F54-433F-9B6D-AB2A95C10898}"/>
    <cellStyle name="集計 3 2 2 7 13 3" xfId="32700" xr:uid="{BA09DCAB-530B-45E1-98F0-C8893FE5EA3C}"/>
    <cellStyle name="集計 3 2 2 7 14" xfId="11636" xr:uid="{C9FA4A5D-85C3-4CED-8503-DF92C85EEC27}"/>
    <cellStyle name="集計 3 2 2 7 14 2" xfId="22393" xr:uid="{C72ECB75-9EF5-440D-B0C4-011F76E72375}"/>
    <cellStyle name="集計 3 2 2 7 14 2 2" xfId="44084" xr:uid="{479A0000-2C7F-42A5-8443-3EAE2072B36C}"/>
    <cellStyle name="集計 3 2 2 7 14 3" xfId="33325" xr:uid="{3D210E9F-CA44-4E4C-A302-A158DE573AEA}"/>
    <cellStyle name="集計 3 2 2 7 15" xfId="12241" xr:uid="{8EF59273-E67F-4899-876A-4A8A37D54053}"/>
    <cellStyle name="集計 3 2 2 7 15 2" xfId="22998" xr:uid="{46062B43-C4BA-4533-A145-B4864BC04D70}"/>
    <cellStyle name="集計 3 2 2 7 15 2 2" xfId="44689" xr:uid="{C9D3A601-360F-4B79-9E78-0538C7C4CBD9}"/>
    <cellStyle name="集計 3 2 2 7 15 3" xfId="33930" xr:uid="{0FA3A915-0270-4119-9367-69F57EE3E980}"/>
    <cellStyle name="集計 3 2 2 7 16" xfId="12870" xr:uid="{FFD9368C-7B76-4A24-907B-388E06390B7C}"/>
    <cellStyle name="集計 3 2 2 7 16 2" xfId="23627" xr:uid="{47E079D9-B294-4370-A4C1-09509BBFAD01}"/>
    <cellStyle name="集計 3 2 2 7 16 2 2" xfId="45318" xr:uid="{2FF6059F-D05E-4AA5-A431-BEF61895AEEE}"/>
    <cellStyle name="集計 3 2 2 7 16 3" xfId="34559" xr:uid="{748809CF-E28E-448C-88D0-9543BAEFF01A}"/>
    <cellStyle name="集計 3 2 2 7 17" xfId="13541" xr:uid="{5E8B1C7B-4AD5-4353-8A6B-47C37098FA53}"/>
    <cellStyle name="集計 3 2 2 7 17 2" xfId="35230" xr:uid="{7F87D88C-1D6D-4FC2-BBBD-C8FD1D4893B9}"/>
    <cellStyle name="集計 3 2 2 7 18" xfId="24470" xr:uid="{554C82BE-58A5-4D77-9A7A-09A12F136D79}"/>
    <cellStyle name="集計 3 2 2 7 19" xfId="46168" xr:uid="{1657F3FC-BD9F-48BA-8395-FA8C303D5146}"/>
    <cellStyle name="集計 3 2 2 7 2" xfId="3722" xr:uid="{85484557-40E7-4509-9EF2-CF259E3B4156}"/>
    <cellStyle name="集計 3 2 2 7 2 2" xfId="14478" xr:uid="{3E50CF6B-0C66-4182-BEE7-3E02FE3E9AED}"/>
    <cellStyle name="集計 3 2 2 7 2 2 2" xfId="36168" xr:uid="{B83EF58C-1BC1-4799-A9EF-27DEB139D6F0}"/>
    <cellStyle name="集計 3 2 2 7 2 2 3" xfId="50379" xr:uid="{32B8B04F-E51F-4978-86AC-D902C4DD9287}"/>
    <cellStyle name="集計 3 2 2 7 2 3" xfId="25410" xr:uid="{3015C9CF-E1E4-4FF5-96F3-1322D3CF93B8}"/>
    <cellStyle name="集計 3 2 2 7 2 4" xfId="48210" xr:uid="{EB09D637-025E-4BFA-992A-3172BC0085C4}"/>
    <cellStyle name="集計 3 2 2 7 20" xfId="46846" xr:uid="{89DFD82C-4239-4085-AED3-005B3AC22278}"/>
    <cellStyle name="集計 3 2 2 7 21" xfId="47530" xr:uid="{2FF7D874-3818-4444-B1F9-9767F378A104}"/>
    <cellStyle name="集計 3 2 2 7 3" xfId="4402" xr:uid="{48064198-D5FA-4DEA-9C36-24047F1A12FC}"/>
    <cellStyle name="集計 3 2 2 7 3 2" xfId="15158" xr:uid="{DA571C12-FE37-4562-88DC-341AED35D51A}"/>
    <cellStyle name="集計 3 2 2 7 3 2 2" xfId="36848" xr:uid="{07EE2682-2CDA-4D7C-A88F-54B3CEC6C711}"/>
    <cellStyle name="集計 3 2 2 7 3 2 3" xfId="51059" xr:uid="{A5F93221-4AF0-40F1-97A5-37FC01407BAF}"/>
    <cellStyle name="集計 3 2 2 7 3 3" xfId="26090" xr:uid="{A55EC39E-E58B-4B6D-8041-55D0C7379779}"/>
    <cellStyle name="集計 3 2 2 7 3 4" xfId="48890" xr:uid="{36FB86BC-F136-44F5-ABBD-AF09A4AAEB3D}"/>
    <cellStyle name="集計 3 2 2 7 4" xfId="5078" xr:uid="{5F97E4CF-6CC2-44CE-97DE-B616C4E2F7D0}"/>
    <cellStyle name="集計 3 2 2 7 4 2" xfId="15834" xr:uid="{9F3B5405-4A74-4C07-8E2E-69848E607FD2}"/>
    <cellStyle name="集計 3 2 2 7 4 2 2" xfId="37524" xr:uid="{6C77C27E-5CB6-42D3-99EC-429859C79FB5}"/>
    <cellStyle name="集計 3 2 2 7 4 3" xfId="26766" xr:uid="{FB938895-FB65-4BA1-85DF-B2FD99E990E5}"/>
    <cellStyle name="集計 3 2 2 7 4 4" xfId="49699" xr:uid="{05560AB4-4C51-4B8A-A673-A36D45930453}"/>
    <cellStyle name="集計 3 2 2 7 5" xfId="5758" xr:uid="{BB35BF96-C674-428D-8E3A-D201DF318E01}"/>
    <cellStyle name="集計 3 2 2 7 5 2" xfId="16514" xr:uid="{FB5A0217-9D03-4224-B853-2120284AA4A2}"/>
    <cellStyle name="集計 3 2 2 7 5 2 2" xfId="38204" xr:uid="{D711A389-9D82-4ABD-AAA7-C4FE2876CD82}"/>
    <cellStyle name="集計 3 2 2 7 5 3" xfId="27445" xr:uid="{C7DFF77B-494A-49F1-A1FD-A06A2C4A4666}"/>
    <cellStyle name="集計 3 2 2 7 6" xfId="6441" xr:uid="{73356BC2-091F-4CCE-AE95-DDD97B0B3A5B}"/>
    <cellStyle name="集計 3 2 2 7 6 2" xfId="17197" xr:uid="{43EA9398-8CD2-45C1-8947-529AD7762D6D}"/>
    <cellStyle name="集計 3 2 2 7 6 2 2" xfId="38887" xr:uid="{9F65C49E-CDDD-4A78-A597-FE9A511935DF}"/>
    <cellStyle name="集計 3 2 2 7 6 3" xfId="28128" xr:uid="{4FE21770-A211-43F4-9545-1D7B84100D71}"/>
    <cellStyle name="集計 3 2 2 7 7" xfId="7120" xr:uid="{6628B665-527C-47D6-9F24-1D451402B097}"/>
    <cellStyle name="集計 3 2 2 7 7 2" xfId="17876" xr:uid="{20E94CF4-914C-40A2-8213-1FB0916837A9}"/>
    <cellStyle name="集計 3 2 2 7 7 2 2" xfId="39566" xr:uid="{D4CCE53F-1C2A-43B2-BE4E-F59F8727E437}"/>
    <cellStyle name="集計 3 2 2 7 7 3" xfId="28807" xr:uid="{A2C27B3F-726B-41DF-AFF5-5B5FCAA84881}"/>
    <cellStyle name="集計 3 2 2 7 8" xfId="7783" xr:uid="{8023F6CD-1930-409E-A0B2-72805C25B833}"/>
    <cellStyle name="集計 3 2 2 7 8 2" xfId="18539" xr:uid="{F1EA183E-D43F-4B93-ADFD-9BAC1664625E}"/>
    <cellStyle name="集計 3 2 2 7 8 2 2" xfId="40230" xr:uid="{58F7CFF4-269D-4A64-A8EA-0DBD15AEA5F3}"/>
    <cellStyle name="集計 3 2 2 7 8 3" xfId="29471" xr:uid="{DB7826C5-42E4-45B5-B400-DBA002FE5A59}"/>
    <cellStyle name="集計 3 2 2 7 9" xfId="8419" xr:uid="{9016A0CF-F16F-48DF-882C-58B9444EB5F2}"/>
    <cellStyle name="集計 3 2 2 7 9 2" xfId="19175" xr:uid="{3CA640B8-CD91-42D4-9301-23F0FE4E05D5}"/>
    <cellStyle name="集計 3 2 2 7 9 2 2" xfId="40866" xr:uid="{84786DCC-DCBD-4228-9035-5AB46B9195B7}"/>
    <cellStyle name="集計 3 2 2 7 9 3" xfId="30107" xr:uid="{9336E602-ED2A-41B6-A2C1-84306A783E86}"/>
    <cellStyle name="集計 3 2 2 8" xfId="3130" xr:uid="{322F6A8F-962B-4B93-AD67-53A912D125C1}"/>
    <cellStyle name="集計 3 2 2 8 10" xfId="9158" xr:uid="{24711832-CBCA-498A-8064-E3631AE2FECD}"/>
    <cellStyle name="集計 3 2 2 8 10 2" xfId="19915" xr:uid="{C5C8701B-62FD-4B12-BD8F-95E7E826875B}"/>
    <cellStyle name="集計 3 2 2 8 10 2 2" xfId="41606" xr:uid="{10DB20B0-2B1C-4B05-AA82-EE4EC35E8EC8}"/>
    <cellStyle name="集計 3 2 2 8 10 3" xfId="30847" xr:uid="{01541797-D26D-4BEA-9D27-D44AF0452AF9}"/>
    <cellStyle name="集計 3 2 2 8 11" xfId="9784" xr:uid="{FD0D3BBC-FC3F-4A15-A94B-C99ED29A3EB5}"/>
    <cellStyle name="集計 3 2 2 8 11 2" xfId="20541" xr:uid="{07E4324A-1501-4AE2-819D-C1EFA496FD5B}"/>
    <cellStyle name="集計 3 2 2 8 11 2 2" xfId="42232" xr:uid="{6AEDF85E-258D-4A98-83C0-3DB6B4BC37EB}"/>
    <cellStyle name="集計 3 2 2 8 11 3" xfId="31473" xr:uid="{B4D32E41-AF35-4F83-B3CB-C410F4430BD2}"/>
    <cellStyle name="集計 3 2 2 8 12" xfId="10419" xr:uid="{91EB7DC8-67C5-4983-AA63-C8C56EA279E9}"/>
    <cellStyle name="集計 3 2 2 8 12 2" xfId="21176" xr:uid="{E0C28267-29CD-4575-B30C-19F6B19DC906}"/>
    <cellStyle name="集計 3 2 2 8 12 2 2" xfId="42867" xr:uid="{E7F230B1-9E69-48CA-AB27-6B98AFD16D61}"/>
    <cellStyle name="集計 3 2 2 8 12 3" xfId="32108" xr:uid="{E7F1C735-B031-4DCA-939D-0F13AA92E32E}"/>
    <cellStyle name="集計 3 2 2 8 13" xfId="11071" xr:uid="{3961AE07-7BB4-4558-8A8E-6DFC4E83E509}"/>
    <cellStyle name="集計 3 2 2 8 13 2" xfId="21828" xr:uid="{C9BC2DBD-0D53-4B81-8715-1F4DECE8465A}"/>
    <cellStyle name="集計 3 2 2 8 13 2 2" xfId="43519" xr:uid="{5935798C-06EF-4154-97A2-261DCB8D1C4D}"/>
    <cellStyle name="集計 3 2 2 8 13 3" xfId="32760" xr:uid="{26BFFE04-4354-47F3-A4C4-0DD730568970}"/>
    <cellStyle name="集計 3 2 2 8 14" xfId="11696" xr:uid="{488D2CE0-09B3-4FCD-AA6A-E5E284764714}"/>
    <cellStyle name="集計 3 2 2 8 14 2" xfId="22453" xr:uid="{88BDB3E3-1BA2-401B-8AE0-4C2DE45B1CE6}"/>
    <cellStyle name="集計 3 2 2 8 14 2 2" xfId="44144" xr:uid="{F4CB67A9-B17C-41CA-B821-88BB078386DB}"/>
    <cellStyle name="集計 3 2 2 8 14 3" xfId="33385" xr:uid="{13519422-CDA8-44E6-AE95-80A13924F05F}"/>
    <cellStyle name="集計 3 2 2 8 15" xfId="12301" xr:uid="{A97ABDBA-4D45-43D6-AF74-C338122046EF}"/>
    <cellStyle name="集計 3 2 2 8 15 2" xfId="23058" xr:uid="{E3D129EB-E12D-4D68-B13A-69F6C01F3A0C}"/>
    <cellStyle name="集計 3 2 2 8 15 2 2" xfId="44749" xr:uid="{11FEC014-E094-40A1-8516-002C57ED1478}"/>
    <cellStyle name="集計 3 2 2 8 15 3" xfId="33990" xr:uid="{33BBFD96-D862-49FD-B8EA-6BADEB5042F2}"/>
    <cellStyle name="集計 3 2 2 8 16" xfId="12930" xr:uid="{7D8FC53B-6813-4D8A-86F8-F1742C66D7CA}"/>
    <cellStyle name="集計 3 2 2 8 16 2" xfId="23687" xr:uid="{2FB7F015-89F4-45AC-A2F4-94CB3ACF9785}"/>
    <cellStyle name="集計 3 2 2 8 16 2 2" xfId="45378" xr:uid="{E647CD24-3F7C-433E-B3A6-65234F74C924}"/>
    <cellStyle name="集計 3 2 2 8 16 3" xfId="34619" xr:uid="{867D0342-0D01-4BB8-8AEB-9729F0375C45}"/>
    <cellStyle name="集計 3 2 2 8 17" xfId="13601" xr:uid="{EA89B420-1E2F-4B67-A3AC-5CF493A48208}"/>
    <cellStyle name="集計 3 2 2 8 17 2" xfId="35290" xr:uid="{CA7E3ADA-7442-43BA-8B33-44DC3D369892}"/>
    <cellStyle name="集計 3 2 2 8 18" xfId="24530" xr:uid="{6FFC7698-5512-4569-8C31-5FB72922D5C5}"/>
    <cellStyle name="集計 3 2 2 8 19" xfId="46228" xr:uid="{11DE0F68-3CC7-422C-9767-2A516B7A6AB8}"/>
    <cellStyle name="集計 3 2 2 8 2" xfId="3782" xr:uid="{8A435CE5-D8DC-464A-8835-FF2EF93233B0}"/>
    <cellStyle name="集計 3 2 2 8 2 2" xfId="14538" xr:uid="{12BCD06A-1C84-45CC-A900-79971E0329B2}"/>
    <cellStyle name="集計 3 2 2 8 2 2 2" xfId="36228" xr:uid="{CE5BA06F-3BCB-4D4F-B569-36CC133D3655}"/>
    <cellStyle name="集計 3 2 2 8 2 2 3" xfId="50439" xr:uid="{708B2164-EB88-4135-9059-A615BA9740EE}"/>
    <cellStyle name="集計 3 2 2 8 2 3" xfId="25470" xr:uid="{7AD546B6-A649-4148-B851-5F0D342A8924}"/>
    <cellStyle name="集計 3 2 2 8 2 4" xfId="48270" xr:uid="{7E6993B2-09EA-4C87-8D84-C8E359C1E5EF}"/>
    <cellStyle name="集計 3 2 2 8 20" xfId="46906" xr:uid="{E1278330-B98D-4F95-BB67-B558F24B4F0F}"/>
    <cellStyle name="集計 3 2 2 8 21" xfId="47590" xr:uid="{65FE7093-01A3-455C-AF9E-0FBB65AB6A2F}"/>
    <cellStyle name="集計 3 2 2 8 3" xfId="4462" xr:uid="{E4B9E1BC-B6DB-480F-AEF4-F3F2DBD479E9}"/>
    <cellStyle name="集計 3 2 2 8 3 2" xfId="15218" xr:uid="{33526157-DE1F-4A6F-85B5-57DC57855D85}"/>
    <cellStyle name="集計 3 2 2 8 3 2 2" xfId="36908" xr:uid="{8C70D28E-C612-42BB-A7D8-53FD9FFFA9E4}"/>
    <cellStyle name="集計 3 2 2 8 3 2 3" xfId="51119" xr:uid="{85E22ABD-3049-4E84-B017-DB3CCE2DD294}"/>
    <cellStyle name="集計 3 2 2 8 3 3" xfId="26150" xr:uid="{8528AD6D-1293-4135-BAF9-DD35FFAF08BE}"/>
    <cellStyle name="集計 3 2 2 8 3 4" xfId="48950" xr:uid="{06332DEA-0411-4496-AB3C-0E943780C3F9}"/>
    <cellStyle name="集計 3 2 2 8 4" xfId="5138" xr:uid="{46282431-7841-4C9B-AC95-08C156007ED1}"/>
    <cellStyle name="集計 3 2 2 8 4 2" xfId="15894" xr:uid="{7472208A-7AB6-45DE-82A4-7F1A5E029FAE}"/>
    <cellStyle name="集計 3 2 2 8 4 2 2" xfId="37584" xr:uid="{3ABD52E4-1B41-4FA0-90F3-54754F92D1FC}"/>
    <cellStyle name="集計 3 2 2 8 4 3" xfId="26826" xr:uid="{7CEB7380-16CB-4A26-B6D9-DD06B86F3726}"/>
    <cellStyle name="集計 3 2 2 8 4 4" xfId="49759" xr:uid="{8F99F698-438D-4EAF-ACE2-393DD2013A77}"/>
    <cellStyle name="集計 3 2 2 8 5" xfId="5818" xr:uid="{84F6EEC5-9276-4A8D-B2BB-55320053E465}"/>
    <cellStyle name="集計 3 2 2 8 5 2" xfId="16574" xr:uid="{5422B95E-4278-40BF-BF81-083A78B9C899}"/>
    <cellStyle name="集計 3 2 2 8 5 2 2" xfId="38264" xr:uid="{9C343464-5B08-4215-9D29-BD8C524B93D3}"/>
    <cellStyle name="集計 3 2 2 8 5 3" xfId="27505" xr:uid="{14DDDB56-28F6-4FBF-B078-6BA0D86FB397}"/>
    <cellStyle name="集計 3 2 2 8 6" xfId="6501" xr:uid="{40FC6F89-6EAC-4F67-9F9E-93B025376732}"/>
    <cellStyle name="集計 3 2 2 8 6 2" xfId="17257" xr:uid="{9F289942-96B2-451D-9B67-E986110E8B04}"/>
    <cellStyle name="集計 3 2 2 8 6 2 2" xfId="38947" xr:uid="{F54EED0E-DB13-4BBF-B6BC-8614F438D734}"/>
    <cellStyle name="集計 3 2 2 8 6 3" xfId="28188" xr:uid="{D15D1D81-5007-4E6D-A26A-46EA5F724606}"/>
    <cellStyle name="集計 3 2 2 8 7" xfId="7180" xr:uid="{AAFFF087-97F3-46DA-96DB-9E611595B755}"/>
    <cellStyle name="集計 3 2 2 8 7 2" xfId="17936" xr:uid="{939FC1BE-C20D-41B2-81D7-76FEF69901FE}"/>
    <cellStyle name="集計 3 2 2 8 7 2 2" xfId="39626" xr:uid="{36048BFE-70C1-47A3-98B5-CB5047B64ED8}"/>
    <cellStyle name="集計 3 2 2 8 7 3" xfId="28867" xr:uid="{37B34CAE-6031-456B-8705-B9BD6A2A1908}"/>
    <cellStyle name="集計 3 2 2 8 8" xfId="7843" xr:uid="{463EEA51-714E-4DD5-8FAB-C049399B953C}"/>
    <cellStyle name="集計 3 2 2 8 8 2" xfId="18599" xr:uid="{D64E88BC-E6F4-4460-BEC3-C60E62C061B9}"/>
    <cellStyle name="集計 3 2 2 8 8 2 2" xfId="40290" xr:uid="{FA43894A-B511-4C01-A3F4-83483891F506}"/>
    <cellStyle name="集計 3 2 2 8 8 3" xfId="29531" xr:uid="{72638832-D5E8-4F5E-BE12-4DE378C96EFE}"/>
    <cellStyle name="集計 3 2 2 8 9" xfId="8479" xr:uid="{B8E2730A-1732-4F44-95AD-27847EA87BA7}"/>
    <cellStyle name="集計 3 2 2 8 9 2" xfId="19235" xr:uid="{B3C6737C-4B34-47FC-B4A7-040CBD85B479}"/>
    <cellStyle name="集計 3 2 2 8 9 2 2" xfId="40926" xr:uid="{E1819478-A3AF-4B2B-BF90-31CDDB43FF69}"/>
    <cellStyle name="集計 3 2 2 8 9 3" xfId="30167" xr:uid="{D0E9B473-9AB3-4B63-B8AA-B876573811E6}"/>
    <cellStyle name="集計 3 2 2 9" xfId="3190" xr:uid="{D2E6F512-44A7-4FF7-ABCC-84C0CD2FED94}"/>
    <cellStyle name="集計 3 2 2 9 10" xfId="9218" xr:uid="{A04991BE-BAE6-4D28-A28F-E90CD8E141E0}"/>
    <cellStyle name="集計 3 2 2 9 10 2" xfId="19975" xr:uid="{69881B61-6F1C-4E8B-867D-B7237D19CDDA}"/>
    <cellStyle name="集計 3 2 2 9 10 2 2" xfId="41666" xr:uid="{BAB7610E-015B-4E49-AB3C-E3AAEA9ED55D}"/>
    <cellStyle name="集計 3 2 2 9 10 3" xfId="30907" xr:uid="{0133B9F8-5CA6-4875-8BEA-302A92F9B20E}"/>
    <cellStyle name="集計 3 2 2 9 11" xfId="9844" xr:uid="{A91B8B63-25AA-48A4-94F9-AD2603573253}"/>
    <cellStyle name="集計 3 2 2 9 11 2" xfId="20601" xr:uid="{A277B32E-6B18-40C1-85DE-C062C3AFE063}"/>
    <cellStyle name="集計 3 2 2 9 11 2 2" xfId="42292" xr:uid="{D74C65E5-292D-4FC6-9D03-2E1D393C7F5B}"/>
    <cellStyle name="集計 3 2 2 9 11 3" xfId="31533" xr:uid="{74C5CF6E-FB9D-453A-AE3C-9F7242730453}"/>
    <cellStyle name="集計 3 2 2 9 12" xfId="10479" xr:uid="{FAD20F98-749F-4F1E-987C-7E2C775B33E3}"/>
    <cellStyle name="集計 3 2 2 9 12 2" xfId="21236" xr:uid="{4FA8F050-B78A-4DAB-904E-8302F8C8D4B1}"/>
    <cellStyle name="集計 3 2 2 9 12 2 2" xfId="42927" xr:uid="{021C48D4-03CC-411E-BC70-EB5799FDB795}"/>
    <cellStyle name="集計 3 2 2 9 12 3" xfId="32168" xr:uid="{03D2B13B-9813-4524-84DE-F956D9584FA0}"/>
    <cellStyle name="集計 3 2 2 9 13" xfId="11131" xr:uid="{0BBBA9DD-E12D-4E94-B977-E2231EA69E4A}"/>
    <cellStyle name="集計 3 2 2 9 13 2" xfId="21888" xr:uid="{EA05D4DA-3617-4AE6-993F-C4AEB94DD341}"/>
    <cellStyle name="集計 3 2 2 9 13 2 2" xfId="43579" xr:uid="{E33B603E-2BF6-4D24-9596-6F50F4E6583A}"/>
    <cellStyle name="集計 3 2 2 9 13 3" xfId="32820" xr:uid="{6D4F51B4-D305-4654-ABF6-34E5A2052FD7}"/>
    <cellStyle name="集計 3 2 2 9 14" xfId="11756" xr:uid="{FFC44D5C-3079-414A-9F24-026246B4D53E}"/>
    <cellStyle name="集計 3 2 2 9 14 2" xfId="22513" xr:uid="{1E644410-9207-451A-8CBA-2E3BCC72C63E}"/>
    <cellStyle name="集計 3 2 2 9 14 2 2" xfId="44204" xr:uid="{147D145B-46B0-4DBE-96D6-1615D19C7060}"/>
    <cellStyle name="集計 3 2 2 9 14 3" xfId="33445" xr:uid="{F1D7B14C-2F15-4CE7-A324-8F4A5CED47CD}"/>
    <cellStyle name="集計 3 2 2 9 15" xfId="12361" xr:uid="{749BDA62-09C9-4D81-A27D-C68EB617CC15}"/>
    <cellStyle name="集計 3 2 2 9 15 2" xfId="23118" xr:uid="{7E0467A3-F0F8-443B-835C-8D3D05AC545A}"/>
    <cellStyle name="集計 3 2 2 9 15 2 2" xfId="44809" xr:uid="{D041A8C5-03F8-4EA0-BD0E-43EF657FF5E6}"/>
    <cellStyle name="集計 3 2 2 9 15 3" xfId="34050" xr:uid="{DFEB7326-8A6E-42B7-B355-C1F0A4DDC378}"/>
    <cellStyle name="集計 3 2 2 9 16" xfId="12990" xr:uid="{43A13422-BD82-4F1B-A630-9594777696F1}"/>
    <cellStyle name="集計 3 2 2 9 16 2" xfId="23747" xr:uid="{D8746C16-D801-4AF5-9F12-D4F014EC706D}"/>
    <cellStyle name="集計 3 2 2 9 16 2 2" xfId="45438" xr:uid="{19E495A1-557D-4BB2-902F-5F1D9F09B5BD}"/>
    <cellStyle name="集計 3 2 2 9 16 3" xfId="34679" xr:uid="{530E6396-67E9-4F00-8665-0FF46934C1A2}"/>
    <cellStyle name="集計 3 2 2 9 17" xfId="13661" xr:uid="{2D79247E-99E8-4958-B0F8-CD1E490282D7}"/>
    <cellStyle name="集計 3 2 2 9 17 2" xfId="35350" xr:uid="{7C1F81D7-E503-4C02-A29C-E84C4AD3934A}"/>
    <cellStyle name="集計 3 2 2 9 18" xfId="24590" xr:uid="{EBFD4522-A1AA-43C6-B412-BC4033D35077}"/>
    <cellStyle name="集計 3 2 2 9 19" xfId="46288" xr:uid="{95994ACA-0C1D-47A2-81E4-41CDD7C26DA6}"/>
    <cellStyle name="集計 3 2 2 9 2" xfId="3842" xr:uid="{2C442611-F7C2-4C40-BE7A-7D965EA94450}"/>
    <cellStyle name="集計 3 2 2 9 2 2" xfId="14598" xr:uid="{9F39C37D-F657-454F-9C8B-AA1EBF7428F2}"/>
    <cellStyle name="集計 3 2 2 9 2 2 2" xfId="36288" xr:uid="{0BEF0E93-0317-4224-8D7A-62FD9FF87DAF}"/>
    <cellStyle name="集計 3 2 2 9 2 2 3" xfId="50499" xr:uid="{67119EA3-DA45-4C74-8E8A-88A395F213DA}"/>
    <cellStyle name="集計 3 2 2 9 2 3" xfId="25530" xr:uid="{8E089E01-B77F-4892-BFDD-79510762E9A6}"/>
    <cellStyle name="集計 3 2 2 9 2 4" xfId="48330" xr:uid="{76C001E0-01A0-40F5-BEFB-16E7237763E4}"/>
    <cellStyle name="集計 3 2 2 9 20" xfId="46966" xr:uid="{0E2C243A-320E-41AA-9494-C091CD77B395}"/>
    <cellStyle name="集計 3 2 2 9 21" xfId="47650" xr:uid="{D851F878-FB04-4797-B379-914586774E73}"/>
    <cellStyle name="集計 3 2 2 9 3" xfId="4522" xr:uid="{F99CEAFE-6A48-42F6-ABE9-BD74F3D33C4F}"/>
    <cellStyle name="集計 3 2 2 9 3 2" xfId="15278" xr:uid="{86BEBE60-B2C9-44BF-90CC-BBC6BC11DFE1}"/>
    <cellStyle name="集計 3 2 2 9 3 2 2" xfId="36968" xr:uid="{33DC8AFC-6BBC-4ACE-BB23-A73BA1EB7D70}"/>
    <cellStyle name="集計 3 2 2 9 3 2 3" xfId="51179" xr:uid="{9551AF4D-E2E3-4E72-A2F9-307F40E36D97}"/>
    <cellStyle name="集計 3 2 2 9 3 3" xfId="26210" xr:uid="{E57DA164-9910-4175-B97A-FAB3843D0433}"/>
    <cellStyle name="集計 3 2 2 9 3 4" xfId="49010" xr:uid="{89B79A04-1D9E-4734-94DB-194F9CB53AB8}"/>
    <cellStyle name="集計 3 2 2 9 4" xfId="5198" xr:uid="{DB526501-711B-477F-ADA4-43B0A5F1F12E}"/>
    <cellStyle name="集計 3 2 2 9 4 2" xfId="15954" xr:uid="{8644680F-E567-49C2-95DB-BEE2995172EC}"/>
    <cellStyle name="集計 3 2 2 9 4 2 2" xfId="37644" xr:uid="{009F48DF-8F9B-4E27-ADD6-905334137540}"/>
    <cellStyle name="集計 3 2 2 9 4 3" xfId="26886" xr:uid="{7A126EF9-012F-4CFD-B516-7E46C1825E7F}"/>
    <cellStyle name="集計 3 2 2 9 4 4" xfId="49819" xr:uid="{40CC5B0D-5C31-499F-8019-85CD52688F94}"/>
    <cellStyle name="集計 3 2 2 9 5" xfId="5878" xr:uid="{CB9B7177-E617-49B1-BC2C-3DF2FAAF9D77}"/>
    <cellStyle name="集計 3 2 2 9 5 2" xfId="16634" xr:uid="{7383EE10-368F-46C2-B46B-6420F696B570}"/>
    <cellStyle name="集計 3 2 2 9 5 2 2" xfId="38324" xr:uid="{BC18D634-CD04-42EC-8F1B-D90424A1A33D}"/>
    <cellStyle name="集計 3 2 2 9 5 3" xfId="27565" xr:uid="{63A14017-4B56-4E02-A4F3-1D83B4B8545F}"/>
    <cellStyle name="集計 3 2 2 9 6" xfId="6561" xr:uid="{DE3E4BA2-C27C-4996-A14D-5870D62614F6}"/>
    <cellStyle name="集計 3 2 2 9 6 2" xfId="17317" xr:uid="{1F8FE477-4A43-4C21-ACE1-4F2F610AE8AF}"/>
    <cellStyle name="集計 3 2 2 9 6 2 2" xfId="39007" xr:uid="{B58FD305-6D2A-4DE5-8D95-E90688CC04F2}"/>
    <cellStyle name="集計 3 2 2 9 6 3" xfId="28248" xr:uid="{75A01A05-2997-4726-8B6E-30EC5BA19460}"/>
    <cellStyle name="集計 3 2 2 9 7" xfId="7240" xr:uid="{39166AB1-2450-4A4E-9558-F919A4131AB8}"/>
    <cellStyle name="集計 3 2 2 9 7 2" xfId="17996" xr:uid="{F40E89AF-77D4-417B-A9F8-CAFA358CED4C}"/>
    <cellStyle name="集計 3 2 2 9 7 2 2" xfId="39686" xr:uid="{05423249-5D27-48CF-AA7D-CDB71ED6D00B}"/>
    <cellStyle name="集計 3 2 2 9 7 3" xfId="28927" xr:uid="{4868D9C3-F8C9-4466-804E-95142BA0F232}"/>
    <cellStyle name="集計 3 2 2 9 8" xfId="7903" xr:uid="{623DB378-D61D-4F5B-8078-D2CBBA546930}"/>
    <cellStyle name="集計 3 2 2 9 8 2" xfId="18659" xr:uid="{4A9B6D69-DFD8-4FEB-9BBA-0DBC519F105E}"/>
    <cellStyle name="集計 3 2 2 9 8 2 2" xfId="40350" xr:uid="{28A02E94-DE30-450C-9339-2333D6E7E708}"/>
    <cellStyle name="集計 3 2 2 9 8 3" xfId="29591" xr:uid="{6E37F494-AA51-4B37-AC64-AC86A1B9E2E1}"/>
    <cellStyle name="集計 3 2 2 9 9" xfId="8539" xr:uid="{330724E1-13FF-4F4F-B3CA-4D65EA7C587B}"/>
    <cellStyle name="集計 3 2 2 9 9 2" xfId="19295" xr:uid="{D179D29F-DB07-4F61-AAC2-B8AC273A708D}"/>
    <cellStyle name="集計 3 2 2 9 9 2 2" xfId="40986" xr:uid="{2C223A73-9573-485D-8DA1-C1B2FB150F79}"/>
    <cellStyle name="集計 3 2 2 9 9 3" xfId="30227" xr:uid="{0754994E-448F-4988-8963-F6611A66FAFF}"/>
    <cellStyle name="集計 3 2 20" xfId="6028" xr:uid="{078B6E41-81EB-4BAE-8702-5250AD2E4B95}"/>
    <cellStyle name="集計 3 2 20 2" xfId="16784" xr:uid="{7662B29B-8C39-445A-B450-960EF44022E0}"/>
    <cellStyle name="集計 3 2 20 2 2" xfId="38474" xr:uid="{6EA576AE-89D9-4DA7-9276-2E5B390AC251}"/>
    <cellStyle name="集計 3 2 20 3" xfId="27715" xr:uid="{35F344C1-4C36-4F3B-96E0-BEC531414B18}"/>
    <cellStyle name="集計 3 2 21" xfId="2652" xr:uid="{5E698F37-6D1E-4875-BFD3-2A91E1A9785E}"/>
    <cellStyle name="集計 3 2 21 2" xfId="14021" xr:uid="{E6E0BC8B-0411-49A9-B1EE-3FB729FEB287}"/>
    <cellStyle name="集計 3 2 21 2 2" xfId="35711" xr:uid="{B2E84C71-DB0C-4870-9102-DB36A4EF0C43}"/>
    <cellStyle name="集計 3 2 21 3" xfId="24952" xr:uid="{00F6C13B-64D7-4FDF-8585-12FC8485A769}"/>
    <cellStyle name="集計 3 2 22" xfId="2749" xr:uid="{08CE84E9-0A2F-4C07-9EC3-149138352124}"/>
    <cellStyle name="集計 3 2 22 2" xfId="14055" xr:uid="{8AD300ED-0CC1-4D7C-91AF-F1E613197B29}"/>
    <cellStyle name="集計 3 2 22 2 2" xfId="35745" xr:uid="{DAE8A056-F69A-4A6D-BB19-B155C2F6C6BF}"/>
    <cellStyle name="集計 3 2 22 3" xfId="24986" xr:uid="{64BB5B8A-3E19-415E-90F3-20F2491EE15C}"/>
    <cellStyle name="集計 3 2 23" xfId="2754" xr:uid="{2CDDF298-442E-45DC-902C-46B4F839E876}"/>
    <cellStyle name="集計 3 2 23 2" xfId="14060" xr:uid="{F11DAC88-BA50-4980-9C3B-6B4DDF96E79D}"/>
    <cellStyle name="集計 3 2 23 2 2" xfId="35750" xr:uid="{2EF082C4-45B8-48A6-BCCA-FD948D20DB4D}"/>
    <cellStyle name="集計 3 2 23 3" xfId="24991" xr:uid="{4DC7C218-A3B8-4B0A-AD6F-66AA33DE268A}"/>
    <cellStyle name="集計 3 2 24" xfId="7385" xr:uid="{86F87255-CCE0-48D2-A3A1-F21527AF9E7F}"/>
    <cellStyle name="集計 3 2 24 2" xfId="18141" xr:uid="{449CB6E6-E297-46A6-9450-09B726B2C092}"/>
    <cellStyle name="集計 3 2 24 2 2" xfId="39831" xr:uid="{95167DF7-2AB9-4A95-B9A1-7C78FF38D692}"/>
    <cellStyle name="集計 3 2 24 3" xfId="29072" xr:uid="{3C024624-3968-43C3-AD6F-4246393603D5}"/>
    <cellStyle name="集計 3 2 25" xfId="7383" xr:uid="{D0389F1D-94BC-4518-97D6-A393474A8726}"/>
    <cellStyle name="集計 3 2 25 2" xfId="18139" xr:uid="{F42045BB-E1A1-41FB-8EE6-AC9BCEA217D4}"/>
    <cellStyle name="集計 3 2 25 2 2" xfId="39829" xr:uid="{47FE865E-D302-4548-8EF5-E2EB6C90FBE9}"/>
    <cellStyle name="集計 3 2 25 3" xfId="29070" xr:uid="{8A422241-E550-4ACB-AA74-EF43EC1D9E31}"/>
    <cellStyle name="集計 3 2 26" xfId="24060" xr:uid="{1A34BEE6-0212-4034-B605-8296B4AB5F05}"/>
    <cellStyle name="集計 3 2 27" xfId="45758" xr:uid="{584362FB-C331-40C9-AA3F-10A643E4A9C7}"/>
    <cellStyle name="集計 3 2 28" xfId="46436" xr:uid="{167770C3-FDFC-4827-A888-091B35295947}"/>
    <cellStyle name="集計 3 2 29" xfId="47120" xr:uid="{74330154-7BEC-4927-B80E-2070E6A3AE13}"/>
    <cellStyle name="集計 3 2 3" xfId="2483" xr:uid="{FE3DAB05-AE8A-47C4-87B8-0BDF1DF74920}"/>
    <cellStyle name="集計 3 2 3 10" xfId="3265" xr:uid="{71987100-2553-42B9-A4FB-7A0FA751E2C6}"/>
    <cellStyle name="集計 3 2 3 10 10" xfId="9293" xr:uid="{C1F6F8A6-8E48-494F-B2E0-3DD8FDA19806}"/>
    <cellStyle name="集計 3 2 3 10 10 2" xfId="20050" xr:uid="{D6BCEB39-1BBF-4B83-813F-D5F08FEC43EA}"/>
    <cellStyle name="集計 3 2 3 10 10 2 2" xfId="41741" xr:uid="{41F4D181-375C-4C65-9C4E-46CE3B5A07E2}"/>
    <cellStyle name="集計 3 2 3 10 10 3" xfId="30982" xr:uid="{587A7B68-DC6B-4575-A9B9-F1F36C340512}"/>
    <cellStyle name="集計 3 2 3 10 11" xfId="9919" xr:uid="{7A97F31C-CC76-4862-8554-70A908CBDFCF}"/>
    <cellStyle name="集計 3 2 3 10 11 2" xfId="20676" xr:uid="{45240533-4BF5-445D-88A2-2FF74A142CF6}"/>
    <cellStyle name="集計 3 2 3 10 11 2 2" xfId="42367" xr:uid="{89D72589-C804-422B-A4FE-C7739355F906}"/>
    <cellStyle name="集計 3 2 3 10 11 3" xfId="31608" xr:uid="{94C6CE05-6D6D-49B6-8F01-D57D500C92D8}"/>
    <cellStyle name="集計 3 2 3 10 12" xfId="10554" xr:uid="{46F0F831-62E3-419F-A0DE-B7D8991DE5BC}"/>
    <cellStyle name="集計 3 2 3 10 12 2" xfId="21311" xr:uid="{0BF9CC23-D1AC-40FC-8CBA-5C5640DC855C}"/>
    <cellStyle name="集計 3 2 3 10 12 2 2" xfId="43002" xr:uid="{1D012ECF-BC63-4709-A175-1CEBDA22F0B5}"/>
    <cellStyle name="集計 3 2 3 10 12 3" xfId="32243" xr:uid="{0E2F8171-4809-44C5-9C00-F41E11FB8E77}"/>
    <cellStyle name="集計 3 2 3 10 13" xfId="11206" xr:uid="{AF1C598F-2088-42CD-BFCA-73BC211B028F}"/>
    <cellStyle name="集計 3 2 3 10 13 2" xfId="21963" xr:uid="{819A82CA-3593-4D83-87F2-A438864751F8}"/>
    <cellStyle name="集計 3 2 3 10 13 2 2" xfId="43654" xr:uid="{9035FB67-9F0F-4811-8159-2478E0871B2F}"/>
    <cellStyle name="集計 3 2 3 10 13 3" xfId="32895" xr:uid="{D7677B12-1BCB-43FB-9241-7C3DD13A9C10}"/>
    <cellStyle name="集計 3 2 3 10 14" xfId="11831" xr:uid="{7C847EF3-1D42-4BBE-8CED-05F7DC26DFC4}"/>
    <cellStyle name="集計 3 2 3 10 14 2" xfId="22588" xr:uid="{205DD12C-208C-44B8-9F45-815EDAAAFAA3}"/>
    <cellStyle name="集計 3 2 3 10 14 2 2" xfId="44279" xr:uid="{06B668EB-4870-46EF-BD55-51932BA3D659}"/>
    <cellStyle name="集計 3 2 3 10 14 3" xfId="33520" xr:uid="{EEDBD3E1-399F-4694-A23F-1F0532A71D51}"/>
    <cellStyle name="集計 3 2 3 10 15" xfId="12436" xr:uid="{014923CE-E940-40F4-B8F6-AC7217FE00C4}"/>
    <cellStyle name="集計 3 2 3 10 15 2" xfId="23193" xr:uid="{573CD270-00B8-48E9-BEC9-27A879DA86FC}"/>
    <cellStyle name="集計 3 2 3 10 15 2 2" xfId="44884" xr:uid="{9734A510-2E36-4CB0-A00F-68E3BD9C4DCC}"/>
    <cellStyle name="集計 3 2 3 10 15 3" xfId="34125" xr:uid="{2864C77C-592C-4C2D-B39B-FEE2E3ED23F3}"/>
    <cellStyle name="集計 3 2 3 10 16" xfId="13065" xr:uid="{4A16BFA3-AA0A-4AC9-810A-CA5A0A5A736B}"/>
    <cellStyle name="集計 3 2 3 10 16 2" xfId="23822" xr:uid="{7F955B92-4C05-4986-85FE-786AF0120D1E}"/>
    <cellStyle name="集計 3 2 3 10 16 2 2" xfId="45513" xr:uid="{C270879D-C605-484B-8790-4F8662699275}"/>
    <cellStyle name="集計 3 2 3 10 16 3" xfId="34754" xr:uid="{DE159B32-EBCE-4D81-BA22-E9B85B12C606}"/>
    <cellStyle name="集計 3 2 3 10 17" xfId="13736" xr:uid="{736D97DD-DB91-46C5-92FB-EE53E8143B62}"/>
    <cellStyle name="集計 3 2 3 10 17 2" xfId="35425" xr:uid="{FD902BE4-EC0F-458A-B55A-8FFF19D28D3C}"/>
    <cellStyle name="集計 3 2 3 10 18" xfId="24665" xr:uid="{B7447E22-8DAD-4640-9967-2BE8615AA05F}"/>
    <cellStyle name="集計 3 2 3 10 19" xfId="46363" xr:uid="{BEC46ECB-5529-4A98-9157-0A558DA25459}"/>
    <cellStyle name="集計 3 2 3 10 2" xfId="3917" xr:uid="{B35781C1-0CE7-45DC-B673-BCE0263B10A1}"/>
    <cellStyle name="集計 3 2 3 10 2 2" xfId="14673" xr:uid="{8629B066-10F4-49DB-A9A2-1644557B7735}"/>
    <cellStyle name="集計 3 2 3 10 2 2 2" xfId="36363" xr:uid="{BB6E8777-589C-4B6D-890D-A79BECD19335}"/>
    <cellStyle name="集計 3 2 3 10 2 2 3" xfId="50574" xr:uid="{39FBFF3E-6CEB-4256-8DF9-B59085AE832D}"/>
    <cellStyle name="集計 3 2 3 10 2 3" xfId="25605" xr:uid="{0DE7C1A0-D681-4C4B-8916-24E7B7497B4D}"/>
    <cellStyle name="集計 3 2 3 10 2 4" xfId="48405" xr:uid="{367BB891-1FDD-4346-BD87-09DCB7B79C41}"/>
    <cellStyle name="集計 3 2 3 10 20" xfId="47041" xr:uid="{7E2BE6DA-20E5-4FBD-B322-FBAF5AEC521D}"/>
    <cellStyle name="集計 3 2 3 10 21" xfId="47725" xr:uid="{07C58D93-259A-4D8D-ACB3-E077079828D8}"/>
    <cellStyle name="集計 3 2 3 10 3" xfId="4597" xr:uid="{9239666E-C4CA-489B-AF35-0D6454C7F6EA}"/>
    <cellStyle name="集計 3 2 3 10 3 2" xfId="15353" xr:uid="{EA437EFD-6F94-43E3-9B5C-842A7498C98D}"/>
    <cellStyle name="集計 3 2 3 10 3 2 2" xfId="37043" xr:uid="{9531C211-F538-4C44-8AED-F4C3D37C59AC}"/>
    <cellStyle name="集計 3 2 3 10 3 2 3" xfId="51254" xr:uid="{EED0DFC3-0789-4896-8215-32DB78B97239}"/>
    <cellStyle name="集計 3 2 3 10 3 3" xfId="26285" xr:uid="{32C767C3-7372-4778-855A-E68210CFD36F}"/>
    <cellStyle name="集計 3 2 3 10 3 4" xfId="49085" xr:uid="{34B70299-3D6E-4F3C-AF71-3398EFB78C61}"/>
    <cellStyle name="集計 3 2 3 10 4" xfId="5273" xr:uid="{728DDC4D-B8BC-4D34-B4CA-2B1CA8A270D6}"/>
    <cellStyle name="集計 3 2 3 10 4 2" xfId="16029" xr:uid="{538CE33C-9B37-4BAC-AE68-E3FFE7F437FA}"/>
    <cellStyle name="集計 3 2 3 10 4 2 2" xfId="37719" xr:uid="{FDFDBC3B-E15C-41A8-8FCD-58EF18E40BD4}"/>
    <cellStyle name="集計 3 2 3 10 4 3" xfId="26961" xr:uid="{CC8477C5-143C-4ADE-9ACA-9CB31E6DD741}"/>
    <cellStyle name="集計 3 2 3 10 4 4" xfId="49894" xr:uid="{08B06E67-1AE3-4F71-991F-6692FE8CB375}"/>
    <cellStyle name="集計 3 2 3 10 5" xfId="5953" xr:uid="{96FF595E-24D3-4209-B99C-6EA680F6C187}"/>
    <cellStyle name="集計 3 2 3 10 5 2" xfId="16709" xr:uid="{A0098E6A-BA11-47DC-8D58-259C24400CDD}"/>
    <cellStyle name="集計 3 2 3 10 5 2 2" xfId="38399" xr:uid="{EE6B3D2A-DFC9-4201-8897-82DC104CE953}"/>
    <cellStyle name="集計 3 2 3 10 5 3" xfId="27640" xr:uid="{BDE82B6A-247A-448A-BB4C-A59B9C83365D}"/>
    <cellStyle name="集計 3 2 3 10 6" xfId="6636" xr:uid="{7C01FB7F-0AE3-4E4A-AF5E-49632D8A6948}"/>
    <cellStyle name="集計 3 2 3 10 6 2" xfId="17392" xr:uid="{7B3CF490-BF25-4F61-AFE5-C8D6F1DADD50}"/>
    <cellStyle name="集計 3 2 3 10 6 2 2" xfId="39082" xr:uid="{AF3D5845-AC8D-4777-8743-F5D63D4AAA13}"/>
    <cellStyle name="集計 3 2 3 10 6 3" xfId="28323" xr:uid="{64450C51-CA9F-4D72-96DB-47BA940BA4ED}"/>
    <cellStyle name="集計 3 2 3 10 7" xfId="7315" xr:uid="{F3CC2B26-9403-4F90-B1B6-5ABABBA06D97}"/>
    <cellStyle name="集計 3 2 3 10 7 2" xfId="18071" xr:uid="{0D3ADE91-78FE-4560-9B36-CA102A6D3C74}"/>
    <cellStyle name="集計 3 2 3 10 7 2 2" xfId="39761" xr:uid="{7D69CEC2-308D-469C-9461-4D86F298E966}"/>
    <cellStyle name="集計 3 2 3 10 7 3" xfId="29002" xr:uid="{6A562630-1596-492F-81BD-2BC895D3284C}"/>
    <cellStyle name="集計 3 2 3 10 8" xfId="7978" xr:uid="{9042A043-1DF2-49F4-B562-54DE237A5C1C}"/>
    <cellStyle name="集計 3 2 3 10 8 2" xfId="18734" xr:uid="{2C42EE88-3501-4710-AADA-C3E574BFC332}"/>
    <cellStyle name="集計 3 2 3 10 8 2 2" xfId="40425" xr:uid="{1E566E25-E14E-4906-A659-EB9CA4A5D0B7}"/>
    <cellStyle name="集計 3 2 3 10 8 3" xfId="29666" xr:uid="{5985B8C2-DA9A-4A06-ADC7-805F14FB167C}"/>
    <cellStyle name="集計 3 2 3 10 9" xfId="8614" xr:uid="{B7C60CBB-053D-4CA5-8F5A-C0DE944BC999}"/>
    <cellStyle name="集計 3 2 3 10 9 2" xfId="19370" xr:uid="{00510551-E280-4E53-B6B3-9CAF7110374E}"/>
    <cellStyle name="集計 3 2 3 10 9 2 2" xfId="41061" xr:uid="{A14D6D9D-0F8D-4FB7-89B1-A0A68AED19A1}"/>
    <cellStyle name="集計 3 2 3 10 9 3" xfId="30302" xr:uid="{C6308875-6FDB-4457-9C6A-0EA31EA74E17}"/>
    <cellStyle name="集計 3 2 3 11" xfId="3325" xr:uid="{1FE3F5CC-35A8-4E5D-AAB3-8355BC1CF8C9}"/>
    <cellStyle name="集計 3 2 3 11 10" xfId="9353" xr:uid="{3CBE7908-FF52-4B9C-AAD8-8459E3134AF2}"/>
    <cellStyle name="集計 3 2 3 11 10 2" xfId="20110" xr:uid="{7BF60B4A-8AA9-4CAF-B10A-3AF40BB4727E}"/>
    <cellStyle name="集計 3 2 3 11 10 2 2" xfId="41801" xr:uid="{9875CE68-18AC-4978-BBA3-0CF4F03ED6F7}"/>
    <cellStyle name="集計 3 2 3 11 10 3" xfId="31042" xr:uid="{7BB4485C-4A80-45F5-A587-1F81947DC0C7}"/>
    <cellStyle name="集計 3 2 3 11 11" xfId="9979" xr:uid="{184B70C8-B66F-44B9-BCC8-77430E2B1AD7}"/>
    <cellStyle name="集計 3 2 3 11 11 2" xfId="20736" xr:uid="{CF0BCE3B-BC42-4108-9D24-0D4B7B88ADA9}"/>
    <cellStyle name="集計 3 2 3 11 11 2 2" xfId="42427" xr:uid="{4E729BFC-F086-4DF2-9DA3-6545030F5B2E}"/>
    <cellStyle name="集計 3 2 3 11 11 3" xfId="31668" xr:uid="{601B316F-46ED-45A4-B64F-6EC35B9B55E8}"/>
    <cellStyle name="集計 3 2 3 11 12" xfId="10614" xr:uid="{2988AA54-C48A-4E6D-B3CA-C0A5799CD26B}"/>
    <cellStyle name="集計 3 2 3 11 12 2" xfId="21371" xr:uid="{87B946E3-1861-4B4D-B7C3-A965110B8F02}"/>
    <cellStyle name="集計 3 2 3 11 12 2 2" xfId="43062" xr:uid="{E0A46069-5E53-4D67-B959-06CFBC6B5FE7}"/>
    <cellStyle name="集計 3 2 3 11 12 3" xfId="32303" xr:uid="{A74B7E19-3A48-4AB8-938A-CE65766C26DF}"/>
    <cellStyle name="集計 3 2 3 11 13" xfId="11266" xr:uid="{3F245D64-9E80-4E6B-954D-B1951551E57C}"/>
    <cellStyle name="集計 3 2 3 11 13 2" xfId="22023" xr:uid="{06870229-9E00-440E-A4E3-5E9F971D1517}"/>
    <cellStyle name="集計 3 2 3 11 13 2 2" xfId="43714" xr:uid="{EBCEFCDC-6110-40A4-9F64-AA4DEBF4A57B}"/>
    <cellStyle name="集計 3 2 3 11 13 3" xfId="32955" xr:uid="{26DFA3CD-D6E6-479F-9D04-A17FFD4EAB6B}"/>
    <cellStyle name="集計 3 2 3 11 14" xfId="11891" xr:uid="{A72DE74E-E4E9-4679-9954-E27E276090E0}"/>
    <cellStyle name="集計 3 2 3 11 14 2" xfId="22648" xr:uid="{9A80AB11-D71B-4CDF-959E-DF8DAB0BBE0E}"/>
    <cellStyle name="集計 3 2 3 11 14 2 2" xfId="44339" xr:uid="{0C84CFF8-779C-4414-B4F4-BCD485CD3492}"/>
    <cellStyle name="集計 3 2 3 11 14 3" xfId="33580" xr:uid="{DE26185B-339C-4314-9EA3-D2C3D2B6DC39}"/>
    <cellStyle name="集計 3 2 3 11 15" xfId="12496" xr:uid="{BE7B39C4-A25E-4241-9AAD-6889D6329B84}"/>
    <cellStyle name="集計 3 2 3 11 15 2" xfId="23253" xr:uid="{830A67FA-403B-4177-85DC-2BFFAC60CCC9}"/>
    <cellStyle name="集計 3 2 3 11 15 2 2" xfId="44944" xr:uid="{2B578D19-5DA6-4076-B1E3-52B3D9087572}"/>
    <cellStyle name="集計 3 2 3 11 15 3" xfId="34185" xr:uid="{9C71664D-F0B6-4A83-B8F6-F7703D4E9413}"/>
    <cellStyle name="集計 3 2 3 11 16" xfId="13125" xr:uid="{C6F3E231-4BC2-4080-A04D-88FB36B51AEF}"/>
    <cellStyle name="集計 3 2 3 11 16 2" xfId="23882" xr:uid="{79DA8925-60F6-408F-B72E-27087936A167}"/>
    <cellStyle name="集計 3 2 3 11 16 2 2" xfId="45573" xr:uid="{5D6B574E-603E-45AE-97E2-BCC034BB540F}"/>
    <cellStyle name="集計 3 2 3 11 16 3" xfId="34814" xr:uid="{28FAAB67-3374-4757-B45B-66D071E72A97}"/>
    <cellStyle name="集計 3 2 3 11 17" xfId="13796" xr:uid="{557B3035-7808-4221-BC34-4BAAFF66F462}"/>
    <cellStyle name="集計 3 2 3 11 17 2" xfId="35485" xr:uid="{FC4C7105-D5B9-4B44-8318-DDF9AD8D57A1}"/>
    <cellStyle name="集計 3 2 3 11 18" xfId="24725" xr:uid="{4139AF45-3B6F-4C2B-BE82-FEA324AD8DDB}"/>
    <cellStyle name="集計 3 2 3 11 19" xfId="46423" xr:uid="{E7D2119B-EFD1-4144-AF6B-43D65A8A10BA}"/>
    <cellStyle name="集計 3 2 3 11 2" xfId="3977" xr:uid="{46E0DEA0-6F4A-40FE-B29C-3ED51B911488}"/>
    <cellStyle name="集計 3 2 3 11 2 2" xfId="14733" xr:uid="{0D9B442A-3F3A-4732-A800-E2AEA42D173B}"/>
    <cellStyle name="集計 3 2 3 11 2 2 2" xfId="36423" xr:uid="{3FDC50CC-0F82-411D-9C58-D09DE404AA18}"/>
    <cellStyle name="集計 3 2 3 11 2 2 3" xfId="50634" xr:uid="{64CFDAC7-98FB-4449-9873-117703246B3A}"/>
    <cellStyle name="集計 3 2 3 11 2 3" xfId="25665" xr:uid="{73BFFB1C-7FF5-44E0-ADE1-8CE6EDEC2744}"/>
    <cellStyle name="集計 3 2 3 11 2 4" xfId="48465" xr:uid="{E26E8BBC-75F1-4C41-A09B-E073FE3F2F19}"/>
    <cellStyle name="集計 3 2 3 11 20" xfId="47101" xr:uid="{8C34B4DE-4668-437A-B0B5-9E9E7B1D0C15}"/>
    <cellStyle name="集計 3 2 3 11 21" xfId="47785" xr:uid="{19CFD7F4-7407-4E2C-B479-3C16F62F00D9}"/>
    <cellStyle name="集計 3 2 3 11 3" xfId="4657" xr:uid="{1D066283-712A-47AF-A97A-FDB5E853C70B}"/>
    <cellStyle name="集計 3 2 3 11 3 2" xfId="15413" xr:uid="{5CDDB705-0C8D-4919-98AE-7A89EA46E3CD}"/>
    <cellStyle name="集計 3 2 3 11 3 2 2" xfId="37103" xr:uid="{5A6D3B17-B9DF-456C-BC3C-04C03CA938C3}"/>
    <cellStyle name="集計 3 2 3 11 3 2 3" xfId="51314" xr:uid="{E580E8E1-801B-4296-AF44-6907508E68AF}"/>
    <cellStyle name="集計 3 2 3 11 3 3" xfId="26345" xr:uid="{3C340C9D-DA4F-4B15-AE53-ED1165434B0F}"/>
    <cellStyle name="集計 3 2 3 11 3 4" xfId="49145" xr:uid="{78D4D5FD-D3EC-4798-9EBA-2681FBFF9EB4}"/>
    <cellStyle name="集計 3 2 3 11 4" xfId="5333" xr:uid="{DE0AE552-8FB7-4C84-8651-C6FC57894B68}"/>
    <cellStyle name="集計 3 2 3 11 4 2" xfId="16089" xr:uid="{20505DFC-F579-4ECC-A1B9-1868C767FEAB}"/>
    <cellStyle name="集計 3 2 3 11 4 2 2" xfId="37779" xr:uid="{F389308B-2D8C-4B74-A749-C531EE933346}"/>
    <cellStyle name="集計 3 2 3 11 4 3" xfId="27021" xr:uid="{FA79A270-523E-49A8-A8EE-91699FB85BCB}"/>
    <cellStyle name="集計 3 2 3 11 4 4" xfId="49954" xr:uid="{C00A106C-B3D5-4D3C-A066-149012CF5A5D}"/>
    <cellStyle name="集計 3 2 3 11 5" xfId="6013" xr:uid="{A307483A-1FE8-4C48-9FB0-F33FE046A6CB}"/>
    <cellStyle name="集計 3 2 3 11 5 2" xfId="16769" xr:uid="{79C35531-A835-4412-9695-BF0F0567B5CD}"/>
    <cellStyle name="集計 3 2 3 11 5 2 2" xfId="38459" xr:uid="{909FE7D0-6B48-4950-ABE0-CE335459C6E9}"/>
    <cellStyle name="集計 3 2 3 11 5 3" xfId="27700" xr:uid="{220F5511-FB50-445D-A74D-E8479E2F9552}"/>
    <cellStyle name="集計 3 2 3 11 6" xfId="6696" xr:uid="{8449A75B-FDE7-431C-ACB3-5D00451AD003}"/>
    <cellStyle name="集計 3 2 3 11 6 2" xfId="17452" xr:uid="{8EBD5D0F-F328-4A41-81A5-7A6C3107A72F}"/>
    <cellStyle name="集計 3 2 3 11 6 2 2" xfId="39142" xr:uid="{FA02BF81-5D22-4A00-8F0E-209975F7F593}"/>
    <cellStyle name="集計 3 2 3 11 6 3" xfId="28383" xr:uid="{67D32C1C-3613-4A1A-A7C3-7C392A73235E}"/>
    <cellStyle name="集計 3 2 3 11 7" xfId="7375" xr:uid="{7FCA4643-65B1-40D5-941C-5EC5DB7128F4}"/>
    <cellStyle name="集計 3 2 3 11 7 2" xfId="18131" xr:uid="{83ED6374-BB5A-46C4-B5B7-7B541C62B706}"/>
    <cellStyle name="集計 3 2 3 11 7 2 2" xfId="39821" xr:uid="{363C55C5-71DB-4758-BD7B-3264DDCD7C96}"/>
    <cellStyle name="集計 3 2 3 11 7 3" xfId="29062" xr:uid="{A0D8008B-776A-4F16-9C60-71D51AB1F9AF}"/>
    <cellStyle name="集計 3 2 3 11 8" xfId="8038" xr:uid="{03211791-1AA5-4275-92CF-564C6B30417B}"/>
    <cellStyle name="集計 3 2 3 11 8 2" xfId="18794" xr:uid="{0E1F6515-6163-4D57-971C-2B8DFB549193}"/>
    <cellStyle name="集計 3 2 3 11 8 2 2" xfId="40485" xr:uid="{3F6F17E6-4A95-4BB2-937A-7C19F6B4BB71}"/>
    <cellStyle name="集計 3 2 3 11 8 3" xfId="29726" xr:uid="{60A23C7B-CEBB-4919-9035-28599605B794}"/>
    <cellStyle name="集計 3 2 3 11 9" xfId="8674" xr:uid="{88537FFD-D540-48A2-9DE8-51293A857F78}"/>
    <cellStyle name="集計 3 2 3 11 9 2" xfId="19430" xr:uid="{95FAD75D-BDA2-462C-B8BC-163BF778DE01}"/>
    <cellStyle name="集計 3 2 3 11 9 2 2" xfId="41121" xr:uid="{ED53BACD-1E04-4F00-A25E-886926724AD1}"/>
    <cellStyle name="集計 3 2 3 11 9 3" xfId="30362" xr:uid="{EBD91D9A-F276-483E-B2C3-C15B27621015}"/>
    <cellStyle name="集計 3 2 3 12" xfId="3412" xr:uid="{2B10C546-11F9-4A86-B9F2-6FCE0E006F54}"/>
    <cellStyle name="集計 3 2 3 12 2" xfId="14168" xr:uid="{6125F74D-A56D-4298-A537-F9CD9DD0E1CF}"/>
    <cellStyle name="集計 3 2 3 12 2 2" xfId="35858" xr:uid="{08B2856F-37BC-467D-BA88-DBD522C65C06}"/>
    <cellStyle name="集計 3 2 3 12 2 3" xfId="50071" xr:uid="{22768639-198F-4A1A-BA9A-2B884ACCED46}"/>
    <cellStyle name="集計 3 2 3 12 3" xfId="25099" xr:uid="{2BE6F038-42E4-4036-909E-A66DF72B3204}"/>
    <cellStyle name="集計 3 2 3 12 4" xfId="47902" xr:uid="{0F1BB778-FF43-4780-A5D9-415BEE44F7F6}"/>
    <cellStyle name="集計 3 2 3 13" xfId="4091" xr:uid="{44266714-2ECE-4F43-B1B1-59EF3EF0A2E0}"/>
    <cellStyle name="集計 3 2 3 13 2" xfId="14847" xr:uid="{2FE92257-541B-4B18-A447-7CCD7D788384}"/>
    <cellStyle name="集計 3 2 3 13 2 2" xfId="36537" xr:uid="{96849490-F3D1-444D-8F62-2AA764ECF391}"/>
    <cellStyle name="集計 3 2 3 13 2 3" xfId="50751" xr:uid="{EC769595-C269-4CBD-BB10-29FF26CCE805}"/>
    <cellStyle name="集計 3 2 3 13 3" xfId="25779" xr:uid="{77F4FF12-3973-4395-8964-10C42331641D}"/>
    <cellStyle name="集計 3 2 3 13 4" xfId="48582" xr:uid="{F0BC4753-8495-4DEC-93CE-E9689DD4A1D4}"/>
    <cellStyle name="集計 3 2 3 14" xfId="4769" xr:uid="{D76B983B-C04F-4ADC-AA01-11DAD4F5FB76}"/>
    <cellStyle name="集計 3 2 3 14 2" xfId="15525" xr:uid="{9A2B8B81-35AF-45B7-B991-02C83993C507}"/>
    <cellStyle name="集計 3 2 3 14 2 2" xfId="37215" xr:uid="{E6D8F4D2-6C3A-4A1F-81CB-94A740893883}"/>
    <cellStyle name="集計 3 2 3 14 3" xfId="26457" xr:uid="{BFAC0562-2CF8-4518-A80D-3BF76139DA62}"/>
    <cellStyle name="集計 3 2 3 14 4" xfId="49391" xr:uid="{E5BEEFC1-951F-4D62-9883-D776FB597E55}"/>
    <cellStyle name="集計 3 2 3 15" xfId="5447" xr:uid="{0ACB4ADF-B3A7-4235-AC96-554647D82B8A}"/>
    <cellStyle name="集計 3 2 3 15 2" xfId="16203" xr:uid="{CF7A3689-13AF-4A61-88D2-7B76D0229AE0}"/>
    <cellStyle name="集計 3 2 3 15 2 2" xfId="37893" xr:uid="{8FCBFBB1-DA2F-4A48-8110-3EEE8FC8A34F}"/>
    <cellStyle name="集計 3 2 3 15 3" xfId="27135" xr:uid="{9EF575CD-2C9B-49C0-A01C-72C098D8D210}"/>
    <cellStyle name="集計 3 2 3 16" xfId="6134" xr:uid="{6368FD45-5438-4F46-A347-5B400C45C3E5}"/>
    <cellStyle name="集計 3 2 3 16 2" xfId="16890" xr:uid="{ED4F9256-730A-4797-B67C-14E02125B618}"/>
    <cellStyle name="集計 3 2 3 16 2 2" xfId="38580" xr:uid="{5EC972AC-0249-4C73-A3CF-72D7F0FA16A0}"/>
    <cellStyle name="集計 3 2 3 16 3" xfId="27821" xr:uid="{7C9AD4AB-BAC0-4FC6-8EA2-80D9A9D44ABF}"/>
    <cellStyle name="集計 3 2 3 17" xfId="6810" xr:uid="{8D824697-9751-4910-B597-250C8DB9E2CB}"/>
    <cellStyle name="集計 3 2 3 17 2" xfId="17566" xr:uid="{F1178DBE-3379-4374-91A5-DE05182AA083}"/>
    <cellStyle name="集計 3 2 3 17 2 2" xfId="39256" xr:uid="{0000A592-AD7F-401C-830F-F198A4795387}"/>
    <cellStyle name="集計 3 2 3 17 3" xfId="28497" xr:uid="{D5E8423C-4F39-4A31-B3BC-3962A062C389}"/>
    <cellStyle name="集計 3 2 3 18" xfId="8107" xr:uid="{5514E538-9B59-474C-8197-419C2EF58D5D}"/>
    <cellStyle name="集計 3 2 3 18 2" xfId="18863" xr:uid="{190ACDF1-833C-49E3-98B0-A309074E0D6B}"/>
    <cellStyle name="集計 3 2 3 18 2 2" xfId="40554" xr:uid="{C51A4EFE-E371-413E-A2D1-D717FE1AB946}"/>
    <cellStyle name="集計 3 2 3 18 3" xfId="29795" xr:uid="{E508666E-6DFE-4DA6-B92E-B56F27C2E27F}"/>
    <cellStyle name="集計 3 2 3 19" xfId="10049" xr:uid="{897BF9A0-EE74-4F59-826F-C6549792E40A}"/>
    <cellStyle name="集計 3 2 3 19 2" xfId="20806" xr:uid="{13216E0A-A360-45AE-B237-6CF6B38CDFAD}"/>
    <cellStyle name="集計 3 2 3 19 2 2" xfId="42497" xr:uid="{3128FF7B-5A37-41DE-993B-0A5003917BB3}"/>
    <cellStyle name="集計 3 2 3 19 3" xfId="31738" xr:uid="{357B248D-8D76-4E65-9BA0-D439549C9408}"/>
    <cellStyle name="集計 3 2 3 2" xfId="2820" xr:uid="{332BF20E-4B5D-48B2-9EB5-3422D7E3AEA3}"/>
    <cellStyle name="集計 3 2 3 2 10" xfId="8848" xr:uid="{2A7E2793-2298-45BB-885E-40353D0A2413}"/>
    <cellStyle name="集計 3 2 3 2 10 2" xfId="19604" xr:uid="{9F916D2D-9CAB-4F3D-B9E6-58077DCC195B}"/>
    <cellStyle name="集計 3 2 3 2 10 2 2" xfId="41295" xr:uid="{BA854216-C142-4F7A-AF60-3B0D798474FA}"/>
    <cellStyle name="集計 3 2 3 2 10 3" xfId="30536" xr:uid="{38FE9D10-E994-43FD-9714-7F2D218884B1}"/>
    <cellStyle name="集計 3 2 3 2 11" xfId="9473" xr:uid="{E792FBE3-E2D8-4CA5-B6C2-70A1AD0F00E6}"/>
    <cellStyle name="集計 3 2 3 2 11 2" xfId="20230" xr:uid="{57C2C618-30D8-4DE7-A533-D7E7BDB18CA7}"/>
    <cellStyle name="集計 3 2 3 2 11 2 2" xfId="41921" xr:uid="{EA3C2231-B301-415C-AC68-BB25492A8E4B}"/>
    <cellStyle name="集計 3 2 3 2 11 3" xfId="31162" xr:uid="{6DAD5214-D80D-485B-B398-B99A5C884E83}"/>
    <cellStyle name="集計 3 2 3 2 12" xfId="10108" xr:uid="{27848104-3923-42A1-A3AC-66CB7E03B20C}"/>
    <cellStyle name="集計 3 2 3 2 12 2" xfId="20865" xr:uid="{1D308E67-55E3-4391-B8D8-61BD4D9B0EE5}"/>
    <cellStyle name="集計 3 2 3 2 12 2 2" xfId="42556" xr:uid="{C7170218-09F6-4044-B9D6-CFE53332DB0A}"/>
    <cellStyle name="集計 3 2 3 2 12 3" xfId="31797" xr:uid="{BE5A0C86-BAE9-46F3-9DE2-13EC376629F5}"/>
    <cellStyle name="集計 3 2 3 2 13" xfId="10760" xr:uid="{4AE2A021-E09F-4853-8210-845AD47D8AF6}"/>
    <cellStyle name="集計 3 2 3 2 13 2" xfId="21517" xr:uid="{21E19C66-AF73-468D-BD09-9755AEC5041E}"/>
    <cellStyle name="集計 3 2 3 2 13 2 2" xfId="43208" xr:uid="{15829EF2-EE7A-4107-A198-FF42F84AC1EE}"/>
    <cellStyle name="集計 3 2 3 2 13 3" xfId="32449" xr:uid="{AB242B2C-401C-422A-9926-7EAD423668FF}"/>
    <cellStyle name="集計 3 2 3 2 14" xfId="11385" xr:uid="{3E0A6359-17E1-40AB-A7D6-45DF61B7C8C6}"/>
    <cellStyle name="集計 3 2 3 2 14 2" xfId="22142" xr:uid="{1277EA19-93B0-411E-BD3C-42DE272C1E22}"/>
    <cellStyle name="集計 3 2 3 2 14 2 2" xfId="43833" xr:uid="{DAC0F210-A244-40A9-8546-E8C705249BC6}"/>
    <cellStyle name="集計 3 2 3 2 14 3" xfId="33074" xr:uid="{40BF8AF6-5275-4725-9B02-1EDF50988F7B}"/>
    <cellStyle name="集計 3 2 3 2 15" xfId="11990" xr:uid="{66260722-87BF-49A5-BCBE-0B7FE38150A0}"/>
    <cellStyle name="集計 3 2 3 2 15 2" xfId="22747" xr:uid="{C62E2E2B-6112-473A-A9A4-94FEBE683105}"/>
    <cellStyle name="集計 3 2 3 2 15 2 2" xfId="44438" xr:uid="{AC7818AB-FEBC-40BD-939E-4AE3FFD62601}"/>
    <cellStyle name="集計 3 2 3 2 15 3" xfId="33679" xr:uid="{B1AA9A48-ECFF-44CC-8B50-C3B63406BDBA}"/>
    <cellStyle name="集計 3 2 3 2 16" xfId="12619" xr:uid="{38ECB556-8DB4-4C1F-95BD-B28DBF976138}"/>
    <cellStyle name="集計 3 2 3 2 16 2" xfId="23376" xr:uid="{B2244608-150B-46B8-BE2E-7E6A021D54D3}"/>
    <cellStyle name="集計 3 2 3 2 16 2 2" xfId="45067" xr:uid="{1EF43D9F-0050-490A-BF72-027015B4E8EC}"/>
    <cellStyle name="集計 3 2 3 2 16 3" xfId="34308" xr:uid="{6C320B6F-A506-4D5D-B220-B47F3D77183D}"/>
    <cellStyle name="集計 3 2 3 2 17" xfId="13290" xr:uid="{A30D7D4A-AF3A-40B0-B841-919F25263E12}"/>
    <cellStyle name="集計 3 2 3 2 17 2" xfId="34979" xr:uid="{A163F478-5081-4A84-BC16-D14544405BFC}"/>
    <cellStyle name="集計 3 2 3 2 18" xfId="24219" xr:uid="{E007029D-34D0-4301-A641-75F8F72BD77D}"/>
    <cellStyle name="集計 3 2 3 2 19" xfId="45917" xr:uid="{6D44761A-2B4B-4866-B8D5-12EE16CC509A}"/>
    <cellStyle name="集計 3 2 3 2 2" xfId="3471" xr:uid="{C5DF9543-1708-4FBB-88A5-5DB079D75717}"/>
    <cellStyle name="集計 3 2 3 2 2 2" xfId="14227" xr:uid="{AC1ED442-FAB7-4DF5-A1BA-0A5C080A0B2E}"/>
    <cellStyle name="集計 3 2 3 2 2 2 2" xfId="35917" xr:uid="{E7922AAE-5693-45E8-A82F-334A74AB9F4B}"/>
    <cellStyle name="集計 3 2 3 2 2 2 3" xfId="50128" xr:uid="{A70BC489-86FC-4725-89C5-3ABE8D206529}"/>
    <cellStyle name="集計 3 2 3 2 2 3" xfId="25158" xr:uid="{4BD30FDA-E955-4484-86A7-F03E4DB8436B}"/>
    <cellStyle name="集計 3 2 3 2 2 4" xfId="47959" xr:uid="{7FAC5A92-667B-4D81-BF5B-CB1C3B926A00}"/>
    <cellStyle name="集計 3 2 3 2 20" xfId="46595" xr:uid="{B6265488-8CC9-4AFF-B819-61066F14AF89}"/>
    <cellStyle name="集計 3 2 3 2 21" xfId="47279" xr:uid="{C29098BD-AA63-4A2F-B404-00A7BCF2AC3A}"/>
    <cellStyle name="集計 3 2 3 2 3" xfId="4151" xr:uid="{CF0841EE-47DA-4B3C-A4F7-469837C487E1}"/>
    <cellStyle name="集計 3 2 3 2 3 2" xfId="14907" xr:uid="{6F169774-A3E5-46D2-85D5-F48E45E1974D}"/>
    <cellStyle name="集計 3 2 3 2 3 2 2" xfId="36597" xr:uid="{8994BE51-F29E-4951-BB1A-8E3AE6B49281}"/>
    <cellStyle name="集計 3 2 3 2 3 2 3" xfId="50808" xr:uid="{15D6E1F1-2584-4FF9-B9FF-CD07844396BD}"/>
    <cellStyle name="集計 3 2 3 2 3 3" xfId="25839" xr:uid="{666D5618-359E-4BB1-A6C9-4EB3A7A43EB1}"/>
    <cellStyle name="集計 3 2 3 2 3 4" xfId="48639" xr:uid="{56C38F7D-3273-4316-9E37-22BABFCC0F08}"/>
    <cellStyle name="集計 3 2 3 2 4" xfId="4827" xr:uid="{2B8A8334-9C83-4184-86E8-1DE2FDB1B044}"/>
    <cellStyle name="集計 3 2 3 2 4 2" xfId="15583" xr:uid="{8822F7D5-0A0A-402B-843B-B5BE73E6320C}"/>
    <cellStyle name="集計 3 2 3 2 4 2 2" xfId="37273" xr:uid="{8289A9BD-FFCF-4D19-8CBB-D21BAE557592}"/>
    <cellStyle name="集計 3 2 3 2 4 3" xfId="26515" xr:uid="{2950B601-FFBC-45EF-88C6-54A022E6F51D}"/>
    <cellStyle name="集計 3 2 3 2 4 4" xfId="49448" xr:uid="{F87657DE-379B-4A31-B025-C1E5F9A05C84}"/>
    <cellStyle name="集計 3 2 3 2 5" xfId="5507" xr:uid="{3CC737EF-1229-45BF-9B0E-BD6433CA6D6D}"/>
    <cellStyle name="集計 3 2 3 2 5 2" xfId="16263" xr:uid="{5D4F6EA1-A5D4-4B38-8671-D14BAB47C7EE}"/>
    <cellStyle name="集計 3 2 3 2 5 2 2" xfId="37953" xr:uid="{1EDE7743-29C1-43A4-A9AA-3BD5818344B7}"/>
    <cellStyle name="集計 3 2 3 2 5 3" xfId="27194" xr:uid="{3D2656CC-D968-4CFD-9BE9-53475FA4DBC7}"/>
    <cellStyle name="集計 3 2 3 2 6" xfId="6190" xr:uid="{A4E7640B-B5C1-4828-8CA0-83859314EDAD}"/>
    <cellStyle name="集計 3 2 3 2 6 2" xfId="16946" xr:uid="{F8100224-6DEA-4F08-8C61-641F1195DB0D}"/>
    <cellStyle name="集計 3 2 3 2 6 2 2" xfId="38636" xr:uid="{B0FDDC08-42B1-417B-AD23-2C3FB78D4A02}"/>
    <cellStyle name="集計 3 2 3 2 6 3" xfId="27877" xr:uid="{E7F266CE-F68C-46F9-92B5-D2579253C667}"/>
    <cellStyle name="集計 3 2 3 2 7" xfId="6869" xr:uid="{7FE38144-9867-40E6-9E37-FBD5C5331C55}"/>
    <cellStyle name="集計 3 2 3 2 7 2" xfId="17625" xr:uid="{2510ED85-3847-464A-8C75-4EB1A35E7ADF}"/>
    <cellStyle name="集計 3 2 3 2 7 2 2" xfId="39315" xr:uid="{F4B8BD09-1CA8-44F9-9986-5034B35EA09D}"/>
    <cellStyle name="集計 3 2 3 2 7 3" xfId="28556" xr:uid="{D84B2465-5992-47A0-B25D-A3E015A4C46C}"/>
    <cellStyle name="集計 3 2 3 2 8" xfId="7532" xr:uid="{25750C42-4E4C-46D3-9821-5B936F649C3B}"/>
    <cellStyle name="集計 3 2 3 2 8 2" xfId="18288" xr:uid="{CD240362-9AFD-4D6A-ACC5-B8ADA7FDE27D}"/>
    <cellStyle name="集計 3 2 3 2 8 2 2" xfId="39978" xr:uid="{C009C944-6A9F-4591-A118-4B42B88DAE27}"/>
    <cellStyle name="集計 3 2 3 2 8 3" xfId="29219" xr:uid="{08B506C2-CA24-40D6-8459-34414BAC72E5}"/>
    <cellStyle name="集計 3 2 3 2 9" xfId="8167" xr:uid="{66B77311-CD73-4204-9D63-F9A498EC499F}"/>
    <cellStyle name="集計 3 2 3 2 9 2" xfId="18923" xr:uid="{0FA9D458-FDAB-4B5F-91EE-942864AC9148}"/>
    <cellStyle name="集計 3 2 3 2 9 2 2" xfId="40614" xr:uid="{722F5982-3BA4-4F92-839F-0C85387E91DD}"/>
    <cellStyle name="集計 3 2 3 2 9 3" xfId="29855" xr:uid="{38D8CDE2-0710-4C89-92B5-447E3D4E491E}"/>
    <cellStyle name="集計 3 2 3 20" xfId="12562" xr:uid="{60E73285-4D97-4055-B13E-E4844DE7E559}"/>
    <cellStyle name="集計 3 2 3 20 2" xfId="23319" xr:uid="{229327D9-BF6D-4D6C-8641-9F5827E386C6}"/>
    <cellStyle name="集計 3 2 3 20 2 2" xfId="45010" xr:uid="{9D4F6C74-1B45-4208-A354-0A90C1C4CF32}"/>
    <cellStyle name="集計 3 2 3 20 3" xfId="34251" xr:uid="{1C0268D8-CA2A-4C64-AE97-8FAB13217FCA}"/>
    <cellStyle name="集計 3 2 3 21" xfId="13233" xr:uid="{E536C978-B9A0-42FF-A1C7-E90695920AE0}"/>
    <cellStyle name="集計 3 2 3 21 2" xfId="23918" xr:uid="{61077FDB-23EE-4740-B604-2F8032B696C6}"/>
    <cellStyle name="集計 3 2 3 21 2 2" xfId="45609" xr:uid="{1C72C40D-A0AC-40CB-A8C6-551861243059}"/>
    <cellStyle name="集計 3 2 3 21 3" xfId="34922" xr:uid="{CE140419-987E-493D-A0B7-52A293B25F30}"/>
    <cellStyle name="集計 3 2 3 22" xfId="24162" xr:uid="{2CF7F133-3850-4E85-8A6D-858B80B43FBC}"/>
    <cellStyle name="集計 3 2 3 23" xfId="45860" xr:uid="{42CF13CC-37FF-45E7-BB86-F53E405C6CAD}"/>
    <cellStyle name="集計 3 2 3 24" xfId="46538" xr:uid="{434D6A52-D696-47C2-839F-81836BF8BA35}"/>
    <cellStyle name="集計 3 2 3 25" xfId="47222" xr:uid="{1CADD9C3-BE6D-4CC3-84D6-8D6BD6F757F9}"/>
    <cellStyle name="集計 3 2 3 3" xfId="2879" xr:uid="{B9C3E84A-0529-4A85-B49E-5FDF31BCB1E3}"/>
    <cellStyle name="集計 3 2 3 3 10" xfId="8907" xr:uid="{DC2473B2-BBB6-496D-AA38-6CE1985E5462}"/>
    <cellStyle name="集計 3 2 3 3 10 2" xfId="19663" xr:uid="{BE26A6FF-7B80-4CA7-93C1-FBDD8652BACA}"/>
    <cellStyle name="集計 3 2 3 3 10 2 2" xfId="41354" xr:uid="{64E9E8BA-F46E-4BC7-A13B-914A8EF6CA7C}"/>
    <cellStyle name="集計 3 2 3 3 10 3" xfId="30595" xr:uid="{9631E3C2-0532-498A-8AFF-B3E1AB738FCA}"/>
    <cellStyle name="集計 3 2 3 3 11" xfId="9532" xr:uid="{3CA0B764-40A9-4B65-85C2-738C069EC1C3}"/>
    <cellStyle name="集計 3 2 3 3 11 2" xfId="20289" xr:uid="{47D1B470-DD77-45AA-99EE-9F36F1D57D8E}"/>
    <cellStyle name="集計 3 2 3 3 11 2 2" xfId="41980" xr:uid="{4CE3839E-8EBB-4F80-B751-0E724E55C053}"/>
    <cellStyle name="集計 3 2 3 3 11 3" xfId="31221" xr:uid="{8EBB1D5F-A45A-4936-8E48-5A4997357933}"/>
    <cellStyle name="集計 3 2 3 3 12" xfId="10167" xr:uid="{20C96A07-C4C4-4BDD-8EF4-F04BD6CBA5A9}"/>
    <cellStyle name="集計 3 2 3 3 12 2" xfId="20924" xr:uid="{5810275D-60D9-4510-B080-87B5A1B3EC9A}"/>
    <cellStyle name="集計 3 2 3 3 12 2 2" xfId="42615" xr:uid="{F2667FB2-9E8C-45A9-B1A2-4867E5AF6850}"/>
    <cellStyle name="集計 3 2 3 3 12 3" xfId="31856" xr:uid="{D4D421DD-7E3A-4056-9E7D-2EBFA8DD6E6E}"/>
    <cellStyle name="集計 3 2 3 3 13" xfId="10819" xr:uid="{8A740CBE-07BB-4C71-9FE9-A22BD3028D1E}"/>
    <cellStyle name="集計 3 2 3 3 13 2" xfId="21576" xr:uid="{A11164CC-317C-4A54-BC59-981CE9F11286}"/>
    <cellStyle name="集計 3 2 3 3 13 2 2" xfId="43267" xr:uid="{4F753AA1-1E69-4013-B219-673514CD2AAF}"/>
    <cellStyle name="集計 3 2 3 3 13 3" xfId="32508" xr:uid="{F1505271-5CA7-4EA1-AB52-C2DE6CDCD276}"/>
    <cellStyle name="集計 3 2 3 3 14" xfId="11444" xr:uid="{5FA7A7B2-C323-40C2-9554-7D1DADA49ADB}"/>
    <cellStyle name="集計 3 2 3 3 14 2" xfId="22201" xr:uid="{E0556079-1A4E-4D49-9AA9-6B9E6A6BFA3C}"/>
    <cellStyle name="集計 3 2 3 3 14 2 2" xfId="43892" xr:uid="{E12B922F-5DAC-4C72-82AD-4362CAE255FE}"/>
    <cellStyle name="集計 3 2 3 3 14 3" xfId="33133" xr:uid="{AA7B904B-1D62-4F5F-8EDC-A83958D61F6F}"/>
    <cellStyle name="集計 3 2 3 3 15" xfId="12049" xr:uid="{E9E162E3-3908-4BA2-A52E-5CA9FA6EF249}"/>
    <cellStyle name="集計 3 2 3 3 15 2" xfId="22806" xr:uid="{C74A5EFB-0695-4DE0-AFA3-E3BD869E5F33}"/>
    <cellStyle name="集計 3 2 3 3 15 2 2" xfId="44497" xr:uid="{A87AA77B-19BF-4CC5-89C8-ADAF4077560E}"/>
    <cellStyle name="集計 3 2 3 3 15 3" xfId="33738" xr:uid="{F1883BC5-D37F-4341-8955-108CC1D8BA96}"/>
    <cellStyle name="集計 3 2 3 3 16" xfId="12678" xr:uid="{CEC2FDD3-65BD-473F-BE8A-5C398136F1D9}"/>
    <cellStyle name="集計 3 2 3 3 16 2" xfId="23435" xr:uid="{07BA2AC5-9EC3-472D-B169-7DF5970495CC}"/>
    <cellStyle name="集計 3 2 3 3 16 2 2" xfId="45126" xr:uid="{1D34901F-0AB1-4E77-92B9-42CAFF935731}"/>
    <cellStyle name="集計 3 2 3 3 16 3" xfId="34367" xr:uid="{FA215DD7-51F5-416C-8146-32E10E07DE84}"/>
    <cellStyle name="集計 3 2 3 3 17" xfId="13349" xr:uid="{AB7E4630-B2F4-4046-915C-4D27F95E0637}"/>
    <cellStyle name="集計 3 2 3 3 17 2" xfId="35038" xr:uid="{2DC993F6-6C1E-4995-82A6-779FAE0F889C}"/>
    <cellStyle name="集計 3 2 3 3 18" xfId="24278" xr:uid="{947CCF89-AE89-4264-8F05-6BC3496FBC18}"/>
    <cellStyle name="集計 3 2 3 3 19" xfId="45976" xr:uid="{2158C8EA-637D-4686-A749-7A20FC94917A}"/>
    <cellStyle name="集計 3 2 3 3 2" xfId="3530" xr:uid="{6E7056C7-3B70-45ED-8F42-9AF97089F9C6}"/>
    <cellStyle name="集計 3 2 3 3 2 2" xfId="14286" xr:uid="{6696AC1D-3AB7-43EF-80D5-80F0D21AB220}"/>
    <cellStyle name="集計 3 2 3 3 2 2 2" xfId="35976" xr:uid="{EF820376-9048-4BD9-A5D9-00DAFA6C8464}"/>
    <cellStyle name="集計 3 2 3 3 2 2 3" xfId="50187" xr:uid="{CF57526E-97B4-4C9A-B124-8FCD89DB4C6C}"/>
    <cellStyle name="集計 3 2 3 3 2 3" xfId="25218" xr:uid="{2A89DF10-DF71-4F4B-90EA-C2E51D91FF53}"/>
    <cellStyle name="集計 3 2 3 3 2 4" xfId="48018" xr:uid="{CC589EBC-F9CB-4E41-86AB-B03D3BE0EEEB}"/>
    <cellStyle name="集計 3 2 3 3 20" xfId="46654" xr:uid="{C94368B7-24A5-4589-9266-C3D9AC3815F8}"/>
    <cellStyle name="集計 3 2 3 3 21" xfId="47338" xr:uid="{8B8C21AD-147D-4B74-9789-409E770DB5EA}"/>
    <cellStyle name="集計 3 2 3 3 3" xfId="4210" xr:uid="{F6FFEC1A-5562-4A52-8CDC-C0C5F9A0CF6F}"/>
    <cellStyle name="集計 3 2 3 3 3 2" xfId="14966" xr:uid="{CB4E66E0-DE1A-4D11-8214-2AC9C6603E66}"/>
    <cellStyle name="集計 3 2 3 3 3 2 2" xfId="36656" xr:uid="{DC0B8671-0675-4D37-B02C-A9D9A4DA163D}"/>
    <cellStyle name="集計 3 2 3 3 3 2 3" xfId="50867" xr:uid="{874659E3-D5F1-403C-8096-094ABEF980BF}"/>
    <cellStyle name="集計 3 2 3 3 3 3" xfId="25898" xr:uid="{43F656A2-BA3B-49E9-971D-095DF1F7B266}"/>
    <cellStyle name="集計 3 2 3 3 3 4" xfId="48698" xr:uid="{2B87CFA0-A8C5-42AE-AB7C-109C056C341F}"/>
    <cellStyle name="集計 3 2 3 3 4" xfId="4886" xr:uid="{8E3CF24A-3038-4FAD-BED2-260DF453C834}"/>
    <cellStyle name="集計 3 2 3 3 4 2" xfId="15642" xr:uid="{CB8FB24F-5B6F-4709-90D2-3B37775A49E2}"/>
    <cellStyle name="集計 3 2 3 3 4 2 2" xfId="37332" xr:uid="{2AA71B63-174C-420C-9675-528EF09B3D54}"/>
    <cellStyle name="集計 3 2 3 3 4 3" xfId="26574" xr:uid="{96A11ACF-9680-4E3E-96DD-5F4A78900B2D}"/>
    <cellStyle name="集計 3 2 3 3 4 4" xfId="49507" xr:uid="{12FF43C4-C911-4B59-A555-ED0BD5051048}"/>
    <cellStyle name="集計 3 2 3 3 5" xfId="5566" xr:uid="{793DA715-8900-453E-803D-59D2DF2E303E}"/>
    <cellStyle name="集計 3 2 3 3 5 2" xfId="16322" xr:uid="{5DB97F61-D731-4B76-A4AD-77FDCE8C0B5C}"/>
    <cellStyle name="集計 3 2 3 3 5 2 2" xfId="38012" xr:uid="{D72BE1E0-9BCA-4E03-9FBD-C4032AAD3034}"/>
    <cellStyle name="集計 3 2 3 3 5 3" xfId="27253" xr:uid="{8A2B46AF-338E-4D08-AF35-D0A84C219DF8}"/>
    <cellStyle name="集計 3 2 3 3 6" xfId="6249" xr:uid="{1D8FF01B-6F8C-4C36-A4C2-96B48FE89CB0}"/>
    <cellStyle name="集計 3 2 3 3 6 2" xfId="17005" xr:uid="{A29FC956-0046-4B91-9C70-CFB6C42EF31D}"/>
    <cellStyle name="集計 3 2 3 3 6 2 2" xfId="38695" xr:uid="{90B12CF0-1837-4A70-8E5A-24D0BA7ADF21}"/>
    <cellStyle name="集計 3 2 3 3 6 3" xfId="27936" xr:uid="{3D2B7562-87BE-4CE4-9B1C-FFF6980A8C31}"/>
    <cellStyle name="集計 3 2 3 3 7" xfId="6928" xr:uid="{7D562BBE-6386-4365-B9F3-1367640266BA}"/>
    <cellStyle name="集計 3 2 3 3 7 2" xfId="17684" xr:uid="{7CEAB4CD-A8A7-4BC0-9EE4-3DAE7D4A6E53}"/>
    <cellStyle name="集計 3 2 3 3 7 2 2" xfId="39374" xr:uid="{529FD7C8-E203-489D-A5CC-787A74F57F35}"/>
    <cellStyle name="集計 3 2 3 3 7 3" xfId="28615" xr:uid="{71F2140C-8753-4024-AA92-725B4D1AE0AA}"/>
    <cellStyle name="集計 3 2 3 3 8" xfId="7591" xr:uid="{8DD1C59D-7A0B-4B9A-8773-F98EC61167D0}"/>
    <cellStyle name="集計 3 2 3 3 8 2" xfId="18347" xr:uid="{1DB66F36-89C8-4D0B-A103-1AE0C37BD6B6}"/>
    <cellStyle name="集計 3 2 3 3 8 2 2" xfId="40038" xr:uid="{43D69820-9DE6-41F0-A1EC-072B82AF70A0}"/>
    <cellStyle name="集計 3 2 3 3 8 3" xfId="29279" xr:uid="{ED704BD8-FCC8-48D5-89D9-9D9285A9DA7C}"/>
    <cellStyle name="集計 3 2 3 3 9" xfId="8227" xr:uid="{084EE854-BC89-44C4-8EC6-6DC4A3D59B8C}"/>
    <cellStyle name="集計 3 2 3 3 9 2" xfId="18983" xr:uid="{C880D687-59D0-40AA-A352-7A8BDE4E2294}"/>
    <cellStyle name="集計 3 2 3 3 9 2 2" xfId="40674" xr:uid="{CAD084F4-88E3-43A7-BC18-19407BE98F2A}"/>
    <cellStyle name="集計 3 2 3 3 9 3" xfId="29915" xr:uid="{AD829E70-A13A-4D1F-9F3E-C4F61CFA8A8A}"/>
    <cellStyle name="集計 3 2 3 4" xfId="2936" xr:uid="{7694AB7C-90F4-419F-9F8C-A4C985F9C9F9}"/>
    <cellStyle name="集計 3 2 3 4 10" xfId="8964" xr:uid="{3DAC4DD0-E456-4AEF-8098-1C1066E873D9}"/>
    <cellStyle name="集計 3 2 3 4 10 2" xfId="19720" xr:uid="{D24171AA-D576-4A3D-848A-FC56AA8B64B6}"/>
    <cellStyle name="集計 3 2 3 4 10 2 2" xfId="41411" xr:uid="{D9E7560A-C5FC-4C4F-AAE7-75BD808E5C69}"/>
    <cellStyle name="集計 3 2 3 4 10 3" xfId="30652" xr:uid="{010662A5-E02C-4B60-807C-5BFB81984385}"/>
    <cellStyle name="集計 3 2 3 4 11" xfId="9589" xr:uid="{13F3440B-3E4D-42BF-BED9-70A7396D805D}"/>
    <cellStyle name="集計 3 2 3 4 11 2" xfId="20346" xr:uid="{709A2F01-B312-43B7-A9FE-7CD0E30CF4D0}"/>
    <cellStyle name="集計 3 2 3 4 11 2 2" xfId="42037" xr:uid="{AC12A134-5D9C-4F11-BBE4-7CB6A56FA83F}"/>
    <cellStyle name="集計 3 2 3 4 11 3" xfId="31278" xr:uid="{77D4D9A1-877B-451C-9D63-67AFC076F62F}"/>
    <cellStyle name="集計 3 2 3 4 12" xfId="10224" xr:uid="{16CD8AE9-130C-44B6-B164-0A9A9E4FD201}"/>
    <cellStyle name="集計 3 2 3 4 12 2" xfId="20981" xr:uid="{D69109C0-E6E3-47E0-8F1C-6A3BD99634EE}"/>
    <cellStyle name="集計 3 2 3 4 12 2 2" xfId="42672" xr:uid="{43801E66-FF2F-415C-9952-55F85533C907}"/>
    <cellStyle name="集計 3 2 3 4 12 3" xfId="31913" xr:uid="{2E53B5BA-6009-4601-A8B5-27128FD4185F}"/>
    <cellStyle name="集計 3 2 3 4 13" xfId="10876" xr:uid="{778289B6-58A2-45BE-BC02-B714B7B11F7E}"/>
    <cellStyle name="集計 3 2 3 4 13 2" xfId="21633" xr:uid="{BE95F244-6A35-4EB6-8836-6F573E8D9A52}"/>
    <cellStyle name="集計 3 2 3 4 13 2 2" xfId="43324" xr:uid="{B4DAE7F0-2AF3-42B3-8C6B-9AB645CE1CBD}"/>
    <cellStyle name="集計 3 2 3 4 13 3" xfId="32565" xr:uid="{16CA8535-206D-4CEB-902D-714B01E16DD1}"/>
    <cellStyle name="集計 3 2 3 4 14" xfId="11501" xr:uid="{F9509401-75BC-4068-B6A5-C1B345A30338}"/>
    <cellStyle name="集計 3 2 3 4 14 2" xfId="22258" xr:uid="{DE962C02-FC95-4A68-A682-9CA0461A0A7B}"/>
    <cellStyle name="集計 3 2 3 4 14 2 2" xfId="43949" xr:uid="{83296A20-8138-49F9-9ACD-18C5EF20F436}"/>
    <cellStyle name="集計 3 2 3 4 14 3" xfId="33190" xr:uid="{A39B0746-CD65-4467-B49B-B8DBF832A2BC}"/>
    <cellStyle name="集計 3 2 3 4 15" xfId="12106" xr:uid="{3752BF92-3E4F-4122-A7B3-902FA79BB99D}"/>
    <cellStyle name="集計 3 2 3 4 15 2" xfId="22863" xr:uid="{881BC4CB-F9F0-4D7B-A5CB-65EED0920CED}"/>
    <cellStyle name="集計 3 2 3 4 15 2 2" xfId="44554" xr:uid="{EF54BB5B-258F-4B84-85F1-C837017CBC1A}"/>
    <cellStyle name="集計 3 2 3 4 15 3" xfId="33795" xr:uid="{83B049D7-AE15-4062-8515-5F0C20121710}"/>
    <cellStyle name="集計 3 2 3 4 16" xfId="12735" xr:uid="{DCA4BD6B-A371-4A56-B5D7-975D1088C2F8}"/>
    <cellStyle name="集計 3 2 3 4 16 2" xfId="23492" xr:uid="{90D56514-E4C2-4470-A0F3-190BD5372134}"/>
    <cellStyle name="集計 3 2 3 4 16 2 2" xfId="45183" xr:uid="{C61A4AC1-3F60-425A-99C3-28ED1A6FDA24}"/>
    <cellStyle name="集計 3 2 3 4 16 3" xfId="34424" xr:uid="{81BD8FED-F473-4E0C-BE4E-B7C4A8E7A66A}"/>
    <cellStyle name="集計 3 2 3 4 17" xfId="13406" xr:uid="{991B061F-7569-45B5-9A63-BB7DE3368DE3}"/>
    <cellStyle name="集計 3 2 3 4 17 2" xfId="35095" xr:uid="{53F122B7-895D-4776-B0A1-60CF1F1C8B19}"/>
    <cellStyle name="集計 3 2 3 4 18" xfId="24335" xr:uid="{6C64ED76-296D-485A-87A2-07ACB6DE312B}"/>
    <cellStyle name="集計 3 2 3 4 19" xfId="46033" xr:uid="{7482BD3D-5570-4AA1-80F1-BE4CC0D99BF8}"/>
    <cellStyle name="集計 3 2 3 4 2" xfId="3587" xr:uid="{D2605A83-B274-4E1E-A30C-19A68A445862}"/>
    <cellStyle name="集計 3 2 3 4 2 2" xfId="14343" xr:uid="{E411C54E-B06A-4684-BD6A-9F62ACF27D9F}"/>
    <cellStyle name="集計 3 2 3 4 2 2 2" xfId="36033" xr:uid="{39277097-DA9D-4AB4-84C9-40EBE155C97E}"/>
    <cellStyle name="集計 3 2 3 4 2 2 3" xfId="50244" xr:uid="{036BAF2A-974E-4C18-89A0-BF1E98DD358D}"/>
    <cellStyle name="集計 3 2 3 4 2 3" xfId="25275" xr:uid="{056D9BC6-D627-4716-B96A-6A719B61B983}"/>
    <cellStyle name="集計 3 2 3 4 2 4" xfId="48075" xr:uid="{71E44E33-FAFE-4D4E-A960-D28FA244A3D4}"/>
    <cellStyle name="集計 3 2 3 4 20" xfId="46711" xr:uid="{BDE80128-678B-4C1C-BAAC-1D6E256000C1}"/>
    <cellStyle name="集計 3 2 3 4 21" xfId="47395" xr:uid="{CE578D11-1D10-4AC0-9058-4A3D1917168F}"/>
    <cellStyle name="集計 3 2 3 4 3" xfId="4267" xr:uid="{8BDC0E50-783D-4694-AD0C-E279D86EAC0B}"/>
    <cellStyle name="集計 3 2 3 4 3 2" xfId="15023" xr:uid="{2E144908-6117-4902-BAA3-1C2D8F250EB4}"/>
    <cellStyle name="集計 3 2 3 4 3 2 2" xfId="36713" xr:uid="{D9D911C8-05EF-4573-A3B6-157706374C45}"/>
    <cellStyle name="集計 3 2 3 4 3 2 3" xfId="50924" xr:uid="{F85F9857-4BB6-4706-BEAA-D1197092FB96}"/>
    <cellStyle name="集計 3 2 3 4 3 3" xfId="25955" xr:uid="{3A0DC191-9260-488B-9240-EE11E72D5BCA}"/>
    <cellStyle name="集計 3 2 3 4 3 4" xfId="48755" xr:uid="{5ECFC0D0-2831-4DB9-8820-ACA2627D26D5}"/>
    <cellStyle name="集計 3 2 3 4 4" xfId="4943" xr:uid="{7D6A91DE-4EA2-4A8D-A595-0882382DFADA}"/>
    <cellStyle name="集計 3 2 3 4 4 2" xfId="15699" xr:uid="{3C5D44C2-5A49-495D-A0AB-6CA0C8A196F8}"/>
    <cellStyle name="集計 3 2 3 4 4 2 2" xfId="37389" xr:uid="{AFF14B21-9B8D-4E84-A5C0-63397DA81DEB}"/>
    <cellStyle name="集計 3 2 3 4 4 3" xfId="26631" xr:uid="{4693DC3D-4015-49B7-916F-50271BDBA886}"/>
    <cellStyle name="集計 3 2 3 4 4 4" xfId="49564" xr:uid="{CB7B1C67-8144-4081-8918-09117E635957}"/>
    <cellStyle name="集計 3 2 3 4 5" xfId="5623" xr:uid="{BABB50C2-2C6F-4202-BDCF-FF5E2EC6BA0B}"/>
    <cellStyle name="集計 3 2 3 4 5 2" xfId="16379" xr:uid="{469BA927-C4FE-4E42-BA31-9E8BD90420B2}"/>
    <cellStyle name="集計 3 2 3 4 5 2 2" xfId="38069" xr:uid="{1C6AFCAC-01AA-462D-847A-7D148F9A9A96}"/>
    <cellStyle name="集計 3 2 3 4 5 3" xfId="27310" xr:uid="{FF3FBD39-A1D7-4AAA-8399-5C396C073B07}"/>
    <cellStyle name="集計 3 2 3 4 6" xfId="6306" xr:uid="{AAE99A77-9A5D-4D10-923C-E3D6BCD0F2DA}"/>
    <cellStyle name="集計 3 2 3 4 6 2" xfId="17062" xr:uid="{067E86B0-1FD2-41DB-8F16-A49F90F0BB52}"/>
    <cellStyle name="集計 3 2 3 4 6 2 2" xfId="38752" xr:uid="{C1A855F3-AFBD-4CEF-8550-0183A8C148CF}"/>
    <cellStyle name="集計 3 2 3 4 6 3" xfId="27993" xr:uid="{8A45547C-8EFB-4490-BB0E-532A38CDD41B}"/>
    <cellStyle name="集計 3 2 3 4 7" xfId="6985" xr:uid="{1989486F-1D62-4C0F-BED1-3A495C862C0A}"/>
    <cellStyle name="集計 3 2 3 4 7 2" xfId="17741" xr:uid="{168BEB08-0496-4BAC-A31E-78E0A4B7B61B}"/>
    <cellStyle name="集計 3 2 3 4 7 2 2" xfId="39431" xr:uid="{B91360D7-B13B-461E-9C20-1BA9F5FD1023}"/>
    <cellStyle name="集計 3 2 3 4 7 3" xfId="28672" xr:uid="{3FDC4470-C2B7-48EF-80AC-C876380639ED}"/>
    <cellStyle name="集計 3 2 3 4 8" xfId="7648" xr:uid="{83C88408-79F7-455A-BB42-1A19A65648FA}"/>
    <cellStyle name="集計 3 2 3 4 8 2" xfId="18404" xr:uid="{6C618C47-62AF-427B-B89B-DE7AA56C5CFB}"/>
    <cellStyle name="集計 3 2 3 4 8 2 2" xfId="40095" xr:uid="{BCE803BE-9BF5-48C5-9C81-0CBE5ABFA9FA}"/>
    <cellStyle name="集計 3 2 3 4 8 3" xfId="29336" xr:uid="{5FF3C88E-2AC0-407C-85AD-8FAEF01C5E33}"/>
    <cellStyle name="集計 3 2 3 4 9" xfId="8284" xr:uid="{8EC96D9D-750B-479D-8F14-570CE8032A37}"/>
    <cellStyle name="集計 3 2 3 4 9 2" xfId="19040" xr:uid="{9285D2BF-389E-4222-BDDC-FCC60F802640}"/>
    <cellStyle name="集計 3 2 3 4 9 2 2" xfId="40731" xr:uid="{43400F7B-EC7A-4BDB-975C-E918EA0CB1E5}"/>
    <cellStyle name="集計 3 2 3 4 9 3" xfId="29972" xr:uid="{68173A8B-F415-4D00-941D-FD9B275AE953}"/>
    <cellStyle name="集計 3 2 3 5" xfId="2995" xr:uid="{0EBE0F11-0710-4256-8FFA-BF33C55CFC8E}"/>
    <cellStyle name="集計 3 2 3 5 10" xfId="9023" xr:uid="{406CD497-2539-491A-946E-F025384EB56C}"/>
    <cellStyle name="集計 3 2 3 5 10 2" xfId="19780" xr:uid="{21C53DDD-7661-4139-B417-FDA453039EE5}"/>
    <cellStyle name="集計 3 2 3 5 10 2 2" xfId="41471" xr:uid="{6282852C-8161-479E-922E-0F1731D56D03}"/>
    <cellStyle name="集計 3 2 3 5 10 3" xfId="30712" xr:uid="{4C7B1813-3BBB-4E2D-AF59-62D1A833FDC6}"/>
    <cellStyle name="集計 3 2 3 5 11" xfId="9649" xr:uid="{00AC0821-C112-4EF4-92D6-F2C5D5C875F3}"/>
    <cellStyle name="集計 3 2 3 5 11 2" xfId="20406" xr:uid="{85A38BEF-D28B-4005-9DEB-55209BCABE66}"/>
    <cellStyle name="集計 3 2 3 5 11 2 2" xfId="42097" xr:uid="{6C66DB57-B4C9-41BF-8088-211CAF24D697}"/>
    <cellStyle name="集計 3 2 3 5 11 3" xfId="31338" xr:uid="{3BF20E88-51FC-4056-A214-B2353B6FA506}"/>
    <cellStyle name="集計 3 2 3 5 12" xfId="10284" xr:uid="{2DBF9855-8F5A-4662-8091-538EEEE4BDDC}"/>
    <cellStyle name="集計 3 2 3 5 12 2" xfId="21041" xr:uid="{66F8FE57-4EE2-4871-9194-FE8E10EC8D5C}"/>
    <cellStyle name="集計 3 2 3 5 12 2 2" xfId="42732" xr:uid="{A0F4E556-11FA-4B22-BBA0-4D9ABCE7D831}"/>
    <cellStyle name="集計 3 2 3 5 12 3" xfId="31973" xr:uid="{12CA9DD9-9B00-41AD-A6FD-2453DB84260F}"/>
    <cellStyle name="集計 3 2 3 5 13" xfId="10936" xr:uid="{BC2087CD-2AB7-44B3-9A62-3528BA41B7B6}"/>
    <cellStyle name="集計 3 2 3 5 13 2" xfId="21693" xr:uid="{D2305B42-4768-4B89-B900-64B183406BB6}"/>
    <cellStyle name="集計 3 2 3 5 13 2 2" xfId="43384" xr:uid="{8473E445-46AC-4A9D-977C-1EC8A09A941D}"/>
    <cellStyle name="集計 3 2 3 5 13 3" xfId="32625" xr:uid="{50D8A6D8-D93F-49AD-9E23-2C8D9F3A25F9}"/>
    <cellStyle name="集計 3 2 3 5 14" xfId="11561" xr:uid="{D4FAD055-1C79-45F6-9477-0756F33C5403}"/>
    <cellStyle name="集計 3 2 3 5 14 2" xfId="22318" xr:uid="{43FAF563-4DB7-4B21-9DA3-BA8DFC785271}"/>
    <cellStyle name="集計 3 2 3 5 14 2 2" xfId="44009" xr:uid="{4C19B177-056C-4BEF-8431-2AD897A12AD8}"/>
    <cellStyle name="集計 3 2 3 5 14 3" xfId="33250" xr:uid="{E7CBDFE7-B93E-42BD-B284-5F7AC9C6389A}"/>
    <cellStyle name="集計 3 2 3 5 15" xfId="12166" xr:uid="{CAE1BFA1-DA20-4732-8453-BA0A9F0CAE39}"/>
    <cellStyle name="集計 3 2 3 5 15 2" xfId="22923" xr:uid="{52320DB6-3192-4873-90A0-404E31B5363A}"/>
    <cellStyle name="集計 3 2 3 5 15 2 2" xfId="44614" xr:uid="{9EE0DCD6-367E-42B4-94B1-E7E624D679B9}"/>
    <cellStyle name="集計 3 2 3 5 15 3" xfId="33855" xr:uid="{85D8DDB9-692F-449B-815B-823A4D714E0D}"/>
    <cellStyle name="集計 3 2 3 5 16" xfId="12795" xr:uid="{42A23BF5-3044-4A8E-B583-9540F235D4CB}"/>
    <cellStyle name="集計 3 2 3 5 16 2" xfId="23552" xr:uid="{8B752E2B-07AB-4FFD-9328-1540A97DCF35}"/>
    <cellStyle name="集計 3 2 3 5 16 2 2" xfId="45243" xr:uid="{EDD8D85E-72EC-4574-BA35-B2C0509E463F}"/>
    <cellStyle name="集計 3 2 3 5 16 3" xfId="34484" xr:uid="{30BF22F3-4AB7-40B5-BD90-B0D813190F07}"/>
    <cellStyle name="集計 3 2 3 5 17" xfId="13466" xr:uid="{CE29C97C-A7A7-4730-B5A4-697DE5ED32D1}"/>
    <cellStyle name="集計 3 2 3 5 17 2" xfId="35155" xr:uid="{5321BB61-FE34-43AF-8602-81B06F145849}"/>
    <cellStyle name="集計 3 2 3 5 18" xfId="24395" xr:uid="{C1ABF5FC-794C-4BF8-8713-2FDE0ECE55DF}"/>
    <cellStyle name="集計 3 2 3 5 19" xfId="46093" xr:uid="{0964BB3C-C606-4B82-926A-9CD28735C854}"/>
    <cellStyle name="集計 3 2 3 5 2" xfId="3647" xr:uid="{618F869C-2EA9-4F67-939D-9A81603BD950}"/>
    <cellStyle name="集計 3 2 3 5 2 2" xfId="14403" xr:uid="{E566B9BD-B0DE-4650-90A0-3AFF522C85B7}"/>
    <cellStyle name="集計 3 2 3 5 2 2 2" xfId="36093" xr:uid="{D27AB2F6-E0A4-4AB6-8F1F-60E8DB9EDEBB}"/>
    <cellStyle name="集計 3 2 3 5 2 2 3" xfId="50304" xr:uid="{02B401CC-BA5B-40D9-AE33-D906E82B81BC}"/>
    <cellStyle name="集計 3 2 3 5 2 3" xfId="25335" xr:uid="{F286A299-E7F9-4F33-ACAB-40BF3761323B}"/>
    <cellStyle name="集計 3 2 3 5 2 4" xfId="48135" xr:uid="{EAC34106-A1A6-42A7-94D9-651DB4AB0C36}"/>
    <cellStyle name="集計 3 2 3 5 20" xfId="46771" xr:uid="{C8274F37-D101-4DE2-B3A2-B560A4DF62A8}"/>
    <cellStyle name="集計 3 2 3 5 21" xfId="47455" xr:uid="{4653BC80-E92C-4EFB-86E2-69C9E46D0751}"/>
    <cellStyle name="集計 3 2 3 5 3" xfId="4327" xr:uid="{AC24A71E-D6A2-4227-8C73-7AD7BF0C73A6}"/>
    <cellStyle name="集計 3 2 3 5 3 2" xfId="15083" xr:uid="{7AD77E65-2F4C-4314-A69E-46CE3DE62A4E}"/>
    <cellStyle name="集計 3 2 3 5 3 2 2" xfId="36773" xr:uid="{EFDA93CB-AA5A-4928-9438-624765DE51B5}"/>
    <cellStyle name="集計 3 2 3 5 3 2 3" xfId="50984" xr:uid="{7B4F2A24-D8F0-425B-95AE-A09DEFE156E3}"/>
    <cellStyle name="集計 3 2 3 5 3 3" xfId="26015" xr:uid="{8048D563-762D-47E9-B548-14B19400FB98}"/>
    <cellStyle name="集計 3 2 3 5 3 4" xfId="48815" xr:uid="{99275422-74D8-4A1C-BBD6-87CAC34639B0}"/>
    <cellStyle name="集計 3 2 3 5 4" xfId="5003" xr:uid="{1B1C18E3-D066-4305-A278-882CC9A6A2A9}"/>
    <cellStyle name="集計 3 2 3 5 4 2" xfId="15759" xr:uid="{BF93F7D2-BBDE-43B9-9B9A-A2BC2BDA954C}"/>
    <cellStyle name="集計 3 2 3 5 4 2 2" xfId="37449" xr:uid="{37D2C44A-B88D-44A0-A675-AE5E5AA7B160}"/>
    <cellStyle name="集計 3 2 3 5 4 3" xfId="26691" xr:uid="{3080D473-0A77-46A3-B296-099014F0BD45}"/>
    <cellStyle name="集計 3 2 3 5 4 4" xfId="49624" xr:uid="{FC7292FD-0C4B-4E29-A6AB-BD0DF4FBBF78}"/>
    <cellStyle name="集計 3 2 3 5 5" xfId="5683" xr:uid="{0BEF52B5-1BAE-431E-ACE3-540B0AE214E3}"/>
    <cellStyle name="集計 3 2 3 5 5 2" xfId="16439" xr:uid="{45D9E3F7-6703-43B1-8D3F-3DAA66E63CB6}"/>
    <cellStyle name="集計 3 2 3 5 5 2 2" xfId="38129" xr:uid="{E0A7203F-D5D0-437B-950F-98C85CDC854A}"/>
    <cellStyle name="集計 3 2 3 5 5 3" xfId="27370" xr:uid="{945F99E5-0DD0-49D4-A3E8-99DC129FB23E}"/>
    <cellStyle name="集計 3 2 3 5 6" xfId="6366" xr:uid="{C1F714AC-9477-4693-BDF6-D24184ED4A24}"/>
    <cellStyle name="集計 3 2 3 5 6 2" xfId="17122" xr:uid="{FBF3CEA2-A980-4CE5-B047-D832EBCC7C5E}"/>
    <cellStyle name="集計 3 2 3 5 6 2 2" xfId="38812" xr:uid="{CC3CCB7E-C026-4013-81C8-1DABE82E0143}"/>
    <cellStyle name="集計 3 2 3 5 6 3" xfId="28053" xr:uid="{CF6EA8F6-1BFB-484A-81FB-F4F7E516AAE9}"/>
    <cellStyle name="集計 3 2 3 5 7" xfId="7045" xr:uid="{3B733C29-DC7C-4398-ACB5-0D47C49BBEEA}"/>
    <cellStyle name="集計 3 2 3 5 7 2" xfId="17801" xr:uid="{4AE3FF77-CE13-4405-ACDE-59095EE2C20A}"/>
    <cellStyle name="集計 3 2 3 5 7 2 2" xfId="39491" xr:uid="{4B1EB6BE-F768-413A-A10F-14BD728392BA}"/>
    <cellStyle name="集計 3 2 3 5 7 3" xfId="28732" xr:uid="{2879EDC1-F456-4833-80AE-6A6A11AF0E53}"/>
    <cellStyle name="集計 3 2 3 5 8" xfId="7708" xr:uid="{0AF4EC49-9489-4C45-A3EE-58D6AB122E0D}"/>
    <cellStyle name="集計 3 2 3 5 8 2" xfId="18464" xr:uid="{EB94D3D9-D684-4192-AD07-7B3460C700EC}"/>
    <cellStyle name="集計 3 2 3 5 8 2 2" xfId="40155" xr:uid="{25E6DB83-933C-43E5-B8F6-F514D9496E41}"/>
    <cellStyle name="集計 3 2 3 5 8 3" xfId="29396" xr:uid="{71DC5D62-C475-4B82-B473-FDA89FBBE7E9}"/>
    <cellStyle name="集計 3 2 3 5 9" xfId="8344" xr:uid="{C51F410F-AE8D-4277-9BE9-A9AE8641C874}"/>
    <cellStyle name="集計 3 2 3 5 9 2" xfId="19100" xr:uid="{3A070C9D-0369-450F-AAC3-17A02B6D69F2}"/>
    <cellStyle name="集計 3 2 3 5 9 2 2" xfId="40791" xr:uid="{BEB27DB9-57A3-4137-8DBB-EC36FF09B95D}"/>
    <cellStyle name="集計 3 2 3 5 9 3" xfId="30032" xr:uid="{03CDBBBB-25E5-4F91-97DA-90BD51D7D572}"/>
    <cellStyle name="集計 3 2 3 6" xfId="3040" xr:uid="{DF6D8E90-D400-4E95-BE44-8ED249D8D1F8}"/>
    <cellStyle name="集計 3 2 3 6 10" xfId="9068" xr:uid="{70B88021-7588-4296-80C2-86A71CC8D8F5}"/>
    <cellStyle name="集計 3 2 3 6 10 2" xfId="19825" xr:uid="{FFBBDF1C-76FE-463F-9D99-C79E49664378}"/>
    <cellStyle name="集計 3 2 3 6 10 2 2" xfId="41516" xr:uid="{D1694C5A-8680-4383-8424-52F4A79B6172}"/>
    <cellStyle name="集計 3 2 3 6 10 3" xfId="30757" xr:uid="{35C12E8E-2776-41C8-B606-0C10D027C8C2}"/>
    <cellStyle name="集計 3 2 3 6 11" xfId="9694" xr:uid="{3C282EBF-12F5-4FDE-9263-05B55050BCF7}"/>
    <cellStyle name="集計 3 2 3 6 11 2" xfId="20451" xr:uid="{AAC890FB-5C69-4716-BAB2-662E7C6D1704}"/>
    <cellStyle name="集計 3 2 3 6 11 2 2" xfId="42142" xr:uid="{53F17705-8D9B-46DB-968F-C38E8CA9224C}"/>
    <cellStyle name="集計 3 2 3 6 11 3" xfId="31383" xr:uid="{6BB92684-D2FD-4CFB-A0FE-C1B12A36EC08}"/>
    <cellStyle name="集計 3 2 3 6 12" xfId="10329" xr:uid="{4CD7BE2D-C6B1-4E28-BB54-B5CE816C130A}"/>
    <cellStyle name="集計 3 2 3 6 12 2" xfId="21086" xr:uid="{6A8D3F96-CC1A-4255-B4F6-70A1ED881F39}"/>
    <cellStyle name="集計 3 2 3 6 12 2 2" xfId="42777" xr:uid="{8DEB63D5-F348-4FEB-B3B3-E1BE3C050983}"/>
    <cellStyle name="集計 3 2 3 6 12 3" xfId="32018" xr:uid="{2B8F57A6-EEA1-485A-8B63-17F13A762CF1}"/>
    <cellStyle name="集計 3 2 3 6 13" xfId="10981" xr:uid="{D8B2701C-0E29-40F6-BF62-2432785382BE}"/>
    <cellStyle name="集計 3 2 3 6 13 2" xfId="21738" xr:uid="{F84E1933-3550-41D1-A361-A3269E9AD463}"/>
    <cellStyle name="集計 3 2 3 6 13 2 2" xfId="43429" xr:uid="{42A70497-CCA1-4888-BE60-856A0ADD4005}"/>
    <cellStyle name="集計 3 2 3 6 13 3" xfId="32670" xr:uid="{545B70F6-FA21-4C76-A17B-18448503D593}"/>
    <cellStyle name="集計 3 2 3 6 14" xfId="11606" xr:uid="{A247CCE6-8C78-4218-B45B-FB61A6830AAE}"/>
    <cellStyle name="集計 3 2 3 6 14 2" xfId="22363" xr:uid="{81D00373-4452-4C20-84D3-A51C67D4F091}"/>
    <cellStyle name="集計 3 2 3 6 14 2 2" xfId="44054" xr:uid="{17F386E6-0461-42EA-9850-BA84A96FF943}"/>
    <cellStyle name="集計 3 2 3 6 14 3" xfId="33295" xr:uid="{5409CDDD-AB51-40C7-B481-DBB8F6865993}"/>
    <cellStyle name="集計 3 2 3 6 15" xfId="12211" xr:uid="{58A10285-9026-4114-AF33-696B08ABF271}"/>
    <cellStyle name="集計 3 2 3 6 15 2" xfId="22968" xr:uid="{F9E09B56-C7CB-40F0-B11D-0D818C4FB00A}"/>
    <cellStyle name="集計 3 2 3 6 15 2 2" xfId="44659" xr:uid="{ECA09F89-BD19-4C8C-AFFE-05B041F80A4E}"/>
    <cellStyle name="集計 3 2 3 6 15 3" xfId="33900" xr:uid="{69325B55-94BB-4EC7-9B61-57CA1DD1AD9C}"/>
    <cellStyle name="集計 3 2 3 6 16" xfId="12840" xr:uid="{3B057133-78A4-42BE-847F-0D4658D6DCA9}"/>
    <cellStyle name="集計 3 2 3 6 16 2" xfId="23597" xr:uid="{5331DF3F-399D-40CC-8B48-D5C12665808C}"/>
    <cellStyle name="集計 3 2 3 6 16 2 2" xfId="45288" xr:uid="{FF6446CB-EDF9-4684-850D-1575227C2F5B}"/>
    <cellStyle name="集計 3 2 3 6 16 3" xfId="34529" xr:uid="{43AECB85-3786-49A4-ACB6-CB2A6C961A11}"/>
    <cellStyle name="集計 3 2 3 6 17" xfId="13511" xr:uid="{6E9379A2-6C57-41E1-A74A-D321235BCADE}"/>
    <cellStyle name="集計 3 2 3 6 17 2" xfId="35200" xr:uid="{795CEE47-5D71-4FAF-AC30-448D32AA4BCC}"/>
    <cellStyle name="集計 3 2 3 6 18" xfId="24440" xr:uid="{966540FD-048F-49ED-B39D-442EF09F707F}"/>
    <cellStyle name="集計 3 2 3 6 19" xfId="46138" xr:uid="{BB843DBC-60AE-4865-AF52-91DAAB7B864B}"/>
    <cellStyle name="集計 3 2 3 6 2" xfId="3692" xr:uid="{8C6595E7-F221-4E7F-BD88-15F494A978FB}"/>
    <cellStyle name="集計 3 2 3 6 2 2" xfId="14448" xr:uid="{4BEED577-2FB8-4961-BD85-F0FFF846C3C1}"/>
    <cellStyle name="集計 3 2 3 6 2 2 2" xfId="36138" xr:uid="{C7165C7B-FE70-42E4-97AD-4308BA9A6137}"/>
    <cellStyle name="集計 3 2 3 6 2 2 3" xfId="50349" xr:uid="{791A24A0-28A5-4699-AFDA-453ACC3B8759}"/>
    <cellStyle name="集計 3 2 3 6 2 3" xfId="25380" xr:uid="{211BC3E8-313E-4F89-8476-403C14BCC1BA}"/>
    <cellStyle name="集計 3 2 3 6 2 4" xfId="48180" xr:uid="{1E310E7C-405A-42A7-A64B-32F75CA6E4EA}"/>
    <cellStyle name="集計 3 2 3 6 20" xfId="46816" xr:uid="{5B7B2E89-EFD3-41E4-90EF-331F205F9432}"/>
    <cellStyle name="集計 3 2 3 6 21" xfId="47500" xr:uid="{B042138F-A397-476A-B82F-B1629D2296CE}"/>
    <cellStyle name="集計 3 2 3 6 3" xfId="4372" xr:uid="{D75432FE-0CB0-4295-8BFC-158820BFEBF7}"/>
    <cellStyle name="集計 3 2 3 6 3 2" xfId="15128" xr:uid="{850EE808-456A-40E5-8A01-95BC6F7238E2}"/>
    <cellStyle name="集計 3 2 3 6 3 2 2" xfId="36818" xr:uid="{5DF459D9-DBA5-4D25-B105-4F096D2A8B8F}"/>
    <cellStyle name="集計 3 2 3 6 3 2 3" xfId="51029" xr:uid="{E7667465-A801-4748-92DA-B9967D12B54E}"/>
    <cellStyle name="集計 3 2 3 6 3 3" xfId="26060" xr:uid="{898577B0-D56F-4E90-B247-F7BB5A14E49F}"/>
    <cellStyle name="集計 3 2 3 6 3 4" xfId="48860" xr:uid="{D7724EA7-6935-4CE8-B611-4124692FF68A}"/>
    <cellStyle name="集計 3 2 3 6 4" xfId="5048" xr:uid="{76EFE0C8-B720-4F91-AC67-49AE6001DA7E}"/>
    <cellStyle name="集計 3 2 3 6 4 2" xfId="15804" xr:uid="{AC572090-5A54-4AD5-AEB1-72C0CB82F1D8}"/>
    <cellStyle name="集計 3 2 3 6 4 2 2" xfId="37494" xr:uid="{4CF5C186-A304-4308-BAAB-6EE7AA5E6D0C}"/>
    <cellStyle name="集計 3 2 3 6 4 3" xfId="26736" xr:uid="{C0CC73EC-3DF4-45FC-997E-9A8DABB3984F}"/>
    <cellStyle name="集計 3 2 3 6 4 4" xfId="49669" xr:uid="{9EABD169-0FEB-40B9-BAA2-589AFADBB59D}"/>
    <cellStyle name="集計 3 2 3 6 5" xfId="5728" xr:uid="{50C56F84-F932-41BC-A267-2AD4A8B86E81}"/>
    <cellStyle name="集計 3 2 3 6 5 2" xfId="16484" xr:uid="{2A839DFC-95C7-487C-96A2-018E5DB70511}"/>
    <cellStyle name="集計 3 2 3 6 5 2 2" xfId="38174" xr:uid="{4FDF32C0-F9C0-4F76-8BC0-58B8B5D38787}"/>
    <cellStyle name="集計 3 2 3 6 5 3" xfId="27415" xr:uid="{88ADDAF8-D40A-45DC-A398-C7423C44547A}"/>
    <cellStyle name="集計 3 2 3 6 6" xfId="6411" xr:uid="{1A5F9855-1C3D-4356-831A-80F21E38A974}"/>
    <cellStyle name="集計 3 2 3 6 6 2" xfId="17167" xr:uid="{174F93A5-369F-4484-B982-03015786FEBD}"/>
    <cellStyle name="集計 3 2 3 6 6 2 2" xfId="38857" xr:uid="{84155624-FC02-482C-80DE-947AFCA38F3F}"/>
    <cellStyle name="集計 3 2 3 6 6 3" xfId="28098" xr:uid="{C8ECC360-C6A1-45CA-9BBB-991062875E0F}"/>
    <cellStyle name="集計 3 2 3 6 7" xfId="7090" xr:uid="{BEC02AC3-3856-4361-B07E-0AA8FE441509}"/>
    <cellStyle name="集計 3 2 3 6 7 2" xfId="17846" xr:uid="{5E3677D3-A235-466A-B5AB-424D6765BF24}"/>
    <cellStyle name="集計 3 2 3 6 7 2 2" xfId="39536" xr:uid="{D01D0795-7C05-46C4-8541-8766EB22D606}"/>
    <cellStyle name="集計 3 2 3 6 7 3" xfId="28777" xr:uid="{0BBBBC0C-DE5F-4323-83F1-9F95A9AC3E09}"/>
    <cellStyle name="集計 3 2 3 6 8" xfId="7753" xr:uid="{C499413E-3088-4E5D-9865-13764D584196}"/>
    <cellStyle name="集計 3 2 3 6 8 2" xfId="18509" xr:uid="{C455C318-BFC4-4E8E-AEF1-5DC470D6231E}"/>
    <cellStyle name="集計 3 2 3 6 8 2 2" xfId="40200" xr:uid="{472D0AC8-BC83-4874-B143-D09EB2629E5A}"/>
    <cellStyle name="集計 3 2 3 6 8 3" xfId="29441" xr:uid="{05AC739D-C256-4960-972F-C72FD36D572B}"/>
    <cellStyle name="集計 3 2 3 6 9" xfId="8389" xr:uid="{8DA76824-519A-4C1F-B6E1-6443E5BE4B5E}"/>
    <cellStyle name="集計 3 2 3 6 9 2" xfId="19145" xr:uid="{8D536949-3E16-4464-BEBA-EE410C03AD4B}"/>
    <cellStyle name="集計 3 2 3 6 9 2 2" xfId="40836" xr:uid="{DAEC39C4-8F60-489B-9FC7-CBE80D3569A1}"/>
    <cellStyle name="集計 3 2 3 6 9 3" xfId="30077" xr:uid="{97DA6193-4C78-4D1B-8EFB-ADEC73C275CE}"/>
    <cellStyle name="集計 3 2 3 7" xfId="3085" xr:uid="{3E7FBC32-9A8C-499D-A848-39B9AD5D1AAB}"/>
    <cellStyle name="集計 3 2 3 7 10" xfId="9113" xr:uid="{C3D69998-0602-4F3B-B018-E619855BCDA4}"/>
    <cellStyle name="集計 3 2 3 7 10 2" xfId="19870" xr:uid="{CB37C542-DAF0-4034-892D-907164B9F298}"/>
    <cellStyle name="集計 3 2 3 7 10 2 2" xfId="41561" xr:uid="{D091DECD-44DA-4859-9F5A-833918C9BA01}"/>
    <cellStyle name="集計 3 2 3 7 10 3" xfId="30802" xr:uid="{03D69699-7DD1-4B96-BD6D-35556E8E21D7}"/>
    <cellStyle name="集計 3 2 3 7 11" xfId="9739" xr:uid="{7F2604FA-50FB-4B16-A91A-D9AE5442EB28}"/>
    <cellStyle name="集計 3 2 3 7 11 2" xfId="20496" xr:uid="{555DFACA-9F56-4E63-B212-CED396D314C5}"/>
    <cellStyle name="集計 3 2 3 7 11 2 2" xfId="42187" xr:uid="{141EEA95-A0EB-4120-BBB8-684E9C81C582}"/>
    <cellStyle name="集計 3 2 3 7 11 3" xfId="31428" xr:uid="{98D23554-B695-4624-A7A0-153F58D14579}"/>
    <cellStyle name="集計 3 2 3 7 12" xfId="10374" xr:uid="{6F11019D-5951-4ADA-A4A2-2D1AE67A433D}"/>
    <cellStyle name="集計 3 2 3 7 12 2" xfId="21131" xr:uid="{BF23E1B4-1EE0-4A66-8DF9-59355D9808BA}"/>
    <cellStyle name="集計 3 2 3 7 12 2 2" xfId="42822" xr:uid="{4D1F20CA-3EBC-4707-AF74-2A1F16AC25A4}"/>
    <cellStyle name="集計 3 2 3 7 12 3" xfId="32063" xr:uid="{4C0F5F8A-2125-44F3-BC96-ED4451186A6F}"/>
    <cellStyle name="集計 3 2 3 7 13" xfId="11026" xr:uid="{36AC1F3A-90FF-4579-ACB9-6AEEECC811FB}"/>
    <cellStyle name="集計 3 2 3 7 13 2" xfId="21783" xr:uid="{80642E1E-5D98-42F4-A0AD-8EE2272A4B70}"/>
    <cellStyle name="集計 3 2 3 7 13 2 2" xfId="43474" xr:uid="{534AABE1-D22E-4F03-A5B7-B5EB1E6EED9F}"/>
    <cellStyle name="集計 3 2 3 7 13 3" xfId="32715" xr:uid="{628C3C26-E18D-4713-A9D3-8BD11879D70A}"/>
    <cellStyle name="集計 3 2 3 7 14" xfId="11651" xr:uid="{056C8BE8-B302-49D4-96C3-B96EB6105914}"/>
    <cellStyle name="集計 3 2 3 7 14 2" xfId="22408" xr:uid="{8A926E04-DA3C-4411-9A5A-8C10B440CC71}"/>
    <cellStyle name="集計 3 2 3 7 14 2 2" xfId="44099" xr:uid="{D9120C8C-052F-4FB3-91D1-7ADFD86DC2E3}"/>
    <cellStyle name="集計 3 2 3 7 14 3" xfId="33340" xr:uid="{D153479E-5A42-4C13-9938-E515EBD99669}"/>
    <cellStyle name="集計 3 2 3 7 15" xfId="12256" xr:uid="{1441078A-D713-41AF-9C95-A97FE1961579}"/>
    <cellStyle name="集計 3 2 3 7 15 2" xfId="23013" xr:uid="{6F52A39F-E7D0-4761-BCD7-6BE66952444C}"/>
    <cellStyle name="集計 3 2 3 7 15 2 2" xfId="44704" xr:uid="{CB75E382-BCEB-473E-8D33-54B6E5F48045}"/>
    <cellStyle name="集計 3 2 3 7 15 3" xfId="33945" xr:uid="{0820908B-958E-44AC-9582-862026398A74}"/>
    <cellStyle name="集計 3 2 3 7 16" xfId="12885" xr:uid="{4B8542B8-A6CF-4386-866F-05BA58A052C7}"/>
    <cellStyle name="集計 3 2 3 7 16 2" xfId="23642" xr:uid="{AB04A747-2974-4442-92E9-47B1FA0F6A86}"/>
    <cellStyle name="集計 3 2 3 7 16 2 2" xfId="45333" xr:uid="{5B41FDE2-324B-41B5-B15F-7D14FAF4EC71}"/>
    <cellStyle name="集計 3 2 3 7 16 3" xfId="34574" xr:uid="{A19F4014-C21C-405E-8210-DC17499903FF}"/>
    <cellStyle name="集計 3 2 3 7 17" xfId="13556" xr:uid="{A594A57E-F137-4360-97AA-E040FCB032E5}"/>
    <cellStyle name="集計 3 2 3 7 17 2" xfId="35245" xr:uid="{CCC653CA-B086-4549-BEBB-36E078CA85C9}"/>
    <cellStyle name="集計 3 2 3 7 18" xfId="24485" xr:uid="{DEFE4F70-B912-4F40-94A3-1DBF5CCC5763}"/>
    <cellStyle name="集計 3 2 3 7 19" xfId="46183" xr:uid="{FF925666-78A2-4AD5-8063-53692316549E}"/>
    <cellStyle name="集計 3 2 3 7 2" xfId="3737" xr:uid="{EE5C15B3-E118-406D-908E-9609D3D54130}"/>
    <cellStyle name="集計 3 2 3 7 2 2" xfId="14493" xr:uid="{04314653-0D4B-4199-BFE5-614ACE210D33}"/>
    <cellStyle name="集計 3 2 3 7 2 2 2" xfId="36183" xr:uid="{B76CAA04-EAA1-4F05-B87C-9192501B5F1F}"/>
    <cellStyle name="集計 3 2 3 7 2 2 3" xfId="50394" xr:uid="{2EBFE72E-AC10-471C-9088-B53F90CB83E8}"/>
    <cellStyle name="集計 3 2 3 7 2 3" xfId="25425" xr:uid="{8607C410-A4B5-4FEA-9F02-4C92FB30B0B1}"/>
    <cellStyle name="集計 3 2 3 7 2 4" xfId="48225" xr:uid="{F20E2934-73F3-4889-BFB8-2B7960307D92}"/>
    <cellStyle name="集計 3 2 3 7 20" xfId="46861" xr:uid="{A1EC2448-6EC8-43F9-BE9F-158CCDE24058}"/>
    <cellStyle name="集計 3 2 3 7 21" xfId="47545" xr:uid="{72ED1787-578F-4EBF-9FB2-0B714636D7FE}"/>
    <cellStyle name="集計 3 2 3 7 3" xfId="4417" xr:uid="{D6552155-C06B-40D6-B3D1-71766A6CDB03}"/>
    <cellStyle name="集計 3 2 3 7 3 2" xfId="15173" xr:uid="{29263AD4-216A-49B2-8C70-CE3E3A2A0F5C}"/>
    <cellStyle name="集計 3 2 3 7 3 2 2" xfId="36863" xr:uid="{0D31202A-F41D-4E02-9006-D839D26BA504}"/>
    <cellStyle name="集計 3 2 3 7 3 2 3" xfId="51074" xr:uid="{C44263C1-9637-4278-9342-370AB104B109}"/>
    <cellStyle name="集計 3 2 3 7 3 3" xfId="26105" xr:uid="{0234D7AF-2946-47D5-8AC4-C9BDF2392F5B}"/>
    <cellStyle name="集計 3 2 3 7 3 4" xfId="48905" xr:uid="{257AD433-AF87-478A-80B0-99F4A059480E}"/>
    <cellStyle name="集計 3 2 3 7 4" xfId="5093" xr:uid="{722E83FA-857D-4660-B8F7-76AD1A674B74}"/>
    <cellStyle name="集計 3 2 3 7 4 2" xfId="15849" xr:uid="{6F8180EB-91D5-4CE1-B2FD-E52E1F97D492}"/>
    <cellStyle name="集計 3 2 3 7 4 2 2" xfId="37539" xr:uid="{203A9D74-94AA-4382-87BE-ECC7C909A3AA}"/>
    <cellStyle name="集計 3 2 3 7 4 3" xfId="26781" xr:uid="{6BE12797-A98D-460F-9474-CADD2C1C4552}"/>
    <cellStyle name="集計 3 2 3 7 4 4" xfId="49714" xr:uid="{9A06760C-6499-458B-9CB4-CDE127C0F339}"/>
    <cellStyle name="集計 3 2 3 7 5" xfId="5773" xr:uid="{77D652DB-5DCF-4F82-A7E9-72A4CD352907}"/>
    <cellStyle name="集計 3 2 3 7 5 2" xfId="16529" xr:uid="{E084A5C2-FB4A-4169-8ECD-22D96804E625}"/>
    <cellStyle name="集計 3 2 3 7 5 2 2" xfId="38219" xr:uid="{28E9F59E-C2C7-4847-B985-568C6B7DB477}"/>
    <cellStyle name="集計 3 2 3 7 5 3" xfId="27460" xr:uid="{F13EA239-ED2E-469C-94ED-C881857FEDD7}"/>
    <cellStyle name="集計 3 2 3 7 6" xfId="6456" xr:uid="{BC5E843D-B73E-468A-8D61-E6994A814007}"/>
    <cellStyle name="集計 3 2 3 7 6 2" xfId="17212" xr:uid="{188A4AF3-D8DB-4014-B48A-72039D6F3472}"/>
    <cellStyle name="集計 3 2 3 7 6 2 2" xfId="38902" xr:uid="{7D36F7C6-7391-4D1D-A031-81CC8C6661D1}"/>
    <cellStyle name="集計 3 2 3 7 6 3" xfId="28143" xr:uid="{855C565B-4710-41EB-8FA2-52D552D48D58}"/>
    <cellStyle name="集計 3 2 3 7 7" xfId="7135" xr:uid="{344E0E72-C6F2-4F71-AB8E-F739DD5E3DEB}"/>
    <cellStyle name="集計 3 2 3 7 7 2" xfId="17891" xr:uid="{BEB32ACE-C339-4492-9966-B2D465C9A60B}"/>
    <cellStyle name="集計 3 2 3 7 7 2 2" xfId="39581" xr:uid="{5C7253A5-7ADA-4434-AF58-87C475C35438}"/>
    <cellStyle name="集計 3 2 3 7 7 3" xfId="28822" xr:uid="{45D62EB9-D61B-4D7E-9E75-D54AE8621B64}"/>
    <cellStyle name="集計 3 2 3 7 8" xfId="7798" xr:uid="{CCADE41B-37A4-4E3D-8B68-69042AC5E061}"/>
    <cellStyle name="集計 3 2 3 7 8 2" xfId="18554" xr:uid="{3B76A570-65BB-42C9-BB03-6E4E59CD0D68}"/>
    <cellStyle name="集計 3 2 3 7 8 2 2" xfId="40245" xr:uid="{F9EF81D1-F4BB-4E9B-9A7A-2669705CF405}"/>
    <cellStyle name="集計 3 2 3 7 8 3" xfId="29486" xr:uid="{DDAA8084-B05E-4206-A535-C0F098BF5D8A}"/>
    <cellStyle name="集計 3 2 3 7 9" xfId="8434" xr:uid="{BED306B0-D82B-4E74-A973-7C43FA8EF9E3}"/>
    <cellStyle name="集計 3 2 3 7 9 2" xfId="19190" xr:uid="{37401257-FB04-4AEA-B1B2-DD7323F05178}"/>
    <cellStyle name="集計 3 2 3 7 9 2 2" xfId="40881" xr:uid="{E5637053-B6D0-4162-B5D6-D1E787E572B7}"/>
    <cellStyle name="集計 3 2 3 7 9 3" xfId="30122" xr:uid="{54C506DE-3A2D-492E-BFA3-48686686ABCC}"/>
    <cellStyle name="集計 3 2 3 8" xfId="3145" xr:uid="{A4EC1EA2-F487-4BE4-9243-76278C1F184D}"/>
    <cellStyle name="集計 3 2 3 8 10" xfId="9173" xr:uid="{EAA8F97D-7041-4461-9DB7-917398E10E12}"/>
    <cellStyle name="集計 3 2 3 8 10 2" xfId="19930" xr:uid="{1F86A59F-E7DE-4ADE-9873-3939A96C5B09}"/>
    <cellStyle name="集計 3 2 3 8 10 2 2" xfId="41621" xr:uid="{B26CCE60-3A7B-4092-B712-011BA58217DC}"/>
    <cellStyle name="集計 3 2 3 8 10 3" xfId="30862" xr:uid="{28AC56EC-6165-4CA4-84CF-896B6F9E0226}"/>
    <cellStyle name="集計 3 2 3 8 11" xfId="9799" xr:uid="{5806FA20-0CCC-49B0-B58E-9ECD18DC2268}"/>
    <cellStyle name="集計 3 2 3 8 11 2" xfId="20556" xr:uid="{270617B6-2E11-46F0-992E-E879BD8BFA0F}"/>
    <cellStyle name="集計 3 2 3 8 11 2 2" xfId="42247" xr:uid="{A8CE745C-409B-4026-872E-80E088BBAF07}"/>
    <cellStyle name="集計 3 2 3 8 11 3" xfId="31488" xr:uid="{CDA191F7-9B16-4E6B-8F43-E202E4FA1F30}"/>
    <cellStyle name="集計 3 2 3 8 12" xfId="10434" xr:uid="{6EDCF320-CCD9-4437-B70A-0037C34781BC}"/>
    <cellStyle name="集計 3 2 3 8 12 2" xfId="21191" xr:uid="{18CE4943-FECC-49BA-B7E4-EA550A968FE6}"/>
    <cellStyle name="集計 3 2 3 8 12 2 2" xfId="42882" xr:uid="{F6FAA93B-7ACB-4CF7-A66A-D25C6AA4696A}"/>
    <cellStyle name="集計 3 2 3 8 12 3" xfId="32123" xr:uid="{F29DF05A-1A91-4608-842B-39048E7ABD81}"/>
    <cellStyle name="集計 3 2 3 8 13" xfId="11086" xr:uid="{BFED7464-202D-4F44-A537-BE0C3AB42A64}"/>
    <cellStyle name="集計 3 2 3 8 13 2" xfId="21843" xr:uid="{D9A60BCD-8F81-4947-9709-29065FF90E15}"/>
    <cellStyle name="集計 3 2 3 8 13 2 2" xfId="43534" xr:uid="{79AC5E9D-056C-474C-9BAF-784FF5C21BC0}"/>
    <cellStyle name="集計 3 2 3 8 13 3" xfId="32775" xr:uid="{646A0497-9814-4C4C-9C4D-146C6DC56BBD}"/>
    <cellStyle name="集計 3 2 3 8 14" xfId="11711" xr:uid="{7A93670B-1271-4A50-8F16-F6F1CE2E6156}"/>
    <cellStyle name="集計 3 2 3 8 14 2" xfId="22468" xr:uid="{634639B8-22DF-4BFA-8095-DC1C39DA452D}"/>
    <cellStyle name="集計 3 2 3 8 14 2 2" xfId="44159" xr:uid="{6846CB6C-FF7F-4F4B-ABBD-B500490AEF36}"/>
    <cellStyle name="集計 3 2 3 8 14 3" xfId="33400" xr:uid="{B7CF8D44-27BE-4BF8-B162-3FE5908BF3AE}"/>
    <cellStyle name="集計 3 2 3 8 15" xfId="12316" xr:uid="{3E10670B-B8E4-4216-9B80-93B4E9CA7643}"/>
    <cellStyle name="集計 3 2 3 8 15 2" xfId="23073" xr:uid="{2E7CCC79-43DB-4BC2-9BD5-354780CB2FF6}"/>
    <cellStyle name="集計 3 2 3 8 15 2 2" xfId="44764" xr:uid="{B31A8F3F-090B-4FE3-8E1E-B1C248078960}"/>
    <cellStyle name="集計 3 2 3 8 15 3" xfId="34005" xr:uid="{2597E542-976A-43A3-9C9F-72D7D035B826}"/>
    <cellStyle name="集計 3 2 3 8 16" xfId="12945" xr:uid="{4A58109F-41DB-47CD-9CBC-F04DEA9C4854}"/>
    <cellStyle name="集計 3 2 3 8 16 2" xfId="23702" xr:uid="{73BAF964-7A1A-4A2C-9FE2-8B30B8C81D6F}"/>
    <cellStyle name="集計 3 2 3 8 16 2 2" xfId="45393" xr:uid="{ED10E2B6-7C23-4C11-BADF-226EA1E7861D}"/>
    <cellStyle name="集計 3 2 3 8 16 3" xfId="34634" xr:uid="{C5A19600-DA69-47EF-B183-4A069030954A}"/>
    <cellStyle name="集計 3 2 3 8 17" xfId="13616" xr:uid="{47298FCC-DB99-41BB-8910-4AC9DD0493FA}"/>
    <cellStyle name="集計 3 2 3 8 17 2" xfId="35305" xr:uid="{348756DB-E983-44C7-B993-BC4A90B2888F}"/>
    <cellStyle name="集計 3 2 3 8 18" xfId="24545" xr:uid="{D7EAFC00-1802-4EFA-AB8E-3A69A3026178}"/>
    <cellStyle name="集計 3 2 3 8 19" xfId="46243" xr:uid="{2A3B0BF4-F7CA-4423-B7F0-51D58985478A}"/>
    <cellStyle name="集計 3 2 3 8 2" xfId="3797" xr:uid="{C290F279-DCEC-4948-89BD-AF17148C18D4}"/>
    <cellStyle name="集計 3 2 3 8 2 2" xfId="14553" xr:uid="{303D62D9-BA8B-4A28-BCB2-B0DD6FCF3595}"/>
    <cellStyle name="集計 3 2 3 8 2 2 2" xfId="36243" xr:uid="{96E0775F-D2CB-4C73-AD34-5D924A4AD327}"/>
    <cellStyle name="集計 3 2 3 8 2 2 3" xfId="50454" xr:uid="{56FD4EB2-1BDC-4747-AFE8-8940A3B8BBF9}"/>
    <cellStyle name="集計 3 2 3 8 2 3" xfId="25485" xr:uid="{664B26CE-2EB4-4424-9503-A836313B078A}"/>
    <cellStyle name="集計 3 2 3 8 2 4" xfId="48285" xr:uid="{1E98A068-99F1-4C01-85CC-672F75881946}"/>
    <cellStyle name="集計 3 2 3 8 20" xfId="46921" xr:uid="{990841F1-ADED-44E7-B69B-72C5690F1473}"/>
    <cellStyle name="集計 3 2 3 8 21" xfId="47605" xr:uid="{7648A669-C225-4560-9F8B-526A16E732D2}"/>
    <cellStyle name="集計 3 2 3 8 3" xfId="4477" xr:uid="{C1D2A270-B031-41D7-B1F2-F3E295324C05}"/>
    <cellStyle name="集計 3 2 3 8 3 2" xfId="15233" xr:uid="{FECB0538-35AB-483D-B2BC-A86AB3957D7C}"/>
    <cellStyle name="集計 3 2 3 8 3 2 2" xfId="36923" xr:uid="{71580542-56F7-487D-9BB8-D9CD19854166}"/>
    <cellStyle name="集計 3 2 3 8 3 2 3" xfId="51134" xr:uid="{2193F73D-D729-4956-8267-DDA9FE8C63F4}"/>
    <cellStyle name="集計 3 2 3 8 3 3" xfId="26165" xr:uid="{A3283C70-2FD8-4233-B65C-DBA245CD9879}"/>
    <cellStyle name="集計 3 2 3 8 3 4" xfId="48965" xr:uid="{CC8E71D0-875D-49B5-B2D0-E9173776CDB8}"/>
    <cellStyle name="集計 3 2 3 8 4" xfId="5153" xr:uid="{E9D717CD-F366-4A65-80A0-CB833E6C8BF3}"/>
    <cellStyle name="集計 3 2 3 8 4 2" xfId="15909" xr:uid="{E490D059-5CC6-45DE-B921-B8E8FE594E42}"/>
    <cellStyle name="集計 3 2 3 8 4 2 2" xfId="37599" xr:uid="{A94B079F-32F9-44BC-84BD-15444445ABA7}"/>
    <cellStyle name="集計 3 2 3 8 4 3" xfId="26841" xr:uid="{1F4F74D4-70E9-46BE-84F2-B3766D89EFEE}"/>
    <cellStyle name="集計 3 2 3 8 4 4" xfId="49774" xr:uid="{7A7445A0-81A9-43DD-9058-E2A497FA069D}"/>
    <cellStyle name="集計 3 2 3 8 5" xfId="5833" xr:uid="{04B9D0E1-4D5B-4A51-81D5-A1A4D5059471}"/>
    <cellStyle name="集計 3 2 3 8 5 2" xfId="16589" xr:uid="{CB9373C1-2D77-427B-9D06-DF0182A7EC9F}"/>
    <cellStyle name="集計 3 2 3 8 5 2 2" xfId="38279" xr:uid="{87DC991E-B120-4F3F-BAF6-DC26D6658BE3}"/>
    <cellStyle name="集計 3 2 3 8 5 3" xfId="27520" xr:uid="{59141560-037C-475C-866E-249D78344BE0}"/>
    <cellStyle name="集計 3 2 3 8 6" xfId="6516" xr:uid="{70130C25-30F8-4101-AEB4-34168847128E}"/>
    <cellStyle name="集計 3 2 3 8 6 2" xfId="17272" xr:uid="{96110C8C-32E2-41C4-8F41-0D0FEB529A0F}"/>
    <cellStyle name="集計 3 2 3 8 6 2 2" xfId="38962" xr:uid="{E0E405F1-948B-42E6-95DC-71BC8D918790}"/>
    <cellStyle name="集計 3 2 3 8 6 3" xfId="28203" xr:uid="{12C4D3E7-DAB9-47E3-89A5-9845F2F0D20D}"/>
    <cellStyle name="集計 3 2 3 8 7" xfId="7195" xr:uid="{FE7445D0-2684-4019-A0F9-713EF568751E}"/>
    <cellStyle name="集計 3 2 3 8 7 2" xfId="17951" xr:uid="{00251F90-4189-4D7B-8827-14974E962C32}"/>
    <cellStyle name="集計 3 2 3 8 7 2 2" xfId="39641" xr:uid="{C3335493-2B11-40DB-A347-273A73896578}"/>
    <cellStyle name="集計 3 2 3 8 7 3" xfId="28882" xr:uid="{8409EEED-56BA-416B-8403-8575C840C952}"/>
    <cellStyle name="集計 3 2 3 8 8" xfId="7858" xr:uid="{9B54ECA5-37EA-42DE-B395-B47437D2F471}"/>
    <cellStyle name="集計 3 2 3 8 8 2" xfId="18614" xr:uid="{2F7744C8-3F25-4C2B-90BD-E7DBCF861A7E}"/>
    <cellStyle name="集計 3 2 3 8 8 2 2" xfId="40305" xr:uid="{382E436F-C763-41CC-8982-05DDA1F13FD1}"/>
    <cellStyle name="集計 3 2 3 8 8 3" xfId="29546" xr:uid="{25A32783-1637-44F0-B8BC-BFEF06CA7A56}"/>
    <cellStyle name="集計 3 2 3 8 9" xfId="8494" xr:uid="{A38CF5A0-ACE5-40DC-9EA1-7D6FE893FF31}"/>
    <cellStyle name="集計 3 2 3 8 9 2" xfId="19250" xr:uid="{B302A806-5381-4EBB-AF58-3A7F9FEA3803}"/>
    <cellStyle name="集計 3 2 3 8 9 2 2" xfId="40941" xr:uid="{C84AB041-7586-41F5-8EED-87985F2632A4}"/>
    <cellStyle name="集計 3 2 3 8 9 3" xfId="30182" xr:uid="{EE6C6D5C-3DB0-47A8-A6FB-238FFB9162D9}"/>
    <cellStyle name="集計 3 2 3 9" xfId="3205" xr:uid="{83FA6F7A-8C1E-494D-82D1-24FE456909A6}"/>
    <cellStyle name="集計 3 2 3 9 10" xfId="9233" xr:uid="{E7CE9C5F-0673-476A-91A7-B06555ADA595}"/>
    <cellStyle name="集計 3 2 3 9 10 2" xfId="19990" xr:uid="{FA2E044E-A93C-44B8-8CA6-60852DDF92AB}"/>
    <cellStyle name="集計 3 2 3 9 10 2 2" xfId="41681" xr:uid="{174857F5-9A20-4A67-8071-5969AA7671F9}"/>
    <cellStyle name="集計 3 2 3 9 10 3" xfId="30922" xr:uid="{A3D30716-7EF8-4C8F-A2CC-F93BCC93E7B6}"/>
    <cellStyle name="集計 3 2 3 9 11" xfId="9859" xr:uid="{035FB976-F295-4639-A3CB-1442C90B5333}"/>
    <cellStyle name="集計 3 2 3 9 11 2" xfId="20616" xr:uid="{BC479240-0986-474E-867A-D1C351EED094}"/>
    <cellStyle name="集計 3 2 3 9 11 2 2" xfId="42307" xr:uid="{EDB3F08E-9C4B-43AE-8591-1A1EF57E6A91}"/>
    <cellStyle name="集計 3 2 3 9 11 3" xfId="31548" xr:uid="{3E5F9500-6AFB-467B-83F8-5F25CC6C9FF1}"/>
    <cellStyle name="集計 3 2 3 9 12" xfId="10494" xr:uid="{BDB5DFCD-BF1A-457D-A117-CBF049D91EE6}"/>
    <cellStyle name="集計 3 2 3 9 12 2" xfId="21251" xr:uid="{DA262D68-6150-4DFA-8D29-C4862DFC84AB}"/>
    <cellStyle name="集計 3 2 3 9 12 2 2" xfId="42942" xr:uid="{C355D2C8-589C-4032-AC03-8DD5F1105811}"/>
    <cellStyle name="集計 3 2 3 9 12 3" xfId="32183" xr:uid="{DA871374-BDE4-4CA2-944B-748BB4B5B8E3}"/>
    <cellStyle name="集計 3 2 3 9 13" xfId="11146" xr:uid="{C6735123-8F6D-462A-AB20-F852BFE848C8}"/>
    <cellStyle name="集計 3 2 3 9 13 2" xfId="21903" xr:uid="{B9803817-0ACC-4D56-9CC7-5A5924CC7A8D}"/>
    <cellStyle name="集計 3 2 3 9 13 2 2" xfId="43594" xr:uid="{1395B498-30D7-4C5D-96F4-8C06D0E74FEA}"/>
    <cellStyle name="集計 3 2 3 9 13 3" xfId="32835" xr:uid="{86AF30A2-69D5-4706-9698-BE96F92FFA9C}"/>
    <cellStyle name="集計 3 2 3 9 14" xfId="11771" xr:uid="{2CA70429-5D4A-4F4A-A171-BDE7A73BE51F}"/>
    <cellStyle name="集計 3 2 3 9 14 2" xfId="22528" xr:uid="{8D3C7707-ACF4-461F-ABF1-221E6694E5AD}"/>
    <cellStyle name="集計 3 2 3 9 14 2 2" xfId="44219" xr:uid="{021292A6-332E-47F0-B6A3-A22294D7B454}"/>
    <cellStyle name="集計 3 2 3 9 14 3" xfId="33460" xr:uid="{3B40F801-F367-42EB-A63B-F35E09B994BB}"/>
    <cellStyle name="集計 3 2 3 9 15" xfId="12376" xr:uid="{D12F7BA8-3EAD-44F5-B6A9-04C20D8A5741}"/>
    <cellStyle name="集計 3 2 3 9 15 2" xfId="23133" xr:uid="{AEC5DA8F-B87F-4BB2-BF6F-6DF4573BD30E}"/>
    <cellStyle name="集計 3 2 3 9 15 2 2" xfId="44824" xr:uid="{E2215740-FE17-4263-AEAA-8F9A843070AF}"/>
    <cellStyle name="集計 3 2 3 9 15 3" xfId="34065" xr:uid="{8485E326-8080-4157-99B3-FBF24ED5261D}"/>
    <cellStyle name="集計 3 2 3 9 16" xfId="13005" xr:uid="{8BF3B03F-B3B7-4565-ACC3-C51C91F2CB42}"/>
    <cellStyle name="集計 3 2 3 9 16 2" xfId="23762" xr:uid="{B3F34EB3-657B-4B32-8315-18E95C77A2BD}"/>
    <cellStyle name="集計 3 2 3 9 16 2 2" xfId="45453" xr:uid="{C0827508-F360-4215-8BE9-887DE47D3E35}"/>
    <cellStyle name="集計 3 2 3 9 16 3" xfId="34694" xr:uid="{54819E04-AD12-40F9-8D92-9B12CBBB0185}"/>
    <cellStyle name="集計 3 2 3 9 17" xfId="13676" xr:uid="{45223D26-975E-4BE6-83F1-C70FFD0A7363}"/>
    <cellStyle name="集計 3 2 3 9 17 2" xfId="35365" xr:uid="{C48799B7-049D-4468-916A-EEA806C34A3D}"/>
    <cellStyle name="集計 3 2 3 9 18" xfId="24605" xr:uid="{76CAE8A2-30F8-45EC-83D0-4F899E81B684}"/>
    <cellStyle name="集計 3 2 3 9 19" xfId="46303" xr:uid="{897BDA0B-4FE6-4E34-84CC-520474073C6A}"/>
    <cellStyle name="集計 3 2 3 9 2" xfId="3857" xr:uid="{375629EF-378B-4526-9270-9BFD771F25EF}"/>
    <cellStyle name="集計 3 2 3 9 2 2" xfId="14613" xr:uid="{340BC4F1-EBC3-4F94-8E69-1E97FB1A1DB3}"/>
    <cellStyle name="集計 3 2 3 9 2 2 2" xfId="36303" xr:uid="{CD682FB6-F5BF-46E4-8F06-AFE87D1C3C3B}"/>
    <cellStyle name="集計 3 2 3 9 2 2 3" xfId="50514" xr:uid="{F90B554D-7EB3-4C85-B849-DE7C62BD8146}"/>
    <cellStyle name="集計 3 2 3 9 2 3" xfId="25545" xr:uid="{7D03C311-4D77-4043-B16B-F17E4A0329DB}"/>
    <cellStyle name="集計 3 2 3 9 2 4" xfId="48345" xr:uid="{7F3BE075-4320-4E6A-8BF4-2E642853DF57}"/>
    <cellStyle name="集計 3 2 3 9 20" xfId="46981" xr:uid="{B45D2CAF-375F-43BF-BAD2-56777353A3BC}"/>
    <cellStyle name="集計 3 2 3 9 21" xfId="47665" xr:uid="{D7844D78-AA89-4575-8EDD-AB8FB4BEC0C7}"/>
    <cellStyle name="集計 3 2 3 9 3" xfId="4537" xr:uid="{106DF2C8-E97F-40FC-8598-ED2A710132DE}"/>
    <cellStyle name="集計 3 2 3 9 3 2" xfId="15293" xr:uid="{6DDE7E67-E306-4053-AD73-73A6148D7932}"/>
    <cellStyle name="集計 3 2 3 9 3 2 2" xfId="36983" xr:uid="{0F2AA37B-8674-4530-ACE6-6E08C20A8BF9}"/>
    <cellStyle name="集計 3 2 3 9 3 2 3" xfId="51194" xr:uid="{C8482766-033E-4B4F-B9AD-8A92AB94B3BF}"/>
    <cellStyle name="集計 3 2 3 9 3 3" xfId="26225" xr:uid="{90C58E45-533C-4805-A017-9EB6D2E04ACB}"/>
    <cellStyle name="集計 3 2 3 9 3 4" xfId="49025" xr:uid="{4591B264-3160-43D3-B4E4-987CAF36550A}"/>
    <cellStyle name="集計 3 2 3 9 4" xfId="5213" xr:uid="{9BB791F7-84B1-4441-9029-71A08B98C753}"/>
    <cellStyle name="集計 3 2 3 9 4 2" xfId="15969" xr:uid="{0AB4D744-C42A-482A-B3BE-3655D387EA95}"/>
    <cellStyle name="集計 3 2 3 9 4 2 2" xfId="37659" xr:uid="{31B66272-C676-4CFD-BB92-87034CC818E3}"/>
    <cellStyle name="集計 3 2 3 9 4 3" xfId="26901" xr:uid="{645BFC61-D2AB-446D-AE01-70D211964608}"/>
    <cellStyle name="集計 3 2 3 9 4 4" xfId="49834" xr:uid="{24C4D28B-3408-4DE5-A0F3-F3B40F126E5F}"/>
    <cellStyle name="集計 3 2 3 9 5" xfId="5893" xr:uid="{1616B7AC-7CDC-4B8F-89BE-699EAA3455E0}"/>
    <cellStyle name="集計 3 2 3 9 5 2" xfId="16649" xr:uid="{AC701FAF-ECFE-446D-934E-038D212CDCDF}"/>
    <cellStyle name="集計 3 2 3 9 5 2 2" xfId="38339" xr:uid="{9F3B4B8A-0C6A-40FE-ACBA-5DE6C137C5C3}"/>
    <cellStyle name="集計 3 2 3 9 5 3" xfId="27580" xr:uid="{EB4F8227-D77D-4E8E-A4A4-20F5220CE8AD}"/>
    <cellStyle name="集計 3 2 3 9 6" xfId="6576" xr:uid="{635D7BDF-D3C9-4BFF-9B2E-7ADC7474D0FE}"/>
    <cellStyle name="集計 3 2 3 9 6 2" xfId="17332" xr:uid="{01935DCA-E8F1-4A28-8691-7E3B5F7342AA}"/>
    <cellStyle name="集計 3 2 3 9 6 2 2" xfId="39022" xr:uid="{FE4857A0-F78F-42CC-880D-434470B538F9}"/>
    <cellStyle name="集計 3 2 3 9 6 3" xfId="28263" xr:uid="{A1CFFC16-FB04-4CE3-B420-29E42AF63A56}"/>
    <cellStyle name="集計 3 2 3 9 7" xfId="7255" xr:uid="{EB9002B6-87EF-4606-8E7C-A6E4357EDBA5}"/>
    <cellStyle name="集計 3 2 3 9 7 2" xfId="18011" xr:uid="{696CC482-FD27-48FE-A290-140B33A74B75}"/>
    <cellStyle name="集計 3 2 3 9 7 2 2" xfId="39701" xr:uid="{F128AD6E-6877-4280-832A-CF0D3A48F6FF}"/>
    <cellStyle name="集計 3 2 3 9 7 3" xfId="28942" xr:uid="{32EBD1B0-5A1F-49BD-BC1B-A6C389D62502}"/>
    <cellStyle name="集計 3 2 3 9 8" xfId="7918" xr:uid="{346065A5-BDA6-4105-BF89-D436FD3679F2}"/>
    <cellStyle name="集計 3 2 3 9 8 2" xfId="18674" xr:uid="{97213DA9-EFE9-4E8A-822B-3AC4545A44C9}"/>
    <cellStyle name="集計 3 2 3 9 8 2 2" xfId="40365" xr:uid="{A9056F5C-D9D6-4C5F-9C11-1993D38A4240}"/>
    <cellStyle name="集計 3 2 3 9 8 3" xfId="29606" xr:uid="{B6CA46D0-89CC-443F-A8BC-0537F74388D9}"/>
    <cellStyle name="集計 3 2 3 9 9" xfId="8554" xr:uid="{A03DFEC0-5776-4AAD-8C3D-4FA46522A8AD}"/>
    <cellStyle name="集計 3 2 3 9 9 2" xfId="19310" xr:uid="{5C1D0944-39C8-458A-AE49-352683917182}"/>
    <cellStyle name="集計 3 2 3 9 9 2 2" xfId="41001" xr:uid="{26640018-B316-4CEF-BA06-6480A8169D5C}"/>
    <cellStyle name="集計 3 2 3 9 9 3" xfId="30242" xr:uid="{9E68BE2F-1D11-4DF2-A3C4-3942AF4260CC}"/>
    <cellStyle name="集計 3 2 4" xfId="2716" xr:uid="{AB5FBE2B-558B-4B17-9181-B35E6E406EA8}"/>
    <cellStyle name="集計 3 2 4 10" xfId="8743" xr:uid="{7DD32534-F526-4535-BB30-DD6ADBE69667}"/>
    <cellStyle name="集計 3 2 4 10 2" xfId="19499" xr:uid="{537E53E7-F312-4350-906C-D8D1A077FF18}"/>
    <cellStyle name="集計 3 2 4 10 2 2" xfId="41190" xr:uid="{50DAE20F-DBDB-4911-8700-8F60EA72AF14}"/>
    <cellStyle name="集計 3 2 4 10 3" xfId="30431" xr:uid="{388CA381-13B3-43F7-B07B-83CB3E4A3FD6}"/>
    <cellStyle name="集計 3 2 4 11" xfId="9389" xr:uid="{282FBAAC-FE17-4DF2-BD46-F09DA33CB227}"/>
    <cellStyle name="集計 3 2 4 11 2" xfId="20146" xr:uid="{CCFC0EAA-1C90-4B66-B599-9BAAEF0A28A4}"/>
    <cellStyle name="集計 3 2 4 11 2 2" xfId="41837" xr:uid="{FE261479-9A75-4182-B75F-A737026A6F81}"/>
    <cellStyle name="集計 3 2 4 11 3" xfId="31078" xr:uid="{986A6983-2C75-444A-AF5D-C3654E21181C}"/>
    <cellStyle name="集計 3 2 4 12" xfId="10006" xr:uid="{7DC2C633-42F5-4AD5-AD5F-7A9A84E7C400}"/>
    <cellStyle name="集計 3 2 4 12 2" xfId="20763" xr:uid="{A860AE8D-E3EB-4F57-864B-F1879D413395}"/>
    <cellStyle name="集計 3 2 4 12 2 2" xfId="42454" xr:uid="{190464EC-4B7D-4109-8731-63C56966FD48}"/>
    <cellStyle name="集計 3 2 4 12 3" xfId="31695" xr:uid="{E64D4702-D903-4CAE-99B9-02F5F1D6CFF1}"/>
    <cellStyle name="集計 3 2 4 13" xfId="10677" xr:uid="{2D9A2466-ABC2-4556-931B-FAA289175F76}"/>
    <cellStyle name="集計 3 2 4 13 2" xfId="21434" xr:uid="{BEFA85B6-0F3D-4D92-AC5D-31C02BE2A248}"/>
    <cellStyle name="集計 3 2 4 13 2 2" xfId="43125" xr:uid="{44FFC3E1-F413-42E6-94D5-5E7305C25B29}"/>
    <cellStyle name="集計 3 2 4 13 3" xfId="32366" xr:uid="{55C588E6-1EC4-4A6F-BFAF-AEE1E92E440A}"/>
    <cellStyle name="集計 3 2 4 14" xfId="11298" xr:uid="{C8656F25-DFC9-497F-8C5D-A4CB8017AB73}"/>
    <cellStyle name="集計 3 2 4 14 2" xfId="22055" xr:uid="{06EC72C8-89EA-44B4-8DEE-A1F2C2A13833}"/>
    <cellStyle name="集計 3 2 4 14 2 2" xfId="43746" xr:uid="{9AB13001-CD3E-47FA-A672-8403AB9C2D19}"/>
    <cellStyle name="集計 3 2 4 14 3" xfId="32987" xr:uid="{4788CC7F-A86F-4A22-92DF-78594DC108BA}"/>
    <cellStyle name="集計 3 2 4 15" xfId="11918" xr:uid="{D3B266E5-5DF4-4642-A619-132A7A5F66C3}"/>
    <cellStyle name="集計 3 2 4 15 2" xfId="22675" xr:uid="{FACAAC70-7D8B-4867-971A-4B5D4026B486}"/>
    <cellStyle name="集計 3 2 4 15 2 2" xfId="44366" xr:uid="{D934ED12-629D-4F97-A74D-12423CEC5F06}"/>
    <cellStyle name="集計 3 2 4 15 3" xfId="33607" xr:uid="{44E9DB02-A6E9-4779-96D7-F73D586E4A67}"/>
    <cellStyle name="集計 3 2 4 16" xfId="12523" xr:uid="{0F0365E3-12B4-40A2-AA57-C9D7E7BCF5D1}"/>
    <cellStyle name="集計 3 2 4 16 2" xfId="23280" xr:uid="{C932D90F-EE5D-4D00-9904-F988BA0DC3A3}"/>
    <cellStyle name="集計 3 2 4 16 2 2" xfId="44971" xr:uid="{7C5B5F04-092E-4454-BE61-CD441BE8FEEF}"/>
    <cellStyle name="集計 3 2 4 16 3" xfId="34212" xr:uid="{74483F70-F7EB-419A-9053-3B4B24EAD7D7}"/>
    <cellStyle name="集計 3 2 4 17" xfId="13194" xr:uid="{84EAAB2E-9B9B-4C2E-91ED-40E30CC589F4}"/>
    <cellStyle name="集計 3 2 4 17 2" xfId="34883" xr:uid="{8EC71041-EB8D-46C2-ABC2-ECD886575B3D}"/>
    <cellStyle name="集計 3 2 4 18" xfId="24123" xr:uid="{F166D662-12C1-48FA-B843-581D2F2CCEF7}"/>
    <cellStyle name="集計 3 2 4 19" xfId="45821" xr:uid="{909484B9-5F7A-4173-A6B1-C379FDA5C461}"/>
    <cellStyle name="集計 3 2 4 2" xfId="3369" xr:uid="{28B36E6E-9B48-4EE8-8AF8-F3BC0B5B6369}"/>
    <cellStyle name="集計 3 2 4 2 2" xfId="14125" xr:uid="{F4ECE849-6EA0-4985-9466-061A07681ACE}"/>
    <cellStyle name="集計 3 2 4 2 2 2" xfId="35815" xr:uid="{8AB5989A-ADAD-4FF6-8DB7-9FF8719E8609}"/>
    <cellStyle name="集計 3 2 4 2 2 3" xfId="50032" xr:uid="{5C7699D4-F190-4E56-87C1-EFD56E164A79}"/>
    <cellStyle name="集計 3 2 4 2 3" xfId="25056" xr:uid="{A4CD3793-E0F7-4E28-9AB4-4F2AF1B907B9}"/>
    <cellStyle name="集計 3 2 4 2 4" xfId="47863" xr:uid="{92E1EB80-5B67-4F98-9BF0-2F15D1B86DC8}"/>
    <cellStyle name="集計 3 2 4 20" xfId="46499" xr:uid="{738DF792-42F3-4A77-A687-4F34E31C5D62}"/>
    <cellStyle name="集計 3 2 4 21" xfId="47183" xr:uid="{D3C9A475-F2A4-40DA-AA36-575C61A5CC9F}"/>
    <cellStyle name="集計 3 2 4 3" xfId="4046" xr:uid="{46733012-2A83-4450-913C-3FD9399EC015}"/>
    <cellStyle name="集計 3 2 4 3 2" xfId="14802" xr:uid="{09828449-AA86-4D88-8992-60FB018C13EF}"/>
    <cellStyle name="集計 3 2 4 3 2 2" xfId="36492" xr:uid="{0F65B4D3-993F-4EAC-9874-A6C7778FC99F}"/>
    <cellStyle name="集計 3 2 4 3 2 3" xfId="50712" xr:uid="{2E0C6490-A6FC-4EA1-985F-1D6F627A006C}"/>
    <cellStyle name="集計 3 2 4 3 3" xfId="25734" xr:uid="{0C6E31E0-E234-451D-9C77-4C469EEF44C5}"/>
    <cellStyle name="集計 3 2 4 3 4" xfId="48543" xr:uid="{6378CCA0-0DD5-4F37-8E59-83D5F3DC6172}"/>
    <cellStyle name="集計 3 2 4 4" xfId="4726" xr:uid="{21B6460D-F64A-4D23-8A15-318EFF5E245F}"/>
    <cellStyle name="集計 3 2 4 4 2" xfId="15482" xr:uid="{86D2D6B0-3CE7-4591-9B8C-3346EF564336}"/>
    <cellStyle name="集計 3 2 4 4 2 2" xfId="37172" xr:uid="{316F7115-FB56-4543-AB04-BAFF9FCBD2EC}"/>
    <cellStyle name="集計 3 2 4 4 3" xfId="26414" xr:uid="{6435426C-FB3C-416B-A0C4-B1AFB5A8B336}"/>
    <cellStyle name="集計 3 2 4 4 4" xfId="49352" xr:uid="{017601FF-3AFC-471B-8147-0119DCD75DB4}"/>
    <cellStyle name="集計 3 2 4 5" xfId="5402" xr:uid="{6A550E54-2701-476D-A7C9-058A1565FD56}"/>
    <cellStyle name="集計 3 2 4 5 2" xfId="16158" xr:uid="{7287A592-FCC8-4DE8-8D0D-E8CBB6A8E842}"/>
    <cellStyle name="集計 3 2 4 5 2 2" xfId="37848" xr:uid="{81DEB37C-9F48-4102-BA22-9C1D75EEA2D2}"/>
    <cellStyle name="集計 3 2 4 5 3" xfId="27090" xr:uid="{DC0B8A8E-446F-40A1-8B16-2E4CF9A8833A}"/>
    <cellStyle name="集計 3 2 4 6" xfId="6091" xr:uid="{0B2EF13A-A316-42E8-9550-F9A23E8D1811}"/>
    <cellStyle name="集計 3 2 4 6 2" xfId="16847" xr:uid="{740EF206-586E-4897-9841-8138D7C9CBDC}"/>
    <cellStyle name="集計 3 2 4 6 2 2" xfId="38537" xr:uid="{1A6113AC-B7B7-466D-A975-EB8A1CAA7527}"/>
    <cellStyle name="集計 3 2 4 6 3" xfId="27778" xr:uid="{D32F1F72-58BC-45AD-8EB1-158DF0B3C19E}"/>
    <cellStyle name="集計 3 2 4 7" xfId="6765" xr:uid="{BB692A86-9B2F-447A-BA68-6250A43DBECD}"/>
    <cellStyle name="集計 3 2 4 7 2" xfId="17521" xr:uid="{0D1F8ED8-3A84-4B9D-8E93-FD9520B03E18}"/>
    <cellStyle name="集計 3 2 4 7 2 2" xfId="39211" xr:uid="{A3597412-6E2B-45E8-8364-E02CBA3E47B9}"/>
    <cellStyle name="集計 3 2 4 7 3" xfId="28452" xr:uid="{072F28B6-C51B-46CB-B042-24374AA0CBF9}"/>
    <cellStyle name="集計 3 2 4 8" xfId="7441" xr:uid="{7A56181B-45D5-483A-BADC-511B8B2DB496}"/>
    <cellStyle name="集計 3 2 4 8 2" xfId="18197" xr:uid="{0E792D15-3DD7-4E61-8FF6-D2EEE3E88F5C}"/>
    <cellStyle name="集計 3 2 4 8 2 2" xfId="39887" xr:uid="{71FDC0C6-6E74-4914-978B-3F7E95772E5C}"/>
    <cellStyle name="集計 3 2 4 8 3" xfId="29128" xr:uid="{27B87445-AE8D-4141-836A-E739D67155C5}"/>
    <cellStyle name="集計 3 2 4 9" xfId="8065" xr:uid="{87900AFE-B97D-4EE5-A49B-EB0CDCBE806C}"/>
    <cellStyle name="集計 3 2 4 9 2" xfId="18821" xr:uid="{70E863C8-2966-421D-9F41-B96E3B0F38AF}"/>
    <cellStyle name="集計 3 2 4 9 2 2" xfId="40512" xr:uid="{DD1D575D-AE72-4560-BE38-92836CA35C23}"/>
    <cellStyle name="集計 3 2 4 9 3" xfId="29753" xr:uid="{F5F6B1DF-5DF0-4BA4-99EE-29B0B8A82975}"/>
    <cellStyle name="集計 3 2 5" xfId="2775" xr:uid="{192A9ADD-D269-4412-A8DD-AED9A26856AC}"/>
    <cellStyle name="集計 3 2 5 10" xfId="8803" xr:uid="{BD25315C-F263-4A5F-909E-AF33CB3B6FAE}"/>
    <cellStyle name="集計 3 2 5 10 2" xfId="19559" xr:uid="{501683EB-76B7-4F21-AB3A-4DB129BE4A11}"/>
    <cellStyle name="集計 3 2 5 10 2 2" xfId="41250" xr:uid="{A235BC31-28B8-4090-9F19-4FC8126DA302}"/>
    <cellStyle name="集計 3 2 5 10 3" xfId="30491" xr:uid="{323D9261-208C-4B9A-82A0-093F4B10FC68}"/>
    <cellStyle name="集計 3 2 5 11" xfId="9428" xr:uid="{62659F32-0CC9-41A0-AC4C-85D4EE4A77DB}"/>
    <cellStyle name="集計 3 2 5 11 2" xfId="20185" xr:uid="{6BC54ACA-F2A9-4409-83CB-1CE9AFC2542B}"/>
    <cellStyle name="集計 3 2 5 11 2 2" xfId="41876" xr:uid="{6225DF1C-7D03-494B-8E4C-695C8855748B}"/>
    <cellStyle name="集計 3 2 5 11 3" xfId="31117" xr:uid="{E2C7FC6A-C83A-47AF-BF58-C142812FC753}"/>
    <cellStyle name="集計 3 2 5 12" xfId="10063" xr:uid="{6525EF27-EB86-434C-B287-3D9C85443E0C}"/>
    <cellStyle name="集計 3 2 5 12 2" xfId="20820" xr:uid="{38FC8D0A-4CD4-46F0-A8A0-FF1AB27A725A}"/>
    <cellStyle name="集計 3 2 5 12 2 2" xfId="42511" xr:uid="{B1302642-688C-48E5-9E1B-0B7592F0F5DA}"/>
    <cellStyle name="集計 3 2 5 12 3" xfId="31752" xr:uid="{226DFF9F-2C3F-4254-B0B7-2EA8591703A1}"/>
    <cellStyle name="集計 3 2 5 13" xfId="10715" xr:uid="{D5F73F84-2B7A-4D8C-969B-732060A011C6}"/>
    <cellStyle name="集計 3 2 5 13 2" xfId="21472" xr:uid="{42BB35CE-DA20-4A11-8465-0C65B72B9B3A}"/>
    <cellStyle name="集計 3 2 5 13 2 2" xfId="43163" xr:uid="{8F3DCCB0-AE41-4A03-A80C-A41A975D37DD}"/>
    <cellStyle name="集計 3 2 5 13 3" xfId="32404" xr:uid="{DCAA05A3-252A-45EF-9EE3-124C0D498044}"/>
    <cellStyle name="集計 3 2 5 14" xfId="11340" xr:uid="{040BD79A-18A7-420E-A701-B801E138F2F0}"/>
    <cellStyle name="集計 3 2 5 14 2" xfId="22097" xr:uid="{09FBC886-D7FD-4FFB-88A0-CB1A33C9F59F}"/>
    <cellStyle name="集計 3 2 5 14 2 2" xfId="43788" xr:uid="{4C329027-AA80-4756-AC2B-7A1F60FA90BC}"/>
    <cellStyle name="集計 3 2 5 14 3" xfId="33029" xr:uid="{C177760B-BFA9-4FA4-8C03-19564959E806}"/>
    <cellStyle name="集計 3 2 5 15" xfId="11945" xr:uid="{2D0D3DA6-3B4C-4E5C-ACBF-BA81B1D728CB}"/>
    <cellStyle name="集計 3 2 5 15 2" xfId="22702" xr:uid="{8A154086-D6DD-4152-B771-36C50FB48659}"/>
    <cellStyle name="集計 3 2 5 15 2 2" xfId="44393" xr:uid="{844975B8-52C3-4A89-A13A-C1F55E939C60}"/>
    <cellStyle name="集計 3 2 5 15 3" xfId="33634" xr:uid="{8BAD8C8F-B678-497D-AB8F-E277524ACF2A}"/>
    <cellStyle name="集計 3 2 5 16" xfId="12574" xr:uid="{DB2F8848-1DF3-4C2D-A017-7CB26B7D6B67}"/>
    <cellStyle name="集計 3 2 5 16 2" xfId="23331" xr:uid="{DEFB1D3C-A3B9-4C47-99B5-EBD881A6534A}"/>
    <cellStyle name="集計 3 2 5 16 2 2" xfId="45022" xr:uid="{932D3A02-2BF5-4193-9C86-4D9BC7C1BA46}"/>
    <cellStyle name="集計 3 2 5 16 3" xfId="34263" xr:uid="{2695FC6B-4CB0-47D7-ABAB-D9B9BDFE8D57}"/>
    <cellStyle name="集計 3 2 5 17" xfId="13245" xr:uid="{894DF37D-4AF0-4D5C-8494-D61E4400E17D}"/>
    <cellStyle name="集計 3 2 5 17 2" xfId="34934" xr:uid="{3D7C2A95-6328-480D-B352-0C59890FFE66}"/>
    <cellStyle name="集計 3 2 5 18" xfId="24174" xr:uid="{1855B189-2EAB-422D-96EE-30B9A7581A19}"/>
    <cellStyle name="集計 3 2 5 19" xfId="45872" xr:uid="{3A9039AE-AD2D-4C64-8F78-210D438F15BE}"/>
    <cellStyle name="集計 3 2 5 2" xfId="3426" xr:uid="{ADF82984-00F9-462F-8A57-D646A16D8B6E}"/>
    <cellStyle name="集計 3 2 5 2 2" xfId="14182" xr:uid="{F9079763-0E1D-4F72-9166-887CFB6DFE30}"/>
    <cellStyle name="集計 3 2 5 2 2 2" xfId="35872" xr:uid="{5F01B496-89CE-426B-99A6-FA0F4C2C7D39}"/>
    <cellStyle name="集計 3 2 5 2 2 3" xfId="50083" xr:uid="{26FB3E9C-FA46-454F-BCF9-3AB828DE842F}"/>
    <cellStyle name="集計 3 2 5 2 3" xfId="25113" xr:uid="{AE4EF641-2798-40C9-9562-371CA906A722}"/>
    <cellStyle name="集計 3 2 5 2 4" xfId="47914" xr:uid="{67016B35-366B-4A8C-888A-B6AF054351A5}"/>
    <cellStyle name="集計 3 2 5 20" xfId="46550" xr:uid="{AB9609CB-C542-40A0-9D97-9129B2CD502A}"/>
    <cellStyle name="集計 3 2 5 21" xfId="47234" xr:uid="{A6471411-A465-4BC6-B868-BEE5CA0BFCF4}"/>
    <cellStyle name="集計 3 2 5 3" xfId="4106" xr:uid="{1E9A76F8-758F-4564-94C3-6ECE9CFD3DFD}"/>
    <cellStyle name="集計 3 2 5 3 2" xfId="14862" xr:uid="{7D64C482-C0DF-48EF-B179-83C7029305FC}"/>
    <cellStyle name="集計 3 2 5 3 2 2" xfId="36552" xr:uid="{2BC747CD-9820-42E6-96A0-AE02C7F053F1}"/>
    <cellStyle name="集計 3 2 5 3 2 3" xfId="50763" xr:uid="{8E889C6A-CCBB-4E58-8DA7-5E964B9B818D}"/>
    <cellStyle name="集計 3 2 5 3 3" xfId="25794" xr:uid="{D0242291-C290-4B7B-BDA9-E9D7AC881B33}"/>
    <cellStyle name="集計 3 2 5 3 4" xfId="48594" xr:uid="{3F1814D3-F851-41C7-938E-7C4C567A4649}"/>
    <cellStyle name="集計 3 2 5 4" xfId="4782" xr:uid="{A8582BBB-FEBE-4487-B948-C72E9353257E}"/>
    <cellStyle name="集計 3 2 5 4 2" xfId="15538" xr:uid="{699D1D1F-0C12-480E-8219-BE0760FA8032}"/>
    <cellStyle name="集計 3 2 5 4 2 2" xfId="37228" xr:uid="{0383EB77-61C4-4258-9CB2-18D1422D536D}"/>
    <cellStyle name="集計 3 2 5 4 3" xfId="26470" xr:uid="{06A1AA55-D9A5-4E1D-A62C-2816E4C64279}"/>
    <cellStyle name="集計 3 2 5 4 4" xfId="49403" xr:uid="{4ACE9416-C779-42CB-8D36-718777E1507B}"/>
    <cellStyle name="集計 3 2 5 5" xfId="5462" xr:uid="{04A0EE14-E630-4363-9857-3481187C5806}"/>
    <cellStyle name="集計 3 2 5 5 2" xfId="16218" xr:uid="{AB4B13C2-2C35-4407-82AE-DE160FBF0527}"/>
    <cellStyle name="集計 3 2 5 5 2 2" xfId="37908" xr:uid="{031F6D2B-CDF7-455C-8A82-0D0A19662DB6}"/>
    <cellStyle name="集計 3 2 5 5 3" xfId="27150" xr:uid="{EC3F6107-C730-44EC-A6F9-764A58D5C209}"/>
    <cellStyle name="集計 3 2 5 6" xfId="6146" xr:uid="{E7124E0A-2F7A-4D6D-AC8A-64E8E02D5E91}"/>
    <cellStyle name="集計 3 2 5 6 2" xfId="16902" xr:uid="{5EC839AA-1FE7-44F5-9976-97C4171F1BAE}"/>
    <cellStyle name="集計 3 2 5 6 2 2" xfId="38592" xr:uid="{73C436F9-1A5B-4A8E-9AA8-287837FB2ACE}"/>
    <cellStyle name="集計 3 2 5 6 3" xfId="27833" xr:uid="{DDDFF9C3-C4BC-44A4-A8E0-5FEFF7778A78}"/>
    <cellStyle name="集計 3 2 5 7" xfId="6825" xr:uid="{E4338666-F921-48E0-B420-3F81E0203C71}"/>
    <cellStyle name="集計 3 2 5 7 2" xfId="17581" xr:uid="{F1CC321A-C820-4E9F-A3F1-46397D6B49A0}"/>
    <cellStyle name="集計 3 2 5 7 2 2" xfId="39271" xr:uid="{2FBB2275-995E-4170-9814-560E0EEF3194}"/>
    <cellStyle name="集計 3 2 5 7 3" xfId="28512" xr:uid="{B7CE31C8-F903-421F-A843-9364A26AB03A}"/>
    <cellStyle name="集計 3 2 5 8" xfId="7488" xr:uid="{63E312C6-3A06-4C6F-A6A3-B51146AA5D53}"/>
    <cellStyle name="集計 3 2 5 8 2" xfId="18244" xr:uid="{7C4B0816-377A-4B5F-B317-6C740C66CC73}"/>
    <cellStyle name="集計 3 2 5 8 2 2" xfId="39934" xr:uid="{FDA8164E-3BCF-4BF8-9AB7-4D797050AC10}"/>
    <cellStyle name="集計 3 2 5 8 3" xfId="29175" xr:uid="{1B26778E-907C-4697-9975-DAAE78DAE7A0}"/>
    <cellStyle name="集計 3 2 5 9" xfId="8122" xr:uid="{F3A6386B-49FA-44C7-8CB8-A3E10CF359D1}"/>
    <cellStyle name="集計 3 2 5 9 2" xfId="18878" xr:uid="{44AA38D0-64A5-467A-BCB1-69D39B23A190}"/>
    <cellStyle name="集計 3 2 5 9 2 2" xfId="40569" xr:uid="{8AD8CB30-DCF5-4C02-8B8D-6BB0E6F3ADC8}"/>
    <cellStyle name="集計 3 2 5 9 3" xfId="29810" xr:uid="{1F9D6A4B-AF72-4C54-9D96-88737458B945}"/>
    <cellStyle name="集計 3 2 6" xfId="2835" xr:uid="{060B9C81-09B7-4275-A14C-4A92007538EA}"/>
    <cellStyle name="集計 3 2 6 10" xfId="8863" xr:uid="{7C567084-EFF8-49BA-BBA6-5313C001B4F9}"/>
    <cellStyle name="集計 3 2 6 10 2" xfId="19619" xr:uid="{6E42E8C2-A641-4638-98DC-A9468CE43168}"/>
    <cellStyle name="集計 3 2 6 10 2 2" xfId="41310" xr:uid="{D6D2CA18-A7A6-4760-8765-06D3C9993F89}"/>
    <cellStyle name="集計 3 2 6 10 3" xfId="30551" xr:uid="{96EDD28A-83D8-4DF7-8076-CF07E1015D4A}"/>
    <cellStyle name="集計 3 2 6 11" xfId="9488" xr:uid="{417E24C8-E4BB-4E56-8F1E-CABF466CB29D}"/>
    <cellStyle name="集計 3 2 6 11 2" xfId="20245" xr:uid="{CA2B2C79-78D9-452B-917A-9DBBC501B1E9}"/>
    <cellStyle name="集計 3 2 6 11 2 2" xfId="41936" xr:uid="{E1813928-68AB-4273-82D9-64375BEFEFF1}"/>
    <cellStyle name="集計 3 2 6 11 3" xfId="31177" xr:uid="{9B9CC307-4EE8-40C0-98D5-FD10859FDEFC}"/>
    <cellStyle name="集計 3 2 6 12" xfId="10123" xr:uid="{95FAE57B-630F-4B21-AEDC-B05A14901631}"/>
    <cellStyle name="集計 3 2 6 12 2" xfId="20880" xr:uid="{8D6DBCDC-A1FB-4532-8EC6-0A90B79E0E39}"/>
    <cellStyle name="集計 3 2 6 12 2 2" xfId="42571" xr:uid="{2BD622EB-0E03-4748-AF7F-252F12BAACA8}"/>
    <cellStyle name="集計 3 2 6 12 3" xfId="31812" xr:uid="{E290BF3A-AA01-4DBA-A4DB-F6386F97F73F}"/>
    <cellStyle name="集計 3 2 6 13" xfId="10775" xr:uid="{98397565-4086-45C6-A2DB-BDD6E25750A2}"/>
    <cellStyle name="集計 3 2 6 13 2" xfId="21532" xr:uid="{854847F5-A433-4C50-887F-645859B8298D}"/>
    <cellStyle name="集計 3 2 6 13 2 2" xfId="43223" xr:uid="{19F97676-5FFD-4DAD-9132-3F8CA1A9B6A2}"/>
    <cellStyle name="集計 3 2 6 13 3" xfId="32464" xr:uid="{4E98E280-DBBC-4A01-9955-DE3A09A69C66}"/>
    <cellStyle name="集計 3 2 6 14" xfId="11400" xr:uid="{CA06917A-0D91-46DA-A410-7F62CA3D0585}"/>
    <cellStyle name="集計 3 2 6 14 2" xfId="22157" xr:uid="{C80E19A3-C7D3-431C-B1C1-AC19FC177918}"/>
    <cellStyle name="集計 3 2 6 14 2 2" xfId="43848" xr:uid="{87603466-6720-49E2-9B91-ADB5239D17E7}"/>
    <cellStyle name="集計 3 2 6 14 3" xfId="33089" xr:uid="{4467B93A-EDFC-4E17-A125-2D79B0E91B74}"/>
    <cellStyle name="集計 3 2 6 15" xfId="12005" xr:uid="{98320697-69F9-4F8A-B124-F3E6B339CCDB}"/>
    <cellStyle name="集計 3 2 6 15 2" xfId="22762" xr:uid="{3F75807B-AF07-4DBA-89D2-DA708295E702}"/>
    <cellStyle name="集計 3 2 6 15 2 2" xfId="44453" xr:uid="{2D64739F-5DB6-429E-BB7C-3500F58B2F91}"/>
    <cellStyle name="集計 3 2 6 15 3" xfId="33694" xr:uid="{95BD4E83-4A25-411A-BAE7-B28192948C4D}"/>
    <cellStyle name="集計 3 2 6 16" xfId="12634" xr:uid="{86FFAF95-D691-4C4A-AFEE-EF52FF195BCA}"/>
    <cellStyle name="集計 3 2 6 16 2" xfId="23391" xr:uid="{36B7FA9E-873E-414F-ACD0-038C0F6B429A}"/>
    <cellStyle name="集計 3 2 6 16 2 2" xfId="45082" xr:uid="{0F943B0E-0423-4E7C-B2C8-99678E64F190}"/>
    <cellStyle name="集計 3 2 6 16 3" xfId="34323" xr:uid="{A15D1C9C-8E51-4EBC-9476-A3240B28086B}"/>
    <cellStyle name="集計 3 2 6 17" xfId="13305" xr:uid="{F767C827-9949-40E9-881A-C93A7065633D}"/>
    <cellStyle name="集計 3 2 6 17 2" xfId="34994" xr:uid="{F1275DC3-3902-4EE5-8341-7D8E9086A266}"/>
    <cellStyle name="集計 3 2 6 18" xfId="24234" xr:uid="{571AE2F5-61BB-4F1C-937D-3D0B347E5F35}"/>
    <cellStyle name="集計 3 2 6 19" xfId="45932" xr:uid="{276383CB-17F5-4750-80A2-93B2908FCB3B}"/>
    <cellStyle name="集計 3 2 6 2" xfId="3486" xr:uid="{5D343ED0-1682-4E61-9D09-1E32FDD29211}"/>
    <cellStyle name="集計 3 2 6 2 2" xfId="14242" xr:uid="{9FBC33AA-1FB5-4A14-AE62-313EFB5D87D0}"/>
    <cellStyle name="集計 3 2 6 2 2 2" xfId="35932" xr:uid="{2F8E53D3-502F-47BF-A468-1F60EC789F26}"/>
    <cellStyle name="集計 3 2 6 2 2 3" xfId="50143" xr:uid="{5717B8AD-068E-468A-9F7B-2FE45A6D66E2}"/>
    <cellStyle name="集計 3 2 6 2 3" xfId="25173" xr:uid="{7AEA2FB5-EE12-43B7-A9CE-31DBC1A17DE1}"/>
    <cellStyle name="集計 3 2 6 2 4" xfId="47974" xr:uid="{2D13C3BC-D65C-44C6-A936-B6986B51F55C}"/>
    <cellStyle name="集計 3 2 6 20" xfId="46610" xr:uid="{DEF85FAB-484A-4958-B246-051046B39368}"/>
    <cellStyle name="集計 3 2 6 21" xfId="47294" xr:uid="{0D1A0191-EA1A-4E91-99E0-AD33DE7606C9}"/>
    <cellStyle name="集計 3 2 6 3" xfId="4166" xr:uid="{C2CC2E55-DD4D-434C-9E14-5F436F600AC8}"/>
    <cellStyle name="集計 3 2 6 3 2" xfId="14922" xr:uid="{9074DCF0-6345-417C-AFEE-7B2CF755D070}"/>
    <cellStyle name="集計 3 2 6 3 2 2" xfId="36612" xr:uid="{107AEA53-EEFA-4176-88C3-43C3EF0387D5}"/>
    <cellStyle name="集計 3 2 6 3 2 3" xfId="50823" xr:uid="{A167CE3C-1984-4181-B6C7-38D26B48B298}"/>
    <cellStyle name="集計 3 2 6 3 3" xfId="25854" xr:uid="{8A7B79F6-9349-4527-A432-86E9F8DA0DFE}"/>
    <cellStyle name="集計 3 2 6 3 4" xfId="48654" xr:uid="{9AE58F23-EDFF-41DC-8DC1-2B7969BCF9BA}"/>
    <cellStyle name="集計 3 2 6 4" xfId="4842" xr:uid="{0F445A20-FF40-4557-8C58-FED49FCE3EA2}"/>
    <cellStyle name="集計 3 2 6 4 2" xfId="15598" xr:uid="{13F9B8A7-E641-43AB-8A56-4209CF42DAC5}"/>
    <cellStyle name="集計 3 2 6 4 2 2" xfId="37288" xr:uid="{30C22A9E-77F0-4EFB-8EA5-CB599896B8B0}"/>
    <cellStyle name="集計 3 2 6 4 3" xfId="26530" xr:uid="{E34065B8-8B0A-4691-BE91-16343F930021}"/>
    <cellStyle name="集計 3 2 6 4 4" xfId="49463" xr:uid="{0DB3EC49-0C7F-4B65-B401-DE1C9D88F1A6}"/>
    <cellStyle name="集計 3 2 6 5" xfId="5522" xr:uid="{91CCCE8E-08CC-4815-B0DD-225EDD0B2147}"/>
    <cellStyle name="集計 3 2 6 5 2" xfId="16278" xr:uid="{87179C34-7200-4DDC-B209-05C22E476E9B}"/>
    <cellStyle name="集計 3 2 6 5 2 2" xfId="37968" xr:uid="{52C1895E-C2BF-404F-AB40-778A18B94317}"/>
    <cellStyle name="集計 3 2 6 5 3" xfId="27209" xr:uid="{7A997BB8-E8A7-47F1-95A8-E57D5AD4EE00}"/>
    <cellStyle name="集計 3 2 6 6" xfId="6205" xr:uid="{A74B2187-4170-41C3-925B-7850E0B5C904}"/>
    <cellStyle name="集計 3 2 6 6 2" xfId="16961" xr:uid="{47CF6188-768B-4671-88A6-799DD8FC5545}"/>
    <cellStyle name="集計 3 2 6 6 2 2" xfId="38651" xr:uid="{FB1660A0-12CC-42CD-A357-E0990A8F93E0}"/>
    <cellStyle name="集計 3 2 6 6 3" xfId="27892" xr:uid="{B3B2B3ED-9AFD-43F5-84A5-F6C8F85DE43E}"/>
    <cellStyle name="集計 3 2 6 7" xfId="6884" xr:uid="{4F7DED0C-69AC-450A-A80B-7792C25C2568}"/>
    <cellStyle name="集計 3 2 6 7 2" xfId="17640" xr:uid="{F09E98E4-9A92-44A3-908F-950506DBA153}"/>
    <cellStyle name="集計 3 2 6 7 2 2" xfId="39330" xr:uid="{C2564BEF-9158-48E9-99D4-21DDD8E0E799}"/>
    <cellStyle name="集計 3 2 6 7 3" xfId="28571" xr:uid="{4C52B7F8-C5FA-44C1-987D-B1C47217C56F}"/>
    <cellStyle name="集計 3 2 6 8" xfId="7547" xr:uid="{235BC29A-73E4-432E-BB2C-D42BF716E5B5}"/>
    <cellStyle name="集計 3 2 6 8 2" xfId="18303" xr:uid="{FB9585E7-8D8A-43EF-818A-ABE5E2246EE4}"/>
    <cellStyle name="集計 3 2 6 8 2 2" xfId="39993" xr:uid="{8C6D15C8-CCED-4B6F-B023-0432F7914AD6}"/>
    <cellStyle name="集計 3 2 6 8 3" xfId="29234" xr:uid="{4F39FFA2-1DD9-4291-9F0D-7CD14F3A0070}"/>
    <cellStyle name="集計 3 2 6 9" xfId="8182" xr:uid="{82B2F93C-79B1-49D0-BFBA-4A935F64BA62}"/>
    <cellStyle name="集計 3 2 6 9 2" xfId="18938" xr:uid="{9EF53D4E-9480-43F0-90BA-E725AB5DE233}"/>
    <cellStyle name="集計 3 2 6 9 2 2" xfId="40629" xr:uid="{5BA0A8B0-777E-40F2-9340-7BF07A79AB5D}"/>
    <cellStyle name="集計 3 2 6 9 3" xfId="29870" xr:uid="{989FF827-6530-4851-A92B-2E4E51E568D8}"/>
    <cellStyle name="集計 3 2 7" xfId="2894" xr:uid="{2934AFD4-765C-4F26-9231-45B31A9E540C}"/>
    <cellStyle name="集計 3 2 7 10" xfId="8922" xr:uid="{4223C61D-9CF0-4B1C-B0B0-64EF71EFAC90}"/>
    <cellStyle name="集計 3 2 7 10 2" xfId="19678" xr:uid="{1322747A-B87F-44DC-B5F9-0E581A8B7C4F}"/>
    <cellStyle name="集計 3 2 7 10 2 2" xfId="41369" xr:uid="{8B409CF2-3135-439B-BD72-BC5813B0B803}"/>
    <cellStyle name="集計 3 2 7 10 3" xfId="30610" xr:uid="{C22475FF-9EF7-4F29-8EDB-5395E346CB1F}"/>
    <cellStyle name="集計 3 2 7 11" xfId="9547" xr:uid="{3A01E948-4EC9-46AA-9628-DEF2526CC4DC}"/>
    <cellStyle name="集計 3 2 7 11 2" xfId="20304" xr:uid="{69B2E5BA-4DE1-482D-8C99-279F2CBEFC87}"/>
    <cellStyle name="集計 3 2 7 11 2 2" xfId="41995" xr:uid="{18B14979-C9F5-42F6-BD9F-FBF4C0AC692C}"/>
    <cellStyle name="集計 3 2 7 11 3" xfId="31236" xr:uid="{817BF250-7718-406D-9336-57684ED5BF4A}"/>
    <cellStyle name="集計 3 2 7 12" xfId="10182" xr:uid="{821C3C13-C2A2-42B7-B0D2-0858AC04A98A}"/>
    <cellStyle name="集計 3 2 7 12 2" xfId="20939" xr:uid="{2B802544-8194-45C4-A0B5-9CBB191F5B7A}"/>
    <cellStyle name="集計 3 2 7 12 2 2" xfId="42630" xr:uid="{52DC622A-1D33-4CC0-A2D5-24103310B543}"/>
    <cellStyle name="集計 3 2 7 12 3" xfId="31871" xr:uid="{63F9EE8E-EEED-454C-B80A-74823AC1AD75}"/>
    <cellStyle name="集計 3 2 7 13" xfId="10834" xr:uid="{2DB9285F-91B0-410B-8B79-DC8817ED13C4}"/>
    <cellStyle name="集計 3 2 7 13 2" xfId="21591" xr:uid="{200DEADF-BBDC-4940-A853-B39FA5EAC1E7}"/>
    <cellStyle name="集計 3 2 7 13 2 2" xfId="43282" xr:uid="{79C29B23-ABE3-44A8-B48F-0C996A5D366B}"/>
    <cellStyle name="集計 3 2 7 13 3" xfId="32523" xr:uid="{712AFA59-836A-4374-B0B2-8DB4464669EA}"/>
    <cellStyle name="集計 3 2 7 14" xfId="11459" xr:uid="{69163B05-5449-4AFD-837E-2AD6907DC0E8}"/>
    <cellStyle name="集計 3 2 7 14 2" xfId="22216" xr:uid="{A4974DBE-1F72-4B7E-9B2B-0439DCFCB0F2}"/>
    <cellStyle name="集計 3 2 7 14 2 2" xfId="43907" xr:uid="{0A7E0873-14E9-43D5-95FA-C8DE43511BBA}"/>
    <cellStyle name="集計 3 2 7 14 3" xfId="33148" xr:uid="{94C334C2-41BC-4A64-8A08-7805D2399E50}"/>
    <cellStyle name="集計 3 2 7 15" xfId="12064" xr:uid="{713887EE-742F-472E-A46C-27D939D60058}"/>
    <cellStyle name="集計 3 2 7 15 2" xfId="22821" xr:uid="{10DA2F8E-1BB0-4806-B727-E728A03F76AE}"/>
    <cellStyle name="集計 3 2 7 15 2 2" xfId="44512" xr:uid="{22255246-E59B-48E1-9002-16ABECFAEABF}"/>
    <cellStyle name="集計 3 2 7 15 3" xfId="33753" xr:uid="{AC59E73D-F874-4776-806F-4B9570137F9D}"/>
    <cellStyle name="集計 3 2 7 16" xfId="12693" xr:uid="{AF6755B0-F190-4395-8D1A-5EAB581C0E56}"/>
    <cellStyle name="集計 3 2 7 16 2" xfId="23450" xr:uid="{9817A8D4-4B99-4922-B883-E09B85BB415D}"/>
    <cellStyle name="集計 3 2 7 16 2 2" xfId="45141" xr:uid="{14881D87-A174-4400-AB0B-500604F8EECC}"/>
    <cellStyle name="集計 3 2 7 16 3" xfId="34382" xr:uid="{82211F44-9210-48FB-A875-A0B8B26DE2DC}"/>
    <cellStyle name="集計 3 2 7 17" xfId="13364" xr:uid="{43D25AF5-1E82-4D86-B4DB-115F447B6443}"/>
    <cellStyle name="集計 3 2 7 17 2" xfId="35053" xr:uid="{97520CC5-3C4E-44EF-85A7-A6CCAAB524AA}"/>
    <cellStyle name="集計 3 2 7 18" xfId="24293" xr:uid="{73DE3625-FB0D-4268-B649-2B4B7D4D9D87}"/>
    <cellStyle name="集計 3 2 7 19" xfId="45991" xr:uid="{2A9011B1-752D-4D8D-92A6-35A367B808E9}"/>
    <cellStyle name="集計 3 2 7 2" xfId="3545" xr:uid="{2AB0D539-DF0A-4640-8752-536888B633BD}"/>
    <cellStyle name="集計 3 2 7 2 2" xfId="14301" xr:uid="{F7150B6E-7251-4F57-82C6-7F5281EDEE8F}"/>
    <cellStyle name="集計 3 2 7 2 2 2" xfId="35991" xr:uid="{4A56660C-54AB-4955-9B09-735642E8D233}"/>
    <cellStyle name="集計 3 2 7 2 2 3" xfId="50202" xr:uid="{60610548-299A-4E4F-9A28-1153486FC548}"/>
    <cellStyle name="集計 3 2 7 2 3" xfId="25233" xr:uid="{CD9DEFBB-0F73-45E6-B1FA-277D77C842EE}"/>
    <cellStyle name="集計 3 2 7 2 4" xfId="48033" xr:uid="{913DD8D3-4E59-4D3B-8B67-65EC454BEFA2}"/>
    <cellStyle name="集計 3 2 7 20" xfId="46669" xr:uid="{7D49A7FB-DB00-4E15-BC32-AA4F9736A8AF}"/>
    <cellStyle name="集計 3 2 7 21" xfId="47353" xr:uid="{A4517B3B-72A7-468E-A0F5-9DB6A80BF23C}"/>
    <cellStyle name="集計 3 2 7 3" xfId="4225" xr:uid="{6BC5ACA0-3B4C-45F6-BF29-129B85E0F3DB}"/>
    <cellStyle name="集計 3 2 7 3 2" xfId="14981" xr:uid="{7CB511EE-7C6F-404D-AA35-C0741E52771D}"/>
    <cellStyle name="集計 3 2 7 3 2 2" xfId="36671" xr:uid="{CF4FAE18-77D2-4B8C-8E83-CCAF84FCE4BC}"/>
    <cellStyle name="集計 3 2 7 3 2 3" xfId="50882" xr:uid="{11E14D43-4A7D-4D6B-A13D-087B4DD487D1}"/>
    <cellStyle name="集計 3 2 7 3 3" xfId="25913" xr:uid="{A06AE76D-40BF-4EB6-AD60-257423801443}"/>
    <cellStyle name="集計 3 2 7 3 4" xfId="48713" xr:uid="{4875240E-BE5C-43AF-91FB-C7111BA0AA76}"/>
    <cellStyle name="集計 3 2 7 4" xfId="4901" xr:uid="{71F4EF11-4F10-4EC7-90F8-8B6CD0A48A67}"/>
    <cellStyle name="集計 3 2 7 4 2" xfId="15657" xr:uid="{3E83C78F-66BF-4E67-8B64-D6BD0928E6C7}"/>
    <cellStyle name="集計 3 2 7 4 2 2" xfId="37347" xr:uid="{DAAF03D2-17DF-4557-BDC0-156C9D8ABD5B}"/>
    <cellStyle name="集計 3 2 7 4 3" xfId="26589" xr:uid="{3FA1E459-FD97-4F99-834D-136D1E6E5D91}"/>
    <cellStyle name="集計 3 2 7 4 4" xfId="49522" xr:uid="{248A9966-992B-4A11-9CFE-FED9C2B16895}"/>
    <cellStyle name="集計 3 2 7 5" xfId="5581" xr:uid="{06A0ADC8-EFA6-405C-AF03-120BFECAF42D}"/>
    <cellStyle name="集計 3 2 7 5 2" xfId="16337" xr:uid="{0A145C66-7CF9-4326-83BE-534603358987}"/>
    <cellStyle name="集計 3 2 7 5 2 2" xfId="38027" xr:uid="{AE2AB963-D0DF-463A-A629-8FB63D2CE2DA}"/>
    <cellStyle name="集計 3 2 7 5 3" xfId="27268" xr:uid="{07F7B76F-7C89-4374-AAE0-0C2886AA5881}"/>
    <cellStyle name="集計 3 2 7 6" xfId="6264" xr:uid="{9BC618DC-8431-4F9B-9BE3-0C6D6789797E}"/>
    <cellStyle name="集計 3 2 7 6 2" xfId="17020" xr:uid="{6585F741-66E6-4AD0-AB12-F82C5E0D9CD8}"/>
    <cellStyle name="集計 3 2 7 6 2 2" xfId="38710" xr:uid="{3101A63F-8E0B-40F7-BA8B-1FEC8CAB535A}"/>
    <cellStyle name="集計 3 2 7 6 3" xfId="27951" xr:uid="{23EE3CFC-7E64-44FD-B7FE-6F3E827CAC6C}"/>
    <cellStyle name="集計 3 2 7 7" xfId="6943" xr:uid="{E9B08FE9-BA43-422B-86BC-7D971601D2B5}"/>
    <cellStyle name="集計 3 2 7 7 2" xfId="17699" xr:uid="{EEC9878D-2669-4F86-8EEB-640C7EBC696F}"/>
    <cellStyle name="集計 3 2 7 7 2 2" xfId="39389" xr:uid="{F88A8AFC-5BE2-4598-999A-6A1BB85813C4}"/>
    <cellStyle name="集計 3 2 7 7 3" xfId="28630" xr:uid="{6C4D585D-4497-4B97-AA0E-BE79DCD0E5BF}"/>
    <cellStyle name="集計 3 2 7 8" xfId="7606" xr:uid="{8B1DC85A-CB9D-4119-B3A9-1F380AEDECE1}"/>
    <cellStyle name="集計 3 2 7 8 2" xfId="18362" xr:uid="{6FF3091E-168B-4FFF-93B3-733C0E0D8206}"/>
    <cellStyle name="集計 3 2 7 8 2 2" xfId="40053" xr:uid="{57308D24-362D-46AA-B652-E6BAB73B065F}"/>
    <cellStyle name="集計 3 2 7 8 3" xfId="29294" xr:uid="{6A7ABDAF-D50E-462D-917C-615DD304E854}"/>
    <cellStyle name="集計 3 2 7 9" xfId="8242" xr:uid="{E7FC03FE-2AE1-4766-AB26-10D26C9B8110}"/>
    <cellStyle name="集計 3 2 7 9 2" xfId="18998" xr:uid="{987FA01A-0DB2-454D-850C-19BED23C17DF}"/>
    <cellStyle name="集計 3 2 7 9 2 2" xfId="40689" xr:uid="{EBE86A79-B445-4CBB-9C14-67888B702A6D}"/>
    <cellStyle name="集計 3 2 7 9 3" xfId="29930" xr:uid="{791B4061-B8A4-4EEB-9307-920F80AB8614}"/>
    <cellStyle name="集計 3 2 8" xfId="2692" xr:uid="{9A81E970-9F8A-476F-B7E6-0E42C3D9F6F8}"/>
    <cellStyle name="集計 3 2 8 10" xfId="8719" xr:uid="{076EA9A9-1AFA-4151-9BA5-ACD4ECD8E1DE}"/>
    <cellStyle name="集計 3 2 8 10 2" xfId="19475" xr:uid="{7A4E07C2-2B5C-453F-9ADB-50E2994A25D3}"/>
    <cellStyle name="集計 3 2 8 10 2 2" xfId="41166" xr:uid="{B1477093-5FA2-4BBB-B494-E64C728A5360}"/>
    <cellStyle name="集計 3 2 8 10 3" xfId="30407" xr:uid="{32349390-D2B1-4EC2-8B19-23B70C34F1EA}"/>
    <cellStyle name="集計 3 2 8 11" xfId="9365" xr:uid="{DB94D2EB-2BFE-42E5-B448-B02BEAD05705}"/>
    <cellStyle name="集計 3 2 8 11 2" xfId="20122" xr:uid="{DC879C3D-DC97-4C80-B2F0-407E6B78C513}"/>
    <cellStyle name="集計 3 2 8 11 2 2" xfId="41813" xr:uid="{882A8043-EDE8-4A6B-A673-950EF467D3A1}"/>
    <cellStyle name="集計 3 2 8 11 3" xfId="31054" xr:uid="{27EE3240-921C-4374-A683-E6F22AB8C6D2}"/>
    <cellStyle name="集計 3 2 8 12" xfId="6816" xr:uid="{A68B5571-E53E-4AD2-BEC5-976991E08EFA}"/>
    <cellStyle name="集計 3 2 8 12 2" xfId="17572" xr:uid="{16278F22-AEE6-4FA2-836F-0F9536192311}"/>
    <cellStyle name="集計 3 2 8 12 2 2" xfId="39262" xr:uid="{7C5F1971-DD1B-4E6B-8E2D-45F2164056F8}"/>
    <cellStyle name="集計 3 2 8 12 3" xfId="28503" xr:uid="{173A51C1-A4A0-4B08-8EC9-3E018D869201}"/>
    <cellStyle name="集計 3 2 8 13" xfId="10653" xr:uid="{881EDD75-5D59-4F94-B25B-41AFDFFA5390}"/>
    <cellStyle name="集計 3 2 8 13 2" xfId="21410" xr:uid="{1F1F42AD-5870-47E5-A6B7-72E5A308A511}"/>
    <cellStyle name="集計 3 2 8 13 2 2" xfId="43101" xr:uid="{D9DEE2E5-1D6F-4731-9229-570BD22C7C65}"/>
    <cellStyle name="集計 3 2 8 13 3" xfId="32342" xr:uid="{5283CCAC-4D17-483A-93DB-BD541A3AC8D3}"/>
    <cellStyle name="集計 3 2 8 14" xfId="11274" xr:uid="{B5AB1871-C4CB-4953-B70D-8FE60EFDAD69}"/>
    <cellStyle name="集計 3 2 8 14 2" xfId="22031" xr:uid="{88177820-6E2F-4594-A804-16A5CC447923}"/>
    <cellStyle name="集計 3 2 8 14 2 2" xfId="43722" xr:uid="{3151A03B-0891-4601-BB33-32FEB3CCBC21}"/>
    <cellStyle name="集計 3 2 8 14 3" xfId="32963" xr:uid="{B92B7968-7137-473F-AAB5-C58B585E3E7F}"/>
    <cellStyle name="集計 3 2 8 15" xfId="8114" xr:uid="{1AA87F9D-33F6-440A-B6A9-5CDB0ED8A812}"/>
    <cellStyle name="集計 3 2 8 15 2" xfId="18870" xr:uid="{9372CFB8-C9EA-462E-A9E7-C72B7356F973}"/>
    <cellStyle name="集計 3 2 8 15 2 2" xfId="40561" xr:uid="{816F3327-E7F1-4880-8B88-C3E56221BAFD}"/>
    <cellStyle name="集計 3 2 8 15 3" xfId="29802" xr:uid="{60385E2C-9276-47FF-A096-DE7A4460C0CD}"/>
    <cellStyle name="集計 3 2 8 16" xfId="9411" xr:uid="{E4B4A0F1-BECB-41B5-986C-245F6E23A558}"/>
    <cellStyle name="集計 3 2 8 16 2" xfId="20168" xr:uid="{51361003-9BB3-4B55-8295-2E25D0F115AE}"/>
    <cellStyle name="集計 3 2 8 16 2 2" xfId="41859" xr:uid="{96ADE47A-09AA-41F2-9CD2-3488B92BE584}"/>
    <cellStyle name="集計 3 2 8 16 3" xfId="31100" xr:uid="{57172F40-F267-4B33-9C24-095479CC2149}"/>
    <cellStyle name="集計 3 2 8 17" xfId="13170" xr:uid="{AF46EB2F-C912-4EA1-8067-585408BE54B9}"/>
    <cellStyle name="集計 3 2 8 17 2" xfId="34859" xr:uid="{C471FA43-8B52-4596-B2C5-470B9DFE9CA6}"/>
    <cellStyle name="集計 3 2 8 18" xfId="24099" xr:uid="{051F9383-3AC8-46D9-B084-5EC7D3EB295E}"/>
    <cellStyle name="集計 3 2 8 19" xfId="45797" xr:uid="{373AE4E6-BB80-45D2-BA92-68C336B9F20D}"/>
    <cellStyle name="集計 3 2 8 2" xfId="3345" xr:uid="{87DE3FC9-3A14-4632-848E-22DC9F21FC63}"/>
    <cellStyle name="集計 3 2 8 2 2" xfId="14101" xr:uid="{B90FEADE-826E-408F-950A-637A19AF7602}"/>
    <cellStyle name="集計 3 2 8 2 2 2" xfId="35791" xr:uid="{1744C93C-10CD-4385-B7F3-D602F9E457A2}"/>
    <cellStyle name="集計 3 2 8 2 2 3" xfId="50008" xr:uid="{E7F6ED08-86C8-4AE7-8AB1-A6B0CB23DD53}"/>
    <cellStyle name="集計 3 2 8 2 3" xfId="25032" xr:uid="{A50A30C3-8A60-4A8A-876C-A0FB8BBE727E}"/>
    <cellStyle name="集計 3 2 8 2 4" xfId="47839" xr:uid="{93DD174D-6E65-4875-AD27-C033C8B39740}"/>
    <cellStyle name="集計 3 2 8 20" xfId="46475" xr:uid="{308CD0A3-74E4-4FAC-9776-06F8959CD09D}"/>
    <cellStyle name="集計 3 2 8 21" xfId="47159" xr:uid="{8C74050A-FC50-4941-B4B5-A1BD5956C691}"/>
    <cellStyle name="集計 3 2 8 3" xfId="4022" xr:uid="{1568B715-DEB8-4A55-A386-8EB20BF6E968}"/>
    <cellStyle name="集計 3 2 8 3 2" xfId="14778" xr:uid="{C1E2B449-8B9D-4185-B609-484AEADD2613}"/>
    <cellStyle name="集計 3 2 8 3 2 2" xfId="36468" xr:uid="{3A750099-8376-4D6C-B629-D8041A5D3B55}"/>
    <cellStyle name="集計 3 2 8 3 2 3" xfId="50688" xr:uid="{C559FE98-E52C-4095-A2B9-71FC5BD49348}"/>
    <cellStyle name="集計 3 2 8 3 3" xfId="25710" xr:uid="{655F40D1-D47C-490D-9BCB-B75DEC92A2B7}"/>
    <cellStyle name="集計 3 2 8 3 4" xfId="48519" xr:uid="{9057C71E-01C3-451F-AB3D-CB6B52B1856E}"/>
    <cellStyle name="集計 3 2 8 4" xfId="4702" xr:uid="{3DF463DF-391F-49FA-B4BD-93F32084FB75}"/>
    <cellStyle name="集計 3 2 8 4 2" xfId="15458" xr:uid="{AE1CCB2C-F085-4BEA-9287-845BDC5D2DFE}"/>
    <cellStyle name="集計 3 2 8 4 2 2" xfId="37148" xr:uid="{B01512D8-F1C7-4A32-8B43-FB2C256F6137}"/>
    <cellStyle name="集計 3 2 8 4 3" xfId="26390" xr:uid="{C4E1191F-BF31-45F3-8F88-825F3EC025A7}"/>
    <cellStyle name="集計 3 2 8 4 4" xfId="49328" xr:uid="{99ED5B28-6C01-487D-897D-95FC7574E6D2}"/>
    <cellStyle name="集計 3 2 8 5" xfId="5378" xr:uid="{C899B689-F6C2-478F-B0C3-C0CCBB18D4DF}"/>
    <cellStyle name="集計 3 2 8 5 2" xfId="16134" xr:uid="{EB38351D-A5F7-45A7-A9CF-2AC044913242}"/>
    <cellStyle name="集計 3 2 8 5 2 2" xfId="37824" xr:uid="{E3D3266E-C1A6-469F-A830-D41D36D8B506}"/>
    <cellStyle name="集計 3 2 8 5 3" xfId="27066" xr:uid="{5408EF1D-C93E-4A33-BFD4-3C6622A32DA8}"/>
    <cellStyle name="集計 3 2 8 6" xfId="6067" xr:uid="{032E2271-1E49-4D91-AA10-4FB5F0BACA26}"/>
    <cellStyle name="集計 3 2 8 6 2" xfId="16823" xr:uid="{789DE7CE-6DAF-4118-B3CF-23ACF24639FD}"/>
    <cellStyle name="集計 3 2 8 6 2 2" xfId="38513" xr:uid="{3063D3FF-0AB5-401A-8BE1-E453A30C6F01}"/>
    <cellStyle name="集計 3 2 8 6 3" xfId="27754" xr:uid="{7DDA8ED9-994B-4865-B83F-D105BE45F11F}"/>
    <cellStyle name="集計 3 2 8 7" xfId="6741" xr:uid="{8B5D6232-6DF5-40DA-9041-9459F73A2FEA}"/>
    <cellStyle name="集計 3 2 8 7 2" xfId="17497" xr:uid="{BA5D6C16-9E87-4BE6-B7F1-0F8AAD40FBD2}"/>
    <cellStyle name="集計 3 2 8 7 2 2" xfId="39187" xr:uid="{1E8DD0D5-5A7B-41D6-96CF-A8D1C3DDAAA4}"/>
    <cellStyle name="集計 3 2 8 7 3" xfId="28428" xr:uid="{257A276C-D1B3-43BA-9B92-FB992DFF312F}"/>
    <cellStyle name="集計 3 2 8 8" xfId="7417" xr:uid="{BDBDA23B-3347-4CBF-9321-C4C6CC2589ED}"/>
    <cellStyle name="集計 3 2 8 8 2" xfId="18173" xr:uid="{4DF8806B-DF49-468C-835A-2B986A51D4D5}"/>
    <cellStyle name="集計 3 2 8 8 2 2" xfId="39863" xr:uid="{53B6FA62-4DC0-4FDA-A1CC-D0E78BD2F43B}"/>
    <cellStyle name="集計 3 2 8 8 3" xfId="29104" xr:uid="{20D933C0-9929-4444-8505-B1837206B700}"/>
    <cellStyle name="集計 3 2 8 9" xfId="2563" xr:uid="{D768FADB-97C9-48FC-9882-ADAC56CB4F90}"/>
    <cellStyle name="集計 3 2 8 9 2" xfId="13932" xr:uid="{A1F99698-CF82-4433-8810-0F0EF1DF9208}"/>
    <cellStyle name="集計 3 2 8 9 2 2" xfId="35622" xr:uid="{1DDBB524-F9D8-4464-A17B-A6C303BCB8A5}"/>
    <cellStyle name="集計 3 2 8 9 3" xfId="24863" xr:uid="{A7143819-1C68-4BCC-B873-8606B3DB1BE0}"/>
    <cellStyle name="集計 3 2 9" xfId="2908" xr:uid="{B3F97AB3-4E33-4E47-A2BE-FFD3718FF980}"/>
    <cellStyle name="集計 3 2 9 10" xfId="8936" xr:uid="{A465FF47-A450-447F-A678-5CA2AB578E05}"/>
    <cellStyle name="集計 3 2 9 10 2" xfId="19692" xr:uid="{78184D58-B276-4028-92FE-DFC349F4EDA8}"/>
    <cellStyle name="集計 3 2 9 10 2 2" xfId="41383" xr:uid="{2F91733F-A508-470D-AB61-0DCE92BE5B34}"/>
    <cellStyle name="集計 3 2 9 10 3" xfId="30624" xr:uid="{5C2A842A-51BB-4BD2-AD0B-26DD9EE2626F}"/>
    <cellStyle name="集計 3 2 9 11" xfId="9561" xr:uid="{3CBB4C0E-7A3B-41AC-A52E-2965BB681539}"/>
    <cellStyle name="集計 3 2 9 11 2" xfId="20318" xr:uid="{DE140B44-A15E-43B9-9389-F46267B36D66}"/>
    <cellStyle name="集計 3 2 9 11 2 2" xfId="42009" xr:uid="{578C1698-46D6-4562-B573-0849EC3865AB}"/>
    <cellStyle name="集計 3 2 9 11 3" xfId="31250" xr:uid="{F3E928CF-90C5-4444-9DD6-D47ABE6C2111}"/>
    <cellStyle name="集計 3 2 9 12" xfId="10196" xr:uid="{42F291EF-748C-437A-BD36-368D3B289B09}"/>
    <cellStyle name="集計 3 2 9 12 2" xfId="20953" xr:uid="{DA8BC4D4-C06B-45BC-BC06-08930303F26E}"/>
    <cellStyle name="集計 3 2 9 12 2 2" xfId="42644" xr:uid="{0C72E2A5-B66E-40A8-B67E-BEE632C30272}"/>
    <cellStyle name="集計 3 2 9 12 3" xfId="31885" xr:uid="{373A4566-2915-4CAA-BE74-638982C0426B}"/>
    <cellStyle name="集計 3 2 9 13" xfId="10848" xr:uid="{C598D1E9-A0B2-4185-BC18-F3C5DF698E1E}"/>
    <cellStyle name="集計 3 2 9 13 2" xfId="21605" xr:uid="{7F3DF427-9179-4EE3-9AB0-FA358F301A29}"/>
    <cellStyle name="集計 3 2 9 13 2 2" xfId="43296" xr:uid="{BD631EDB-25A8-41F0-A815-C13C232DD0FD}"/>
    <cellStyle name="集計 3 2 9 13 3" xfId="32537" xr:uid="{26688ED6-94F7-4CF7-85D8-7A5A5B9A077C}"/>
    <cellStyle name="集計 3 2 9 14" xfId="11473" xr:uid="{EB0A84EC-CA38-4222-AACE-BFC39DE149D3}"/>
    <cellStyle name="集計 3 2 9 14 2" xfId="22230" xr:uid="{5F9158A5-BAC7-4B99-891B-5388969DD6E0}"/>
    <cellStyle name="集計 3 2 9 14 2 2" xfId="43921" xr:uid="{72E27A38-CF02-49BE-9B5F-04D72382C189}"/>
    <cellStyle name="集計 3 2 9 14 3" xfId="33162" xr:uid="{980DF769-BF6D-4A93-8F90-AC936E433B89}"/>
    <cellStyle name="集計 3 2 9 15" xfId="12078" xr:uid="{4F46B781-2B71-489D-BA79-A3BB5CACC144}"/>
    <cellStyle name="集計 3 2 9 15 2" xfId="22835" xr:uid="{0A33B4B0-7FAC-4A97-951F-13CB36C0DEF8}"/>
    <cellStyle name="集計 3 2 9 15 2 2" xfId="44526" xr:uid="{4F94E1F8-29BF-46E8-B56A-4A41A04BCBC6}"/>
    <cellStyle name="集計 3 2 9 15 3" xfId="33767" xr:uid="{AF081261-ED90-4676-8763-D6EB61B95784}"/>
    <cellStyle name="集計 3 2 9 16" xfId="12707" xr:uid="{2D0B1190-BB97-456B-8C4D-7C0C48EFD5FF}"/>
    <cellStyle name="集計 3 2 9 16 2" xfId="23464" xr:uid="{50C5E515-DA0D-4687-BEA2-5CEE29C0D2EC}"/>
    <cellStyle name="集計 3 2 9 16 2 2" xfId="45155" xr:uid="{F152A650-96E8-4E3C-ADA5-5D24C6278B6E}"/>
    <cellStyle name="集計 3 2 9 16 3" xfId="34396" xr:uid="{94DF8CD5-B4AF-4C46-BE75-95EA35F349A2}"/>
    <cellStyle name="集計 3 2 9 17" xfId="13378" xr:uid="{93C8B1E9-4AF2-4913-9D50-9D9083E60DD3}"/>
    <cellStyle name="集計 3 2 9 17 2" xfId="35067" xr:uid="{12B4DCC6-BCF3-497A-869F-FC292BB29DA5}"/>
    <cellStyle name="集計 3 2 9 18" xfId="24307" xr:uid="{6B9151E8-118E-4257-A6B4-A91C7B34D6B2}"/>
    <cellStyle name="集計 3 2 9 19" xfId="46005" xr:uid="{99EBEF25-4DCC-4255-B6CE-83F6765004D9}"/>
    <cellStyle name="集計 3 2 9 2" xfId="3559" xr:uid="{F1FD83B2-996D-472B-803A-7061CF1E7857}"/>
    <cellStyle name="集計 3 2 9 2 2" xfId="14315" xr:uid="{F82D8A65-E58F-4DBF-9579-5C24D1D25047}"/>
    <cellStyle name="集計 3 2 9 2 2 2" xfId="36005" xr:uid="{78BA1B86-BF5D-45CE-89AB-D1AC49F50469}"/>
    <cellStyle name="集計 3 2 9 2 2 3" xfId="50216" xr:uid="{3C7ACAA5-B3A5-483D-AEE3-758607415810}"/>
    <cellStyle name="集計 3 2 9 2 3" xfId="25247" xr:uid="{6892D020-E518-4C4D-94A9-4EC914D9392C}"/>
    <cellStyle name="集計 3 2 9 2 4" xfId="48047" xr:uid="{AFB0C3CA-FF71-4D21-9A66-1346336C2E93}"/>
    <cellStyle name="集計 3 2 9 20" xfId="46683" xr:uid="{9483ECD4-108E-4ACC-A5CF-42866BC645B7}"/>
    <cellStyle name="集計 3 2 9 21" xfId="47367" xr:uid="{BEA83135-91E3-4C87-BD4F-F6759A3A224A}"/>
    <cellStyle name="集計 3 2 9 3" xfId="4239" xr:uid="{73C24D8B-D90E-4AD0-BC4B-300D2D068178}"/>
    <cellStyle name="集計 3 2 9 3 2" xfId="14995" xr:uid="{820A9129-AD40-4A6E-95A4-992DF489D240}"/>
    <cellStyle name="集計 3 2 9 3 2 2" xfId="36685" xr:uid="{8151AB52-6597-4743-BA4B-F02180E1A155}"/>
    <cellStyle name="集計 3 2 9 3 2 3" xfId="50896" xr:uid="{C670F154-BC7D-430C-BCE4-622FF313089C}"/>
    <cellStyle name="集計 3 2 9 3 3" xfId="25927" xr:uid="{24EA9717-7F63-4428-BE66-B9602DB3A53F}"/>
    <cellStyle name="集計 3 2 9 3 4" xfId="48727" xr:uid="{56B38087-6F5D-49E6-904F-BC9BF48832E4}"/>
    <cellStyle name="集計 3 2 9 4" xfId="4915" xr:uid="{D20B869B-E413-486A-BA6F-A1A013243CE1}"/>
    <cellStyle name="集計 3 2 9 4 2" xfId="15671" xr:uid="{B28BF9E0-BB88-49D1-970A-20A29AB1EF05}"/>
    <cellStyle name="集計 3 2 9 4 2 2" xfId="37361" xr:uid="{70B4DC4D-3FA4-466E-AF28-46D9844328AE}"/>
    <cellStyle name="集計 3 2 9 4 3" xfId="26603" xr:uid="{C196AC12-579B-4B06-9D02-D9F45883262B}"/>
    <cellStyle name="集計 3 2 9 4 4" xfId="49536" xr:uid="{3207AF71-8D43-4CCD-AACA-0C9B14FBAFB1}"/>
    <cellStyle name="集計 3 2 9 5" xfId="5595" xr:uid="{496170D0-4C01-4D28-8FFF-35E768379020}"/>
    <cellStyle name="集計 3 2 9 5 2" xfId="16351" xr:uid="{EA3CE28E-B246-446A-B2FA-77EB008B039E}"/>
    <cellStyle name="集計 3 2 9 5 2 2" xfId="38041" xr:uid="{B74C2C62-F296-4FF2-8BC5-8053ED33342C}"/>
    <cellStyle name="集計 3 2 9 5 3" xfId="27282" xr:uid="{E08EEA32-B442-40EC-A032-B0B64587D379}"/>
    <cellStyle name="集計 3 2 9 6" xfId="6278" xr:uid="{A9B26D7F-70A0-4483-BB46-A7CABC4E0BB8}"/>
    <cellStyle name="集計 3 2 9 6 2" xfId="17034" xr:uid="{3B0AF4CF-00DE-446D-9187-61A7A98A456C}"/>
    <cellStyle name="集計 3 2 9 6 2 2" xfId="38724" xr:uid="{583426AE-E557-4C31-8BF7-6F9975AA7EEB}"/>
    <cellStyle name="集計 3 2 9 6 3" xfId="27965" xr:uid="{11E3F4E3-52FB-4C38-B7A4-1CF5214897F3}"/>
    <cellStyle name="集計 3 2 9 7" xfId="6957" xr:uid="{67B8A832-222E-49B2-9C21-4A2F89AAC153}"/>
    <cellStyle name="集計 3 2 9 7 2" xfId="17713" xr:uid="{C595857A-8698-4387-98FE-35EF0A14BD30}"/>
    <cellStyle name="集計 3 2 9 7 2 2" xfId="39403" xr:uid="{34A77A07-2496-4104-8652-0D15F49DD5C7}"/>
    <cellStyle name="集計 3 2 9 7 3" xfId="28644" xr:uid="{CA5DD09B-3940-4EC9-A0C3-DEB8F8FBF4F2}"/>
    <cellStyle name="集計 3 2 9 8" xfId="7620" xr:uid="{9C6DBCDA-3D0E-437D-BD4E-472D4EAACB42}"/>
    <cellStyle name="集計 3 2 9 8 2" xfId="18376" xr:uid="{CD03F957-99F0-43A7-8A28-58B22A11940C}"/>
    <cellStyle name="集計 3 2 9 8 2 2" xfId="40067" xr:uid="{1B63439E-A9D7-4853-8AFF-F2B56FFF0842}"/>
    <cellStyle name="集計 3 2 9 8 3" xfId="29308" xr:uid="{174C2331-2778-4483-8A5E-7268461B4BDD}"/>
    <cellStyle name="集計 3 2 9 9" xfId="8256" xr:uid="{27A7BAB8-1C9A-488A-81F5-06CF33493490}"/>
    <cellStyle name="集計 3 2 9 9 2" xfId="19012" xr:uid="{C319BD8A-A4BD-44A0-B708-0E28A0A2C0F4}"/>
    <cellStyle name="集計 3 2 9 9 2 2" xfId="40703" xr:uid="{CF5703DC-1B99-4ECE-85A0-835BE3A4725B}"/>
    <cellStyle name="集計 3 2 9 9 3" xfId="29944" xr:uid="{C0E05F07-EDD7-43D0-A338-A5B33433250E}"/>
    <cellStyle name="集計 3 3" xfId="2445" xr:uid="{985108D2-70FA-4FCA-B06A-7AF240C1E4EB}"/>
    <cellStyle name="集計 3 3 10" xfId="3235" xr:uid="{7B62F826-0D07-454A-8973-297E4304485C}"/>
    <cellStyle name="集計 3 3 10 10" xfId="9263" xr:uid="{EC38043E-913E-4D63-BBE7-1AD1C29DAFDA}"/>
    <cellStyle name="集計 3 3 10 10 2" xfId="20020" xr:uid="{084CA36E-DAE1-4257-B7CC-7B17128ADB1D}"/>
    <cellStyle name="集計 3 3 10 10 2 2" xfId="41711" xr:uid="{F0C7BDE5-EE89-437D-88A3-7AA8E21E9003}"/>
    <cellStyle name="集計 3 3 10 10 3" xfId="30952" xr:uid="{3F38BA22-A4E8-471D-BFBD-9E42F379C769}"/>
    <cellStyle name="集計 3 3 10 11" xfId="9889" xr:uid="{BD56CE4E-E38E-4F20-A1D3-2AC01E918372}"/>
    <cellStyle name="集計 3 3 10 11 2" xfId="20646" xr:uid="{BB674080-F568-4939-B13D-648E019A6A59}"/>
    <cellStyle name="集計 3 3 10 11 2 2" xfId="42337" xr:uid="{37B8C521-8166-421E-ADF6-0630DDE913BD}"/>
    <cellStyle name="集計 3 3 10 11 3" xfId="31578" xr:uid="{F739E5B8-6D2A-4F39-B20D-8A1EAA91ACF1}"/>
    <cellStyle name="集計 3 3 10 12" xfId="10524" xr:uid="{00BCD0F5-8805-4FD9-BD89-F136AE4A8B68}"/>
    <cellStyle name="集計 3 3 10 12 2" xfId="21281" xr:uid="{53275308-5EE4-4703-A671-9F4AB300DE99}"/>
    <cellStyle name="集計 3 3 10 12 2 2" xfId="42972" xr:uid="{8B43F774-C368-49CB-8EBA-F8A573E93290}"/>
    <cellStyle name="集計 3 3 10 12 3" xfId="32213" xr:uid="{58356672-53DA-49CE-A36F-FA8378938033}"/>
    <cellStyle name="集計 3 3 10 13" xfId="11176" xr:uid="{7D7FF803-587B-421B-8877-21893571552D}"/>
    <cellStyle name="集計 3 3 10 13 2" xfId="21933" xr:uid="{26AE34FE-A1EA-4FBE-9869-D54A130C440D}"/>
    <cellStyle name="集計 3 3 10 13 2 2" xfId="43624" xr:uid="{82831104-466C-4EEE-8D1E-CB754545F7CF}"/>
    <cellStyle name="集計 3 3 10 13 3" xfId="32865" xr:uid="{93B95644-1BA8-4C2A-B88D-9D16317BED5F}"/>
    <cellStyle name="集計 3 3 10 14" xfId="11801" xr:uid="{895D897C-BD4F-4530-A6EA-D72B57736180}"/>
    <cellStyle name="集計 3 3 10 14 2" xfId="22558" xr:uid="{E89672E6-34ED-4474-BF94-128B9C513C36}"/>
    <cellStyle name="集計 3 3 10 14 2 2" xfId="44249" xr:uid="{10B2CE59-7336-4792-8153-A981D3149BF1}"/>
    <cellStyle name="集計 3 3 10 14 3" xfId="33490" xr:uid="{0920F03A-87DF-49CC-A643-BBB4D7EDCC75}"/>
    <cellStyle name="集計 3 3 10 15" xfId="12406" xr:uid="{F5576F44-A1E8-48B3-B2CD-6BAC47A3F35E}"/>
    <cellStyle name="集計 3 3 10 15 2" xfId="23163" xr:uid="{8AECC565-3BF4-4434-B6BC-842A61BC9EB2}"/>
    <cellStyle name="集計 3 3 10 15 2 2" xfId="44854" xr:uid="{B27A96CB-BCC1-479B-A5FD-2E236DDFE035}"/>
    <cellStyle name="集計 3 3 10 15 3" xfId="34095" xr:uid="{8D429585-B553-4206-A694-DA17D8A68BA4}"/>
    <cellStyle name="集計 3 3 10 16" xfId="13035" xr:uid="{61AFE7E6-86F1-4F93-8420-8C3D517F546C}"/>
    <cellStyle name="集計 3 3 10 16 2" xfId="23792" xr:uid="{8F32158B-DD27-4905-BA3D-EF5F46795407}"/>
    <cellStyle name="集計 3 3 10 16 2 2" xfId="45483" xr:uid="{1CFE5FCA-D20E-4828-A445-45D91295DC86}"/>
    <cellStyle name="集計 3 3 10 16 3" xfId="34724" xr:uid="{BB467E78-DFB3-478B-8523-3035D28983F9}"/>
    <cellStyle name="集計 3 3 10 17" xfId="13706" xr:uid="{AB5575DA-142A-4C23-BF6B-CD2AD60272DF}"/>
    <cellStyle name="集計 3 3 10 17 2" xfId="35395" xr:uid="{98A6E231-45BA-4D8D-9C4D-727A7FF0E2BB}"/>
    <cellStyle name="集計 3 3 10 18" xfId="24635" xr:uid="{E19352C4-741A-4DA0-BCED-84531E79B7AB}"/>
    <cellStyle name="集計 3 3 10 19" xfId="46333" xr:uid="{16F96BEF-A197-4214-815B-160C51117C37}"/>
    <cellStyle name="集計 3 3 10 2" xfId="3887" xr:uid="{893290C6-3AC3-4D6C-9EAC-BB61E9D5189E}"/>
    <cellStyle name="集計 3 3 10 2 2" xfId="14643" xr:uid="{FC5CA8D6-7719-4B69-9E0C-200556B51626}"/>
    <cellStyle name="集計 3 3 10 2 2 2" xfId="36333" xr:uid="{042F6534-FCF4-4894-A24A-4A89CF906E8B}"/>
    <cellStyle name="集計 3 3 10 2 2 3" xfId="50544" xr:uid="{ACD69C75-EFEE-4C91-8763-8D12FDFA47D4}"/>
    <cellStyle name="集計 3 3 10 2 3" xfId="25575" xr:uid="{51982E65-3516-4CC4-B1F7-ECF7A264ADD3}"/>
    <cellStyle name="集計 3 3 10 2 4" xfId="48375" xr:uid="{4EF8C25B-3775-46CC-92AB-63E3DAC2E280}"/>
    <cellStyle name="集計 3 3 10 20" xfId="47011" xr:uid="{98FE8C58-8F21-4656-82F5-61A325DEF5E4}"/>
    <cellStyle name="集計 3 3 10 21" xfId="47695" xr:uid="{22EA7632-492F-42EA-9190-BB83D03CC60E}"/>
    <cellStyle name="集計 3 3 10 3" xfId="4567" xr:uid="{CE406CBE-2793-4180-9960-C7A457E6082B}"/>
    <cellStyle name="集計 3 3 10 3 2" xfId="15323" xr:uid="{8C7AADC7-D355-4B89-9C14-060FED548063}"/>
    <cellStyle name="集計 3 3 10 3 2 2" xfId="37013" xr:uid="{8BB3DD16-A495-45D9-AA0B-3BB76720CFF4}"/>
    <cellStyle name="集計 3 3 10 3 2 3" xfId="51224" xr:uid="{2A8C4D1A-E0CE-467E-AE09-1C6723BBC9EB}"/>
    <cellStyle name="集計 3 3 10 3 3" xfId="26255" xr:uid="{8612D97A-53FB-48A2-BDAA-5A7B9E16D0FC}"/>
    <cellStyle name="集計 3 3 10 3 4" xfId="49055" xr:uid="{175E8F03-49AC-448C-A17E-868356A4AA26}"/>
    <cellStyle name="集計 3 3 10 4" xfId="5243" xr:uid="{F46E4369-EED8-4CCC-91DF-42A708783022}"/>
    <cellStyle name="集計 3 3 10 4 2" xfId="15999" xr:uid="{4A62FDB1-3031-4E8E-96D5-B402EEBB241F}"/>
    <cellStyle name="集計 3 3 10 4 2 2" xfId="37689" xr:uid="{134BD29B-3656-43F5-9D4C-6D004E77E4F6}"/>
    <cellStyle name="集計 3 3 10 4 3" xfId="26931" xr:uid="{F1A42B70-928C-41CA-B39E-7BB3F8DDF3A9}"/>
    <cellStyle name="集計 3 3 10 4 4" xfId="49864" xr:uid="{F53FF839-83F4-4CA5-9F61-326715F47953}"/>
    <cellStyle name="集計 3 3 10 5" xfId="5923" xr:uid="{7BF16BC5-FC24-4AB9-80AE-2E65BCDCCECB}"/>
    <cellStyle name="集計 3 3 10 5 2" xfId="16679" xr:uid="{D5845E70-6E93-49DE-B8AC-DC5295120962}"/>
    <cellStyle name="集計 3 3 10 5 2 2" xfId="38369" xr:uid="{FF8E2E86-E284-4625-A99F-B7FCE33A61AD}"/>
    <cellStyle name="集計 3 3 10 5 3" xfId="27610" xr:uid="{60555369-E695-4A56-AF34-3DCB1536A3F0}"/>
    <cellStyle name="集計 3 3 10 6" xfId="6606" xr:uid="{2628B00F-8891-441A-9E13-012D4578ADDF}"/>
    <cellStyle name="集計 3 3 10 6 2" xfId="17362" xr:uid="{37ACD361-5D38-4EA2-93AA-9A860E32EA1E}"/>
    <cellStyle name="集計 3 3 10 6 2 2" xfId="39052" xr:uid="{E36C7460-23C5-449B-ADD7-AC04F70EE3F2}"/>
    <cellStyle name="集計 3 3 10 6 3" xfId="28293" xr:uid="{0C301068-3D9D-47D4-B152-B3D5F616E15D}"/>
    <cellStyle name="集計 3 3 10 7" xfId="7285" xr:uid="{60E6C8C6-0CE8-4CF8-A56E-9B78B6200FC9}"/>
    <cellStyle name="集計 3 3 10 7 2" xfId="18041" xr:uid="{D6F3F4A4-62CD-4003-AAF9-31327B3318E3}"/>
    <cellStyle name="集計 3 3 10 7 2 2" xfId="39731" xr:uid="{799A5017-7CF6-4A33-97A6-6AD5D84C0C19}"/>
    <cellStyle name="集計 3 3 10 7 3" xfId="28972" xr:uid="{6F8DEA3C-3FDD-4A4A-AD80-8906D12F3E8A}"/>
    <cellStyle name="集計 3 3 10 8" xfId="7948" xr:uid="{96C4E945-6EE2-42A5-8856-D6309DE2E73D}"/>
    <cellStyle name="集計 3 3 10 8 2" xfId="18704" xr:uid="{23B13710-FD13-4CB3-B81D-66DA9F041A86}"/>
    <cellStyle name="集計 3 3 10 8 2 2" xfId="40395" xr:uid="{0D38B565-2FA4-42D7-8E1E-F4C39A5A8BDA}"/>
    <cellStyle name="集計 3 3 10 8 3" xfId="29636" xr:uid="{BD500D94-46B1-40BB-8E31-78326B3576F1}"/>
    <cellStyle name="集計 3 3 10 9" xfId="8584" xr:uid="{55501555-86DF-4A2B-9C54-71BFA640EA2A}"/>
    <cellStyle name="集計 3 3 10 9 2" xfId="19340" xr:uid="{218513D2-3B9C-4675-AABB-08753CB18C08}"/>
    <cellStyle name="集計 3 3 10 9 2 2" xfId="41031" xr:uid="{DE426202-AFA2-4B0C-A278-044A869EDD43}"/>
    <cellStyle name="集計 3 3 10 9 3" xfId="30272" xr:uid="{20CE2B57-2CFC-41B2-9412-AB2EC67A9B96}"/>
    <cellStyle name="集計 3 3 11" xfId="3295" xr:uid="{6B9E0B2B-F7AB-474E-BA1E-B03DA9693E1C}"/>
    <cellStyle name="集計 3 3 11 10" xfId="9323" xr:uid="{AF3B0AAB-CBA9-46E6-AEF1-6A569ECDC01A}"/>
    <cellStyle name="集計 3 3 11 10 2" xfId="20080" xr:uid="{3A3DDF27-1123-4406-8BF9-0E963709DB65}"/>
    <cellStyle name="集計 3 3 11 10 2 2" xfId="41771" xr:uid="{8B97079E-3EAA-47C8-AD63-1289293EEE75}"/>
    <cellStyle name="集計 3 3 11 10 3" xfId="31012" xr:uid="{39C5554D-2268-4EFC-B79A-F73D6623CCCC}"/>
    <cellStyle name="集計 3 3 11 11" xfId="9949" xr:uid="{0A335EDE-FFA0-40DE-A160-9D2B2CAEE632}"/>
    <cellStyle name="集計 3 3 11 11 2" xfId="20706" xr:uid="{2B8CE9CB-252C-4D79-AC06-13538319B832}"/>
    <cellStyle name="集計 3 3 11 11 2 2" xfId="42397" xr:uid="{DABBD876-C609-4675-BCA5-02471AAD2964}"/>
    <cellStyle name="集計 3 3 11 11 3" xfId="31638" xr:uid="{05E9BB34-997F-44E2-BCC7-5298EED72748}"/>
    <cellStyle name="集計 3 3 11 12" xfId="10584" xr:uid="{7CA24F4A-FB38-4E46-8FAD-4F6AC7060666}"/>
    <cellStyle name="集計 3 3 11 12 2" xfId="21341" xr:uid="{833D057E-E848-471C-86D0-50342BCA5F40}"/>
    <cellStyle name="集計 3 3 11 12 2 2" xfId="43032" xr:uid="{4FFAF6C1-DDDC-48C0-B107-46F65A534DE5}"/>
    <cellStyle name="集計 3 3 11 12 3" xfId="32273" xr:uid="{3F674E43-091B-4FE2-ADD0-8C057E1A8D55}"/>
    <cellStyle name="集計 3 3 11 13" xfId="11236" xr:uid="{77C935CA-191F-43E7-BF13-65DD71E3ACEC}"/>
    <cellStyle name="集計 3 3 11 13 2" xfId="21993" xr:uid="{B066C01A-6BFB-4900-85C9-60582721266A}"/>
    <cellStyle name="集計 3 3 11 13 2 2" xfId="43684" xr:uid="{235E3459-F5BD-45A8-A8CF-6B8E57A3EAA9}"/>
    <cellStyle name="集計 3 3 11 13 3" xfId="32925" xr:uid="{DEFD38E5-3926-484D-A82E-F32AE536FE15}"/>
    <cellStyle name="集計 3 3 11 14" xfId="11861" xr:uid="{2A7D6E88-FBBB-4268-BA27-3E15BE471854}"/>
    <cellStyle name="集計 3 3 11 14 2" xfId="22618" xr:uid="{484103A2-6DE3-4A9B-920E-0A86643A169D}"/>
    <cellStyle name="集計 3 3 11 14 2 2" xfId="44309" xr:uid="{CDFCEB6D-0634-4740-B53B-D6BF6E924D88}"/>
    <cellStyle name="集計 3 3 11 14 3" xfId="33550" xr:uid="{CC4654A2-150D-4898-A87A-EAD02DC52067}"/>
    <cellStyle name="集計 3 3 11 15" xfId="12466" xr:uid="{FB580B07-0E9F-4804-A7F2-5911EC399BBE}"/>
    <cellStyle name="集計 3 3 11 15 2" xfId="23223" xr:uid="{23CA5A91-BBD3-4C4A-8D1E-111239B25595}"/>
    <cellStyle name="集計 3 3 11 15 2 2" xfId="44914" xr:uid="{C6B7EDE3-2C8E-445B-BCAA-A0CAC5DC3CF3}"/>
    <cellStyle name="集計 3 3 11 15 3" xfId="34155" xr:uid="{36A9DEC2-05C7-411A-971C-BC51AE55CD4C}"/>
    <cellStyle name="集計 3 3 11 16" xfId="13095" xr:uid="{D177F5EC-81FF-481E-B7AD-BD87A9179752}"/>
    <cellStyle name="集計 3 3 11 16 2" xfId="23852" xr:uid="{B55D5EF2-2C24-4A6B-942A-39C24E275C91}"/>
    <cellStyle name="集計 3 3 11 16 2 2" xfId="45543" xr:uid="{E5E44FF6-0050-4A60-B5B4-289A39AA379C}"/>
    <cellStyle name="集計 3 3 11 16 3" xfId="34784" xr:uid="{28AB7D41-ECF3-4573-ABB0-D3FCAA2F8D40}"/>
    <cellStyle name="集計 3 3 11 17" xfId="13766" xr:uid="{3A2C4841-91CD-4C97-BC0B-DE11691005A8}"/>
    <cellStyle name="集計 3 3 11 17 2" xfId="35455" xr:uid="{1827A288-D660-4DF2-AD09-73D074D87ED2}"/>
    <cellStyle name="集計 3 3 11 18" xfId="24695" xr:uid="{997704F1-E86C-4D12-BBF7-824185BC2B75}"/>
    <cellStyle name="集計 3 3 11 19" xfId="46393" xr:uid="{0DC6F2AA-15CC-4664-BA5E-FA2BDFA8B079}"/>
    <cellStyle name="集計 3 3 11 2" xfId="3947" xr:uid="{275D1659-0D1D-4AEE-8B54-FA2208C5CDA4}"/>
    <cellStyle name="集計 3 3 11 2 2" xfId="14703" xr:uid="{4A367158-8412-43F1-BE0F-ABED858F9CDE}"/>
    <cellStyle name="集計 3 3 11 2 2 2" xfId="36393" xr:uid="{5B1ED654-467D-48EC-8287-4F47598F00D7}"/>
    <cellStyle name="集計 3 3 11 2 2 3" xfId="50604" xr:uid="{5CF43A40-21E5-4A2B-901F-3D3FAFAA5F96}"/>
    <cellStyle name="集計 3 3 11 2 3" xfId="25635" xr:uid="{E302BC49-8AF9-4A54-9394-3A0BC31524E6}"/>
    <cellStyle name="集計 3 3 11 2 4" xfId="48435" xr:uid="{B589CBAC-B41B-4B4D-87EB-4FF7D4E04291}"/>
    <cellStyle name="集計 3 3 11 20" xfId="47071" xr:uid="{3D15CD29-BB10-43A8-9FB3-2E81CDECAC47}"/>
    <cellStyle name="集計 3 3 11 21" xfId="47755" xr:uid="{AAC8D0C5-00A2-4256-865A-B815728BC933}"/>
    <cellStyle name="集計 3 3 11 3" xfId="4627" xr:uid="{3E7B2D33-0B1F-46A7-8B39-ECC6FAE96263}"/>
    <cellStyle name="集計 3 3 11 3 2" xfId="15383" xr:uid="{FB51F029-F82A-4424-AB5F-46D74465A73B}"/>
    <cellStyle name="集計 3 3 11 3 2 2" xfId="37073" xr:uid="{6F14EBD1-E910-4254-8AAC-A5F4D19E0F5C}"/>
    <cellStyle name="集計 3 3 11 3 2 3" xfId="51284" xr:uid="{4D663A9E-7FEA-4DF7-B243-FCD04D9F261E}"/>
    <cellStyle name="集計 3 3 11 3 3" xfId="26315" xr:uid="{E8B687D7-0AA9-496B-9824-BC9FA882169F}"/>
    <cellStyle name="集計 3 3 11 3 4" xfId="49115" xr:uid="{64282E0E-A4B0-48CE-9A27-2C0937EB40B0}"/>
    <cellStyle name="集計 3 3 11 4" xfId="5303" xr:uid="{54824E0C-5F2F-4733-AD77-E2BBACED1C1A}"/>
    <cellStyle name="集計 3 3 11 4 2" xfId="16059" xr:uid="{9C52045C-1649-48B2-BF40-76AB52B933AE}"/>
    <cellStyle name="集計 3 3 11 4 2 2" xfId="37749" xr:uid="{D5226563-8830-4D68-9085-F6BE9265606F}"/>
    <cellStyle name="集計 3 3 11 4 3" xfId="26991" xr:uid="{CD63801F-7A01-473D-96AC-DFD639650011}"/>
    <cellStyle name="集計 3 3 11 4 4" xfId="49924" xr:uid="{39243CE0-DB97-4D05-9FD1-8961B390B338}"/>
    <cellStyle name="集計 3 3 11 5" xfId="5983" xr:uid="{4D714F6B-C92B-422F-9953-08E372FEDE7B}"/>
    <cellStyle name="集計 3 3 11 5 2" xfId="16739" xr:uid="{9CE4468A-B1D5-4824-9D89-B966BB00E86C}"/>
    <cellStyle name="集計 3 3 11 5 2 2" xfId="38429" xr:uid="{FE6D38D9-BDA7-4B20-BFF4-ABA7138EB70B}"/>
    <cellStyle name="集計 3 3 11 5 3" xfId="27670" xr:uid="{9B82FAE1-1982-42B2-B14A-8DDC0694A889}"/>
    <cellStyle name="集計 3 3 11 6" xfId="6666" xr:uid="{27E5985A-F064-461D-8917-40CE2894324B}"/>
    <cellStyle name="集計 3 3 11 6 2" xfId="17422" xr:uid="{E77114DD-FF13-4AE8-80E0-8B6AC21C468E}"/>
    <cellStyle name="集計 3 3 11 6 2 2" xfId="39112" xr:uid="{4B634197-4D0C-445D-8C9B-9745BCAFA12A}"/>
    <cellStyle name="集計 3 3 11 6 3" xfId="28353" xr:uid="{5F8AE714-AEFD-4515-968C-17337B003829}"/>
    <cellStyle name="集計 3 3 11 7" xfId="7345" xr:uid="{57F227C9-2A43-4ABF-9986-52DFB245B158}"/>
    <cellStyle name="集計 3 3 11 7 2" xfId="18101" xr:uid="{766BA7CE-07FC-4060-9CC5-A87B70A44F6C}"/>
    <cellStyle name="集計 3 3 11 7 2 2" xfId="39791" xr:uid="{2719F500-3EB6-4190-9D69-6F540FF735BF}"/>
    <cellStyle name="集計 3 3 11 7 3" xfId="29032" xr:uid="{A714F40E-3CBA-469F-9E81-A369F035D034}"/>
    <cellStyle name="集計 3 3 11 8" xfId="8008" xr:uid="{F41914AB-F89F-4CA1-9ED1-021ADDDC6AEF}"/>
    <cellStyle name="集計 3 3 11 8 2" xfId="18764" xr:uid="{623BEA4E-E507-4A00-BB82-A9F96BBFD61D}"/>
    <cellStyle name="集計 3 3 11 8 2 2" xfId="40455" xr:uid="{797157E2-0F2C-464F-AC57-CD04874E81C6}"/>
    <cellStyle name="集計 3 3 11 8 3" xfId="29696" xr:uid="{85897254-66A4-47C4-899B-372AFA7A8E43}"/>
    <cellStyle name="集計 3 3 11 9" xfId="8644" xr:uid="{2807199D-2884-4701-9C17-D731F0AEBED8}"/>
    <cellStyle name="集計 3 3 11 9 2" xfId="19400" xr:uid="{E3960F2A-1FE0-4F95-B80F-E2CB5DF90279}"/>
    <cellStyle name="集計 3 3 11 9 2 2" xfId="41091" xr:uid="{47F37FAA-0DCE-4A5F-91BD-085850A42D92}"/>
    <cellStyle name="集計 3 3 11 9 3" xfId="30332" xr:uid="{E35867C0-EE08-45EC-A50F-05254AEE2C23}"/>
    <cellStyle name="集計 3 3 12" xfId="2731" xr:uid="{1B46DB9F-8023-42BE-A025-960D6123EF26}"/>
    <cellStyle name="集計 3 3 12 2" xfId="14037" xr:uid="{7725069B-63C2-4BBF-9FD7-5C64F23E1F64}"/>
    <cellStyle name="集計 3 3 12 2 2" xfId="35727" xr:uid="{0CC710C2-4999-470F-B547-62E0DCF02BCD}"/>
    <cellStyle name="集計 3 3 12 2 3" xfId="50047" xr:uid="{5B0EC8F7-2A07-47B4-87CD-865CFF04B2AD}"/>
    <cellStyle name="集計 3 3 12 3" xfId="24968" xr:uid="{B25DF98A-3F72-4C69-B926-65356235FA58}"/>
    <cellStyle name="集計 3 3 12 4" xfId="47878" xr:uid="{EBD5AEDD-67AB-4AE1-98EB-428045C21470}"/>
    <cellStyle name="集計 3 3 13" xfId="3384" xr:uid="{73887A04-8B67-49CA-BC8E-D0E9C5D58202}"/>
    <cellStyle name="集計 3 3 13 2" xfId="14140" xr:uid="{38725C8B-C303-44D3-819C-3F8646F49E30}"/>
    <cellStyle name="集計 3 3 13 2 2" xfId="35830" xr:uid="{A0346125-36AA-4A45-A007-E027C696EC73}"/>
    <cellStyle name="集計 3 3 13 2 3" xfId="50727" xr:uid="{1DF1D45E-75A2-419E-8A34-07B8F7A4B342}"/>
    <cellStyle name="集計 3 3 13 3" xfId="25071" xr:uid="{BEF6739B-43F6-421F-954E-B2069210B03A}"/>
    <cellStyle name="集計 3 3 13 4" xfId="48558" xr:uid="{788E703C-F40C-47BE-9A66-318FE1699605}"/>
    <cellStyle name="集計 3 3 14" xfId="4061" xr:uid="{D655F968-69A3-419A-B8B7-ECDAF88998BE}"/>
    <cellStyle name="集計 3 3 14 2" xfId="14817" xr:uid="{85D8C5C4-4258-4E13-A76A-0C2796CA5F39}"/>
    <cellStyle name="集計 3 3 14 2 2" xfId="36507" xr:uid="{725C3322-5FD6-49B6-87C2-F00A31C316F2}"/>
    <cellStyle name="集計 3 3 14 3" xfId="25749" xr:uid="{ED8469AF-440E-45A3-B0D6-BE5EFDAC850B}"/>
    <cellStyle name="集計 3 3 14 4" xfId="49367" xr:uid="{4659A80A-5373-4A97-B789-9D2B6A19E479}"/>
    <cellStyle name="集計 3 3 15" xfId="4741" xr:uid="{7B356061-DD4D-492F-834D-D02FCF9FF330}"/>
    <cellStyle name="集計 3 3 15 2" xfId="15497" xr:uid="{9124E2B8-D843-4271-A080-ABCD7B6C1E56}"/>
    <cellStyle name="集計 3 3 15 2 2" xfId="37187" xr:uid="{D9D9EA35-D19B-400B-9675-013723CFC726}"/>
    <cellStyle name="集計 3 3 15 3" xfId="26429" xr:uid="{AB11B793-FC3E-4FF6-B53F-B0E538730470}"/>
    <cellStyle name="集計 3 3 16" xfId="5417" xr:uid="{3C47221A-87E1-462B-9BA5-A7339D11FDEF}"/>
    <cellStyle name="集計 3 3 16 2" xfId="16173" xr:uid="{87F9F6B8-A0CE-4807-93E7-58B187A760EE}"/>
    <cellStyle name="集計 3 3 16 2 2" xfId="37863" xr:uid="{76E55783-CB7F-406C-A4ED-9EE79BCA603C}"/>
    <cellStyle name="集計 3 3 16 3" xfId="27105" xr:uid="{4F2450BD-BC44-42FD-9C8F-E1D34A461F0F}"/>
    <cellStyle name="集計 3 3 17" xfId="6106" xr:uid="{0706D9E0-D479-41A7-87A8-C053325AEAD1}"/>
    <cellStyle name="集計 3 3 17 2" xfId="16862" xr:uid="{5EC59BAB-46CB-4363-B408-EA13A0B763CB}"/>
    <cellStyle name="集計 3 3 17 2 2" xfId="38552" xr:uid="{E5C959D6-AEC7-4D79-A228-65F0FD845246}"/>
    <cellStyle name="集計 3 3 17 3" xfId="27793" xr:uid="{89BF0AFE-A642-4334-A838-608C3EA2B97B}"/>
    <cellStyle name="集計 3 3 18" xfId="6780" xr:uid="{2200692F-8547-4F3B-84D6-3D4628B4C628}"/>
    <cellStyle name="集計 3 3 18 2" xfId="17536" xr:uid="{E4894DD1-12FA-42A5-938A-F6B43A95154B}"/>
    <cellStyle name="集計 3 3 18 2 2" xfId="39226" xr:uid="{CF32759C-7A65-42A4-A26B-C2FE20EAD1DE}"/>
    <cellStyle name="集計 3 3 18 3" xfId="28467" xr:uid="{01AE5095-15D6-4FE4-8A0A-ACCBC98722C0}"/>
    <cellStyle name="集計 3 3 19" xfId="8080" xr:uid="{807C5E8A-BDCC-40F6-A5E7-F0711E0B243F}"/>
    <cellStyle name="集計 3 3 19 2" xfId="18836" xr:uid="{8CD0F007-DD74-4FBF-A80B-AA7FF77B0EC4}"/>
    <cellStyle name="集計 3 3 19 2 2" xfId="40527" xr:uid="{55E7092A-E11D-4122-8A2E-C17F0DB7F0B3}"/>
    <cellStyle name="集計 3 3 19 3" xfId="29768" xr:uid="{460AFEF6-A41C-4038-B98F-D16D2342DF8F}"/>
    <cellStyle name="集計 3 3 2" xfId="2790" xr:uid="{C41A6653-1C36-41AE-93DE-881B659DB9BD}"/>
    <cellStyle name="集計 3 3 2 10" xfId="8818" xr:uid="{443B8CC6-FB70-4A44-8CAB-382A9F7DF05D}"/>
    <cellStyle name="集計 3 3 2 10 2" xfId="19574" xr:uid="{25884C6B-E35B-4DFB-B651-A04CF3603BB1}"/>
    <cellStyle name="集計 3 3 2 10 2 2" xfId="41265" xr:uid="{81DBB85E-EF6E-444D-A1E4-AB8E140CA79D}"/>
    <cellStyle name="集計 3 3 2 10 3" xfId="30506" xr:uid="{B1A79BD7-DC6F-467F-82A8-F169BE45C9DE}"/>
    <cellStyle name="集計 3 3 2 11" xfId="9443" xr:uid="{BC776015-85A2-4E6D-80CD-E583CBE5B75B}"/>
    <cellStyle name="集計 3 3 2 11 2" xfId="20200" xr:uid="{42486829-3366-412A-97C1-597BBFD59735}"/>
    <cellStyle name="集計 3 3 2 11 2 2" xfId="41891" xr:uid="{BDB63BA9-28EE-4D7C-B5FD-8F0433319C57}"/>
    <cellStyle name="集計 3 3 2 11 3" xfId="31132" xr:uid="{B359DD82-A459-4D4A-9D55-752C93242AFC}"/>
    <cellStyle name="集計 3 3 2 12" xfId="10078" xr:uid="{4E48A5B3-30A1-4659-8D37-5F45B1EC6491}"/>
    <cellStyle name="集計 3 3 2 12 2" xfId="20835" xr:uid="{678B6101-FBBB-42FF-8929-FBE518EB6508}"/>
    <cellStyle name="集計 3 3 2 12 2 2" xfId="42526" xr:uid="{47CEB956-CCEF-4124-8FA5-70211B95B2E0}"/>
    <cellStyle name="集計 3 3 2 12 3" xfId="31767" xr:uid="{3A3D0A14-8677-46B1-89AF-8DF2B5521572}"/>
    <cellStyle name="集計 3 3 2 13" xfId="10730" xr:uid="{1C184277-2EE3-4676-9610-2DC2F00FAE6E}"/>
    <cellStyle name="集計 3 3 2 13 2" xfId="21487" xr:uid="{E2966BFF-6180-4DC2-93CC-F7DEEFDFFD29}"/>
    <cellStyle name="集計 3 3 2 13 2 2" xfId="43178" xr:uid="{BB02C573-21F6-491C-87E6-F47BFA6D49EE}"/>
    <cellStyle name="集計 3 3 2 13 3" xfId="32419" xr:uid="{DD8E5BC7-E148-4D52-8AAA-B9E55E9F3E15}"/>
    <cellStyle name="集計 3 3 2 14" xfId="11355" xr:uid="{16B4C91E-FEA4-4F6F-B73F-D627779C2948}"/>
    <cellStyle name="集計 3 3 2 14 2" xfId="22112" xr:uid="{767D79B3-B6B1-4CFA-8618-5E1494399BA7}"/>
    <cellStyle name="集計 3 3 2 14 2 2" xfId="43803" xr:uid="{1F28AB8E-6ECB-4652-B87C-3D092F45B028}"/>
    <cellStyle name="集計 3 3 2 14 3" xfId="33044" xr:uid="{002AE065-D89D-4961-80CB-C9DC5DEF17B6}"/>
    <cellStyle name="集計 3 3 2 15" xfId="11960" xr:uid="{B12CCFAC-3113-46F8-97C9-1A63062E476D}"/>
    <cellStyle name="集計 3 3 2 15 2" xfId="22717" xr:uid="{E74FD9DA-B1E3-4427-8D0D-B49E1391F594}"/>
    <cellStyle name="集計 3 3 2 15 2 2" xfId="44408" xr:uid="{86FBE624-C82A-4FB0-BBD5-BFE13ADF1F3A}"/>
    <cellStyle name="集計 3 3 2 15 3" xfId="33649" xr:uid="{3A2BAC9B-397C-4AB8-AE64-1015CEC3C936}"/>
    <cellStyle name="集計 3 3 2 16" xfId="12589" xr:uid="{89A0B7CE-9F0E-499F-9031-AE94D685A906}"/>
    <cellStyle name="集計 3 3 2 16 2" xfId="23346" xr:uid="{049CCF5D-257E-49FC-B55C-500FAA646055}"/>
    <cellStyle name="集計 3 3 2 16 2 2" xfId="45037" xr:uid="{35719705-3219-4FE8-B80D-9C42F0EC8288}"/>
    <cellStyle name="集計 3 3 2 16 3" xfId="34278" xr:uid="{AABCDDD4-5536-4C9A-B309-7A0AE22CC525}"/>
    <cellStyle name="集計 3 3 2 17" xfId="13260" xr:uid="{A7371D9B-BA2D-497D-B81E-ECC8D5EC9A46}"/>
    <cellStyle name="集計 3 3 2 17 2" xfId="34949" xr:uid="{47DD9D21-A77E-4ACD-9A5A-27F2B530E8E5}"/>
    <cellStyle name="集計 3 3 2 18" xfId="24189" xr:uid="{3C09F500-0CC9-4F5E-89AD-512D6C33A61D}"/>
    <cellStyle name="集計 3 3 2 19" xfId="45887" xr:uid="{3A6AFD93-12F5-4FC9-981B-0D9E39169D75}"/>
    <cellStyle name="集計 3 3 2 2" xfId="3441" xr:uid="{A185A3E1-D47F-4F39-BF2D-3F39D68A0AF2}"/>
    <cellStyle name="集計 3 3 2 2 2" xfId="14197" xr:uid="{BEB5C1DA-7091-461F-968A-562722186E3B}"/>
    <cellStyle name="集計 3 3 2 2 2 2" xfId="35887" xr:uid="{3F62AECC-E4BD-48D4-9B27-4D1B20E26981}"/>
    <cellStyle name="集計 3 3 2 2 2 3" xfId="50098" xr:uid="{AC411E87-136F-4D62-9F31-86458CB6B174}"/>
    <cellStyle name="集計 3 3 2 2 3" xfId="25128" xr:uid="{25297010-22A4-4AB6-B82D-8E80349A8D67}"/>
    <cellStyle name="集計 3 3 2 2 4" xfId="47929" xr:uid="{E969272F-D611-415C-8B03-38FC5703EA99}"/>
    <cellStyle name="集計 3 3 2 20" xfId="46565" xr:uid="{BA3D8597-7BD8-4359-A5F9-2FC86E0DB160}"/>
    <cellStyle name="集計 3 3 2 21" xfId="47249" xr:uid="{6FE6BB76-79CD-453D-B7A4-F10722658FE1}"/>
    <cellStyle name="集計 3 3 2 3" xfId="4121" xr:uid="{AE0F51D5-DDE2-4AE4-B52B-2981339EB431}"/>
    <cellStyle name="集計 3 3 2 3 2" xfId="14877" xr:uid="{ECD924DB-C541-464B-B770-3D8058009B91}"/>
    <cellStyle name="集計 3 3 2 3 2 2" xfId="36567" xr:uid="{16765168-4CDE-4116-9C58-AA59DC08A50B}"/>
    <cellStyle name="集計 3 3 2 3 2 3" xfId="50778" xr:uid="{21FCE891-F1C1-4C4F-AADA-ED58C2DEC766}"/>
    <cellStyle name="集計 3 3 2 3 3" xfId="25809" xr:uid="{D29510B9-B037-452F-BDBD-9D615107580F}"/>
    <cellStyle name="集計 3 3 2 3 4" xfId="48609" xr:uid="{4319DDB8-8D90-4A1C-9078-CC0E0BEF5E3A}"/>
    <cellStyle name="集計 3 3 2 4" xfId="4797" xr:uid="{EACD7B65-52B7-4F4E-8253-1F5AE99C5E65}"/>
    <cellStyle name="集計 3 3 2 4 2" xfId="15553" xr:uid="{FAE11A62-8861-4CA5-828F-3F942081FCB2}"/>
    <cellStyle name="集計 3 3 2 4 2 2" xfId="37243" xr:uid="{4E3E8D08-E10B-4A08-8EA2-5C1EFD47138A}"/>
    <cellStyle name="集計 3 3 2 4 3" xfId="26485" xr:uid="{83E47004-3E9A-49E1-879C-F71B1AB2D44A}"/>
    <cellStyle name="集計 3 3 2 4 4" xfId="49418" xr:uid="{D350D0E3-BE87-4384-9144-08418709A786}"/>
    <cellStyle name="集計 3 3 2 5" xfId="5477" xr:uid="{80860798-EC0C-48F1-8820-62C2FCCBF3B7}"/>
    <cellStyle name="集計 3 3 2 5 2" xfId="16233" xr:uid="{C369362F-557A-4B3E-BE96-E1FE2E4F3AF0}"/>
    <cellStyle name="集計 3 3 2 5 2 2" xfId="37923" xr:uid="{601417A8-2731-4EBE-8D3B-87317492A1BB}"/>
    <cellStyle name="集計 3 3 2 5 3" xfId="27165" xr:uid="{B1E7A051-0996-4350-9374-C7290992E1A7}"/>
    <cellStyle name="集計 3 3 2 6" xfId="6161" xr:uid="{2B3A257A-1C51-458E-BA78-9701EFA65DE8}"/>
    <cellStyle name="集計 3 3 2 6 2" xfId="16917" xr:uid="{061700C6-858D-4AB0-9EE1-0397083C4EA2}"/>
    <cellStyle name="集計 3 3 2 6 2 2" xfId="38607" xr:uid="{AA0C06B1-2DED-4DDB-90DF-FD4B0AAE5881}"/>
    <cellStyle name="集計 3 3 2 6 3" xfId="27848" xr:uid="{F7E9E581-8D11-4F3C-8D61-4D155B39AD99}"/>
    <cellStyle name="集計 3 3 2 7" xfId="6840" xr:uid="{901A18E1-E136-4C80-9DF6-B5C147D89DE2}"/>
    <cellStyle name="集計 3 3 2 7 2" xfId="17596" xr:uid="{0920334E-4FB2-4A34-BC45-B17D84310D92}"/>
    <cellStyle name="集計 3 3 2 7 2 2" xfId="39286" xr:uid="{3BD5BBF3-E9D4-4122-9EF1-E9A14C844072}"/>
    <cellStyle name="集計 3 3 2 7 3" xfId="28527" xr:uid="{9C014512-7E9E-4980-92DD-ACDD0E73DE0A}"/>
    <cellStyle name="集計 3 3 2 8" xfId="7503" xr:uid="{36DBDB2F-0B83-4517-A3D5-E9BD9FF76DA2}"/>
    <cellStyle name="集計 3 3 2 8 2" xfId="18259" xr:uid="{5BFFC162-A792-4B82-BC0B-B92BA230BE4D}"/>
    <cellStyle name="集計 3 3 2 8 2 2" xfId="39949" xr:uid="{20763824-7677-4631-9C09-89232C4415AD}"/>
    <cellStyle name="集計 3 3 2 8 3" xfId="29190" xr:uid="{BD0B47A7-17AB-42E8-856A-DDE9F124A353}"/>
    <cellStyle name="集計 3 3 2 9" xfId="8137" xr:uid="{35EB06D0-09FA-4FBD-9BF4-622340988CD3}"/>
    <cellStyle name="集計 3 3 2 9 2" xfId="18893" xr:uid="{819FD06F-2E32-4200-A32E-55638707152A}"/>
    <cellStyle name="集計 3 3 2 9 2 2" xfId="40584" xr:uid="{E0F6FC24-A9BA-4260-A88D-4824A2DD44C8}"/>
    <cellStyle name="集計 3 3 2 9 3" xfId="29825" xr:uid="{05EC8C51-EA6C-4C0C-8146-F34305326942}"/>
    <cellStyle name="集計 3 3 20" xfId="10021" xr:uid="{39E530E1-A24B-4483-B383-CFD2C67185D3}"/>
    <cellStyle name="集計 3 3 20 2" xfId="20778" xr:uid="{AE70B40D-D8C6-4FDE-9596-56430585C273}"/>
    <cellStyle name="集計 3 3 20 2 2" xfId="42469" xr:uid="{F6DA0320-A06B-480F-A7FB-1CB84CF0A265}"/>
    <cellStyle name="集計 3 3 20 3" xfId="31710" xr:uid="{25E69F61-F466-4C42-926A-F1E7EFB48024}"/>
    <cellStyle name="集計 3 3 21" xfId="12538" xr:uid="{124C791D-2FD2-4FDC-9A61-1680FE65213E}"/>
    <cellStyle name="集計 3 3 21 2" xfId="23295" xr:uid="{544FDFB7-2289-4C24-9A6A-DDD421A96B61}"/>
    <cellStyle name="集計 3 3 21 2 2" xfId="44986" xr:uid="{5CA73142-42AF-4A4E-994B-46FDDC66E7DA}"/>
    <cellStyle name="集計 3 3 21 3" xfId="34227" xr:uid="{94BD2B28-8DAA-41E4-A8F8-51125FC6FBDC}"/>
    <cellStyle name="集計 3 3 22" xfId="13209" xr:uid="{01B712EC-5C2F-4171-8A33-CD1161809F7D}"/>
    <cellStyle name="集計 3 3 22 2" xfId="23900" xr:uid="{E2332C7F-9A68-4C2F-AC2A-2FFE4B2D4F4B}"/>
    <cellStyle name="集計 3 3 22 2 2" xfId="45591" xr:uid="{C7BC7723-32C4-4773-ABF5-25C39DEBD304}"/>
    <cellStyle name="集計 3 3 22 3" xfId="34898" xr:uid="{9254BF3A-49D2-4B7D-B42D-DB0E83444434}"/>
    <cellStyle name="集計 3 3 23" xfId="24138" xr:uid="{05990319-0905-48F8-A7E1-3795531E68EC}"/>
    <cellStyle name="集計 3 3 24" xfId="45836" xr:uid="{95659E46-D307-4C7F-9D9B-7E45BA89480F}"/>
    <cellStyle name="集計 3 3 25" xfId="46514" xr:uid="{546391DA-218B-4112-A6E1-2838BEAA1D9B}"/>
    <cellStyle name="集計 3 3 26" xfId="47198" xr:uid="{18F0EAC6-B76F-4085-8864-204ECE4DB237}"/>
    <cellStyle name="集計 3 3 3" xfId="2850" xr:uid="{BF331D91-F06A-45B2-9BF0-72EFE90A7559}"/>
    <cellStyle name="集計 3 3 3 10" xfId="8878" xr:uid="{387CF90E-0B58-4814-B41B-9D91B2400490}"/>
    <cellStyle name="集計 3 3 3 10 2" xfId="19634" xr:uid="{EFE0FBB4-F180-4263-93C2-D26F2EBFBBCE}"/>
    <cellStyle name="集計 3 3 3 10 2 2" xfId="41325" xr:uid="{C51BCF65-8836-4B3E-8B67-5EC688C88306}"/>
    <cellStyle name="集計 3 3 3 10 3" xfId="30566" xr:uid="{815018AB-3B1D-426D-A0FC-B3DA028802CA}"/>
    <cellStyle name="集計 3 3 3 11" xfId="9503" xr:uid="{F3732906-E68B-46BF-B6F1-C633652BB650}"/>
    <cellStyle name="集計 3 3 3 11 2" xfId="20260" xr:uid="{F663D0A3-7C56-4B87-8A8B-006BE4CB1F47}"/>
    <cellStyle name="集計 3 3 3 11 2 2" xfId="41951" xr:uid="{A08F6C61-178B-4AE5-8162-F9BA5A3AE5B4}"/>
    <cellStyle name="集計 3 3 3 11 3" xfId="31192" xr:uid="{2E6FFCC3-58EB-449A-B988-A5550AD7895B}"/>
    <cellStyle name="集計 3 3 3 12" xfId="10138" xr:uid="{D73479CD-56F7-4406-B973-D5C26FCA48B4}"/>
    <cellStyle name="集計 3 3 3 12 2" xfId="20895" xr:uid="{231E9C36-1044-4BE9-AA78-586E412D4D2F}"/>
    <cellStyle name="集計 3 3 3 12 2 2" xfId="42586" xr:uid="{FB5274B4-B194-4A7C-A110-BAFEE8793159}"/>
    <cellStyle name="集計 3 3 3 12 3" xfId="31827" xr:uid="{535CB335-BE02-42EF-872C-1BF699D50162}"/>
    <cellStyle name="集計 3 3 3 13" xfId="10790" xr:uid="{68C3A51B-C23A-42FD-A0F6-618BBD33F0FA}"/>
    <cellStyle name="集計 3 3 3 13 2" xfId="21547" xr:uid="{FB5BFCF7-34D6-4F46-9786-D21897EECDAB}"/>
    <cellStyle name="集計 3 3 3 13 2 2" xfId="43238" xr:uid="{64060E70-A8EC-443B-BCFD-E3ADFF65B280}"/>
    <cellStyle name="集計 3 3 3 13 3" xfId="32479" xr:uid="{504DF59F-A07C-4178-A0DF-BEF029A1D629}"/>
    <cellStyle name="集計 3 3 3 14" xfId="11415" xr:uid="{B9E8B0CE-CAFA-4B46-9CC3-DD1BAC479253}"/>
    <cellStyle name="集計 3 3 3 14 2" xfId="22172" xr:uid="{D6FD6630-F619-457B-A51A-64081ECFAE24}"/>
    <cellStyle name="集計 3 3 3 14 2 2" xfId="43863" xr:uid="{CC90BC3E-F321-4E1B-A66C-66D8DEF0463B}"/>
    <cellStyle name="集計 3 3 3 14 3" xfId="33104" xr:uid="{23B0EBDC-85CB-40C6-9113-32972A68ED9F}"/>
    <cellStyle name="集計 3 3 3 15" xfId="12020" xr:uid="{CAE865E4-7826-4A94-B36F-D77D3DE5AB66}"/>
    <cellStyle name="集計 3 3 3 15 2" xfId="22777" xr:uid="{4FB6F1D5-92C6-4EB9-9C59-86730D3CA69C}"/>
    <cellStyle name="集計 3 3 3 15 2 2" xfId="44468" xr:uid="{24E7EFF9-C2ED-417D-B9B2-8B29CE402D43}"/>
    <cellStyle name="集計 3 3 3 15 3" xfId="33709" xr:uid="{E57BC5E6-29E9-447C-9C95-3920380E2AEF}"/>
    <cellStyle name="集計 3 3 3 16" xfId="12649" xr:uid="{0CD82C49-E871-4D69-9255-A5378D9D6EF8}"/>
    <cellStyle name="集計 3 3 3 16 2" xfId="23406" xr:uid="{6A8200E7-D925-435C-A4B8-8293FE4C7A22}"/>
    <cellStyle name="集計 3 3 3 16 2 2" xfId="45097" xr:uid="{80C19BE2-B690-4599-A668-2D6B2C4C3EF5}"/>
    <cellStyle name="集計 3 3 3 16 3" xfId="34338" xr:uid="{970B9F7C-E6FA-4B7A-8527-7EB12F3B0484}"/>
    <cellStyle name="集計 3 3 3 17" xfId="13320" xr:uid="{9C25E31C-27A4-4690-9305-03A77C72CC08}"/>
    <cellStyle name="集計 3 3 3 17 2" xfId="35009" xr:uid="{CF92952E-0B10-4F2F-A4A7-226D2CC7E7D2}"/>
    <cellStyle name="集計 3 3 3 18" xfId="24249" xr:uid="{46FA7129-F087-442B-B88D-2C1F1ACCF042}"/>
    <cellStyle name="集計 3 3 3 19" xfId="45947" xr:uid="{983D9A45-915D-41BA-A6BA-C4A62A136055}"/>
    <cellStyle name="集計 3 3 3 2" xfId="3501" xr:uid="{CD4EE403-383C-4236-B24F-8B0DC845CA91}"/>
    <cellStyle name="集計 3 3 3 2 2" xfId="14257" xr:uid="{A3634974-742C-495C-9EBB-0CEFA123220B}"/>
    <cellStyle name="集計 3 3 3 2 2 2" xfId="35947" xr:uid="{69A9CE9F-2969-471F-A781-3871E966AD5E}"/>
    <cellStyle name="集計 3 3 3 2 2 3" xfId="50158" xr:uid="{301D0BE3-2CE4-47FF-9671-E5BD567DCF6B}"/>
    <cellStyle name="集計 3 3 3 2 3" xfId="25188" xr:uid="{4F0A623E-5222-4EA1-AFD6-074BCB2251A8}"/>
    <cellStyle name="集計 3 3 3 2 4" xfId="47989" xr:uid="{42F984AB-5AF7-41B4-8CDF-DE017EB04DDF}"/>
    <cellStyle name="集計 3 3 3 20" xfId="46625" xr:uid="{0786B91C-F10C-43F0-8DF3-62380C9EDBDC}"/>
    <cellStyle name="集計 3 3 3 21" xfId="47309" xr:uid="{335BE3CB-5A78-417A-9A00-A88CADFBD8A1}"/>
    <cellStyle name="集計 3 3 3 3" xfId="4181" xr:uid="{80A02CDA-AD7C-4F63-90CB-9A3754719F29}"/>
    <cellStyle name="集計 3 3 3 3 2" xfId="14937" xr:uid="{1FF19A82-7FA9-4640-946F-E0CDD14D90DA}"/>
    <cellStyle name="集計 3 3 3 3 2 2" xfId="36627" xr:uid="{76015648-4CC2-48D9-9BEF-69E4AD16B3E3}"/>
    <cellStyle name="集計 3 3 3 3 2 3" xfId="50838" xr:uid="{D6098FC3-4444-45C8-8B48-7279043F32EA}"/>
    <cellStyle name="集計 3 3 3 3 3" xfId="25869" xr:uid="{D652FD15-2853-4442-B709-C1EE336DF26D}"/>
    <cellStyle name="集計 3 3 3 3 4" xfId="48669" xr:uid="{9D968B61-0D45-4359-A497-422EBBB9F493}"/>
    <cellStyle name="集計 3 3 3 4" xfId="4857" xr:uid="{DFADB21A-497E-4BB1-B0AB-A8950CFCC7DC}"/>
    <cellStyle name="集計 3 3 3 4 2" xfId="15613" xr:uid="{9A1E1AAC-5B73-4E46-847E-A548C532E5F7}"/>
    <cellStyle name="集計 3 3 3 4 2 2" xfId="37303" xr:uid="{A595DAF5-EC6A-4864-A971-B0788ADAF781}"/>
    <cellStyle name="集計 3 3 3 4 3" xfId="26545" xr:uid="{C4240ACC-8491-461D-9CAF-8CE4AD29F86A}"/>
    <cellStyle name="集計 3 3 3 4 4" xfId="49478" xr:uid="{9687ECD3-6A09-4FCB-BDBA-70A9D510A28A}"/>
    <cellStyle name="集計 3 3 3 5" xfId="5537" xr:uid="{9E273CA0-605B-4E94-96FB-2ED963517750}"/>
    <cellStyle name="集計 3 3 3 5 2" xfId="16293" xr:uid="{E02E2E4A-14C3-4BB9-82E3-F31346DD14DE}"/>
    <cellStyle name="集計 3 3 3 5 2 2" xfId="37983" xr:uid="{248556DE-B7FB-4873-A97C-1931DB1D6341}"/>
    <cellStyle name="集計 3 3 3 5 3" xfId="27224" xr:uid="{02F4ACA4-0520-4E20-B040-2B0C1D1855C2}"/>
    <cellStyle name="集計 3 3 3 6" xfId="6220" xr:uid="{A11AEFF3-8351-4D8C-9D99-0C9B0BBA3C2C}"/>
    <cellStyle name="集計 3 3 3 6 2" xfId="16976" xr:uid="{681D1022-17E1-40B4-BB85-8E725B7183C2}"/>
    <cellStyle name="集計 3 3 3 6 2 2" xfId="38666" xr:uid="{D2B989C8-29BB-462B-9044-09B70AEBC348}"/>
    <cellStyle name="集計 3 3 3 6 3" xfId="27907" xr:uid="{0DA3B300-F6C1-44B0-9D75-F7FA8C12FC5D}"/>
    <cellStyle name="集計 3 3 3 7" xfId="6899" xr:uid="{49298352-DB99-4D4A-BFC4-C0EE4A9E05C6}"/>
    <cellStyle name="集計 3 3 3 7 2" xfId="17655" xr:uid="{E3E37385-0596-4950-86D9-B26D3A5FC727}"/>
    <cellStyle name="集計 3 3 3 7 2 2" xfId="39345" xr:uid="{B7CD343B-340B-4AF9-BB83-7E29085B63B3}"/>
    <cellStyle name="集計 3 3 3 7 3" xfId="28586" xr:uid="{9B8D3816-0955-436E-9B0F-7C8214D9C154}"/>
    <cellStyle name="集計 3 3 3 8" xfId="7562" xr:uid="{1E4E4AC9-B16A-437F-B6C4-698B4DB2464C}"/>
    <cellStyle name="集計 3 3 3 8 2" xfId="18318" xr:uid="{1F0C5121-8597-4B2A-B4BA-7A1274C4D206}"/>
    <cellStyle name="集計 3 3 3 8 2 2" xfId="40008" xr:uid="{E8EB0117-54FE-4B68-AF24-1C613BE4FE3F}"/>
    <cellStyle name="集計 3 3 3 8 3" xfId="29249" xr:uid="{627ACBEC-5BDE-42A1-B94B-672887B0B97D}"/>
    <cellStyle name="集計 3 3 3 9" xfId="8197" xr:uid="{F16F23D7-3BAC-4D4E-931E-F7A8E6DB6FD2}"/>
    <cellStyle name="集計 3 3 3 9 2" xfId="18953" xr:uid="{14B7DFF9-05E7-483D-B4BF-97B22A949B76}"/>
    <cellStyle name="集計 3 3 3 9 2 2" xfId="40644" xr:uid="{7FF601CC-5F2F-4336-B438-05488EB11ED6}"/>
    <cellStyle name="集計 3 3 3 9 3" xfId="29885" xr:uid="{3DA15438-2D25-4C68-BE9C-4C40FDA8B538}"/>
    <cellStyle name="集計 3 3 4" xfId="2676" xr:uid="{BE0A199C-73AE-4F05-A7D9-F92FB40232D3}"/>
    <cellStyle name="集計 3 3 4 10" xfId="8703" xr:uid="{60089EDB-0077-49A0-ADF1-A677B947F804}"/>
    <cellStyle name="集計 3 3 4 10 2" xfId="19459" xr:uid="{7A92D8F1-D167-4182-9F4A-793928B6B8E1}"/>
    <cellStyle name="集計 3 3 4 10 2 2" xfId="41150" xr:uid="{4A0E70A1-D1C8-4F27-97DD-82ECF81D762A}"/>
    <cellStyle name="集計 3 3 4 10 3" xfId="30391" xr:uid="{B5E56066-A4B7-417A-A4C7-E6D9A7592D1E}"/>
    <cellStyle name="集計 3 3 4 11" xfId="2765" xr:uid="{672E16AF-441A-4F1A-BF6E-787F6069115D}"/>
    <cellStyle name="集計 3 3 4 11 2" xfId="14071" xr:uid="{BB6F4B9E-4A79-4542-AF24-66F368AB801F}"/>
    <cellStyle name="集計 3 3 4 11 2 2" xfId="35761" xr:uid="{0A79FD5C-20E3-4619-BCE8-643C27338267}"/>
    <cellStyle name="集計 3 3 4 11 3" xfId="25002" xr:uid="{E2AE5662-3675-4EEB-81B2-C3DFF4FE63B4}"/>
    <cellStyle name="集計 3 3 4 12" xfId="8767" xr:uid="{7C165F7C-5928-4FB4-A458-8FB3499F8E1E}"/>
    <cellStyle name="集計 3 3 4 12 2" xfId="19523" xr:uid="{8ED4D67F-BE37-4750-98C1-2DE63FE9C1A1}"/>
    <cellStyle name="集計 3 3 4 12 2 2" xfId="41214" xr:uid="{8A40D8A3-9F60-4E35-8C76-EEA025290760}"/>
    <cellStyle name="集計 3 3 4 12 3" xfId="30455" xr:uid="{C1258FB8-E404-463C-9AC3-42E10E5BFC29}"/>
    <cellStyle name="集計 3 3 4 13" xfId="10637" xr:uid="{1FE54008-DDAC-45C3-8A7D-6969DAD4A216}"/>
    <cellStyle name="集計 3 3 4 13 2" xfId="21394" xr:uid="{83849A40-0E49-4091-A972-4E75E77FAC0F}"/>
    <cellStyle name="集計 3 3 4 13 2 2" xfId="43085" xr:uid="{168287EF-E8B0-462C-B8F7-54D28EC72B67}"/>
    <cellStyle name="集計 3 3 4 13 3" xfId="32326" xr:uid="{3D8A3F7A-5A08-4843-9FD1-BA835B470190}"/>
    <cellStyle name="集計 3 3 4 14" xfId="3417" xr:uid="{9DA2F0C8-EFAF-4F83-9583-93A305297388}"/>
    <cellStyle name="集計 3 3 4 14 2" xfId="14173" xr:uid="{51850BD7-3229-420E-8B57-AB5857921CA2}"/>
    <cellStyle name="集計 3 3 4 14 2 2" xfId="35863" xr:uid="{5181BE47-4FC0-49EE-9009-3DDA4225C33A}"/>
    <cellStyle name="集計 3 3 4 14 3" xfId="25104" xr:uid="{7AF81F4B-FE5E-4CBD-AF39-F1D8DB834DDA}"/>
    <cellStyle name="集計 3 3 4 15" xfId="2573" xr:uid="{D6FB146A-1174-44E6-B86E-30A6DC977C89}"/>
    <cellStyle name="集計 3 3 4 15 2" xfId="13942" xr:uid="{6B4A4AD9-0AEA-42A5-A3F1-910038BDB0EA}"/>
    <cellStyle name="集計 3 3 4 15 2 2" xfId="35632" xr:uid="{893D5573-4076-420F-BD49-F803C5535602}"/>
    <cellStyle name="集計 3 3 4 15 3" xfId="24873" xr:uid="{6BE8D2E5-0293-4E11-B6E9-63704B116A96}"/>
    <cellStyle name="集計 3 3 4 16" xfId="11316" xr:uid="{EC354A54-3854-4068-A13E-D194532607DB}"/>
    <cellStyle name="集計 3 3 4 16 2" xfId="22073" xr:uid="{D0D371A4-DEC7-446B-8A61-CE97EEF85F0C}"/>
    <cellStyle name="集計 3 3 4 16 2 2" xfId="43764" xr:uid="{A1DCA07C-1283-45D7-8CA0-6D77A0BA4C60}"/>
    <cellStyle name="集計 3 3 4 16 3" xfId="33005" xr:uid="{0328E17F-0586-4092-A60F-9D076CB8EFA1}"/>
    <cellStyle name="集計 3 3 4 17" xfId="13154" xr:uid="{A585F171-86FD-4012-97A8-F25CA68A5F05}"/>
    <cellStyle name="集計 3 3 4 17 2" xfId="34843" xr:uid="{B9769919-7311-4B04-9D59-AD248DFF6BC6}"/>
    <cellStyle name="集計 3 3 4 18" xfId="24083" xr:uid="{48F790B6-EC0A-4F67-BB6A-FBDF3BFD5ADA}"/>
    <cellStyle name="集計 3 3 4 19" xfId="45781" xr:uid="{323CF3AC-A687-457B-8C45-53C838D346A9}"/>
    <cellStyle name="集計 3 3 4 2" xfId="2517" xr:uid="{230A2FE7-C283-4A9D-963D-CC175B328C6B}"/>
    <cellStyle name="集計 3 3 4 2 2" xfId="13886" xr:uid="{B0099843-2BC4-4309-BFC5-E832D523BEDF}"/>
    <cellStyle name="集計 3 3 4 2 2 2" xfId="35576" xr:uid="{A38DF400-1F43-45DC-B7F0-561114F0F0A3}"/>
    <cellStyle name="集計 3 3 4 2 2 3" xfId="49992" xr:uid="{37B32CCF-C28E-4794-9064-CFA3434DE932}"/>
    <cellStyle name="集計 3 3 4 2 3" xfId="24817" xr:uid="{584DDB5C-6A9F-4A30-ABCD-6EA3A924E02C}"/>
    <cellStyle name="集計 3 3 4 2 4" xfId="47823" xr:uid="{74CEAA3E-4493-4DAB-A002-7C6EE7949ECC}"/>
    <cellStyle name="集計 3 3 4 20" xfId="46459" xr:uid="{70292B78-8EC7-42A0-910E-3579AB5C16C0}"/>
    <cellStyle name="集計 3 3 4 21" xfId="47143" xr:uid="{4176007E-3DE1-4558-9614-8A55B66DC6DB}"/>
    <cellStyle name="集計 3 3 4 3" xfId="4006" xr:uid="{3AC271CD-9A82-4827-9CA5-B7CCB9EF13E1}"/>
    <cellStyle name="集計 3 3 4 3 2" xfId="14762" xr:uid="{236D9805-7918-48B3-BF64-4EA3D8E92CA2}"/>
    <cellStyle name="集計 3 3 4 3 2 2" xfId="36452" xr:uid="{40E66BED-5548-48FF-976F-4B11ECA7CBC5}"/>
    <cellStyle name="集計 3 3 4 3 2 3" xfId="50672" xr:uid="{912C9763-4534-411B-9251-CEE3C9F59A2E}"/>
    <cellStyle name="集計 3 3 4 3 3" xfId="25694" xr:uid="{CCE4ECE7-E477-4BB4-BECB-A2E7203A4BAD}"/>
    <cellStyle name="集計 3 3 4 3 4" xfId="48503" xr:uid="{CD88D540-98B4-4F64-BABB-444AD144A9D4}"/>
    <cellStyle name="集計 3 3 4 4" xfId="4686" xr:uid="{1B32E944-CFEA-4519-B5BF-568E4C64F558}"/>
    <cellStyle name="集計 3 3 4 4 2" xfId="15442" xr:uid="{3CA29FF0-1DDA-4E73-BCE2-22E6589BA48E}"/>
    <cellStyle name="集計 3 3 4 4 2 2" xfId="37132" xr:uid="{2BE94598-E348-4281-9156-1D3F00D41F50}"/>
    <cellStyle name="集計 3 3 4 4 3" xfId="26374" xr:uid="{BE1B1318-861C-48DA-BD65-B83A8C6C8D24}"/>
    <cellStyle name="集計 3 3 4 4 4" xfId="49312" xr:uid="{EB5B40F9-29CB-40FE-A31A-D28F603E54AD}"/>
    <cellStyle name="集計 3 3 4 5" xfId="5362" xr:uid="{21C2C208-C206-43E6-8760-ECF1582BDE2F}"/>
    <cellStyle name="集計 3 3 4 5 2" xfId="16118" xr:uid="{F568CEE8-9F0D-4D39-984E-D948236A9504}"/>
    <cellStyle name="集計 3 3 4 5 2 2" xfId="37808" xr:uid="{66A25404-EA50-41C2-BC2D-0B3F676F84BD}"/>
    <cellStyle name="集計 3 3 4 5 3" xfId="27050" xr:uid="{6D7028C3-D096-41CF-8960-5AD947BF7B05}"/>
    <cellStyle name="集計 3 3 4 6" xfId="6051" xr:uid="{4AA31E32-8C50-47C7-954B-1F1F68C27C05}"/>
    <cellStyle name="集計 3 3 4 6 2" xfId="16807" xr:uid="{9C5E5B19-E9CF-4C58-928C-73C69D7283A1}"/>
    <cellStyle name="集計 3 3 4 6 2 2" xfId="38497" xr:uid="{DC2E4A18-9E5F-4304-B918-933FD6D3DE50}"/>
    <cellStyle name="集計 3 3 4 6 3" xfId="27738" xr:uid="{0DEA75D4-7D17-4A27-9687-8B069ED15812}"/>
    <cellStyle name="集計 3 3 4 7" xfId="6725" xr:uid="{3EDC2004-A568-46EC-BA88-651C39E0FC4B}"/>
    <cellStyle name="集計 3 3 4 7 2" xfId="17481" xr:uid="{BB757E1A-5557-4FBB-836D-5320C1A66D78}"/>
    <cellStyle name="集計 3 3 4 7 2 2" xfId="39171" xr:uid="{9AB647CD-6CC0-4BDC-BA85-929658464958}"/>
    <cellStyle name="集計 3 3 4 7 3" xfId="28412" xr:uid="{D1BE2865-8CB7-4BDC-837A-35234103E934}"/>
    <cellStyle name="集計 3 3 4 8" xfId="7401" xr:uid="{B30B2E81-BA50-45FD-A447-3EF445344D76}"/>
    <cellStyle name="集計 3 3 4 8 2" xfId="18157" xr:uid="{194F5ED1-FCA8-4D48-99CA-1F963002CEBE}"/>
    <cellStyle name="集計 3 3 4 8 2 2" xfId="39847" xr:uid="{4F698A22-C838-4E7B-941C-8094DA272210}"/>
    <cellStyle name="集計 3 3 4 8 3" xfId="29088" xr:uid="{53A0E4EA-D618-40FD-A815-9750A85C167A}"/>
    <cellStyle name="集計 3 3 4 9" xfId="2604" xr:uid="{B4CF4257-21B6-40DE-93FD-2469ACADB6D5}"/>
    <cellStyle name="集計 3 3 4 9 2" xfId="13973" xr:uid="{C285DA38-5B17-4DCA-8EC9-A42CBC8938E5}"/>
    <cellStyle name="集計 3 3 4 9 2 2" xfId="35663" xr:uid="{B6E070DE-DE9A-47F6-B3DE-885B2E504C10}"/>
    <cellStyle name="集計 3 3 4 9 3" xfId="24904" xr:uid="{440C4CF3-3D27-45CD-9913-1DC3B612FA5F}"/>
    <cellStyle name="集計 3 3 5" xfId="2965" xr:uid="{13F95D29-756F-45EE-927B-3C2BFEA6EAE9}"/>
    <cellStyle name="集計 3 3 5 10" xfId="8993" xr:uid="{324A8BD9-03D9-415E-8001-4C2E5FDC2EE3}"/>
    <cellStyle name="集計 3 3 5 10 2" xfId="19750" xr:uid="{2ABC88C2-5AE1-44FA-9FF6-618428FB4053}"/>
    <cellStyle name="集計 3 3 5 10 2 2" xfId="41441" xr:uid="{FB4E3D6A-765A-4607-9E47-92E40C8BC27D}"/>
    <cellStyle name="集計 3 3 5 10 3" xfId="30682" xr:uid="{83C0F7CD-564F-46F8-A654-DBD90D6ADFF4}"/>
    <cellStyle name="集計 3 3 5 11" xfId="9619" xr:uid="{59A06B2F-EB80-46DE-A256-1C2E95646799}"/>
    <cellStyle name="集計 3 3 5 11 2" xfId="20376" xr:uid="{0C48C08E-46CA-488A-B970-6663D82A5EB0}"/>
    <cellStyle name="集計 3 3 5 11 2 2" xfId="42067" xr:uid="{A5AF087A-F471-4F2D-9148-483FBA5DBE59}"/>
    <cellStyle name="集計 3 3 5 11 3" xfId="31308" xr:uid="{159EEA64-16D5-422C-9705-4606259A1DC8}"/>
    <cellStyle name="集計 3 3 5 12" xfId="10254" xr:uid="{B445B055-A795-47FE-ABA9-7D1C08775A39}"/>
    <cellStyle name="集計 3 3 5 12 2" xfId="21011" xr:uid="{FFB0FF03-D121-4705-8838-178B6DCFBD7D}"/>
    <cellStyle name="集計 3 3 5 12 2 2" xfId="42702" xr:uid="{FCBF64A6-475E-46A3-A160-68E419CA59A6}"/>
    <cellStyle name="集計 3 3 5 12 3" xfId="31943" xr:uid="{4EA980F1-C1C4-43C6-9C66-EE4120B37EB2}"/>
    <cellStyle name="集計 3 3 5 13" xfId="10906" xr:uid="{7211AB69-9914-4B1E-8147-9F14DD01B778}"/>
    <cellStyle name="集計 3 3 5 13 2" xfId="21663" xr:uid="{EE9B6145-7F5E-4D1D-B80D-1C77D65CFA88}"/>
    <cellStyle name="集計 3 3 5 13 2 2" xfId="43354" xr:uid="{9233F31E-52EE-47AB-9AE5-473EA81E0666}"/>
    <cellStyle name="集計 3 3 5 13 3" xfId="32595" xr:uid="{1267A471-0D8E-48F6-AF1F-18494F05A659}"/>
    <cellStyle name="集計 3 3 5 14" xfId="11531" xr:uid="{611BB5F8-B424-47AB-91EE-DA139D2E39F7}"/>
    <cellStyle name="集計 3 3 5 14 2" xfId="22288" xr:uid="{CDABF1BF-6613-42FD-9A70-3C7874680AF3}"/>
    <cellStyle name="集計 3 3 5 14 2 2" xfId="43979" xr:uid="{84F39F38-AF2B-46E4-9E7A-C13AC3FB5C83}"/>
    <cellStyle name="集計 3 3 5 14 3" xfId="33220" xr:uid="{55FB2FCB-C751-4454-A151-D95CC349FB86}"/>
    <cellStyle name="集計 3 3 5 15" xfId="12136" xr:uid="{065F80B2-A932-4168-AF28-7FADBA25A6FA}"/>
    <cellStyle name="集計 3 3 5 15 2" xfId="22893" xr:uid="{C19406AE-8DFB-4B74-839B-3EDA99EA5C7B}"/>
    <cellStyle name="集計 3 3 5 15 2 2" xfId="44584" xr:uid="{FE09DA44-EE7C-4ECE-8DDB-1E0990CC62E4}"/>
    <cellStyle name="集計 3 3 5 15 3" xfId="33825" xr:uid="{E0E1FB2F-AEB0-4078-BEEB-B89D75E98580}"/>
    <cellStyle name="集計 3 3 5 16" xfId="12765" xr:uid="{E1CAB737-3721-4FEB-8303-492B11E2800F}"/>
    <cellStyle name="集計 3 3 5 16 2" xfId="23522" xr:uid="{50525615-77CA-47A7-AD40-BAB224A1B280}"/>
    <cellStyle name="集計 3 3 5 16 2 2" xfId="45213" xr:uid="{DB32350C-81F3-4E0C-844D-319A6DCD89C8}"/>
    <cellStyle name="集計 3 3 5 16 3" xfId="34454" xr:uid="{BB040E60-A44F-40C7-9C51-742665D331FB}"/>
    <cellStyle name="集計 3 3 5 17" xfId="13436" xr:uid="{5AA168C2-AB1B-45B3-86BE-3B5EF33A89C4}"/>
    <cellStyle name="集計 3 3 5 17 2" xfId="35125" xr:uid="{404CD8E3-0CFD-40B5-86CB-86484532FF2C}"/>
    <cellStyle name="集計 3 3 5 18" xfId="24365" xr:uid="{FE423D7E-25C9-4AAE-95AA-1FB990B4389B}"/>
    <cellStyle name="集計 3 3 5 19" xfId="46063" xr:uid="{81B25C75-B81E-4D61-A935-4998E1F15120}"/>
    <cellStyle name="集計 3 3 5 2" xfId="3617" xr:uid="{1555DCD0-241F-45E1-B601-A9EAE37D14E7}"/>
    <cellStyle name="集計 3 3 5 2 2" xfId="14373" xr:uid="{119BC82C-463D-47F7-952B-82BA25AA5D74}"/>
    <cellStyle name="集計 3 3 5 2 2 2" xfId="36063" xr:uid="{B8D9707D-B6D6-4D51-A9D3-8CA18BA0227A}"/>
    <cellStyle name="集計 3 3 5 2 2 3" xfId="50274" xr:uid="{FB3203A4-4CE0-433C-8DAE-F5E9FD98A845}"/>
    <cellStyle name="集計 3 3 5 2 3" xfId="25305" xr:uid="{703E0442-8731-43C7-9424-157321024CB1}"/>
    <cellStyle name="集計 3 3 5 2 4" xfId="48105" xr:uid="{962E47A4-1C10-447F-8CAD-9B35CCBB6512}"/>
    <cellStyle name="集計 3 3 5 20" xfId="46741" xr:uid="{3FAD1336-26B1-4553-9333-0E0BDCB38C53}"/>
    <cellStyle name="集計 3 3 5 21" xfId="47425" xr:uid="{5C65EFB6-4D37-4051-8BC0-C60CD27B0A33}"/>
    <cellStyle name="集計 3 3 5 3" xfId="4297" xr:uid="{293A2A69-27C0-4C16-99BB-49D974A8B77C}"/>
    <cellStyle name="集計 3 3 5 3 2" xfId="15053" xr:uid="{8C7BB9E9-1C63-42F2-BA7E-F3922D616416}"/>
    <cellStyle name="集計 3 3 5 3 2 2" xfId="36743" xr:uid="{3D0CDF40-0C41-45B2-884F-048554281F7E}"/>
    <cellStyle name="集計 3 3 5 3 2 3" xfId="50954" xr:uid="{2E88B3B6-C9AC-4C5D-8432-93CF1417E89A}"/>
    <cellStyle name="集計 3 3 5 3 3" xfId="25985" xr:uid="{DB830629-199D-49D9-8784-D2B84E9A1E4A}"/>
    <cellStyle name="集計 3 3 5 3 4" xfId="48785" xr:uid="{220A8CB5-3B6B-49E0-A515-CF79FF14DF0A}"/>
    <cellStyle name="集計 3 3 5 4" xfId="4973" xr:uid="{52C00249-B273-4EC9-B86E-D4C9C5B4C219}"/>
    <cellStyle name="集計 3 3 5 4 2" xfId="15729" xr:uid="{206799CE-58FB-46F3-A295-9669D3CBC4AC}"/>
    <cellStyle name="集計 3 3 5 4 2 2" xfId="37419" xr:uid="{676EFB9B-249D-47BB-AF1C-BA3FC5C62404}"/>
    <cellStyle name="集計 3 3 5 4 3" xfId="26661" xr:uid="{5015830B-3189-4375-9BF7-1230EFCD7312}"/>
    <cellStyle name="集計 3 3 5 4 4" xfId="49594" xr:uid="{786E9FB5-DE02-4CD3-A542-6353A86CA98C}"/>
    <cellStyle name="集計 3 3 5 5" xfId="5653" xr:uid="{A0734A36-ACBE-4C58-B2FB-4C3B384A1357}"/>
    <cellStyle name="集計 3 3 5 5 2" xfId="16409" xr:uid="{685605A0-D214-4EE8-9240-93B32F490777}"/>
    <cellStyle name="集計 3 3 5 5 2 2" xfId="38099" xr:uid="{F075EEF0-35AF-4B93-BFE5-CCFCF359C1B7}"/>
    <cellStyle name="集計 3 3 5 5 3" xfId="27340" xr:uid="{5623D12D-D12D-493C-9596-C8E72B486485}"/>
    <cellStyle name="集計 3 3 5 6" xfId="6336" xr:uid="{2925DBF5-260F-40D9-B1F9-CB42162127C4}"/>
    <cellStyle name="集計 3 3 5 6 2" xfId="17092" xr:uid="{63475DFE-2631-40E6-8DC8-54470567BFE0}"/>
    <cellStyle name="集計 3 3 5 6 2 2" xfId="38782" xr:uid="{DA983F01-8B47-476E-9188-54315DA5178B}"/>
    <cellStyle name="集計 3 3 5 6 3" xfId="28023" xr:uid="{9BCFA296-0A94-48A8-827C-5B0A4BBB15C6}"/>
    <cellStyle name="集計 3 3 5 7" xfId="7015" xr:uid="{F01FCD5A-36EB-49B1-9F1B-8A24E68AA0F5}"/>
    <cellStyle name="集計 3 3 5 7 2" xfId="17771" xr:uid="{D4B9B351-3B9E-4EF8-B6A0-E731909AAC1F}"/>
    <cellStyle name="集計 3 3 5 7 2 2" xfId="39461" xr:uid="{D68B5E87-EFD3-4DC7-AD1C-B8171A18F036}"/>
    <cellStyle name="集計 3 3 5 7 3" xfId="28702" xr:uid="{585BCD7B-42C7-4BEA-B13F-4E981F2B9B51}"/>
    <cellStyle name="集計 3 3 5 8" xfId="7678" xr:uid="{650D7A56-5502-4AB2-8B41-C45A42908FE3}"/>
    <cellStyle name="集計 3 3 5 8 2" xfId="18434" xr:uid="{9021CA03-F187-43A4-936C-ADE41DCB9594}"/>
    <cellStyle name="集計 3 3 5 8 2 2" xfId="40125" xr:uid="{60617757-AF44-444C-BE65-F7E21863F2F5}"/>
    <cellStyle name="集計 3 3 5 8 3" xfId="29366" xr:uid="{3F3B5630-0AF2-417E-9C32-757B0AFAEBFD}"/>
    <cellStyle name="集計 3 3 5 9" xfId="8314" xr:uid="{EE58BD18-F5E0-4DA1-B90E-3DD56F94DF9D}"/>
    <cellStyle name="集計 3 3 5 9 2" xfId="19070" xr:uid="{F9D34061-EDF3-42F4-806E-4E68FD2AF93A}"/>
    <cellStyle name="集計 3 3 5 9 2 2" xfId="40761" xr:uid="{4D0FF1D2-E503-4D72-AFE7-BDFB51CD1496}"/>
    <cellStyle name="集計 3 3 5 9 3" xfId="30002" xr:uid="{BD47B2CF-169E-4D75-89B2-02AF151A0462}"/>
    <cellStyle name="集計 3 3 6" xfId="3010" xr:uid="{5935CCE6-2BA8-420F-9A8F-4EC7540DB806}"/>
    <cellStyle name="集計 3 3 6 10" xfId="9038" xr:uid="{BE6F7ABF-7AA2-4BF6-A3D8-13A8D4F5CFAD}"/>
    <cellStyle name="集計 3 3 6 10 2" xfId="19795" xr:uid="{B7FBF519-E536-437D-8F09-9A505830C1D5}"/>
    <cellStyle name="集計 3 3 6 10 2 2" xfId="41486" xr:uid="{86ED3930-F48E-4CF8-B1FF-D93EBF0B59A1}"/>
    <cellStyle name="集計 3 3 6 10 3" xfId="30727" xr:uid="{66F63164-E0FD-4AA4-9088-871932F7C002}"/>
    <cellStyle name="集計 3 3 6 11" xfId="9664" xr:uid="{3B86EDA1-B26F-466C-A4BB-15FEF15109E5}"/>
    <cellStyle name="集計 3 3 6 11 2" xfId="20421" xr:uid="{8D100C63-7DD9-4EC7-892B-28C99FEFDEAC}"/>
    <cellStyle name="集計 3 3 6 11 2 2" xfId="42112" xr:uid="{62715982-F89E-4275-A107-A3EBD5D7A2C1}"/>
    <cellStyle name="集計 3 3 6 11 3" xfId="31353" xr:uid="{665D6FA8-7400-4DBB-9696-DF790DB8C37F}"/>
    <cellStyle name="集計 3 3 6 12" xfId="10299" xr:uid="{4E8B1A74-79D7-4E3B-8D44-32EE1B759269}"/>
    <cellStyle name="集計 3 3 6 12 2" xfId="21056" xr:uid="{D5C99113-720A-4F7E-9F63-03560CD1DA1C}"/>
    <cellStyle name="集計 3 3 6 12 2 2" xfId="42747" xr:uid="{0AD948FE-F2D7-4117-B5F2-4435F6F0712C}"/>
    <cellStyle name="集計 3 3 6 12 3" xfId="31988" xr:uid="{C5A4A8D7-EF37-49F6-AF73-03BCD89AA843}"/>
    <cellStyle name="集計 3 3 6 13" xfId="10951" xr:uid="{67EFA4F3-D58E-479E-B6C0-90DE0EBA1880}"/>
    <cellStyle name="集計 3 3 6 13 2" xfId="21708" xr:uid="{F2F4F5F1-B9A5-44C6-9BFD-34C9953D8F39}"/>
    <cellStyle name="集計 3 3 6 13 2 2" xfId="43399" xr:uid="{39FC4FB3-13D8-4F37-AEFB-15796E390098}"/>
    <cellStyle name="集計 3 3 6 13 3" xfId="32640" xr:uid="{F5AA1C37-0C1D-4AFA-AE4A-C7E2679AB993}"/>
    <cellStyle name="集計 3 3 6 14" xfId="11576" xr:uid="{9280C2FF-3037-401A-8BC1-27C77E3F03F6}"/>
    <cellStyle name="集計 3 3 6 14 2" xfId="22333" xr:uid="{3A4A18BF-BA64-4022-A425-B3A961E67085}"/>
    <cellStyle name="集計 3 3 6 14 2 2" xfId="44024" xr:uid="{5878010C-0D21-4FD6-9CC3-C31824DB2F7A}"/>
    <cellStyle name="集計 3 3 6 14 3" xfId="33265" xr:uid="{71EF4C81-7C94-4100-A117-A858FF06750F}"/>
    <cellStyle name="集計 3 3 6 15" xfId="12181" xr:uid="{1A9372C1-1020-4D02-BE07-23E03B2E1282}"/>
    <cellStyle name="集計 3 3 6 15 2" xfId="22938" xr:uid="{4F0D9326-24B7-4DD5-AED4-85C7BF9D2E12}"/>
    <cellStyle name="集計 3 3 6 15 2 2" xfId="44629" xr:uid="{9052E90D-6BCC-4778-AF0D-86022716B9BF}"/>
    <cellStyle name="集計 3 3 6 15 3" xfId="33870" xr:uid="{6B853ED2-4BD0-4B84-A99D-FC42EB5A9C4C}"/>
    <cellStyle name="集計 3 3 6 16" xfId="12810" xr:uid="{FF2DCB95-DDE7-4175-81A2-07F8E5481DFE}"/>
    <cellStyle name="集計 3 3 6 16 2" xfId="23567" xr:uid="{4E644991-8BA0-4911-BD9F-6E4E90ACF89C}"/>
    <cellStyle name="集計 3 3 6 16 2 2" xfId="45258" xr:uid="{385FDB07-BC97-494B-A4F5-5B2811AEB253}"/>
    <cellStyle name="集計 3 3 6 16 3" xfId="34499" xr:uid="{D5549FCB-3587-41D6-8E99-8DC16B5C2E63}"/>
    <cellStyle name="集計 3 3 6 17" xfId="13481" xr:uid="{0E798AC1-3C67-416A-A484-FBB3C7DB82A7}"/>
    <cellStyle name="集計 3 3 6 17 2" xfId="35170" xr:uid="{B1789203-2931-4338-AC18-B71DF32DDC03}"/>
    <cellStyle name="集計 3 3 6 18" xfId="24410" xr:uid="{C02AB7F7-D953-4F6C-A56C-273A6A48D5C3}"/>
    <cellStyle name="集計 3 3 6 19" xfId="46108" xr:uid="{8168DF36-66A0-47C0-AB49-3EA7CFF6FC25}"/>
    <cellStyle name="集計 3 3 6 2" xfId="3662" xr:uid="{E1BC6715-CDA0-4CA5-8749-5670444D7776}"/>
    <cellStyle name="集計 3 3 6 2 2" xfId="14418" xr:uid="{FB6A3F93-A213-4E0D-89A5-9B658B95FABD}"/>
    <cellStyle name="集計 3 3 6 2 2 2" xfId="36108" xr:uid="{0F2ADA8B-4AAF-4093-AF9D-597B2E848E70}"/>
    <cellStyle name="集計 3 3 6 2 2 3" xfId="50319" xr:uid="{52E3AF42-3D19-4872-ABB2-CED80E422AE1}"/>
    <cellStyle name="集計 3 3 6 2 3" xfId="25350" xr:uid="{E3D676B5-F280-4402-A4FC-F7774EA6F24A}"/>
    <cellStyle name="集計 3 3 6 2 4" xfId="48150" xr:uid="{01754F99-290D-41B3-8F56-82DB49AB0369}"/>
    <cellStyle name="集計 3 3 6 20" xfId="46786" xr:uid="{B5B3258D-3C12-4774-9DE5-08F5F4252F45}"/>
    <cellStyle name="集計 3 3 6 21" xfId="47470" xr:uid="{C7152CEA-90C9-4BC7-9396-DB98D72BD14E}"/>
    <cellStyle name="集計 3 3 6 3" xfId="4342" xr:uid="{044EC522-C223-499A-BA0D-C45CD84ADADF}"/>
    <cellStyle name="集計 3 3 6 3 2" xfId="15098" xr:uid="{07FCBD1C-8EC9-4297-95E8-92E9D9392888}"/>
    <cellStyle name="集計 3 3 6 3 2 2" xfId="36788" xr:uid="{FB7190D2-39D7-482B-8769-CBE4A4650263}"/>
    <cellStyle name="集計 3 3 6 3 2 3" xfId="50999" xr:uid="{AF3E18A1-E3DF-4FF2-9B5B-AB0460A66B16}"/>
    <cellStyle name="集計 3 3 6 3 3" xfId="26030" xr:uid="{127A8F2A-D467-43FC-AED1-F1AD0B63C58D}"/>
    <cellStyle name="集計 3 3 6 3 4" xfId="48830" xr:uid="{1900F9C2-B74B-4DE2-9AFF-BC282CFCB470}"/>
    <cellStyle name="集計 3 3 6 4" xfId="5018" xr:uid="{32C5FCE1-3401-4A7E-AC6D-766BEC23104E}"/>
    <cellStyle name="集計 3 3 6 4 2" xfId="15774" xr:uid="{CF55575C-DC11-448F-AB26-B5E85DA87F76}"/>
    <cellStyle name="集計 3 3 6 4 2 2" xfId="37464" xr:uid="{527CD241-2F0D-4427-8DC7-328300985999}"/>
    <cellStyle name="集計 3 3 6 4 3" xfId="26706" xr:uid="{6E78591B-264C-4068-B907-46E9AF0F08E9}"/>
    <cellStyle name="集計 3 3 6 4 4" xfId="49639" xr:uid="{EA594146-A452-4AD7-ABA7-3792B9A8483A}"/>
    <cellStyle name="集計 3 3 6 5" xfId="5698" xr:uid="{BABB4888-6A6F-4ABC-808F-B7F15C22693E}"/>
    <cellStyle name="集計 3 3 6 5 2" xfId="16454" xr:uid="{DB78BE97-672C-41BA-A5F1-8CC859CB2010}"/>
    <cellStyle name="集計 3 3 6 5 2 2" xfId="38144" xr:uid="{851A3E6D-B0FC-436C-A130-2207C828E9B7}"/>
    <cellStyle name="集計 3 3 6 5 3" xfId="27385" xr:uid="{9F079EAA-C0B9-4E28-ACC0-AA7DC19ACFED}"/>
    <cellStyle name="集計 3 3 6 6" xfId="6381" xr:uid="{3D7814EE-28AE-49AF-B69E-56C74D99C3B1}"/>
    <cellStyle name="集計 3 3 6 6 2" xfId="17137" xr:uid="{DE629F58-E99D-428F-AC2E-F79EAE129229}"/>
    <cellStyle name="集計 3 3 6 6 2 2" xfId="38827" xr:uid="{DD890925-3B75-474C-B7D1-271FE4BBDA5B}"/>
    <cellStyle name="集計 3 3 6 6 3" xfId="28068" xr:uid="{95FE447E-9AC0-4B1C-9C63-C3C5FBA6D591}"/>
    <cellStyle name="集計 3 3 6 7" xfId="7060" xr:uid="{70B3AB4A-3768-4D4E-9A7C-A50B3ECA69E2}"/>
    <cellStyle name="集計 3 3 6 7 2" xfId="17816" xr:uid="{34B5E05C-51A5-45CE-B98F-D6658C2A56F8}"/>
    <cellStyle name="集計 3 3 6 7 2 2" xfId="39506" xr:uid="{355887C8-9D18-4546-8FB4-28D6A2345CA2}"/>
    <cellStyle name="集計 3 3 6 7 3" xfId="28747" xr:uid="{C20DF1DE-2798-45FD-AF76-7B4F19CE4654}"/>
    <cellStyle name="集計 3 3 6 8" xfId="7723" xr:uid="{999E326F-A142-4BC0-95F7-F1F0DCA07051}"/>
    <cellStyle name="集計 3 3 6 8 2" xfId="18479" xr:uid="{172804D8-D4C6-40D2-8E6C-C0612D43FE90}"/>
    <cellStyle name="集計 3 3 6 8 2 2" xfId="40170" xr:uid="{6577FAEA-52C1-4999-AECC-3E5B4B4D7E38}"/>
    <cellStyle name="集計 3 3 6 8 3" xfId="29411" xr:uid="{80B353AF-CA23-41E6-BF77-936855C6D095}"/>
    <cellStyle name="集計 3 3 6 9" xfId="8359" xr:uid="{E05422E0-4DE9-4B40-B602-2F09AF9D9FD1}"/>
    <cellStyle name="集計 3 3 6 9 2" xfId="19115" xr:uid="{00643B2D-6F09-4DBA-9C93-7E0F055C555F}"/>
    <cellStyle name="集計 3 3 6 9 2 2" xfId="40806" xr:uid="{C1A64445-12DF-47E7-9828-277EA963CEB8}"/>
    <cellStyle name="集計 3 3 6 9 3" xfId="30047" xr:uid="{92AC76B8-634B-451E-BAA3-709B4000EC2A}"/>
    <cellStyle name="集計 3 3 7" xfId="3055" xr:uid="{344D7569-05E1-4D7D-9FAD-8D3D2215196F}"/>
    <cellStyle name="集計 3 3 7 10" xfId="9083" xr:uid="{821B540A-F703-45D8-B238-3403EA03AB6E}"/>
    <cellStyle name="集計 3 3 7 10 2" xfId="19840" xr:uid="{805B64E2-09DF-4B23-B78F-BDEB0FDCA545}"/>
    <cellStyle name="集計 3 3 7 10 2 2" xfId="41531" xr:uid="{C860ABDA-4711-46E0-8260-FCF9FD96E5CF}"/>
    <cellStyle name="集計 3 3 7 10 3" xfId="30772" xr:uid="{1F490C21-1AF0-4556-AD46-77BDD4C6257E}"/>
    <cellStyle name="集計 3 3 7 11" xfId="9709" xr:uid="{06149BF5-4A50-4A28-92D2-48F478D69F03}"/>
    <cellStyle name="集計 3 3 7 11 2" xfId="20466" xr:uid="{94456C49-F6C0-43BD-BFCA-3D600E65F2C4}"/>
    <cellStyle name="集計 3 3 7 11 2 2" xfId="42157" xr:uid="{035879A5-5022-41D9-B1EA-79E478281D82}"/>
    <cellStyle name="集計 3 3 7 11 3" xfId="31398" xr:uid="{B6C38260-1DA9-4B2F-9867-44DECE191D87}"/>
    <cellStyle name="集計 3 3 7 12" xfId="10344" xr:uid="{2F4A9A68-A019-4D99-9568-148734AD89AA}"/>
    <cellStyle name="集計 3 3 7 12 2" xfId="21101" xr:uid="{420EC91A-8A88-491D-87E7-11EE1925BD30}"/>
    <cellStyle name="集計 3 3 7 12 2 2" xfId="42792" xr:uid="{9E0DC54C-5E0D-4B60-B900-5682285858AC}"/>
    <cellStyle name="集計 3 3 7 12 3" xfId="32033" xr:uid="{305714A2-04C4-4F83-ACF5-43B9AE724104}"/>
    <cellStyle name="集計 3 3 7 13" xfId="10996" xr:uid="{8F10C7A9-E3D7-46E0-8DAE-8A15E40C2432}"/>
    <cellStyle name="集計 3 3 7 13 2" xfId="21753" xr:uid="{D1E5E20D-3F7B-4042-A372-92F8465FFBA9}"/>
    <cellStyle name="集計 3 3 7 13 2 2" xfId="43444" xr:uid="{4A9CC305-4F4F-4926-99C8-ED7306E58AC8}"/>
    <cellStyle name="集計 3 3 7 13 3" xfId="32685" xr:uid="{06DE9EAE-FF70-4CAD-B3BE-3A2064E848CC}"/>
    <cellStyle name="集計 3 3 7 14" xfId="11621" xr:uid="{83878036-72F8-49A5-B7C8-69BF97B95403}"/>
    <cellStyle name="集計 3 3 7 14 2" xfId="22378" xr:uid="{6F70298A-0FA6-4063-96A8-A2B43DD46A42}"/>
    <cellStyle name="集計 3 3 7 14 2 2" xfId="44069" xr:uid="{B8796628-609C-43F0-AB19-62D7A92807D1}"/>
    <cellStyle name="集計 3 3 7 14 3" xfId="33310" xr:uid="{C679AB56-FCE1-467A-8EC5-A60A358DFB9D}"/>
    <cellStyle name="集計 3 3 7 15" xfId="12226" xr:uid="{4EB5D582-AEFD-4115-81EC-4FBC33814D9E}"/>
    <cellStyle name="集計 3 3 7 15 2" xfId="22983" xr:uid="{875E7F6E-45C5-4966-BE90-29C06F9C5BDA}"/>
    <cellStyle name="集計 3 3 7 15 2 2" xfId="44674" xr:uid="{287E4DCF-CA0C-4E75-A60E-6D259C7669C9}"/>
    <cellStyle name="集計 3 3 7 15 3" xfId="33915" xr:uid="{95631A6D-2847-442F-800B-03E674EEFBAE}"/>
    <cellStyle name="集計 3 3 7 16" xfId="12855" xr:uid="{D6D01BAA-B49C-4E0F-93C3-00C28817E64A}"/>
    <cellStyle name="集計 3 3 7 16 2" xfId="23612" xr:uid="{B8B28AE4-B3D6-443D-B84F-4C221818D4C1}"/>
    <cellStyle name="集計 3 3 7 16 2 2" xfId="45303" xr:uid="{4F7C65EC-F990-4D00-BDDA-858910461925}"/>
    <cellStyle name="集計 3 3 7 16 3" xfId="34544" xr:uid="{C9071E03-9D54-4F3D-85ED-0AC64AAB1A40}"/>
    <cellStyle name="集計 3 3 7 17" xfId="13526" xr:uid="{3228ED0C-E973-4B9E-A9F4-EE748FD258C0}"/>
    <cellStyle name="集計 3 3 7 17 2" xfId="35215" xr:uid="{5A376978-64B7-4BE6-A775-7D2448AD3085}"/>
    <cellStyle name="集計 3 3 7 18" xfId="24455" xr:uid="{FEBEFC5E-85BD-440B-8859-066490E7BD9F}"/>
    <cellStyle name="集計 3 3 7 19" xfId="46153" xr:uid="{5BF1A7A1-9C1C-4928-BD25-05DA7767F2CA}"/>
    <cellStyle name="集計 3 3 7 2" xfId="3707" xr:uid="{6E2F05A8-7A49-40CE-B7FA-CA8DFA92859A}"/>
    <cellStyle name="集計 3 3 7 2 2" xfId="14463" xr:uid="{067A1BA4-5910-4E94-AF86-9DFA56FEE6EF}"/>
    <cellStyle name="集計 3 3 7 2 2 2" xfId="36153" xr:uid="{A37C4095-2155-4E8A-99B5-BA2DC3A8A301}"/>
    <cellStyle name="集計 3 3 7 2 2 3" xfId="50364" xr:uid="{B0AA4D0A-2C4E-4861-81BF-181F1663E37A}"/>
    <cellStyle name="集計 3 3 7 2 3" xfId="25395" xr:uid="{C7EBA0B8-0674-40D9-BF8C-CE044C64F966}"/>
    <cellStyle name="集計 3 3 7 2 4" xfId="48195" xr:uid="{53C5021D-B07A-472F-8DB7-605F76E3209D}"/>
    <cellStyle name="集計 3 3 7 20" xfId="46831" xr:uid="{10B49CEB-D421-4FFA-8713-5E2953F17869}"/>
    <cellStyle name="集計 3 3 7 21" xfId="47515" xr:uid="{A098F33D-B9A1-4375-BCA3-2A219A1ACDAB}"/>
    <cellStyle name="集計 3 3 7 3" xfId="4387" xr:uid="{07873942-F40B-4EC1-A243-79C19A157BB0}"/>
    <cellStyle name="集計 3 3 7 3 2" xfId="15143" xr:uid="{ACFB2DD3-84DC-4604-A859-A43A14FBFF45}"/>
    <cellStyle name="集計 3 3 7 3 2 2" xfId="36833" xr:uid="{504DD115-DFF8-4C85-BF47-23C3255B1358}"/>
    <cellStyle name="集計 3 3 7 3 2 3" xfId="51044" xr:uid="{42C9E6CF-A495-4C25-B92B-C4B8E398131A}"/>
    <cellStyle name="集計 3 3 7 3 3" xfId="26075" xr:uid="{B8923CBD-D303-4243-8B81-539997D0036A}"/>
    <cellStyle name="集計 3 3 7 3 4" xfId="48875" xr:uid="{84744E8B-5049-4A5F-BA3F-9661155740A7}"/>
    <cellStyle name="集計 3 3 7 4" xfId="5063" xr:uid="{C2D13DA1-209C-420B-A612-90CA7D7F23B9}"/>
    <cellStyle name="集計 3 3 7 4 2" xfId="15819" xr:uid="{9745A856-B0E0-4318-8B27-AE138EE4D3C4}"/>
    <cellStyle name="集計 3 3 7 4 2 2" xfId="37509" xr:uid="{A30A7D17-9797-43F1-B34F-642A14C281DD}"/>
    <cellStyle name="集計 3 3 7 4 3" xfId="26751" xr:uid="{5E231F40-83B1-4874-86DB-9C68411DF01E}"/>
    <cellStyle name="集計 3 3 7 4 4" xfId="49684" xr:uid="{735CB086-73A5-426B-AB96-BD4CF820857E}"/>
    <cellStyle name="集計 3 3 7 5" xfId="5743" xr:uid="{E6E4A58A-6D34-4C4E-8878-BD4BA17F4004}"/>
    <cellStyle name="集計 3 3 7 5 2" xfId="16499" xr:uid="{0FEFB418-5568-4B8B-A9A3-55735D621314}"/>
    <cellStyle name="集計 3 3 7 5 2 2" xfId="38189" xr:uid="{7D0A37DC-2148-4EAE-A164-CCA4BB00DCF4}"/>
    <cellStyle name="集計 3 3 7 5 3" xfId="27430" xr:uid="{6A417E21-6C2F-433F-8E4F-243A04985404}"/>
    <cellStyle name="集計 3 3 7 6" xfId="6426" xr:uid="{F3F54D12-480D-4C22-981C-9ADC7FE8320A}"/>
    <cellStyle name="集計 3 3 7 6 2" xfId="17182" xr:uid="{DD972FA5-A77F-4945-8691-7273713BA4AD}"/>
    <cellStyle name="集計 3 3 7 6 2 2" xfId="38872" xr:uid="{62B3BB12-FC40-4C7D-906E-5601D48EB213}"/>
    <cellStyle name="集計 3 3 7 6 3" xfId="28113" xr:uid="{5EECC592-7CD4-4491-8A18-37F6BF02A70D}"/>
    <cellStyle name="集計 3 3 7 7" xfId="7105" xr:uid="{C0AE3325-AFF4-4FC3-A189-256578383E90}"/>
    <cellStyle name="集計 3 3 7 7 2" xfId="17861" xr:uid="{4DF0E3E7-653E-4394-ADA1-FC5460C31703}"/>
    <cellStyle name="集計 3 3 7 7 2 2" xfId="39551" xr:uid="{6B5EAFCB-0FAF-43B0-BF85-CAFFC57133CE}"/>
    <cellStyle name="集計 3 3 7 7 3" xfId="28792" xr:uid="{16559D8B-CB9C-4BF4-8DDD-ECDF670F70F9}"/>
    <cellStyle name="集計 3 3 7 8" xfId="7768" xr:uid="{16E5CCAC-A353-4714-B6AF-A259A053F4CB}"/>
    <cellStyle name="集計 3 3 7 8 2" xfId="18524" xr:uid="{D50041FC-F8CD-455F-B4BF-1F4B6D3749D9}"/>
    <cellStyle name="集計 3 3 7 8 2 2" xfId="40215" xr:uid="{07A7E056-6417-4FAB-AAF2-60128605F55F}"/>
    <cellStyle name="集計 3 3 7 8 3" xfId="29456" xr:uid="{748A1756-B26B-4ACB-9EF0-81657E06BF36}"/>
    <cellStyle name="集計 3 3 7 9" xfId="8404" xr:uid="{EC46E1D6-17C3-499F-8AD4-EE5A19C274F1}"/>
    <cellStyle name="集計 3 3 7 9 2" xfId="19160" xr:uid="{05F34C7F-21C7-4379-B12E-D5C0F3777048}"/>
    <cellStyle name="集計 3 3 7 9 2 2" xfId="40851" xr:uid="{396916F9-FB5C-4671-8DE7-D96BCADA998C}"/>
    <cellStyle name="集計 3 3 7 9 3" xfId="30092" xr:uid="{447A8FA5-3494-4C15-B289-741844CB2D24}"/>
    <cellStyle name="集計 3 3 8" xfId="3115" xr:uid="{EC600C40-93F3-4887-9D4E-E75C355B6B60}"/>
    <cellStyle name="集計 3 3 8 10" xfId="9143" xr:uid="{8DA5A969-8456-4159-AF51-4A7A25EDEE4C}"/>
    <cellStyle name="集計 3 3 8 10 2" xfId="19900" xr:uid="{C9281045-8F8A-4C08-BF5C-95912A983F01}"/>
    <cellStyle name="集計 3 3 8 10 2 2" xfId="41591" xr:uid="{90326F1D-67AE-46FB-972D-DA691FC066DC}"/>
    <cellStyle name="集計 3 3 8 10 3" xfId="30832" xr:uid="{F2106582-4CA2-449D-8672-D93E3F783169}"/>
    <cellStyle name="集計 3 3 8 11" xfId="9769" xr:uid="{1E6BEC8A-5B6C-4604-86D2-F0B6EBF1D4C6}"/>
    <cellStyle name="集計 3 3 8 11 2" xfId="20526" xr:uid="{38E93317-A1F2-40D1-96EA-D1A01F000EBF}"/>
    <cellStyle name="集計 3 3 8 11 2 2" xfId="42217" xr:uid="{89F2FF96-F9C3-4976-8107-0B70BC497B83}"/>
    <cellStyle name="集計 3 3 8 11 3" xfId="31458" xr:uid="{23F15468-C5EE-45DE-807F-A56F9C94CD41}"/>
    <cellStyle name="集計 3 3 8 12" xfId="10404" xr:uid="{6F527946-C555-4814-926D-98C476E709C2}"/>
    <cellStyle name="集計 3 3 8 12 2" xfId="21161" xr:uid="{D5219C04-7B1D-421A-B540-BEBD0F4F234F}"/>
    <cellStyle name="集計 3 3 8 12 2 2" xfId="42852" xr:uid="{DB995FA7-F703-46EE-A569-DAB8048BD8BD}"/>
    <cellStyle name="集計 3 3 8 12 3" xfId="32093" xr:uid="{55E2104F-ECA6-42AF-BE08-D20BF54A92B0}"/>
    <cellStyle name="集計 3 3 8 13" xfId="11056" xr:uid="{B2DFD52C-60ED-4EA2-8975-1250BC8C41F0}"/>
    <cellStyle name="集計 3 3 8 13 2" xfId="21813" xr:uid="{F9197626-1817-4458-9D00-C4766D59F89E}"/>
    <cellStyle name="集計 3 3 8 13 2 2" xfId="43504" xr:uid="{84622FB2-249C-46C1-95D7-EC1C690485E7}"/>
    <cellStyle name="集計 3 3 8 13 3" xfId="32745" xr:uid="{ACB0B76D-B932-4F5D-B48F-92550309908D}"/>
    <cellStyle name="集計 3 3 8 14" xfId="11681" xr:uid="{16820CA1-D062-4FAE-840B-1D5FD5070249}"/>
    <cellStyle name="集計 3 3 8 14 2" xfId="22438" xr:uid="{14131E26-1F92-4389-BB1F-19BFA5BEDD32}"/>
    <cellStyle name="集計 3 3 8 14 2 2" xfId="44129" xr:uid="{FF240B89-4C13-49F0-BC99-B13869E8CE58}"/>
    <cellStyle name="集計 3 3 8 14 3" xfId="33370" xr:uid="{0A87D8DF-39D7-448C-A750-C3309FD748A7}"/>
    <cellStyle name="集計 3 3 8 15" xfId="12286" xr:uid="{2F35DF18-50E3-421D-BFD8-F939AE7BDFED}"/>
    <cellStyle name="集計 3 3 8 15 2" xfId="23043" xr:uid="{2CB2AE1C-B819-4C56-892A-9B2416F13F4B}"/>
    <cellStyle name="集計 3 3 8 15 2 2" xfId="44734" xr:uid="{40785095-1515-4F93-A63C-1E33EBD6A7A0}"/>
    <cellStyle name="集計 3 3 8 15 3" xfId="33975" xr:uid="{5869A230-CB29-4B59-9887-A971AC534147}"/>
    <cellStyle name="集計 3 3 8 16" xfId="12915" xr:uid="{DB0E94BD-D28A-4CAE-B6CB-131D5C7D5BA4}"/>
    <cellStyle name="集計 3 3 8 16 2" xfId="23672" xr:uid="{396E5E8F-80DA-44E8-8A71-A48643D355E5}"/>
    <cellStyle name="集計 3 3 8 16 2 2" xfId="45363" xr:uid="{28FD7159-65E3-44BA-8A52-85604C57DA03}"/>
    <cellStyle name="集計 3 3 8 16 3" xfId="34604" xr:uid="{C8FAD1F6-B20E-4343-ACB0-0C00E77EFC37}"/>
    <cellStyle name="集計 3 3 8 17" xfId="13586" xr:uid="{393D37F8-E50B-4D72-ACCF-E600ECDD0238}"/>
    <cellStyle name="集計 3 3 8 17 2" xfId="35275" xr:uid="{6BE97A00-C4DF-4090-AD31-2C86ED101F3D}"/>
    <cellStyle name="集計 3 3 8 18" xfId="24515" xr:uid="{4CCEA10D-9EF3-4A5D-9EE7-67E7E340E89A}"/>
    <cellStyle name="集計 3 3 8 19" xfId="46213" xr:uid="{33E4330E-F111-4A96-9132-E48DC979593D}"/>
    <cellStyle name="集計 3 3 8 2" xfId="3767" xr:uid="{E35650CA-B5E8-40E4-AB2B-9DB3382D893A}"/>
    <cellStyle name="集計 3 3 8 2 2" xfId="14523" xr:uid="{615E0024-E153-43DC-ADAB-DF8B46A973DB}"/>
    <cellStyle name="集計 3 3 8 2 2 2" xfId="36213" xr:uid="{DB1E7D38-9E38-4EC1-8BB8-BC778CE5E7DA}"/>
    <cellStyle name="集計 3 3 8 2 2 3" xfId="50424" xr:uid="{F6870FFA-8A57-4D96-93BB-F37E61142522}"/>
    <cellStyle name="集計 3 3 8 2 3" xfId="25455" xr:uid="{337403F7-0238-4D9F-AEB0-9C3968158F63}"/>
    <cellStyle name="集計 3 3 8 2 4" xfId="48255" xr:uid="{213E32F9-4B5C-4347-9015-02D5C7D7886E}"/>
    <cellStyle name="集計 3 3 8 20" xfId="46891" xr:uid="{EA77830C-085A-468A-83AB-C842D3D7CD37}"/>
    <cellStyle name="集計 3 3 8 21" xfId="47575" xr:uid="{6FE88082-3D27-4E1F-8C4C-6309DC2A716B}"/>
    <cellStyle name="集計 3 3 8 3" xfId="4447" xr:uid="{18017A18-2B92-4A3C-81D7-E8F10410410A}"/>
    <cellStyle name="集計 3 3 8 3 2" xfId="15203" xr:uid="{7BDD3528-6367-46F0-8B04-50AA84FB509A}"/>
    <cellStyle name="集計 3 3 8 3 2 2" xfId="36893" xr:uid="{6EDE022B-8CD1-4CB5-A182-908CBD6F4C98}"/>
    <cellStyle name="集計 3 3 8 3 2 3" xfId="51104" xr:uid="{377A2F09-59BA-47B0-B174-9ABB7BDEB824}"/>
    <cellStyle name="集計 3 3 8 3 3" xfId="26135" xr:uid="{F20DA399-443C-4DD2-981D-92251F512018}"/>
    <cellStyle name="集計 3 3 8 3 4" xfId="48935" xr:uid="{E64A72D7-B1D6-4992-BB71-A325EEBB302A}"/>
    <cellStyle name="集計 3 3 8 4" xfId="5123" xr:uid="{C26382C5-2399-4D1E-A8A0-B16ACFAA0769}"/>
    <cellStyle name="集計 3 3 8 4 2" xfId="15879" xr:uid="{7B1E5CBC-3A3F-4469-8118-73D548B46543}"/>
    <cellStyle name="集計 3 3 8 4 2 2" xfId="37569" xr:uid="{7A1F9D1E-B8FB-4373-8755-262C300C1CEA}"/>
    <cellStyle name="集計 3 3 8 4 3" xfId="26811" xr:uid="{CFF62279-B86A-4637-8A6D-8E72FA50CCD4}"/>
    <cellStyle name="集計 3 3 8 4 4" xfId="49744" xr:uid="{6475BAA7-70D7-4BFC-90DA-D75797FA30DE}"/>
    <cellStyle name="集計 3 3 8 5" xfId="5803" xr:uid="{FA57C8C4-3EB7-4997-A2D6-FA175172A53F}"/>
    <cellStyle name="集計 3 3 8 5 2" xfId="16559" xr:uid="{DBACF8F1-76BB-4D56-88BE-A2967F82C89E}"/>
    <cellStyle name="集計 3 3 8 5 2 2" xfId="38249" xr:uid="{11C0ACB1-B96A-4A51-891B-441C5F20DEF8}"/>
    <cellStyle name="集計 3 3 8 5 3" xfId="27490" xr:uid="{5B390EDE-2EE3-4690-966D-2F82C67E2165}"/>
    <cellStyle name="集計 3 3 8 6" xfId="6486" xr:uid="{766F9DAD-CFF2-4048-884B-68C114D6142C}"/>
    <cellStyle name="集計 3 3 8 6 2" xfId="17242" xr:uid="{112E282C-AB10-435C-ABD0-EA36DC2A9614}"/>
    <cellStyle name="集計 3 3 8 6 2 2" xfId="38932" xr:uid="{B818C89B-693A-4C68-8833-1AF52750E9AC}"/>
    <cellStyle name="集計 3 3 8 6 3" xfId="28173" xr:uid="{9C7264CF-501A-44D7-B92D-4AFFD87A5CC3}"/>
    <cellStyle name="集計 3 3 8 7" xfId="7165" xr:uid="{FD3FDD96-BA04-48DC-AC49-05CA1A1D2E76}"/>
    <cellStyle name="集計 3 3 8 7 2" xfId="17921" xr:uid="{4F5B1538-4704-492B-89A2-A905B65B7FCD}"/>
    <cellStyle name="集計 3 3 8 7 2 2" xfId="39611" xr:uid="{3FF5057C-166F-4A5F-B4FE-665E2EA03991}"/>
    <cellStyle name="集計 3 3 8 7 3" xfId="28852" xr:uid="{D42BE683-1F6F-495C-96D5-86E241F56A4A}"/>
    <cellStyle name="集計 3 3 8 8" xfId="7828" xr:uid="{F7A46737-6493-42D4-8DEF-60B398E1CB9A}"/>
    <cellStyle name="集計 3 3 8 8 2" xfId="18584" xr:uid="{47CCD34D-370F-48CB-92DE-223EA008DA8E}"/>
    <cellStyle name="集計 3 3 8 8 2 2" xfId="40275" xr:uid="{6A8A47CD-1002-463A-88E7-EE3373AD697E}"/>
    <cellStyle name="集計 3 3 8 8 3" xfId="29516" xr:uid="{BD96EAC0-8364-4A6B-9920-7881544CD929}"/>
    <cellStyle name="集計 3 3 8 9" xfId="8464" xr:uid="{3D0B8D16-6623-4F37-AF62-9AB894EC3819}"/>
    <cellStyle name="集計 3 3 8 9 2" xfId="19220" xr:uid="{E15B3F22-945C-486B-BB2A-E3AB9A38AE68}"/>
    <cellStyle name="集計 3 3 8 9 2 2" xfId="40911" xr:uid="{4CD20E2C-04A8-4B49-824E-59D2B1B93AB2}"/>
    <cellStyle name="集計 3 3 8 9 3" xfId="30152" xr:uid="{267AF0AC-CC80-4509-ABC8-B89B8248F892}"/>
    <cellStyle name="集計 3 3 9" xfId="3175" xr:uid="{4E039D07-A46F-400C-A645-A0DDE5D923EF}"/>
    <cellStyle name="集計 3 3 9 10" xfId="9203" xr:uid="{7A40F18D-F569-474C-B3CE-58EBC6C79E5C}"/>
    <cellStyle name="集計 3 3 9 10 2" xfId="19960" xr:uid="{2693300C-F3BF-4BDD-9F71-AEF67747CEA3}"/>
    <cellStyle name="集計 3 3 9 10 2 2" xfId="41651" xr:uid="{D8CD53B8-4C50-4840-B464-655DCE39ED36}"/>
    <cellStyle name="集計 3 3 9 10 3" xfId="30892" xr:uid="{C94E9010-E692-4001-AF1D-59B887A5F324}"/>
    <cellStyle name="集計 3 3 9 11" xfId="9829" xr:uid="{86ACC811-2D8B-43B3-B06F-A8054D86257F}"/>
    <cellStyle name="集計 3 3 9 11 2" xfId="20586" xr:uid="{9A6807E9-FC95-4EED-AA23-5D244F06227F}"/>
    <cellStyle name="集計 3 3 9 11 2 2" xfId="42277" xr:uid="{323E3E1F-D2C2-421E-86D7-4E3F063E07E8}"/>
    <cellStyle name="集計 3 3 9 11 3" xfId="31518" xr:uid="{9AB8E6B2-CF0E-4D10-B4E0-3E4637F07D36}"/>
    <cellStyle name="集計 3 3 9 12" xfId="10464" xr:uid="{6071483B-B81B-45DB-BD34-6CD7B6F51550}"/>
    <cellStyle name="集計 3 3 9 12 2" xfId="21221" xr:uid="{746BCF54-E866-4A5F-B954-BDF4B3ED3B95}"/>
    <cellStyle name="集計 3 3 9 12 2 2" xfId="42912" xr:uid="{365E8300-E53E-4966-8345-116C93BC868B}"/>
    <cellStyle name="集計 3 3 9 12 3" xfId="32153" xr:uid="{AE18E7B3-F7E6-474D-90F8-8E72E080ED05}"/>
    <cellStyle name="集計 3 3 9 13" xfId="11116" xr:uid="{84C33687-E21B-4EF5-8A73-C5756C27B8E6}"/>
    <cellStyle name="集計 3 3 9 13 2" xfId="21873" xr:uid="{E0E11614-6FB0-4E20-AF9D-438A151BDD36}"/>
    <cellStyle name="集計 3 3 9 13 2 2" xfId="43564" xr:uid="{6801C21B-B342-4B6A-AB9E-F19B65515D3F}"/>
    <cellStyle name="集計 3 3 9 13 3" xfId="32805" xr:uid="{B8A93AF5-5FDF-4BA6-BB3E-A4369D631F25}"/>
    <cellStyle name="集計 3 3 9 14" xfId="11741" xr:uid="{3167D28C-592C-413A-90BC-9AACCF9E55FF}"/>
    <cellStyle name="集計 3 3 9 14 2" xfId="22498" xr:uid="{706E36D0-AAEE-4D6F-8673-E04C88C3AE97}"/>
    <cellStyle name="集計 3 3 9 14 2 2" xfId="44189" xr:uid="{39F76767-D322-47E4-B6FE-4F6EB5FFD51E}"/>
    <cellStyle name="集計 3 3 9 14 3" xfId="33430" xr:uid="{C42A73FF-280A-4510-879D-33739E8DAC51}"/>
    <cellStyle name="集計 3 3 9 15" xfId="12346" xr:uid="{E520F562-DB87-44CF-95AD-3D02F20E1413}"/>
    <cellStyle name="集計 3 3 9 15 2" xfId="23103" xr:uid="{474D5D71-8A37-412F-8AEE-C010D2B768BB}"/>
    <cellStyle name="集計 3 3 9 15 2 2" xfId="44794" xr:uid="{446DDC3A-02C0-456E-9614-8232868126CC}"/>
    <cellStyle name="集計 3 3 9 15 3" xfId="34035" xr:uid="{740D62E1-5FB5-401E-B7B7-4BB67BDBB0B5}"/>
    <cellStyle name="集計 3 3 9 16" xfId="12975" xr:uid="{2F61CDD4-D781-4BB5-A541-0D75525DB07E}"/>
    <cellStyle name="集計 3 3 9 16 2" xfId="23732" xr:uid="{07A81576-AE6B-4DFF-90E1-23B09E272052}"/>
    <cellStyle name="集計 3 3 9 16 2 2" xfId="45423" xr:uid="{BDC4C544-040F-4A36-B150-8F78673A62E9}"/>
    <cellStyle name="集計 3 3 9 16 3" xfId="34664" xr:uid="{48D2E338-F4CD-422A-93FA-FE2C37B57666}"/>
    <cellStyle name="集計 3 3 9 17" xfId="13646" xr:uid="{6732CC0C-743D-43A0-91FD-A509EA0FE96C}"/>
    <cellStyle name="集計 3 3 9 17 2" xfId="35335" xr:uid="{E3EE1B54-6BD7-42E1-9B61-F902E0C6AE0D}"/>
    <cellStyle name="集計 3 3 9 18" xfId="24575" xr:uid="{FF189E7C-56FA-4BD9-97A3-E1594BA2692E}"/>
    <cellStyle name="集計 3 3 9 19" xfId="46273" xr:uid="{6BC2C159-72E1-4961-B790-F19974FE834D}"/>
    <cellStyle name="集計 3 3 9 2" xfId="3827" xr:uid="{F9A6C981-9E8B-423C-BE37-3400C3E91096}"/>
    <cellStyle name="集計 3 3 9 2 2" xfId="14583" xr:uid="{9C64C34A-6F5A-48EC-91A9-E28C3092770A}"/>
    <cellStyle name="集計 3 3 9 2 2 2" xfId="36273" xr:uid="{C8A7B654-9E3F-4A9A-B6E8-BFB176EC778E}"/>
    <cellStyle name="集計 3 3 9 2 2 3" xfId="50484" xr:uid="{A255CF3F-9732-4C25-88BE-DDD8D231CE0A}"/>
    <cellStyle name="集計 3 3 9 2 3" xfId="25515" xr:uid="{0BB4F9BA-9A32-4E63-B046-C1DFB3EF7DEE}"/>
    <cellStyle name="集計 3 3 9 2 4" xfId="48315" xr:uid="{949D683E-0BF9-46A0-A854-01667C95B55A}"/>
    <cellStyle name="集計 3 3 9 20" xfId="46951" xr:uid="{E1CF985A-3CDC-4189-916D-FF9F8FFD1A08}"/>
    <cellStyle name="集計 3 3 9 21" xfId="47635" xr:uid="{3D245AC2-8D2E-4D58-89BB-160829D2C39F}"/>
    <cellStyle name="集計 3 3 9 3" xfId="4507" xr:uid="{BA58D73E-DC78-403D-842B-D25E8CDAC830}"/>
    <cellStyle name="集計 3 3 9 3 2" xfId="15263" xr:uid="{0EFAFF75-9FE4-4EA0-8C36-2BCD24460B95}"/>
    <cellStyle name="集計 3 3 9 3 2 2" xfId="36953" xr:uid="{DAA50EEC-BBE9-4A87-8BD3-00A82F9B2A57}"/>
    <cellStyle name="集計 3 3 9 3 2 3" xfId="51164" xr:uid="{67841D8C-A7DC-44F2-80D5-A72D21D35E3D}"/>
    <cellStyle name="集計 3 3 9 3 3" xfId="26195" xr:uid="{640B5DF4-E055-41A8-8DF8-253CA02847ED}"/>
    <cellStyle name="集計 3 3 9 3 4" xfId="48995" xr:uid="{6D00D5D7-3EC4-44D6-B194-3614A679DEB1}"/>
    <cellStyle name="集計 3 3 9 4" xfId="5183" xr:uid="{A73D890D-A673-41C8-9761-EF1F63BBD8B9}"/>
    <cellStyle name="集計 3 3 9 4 2" xfId="15939" xr:uid="{5B938EF8-5296-4919-A4CD-C4E729F8E9EB}"/>
    <cellStyle name="集計 3 3 9 4 2 2" xfId="37629" xr:uid="{C62FE469-D367-46F9-A32F-3741AC182BC5}"/>
    <cellStyle name="集計 3 3 9 4 3" xfId="26871" xr:uid="{B984F0D8-2D64-4B42-B8CF-B9486CBCCF4E}"/>
    <cellStyle name="集計 3 3 9 4 4" xfId="49804" xr:uid="{B931F2B0-21D0-4823-A833-108491DF7504}"/>
    <cellStyle name="集計 3 3 9 5" xfId="5863" xr:uid="{0608B73C-DB95-47A3-9658-C42D001AB3D5}"/>
    <cellStyle name="集計 3 3 9 5 2" xfId="16619" xr:uid="{0AB213DD-9113-42DE-9F28-BC1DDE0F814C}"/>
    <cellStyle name="集計 3 3 9 5 2 2" xfId="38309" xr:uid="{7385C979-E052-425D-8E6C-37BEABC72D6D}"/>
    <cellStyle name="集計 3 3 9 5 3" xfId="27550" xr:uid="{8C2CD6EA-BBB5-46E8-AB19-3D6D53180F47}"/>
    <cellStyle name="集計 3 3 9 6" xfId="6546" xr:uid="{BE5DD82B-8D1F-46E9-A82D-CAD2E6FE73BB}"/>
    <cellStyle name="集計 3 3 9 6 2" xfId="17302" xr:uid="{0412A73D-3B6D-45BC-BD76-6B0788505554}"/>
    <cellStyle name="集計 3 3 9 6 2 2" xfId="38992" xr:uid="{1D6DA623-E917-4870-9238-3525B26833BC}"/>
    <cellStyle name="集計 3 3 9 6 3" xfId="28233" xr:uid="{10A6DD8E-55AB-4173-9718-9866806CDEBE}"/>
    <cellStyle name="集計 3 3 9 7" xfId="7225" xr:uid="{B7D5A85B-616F-444E-B45A-7A6705602AB0}"/>
    <cellStyle name="集計 3 3 9 7 2" xfId="17981" xr:uid="{807C247A-E0D7-437A-9F74-CFF782D3495D}"/>
    <cellStyle name="集計 3 3 9 7 2 2" xfId="39671" xr:uid="{DA28E147-A938-4EBB-A4A0-277878EB1822}"/>
    <cellStyle name="集計 3 3 9 7 3" xfId="28912" xr:uid="{5757949D-C8A5-44F3-AD84-9CEEC25F3E7C}"/>
    <cellStyle name="集計 3 3 9 8" xfId="7888" xr:uid="{ACCBF604-D6B2-4A46-A04B-F09CF3F21D34}"/>
    <cellStyle name="集計 3 3 9 8 2" xfId="18644" xr:uid="{5C679DCC-95E4-4CD6-AF2E-1DC1BDD9ACA0}"/>
    <cellStyle name="集計 3 3 9 8 2 2" xfId="40335" xr:uid="{852E0034-67A1-4CB2-B120-F888230A852D}"/>
    <cellStyle name="集計 3 3 9 8 3" xfId="29576" xr:uid="{A1BB186D-C63F-4CE7-B672-A908C9659E1E}"/>
    <cellStyle name="集計 3 3 9 9" xfId="8524" xr:uid="{53ED8B35-F7D4-48FA-A79C-B5E2E5D9FB50}"/>
    <cellStyle name="集計 3 3 9 9 2" xfId="19280" xr:uid="{E72BB8B2-B618-436D-BFCA-96F2AE4FD075}"/>
    <cellStyle name="集計 3 3 9 9 2 2" xfId="40971" xr:uid="{BA828F54-5A69-49E6-BE68-F139D0B3E07F}"/>
    <cellStyle name="集計 3 3 9 9 3" xfId="30212" xr:uid="{0B57AF55-4224-444E-8367-6B2E7B52AB28}"/>
    <cellStyle name="集計 3 4" xfId="2417" xr:uid="{D562A622-3A4B-4038-B95D-9965EB8D60E2}"/>
    <cellStyle name="集計 3 4 2" xfId="13849" xr:uid="{A25723F3-9DCB-4A50-9ACC-20F7FB4A637B}"/>
    <cellStyle name="集計 3 4 2 2" xfId="35539" xr:uid="{91F57435-9471-4F82-9B2B-C7E096C53147}"/>
    <cellStyle name="集計 3 4 3" xfId="24780" xr:uid="{63321346-59D7-4141-8948-6B60CAD0AB35}"/>
    <cellStyle name="集計 4" xfId="2348" xr:uid="{74CA32D8-4D40-4713-B2A4-B33FC868BFAF}"/>
    <cellStyle name="集計 4 2" xfId="2433" xr:uid="{A32BC003-AA29-454D-94C1-46EF425BD428}"/>
    <cellStyle name="集計 4 2 10" xfId="2950" xr:uid="{3A380369-20F3-450B-A956-DA4DFC9086B5}"/>
    <cellStyle name="集計 4 2 10 10" xfId="8978" xr:uid="{598D64D6-7806-4A2E-B226-96FCE94A604E}"/>
    <cellStyle name="集計 4 2 10 10 2" xfId="19734" xr:uid="{273A5CEE-DD42-4B14-AF4E-87DDD3B29C35}"/>
    <cellStyle name="集計 4 2 10 10 2 2" xfId="41425" xr:uid="{0B73C2AE-BCC4-43A7-8D94-E95F96E41FB8}"/>
    <cellStyle name="集計 4 2 10 10 3" xfId="30666" xr:uid="{8066CE4F-5677-4947-B246-B955001FD7B2}"/>
    <cellStyle name="集計 4 2 10 11" xfId="9603" xr:uid="{25F289FD-ECDF-4B04-BDBB-5F3AC0F4C937}"/>
    <cellStyle name="集計 4 2 10 11 2" xfId="20360" xr:uid="{E8CCAB2B-7776-44A5-B46B-EC88052A01FA}"/>
    <cellStyle name="集計 4 2 10 11 2 2" xfId="42051" xr:uid="{C494AF4A-2189-4626-BAAE-0BE0AFD4BD79}"/>
    <cellStyle name="集計 4 2 10 11 3" xfId="31292" xr:uid="{285E469C-B05D-47B2-AEB8-E9EE2A1427B4}"/>
    <cellStyle name="集計 4 2 10 12" xfId="10238" xr:uid="{9B88D126-19C5-4750-8B7E-C4BFF6EACDFD}"/>
    <cellStyle name="集計 4 2 10 12 2" xfId="20995" xr:uid="{A8CDBDC7-F73B-4311-BA0D-11F78ACF2EAE}"/>
    <cellStyle name="集計 4 2 10 12 2 2" xfId="42686" xr:uid="{0A408E24-FB29-4E27-AD4D-BE3E0E1219EC}"/>
    <cellStyle name="集計 4 2 10 12 3" xfId="31927" xr:uid="{7DB831C1-7AB8-49CB-98F9-89296D3B0756}"/>
    <cellStyle name="集計 4 2 10 13" xfId="10890" xr:uid="{AF3889ED-DAD6-481B-AF58-EF0F59380134}"/>
    <cellStyle name="集計 4 2 10 13 2" xfId="21647" xr:uid="{7CFA9320-CE05-4DE1-943D-FC446BD9290D}"/>
    <cellStyle name="集計 4 2 10 13 2 2" xfId="43338" xr:uid="{380409B0-A10D-46B0-B648-825861B055B3}"/>
    <cellStyle name="集計 4 2 10 13 3" xfId="32579" xr:uid="{B17F9B35-FAEB-456E-BC19-BFD671E3D4FB}"/>
    <cellStyle name="集計 4 2 10 14" xfId="11515" xr:uid="{96F666E3-F8BA-45EE-8F03-B0E87C32A6DD}"/>
    <cellStyle name="集計 4 2 10 14 2" xfId="22272" xr:uid="{9E2357A7-8EB2-42F7-8E05-404C98A51A9D}"/>
    <cellStyle name="集計 4 2 10 14 2 2" xfId="43963" xr:uid="{A3DF2834-A06F-405A-9EF6-7EA44F343C6E}"/>
    <cellStyle name="集計 4 2 10 14 3" xfId="33204" xr:uid="{44BA9294-A5C6-4A74-8AC0-1EC6449F4A98}"/>
    <cellStyle name="集計 4 2 10 15" xfId="12120" xr:uid="{02E3E9A8-E8B5-4918-938F-C0BC6C9D0980}"/>
    <cellStyle name="集計 4 2 10 15 2" xfId="22877" xr:uid="{49691B4E-BA2B-4427-B5E6-8F009C96F81E}"/>
    <cellStyle name="集計 4 2 10 15 2 2" xfId="44568" xr:uid="{B10FC9DD-E9F5-44F2-B296-C8C5129BCC31}"/>
    <cellStyle name="集計 4 2 10 15 3" xfId="33809" xr:uid="{531C96AA-ABF0-4250-9CC4-7D6E1CC64C4A}"/>
    <cellStyle name="集計 4 2 10 16" xfId="12749" xr:uid="{7A91A5DF-76B7-40EE-BF69-83B820A1DFE3}"/>
    <cellStyle name="集計 4 2 10 16 2" xfId="23506" xr:uid="{5CB0C3F4-9C5F-4775-B620-73C7647F4D97}"/>
    <cellStyle name="集計 4 2 10 16 2 2" xfId="45197" xr:uid="{DFCB1665-9D1A-4410-BBF2-EA7504E7606C}"/>
    <cellStyle name="集計 4 2 10 16 3" xfId="34438" xr:uid="{3866B857-060B-4F6C-BAD2-4CACE70F127B}"/>
    <cellStyle name="集計 4 2 10 17" xfId="13420" xr:uid="{A7ED04E7-AE7F-4508-A0F3-82C5EBED2733}"/>
    <cellStyle name="集計 4 2 10 17 2" xfId="35109" xr:uid="{9D5A96ED-7677-47B3-94EB-F909FBA3DFA1}"/>
    <cellStyle name="集計 4 2 10 18" xfId="24349" xr:uid="{AC79ABE7-2303-4AE8-878D-1AC175E57F11}"/>
    <cellStyle name="集計 4 2 10 19" xfId="46047" xr:uid="{938AB871-5C37-4253-AD6B-5F7D6B85053F}"/>
    <cellStyle name="集計 4 2 10 2" xfId="3601" xr:uid="{C2ED9ECC-82EF-4C38-9931-0A10307EF396}"/>
    <cellStyle name="集計 4 2 10 2 2" xfId="14357" xr:uid="{62C78FE7-16E8-47BE-B247-9DD0512FBEEF}"/>
    <cellStyle name="集計 4 2 10 2 2 2" xfId="36047" xr:uid="{2E9FC0B4-C2BE-44E6-A7C9-E22DC47C58F3}"/>
    <cellStyle name="集計 4 2 10 2 2 3" xfId="50258" xr:uid="{08AE7547-48FE-4B1A-A473-D50CE4554490}"/>
    <cellStyle name="集計 4 2 10 2 3" xfId="25289" xr:uid="{0AE56A9A-A7E5-4E35-84AE-50C3E9E4EC3F}"/>
    <cellStyle name="集計 4 2 10 2 4" xfId="48089" xr:uid="{35B3DF6E-5DA0-4DA9-82ED-5AB58070400C}"/>
    <cellStyle name="集計 4 2 10 20" xfId="46725" xr:uid="{6CDA7EA7-BDEA-4B12-984C-376A8BB8DAB3}"/>
    <cellStyle name="集計 4 2 10 21" xfId="47409" xr:uid="{4F1A6BD7-1DDA-4184-AB02-E4F228E16EE8}"/>
    <cellStyle name="集計 4 2 10 3" xfId="4281" xr:uid="{075CF9E9-8CFD-4B0D-9B68-2170A070CE35}"/>
    <cellStyle name="集計 4 2 10 3 2" xfId="15037" xr:uid="{4552004A-4E31-4814-9187-A5B78C1BD554}"/>
    <cellStyle name="集計 4 2 10 3 2 2" xfId="36727" xr:uid="{0E045F12-3713-4336-BCA1-26BE3CC29E12}"/>
    <cellStyle name="集計 4 2 10 3 2 3" xfId="50938" xr:uid="{85466660-12A9-4F98-82DC-BE8AD7B44C68}"/>
    <cellStyle name="集計 4 2 10 3 3" xfId="25969" xr:uid="{71FEC102-2593-4129-A12C-B574311A6887}"/>
    <cellStyle name="集計 4 2 10 3 4" xfId="48769" xr:uid="{F63211D5-0AB1-40F9-ABB1-8C8EC0100430}"/>
    <cellStyle name="集計 4 2 10 4" xfId="4957" xr:uid="{3214F485-6D1C-4534-A5FD-9D73E025FEDD}"/>
    <cellStyle name="集計 4 2 10 4 2" xfId="15713" xr:uid="{B2C29D5A-0FDC-441C-9EF5-0DB8B9F9E35B}"/>
    <cellStyle name="集計 4 2 10 4 2 2" xfId="37403" xr:uid="{1414F0E7-2960-40FA-8CF7-1926F0EA7556}"/>
    <cellStyle name="集計 4 2 10 4 3" xfId="26645" xr:uid="{148D045D-F00B-4082-8F70-88ECBF28FD8E}"/>
    <cellStyle name="集計 4 2 10 4 4" xfId="49578" xr:uid="{8229B9F1-7F19-4707-A007-D722EF69C607}"/>
    <cellStyle name="集計 4 2 10 5" xfId="5637" xr:uid="{F572BA10-03B8-4B7E-9B9A-256CD9FD3828}"/>
    <cellStyle name="集計 4 2 10 5 2" xfId="16393" xr:uid="{C26E8F41-79DA-45C0-BECE-F31C7D599FA2}"/>
    <cellStyle name="集計 4 2 10 5 2 2" xfId="38083" xr:uid="{19915CF4-9533-4EA3-8373-59DF236379BC}"/>
    <cellStyle name="集計 4 2 10 5 3" xfId="27324" xr:uid="{A9263FB7-35B6-4E68-9C1C-A2F862EE3BFD}"/>
    <cellStyle name="集計 4 2 10 6" xfId="6320" xr:uid="{F203F28F-7393-4C2E-9C07-601161F7ED71}"/>
    <cellStyle name="集計 4 2 10 6 2" xfId="17076" xr:uid="{5BC4A596-6628-4258-84EE-CBCAB1D8B4CF}"/>
    <cellStyle name="集計 4 2 10 6 2 2" xfId="38766" xr:uid="{0F541711-EA5D-4E17-B452-79CA001EBABA}"/>
    <cellStyle name="集計 4 2 10 6 3" xfId="28007" xr:uid="{B54CEA34-0A8B-4003-B158-8BBF4C57CA6C}"/>
    <cellStyle name="集計 4 2 10 7" xfId="6999" xr:uid="{466272AC-582F-484A-A066-E40971D51BC4}"/>
    <cellStyle name="集計 4 2 10 7 2" xfId="17755" xr:uid="{050BF5D6-4923-4520-930D-4E7149AF4ED5}"/>
    <cellStyle name="集計 4 2 10 7 2 2" xfId="39445" xr:uid="{0E2779FE-16A9-4C27-B501-A2044E5BC58D}"/>
    <cellStyle name="集計 4 2 10 7 3" xfId="28686" xr:uid="{3C3BFA65-D70A-48C9-9CC4-20C99F9A54A3}"/>
    <cellStyle name="集計 4 2 10 8" xfId="7662" xr:uid="{8DEB4102-0990-4342-A94F-97A0832A9144}"/>
    <cellStyle name="集計 4 2 10 8 2" xfId="18418" xr:uid="{53C90758-9A57-4F89-B165-F0FC830A7289}"/>
    <cellStyle name="集計 4 2 10 8 2 2" xfId="40109" xr:uid="{8497A30B-D653-4526-9431-758C080B2254}"/>
    <cellStyle name="集計 4 2 10 8 3" xfId="29350" xr:uid="{157204FC-C5B5-4B17-97FE-2B81BC0FC49B}"/>
    <cellStyle name="集計 4 2 10 9" xfId="8298" xr:uid="{0783EDD5-0AB0-4E9A-8818-99D2BD95E757}"/>
    <cellStyle name="集計 4 2 10 9 2" xfId="19054" xr:uid="{806C9E74-DFFB-45E7-88D7-905E9F46143D}"/>
    <cellStyle name="集計 4 2 10 9 2 2" xfId="40745" xr:uid="{631F7877-907F-4245-AA0D-D0FFD8E88AD4}"/>
    <cellStyle name="集計 4 2 10 9 3" xfId="29986" xr:uid="{D2EDA2C6-0E21-4286-82F3-149901B90C0A}"/>
    <cellStyle name="集計 4 2 11" xfId="2700" xr:uid="{BC923768-2223-4D4A-963B-29944B63B255}"/>
    <cellStyle name="集計 4 2 11 10" xfId="8727" xr:uid="{D0597917-E6FF-485B-8CEE-C59355F73112}"/>
    <cellStyle name="集計 4 2 11 10 2" xfId="19483" xr:uid="{E1E8361D-D2E6-42DB-B2EB-C9663465BD88}"/>
    <cellStyle name="集計 4 2 11 10 2 2" xfId="41174" xr:uid="{66109978-944D-4074-9D77-357C80804047}"/>
    <cellStyle name="集計 4 2 11 10 3" xfId="30415" xr:uid="{DA8C3850-F557-4B02-8B0A-6BF1BE9ADD3F}"/>
    <cellStyle name="集計 4 2 11 11" xfId="9373" xr:uid="{F353BD05-6641-4857-92FC-621F9A2FF459}"/>
    <cellStyle name="集計 4 2 11 11 2" xfId="20130" xr:uid="{413B7116-93A7-4214-BFAA-AA3F087B8781}"/>
    <cellStyle name="集計 4 2 11 11 2 2" xfId="41821" xr:uid="{6531232B-4E8F-42A9-B577-A51D053FBFE8}"/>
    <cellStyle name="集計 4 2 11 11 3" xfId="31062" xr:uid="{028AB350-A219-4AB4-BDAF-CEF9010098E1}"/>
    <cellStyle name="集計 4 2 11 12" xfId="9990" xr:uid="{E4BA9D22-86C8-4B12-8436-2E8EA0097BE5}"/>
    <cellStyle name="集計 4 2 11 12 2" xfId="20747" xr:uid="{1A9DFAE4-FDB7-4017-9B49-A49C12717F6E}"/>
    <cellStyle name="集計 4 2 11 12 2 2" xfId="42438" xr:uid="{F389602B-6F18-46CE-8258-E9A572D5AE75}"/>
    <cellStyle name="集計 4 2 11 12 3" xfId="31679" xr:uid="{AF1EC76E-1605-4268-8D13-4DC0802A28D8}"/>
    <cellStyle name="集計 4 2 11 13" xfId="10661" xr:uid="{D038B815-5641-4AF9-9B3B-DE13B02EE1DB}"/>
    <cellStyle name="集計 4 2 11 13 2" xfId="21418" xr:uid="{66FF81F1-023E-49A8-A638-952B89E1A8DC}"/>
    <cellStyle name="集計 4 2 11 13 2 2" xfId="43109" xr:uid="{01025BEB-04A4-4756-857A-00052C0DEC30}"/>
    <cellStyle name="集計 4 2 11 13 3" xfId="32350" xr:uid="{276EFFF7-94CB-4390-B744-AB7C1B41ABC9}"/>
    <cellStyle name="集計 4 2 11 14" xfId="11282" xr:uid="{A6B82028-E283-4389-85A6-509446CFAD5A}"/>
    <cellStyle name="集計 4 2 11 14 2" xfId="22039" xr:uid="{A2E5C7A9-619F-4B95-9891-12019BB3988E}"/>
    <cellStyle name="集計 4 2 11 14 2 2" xfId="43730" xr:uid="{ECB2F7E6-98D3-46A2-A75D-C8DBD5F04FBD}"/>
    <cellStyle name="集計 4 2 11 14 3" xfId="32971" xr:uid="{FD4DAE61-01C9-4E07-BDCD-C4D2017DCBF2}"/>
    <cellStyle name="集計 4 2 11 15" xfId="11902" xr:uid="{D8E5D679-0E6C-4A46-9AC1-B2A7E6EFA353}"/>
    <cellStyle name="集計 4 2 11 15 2" xfId="22659" xr:uid="{2BFADAD4-662F-4FEF-9CAA-8502861AF867}"/>
    <cellStyle name="集計 4 2 11 15 2 2" xfId="44350" xr:uid="{C16357CF-91A2-43BD-A115-3FCB401718A3}"/>
    <cellStyle name="集計 4 2 11 15 3" xfId="33591" xr:uid="{B6EBA3ED-D9A1-4D33-AFA2-701D838167A3}"/>
    <cellStyle name="集計 4 2 11 16" xfId="12507" xr:uid="{704C11DF-E458-4491-97CE-6275B11A73AB}"/>
    <cellStyle name="集計 4 2 11 16 2" xfId="23264" xr:uid="{1F159BF8-7BAA-4869-9604-37425E8A8EF5}"/>
    <cellStyle name="集計 4 2 11 16 2 2" xfId="44955" xr:uid="{591069EC-7F73-4067-BEBE-826676D42E9D}"/>
    <cellStyle name="集計 4 2 11 16 3" xfId="34196" xr:uid="{090FC60F-4DDC-46F4-BA92-6EDC71EC7A09}"/>
    <cellStyle name="集計 4 2 11 17" xfId="13178" xr:uid="{A83D3ECE-AB06-44C0-B7B9-E25CCDE81367}"/>
    <cellStyle name="集計 4 2 11 17 2" xfId="34867" xr:uid="{1D2F07D1-0B94-4338-93A8-A9C944512A13}"/>
    <cellStyle name="集計 4 2 11 18" xfId="24107" xr:uid="{800044A0-8C2B-462A-BA33-42BAB2DC2876}"/>
    <cellStyle name="集計 4 2 11 19" xfId="45805" xr:uid="{96165523-9284-46C6-8078-26CEC36BEB33}"/>
    <cellStyle name="集計 4 2 11 2" xfId="3353" xr:uid="{4718B677-4412-41B6-B7DA-FB311409766B}"/>
    <cellStyle name="集計 4 2 11 2 2" xfId="14109" xr:uid="{71A031CF-15CB-4311-BB24-55839E749936}"/>
    <cellStyle name="集計 4 2 11 2 2 2" xfId="35799" xr:uid="{3BDAB422-81DA-4070-B526-1C8610D1D5E9}"/>
    <cellStyle name="集計 4 2 11 2 2 3" xfId="50016" xr:uid="{FEF7E62B-157A-4E92-A0D7-BDEC366F66F3}"/>
    <cellStyle name="集計 4 2 11 2 3" xfId="25040" xr:uid="{F68E3A25-233E-4BB0-8F3E-409E62C86F5D}"/>
    <cellStyle name="集計 4 2 11 2 4" xfId="47847" xr:uid="{47CAFC14-4395-4A36-BF4C-C9A8D0F8E286}"/>
    <cellStyle name="集計 4 2 11 20" xfId="46483" xr:uid="{2B85F0EA-973F-4D35-8845-F0D2ECD9BB61}"/>
    <cellStyle name="集計 4 2 11 21" xfId="47167" xr:uid="{73F8A3DD-6D78-4026-ADA6-79AB5B23433C}"/>
    <cellStyle name="集計 4 2 11 3" xfId="4030" xr:uid="{CD20812C-DFEA-4B95-A814-28886A59E063}"/>
    <cellStyle name="集計 4 2 11 3 2" xfId="14786" xr:uid="{EE29728B-BAF8-4157-993F-B2DCF773FE0C}"/>
    <cellStyle name="集計 4 2 11 3 2 2" xfId="36476" xr:uid="{39B197B0-E3E4-4FFD-9521-683469AA4C08}"/>
    <cellStyle name="集計 4 2 11 3 2 3" xfId="50696" xr:uid="{FB3124C9-9414-4A27-91D4-A7035220F1EC}"/>
    <cellStyle name="集計 4 2 11 3 3" xfId="25718" xr:uid="{3E5A35F9-E948-4075-87AF-2F4C13EDAA82}"/>
    <cellStyle name="集計 4 2 11 3 4" xfId="48527" xr:uid="{3503158D-496E-4784-9182-8381B2DDACDD}"/>
    <cellStyle name="集計 4 2 11 4" xfId="4710" xr:uid="{025682A4-3FB2-418E-9DE8-7B70D1D2BD8D}"/>
    <cellStyle name="集計 4 2 11 4 2" xfId="15466" xr:uid="{0F08DC30-0FC8-4018-BBAB-5F4B4D81FF8A}"/>
    <cellStyle name="集計 4 2 11 4 2 2" xfId="37156" xr:uid="{95A0BE29-A9C5-4A43-B9E1-B5411C2A21A8}"/>
    <cellStyle name="集計 4 2 11 4 3" xfId="26398" xr:uid="{47F5A288-B039-4740-B0B2-16582BB4D5EA}"/>
    <cellStyle name="集計 4 2 11 4 4" xfId="49336" xr:uid="{176B7F6A-E127-42B7-9259-3F73FFF73733}"/>
    <cellStyle name="集計 4 2 11 5" xfId="5386" xr:uid="{D8887375-5B84-432E-AA2B-FC021C2F6588}"/>
    <cellStyle name="集計 4 2 11 5 2" xfId="16142" xr:uid="{39B2E2B2-BC40-4002-A00C-81AEF86B71EF}"/>
    <cellStyle name="集計 4 2 11 5 2 2" xfId="37832" xr:uid="{57DDF19A-A14B-4617-BFB3-7B4F046B6DA7}"/>
    <cellStyle name="集計 4 2 11 5 3" xfId="27074" xr:uid="{6116AA1F-C566-46FB-BA1A-273DA346F774}"/>
    <cellStyle name="集計 4 2 11 6" xfId="6075" xr:uid="{CF066B6F-4656-4DF0-B1A6-3A8E6A77800D}"/>
    <cellStyle name="集計 4 2 11 6 2" xfId="16831" xr:uid="{97376F0D-915D-4B0C-919A-2FDFEB0C7DE8}"/>
    <cellStyle name="集計 4 2 11 6 2 2" xfId="38521" xr:uid="{383BF08D-354C-45AF-92E3-2CA45640CCE9}"/>
    <cellStyle name="集計 4 2 11 6 3" xfId="27762" xr:uid="{DA77AAA2-57D6-4C60-8DDB-BDA55B3A99F1}"/>
    <cellStyle name="集計 4 2 11 7" xfId="6749" xr:uid="{7BDEBF0F-383C-4710-BA88-749FE809F133}"/>
    <cellStyle name="集計 4 2 11 7 2" xfId="17505" xr:uid="{49E46950-0802-4DA3-B843-6393EF33C941}"/>
    <cellStyle name="集計 4 2 11 7 2 2" xfId="39195" xr:uid="{06906E43-09F0-42F4-8DBA-F0BC9B1EEA16}"/>
    <cellStyle name="集計 4 2 11 7 3" xfId="28436" xr:uid="{20D6ADD8-C123-4CE2-B85A-0A8E8F944AC2}"/>
    <cellStyle name="集計 4 2 11 8" xfId="7425" xr:uid="{6D302FD1-FB90-4A12-B13B-461B54E35C11}"/>
    <cellStyle name="集計 4 2 11 8 2" xfId="18181" xr:uid="{D5B30735-6902-4EA9-ADBF-79EB66B1044E}"/>
    <cellStyle name="集計 4 2 11 8 2 2" xfId="39871" xr:uid="{9F2CF2E0-4D10-43A9-861E-A74995A4DA2F}"/>
    <cellStyle name="集計 4 2 11 8 3" xfId="29112" xr:uid="{95537A3C-5B29-4579-B86D-7A7935DF3718}"/>
    <cellStyle name="集計 4 2 11 9" xfId="8049" xr:uid="{AFD76F0E-2F68-4C6E-A53F-29CAAA128AF0}"/>
    <cellStyle name="集計 4 2 11 9 2" xfId="18805" xr:uid="{ACF99BAE-5F5A-4AE9-8171-2754DCFDFC82}"/>
    <cellStyle name="集計 4 2 11 9 2 2" xfId="40496" xr:uid="{C60B6AAE-C6BF-44FB-843E-1235D1875D3F}"/>
    <cellStyle name="集計 4 2 11 9 3" xfId="29737" xr:uid="{497810AA-4A46-4FC5-A21E-D1957A265676}"/>
    <cellStyle name="集計 4 2 12" xfId="3099" xr:uid="{BB8CB4DC-1C4A-4BDE-BDFA-F0DBFC096223}"/>
    <cellStyle name="集計 4 2 12 10" xfId="9127" xr:uid="{1AC1E6A2-CDA3-49CE-AEC7-47C8C03A5BAC}"/>
    <cellStyle name="集計 4 2 12 10 2" xfId="19884" xr:uid="{FE56EDCB-7BE9-4FF2-9C89-5C98FB438AB1}"/>
    <cellStyle name="集計 4 2 12 10 2 2" xfId="41575" xr:uid="{C52E97CE-8ABB-45D4-B5C0-3035146D619B}"/>
    <cellStyle name="集計 4 2 12 10 3" xfId="30816" xr:uid="{12D944BC-6106-43D7-A748-511AC05C3BBA}"/>
    <cellStyle name="集計 4 2 12 11" xfId="9753" xr:uid="{4D949C31-881E-4362-8FB6-66F52DDB27AD}"/>
    <cellStyle name="集計 4 2 12 11 2" xfId="20510" xr:uid="{B164B780-3C9A-43FB-B1A9-EC04B7DAD5DF}"/>
    <cellStyle name="集計 4 2 12 11 2 2" xfId="42201" xr:uid="{7C4B3A51-9C74-48D8-805F-DC01B283AFD7}"/>
    <cellStyle name="集計 4 2 12 11 3" xfId="31442" xr:uid="{6DA56994-CAC3-4529-B835-06675DD86056}"/>
    <cellStyle name="集計 4 2 12 12" xfId="10388" xr:uid="{BEDF0B78-B389-488C-9E14-C7FD25A058FE}"/>
    <cellStyle name="集計 4 2 12 12 2" xfId="21145" xr:uid="{9779E50B-EC48-42EE-9E30-C13E1CAE05B2}"/>
    <cellStyle name="集計 4 2 12 12 2 2" xfId="42836" xr:uid="{334E0271-915E-40B4-B97D-EA6398B3F27C}"/>
    <cellStyle name="集計 4 2 12 12 3" xfId="32077" xr:uid="{DA425D7D-5107-407D-A9D9-3D0CC83633F7}"/>
    <cellStyle name="集計 4 2 12 13" xfId="11040" xr:uid="{EF7790D5-BB97-4C13-8CE2-812CDF16BBD0}"/>
    <cellStyle name="集計 4 2 12 13 2" xfId="21797" xr:uid="{0F9181B7-B8D2-4FAE-A2A0-DB8905038DFC}"/>
    <cellStyle name="集計 4 2 12 13 2 2" xfId="43488" xr:uid="{1B09A0BF-4D81-449D-8ED5-D1D6BD9AA3CC}"/>
    <cellStyle name="集計 4 2 12 13 3" xfId="32729" xr:uid="{EDFAB6CA-F253-46DE-9E87-3E9A0C4E1EA5}"/>
    <cellStyle name="集計 4 2 12 14" xfId="11665" xr:uid="{7537796A-9834-434D-9D6E-F547C270F092}"/>
    <cellStyle name="集計 4 2 12 14 2" xfId="22422" xr:uid="{DE76F31F-6846-40CE-B257-35DF429C6FF6}"/>
    <cellStyle name="集計 4 2 12 14 2 2" xfId="44113" xr:uid="{A79592EB-7F93-4D19-B1E0-F9838CE86E13}"/>
    <cellStyle name="集計 4 2 12 14 3" xfId="33354" xr:uid="{02B076C0-0E1E-4B4F-8F9E-9295BCD0D434}"/>
    <cellStyle name="集計 4 2 12 15" xfId="12270" xr:uid="{078762A8-19F2-44B4-8C6B-E03946A6DA08}"/>
    <cellStyle name="集計 4 2 12 15 2" xfId="23027" xr:uid="{8EBBEC34-4754-4A1E-BB0F-6D61430DB299}"/>
    <cellStyle name="集計 4 2 12 15 2 2" xfId="44718" xr:uid="{2F46EFA0-972D-47C8-B245-50902D5117E4}"/>
    <cellStyle name="集計 4 2 12 15 3" xfId="33959" xr:uid="{8B8E12F9-9845-4E04-9324-31341741CAB7}"/>
    <cellStyle name="集計 4 2 12 16" xfId="12899" xr:uid="{1FFDC29D-948E-4057-AAF4-8FF4ABE444D4}"/>
    <cellStyle name="集計 4 2 12 16 2" xfId="23656" xr:uid="{8988130E-E9ED-44C8-814C-52814EBBA467}"/>
    <cellStyle name="集計 4 2 12 16 2 2" xfId="45347" xr:uid="{9509A9EA-D65D-4357-9192-A069EC4C1A50}"/>
    <cellStyle name="集計 4 2 12 16 3" xfId="34588" xr:uid="{A21EC041-F7EF-4A51-A459-382EADC12A00}"/>
    <cellStyle name="集計 4 2 12 17" xfId="13570" xr:uid="{4FF3F888-4294-4FDD-B4BC-6751E5D55A22}"/>
    <cellStyle name="集計 4 2 12 17 2" xfId="35259" xr:uid="{D7D62C4F-5171-4DC1-97E0-D31101854AEC}"/>
    <cellStyle name="集計 4 2 12 18" xfId="24499" xr:uid="{F5577162-BB56-4BAB-9B00-C1CAEA6A4530}"/>
    <cellStyle name="集計 4 2 12 19" xfId="46197" xr:uid="{A144E6DD-6A7B-494F-8B18-8A93DFFE4425}"/>
    <cellStyle name="集計 4 2 12 2" xfId="3751" xr:uid="{5008652A-DA49-4E0C-AED3-177C69394C7C}"/>
    <cellStyle name="集計 4 2 12 2 2" xfId="14507" xr:uid="{8C2BA076-434E-40C8-9FC2-A6C8F71EEB4C}"/>
    <cellStyle name="集計 4 2 12 2 2 2" xfId="36197" xr:uid="{9C61ECED-9092-4E52-8EDC-FF21C0942698}"/>
    <cellStyle name="集計 4 2 12 2 2 3" xfId="50408" xr:uid="{774121CD-E16B-47A7-BDAD-1D550E78501F}"/>
    <cellStyle name="集計 4 2 12 2 3" xfId="25439" xr:uid="{47CD91F4-6F37-4C79-93EE-D064717A2F7B}"/>
    <cellStyle name="集計 4 2 12 2 4" xfId="48239" xr:uid="{7B3453E6-2752-4DA1-A0D1-3D1DD548C1E8}"/>
    <cellStyle name="集計 4 2 12 20" xfId="46875" xr:uid="{D62B880F-B0A6-4F4A-8A6C-9A6D2169D8B9}"/>
    <cellStyle name="集計 4 2 12 21" xfId="47559" xr:uid="{9664875E-A406-4C6D-A9E5-CEC3614AC14D}"/>
    <cellStyle name="集計 4 2 12 3" xfId="4431" xr:uid="{45A7E98A-3C05-448B-984E-177DD5A724DB}"/>
    <cellStyle name="集計 4 2 12 3 2" xfId="15187" xr:uid="{28230F61-F777-4354-BC36-9D26857379A8}"/>
    <cellStyle name="集計 4 2 12 3 2 2" xfId="36877" xr:uid="{E889751B-C56B-4213-9C59-EEB7071E9AAA}"/>
    <cellStyle name="集計 4 2 12 3 2 3" xfId="51088" xr:uid="{0B013832-F316-4681-9D09-E7F476AF0304}"/>
    <cellStyle name="集計 4 2 12 3 3" xfId="26119" xr:uid="{B8758102-C013-4D5B-96E5-CEDEE87728C5}"/>
    <cellStyle name="集計 4 2 12 3 4" xfId="48919" xr:uid="{78169B34-2E20-41FD-A7D5-2B3A0E0D0485}"/>
    <cellStyle name="集計 4 2 12 4" xfId="5107" xr:uid="{5E405375-A8A4-45F3-91AF-943064D143DD}"/>
    <cellStyle name="集計 4 2 12 4 2" xfId="15863" xr:uid="{A57E1154-6B20-40B1-92CB-3B946C589126}"/>
    <cellStyle name="集計 4 2 12 4 2 2" xfId="37553" xr:uid="{0639ED32-CFD0-432C-B665-306EFB2A1033}"/>
    <cellStyle name="集計 4 2 12 4 3" xfId="26795" xr:uid="{4DEFD408-5156-475C-B8B5-907565CB536C}"/>
    <cellStyle name="集計 4 2 12 4 4" xfId="49728" xr:uid="{0ED417E8-0125-4FFD-B5FC-16A0D72BCC88}"/>
    <cellStyle name="集計 4 2 12 5" xfId="5787" xr:uid="{27CC86EE-05FD-446A-A53C-78158905D5A0}"/>
    <cellStyle name="集計 4 2 12 5 2" xfId="16543" xr:uid="{2D42EADB-1472-4F3C-BCA6-2957D4F532EB}"/>
    <cellStyle name="集計 4 2 12 5 2 2" xfId="38233" xr:uid="{4ABEF55F-6646-483B-BFC1-8544C3B16C51}"/>
    <cellStyle name="集計 4 2 12 5 3" xfId="27474" xr:uid="{E77D990F-368E-4530-B818-AF8D5A5A6F67}"/>
    <cellStyle name="集計 4 2 12 6" xfId="6470" xr:uid="{5D03F026-F434-4FEB-BBA6-75911CCC353A}"/>
    <cellStyle name="集計 4 2 12 6 2" xfId="17226" xr:uid="{908AB92E-C328-44AC-BEDB-087D5ED32828}"/>
    <cellStyle name="集計 4 2 12 6 2 2" xfId="38916" xr:uid="{A2E7C0B6-24FC-45B6-B532-D741DCCC9F29}"/>
    <cellStyle name="集計 4 2 12 6 3" xfId="28157" xr:uid="{03E994F9-3226-4EB1-83AA-96D70F167F62}"/>
    <cellStyle name="集計 4 2 12 7" xfId="7149" xr:uid="{745D1E5F-C2ED-4E75-93F6-2678A7E67594}"/>
    <cellStyle name="集計 4 2 12 7 2" xfId="17905" xr:uid="{881AC54D-34B7-4641-8C5A-A1BEF087E067}"/>
    <cellStyle name="集計 4 2 12 7 2 2" xfId="39595" xr:uid="{EB5F0F9D-5C6B-4A6F-A22A-F45D2D5E5040}"/>
    <cellStyle name="集計 4 2 12 7 3" xfId="28836" xr:uid="{FE0E21CC-4B37-4F96-BD47-464DC88B86E7}"/>
    <cellStyle name="集計 4 2 12 8" xfId="7812" xr:uid="{9A061D65-0ACA-4F88-9820-505260D6E42B}"/>
    <cellStyle name="集計 4 2 12 8 2" xfId="18568" xr:uid="{9D7FE36F-482C-4693-B3B2-BCE26BE6427A}"/>
    <cellStyle name="集計 4 2 12 8 2 2" xfId="40259" xr:uid="{1162DA26-70C1-45FC-852C-481D50267D02}"/>
    <cellStyle name="集計 4 2 12 8 3" xfId="29500" xr:uid="{733BED1C-D65C-4401-B604-F18175ECB5DD}"/>
    <cellStyle name="集計 4 2 12 9" xfId="8448" xr:uid="{810F17CB-E500-40EB-837E-CBE4FE5063C2}"/>
    <cellStyle name="集計 4 2 12 9 2" xfId="19204" xr:uid="{83F3F97F-3E00-4B11-876A-9CDB8BAFCA4F}"/>
    <cellStyle name="集計 4 2 12 9 2 2" xfId="40895" xr:uid="{BFEBE8CA-16E4-48C8-B380-1036B4A37D1E}"/>
    <cellStyle name="集計 4 2 12 9 3" xfId="30136" xr:uid="{152F4EF1-8653-4E05-AFEB-6B0C2963B24D}"/>
    <cellStyle name="集計 4 2 13" xfId="3159" xr:uid="{888D9055-2EF9-4C69-B3B2-EB8A14A7588B}"/>
    <cellStyle name="集計 4 2 13 10" xfId="9187" xr:uid="{2A830788-D939-4C0C-BA28-B9C7DD1ABB7F}"/>
    <cellStyle name="集計 4 2 13 10 2" xfId="19944" xr:uid="{002E1309-A35C-4A4F-B188-09255C284108}"/>
    <cellStyle name="集計 4 2 13 10 2 2" xfId="41635" xr:uid="{977E35E6-CAE0-4A59-8F65-EE8A71394FBF}"/>
    <cellStyle name="集計 4 2 13 10 3" xfId="30876" xr:uid="{C4EA4307-AC35-4FBE-87A2-D774EA8D0816}"/>
    <cellStyle name="集計 4 2 13 11" xfId="9813" xr:uid="{39968092-F19B-4919-AFFD-8D36BB5DD45E}"/>
    <cellStyle name="集計 4 2 13 11 2" xfId="20570" xr:uid="{6715086F-1901-4A46-86D6-FAA34723958D}"/>
    <cellStyle name="集計 4 2 13 11 2 2" xfId="42261" xr:uid="{A7B02AF6-5878-460E-8333-96CD0B3E1472}"/>
    <cellStyle name="集計 4 2 13 11 3" xfId="31502" xr:uid="{E8AC95D2-B46C-4F74-B186-5C60C44FCA1C}"/>
    <cellStyle name="集計 4 2 13 12" xfId="10448" xr:uid="{59C352DB-804F-4CF9-88DD-3A0E56859DF6}"/>
    <cellStyle name="集計 4 2 13 12 2" xfId="21205" xr:uid="{264448A3-F352-4AE8-B07A-EF8C893D052F}"/>
    <cellStyle name="集計 4 2 13 12 2 2" xfId="42896" xr:uid="{30DCDD8A-9648-445F-B92B-3279C204485F}"/>
    <cellStyle name="集計 4 2 13 12 3" xfId="32137" xr:uid="{422BF27C-F065-4982-8CA5-204AA0EBA6B2}"/>
    <cellStyle name="集計 4 2 13 13" xfId="11100" xr:uid="{5638D8C2-00C0-460D-BC3B-B69F429F93C8}"/>
    <cellStyle name="集計 4 2 13 13 2" xfId="21857" xr:uid="{2ADAA22C-540F-4ABF-B4C1-88F6AE19E082}"/>
    <cellStyle name="集計 4 2 13 13 2 2" xfId="43548" xr:uid="{A7E35214-6D1C-42B7-AD91-A4B14340DC10}"/>
    <cellStyle name="集計 4 2 13 13 3" xfId="32789" xr:uid="{481B4864-B538-413B-B3DE-99B893144509}"/>
    <cellStyle name="集計 4 2 13 14" xfId="11725" xr:uid="{09AE0CF8-D944-43C8-96AC-14CAAA815BA5}"/>
    <cellStyle name="集計 4 2 13 14 2" xfId="22482" xr:uid="{06012C8E-9D42-4861-8153-F9D7D367FE6C}"/>
    <cellStyle name="集計 4 2 13 14 2 2" xfId="44173" xr:uid="{EF12DAF5-F6AC-40F6-A1B3-B9E0401FE935}"/>
    <cellStyle name="集計 4 2 13 14 3" xfId="33414" xr:uid="{5091EF71-5845-4FD5-9114-EAD74427B7DF}"/>
    <cellStyle name="集計 4 2 13 15" xfId="12330" xr:uid="{B12DC114-5191-4DA4-9739-04B163893425}"/>
    <cellStyle name="集計 4 2 13 15 2" xfId="23087" xr:uid="{D1729A73-5F1B-4447-A5C8-DF0CA1C52B36}"/>
    <cellStyle name="集計 4 2 13 15 2 2" xfId="44778" xr:uid="{83318C77-E966-4E35-A1DF-664D40B03A3D}"/>
    <cellStyle name="集計 4 2 13 15 3" xfId="34019" xr:uid="{757F3B76-32AA-4B78-9BAF-511217D5D629}"/>
    <cellStyle name="集計 4 2 13 16" xfId="12959" xr:uid="{A6D37E7B-101C-49AA-B308-77FA9F00D3AD}"/>
    <cellStyle name="集計 4 2 13 16 2" xfId="23716" xr:uid="{7A91DB19-4C25-4D8B-8124-06012BBAB88A}"/>
    <cellStyle name="集計 4 2 13 16 2 2" xfId="45407" xr:uid="{EDD0E66F-FB29-40FF-B452-E36670C2197D}"/>
    <cellStyle name="集計 4 2 13 16 3" xfId="34648" xr:uid="{B5446515-D35B-4DFE-B285-C621523C29C8}"/>
    <cellStyle name="集計 4 2 13 17" xfId="13630" xr:uid="{17ADCB21-62D9-420E-B808-DE89F643C219}"/>
    <cellStyle name="集計 4 2 13 17 2" xfId="35319" xr:uid="{7245F1CD-AF96-4E7B-802B-77FA4F4B0873}"/>
    <cellStyle name="集計 4 2 13 18" xfId="24559" xr:uid="{A2DB6ABD-829E-4EB3-B234-EECA3FFF967A}"/>
    <cellStyle name="集計 4 2 13 19" xfId="46257" xr:uid="{94808E81-77F3-44D4-AB02-C5DC81861648}"/>
    <cellStyle name="集計 4 2 13 2" xfId="3811" xr:uid="{9455651E-F829-43E4-B46A-D7BA9515E446}"/>
    <cellStyle name="集計 4 2 13 2 2" xfId="14567" xr:uid="{642526EE-8D2C-47DD-B5DF-977016BDF9C3}"/>
    <cellStyle name="集計 4 2 13 2 2 2" xfId="36257" xr:uid="{3D8646EE-BF19-4EF1-BC33-410B125EFC0B}"/>
    <cellStyle name="集計 4 2 13 2 2 3" xfId="50468" xr:uid="{3EDB2BC3-B17D-40D6-B53A-2DE297418FC0}"/>
    <cellStyle name="集計 4 2 13 2 3" xfId="25499" xr:uid="{579004D1-FB98-44D4-9C0C-125435774CFC}"/>
    <cellStyle name="集計 4 2 13 2 4" xfId="48299" xr:uid="{BDFDE17D-C053-4370-AA6B-D1F617F0AFCE}"/>
    <cellStyle name="集計 4 2 13 20" xfId="46935" xr:uid="{63B5EA12-1517-4101-B852-AB2E860D6C57}"/>
    <cellStyle name="集計 4 2 13 21" xfId="47619" xr:uid="{83D1CF26-4F3B-4A28-87A9-96BBFAAAE690}"/>
    <cellStyle name="集計 4 2 13 3" xfId="4491" xr:uid="{CB47AD18-B29F-458C-80FB-CFA0F304B327}"/>
    <cellStyle name="集計 4 2 13 3 2" xfId="15247" xr:uid="{4954B1CA-EAC5-4D23-824D-7A7FA3C6F6EB}"/>
    <cellStyle name="集計 4 2 13 3 2 2" xfId="36937" xr:uid="{5B2B7650-31A3-4E8A-8E8C-63A7EABB3446}"/>
    <cellStyle name="集計 4 2 13 3 2 3" xfId="51148" xr:uid="{46BD80E9-42C5-44FF-AA82-C917E630B55D}"/>
    <cellStyle name="集計 4 2 13 3 3" xfId="26179" xr:uid="{75FE9C21-FFED-4834-985F-296AD52F8513}"/>
    <cellStyle name="集計 4 2 13 3 4" xfId="48979" xr:uid="{7A3B9ADE-E149-46E0-BC2A-40C79581520B}"/>
    <cellStyle name="集計 4 2 13 4" xfId="5167" xr:uid="{0D3B0062-9281-49C2-82C5-FC740CB8DBAF}"/>
    <cellStyle name="集計 4 2 13 4 2" xfId="15923" xr:uid="{4795B57D-2085-40CA-92AD-DED403A5F274}"/>
    <cellStyle name="集計 4 2 13 4 2 2" xfId="37613" xr:uid="{7FA13C60-B844-47D6-B620-157D81D0A1B2}"/>
    <cellStyle name="集計 4 2 13 4 3" xfId="26855" xr:uid="{A672CCFE-E20E-4262-BA24-F5CD5D226544}"/>
    <cellStyle name="集計 4 2 13 4 4" xfId="49788" xr:uid="{52532B68-15AB-414A-B6E5-B68F3DA9C52A}"/>
    <cellStyle name="集計 4 2 13 5" xfId="5847" xr:uid="{8C5080D1-9A32-43CB-A893-A7386F3A330E}"/>
    <cellStyle name="集計 4 2 13 5 2" xfId="16603" xr:uid="{647280F2-07F5-45D1-B077-837E1F0AA08B}"/>
    <cellStyle name="集計 4 2 13 5 2 2" xfId="38293" xr:uid="{970FB733-3F66-4832-954C-3C08A806F09D}"/>
    <cellStyle name="集計 4 2 13 5 3" xfId="27534" xr:uid="{C2D949CD-CF21-420F-855D-31520B248FCD}"/>
    <cellStyle name="集計 4 2 13 6" xfId="6530" xr:uid="{7C47E036-90D8-477E-9E38-855FCB97D748}"/>
    <cellStyle name="集計 4 2 13 6 2" xfId="17286" xr:uid="{63320586-2468-42D7-A767-3D7ABAEF9424}"/>
    <cellStyle name="集計 4 2 13 6 2 2" xfId="38976" xr:uid="{5104B551-CA6B-44D2-87A5-19E59E3C187E}"/>
    <cellStyle name="集計 4 2 13 6 3" xfId="28217" xr:uid="{E9304EED-FCB7-4D31-B198-A60CBAA77024}"/>
    <cellStyle name="集計 4 2 13 7" xfId="7209" xr:uid="{CE81A5B1-56BC-4499-9B3A-E51CF58DAE6E}"/>
    <cellStyle name="集計 4 2 13 7 2" xfId="17965" xr:uid="{D23CB5E8-039A-4B64-B63D-91E994BBBCFD}"/>
    <cellStyle name="集計 4 2 13 7 2 2" xfId="39655" xr:uid="{FF9B72DA-57B3-49BE-B099-E6EDE4DB85A9}"/>
    <cellStyle name="集計 4 2 13 7 3" xfId="28896" xr:uid="{194D4BF7-EB71-4B29-931B-BB7A6F0F1B6C}"/>
    <cellStyle name="集計 4 2 13 8" xfId="7872" xr:uid="{46DF7FDB-5400-4DED-9BC6-530B72C2BD82}"/>
    <cellStyle name="集計 4 2 13 8 2" xfId="18628" xr:uid="{FBF0B535-5D45-482D-83AC-DF11E40DBE5F}"/>
    <cellStyle name="集計 4 2 13 8 2 2" xfId="40319" xr:uid="{38FBF2C3-FEE3-4A54-85A2-1071A10715C5}"/>
    <cellStyle name="集計 4 2 13 8 3" xfId="29560" xr:uid="{03A2E19A-D9DD-49E3-8B23-0077A9CD209C}"/>
    <cellStyle name="集計 4 2 13 9" xfId="8508" xr:uid="{BA3E434E-AF18-4BCD-BD4B-4CBB5845BCDD}"/>
    <cellStyle name="集計 4 2 13 9 2" xfId="19264" xr:uid="{749BFADF-CB1A-4518-B71B-3ED70D089E2B}"/>
    <cellStyle name="集計 4 2 13 9 2 2" xfId="40955" xr:uid="{9CAB85A8-E60A-4025-AF11-B1BDDF0F241E}"/>
    <cellStyle name="集計 4 2 13 9 3" xfId="30196" xr:uid="{2CDC605C-99BA-4710-876E-C79BC80F76FC}"/>
    <cellStyle name="集計 4 2 14" xfId="3219" xr:uid="{A1247E71-64C3-444F-80AB-042290FF67F2}"/>
    <cellStyle name="集計 4 2 14 10" xfId="9247" xr:uid="{711FCEF7-2E53-4195-B44B-971E79B55FE9}"/>
    <cellStyle name="集計 4 2 14 10 2" xfId="20004" xr:uid="{9131B4E3-9765-4D83-9C36-C47744230968}"/>
    <cellStyle name="集計 4 2 14 10 2 2" xfId="41695" xr:uid="{9649EA34-995A-4584-8B6E-76B2F3A76D68}"/>
    <cellStyle name="集計 4 2 14 10 3" xfId="30936" xr:uid="{A1905792-45A9-458B-B80F-F2926228E57D}"/>
    <cellStyle name="集計 4 2 14 11" xfId="9873" xr:uid="{01D21BFE-8458-4010-B3EC-B8E3D6AA889C}"/>
    <cellStyle name="集計 4 2 14 11 2" xfId="20630" xr:uid="{2376B86E-FBD9-4BCE-8FA7-B63B2BA1CD09}"/>
    <cellStyle name="集計 4 2 14 11 2 2" xfId="42321" xr:uid="{4179490A-B343-4732-9BCD-0AFE7907B2F5}"/>
    <cellStyle name="集計 4 2 14 11 3" xfId="31562" xr:uid="{53EA6390-01E6-43C1-AA47-0ED3DFC20DAD}"/>
    <cellStyle name="集計 4 2 14 12" xfId="10508" xr:uid="{A79A3010-3B52-4F1A-951B-FA320D60007A}"/>
    <cellStyle name="集計 4 2 14 12 2" xfId="21265" xr:uid="{44309A09-EC9A-404D-83C3-B5F407CC75D0}"/>
    <cellStyle name="集計 4 2 14 12 2 2" xfId="42956" xr:uid="{E85D966E-BDA2-48C2-A634-3C75B2183501}"/>
    <cellStyle name="集計 4 2 14 12 3" xfId="32197" xr:uid="{325916B0-72F3-48B0-AB69-69EA848E1C81}"/>
    <cellStyle name="集計 4 2 14 13" xfId="11160" xr:uid="{C367DA86-8CCE-456B-9081-61DBAE4C34CA}"/>
    <cellStyle name="集計 4 2 14 13 2" xfId="21917" xr:uid="{90B3C0C2-93D9-4044-9673-FA95DB4DD02C}"/>
    <cellStyle name="集計 4 2 14 13 2 2" xfId="43608" xr:uid="{683B3830-7C7D-4E34-BCA8-9983F58F7F61}"/>
    <cellStyle name="集計 4 2 14 13 3" xfId="32849" xr:uid="{E1A5D896-EA31-4B11-8CAE-ECD63DB32386}"/>
    <cellStyle name="集計 4 2 14 14" xfId="11785" xr:uid="{C96E697F-8FB6-4300-B10B-B5948849704B}"/>
    <cellStyle name="集計 4 2 14 14 2" xfId="22542" xr:uid="{B7767250-CE06-4019-A218-4629014F351E}"/>
    <cellStyle name="集計 4 2 14 14 2 2" xfId="44233" xr:uid="{2241B968-4255-4575-B58E-DFEECA415CFD}"/>
    <cellStyle name="集計 4 2 14 14 3" xfId="33474" xr:uid="{E9269F35-85E2-400C-9A1A-27AD60DA3F40}"/>
    <cellStyle name="集計 4 2 14 15" xfId="12390" xr:uid="{2A4E2CFF-5CD0-4B18-87D6-BF1819800465}"/>
    <cellStyle name="集計 4 2 14 15 2" xfId="23147" xr:uid="{718CC5FB-AF8B-42CB-BC61-E492C6985E56}"/>
    <cellStyle name="集計 4 2 14 15 2 2" xfId="44838" xr:uid="{668A5BB0-77B8-42A1-AD76-A74FA80D38CB}"/>
    <cellStyle name="集計 4 2 14 15 3" xfId="34079" xr:uid="{1CB2F891-FDEC-46DE-ACE9-401B7470E3FB}"/>
    <cellStyle name="集計 4 2 14 16" xfId="13019" xr:uid="{B49D574F-7C42-49E4-A542-77A4379F299F}"/>
    <cellStyle name="集計 4 2 14 16 2" xfId="23776" xr:uid="{C8A64C05-6519-4516-B080-3702BC2806CC}"/>
    <cellStyle name="集計 4 2 14 16 2 2" xfId="45467" xr:uid="{6A31F5DE-95ED-4A1F-BF5E-4DDF99FA48A2}"/>
    <cellStyle name="集計 4 2 14 16 3" xfId="34708" xr:uid="{3864BEA0-A0E3-4DE7-80EF-43A0E5A52E9B}"/>
    <cellStyle name="集計 4 2 14 17" xfId="13690" xr:uid="{B04298C4-55F9-4A5F-99C9-572DE907495D}"/>
    <cellStyle name="集計 4 2 14 17 2" xfId="35379" xr:uid="{8358D132-C1F2-4EFC-814E-BEBE5BAECF52}"/>
    <cellStyle name="集計 4 2 14 18" xfId="24619" xr:uid="{30A5B3D4-20B9-422F-9272-0048684C7FF2}"/>
    <cellStyle name="集計 4 2 14 19" xfId="46317" xr:uid="{839C7CA6-C2EF-4DB6-A919-FE91B16E27F7}"/>
    <cellStyle name="集計 4 2 14 2" xfId="3871" xr:uid="{9C28C682-F096-404A-BBCD-BACC38528AE3}"/>
    <cellStyle name="集計 4 2 14 2 2" xfId="14627" xr:uid="{C50B8C45-8EF2-4275-83F0-B24CA50C8B8B}"/>
    <cellStyle name="集計 4 2 14 2 2 2" xfId="36317" xr:uid="{10025C8E-973F-428C-B2CF-BCD9FBC71C53}"/>
    <cellStyle name="集計 4 2 14 2 2 3" xfId="50528" xr:uid="{C0E50E50-AE6E-4264-AB74-467B2A2B1C60}"/>
    <cellStyle name="集計 4 2 14 2 3" xfId="25559" xr:uid="{BA93617E-62CE-40D7-982E-1AFEEBBF8005}"/>
    <cellStyle name="集計 4 2 14 2 4" xfId="48359" xr:uid="{363D7C92-B6EB-4C66-86A5-43877E1B18F5}"/>
    <cellStyle name="集計 4 2 14 20" xfId="46995" xr:uid="{D99FF7A6-01CB-4A69-B8BA-3A4EEB4F8731}"/>
    <cellStyle name="集計 4 2 14 21" xfId="47679" xr:uid="{6FA5F2FE-2818-459D-868E-FD331C6CCF84}"/>
    <cellStyle name="集計 4 2 14 3" xfId="4551" xr:uid="{5DA5B921-BFC0-4F21-971E-AAFFF3C77F78}"/>
    <cellStyle name="集計 4 2 14 3 2" xfId="15307" xr:uid="{57B5B3CC-1919-4AF1-AB5C-D943A58C3C19}"/>
    <cellStyle name="集計 4 2 14 3 2 2" xfId="36997" xr:uid="{BC98A299-017A-4CBC-A176-43BC25C39564}"/>
    <cellStyle name="集計 4 2 14 3 2 3" xfId="51208" xr:uid="{A7C1BC42-F3EC-4173-91DC-8249056CF1C1}"/>
    <cellStyle name="集計 4 2 14 3 3" xfId="26239" xr:uid="{F1B478A3-D71D-4BC7-BC00-9B660730C3C2}"/>
    <cellStyle name="集計 4 2 14 3 4" xfId="49039" xr:uid="{1E85EA0C-A9A4-4835-B047-8D7DFE4279F6}"/>
    <cellStyle name="集計 4 2 14 4" xfId="5227" xr:uid="{C7DDFB74-D308-49F0-B66F-2445ADDE203C}"/>
    <cellStyle name="集計 4 2 14 4 2" xfId="15983" xr:uid="{C82B0A4E-368E-4140-A5EE-16B5D0B7273D}"/>
    <cellStyle name="集計 4 2 14 4 2 2" xfId="37673" xr:uid="{2F9B506A-CE38-4209-9EDC-36CA85E03E9E}"/>
    <cellStyle name="集計 4 2 14 4 3" xfId="26915" xr:uid="{478E770D-EA6F-467C-98CC-61C0C6DCDE0E}"/>
    <cellStyle name="集計 4 2 14 4 4" xfId="49848" xr:uid="{89E6AC8B-CCB2-4CC4-BB83-AB6AACFA0B1C}"/>
    <cellStyle name="集計 4 2 14 5" xfId="5907" xr:uid="{C23A9EC9-5AC8-48BB-8749-B4E50A710A44}"/>
    <cellStyle name="集計 4 2 14 5 2" xfId="16663" xr:uid="{EEDEB957-AD19-480A-ABB4-92DEAB5855AB}"/>
    <cellStyle name="集計 4 2 14 5 2 2" xfId="38353" xr:uid="{B6EBF41D-BBFA-4441-83A2-5B9C6C1F9BE4}"/>
    <cellStyle name="集計 4 2 14 5 3" xfId="27594" xr:uid="{D52A4381-E09D-4F85-BD7A-E535DDC8A08D}"/>
    <cellStyle name="集計 4 2 14 6" xfId="6590" xr:uid="{0964FDF7-3AE5-49AD-9591-B0EC964EA19A}"/>
    <cellStyle name="集計 4 2 14 6 2" xfId="17346" xr:uid="{80EC29CF-1111-40CC-9A2A-1933DAD4E82E}"/>
    <cellStyle name="集計 4 2 14 6 2 2" xfId="39036" xr:uid="{38B03DFF-CA74-4D6B-B46E-ABB19A0F081F}"/>
    <cellStyle name="集計 4 2 14 6 3" xfId="28277" xr:uid="{959ACAE7-31C2-476A-BFB9-C137CA082D12}"/>
    <cellStyle name="集計 4 2 14 7" xfId="7269" xr:uid="{43C02534-2EB4-4023-B4DA-C1AA0C775E27}"/>
    <cellStyle name="集計 4 2 14 7 2" xfId="18025" xr:uid="{A4987666-FF08-4A14-A6B1-BB9356287729}"/>
    <cellStyle name="集計 4 2 14 7 2 2" xfId="39715" xr:uid="{2DF5BC2D-A685-445D-80E7-59AF190AD551}"/>
    <cellStyle name="集計 4 2 14 7 3" xfId="28956" xr:uid="{235330C9-B13B-46F0-87D5-251E4C70B863}"/>
    <cellStyle name="集計 4 2 14 8" xfId="7932" xr:uid="{2E7F72FB-3164-4AEE-B953-BE6739D0C8B5}"/>
    <cellStyle name="集計 4 2 14 8 2" xfId="18688" xr:uid="{EB82F957-14AF-42E1-8A54-D848655B0375}"/>
    <cellStyle name="集計 4 2 14 8 2 2" xfId="40379" xr:uid="{3F4A9DD4-9C02-4742-9EBF-3FE1C0240A6C}"/>
    <cellStyle name="集計 4 2 14 8 3" xfId="29620" xr:uid="{2250D62A-D582-4AA0-8E18-4356BDA9ED02}"/>
    <cellStyle name="集計 4 2 14 9" xfId="8568" xr:uid="{D85188B9-B349-45D7-90B7-0CDA012AE139}"/>
    <cellStyle name="集計 4 2 14 9 2" xfId="19324" xr:uid="{DBF1DD26-3F01-4042-8EB2-4EC928614140}"/>
    <cellStyle name="集計 4 2 14 9 2 2" xfId="41015" xr:uid="{88206B51-DCB4-4CD3-B167-EAFEB38E8E0E}"/>
    <cellStyle name="集計 4 2 14 9 3" xfId="30256" xr:uid="{F979C4F1-8011-4E1E-84CB-18735F89A384}"/>
    <cellStyle name="集計 4 2 15" xfId="3279" xr:uid="{3FA3E28A-A79F-40BE-8655-6D28BF97F8A5}"/>
    <cellStyle name="集計 4 2 15 10" xfId="9307" xr:uid="{ACFB10A2-AF4A-4B33-A0CA-8191388E20C8}"/>
    <cellStyle name="集計 4 2 15 10 2" xfId="20064" xr:uid="{F94D3277-B383-4435-800E-E8E06FD850C4}"/>
    <cellStyle name="集計 4 2 15 10 2 2" xfId="41755" xr:uid="{E292B4D8-E230-44EC-8EC5-C13A7D7069A8}"/>
    <cellStyle name="集計 4 2 15 10 3" xfId="30996" xr:uid="{661806ED-440F-41D2-A429-D3F006C5B413}"/>
    <cellStyle name="集計 4 2 15 11" xfId="9933" xr:uid="{F44BDFC6-230D-4B48-9D40-A68418F72E40}"/>
    <cellStyle name="集計 4 2 15 11 2" xfId="20690" xr:uid="{AD829708-F30E-4B0D-8444-1E543CD4DE33}"/>
    <cellStyle name="集計 4 2 15 11 2 2" xfId="42381" xr:uid="{4534EC1B-4175-4054-975D-953F1D43CE7F}"/>
    <cellStyle name="集計 4 2 15 11 3" xfId="31622" xr:uid="{825FF106-75BE-4553-B37D-04006EB16FA6}"/>
    <cellStyle name="集計 4 2 15 12" xfId="10568" xr:uid="{4739BE22-FA94-4DEE-ABD3-10391426DDF9}"/>
    <cellStyle name="集計 4 2 15 12 2" xfId="21325" xr:uid="{33212C6E-998C-4F0A-B6A0-382F15965ACC}"/>
    <cellStyle name="集計 4 2 15 12 2 2" xfId="43016" xr:uid="{FFDB41D2-15FA-4D4B-AEA8-D1DDE7CE9133}"/>
    <cellStyle name="集計 4 2 15 12 3" xfId="32257" xr:uid="{0FFF91C9-7528-4EB3-B099-EFF658CA3CF0}"/>
    <cellStyle name="集計 4 2 15 13" xfId="11220" xr:uid="{F4AEAC0E-BC62-4727-A41B-3C95FEA50DD3}"/>
    <cellStyle name="集計 4 2 15 13 2" xfId="21977" xr:uid="{41383D79-FBB4-47D9-9558-FF20E7C94868}"/>
    <cellStyle name="集計 4 2 15 13 2 2" xfId="43668" xr:uid="{463E3C87-1561-4C7B-89C4-6660ADDD121E}"/>
    <cellStyle name="集計 4 2 15 13 3" xfId="32909" xr:uid="{C3C624F6-7154-4014-AD62-8431EA280DF0}"/>
    <cellStyle name="集計 4 2 15 14" xfId="11845" xr:uid="{42575B9A-3453-45DF-8920-AE87059320DC}"/>
    <cellStyle name="集計 4 2 15 14 2" xfId="22602" xr:uid="{A9736E80-E16D-4A7D-B51B-E921D6F84A32}"/>
    <cellStyle name="集計 4 2 15 14 2 2" xfId="44293" xr:uid="{23AA9114-29B6-4C3A-B58E-EE132F800541}"/>
    <cellStyle name="集計 4 2 15 14 3" xfId="33534" xr:uid="{84704F0A-B276-475E-90EF-98D7768DDE9A}"/>
    <cellStyle name="集計 4 2 15 15" xfId="12450" xr:uid="{B3832A03-3807-49FB-BD06-3C3E6C82EFE4}"/>
    <cellStyle name="集計 4 2 15 15 2" xfId="23207" xr:uid="{7F6DE49F-77BA-4197-A457-96091BB817DA}"/>
    <cellStyle name="集計 4 2 15 15 2 2" xfId="44898" xr:uid="{F98C8597-3ADB-4DCC-80A5-3C4413C30351}"/>
    <cellStyle name="集計 4 2 15 15 3" xfId="34139" xr:uid="{55586C53-BC2A-42DB-BF2D-130F4EEE039A}"/>
    <cellStyle name="集計 4 2 15 16" xfId="13079" xr:uid="{69425EA9-0420-4A23-8F4F-6A357FB01955}"/>
    <cellStyle name="集計 4 2 15 16 2" xfId="23836" xr:uid="{659FFA80-18E2-4B22-BF88-121E5B0F6333}"/>
    <cellStyle name="集計 4 2 15 16 2 2" xfId="45527" xr:uid="{9FD442F2-E9DB-4E18-8509-E1CE91B22958}"/>
    <cellStyle name="集計 4 2 15 16 3" xfId="34768" xr:uid="{8622FA85-3196-4AF2-9B8A-3C4890EDC472}"/>
    <cellStyle name="集計 4 2 15 17" xfId="13750" xr:uid="{31DD7D80-BDEC-41D3-A816-C3CA224B8967}"/>
    <cellStyle name="集計 4 2 15 17 2" xfId="35439" xr:uid="{6C4D1173-F623-4351-8B86-87B19105209D}"/>
    <cellStyle name="集計 4 2 15 18" xfId="24679" xr:uid="{9A3072D7-9964-4886-A9F3-AFF2A43657E3}"/>
    <cellStyle name="集計 4 2 15 19" xfId="46377" xr:uid="{E809A7D2-772C-49E5-91FF-7161AF78009B}"/>
    <cellStyle name="集計 4 2 15 2" xfId="3931" xr:uid="{16D88402-FB53-4FB9-9C8F-BDA26B07589B}"/>
    <cellStyle name="集計 4 2 15 2 2" xfId="14687" xr:uid="{084136A6-8B9C-4854-85E0-9195B18815B5}"/>
    <cellStyle name="集計 4 2 15 2 2 2" xfId="36377" xr:uid="{7970360D-BEE1-45FB-BB7F-B56C56E4772B}"/>
    <cellStyle name="集計 4 2 15 2 2 3" xfId="50588" xr:uid="{237CB8CA-4C7B-4CB2-B852-16E26AACC56F}"/>
    <cellStyle name="集計 4 2 15 2 3" xfId="25619" xr:uid="{65DAEC12-6957-43FF-B6FE-5FE4D2D46EA3}"/>
    <cellStyle name="集計 4 2 15 2 4" xfId="48419" xr:uid="{0AE6D899-05B3-487A-B114-D406C24FB5AF}"/>
    <cellStyle name="集計 4 2 15 20" xfId="47055" xr:uid="{0CA49F51-C153-4721-96D7-2AAECAB425E2}"/>
    <cellStyle name="集計 4 2 15 21" xfId="47739" xr:uid="{57144142-447F-4CCD-A05A-EFA7D03885A9}"/>
    <cellStyle name="集計 4 2 15 3" xfId="4611" xr:uid="{C99581A5-DA2B-426C-9FC1-B1D7848B72A8}"/>
    <cellStyle name="集計 4 2 15 3 2" xfId="15367" xr:uid="{A7690B0C-DB62-4BFB-A947-7F8FB0D756D0}"/>
    <cellStyle name="集計 4 2 15 3 2 2" xfId="37057" xr:uid="{4955B765-FBAC-45DE-8925-44CF1F47B8E8}"/>
    <cellStyle name="集計 4 2 15 3 2 3" xfId="51268" xr:uid="{7C644695-4B56-4E8D-839C-5E21F57DB697}"/>
    <cellStyle name="集計 4 2 15 3 3" xfId="26299" xr:uid="{8BD172F9-D14D-4DE2-BAA9-4F749D5ACDB5}"/>
    <cellStyle name="集計 4 2 15 3 4" xfId="49099" xr:uid="{1E73F953-BC7A-4152-BC76-D02DFA8E824A}"/>
    <cellStyle name="集計 4 2 15 4" xfId="5287" xr:uid="{A8E9CF49-B5ED-41B5-A432-350C9521D914}"/>
    <cellStyle name="集計 4 2 15 4 2" xfId="16043" xr:uid="{7FC37C06-8136-45C9-AB8F-7D51657218E5}"/>
    <cellStyle name="集計 4 2 15 4 2 2" xfId="37733" xr:uid="{1BA5CBC0-19C9-475B-862B-E1FA22E8CC5D}"/>
    <cellStyle name="集計 4 2 15 4 3" xfId="26975" xr:uid="{317AE802-B8E0-4B48-9D73-454F9AFDA5EF}"/>
    <cellStyle name="集計 4 2 15 4 4" xfId="49908" xr:uid="{0173B734-9C74-4B1E-8A68-5454C2D291B6}"/>
    <cellStyle name="集計 4 2 15 5" xfId="5967" xr:uid="{EFCAE601-C768-4E72-84B9-0AE55E128CA7}"/>
    <cellStyle name="集計 4 2 15 5 2" xfId="16723" xr:uid="{2E2F8EF5-2860-405C-A433-646ACCE74A3D}"/>
    <cellStyle name="集計 4 2 15 5 2 2" xfId="38413" xr:uid="{388FBBA6-B015-40C1-8F01-581501529E60}"/>
    <cellStyle name="集計 4 2 15 5 3" xfId="27654" xr:uid="{86BD61A8-ABA3-4B1B-BB05-70023951A010}"/>
    <cellStyle name="集計 4 2 15 6" xfId="6650" xr:uid="{C4F3FD1D-9010-4585-8614-5F00590A52D3}"/>
    <cellStyle name="集計 4 2 15 6 2" xfId="17406" xr:uid="{612B09AB-FB12-49DD-9D41-F8A86E886B6C}"/>
    <cellStyle name="集計 4 2 15 6 2 2" xfId="39096" xr:uid="{C2824A86-E374-4432-9896-E01E9D8A0AC0}"/>
    <cellStyle name="集計 4 2 15 6 3" xfId="28337" xr:uid="{CE2980F6-8504-4B88-B926-545EA730D072}"/>
    <cellStyle name="集計 4 2 15 7" xfId="7329" xr:uid="{32A04F25-E781-4992-8D54-D28B0FDF3324}"/>
    <cellStyle name="集計 4 2 15 7 2" xfId="18085" xr:uid="{5F1E9DD4-E9CC-4633-9552-65BE4D5DEB8F}"/>
    <cellStyle name="集計 4 2 15 7 2 2" xfId="39775" xr:uid="{9CF36284-7D05-480C-A1EA-E85E9A95A1F4}"/>
    <cellStyle name="集計 4 2 15 7 3" xfId="29016" xr:uid="{168DCF97-79C9-4A13-BA92-C7E2B1136117}"/>
    <cellStyle name="集計 4 2 15 8" xfId="7992" xr:uid="{B7645788-26E8-458F-942D-D0B5FAD70A66}"/>
    <cellStyle name="集計 4 2 15 8 2" xfId="18748" xr:uid="{41E86619-13E4-4C87-802A-D8121605835F}"/>
    <cellStyle name="集計 4 2 15 8 2 2" xfId="40439" xr:uid="{80DF4230-DF20-45B0-B064-26AE1288EC26}"/>
    <cellStyle name="集計 4 2 15 8 3" xfId="29680" xr:uid="{9A60889D-FBFA-4E51-835C-BEF867A53A6C}"/>
    <cellStyle name="集計 4 2 15 9" xfId="8628" xr:uid="{706D7BED-223F-4DAF-AAE4-9C2008C1A814}"/>
    <cellStyle name="集計 4 2 15 9 2" xfId="19384" xr:uid="{21A211A5-48D7-4580-9315-5095DB72C243}"/>
    <cellStyle name="集計 4 2 15 9 2 2" xfId="41075" xr:uid="{98C96A8A-53AB-40C4-A94E-4E87D2566648}"/>
    <cellStyle name="集計 4 2 15 9 3" xfId="30316" xr:uid="{027FF873-6EE9-4D3F-9D85-459C95B90E77}"/>
    <cellStyle name="集計 4 2 16" xfId="2541" xr:uid="{F065EC04-CD7D-46EC-B71A-9E3AFA884B4C}"/>
    <cellStyle name="集計 4 2 16 2" xfId="13910" xr:uid="{EC334C44-8E79-4A15-9833-68EBC290A835}"/>
    <cellStyle name="集計 4 2 16 2 2" xfId="35600" xr:uid="{A67EAA9B-5205-4E72-9463-8F280F92A83B}"/>
    <cellStyle name="集計 4 2 16 2 3" xfId="49968" xr:uid="{5D3594DF-626B-4B3E-B12E-00F216BE5329}"/>
    <cellStyle name="集計 4 2 16 3" xfId="24841" xr:uid="{B8F645A3-82A0-4AAD-9FE5-CED30A12B132}"/>
    <cellStyle name="集計 4 2 16 4" xfId="47799" xr:uid="{314A0B3D-70F7-4547-9A41-AD56CBEDF83C}"/>
    <cellStyle name="集計 4 2 17" xfId="2638" xr:uid="{3AB471BE-EC95-4663-94DE-5AAAD550634A}"/>
    <cellStyle name="集計 4 2 17 2" xfId="14007" xr:uid="{8ADE7C73-4081-4EDF-94DC-87C5F599903A}"/>
    <cellStyle name="集計 4 2 17 2 2" xfId="35697" xr:uid="{A165A0A0-B969-45FC-8705-2B9ED134920D}"/>
    <cellStyle name="集計 4 2 17 2 3" xfId="50648" xr:uid="{DE7A4CF4-6117-40E0-825B-4D4998F0184E}"/>
    <cellStyle name="集計 4 2 17 3" xfId="24938" xr:uid="{F27D5E29-002C-4F43-AEFF-DBE248845030}"/>
    <cellStyle name="集計 4 2 17 4" xfId="48479" xr:uid="{8C85B651-6BE7-4206-A561-7E5C59E459ED}"/>
    <cellStyle name="集計 4 2 18" xfId="2552" xr:uid="{ECE7BFB4-B6AE-4476-B01C-9B1DC6E0A343}"/>
    <cellStyle name="集計 4 2 18 2" xfId="13921" xr:uid="{77AF368D-B96E-4407-8D89-BA8EAEAE1898}"/>
    <cellStyle name="集計 4 2 18 2 2" xfId="35611" xr:uid="{BEB7415A-63A5-40CF-AAEC-CAB113C04BD8}"/>
    <cellStyle name="集計 4 2 18 3" xfId="24852" xr:uid="{62B6E6C4-097F-41B5-99E8-7C1BF3CD4DBD}"/>
    <cellStyle name="集計 4 2 18 4" xfId="49288" xr:uid="{41FFD310-CF29-445E-B2A6-A5AE6A1F0C91}"/>
    <cellStyle name="集計 4 2 19" xfId="2628" xr:uid="{D37A34DA-4ACD-4F91-97FF-5C8AA9722C8B}"/>
    <cellStyle name="集計 4 2 19 2" xfId="13997" xr:uid="{DDA98871-1869-4E97-8C37-48F880227678}"/>
    <cellStyle name="集計 4 2 19 2 2" xfId="35687" xr:uid="{4570FE87-A04C-4CB0-B5D6-D1C790CEFC55}"/>
    <cellStyle name="集計 4 2 19 3" xfId="24928" xr:uid="{539AEA46-CAD5-4BDC-ADB9-FB49027ECA21}"/>
    <cellStyle name="集計 4 2 2" xfId="2467" xr:uid="{E9AA5BD3-43CB-4426-8E3D-F4B36D91AED9}"/>
    <cellStyle name="集計 4 2 2 10" xfId="3249" xr:uid="{D840174A-E640-42B3-977E-D30ABD4AEBB9}"/>
    <cellStyle name="集計 4 2 2 10 10" xfId="9277" xr:uid="{A57DC740-B234-45C8-A45E-527675EBD633}"/>
    <cellStyle name="集計 4 2 2 10 10 2" xfId="20034" xr:uid="{F8730724-6923-4C01-B95E-476CAB52779A}"/>
    <cellStyle name="集計 4 2 2 10 10 2 2" xfId="41725" xr:uid="{A99AA6A5-4BFD-464D-83CF-CF1DB8EDFB9A}"/>
    <cellStyle name="集計 4 2 2 10 10 3" xfId="30966" xr:uid="{2030309E-F11C-4536-81CD-42392533F387}"/>
    <cellStyle name="集計 4 2 2 10 11" xfId="9903" xr:uid="{DD99C9E4-2498-4A1B-AB65-495D2C413CF8}"/>
    <cellStyle name="集計 4 2 2 10 11 2" xfId="20660" xr:uid="{3F135518-E233-4DBC-A3A7-3EDD9A6804F3}"/>
    <cellStyle name="集計 4 2 2 10 11 2 2" xfId="42351" xr:uid="{2CA6161E-8393-4972-8AF2-14FEFCA00874}"/>
    <cellStyle name="集計 4 2 2 10 11 3" xfId="31592" xr:uid="{29C53EAC-E2C2-4AFD-9610-F38F71987C36}"/>
    <cellStyle name="集計 4 2 2 10 12" xfId="10538" xr:uid="{4D92C389-C95C-4D1D-8193-B076CB1604B3}"/>
    <cellStyle name="集計 4 2 2 10 12 2" xfId="21295" xr:uid="{4B55852D-EA6D-465C-A0E2-D0D372C3C4FC}"/>
    <cellStyle name="集計 4 2 2 10 12 2 2" xfId="42986" xr:uid="{DE8BE3D3-873F-407F-A164-339BF1BEB0EE}"/>
    <cellStyle name="集計 4 2 2 10 12 3" xfId="32227" xr:uid="{EDEBBC76-0222-4EE4-88EB-170AAE9EE156}"/>
    <cellStyle name="集計 4 2 2 10 13" xfId="11190" xr:uid="{07142302-E3E4-4D74-95FC-91C1EDF0CDEF}"/>
    <cellStyle name="集計 4 2 2 10 13 2" xfId="21947" xr:uid="{E032367A-9C0C-48A2-8F8C-341C8CC10B21}"/>
    <cellStyle name="集計 4 2 2 10 13 2 2" xfId="43638" xr:uid="{74ECD6E1-286B-42EB-8A10-E46DFCDAB205}"/>
    <cellStyle name="集計 4 2 2 10 13 3" xfId="32879" xr:uid="{3D9B3B36-0EFB-4271-8C33-50F350EF6A95}"/>
    <cellStyle name="集計 4 2 2 10 14" xfId="11815" xr:uid="{9BCEA57E-4B7C-4A44-A679-CF34FFE1BDCD}"/>
    <cellStyle name="集計 4 2 2 10 14 2" xfId="22572" xr:uid="{B985853B-6A77-4DB4-BFE1-9CCA92DD234C}"/>
    <cellStyle name="集計 4 2 2 10 14 2 2" xfId="44263" xr:uid="{B25ED451-B85C-4C88-A05D-F8393AC25A1B}"/>
    <cellStyle name="集計 4 2 2 10 14 3" xfId="33504" xr:uid="{D0F072A2-B8FF-4C7E-B657-A4F29F9A45C6}"/>
    <cellStyle name="集計 4 2 2 10 15" xfId="12420" xr:uid="{63CB90D2-C9DD-4F5F-A432-4998C1424380}"/>
    <cellStyle name="集計 4 2 2 10 15 2" xfId="23177" xr:uid="{83D2EBFB-E71A-4D35-B5F6-77C51429AC1C}"/>
    <cellStyle name="集計 4 2 2 10 15 2 2" xfId="44868" xr:uid="{62BE8C62-600C-4B8F-94ED-46990C529777}"/>
    <cellStyle name="集計 4 2 2 10 15 3" xfId="34109" xr:uid="{B4F60BD3-2BA3-48B7-92C4-410317002D56}"/>
    <cellStyle name="集計 4 2 2 10 16" xfId="13049" xr:uid="{58FE7B4A-0361-4FD5-8049-90B7B002EE18}"/>
    <cellStyle name="集計 4 2 2 10 16 2" xfId="23806" xr:uid="{0ADD3766-1347-4AB7-B357-424202C7FB4F}"/>
    <cellStyle name="集計 4 2 2 10 16 2 2" xfId="45497" xr:uid="{D3F1DF7A-7691-4DF3-B1C5-743DC7050D82}"/>
    <cellStyle name="集計 4 2 2 10 16 3" xfId="34738" xr:uid="{28FBBFBF-C9F5-4086-A59A-84B076EFA478}"/>
    <cellStyle name="集計 4 2 2 10 17" xfId="13720" xr:uid="{396BFDD3-53AC-4D87-8C9B-DFA3700F3A5F}"/>
    <cellStyle name="集計 4 2 2 10 17 2" xfId="35409" xr:uid="{9FC6539B-6090-4511-90DB-F6BE14055921}"/>
    <cellStyle name="集計 4 2 2 10 18" xfId="24649" xr:uid="{F9FD7512-EB20-4F6E-B5FE-58DC9FC631CE}"/>
    <cellStyle name="集計 4 2 2 10 19" xfId="46347" xr:uid="{B07C54F3-09BE-41F7-ACBC-449968A69E60}"/>
    <cellStyle name="集計 4 2 2 10 2" xfId="3901" xr:uid="{8460E9B3-7292-49B6-86AE-C8BB7A31B9B8}"/>
    <cellStyle name="集計 4 2 2 10 2 2" xfId="14657" xr:uid="{2C21E279-0C72-4FE3-BB53-8EE95ECC10BA}"/>
    <cellStyle name="集計 4 2 2 10 2 2 2" xfId="36347" xr:uid="{E732E659-4E0E-4A8D-A87D-B658B5B9B33E}"/>
    <cellStyle name="集計 4 2 2 10 2 2 3" xfId="50558" xr:uid="{696455C9-F737-4B5B-823F-73E79B5CCA59}"/>
    <cellStyle name="集計 4 2 2 10 2 3" xfId="25589" xr:uid="{C9D6F9F0-9DB9-4C9E-B20D-4B4E824316E5}"/>
    <cellStyle name="集計 4 2 2 10 2 4" xfId="48389" xr:uid="{6B548736-3762-4102-8FF3-859FA19F214D}"/>
    <cellStyle name="集計 4 2 2 10 20" xfId="47025" xr:uid="{DC0CF819-D915-493A-9ECD-26A26F6293A0}"/>
    <cellStyle name="集計 4 2 2 10 21" xfId="47709" xr:uid="{00B1F456-0205-4A12-893C-E92A6EB4CBE9}"/>
    <cellStyle name="集計 4 2 2 10 3" xfId="4581" xr:uid="{46C242E6-EB41-45E4-BD34-8B276522AAD4}"/>
    <cellStyle name="集計 4 2 2 10 3 2" xfId="15337" xr:uid="{4E4B21CD-F5EB-4E8B-A022-BC0C6B0E1095}"/>
    <cellStyle name="集計 4 2 2 10 3 2 2" xfId="37027" xr:uid="{3F46876A-2F64-4F20-B941-CE031BCC692E}"/>
    <cellStyle name="集計 4 2 2 10 3 2 3" xfId="51238" xr:uid="{8AE141F7-5688-4254-B157-2A245F4830AF}"/>
    <cellStyle name="集計 4 2 2 10 3 3" xfId="26269" xr:uid="{A17E057B-AAE5-4F28-B194-7A582FB43033}"/>
    <cellStyle name="集計 4 2 2 10 3 4" xfId="49069" xr:uid="{1AA2CDEF-C0E3-4B6C-BF04-C9214E504308}"/>
    <cellStyle name="集計 4 2 2 10 4" xfId="5257" xr:uid="{71FD7954-A4A6-43A0-905C-3DF6541E978C}"/>
    <cellStyle name="集計 4 2 2 10 4 2" xfId="16013" xr:uid="{163E0F7C-D310-49CA-ACEE-C7596E127C96}"/>
    <cellStyle name="集計 4 2 2 10 4 2 2" xfId="37703" xr:uid="{702BB1EC-A13F-4189-9188-4E50619A8AED}"/>
    <cellStyle name="集計 4 2 2 10 4 3" xfId="26945" xr:uid="{D53EEE60-7B75-463C-9312-54BE6A901DBF}"/>
    <cellStyle name="集計 4 2 2 10 4 4" xfId="49878" xr:uid="{EDFE5C13-810A-440D-87EC-A1CCED322261}"/>
    <cellStyle name="集計 4 2 2 10 5" xfId="5937" xr:uid="{BDC53F3D-BADB-4A82-BF27-E8B321198E0B}"/>
    <cellStyle name="集計 4 2 2 10 5 2" xfId="16693" xr:uid="{6BC4CECE-81F2-4B6F-91C2-571D7810CDE3}"/>
    <cellStyle name="集計 4 2 2 10 5 2 2" xfId="38383" xr:uid="{5835CBA9-B13C-4505-93FC-44957607D746}"/>
    <cellStyle name="集計 4 2 2 10 5 3" xfId="27624" xr:uid="{DB5A9768-B363-49F9-BE85-59A5C4AAB731}"/>
    <cellStyle name="集計 4 2 2 10 6" xfId="6620" xr:uid="{8C096178-4BFA-4611-B4B3-86E17B59E8D1}"/>
    <cellStyle name="集計 4 2 2 10 6 2" xfId="17376" xr:uid="{5D707746-E239-4AE4-AD7D-2DE727B18F8D}"/>
    <cellStyle name="集計 4 2 2 10 6 2 2" xfId="39066" xr:uid="{2113AE19-4AD3-4CAB-8CDD-89EDF211EF9D}"/>
    <cellStyle name="集計 4 2 2 10 6 3" xfId="28307" xr:uid="{5F308B7D-71ED-4FC1-92C7-BD4C00DA9971}"/>
    <cellStyle name="集計 4 2 2 10 7" xfId="7299" xr:uid="{EA8F7650-B1E3-4D37-B4D4-E97CABCCDDA7}"/>
    <cellStyle name="集計 4 2 2 10 7 2" xfId="18055" xr:uid="{F43AF967-5111-415C-96FE-E1246D6509AE}"/>
    <cellStyle name="集計 4 2 2 10 7 2 2" xfId="39745" xr:uid="{764E2990-2206-4BA6-AEC7-801D0F795AC0}"/>
    <cellStyle name="集計 4 2 2 10 7 3" xfId="28986" xr:uid="{84A0915C-E1BB-4C64-9A08-D93242A0CA47}"/>
    <cellStyle name="集計 4 2 2 10 8" xfId="7962" xr:uid="{55FAE697-BEAB-4BDE-ADD3-5BCE5BC9DA2B}"/>
    <cellStyle name="集計 4 2 2 10 8 2" xfId="18718" xr:uid="{E6787262-960A-4C34-888A-FF0B5E3F18BD}"/>
    <cellStyle name="集計 4 2 2 10 8 2 2" xfId="40409" xr:uid="{436DF331-265B-47F4-84D5-6174F94B50A4}"/>
    <cellStyle name="集計 4 2 2 10 8 3" xfId="29650" xr:uid="{84A202ED-318D-40DA-8944-5D78E672F761}"/>
    <cellStyle name="集計 4 2 2 10 9" xfId="8598" xr:uid="{82B13A9D-1CFC-45DD-A71B-6C1954B21189}"/>
    <cellStyle name="集計 4 2 2 10 9 2" xfId="19354" xr:uid="{26A38EE4-D8FC-4D0A-86A8-9E9636D1CA13}"/>
    <cellStyle name="集計 4 2 2 10 9 2 2" xfId="41045" xr:uid="{AFEC7962-6DC3-48FA-94D7-3414242DA11F}"/>
    <cellStyle name="集計 4 2 2 10 9 3" xfId="30286" xr:uid="{36383712-4970-4146-A38F-E1F33F91C9E4}"/>
    <cellStyle name="集計 4 2 2 11" xfId="3309" xr:uid="{2C364700-7A64-4387-B4C9-B4F64AB45DE5}"/>
    <cellStyle name="集計 4 2 2 11 10" xfId="9337" xr:uid="{D82569FE-8F77-426F-8FA4-F574B2BD5921}"/>
    <cellStyle name="集計 4 2 2 11 10 2" xfId="20094" xr:uid="{B41C7B8E-B735-4A58-8165-04836233F9C9}"/>
    <cellStyle name="集計 4 2 2 11 10 2 2" xfId="41785" xr:uid="{65E1DC05-2CCE-4BD9-B935-1F1D345EDD1D}"/>
    <cellStyle name="集計 4 2 2 11 10 3" xfId="31026" xr:uid="{420E997D-8287-4A40-B02C-AA09B61A05D8}"/>
    <cellStyle name="集計 4 2 2 11 11" xfId="9963" xr:uid="{5C61CCB5-E6B9-4AA4-94B0-C5D54E9EB354}"/>
    <cellStyle name="集計 4 2 2 11 11 2" xfId="20720" xr:uid="{1949C2B0-6BBC-431B-A66D-2F4F027E5337}"/>
    <cellStyle name="集計 4 2 2 11 11 2 2" xfId="42411" xr:uid="{3C8A1B2D-EFA9-42D1-9D79-2F23677A0A46}"/>
    <cellStyle name="集計 4 2 2 11 11 3" xfId="31652" xr:uid="{52E990C0-711A-4302-BBE2-A2CD22F73400}"/>
    <cellStyle name="集計 4 2 2 11 12" xfId="10598" xr:uid="{6BDA4AA1-88CB-4536-B9EA-8517D582D108}"/>
    <cellStyle name="集計 4 2 2 11 12 2" xfId="21355" xr:uid="{7C73C486-9848-4B52-BCB9-50D62ED8B31F}"/>
    <cellStyle name="集計 4 2 2 11 12 2 2" xfId="43046" xr:uid="{30B3DE6D-9EF8-427B-8540-E8E1D4CCF283}"/>
    <cellStyle name="集計 4 2 2 11 12 3" xfId="32287" xr:uid="{DF855C2F-DA29-4987-978E-A8C64FFF62C1}"/>
    <cellStyle name="集計 4 2 2 11 13" xfId="11250" xr:uid="{EAF63325-A1D3-4BB8-B5AB-0518BB69DE32}"/>
    <cellStyle name="集計 4 2 2 11 13 2" xfId="22007" xr:uid="{E18F10CE-548E-4C20-A9D8-6D245A8C64D9}"/>
    <cellStyle name="集計 4 2 2 11 13 2 2" xfId="43698" xr:uid="{BA0A3D84-A466-40A2-9FB9-14A27015E577}"/>
    <cellStyle name="集計 4 2 2 11 13 3" xfId="32939" xr:uid="{2A5218B5-E2B7-41B0-9808-F70279C09B8C}"/>
    <cellStyle name="集計 4 2 2 11 14" xfId="11875" xr:uid="{C4E8B7AA-233C-4D3F-907C-5C1888FEEED3}"/>
    <cellStyle name="集計 4 2 2 11 14 2" xfId="22632" xr:uid="{9D0F7CEA-B717-4BEA-89C9-030B07679618}"/>
    <cellStyle name="集計 4 2 2 11 14 2 2" xfId="44323" xr:uid="{CAE5182A-6D68-48DF-B1EB-0CC64BB856C1}"/>
    <cellStyle name="集計 4 2 2 11 14 3" xfId="33564" xr:uid="{7D136BDD-4681-4CAB-9F03-09191E2268A2}"/>
    <cellStyle name="集計 4 2 2 11 15" xfId="12480" xr:uid="{66E2EEF8-6200-4FAF-B077-324155DB602C}"/>
    <cellStyle name="集計 4 2 2 11 15 2" xfId="23237" xr:uid="{22625ECC-61D0-4744-8552-2E0DBE4ADBF8}"/>
    <cellStyle name="集計 4 2 2 11 15 2 2" xfId="44928" xr:uid="{D01041B0-2CA0-4A69-8490-3BDF7608F2CE}"/>
    <cellStyle name="集計 4 2 2 11 15 3" xfId="34169" xr:uid="{07E2242F-E897-491F-AE8F-082A783D372D}"/>
    <cellStyle name="集計 4 2 2 11 16" xfId="13109" xr:uid="{97AEE179-1846-429F-BF03-933315E610C7}"/>
    <cellStyle name="集計 4 2 2 11 16 2" xfId="23866" xr:uid="{F017E1D2-C6B2-47BF-8856-87E30774FD9B}"/>
    <cellStyle name="集計 4 2 2 11 16 2 2" xfId="45557" xr:uid="{852BF1BD-612A-4FBA-8BFE-7C4FF699AFB4}"/>
    <cellStyle name="集計 4 2 2 11 16 3" xfId="34798" xr:uid="{81050611-2ED2-4208-9972-E962CD3D7CF8}"/>
    <cellStyle name="集計 4 2 2 11 17" xfId="13780" xr:uid="{05DC13B9-5B0B-4AD0-A56F-F13E1C322AE9}"/>
    <cellStyle name="集計 4 2 2 11 17 2" xfId="35469" xr:uid="{422F9BFD-E652-4CC7-B7B5-B0339DDE275D}"/>
    <cellStyle name="集計 4 2 2 11 18" xfId="24709" xr:uid="{A9C0E289-8461-4932-ACA9-43AB56AFF9BC}"/>
    <cellStyle name="集計 4 2 2 11 19" xfId="46407" xr:uid="{5A2D6125-0C4B-45E5-B9E8-D3FAC241AC4E}"/>
    <cellStyle name="集計 4 2 2 11 2" xfId="3961" xr:uid="{6BF02B81-C1F1-47E8-A83F-8A71D89F4B09}"/>
    <cellStyle name="集計 4 2 2 11 2 2" xfId="14717" xr:uid="{659CA3A0-EF7D-4F05-A111-E8BAE7E89DE4}"/>
    <cellStyle name="集計 4 2 2 11 2 2 2" xfId="36407" xr:uid="{99559128-435E-42C5-A177-D55C82A7B705}"/>
    <cellStyle name="集計 4 2 2 11 2 2 3" xfId="50618" xr:uid="{E9B22387-CC19-4CB9-BE1F-5549ABBB9BD1}"/>
    <cellStyle name="集計 4 2 2 11 2 3" xfId="25649" xr:uid="{B3D03CEC-5917-480B-AFCA-D91361C34C6D}"/>
    <cellStyle name="集計 4 2 2 11 2 4" xfId="48449" xr:uid="{FBAAE95C-3B09-40E7-9FCF-214C91F187A9}"/>
    <cellStyle name="集計 4 2 2 11 20" xfId="47085" xr:uid="{A05DC720-9806-4F71-A002-72BB984032E5}"/>
    <cellStyle name="集計 4 2 2 11 21" xfId="47769" xr:uid="{38298672-886D-4FBB-A5FC-EBA931A38A42}"/>
    <cellStyle name="集計 4 2 2 11 3" xfId="4641" xr:uid="{C1625158-19A6-4187-A9D8-5FDB044653ED}"/>
    <cellStyle name="集計 4 2 2 11 3 2" xfId="15397" xr:uid="{B9C3D19E-093F-4915-9249-D12F7D25FC9C}"/>
    <cellStyle name="集計 4 2 2 11 3 2 2" xfId="37087" xr:uid="{22CED647-DDE1-4361-8067-71FD1B17330A}"/>
    <cellStyle name="集計 4 2 2 11 3 2 3" xfId="51298" xr:uid="{0474D8D4-0DB7-4DCF-918E-85E02AEECD43}"/>
    <cellStyle name="集計 4 2 2 11 3 3" xfId="26329" xr:uid="{C60E426C-4DE0-4E46-8F56-EE54CD9671BD}"/>
    <cellStyle name="集計 4 2 2 11 3 4" xfId="49129" xr:uid="{E7521FC2-FA0B-4C0B-8567-41F18C928D7B}"/>
    <cellStyle name="集計 4 2 2 11 4" xfId="5317" xr:uid="{58B29BB4-DC67-4A46-8FC2-AAB815DACA73}"/>
    <cellStyle name="集計 4 2 2 11 4 2" xfId="16073" xr:uid="{20C43B35-4F7A-4377-B716-CE8D6EDF2B47}"/>
    <cellStyle name="集計 4 2 2 11 4 2 2" xfId="37763" xr:uid="{C86D2694-3DF9-42E1-8E33-16BEF0FA12BD}"/>
    <cellStyle name="集計 4 2 2 11 4 3" xfId="27005" xr:uid="{1B3C97E3-E4EA-4C6D-9C0E-148CF787E2A9}"/>
    <cellStyle name="集計 4 2 2 11 4 4" xfId="49938" xr:uid="{482E834B-7611-4ACB-A8D9-30C1A3B97EBF}"/>
    <cellStyle name="集計 4 2 2 11 5" xfId="5997" xr:uid="{1D7F2EBF-83D8-4345-80AD-977A46004817}"/>
    <cellStyle name="集計 4 2 2 11 5 2" xfId="16753" xr:uid="{B0E4E22B-F69C-4B5C-9A88-3FAD9EC457D0}"/>
    <cellStyle name="集計 4 2 2 11 5 2 2" xfId="38443" xr:uid="{3E487623-6549-485A-B70E-A8A5809180B9}"/>
    <cellStyle name="集計 4 2 2 11 5 3" xfId="27684" xr:uid="{63D268A8-D5FD-497D-AED0-3527392D96D7}"/>
    <cellStyle name="集計 4 2 2 11 6" xfId="6680" xr:uid="{5A185E07-7B84-43A3-A4C9-F8224221C6DE}"/>
    <cellStyle name="集計 4 2 2 11 6 2" xfId="17436" xr:uid="{92636ACC-04CF-4B8A-9901-A6C589585699}"/>
    <cellStyle name="集計 4 2 2 11 6 2 2" xfId="39126" xr:uid="{8A9F252F-2A67-4962-BC29-7A13D73BEED6}"/>
    <cellStyle name="集計 4 2 2 11 6 3" xfId="28367" xr:uid="{D2D96E1B-18AA-4D32-9E8E-228E765CAFF4}"/>
    <cellStyle name="集計 4 2 2 11 7" xfId="7359" xr:uid="{DD6BF43E-A92E-4B98-9C6E-CF7D43A73F3B}"/>
    <cellStyle name="集計 4 2 2 11 7 2" xfId="18115" xr:uid="{087AA92C-7DE8-47C5-AAA3-31FD9B47138D}"/>
    <cellStyle name="集計 4 2 2 11 7 2 2" xfId="39805" xr:uid="{D2F7F23F-3218-4A8E-9D3D-84928DAC5C2B}"/>
    <cellStyle name="集計 4 2 2 11 7 3" xfId="29046" xr:uid="{81792A29-A617-4176-89F7-A51D4A20CA01}"/>
    <cellStyle name="集計 4 2 2 11 8" xfId="8022" xr:uid="{B2AB7EAF-B970-48B3-BBC0-8CCC1EE1CEA0}"/>
    <cellStyle name="集計 4 2 2 11 8 2" xfId="18778" xr:uid="{8E80354A-5761-4357-A29B-8665CFA012D6}"/>
    <cellStyle name="集計 4 2 2 11 8 2 2" xfId="40469" xr:uid="{B2FB028C-150D-4A20-B125-C4E8AAE04F02}"/>
    <cellStyle name="集計 4 2 2 11 8 3" xfId="29710" xr:uid="{D330FD3F-91F8-4CA8-9C58-C67A2AAC7930}"/>
    <cellStyle name="集計 4 2 2 11 9" xfId="8658" xr:uid="{D88CCB6C-BE34-4874-B405-83671DD90B2C}"/>
    <cellStyle name="集計 4 2 2 11 9 2" xfId="19414" xr:uid="{9D405A36-6DCD-4D8B-8611-E848698573FE}"/>
    <cellStyle name="集計 4 2 2 11 9 2 2" xfId="41105" xr:uid="{B99B5D65-3354-4B07-9C47-6576A7BBDA30}"/>
    <cellStyle name="集計 4 2 2 11 9 3" xfId="30346" xr:uid="{8BAE58BD-A3B4-4422-94AD-651087D75804}"/>
    <cellStyle name="集計 4 2 2 12" xfId="3397" xr:uid="{31539FF2-CF66-4430-8FC5-176A1C6E10D7}"/>
    <cellStyle name="集計 4 2 2 12 2" xfId="14153" xr:uid="{61C1ED8E-4058-4930-B47E-05B48906EE40}"/>
    <cellStyle name="集計 4 2 2 12 2 2" xfId="35843" xr:uid="{782C670B-CB93-44CC-8E2A-4511F7A5059C}"/>
    <cellStyle name="集計 4 2 2 12 2 3" xfId="50058" xr:uid="{64582E7B-7A38-4BB1-AD1F-150491360AEE}"/>
    <cellStyle name="集計 4 2 2 12 3" xfId="25084" xr:uid="{78E914DD-C16F-4C56-9EA9-4C9C59F7EA38}"/>
    <cellStyle name="集計 4 2 2 12 4" xfId="47889" xr:uid="{869BBC76-EA9E-4286-BA1E-ADD43E174ADB}"/>
    <cellStyle name="集計 4 2 2 13" xfId="4075" xr:uid="{F3D76463-A625-4A5C-95CA-1B710127AFD7}"/>
    <cellStyle name="集計 4 2 2 13 2" xfId="14831" xr:uid="{755A3598-1BAF-4E99-ADAF-66E483C8E42F}"/>
    <cellStyle name="集計 4 2 2 13 2 2" xfId="36521" xr:uid="{7AAAF473-B826-4EE7-9365-39BEB065F107}"/>
    <cellStyle name="集計 4 2 2 13 2 3" xfId="50738" xr:uid="{EF21DBD8-9C85-4155-B223-772540AE565D}"/>
    <cellStyle name="集計 4 2 2 13 3" xfId="25763" xr:uid="{40D52AE3-4B8B-434E-96E8-D42C97BC11AC}"/>
    <cellStyle name="集計 4 2 2 13 4" xfId="48569" xr:uid="{6C081100-2FF6-4F92-8050-E1E49874C6AC}"/>
    <cellStyle name="集計 4 2 2 14" xfId="4754" xr:uid="{518F999D-63E7-4CBC-981A-BF5C26D3FDBA}"/>
    <cellStyle name="集計 4 2 2 14 2" xfId="15510" xr:uid="{6C4978A5-063B-4350-AFD4-6934A09D8FEA}"/>
    <cellStyle name="集計 4 2 2 14 2 2" xfId="37200" xr:uid="{CB1E023A-8939-441F-AA4D-955B08D9CADC}"/>
    <cellStyle name="集計 4 2 2 14 3" xfId="26442" xr:uid="{6EC1E46A-BC4E-4BBF-BB9D-F038EBA13CDF}"/>
    <cellStyle name="集計 4 2 2 14 4" xfId="49378" xr:uid="{31BF141F-27D8-4925-916A-18227B5F80D2}"/>
    <cellStyle name="集計 4 2 2 15" xfId="5431" xr:uid="{41A3EB42-5B4E-4AF5-826D-B5DBE315E464}"/>
    <cellStyle name="集計 4 2 2 15 2" xfId="16187" xr:uid="{C41D0623-5A15-4BE6-86F1-989F688FEA96}"/>
    <cellStyle name="集計 4 2 2 15 2 2" xfId="37877" xr:uid="{E8E828C2-C143-40C4-842B-09A2692C9C70}"/>
    <cellStyle name="集計 4 2 2 15 3" xfId="27119" xr:uid="{C7E42CC9-1481-40D1-B8FA-A95E5CEC7D9E}"/>
    <cellStyle name="集計 4 2 2 16" xfId="6120" xr:uid="{379FBFC1-464F-49C0-AD28-AB242A1795C8}"/>
    <cellStyle name="集計 4 2 2 16 2" xfId="16876" xr:uid="{8E720BCD-A69C-4837-A41D-8F4098884346}"/>
    <cellStyle name="集計 4 2 2 16 2 2" xfId="38566" xr:uid="{30CCB60B-066F-417F-B917-71424C801252}"/>
    <cellStyle name="集計 4 2 2 16 3" xfId="27807" xr:uid="{DBDEF244-D96C-4075-B124-2743F33096F1}"/>
    <cellStyle name="集計 4 2 2 17" xfId="6794" xr:uid="{FC28B2A6-2027-45DA-846A-4020382EC282}"/>
    <cellStyle name="集計 4 2 2 17 2" xfId="17550" xr:uid="{9306C788-F6D2-467C-92B9-185DCC876AF1}"/>
    <cellStyle name="集計 4 2 2 17 2 2" xfId="39240" xr:uid="{A661C219-51BD-41D4-B9CB-7E4E9B3C0170}"/>
    <cellStyle name="集計 4 2 2 17 3" xfId="28481" xr:uid="{11C338C2-683B-41C5-8742-95835DA3B7B3}"/>
    <cellStyle name="集計 4 2 2 18" xfId="8093" xr:uid="{6C6EF0D5-5B69-4253-9377-2391B37932B7}"/>
    <cellStyle name="集計 4 2 2 18 2" xfId="18849" xr:uid="{7E62EA66-8D81-4DF3-B7B7-1E6AD85B2BE0}"/>
    <cellStyle name="集計 4 2 2 18 2 2" xfId="40540" xr:uid="{B976AEAC-8BE7-4EC9-9B02-A9B01323C6D4}"/>
    <cellStyle name="集計 4 2 2 18 3" xfId="29781" xr:uid="{8CC13118-829E-4C6B-BFCD-125D46A792E5}"/>
    <cellStyle name="集計 4 2 2 19" xfId="10033" xr:uid="{BFC79238-5897-419B-B176-7A6CE3A3C33E}"/>
    <cellStyle name="集計 4 2 2 19 2" xfId="20790" xr:uid="{ECE1A9D7-381F-48F2-AE20-3741C4BE3755}"/>
    <cellStyle name="集計 4 2 2 19 2 2" xfId="42481" xr:uid="{F9456FBA-1443-46FC-893B-70EB7B09F3AA}"/>
    <cellStyle name="集計 4 2 2 19 3" xfId="31722" xr:uid="{CBE051AC-8306-4314-B0DE-7D0662BF2E4D}"/>
    <cellStyle name="集計 4 2 2 2" xfId="2499" xr:uid="{A22171F9-1D48-46C3-8B28-360C4FD414BB}"/>
    <cellStyle name="集計 4 2 2 2 10" xfId="8151" xr:uid="{E1819839-5F02-45DB-893B-00E1FE4929E7}"/>
    <cellStyle name="集計 4 2 2 2 10 2" xfId="18907" xr:uid="{C998FE3D-AAFA-4DFF-A3D8-09BD22055CA8}"/>
    <cellStyle name="集計 4 2 2 2 10 2 2" xfId="40598" xr:uid="{960FF89C-6C83-4D57-8015-AAA455B54B7B}"/>
    <cellStyle name="集計 4 2 2 2 10 3" xfId="29839" xr:uid="{1B722313-3268-4288-9A55-0A45075388DD}"/>
    <cellStyle name="集計 4 2 2 2 11" xfId="8832" xr:uid="{3D051D94-F1F7-4C08-B478-E814796A4A49}"/>
    <cellStyle name="集計 4 2 2 2 11 2" xfId="19588" xr:uid="{E9B51E96-52A3-4BEF-832B-8B7FB7F8E735}"/>
    <cellStyle name="集計 4 2 2 2 11 2 2" xfId="41279" xr:uid="{A66A238C-0430-4322-89FB-09C5B618156F}"/>
    <cellStyle name="集計 4 2 2 2 11 3" xfId="30520" xr:uid="{AB25235A-B305-4635-90CB-8C32C5862494}"/>
    <cellStyle name="集計 4 2 2 2 12" xfId="9457" xr:uid="{FEEC8A77-0317-4906-92EA-63FBF99EAF57}"/>
    <cellStyle name="集計 4 2 2 2 12 2" xfId="20214" xr:uid="{07475CBB-497B-4854-8E06-332EFEF47E02}"/>
    <cellStyle name="集計 4 2 2 2 12 2 2" xfId="41905" xr:uid="{48472219-AD6F-4C6E-B7BF-FC4C5CFB20D4}"/>
    <cellStyle name="集計 4 2 2 2 12 3" xfId="31146" xr:uid="{0D007183-BAD5-493C-8495-D2B803758541}"/>
    <cellStyle name="集計 4 2 2 2 13" xfId="10092" xr:uid="{65971B16-D436-4CC9-BC20-332E70A3392C}"/>
    <cellStyle name="集計 4 2 2 2 13 2" xfId="20849" xr:uid="{569A0F19-BAE4-4157-8580-B7C745085A46}"/>
    <cellStyle name="集計 4 2 2 2 13 2 2" xfId="42540" xr:uid="{122AAF30-D1A4-42C9-821A-A9E1D82C5E3A}"/>
    <cellStyle name="集計 4 2 2 2 13 3" xfId="31781" xr:uid="{0C891BC4-F722-4E6E-B01B-0CB27C19F8BF}"/>
    <cellStyle name="集計 4 2 2 2 14" xfId="10744" xr:uid="{99A66DD3-5DB3-499C-967F-DA5C1CA6F71A}"/>
    <cellStyle name="集計 4 2 2 2 14 2" xfId="21501" xr:uid="{E816DA6C-F502-48D7-BDDB-47E065F3D04A}"/>
    <cellStyle name="集計 4 2 2 2 14 2 2" xfId="43192" xr:uid="{746B7403-DFFE-402F-9639-C2E8EEDD6F9E}"/>
    <cellStyle name="集計 4 2 2 2 14 3" xfId="32433" xr:uid="{20FEFBBE-F36D-46C7-8484-69F73ECB3236}"/>
    <cellStyle name="集計 4 2 2 2 15" xfId="11369" xr:uid="{EB57B9F0-E002-4CC7-89AC-B24A4F234CD0}"/>
    <cellStyle name="集計 4 2 2 2 15 2" xfId="22126" xr:uid="{F13DF203-75AE-450B-B382-B7D28F6758E8}"/>
    <cellStyle name="集計 4 2 2 2 15 2 2" xfId="43817" xr:uid="{F1F7B0C3-1417-46DF-95D3-867D22B15EF9}"/>
    <cellStyle name="集計 4 2 2 2 15 3" xfId="33058" xr:uid="{3F8C810C-6196-400E-BFA2-2B567FA7745D}"/>
    <cellStyle name="集計 4 2 2 2 16" xfId="11974" xr:uid="{66E377A7-BA1F-403A-B4F7-2EFCD50A6F93}"/>
    <cellStyle name="集計 4 2 2 2 16 2" xfId="22731" xr:uid="{EFFC027E-28B5-4323-83C0-8B4F3C92ECE8}"/>
    <cellStyle name="集計 4 2 2 2 16 2 2" xfId="44422" xr:uid="{4682DA5F-4BD9-4A9B-922F-65FFF210AD22}"/>
    <cellStyle name="集計 4 2 2 2 16 3" xfId="33663" xr:uid="{E91B3020-81C0-4A3E-BADD-7EC845516F8D}"/>
    <cellStyle name="集計 4 2 2 2 17" xfId="12603" xr:uid="{9F839E9B-C680-4ECD-8FCA-B7B77EEB6A82}"/>
    <cellStyle name="集計 4 2 2 2 17 2" xfId="23360" xr:uid="{98E923B7-FB30-45D5-AC77-E973901917B2}"/>
    <cellStyle name="集計 4 2 2 2 17 2 2" xfId="45051" xr:uid="{9BED331F-773A-406C-9263-5333CCB507F0}"/>
    <cellStyle name="集計 4 2 2 2 17 3" xfId="34292" xr:uid="{B088F098-E53C-46BD-882E-E89CE4389522}"/>
    <cellStyle name="集計 4 2 2 2 18" xfId="13274" xr:uid="{7751FA33-572E-4947-A650-22A7C953E3D4}"/>
    <cellStyle name="集計 4 2 2 2 18 2" xfId="34963" xr:uid="{6358FC5C-84A5-4EF6-9A06-1AD6367AA12D}"/>
    <cellStyle name="集計 4 2 2 2 19" xfId="24203" xr:uid="{76877EDD-548F-4552-B5C3-338EAFF728E0}"/>
    <cellStyle name="集計 4 2 2 2 2" xfId="2804" xr:uid="{D3AE8152-8367-41BC-A192-682DCD8C7BC8}"/>
    <cellStyle name="集計 4 2 2 2 2 2" xfId="14080" xr:uid="{5FFC31FD-31F6-4428-B2F6-1DEF745EB0EE}"/>
    <cellStyle name="集計 4 2 2 2 2 2 2" xfId="35770" xr:uid="{9B973295-CE9E-4CD6-93EC-6CBC4660C0B8}"/>
    <cellStyle name="集計 4 2 2 2 2 2 3" xfId="50112" xr:uid="{0B05FE94-3F3C-4192-8314-5DEA434607C2}"/>
    <cellStyle name="集計 4 2 2 2 2 3" xfId="25011" xr:uid="{6F9F55EA-EC58-4F06-9A40-626E754082BC}"/>
    <cellStyle name="集計 4 2 2 2 2 4" xfId="47943" xr:uid="{98436686-03A9-4ECE-839D-0D01CB264467}"/>
    <cellStyle name="集計 4 2 2 2 20" xfId="45901" xr:uid="{B42959C1-281C-46F6-AE8D-564EE708729B}"/>
    <cellStyle name="集計 4 2 2 2 21" xfId="46579" xr:uid="{D09BC46D-CFA5-428E-B105-D7D0D903FDFC}"/>
    <cellStyle name="集計 4 2 2 2 22" xfId="47263" xr:uid="{8833AA7A-3F92-4AA0-AB70-0CBA154614E7}"/>
    <cellStyle name="集計 4 2 2 2 3" xfId="3455" xr:uid="{F936F0E4-24C3-4B60-A0CB-811BFD0C5BEC}"/>
    <cellStyle name="集計 4 2 2 2 3 2" xfId="14211" xr:uid="{35649D61-5B5D-499A-AC40-871BDBE3F51D}"/>
    <cellStyle name="集計 4 2 2 2 3 2 2" xfId="35901" xr:uid="{DE0A946F-6CC9-4732-B9EC-249BCC9C78A8}"/>
    <cellStyle name="集計 4 2 2 2 3 2 3" xfId="50792" xr:uid="{EF16EC17-9169-489A-9341-555A0082E229}"/>
    <cellStyle name="集計 4 2 2 2 3 3" xfId="25142" xr:uid="{7D3A8EDA-13A7-4340-9D6C-489A69213406}"/>
    <cellStyle name="集計 4 2 2 2 3 4" xfId="48623" xr:uid="{65397616-3B04-43E8-AAAD-A0EACF5EBBC8}"/>
    <cellStyle name="集計 4 2 2 2 4" xfId="4135" xr:uid="{5375B924-85D7-494B-88EA-17ABB3EACC6C}"/>
    <cellStyle name="集計 4 2 2 2 4 2" xfId="14891" xr:uid="{A96BFA4C-9B51-4D17-843A-DB3687CE73E3}"/>
    <cellStyle name="集計 4 2 2 2 4 2 2" xfId="36581" xr:uid="{12636E91-6CC5-4D47-9201-67A3253634B2}"/>
    <cellStyle name="集計 4 2 2 2 4 3" xfId="25823" xr:uid="{78146217-5D9A-44F3-A975-A7D4ACDDF0D4}"/>
    <cellStyle name="集計 4 2 2 2 4 4" xfId="49432" xr:uid="{39698DFF-94AD-46E0-9431-46E4D7C57A3D}"/>
    <cellStyle name="集計 4 2 2 2 5" xfId="4811" xr:uid="{F6389BEB-8F7B-4C4F-82CF-65736F8DD572}"/>
    <cellStyle name="集計 4 2 2 2 5 2" xfId="15567" xr:uid="{F42E9730-6C2F-4AED-AFC4-CB2D127DFD55}"/>
    <cellStyle name="集計 4 2 2 2 5 2 2" xfId="37257" xr:uid="{A34AD2BF-8449-4AFF-B762-F957E8DDB236}"/>
    <cellStyle name="集計 4 2 2 2 5 3" xfId="26499" xr:uid="{DE597FE9-3321-4644-90E1-71C134A4EF88}"/>
    <cellStyle name="集計 4 2 2 2 6" xfId="5491" xr:uid="{EFA98C0E-FA21-46A1-A3B5-135AE3DCA176}"/>
    <cellStyle name="集計 4 2 2 2 6 2" xfId="16247" xr:uid="{8B1716ED-C2A0-4542-81B2-BA372E1486B4}"/>
    <cellStyle name="集計 4 2 2 2 6 2 2" xfId="37937" xr:uid="{9196AF93-C6A4-4BE3-BD03-A09F7578B378}"/>
    <cellStyle name="集計 4 2 2 2 6 3" xfId="27179" xr:uid="{EB06828B-FA03-403C-93C7-F31BF114A833}"/>
    <cellStyle name="集計 4 2 2 2 7" xfId="6175" xr:uid="{04EE27DE-60F9-48E0-955B-9E052C890554}"/>
    <cellStyle name="集計 4 2 2 2 7 2" xfId="16931" xr:uid="{0B9881F8-4B98-45DD-B3F1-D53A2213F657}"/>
    <cellStyle name="集計 4 2 2 2 7 2 2" xfId="38621" xr:uid="{0EB0B38D-4AD2-4650-A620-DB9E48107CA6}"/>
    <cellStyle name="集計 4 2 2 2 7 3" xfId="27862" xr:uid="{FC1012E7-3157-4F84-98C5-924676D367F9}"/>
    <cellStyle name="集計 4 2 2 2 8" xfId="6854" xr:uid="{34D83BF9-2DD5-408B-B00B-48BFD1833643}"/>
    <cellStyle name="集計 4 2 2 2 8 2" xfId="17610" xr:uid="{BCE0C3A0-14AE-48A3-A495-CC698B3E6FCC}"/>
    <cellStyle name="集計 4 2 2 2 8 2 2" xfId="39300" xr:uid="{0418DC3B-A0F1-4DCE-B955-725350DD90F3}"/>
    <cellStyle name="集計 4 2 2 2 8 3" xfId="28541" xr:uid="{8AEB46E0-C1A4-4782-A13F-65EF5B05A046}"/>
    <cellStyle name="集計 4 2 2 2 9" xfId="7517" xr:uid="{4455CD86-6B1C-41BE-8776-B75C2EB8A5B8}"/>
    <cellStyle name="集計 4 2 2 2 9 2" xfId="18273" xr:uid="{833751B8-146B-48EF-B2B4-CB55F4D896D6}"/>
    <cellStyle name="集計 4 2 2 2 9 2 2" xfId="39963" xr:uid="{0D4838FB-B6B8-4132-B1E3-23304DD6F319}"/>
    <cellStyle name="集計 4 2 2 2 9 3" xfId="29204" xr:uid="{347787C6-018A-4194-902C-5990019E17C5}"/>
    <cellStyle name="集計 4 2 2 20" xfId="12549" xr:uid="{F15637A8-0123-479E-A328-4A3A78943C8E}"/>
    <cellStyle name="集計 4 2 2 20 2" xfId="23306" xr:uid="{E53B7BA3-842E-4811-B63F-9FE1F8BCAF82}"/>
    <cellStyle name="集計 4 2 2 20 2 2" xfId="44997" xr:uid="{B9F1B549-BCDD-44FC-B04F-790F50DA852A}"/>
    <cellStyle name="集計 4 2 2 20 3" xfId="34238" xr:uid="{69B05013-EBC5-47C1-82EF-EB92F75BB21B}"/>
    <cellStyle name="集計 4 2 2 21" xfId="13220" xr:uid="{420D26E8-038A-4A2A-8CDF-71DBF7748E0D}"/>
    <cellStyle name="集計 4 2 2 21 2" xfId="23908" xr:uid="{61FDBCFC-424B-46BA-B60F-50A2F7E08E6D}"/>
    <cellStyle name="集計 4 2 2 21 2 2" xfId="45599" xr:uid="{EF1D9064-3475-4126-AF7B-528140067440}"/>
    <cellStyle name="集計 4 2 2 21 3" xfId="34909" xr:uid="{F2F7A949-3413-40A5-A149-90BD6ED87EC6}"/>
    <cellStyle name="集計 4 2 2 22" xfId="24149" xr:uid="{AFD2C4C9-85FF-49C2-9CE1-C62C6877A14B}"/>
    <cellStyle name="集計 4 2 2 23" xfId="45847" xr:uid="{8085F6E1-878A-483A-8C39-89E82DCE8FAF}"/>
    <cellStyle name="集計 4 2 2 24" xfId="46525" xr:uid="{11A6738C-D383-42D8-857B-1A28F2E7ED62}"/>
    <cellStyle name="集計 4 2 2 25" xfId="47209" xr:uid="{5DE6A4F2-22AF-4A6B-A0CC-985D1FF5CF9F}"/>
    <cellStyle name="集計 4 2 2 3" xfId="2864" xr:uid="{8D0B93DE-0014-4FC7-808C-49495E899E2E}"/>
    <cellStyle name="集計 4 2 2 3 10" xfId="8892" xr:uid="{E208211B-05C0-44CC-AA4A-37850BB825FA}"/>
    <cellStyle name="集計 4 2 2 3 10 2" xfId="19648" xr:uid="{96511656-5BDB-4864-B668-C5DDA35A71EA}"/>
    <cellStyle name="集計 4 2 2 3 10 2 2" xfId="41339" xr:uid="{7B3DC1E7-0BE2-4D21-A144-B3DDEEBC7D34}"/>
    <cellStyle name="集計 4 2 2 3 10 3" xfId="30580" xr:uid="{C8E880F1-062B-4775-BE15-6C4A4577F27F}"/>
    <cellStyle name="集計 4 2 2 3 11" xfId="9517" xr:uid="{15C79047-A286-4CC1-8D08-380D00108151}"/>
    <cellStyle name="集計 4 2 2 3 11 2" xfId="20274" xr:uid="{AB827604-490A-4A1B-ACB9-2590DAF04295}"/>
    <cellStyle name="集計 4 2 2 3 11 2 2" xfId="41965" xr:uid="{9586B6E7-1843-4B35-8533-07CDCB1D4BA4}"/>
    <cellStyle name="集計 4 2 2 3 11 3" xfId="31206" xr:uid="{0A725CA0-34C0-43D0-A339-1C34BFBCC28A}"/>
    <cellStyle name="集計 4 2 2 3 12" xfId="10152" xr:uid="{30212883-3FBA-4F68-A92D-53745FB6B09E}"/>
    <cellStyle name="集計 4 2 2 3 12 2" xfId="20909" xr:uid="{D125951D-1BF8-49DD-9DF7-AA6C74ED8EFF}"/>
    <cellStyle name="集計 4 2 2 3 12 2 2" xfId="42600" xr:uid="{F6104BEB-AC67-4322-B26E-B91AC94D38E6}"/>
    <cellStyle name="集計 4 2 2 3 12 3" xfId="31841" xr:uid="{705FD945-8E33-491E-B70A-BC78B6651B13}"/>
    <cellStyle name="集計 4 2 2 3 13" xfId="10804" xr:uid="{5BDFD27A-0FAF-4CA4-9D3B-079D51AEBDFC}"/>
    <cellStyle name="集計 4 2 2 3 13 2" xfId="21561" xr:uid="{B194D540-3F5A-477E-A319-40ECA135E14B}"/>
    <cellStyle name="集計 4 2 2 3 13 2 2" xfId="43252" xr:uid="{E4E70E8B-B3EA-4A46-9D90-50522CD2D152}"/>
    <cellStyle name="集計 4 2 2 3 13 3" xfId="32493" xr:uid="{6F040CC9-523B-4502-A6E6-086F7721F20D}"/>
    <cellStyle name="集計 4 2 2 3 14" xfId="11429" xr:uid="{828E82D2-EA53-492C-B986-53CFC037794D}"/>
    <cellStyle name="集計 4 2 2 3 14 2" xfId="22186" xr:uid="{1A3C2207-F561-49C4-9A50-27E77972E06F}"/>
    <cellStyle name="集計 4 2 2 3 14 2 2" xfId="43877" xr:uid="{DF49E73B-001A-46E6-8026-ED20756A5239}"/>
    <cellStyle name="集計 4 2 2 3 14 3" xfId="33118" xr:uid="{204DF131-DA24-4761-B560-E0A51988CC7E}"/>
    <cellStyle name="集計 4 2 2 3 15" xfId="12034" xr:uid="{072E3EE4-6C7F-4EF3-B6CF-3615F6382090}"/>
    <cellStyle name="集計 4 2 2 3 15 2" xfId="22791" xr:uid="{572AB2EC-081C-487B-A377-C70544648EB6}"/>
    <cellStyle name="集計 4 2 2 3 15 2 2" xfId="44482" xr:uid="{0EFB72EC-8CDA-40C1-95F3-D325CC1874A9}"/>
    <cellStyle name="集計 4 2 2 3 15 3" xfId="33723" xr:uid="{175038A3-D1D3-498C-832E-EBB6C3AE6084}"/>
    <cellStyle name="集計 4 2 2 3 16" xfId="12663" xr:uid="{42AA53DA-97D5-4519-9F89-ECE627F01E11}"/>
    <cellStyle name="集計 4 2 2 3 16 2" xfId="23420" xr:uid="{389DE488-4E00-42FD-BEDD-42DFDFEF130A}"/>
    <cellStyle name="集計 4 2 2 3 16 2 2" xfId="45111" xr:uid="{BE62BA82-2769-41E9-9828-C76671643E20}"/>
    <cellStyle name="集計 4 2 2 3 16 3" xfId="34352" xr:uid="{8F9385B2-0DF9-4960-9D81-60EAA514AEFB}"/>
    <cellStyle name="集計 4 2 2 3 17" xfId="13334" xr:uid="{32833E84-FCA8-4580-85D9-C6ADE69329A2}"/>
    <cellStyle name="集計 4 2 2 3 17 2" xfId="35023" xr:uid="{6A1EFC0D-6CCC-488D-8F1D-23F9E844E941}"/>
    <cellStyle name="集計 4 2 2 3 18" xfId="24263" xr:uid="{B8476A23-6EA1-44FA-917B-A63877A246A8}"/>
    <cellStyle name="集計 4 2 2 3 19" xfId="45961" xr:uid="{13CFD463-C68B-48D3-A241-BED81C5DD02E}"/>
    <cellStyle name="集計 4 2 2 3 2" xfId="3515" xr:uid="{FE043B11-A272-4AB2-BB91-832C27401098}"/>
    <cellStyle name="集計 4 2 2 3 2 2" xfId="14271" xr:uid="{74BB8E59-B79E-4967-A9EC-6B9E9D8F7A1F}"/>
    <cellStyle name="集計 4 2 2 3 2 2 2" xfId="35961" xr:uid="{B95D85F5-7487-43DD-853C-B3A7A1530154}"/>
    <cellStyle name="集計 4 2 2 3 2 2 3" xfId="50172" xr:uid="{A6BCA9C4-54A7-432E-95A2-C0D99C630E78}"/>
    <cellStyle name="集計 4 2 2 3 2 3" xfId="25202" xr:uid="{AE59E1AA-955B-4ECC-90C3-87C390A55FE6}"/>
    <cellStyle name="集計 4 2 2 3 2 4" xfId="48003" xr:uid="{3349C19D-705F-4414-BF40-D680A18A8CCE}"/>
    <cellStyle name="集計 4 2 2 3 20" xfId="46639" xr:uid="{7DF75502-1153-4F0E-B065-375C84052EBA}"/>
    <cellStyle name="集計 4 2 2 3 21" xfId="47323" xr:uid="{EA7ABADA-C0FC-4948-887A-2E719E3E8708}"/>
    <cellStyle name="集計 4 2 2 3 3" xfId="4195" xr:uid="{0EDB9579-0DD5-4F61-AAD5-57D5CF2D67F0}"/>
    <cellStyle name="集計 4 2 2 3 3 2" xfId="14951" xr:uid="{1C160619-8C43-4E13-AF8B-DD9F380C9A3A}"/>
    <cellStyle name="集計 4 2 2 3 3 2 2" xfId="36641" xr:uid="{1E989098-67F5-4CB4-BD77-FE2500DBA3F7}"/>
    <cellStyle name="集計 4 2 2 3 3 2 3" xfId="50852" xr:uid="{BB9FCFBF-A768-4417-9D92-233A105ACFBE}"/>
    <cellStyle name="集計 4 2 2 3 3 3" xfId="25883" xr:uid="{F5384D01-C05F-48FE-95A1-6FD9796F0E2D}"/>
    <cellStyle name="集計 4 2 2 3 3 4" xfId="48683" xr:uid="{AF68E710-A993-4A79-AFFB-5624D5B47981}"/>
    <cellStyle name="集計 4 2 2 3 4" xfId="4871" xr:uid="{97732020-C536-400F-8620-0D53B7151ACF}"/>
    <cellStyle name="集計 4 2 2 3 4 2" xfId="15627" xr:uid="{4C87CDED-0E42-4244-AB42-35FAF18FE890}"/>
    <cellStyle name="集計 4 2 2 3 4 2 2" xfId="37317" xr:uid="{5915DE94-0C46-46B9-A6F0-C5EB5F44CE69}"/>
    <cellStyle name="集計 4 2 2 3 4 3" xfId="26559" xr:uid="{3A64FC4D-6BCE-4375-99D8-19D2BB5C2C2F}"/>
    <cellStyle name="集計 4 2 2 3 4 4" xfId="49492" xr:uid="{0EF96416-C588-471F-8EE1-B38FD937BCF0}"/>
    <cellStyle name="集計 4 2 2 3 5" xfId="5551" xr:uid="{4BFB78AE-FFA5-4FD6-8CDB-BAB3A535C8A3}"/>
    <cellStyle name="集計 4 2 2 3 5 2" xfId="16307" xr:uid="{498B680E-9A3C-40D1-8170-33F591038DC5}"/>
    <cellStyle name="集計 4 2 2 3 5 2 2" xfId="37997" xr:uid="{E6D1080C-E044-420C-AC1B-0F2ADE368EFA}"/>
    <cellStyle name="集計 4 2 2 3 5 3" xfId="27238" xr:uid="{28B398EF-A026-4DEB-8EBA-A1B34E8CA36D}"/>
    <cellStyle name="集計 4 2 2 3 6" xfId="6234" xr:uid="{ADDF113F-5DD4-4867-AF88-FB37544BAE17}"/>
    <cellStyle name="集計 4 2 2 3 6 2" xfId="16990" xr:uid="{B225904E-A06E-4035-B170-A868BFB94BFC}"/>
    <cellStyle name="集計 4 2 2 3 6 2 2" xfId="38680" xr:uid="{7963CC5D-10D7-40FB-B64A-7D3D71CF21F2}"/>
    <cellStyle name="集計 4 2 2 3 6 3" xfId="27921" xr:uid="{D67518E5-817F-4053-B7A8-9F004A45EAC0}"/>
    <cellStyle name="集計 4 2 2 3 7" xfId="6913" xr:uid="{7B431BF8-6B2E-4BC3-B1B6-4C4B5A5A5B35}"/>
    <cellStyle name="集計 4 2 2 3 7 2" xfId="17669" xr:uid="{0E0F2BAD-2E14-4538-A486-2E6A1E16D434}"/>
    <cellStyle name="集計 4 2 2 3 7 2 2" xfId="39359" xr:uid="{990E7775-7BA2-40CB-9860-45CF9E094071}"/>
    <cellStyle name="集計 4 2 2 3 7 3" xfId="28600" xr:uid="{DDDC9DC2-7BA0-4F3D-ACD7-4989B04BE127}"/>
    <cellStyle name="集計 4 2 2 3 8" xfId="7576" xr:uid="{B0C4BBCC-9059-4102-A6D0-E866E11C252B}"/>
    <cellStyle name="集計 4 2 2 3 8 2" xfId="18332" xr:uid="{563360C2-2A3B-474E-B8A6-7206AA0CEB96}"/>
    <cellStyle name="集計 4 2 2 3 8 2 2" xfId="40022" xr:uid="{8C1E062D-3A8F-48A7-9790-8130784C4767}"/>
    <cellStyle name="集計 4 2 2 3 8 3" xfId="29263" xr:uid="{F3293D0D-1802-4B78-8721-99C0D525DAEB}"/>
    <cellStyle name="集計 4 2 2 3 9" xfId="8211" xr:uid="{D1DAB43B-E0C4-4821-B218-972845F02AD8}"/>
    <cellStyle name="集計 4 2 2 3 9 2" xfId="18967" xr:uid="{05685FBC-F621-41AC-B743-B4C118836890}"/>
    <cellStyle name="集計 4 2 2 3 9 2 2" xfId="40658" xr:uid="{F62B5A4F-9B17-46FF-8F43-91726D1195FB}"/>
    <cellStyle name="集計 4 2 2 3 9 3" xfId="29899" xr:uid="{66169099-592B-426C-9FA6-03E1F4BEF5EE}"/>
    <cellStyle name="集計 4 2 2 4" xfId="2904" xr:uid="{70067ACF-B092-4CB1-9C0F-3C66C18D93D3}"/>
    <cellStyle name="集計 4 2 2 4 10" xfId="8932" xr:uid="{A840DED3-9252-46B8-B530-EDF520E7DD6B}"/>
    <cellStyle name="集計 4 2 2 4 10 2" xfId="19688" xr:uid="{EE5B9915-C0EE-404E-8866-7722D093C1DC}"/>
    <cellStyle name="集計 4 2 2 4 10 2 2" xfId="41379" xr:uid="{65045C1A-56F6-4F00-92AF-4BAD32F3C7CD}"/>
    <cellStyle name="集計 4 2 2 4 10 3" xfId="30620" xr:uid="{8A0200E0-F14C-488C-9AD6-9AF2BAFCE71C}"/>
    <cellStyle name="集計 4 2 2 4 11" xfId="9557" xr:uid="{335C7DFA-DADE-4BE2-B229-4E31EFCE7333}"/>
    <cellStyle name="集計 4 2 2 4 11 2" xfId="20314" xr:uid="{0A49AEFF-AA07-45C0-A91C-F633A7DBEBB0}"/>
    <cellStyle name="集計 4 2 2 4 11 2 2" xfId="42005" xr:uid="{7A6F76B7-02ED-4EB5-A256-9418D432EC75}"/>
    <cellStyle name="集計 4 2 2 4 11 3" xfId="31246" xr:uid="{33EA27CF-8A88-4B72-A7C5-97293F603014}"/>
    <cellStyle name="集計 4 2 2 4 12" xfId="10192" xr:uid="{8DBB2FC1-561D-40F6-828E-A6DD41B9E434}"/>
    <cellStyle name="集計 4 2 2 4 12 2" xfId="20949" xr:uid="{79A74694-DB7E-4126-8685-A62907EA2396}"/>
    <cellStyle name="集計 4 2 2 4 12 2 2" xfId="42640" xr:uid="{435F2168-7499-4B54-8445-CEB34A1B3205}"/>
    <cellStyle name="集計 4 2 2 4 12 3" xfId="31881" xr:uid="{A3291DBF-BBE3-461A-90E2-38237091CE82}"/>
    <cellStyle name="集計 4 2 2 4 13" xfId="10844" xr:uid="{AAAB9522-3431-4945-9BAC-7DC44ABC8817}"/>
    <cellStyle name="集計 4 2 2 4 13 2" xfId="21601" xr:uid="{14F72E52-D969-4558-BF77-F3D4499B007D}"/>
    <cellStyle name="集計 4 2 2 4 13 2 2" xfId="43292" xr:uid="{15669117-2051-49D8-AB70-741736BA3036}"/>
    <cellStyle name="集計 4 2 2 4 13 3" xfId="32533" xr:uid="{859EA158-0816-4442-8438-089E4737EA33}"/>
    <cellStyle name="集計 4 2 2 4 14" xfId="11469" xr:uid="{8F525139-4C2C-45FE-A2A7-A422F8AA9190}"/>
    <cellStyle name="集計 4 2 2 4 14 2" xfId="22226" xr:uid="{7AC9CEDF-63C2-48EF-8CCA-D7E2FB68DCAA}"/>
    <cellStyle name="集計 4 2 2 4 14 2 2" xfId="43917" xr:uid="{5650B5DE-0ACE-4EB8-9855-642E794456AF}"/>
    <cellStyle name="集計 4 2 2 4 14 3" xfId="33158" xr:uid="{89782501-9F1C-40D7-B038-CF5E4D8839FA}"/>
    <cellStyle name="集計 4 2 2 4 15" xfId="12074" xr:uid="{D39EE708-B985-4604-9643-142008FD1A41}"/>
    <cellStyle name="集計 4 2 2 4 15 2" xfId="22831" xr:uid="{71E43E84-14CE-4B79-B22E-785A27A57504}"/>
    <cellStyle name="集計 4 2 2 4 15 2 2" xfId="44522" xr:uid="{1BE1B691-FAE7-4140-9151-D24ABC2E150D}"/>
    <cellStyle name="集計 4 2 2 4 15 3" xfId="33763" xr:uid="{1BFE381D-5108-4B7A-AA84-DC568C029072}"/>
    <cellStyle name="集計 4 2 2 4 16" xfId="12703" xr:uid="{F7430323-A333-41BB-8E63-412C5D873688}"/>
    <cellStyle name="集計 4 2 2 4 16 2" xfId="23460" xr:uid="{8C675F8D-CE63-492F-9DC5-3636D5F03171}"/>
    <cellStyle name="集計 4 2 2 4 16 2 2" xfId="45151" xr:uid="{8CF5A283-6E4C-49FF-97F6-19934DADE888}"/>
    <cellStyle name="集計 4 2 2 4 16 3" xfId="34392" xr:uid="{95A134A9-6C85-4791-AA15-5B416F646B7C}"/>
    <cellStyle name="集計 4 2 2 4 17" xfId="13374" xr:uid="{8887EC9F-93AF-4A1C-8955-A666B2167678}"/>
    <cellStyle name="集計 4 2 2 4 17 2" xfId="35063" xr:uid="{619808B4-48B4-4859-9044-224AF0912384}"/>
    <cellStyle name="集計 4 2 2 4 18" xfId="24303" xr:uid="{3D6DA734-4255-4EFD-9DF4-E19D17FC3668}"/>
    <cellStyle name="集計 4 2 2 4 19" xfId="46001" xr:uid="{18285EE1-AB4B-4434-BF31-08C86B12982E}"/>
    <cellStyle name="集計 4 2 2 4 2" xfId="3555" xr:uid="{BD81BC2A-409C-4321-9F8F-B05DCE2A240E}"/>
    <cellStyle name="集計 4 2 2 4 2 2" xfId="14311" xr:uid="{ABB7506A-ACF3-47F8-922F-D1C9C30606DA}"/>
    <cellStyle name="集計 4 2 2 4 2 2 2" xfId="36001" xr:uid="{F96802DD-10C2-4076-B940-D236CB08A598}"/>
    <cellStyle name="集計 4 2 2 4 2 2 3" xfId="50212" xr:uid="{C4976490-E11E-48B6-96F3-93071719EAE9}"/>
    <cellStyle name="集計 4 2 2 4 2 3" xfId="25243" xr:uid="{8B0FF160-566C-4425-8E9B-01DEBAFEC940}"/>
    <cellStyle name="集計 4 2 2 4 2 4" xfId="48043" xr:uid="{C091B3AD-5076-4149-9585-5EB34515E9EB}"/>
    <cellStyle name="集計 4 2 2 4 20" xfId="46679" xr:uid="{D7A04567-E128-4806-B0FB-295114D129ED}"/>
    <cellStyle name="集計 4 2 2 4 21" xfId="47363" xr:uid="{5CB28C01-F398-495F-83E4-A117444783BE}"/>
    <cellStyle name="集計 4 2 2 4 3" xfId="4235" xr:uid="{81111498-FB00-4D16-B1A1-ECFDFA0F2760}"/>
    <cellStyle name="集計 4 2 2 4 3 2" xfId="14991" xr:uid="{922E0384-68A0-438D-A025-FD02C3C21A9C}"/>
    <cellStyle name="集計 4 2 2 4 3 2 2" xfId="36681" xr:uid="{25DC6032-38F7-45F2-8056-996E0FFE4CFF}"/>
    <cellStyle name="集計 4 2 2 4 3 2 3" xfId="50892" xr:uid="{79965F98-FA82-4D18-9AB7-F25BAD0B1896}"/>
    <cellStyle name="集計 4 2 2 4 3 3" xfId="25923" xr:uid="{467FFED8-F1FB-4E56-8E00-F6BA1A434824}"/>
    <cellStyle name="集計 4 2 2 4 3 4" xfId="48723" xr:uid="{4640EBE2-5D2D-446B-AC96-FD4C4FBC12FB}"/>
    <cellStyle name="集計 4 2 2 4 4" xfId="4911" xr:uid="{56BC2699-0158-4BAF-B009-114CC2C5880F}"/>
    <cellStyle name="集計 4 2 2 4 4 2" xfId="15667" xr:uid="{FACE4705-52F8-48C7-AFDC-9E7913A2B467}"/>
    <cellStyle name="集計 4 2 2 4 4 2 2" xfId="37357" xr:uid="{8DB8704C-72FE-4851-8FF2-F319EC7EC915}"/>
    <cellStyle name="集計 4 2 2 4 4 3" xfId="26599" xr:uid="{09C73F32-2E06-4404-A3C1-E2078A34E16D}"/>
    <cellStyle name="集計 4 2 2 4 4 4" xfId="49532" xr:uid="{A9B8A8F7-BA18-4A75-B1DC-D6C28ABA12BB}"/>
    <cellStyle name="集計 4 2 2 4 5" xfId="5591" xr:uid="{9CFFB3FD-BF34-4DAE-AB5B-BB49017268D0}"/>
    <cellStyle name="集計 4 2 2 4 5 2" xfId="16347" xr:uid="{78071E2C-C21F-4E23-B3F0-FEAADE566E2C}"/>
    <cellStyle name="集計 4 2 2 4 5 2 2" xfId="38037" xr:uid="{654E6E1B-9562-4CB0-AE2E-49FDE34D155E}"/>
    <cellStyle name="集計 4 2 2 4 5 3" xfId="27278" xr:uid="{328416D8-F416-4FC6-8E42-13A6FA15D469}"/>
    <cellStyle name="集計 4 2 2 4 6" xfId="6274" xr:uid="{6DFEB136-6C0B-4BD0-A086-342F6C37ADE6}"/>
    <cellStyle name="集計 4 2 2 4 6 2" xfId="17030" xr:uid="{6BF2CCF7-5470-4A97-85A5-D567F710599A}"/>
    <cellStyle name="集計 4 2 2 4 6 2 2" xfId="38720" xr:uid="{825933E4-26F6-45EF-8A08-C1C308B46965}"/>
    <cellStyle name="集計 4 2 2 4 6 3" xfId="27961" xr:uid="{6F35A8E8-BB18-4E03-A478-6438D9C05FEB}"/>
    <cellStyle name="集計 4 2 2 4 7" xfId="6953" xr:uid="{EB513C8D-0140-4F11-B784-7BF0D4364843}"/>
    <cellStyle name="集計 4 2 2 4 7 2" xfId="17709" xr:uid="{C095DF84-D3BB-4870-82C2-0EAC593C91D6}"/>
    <cellStyle name="集計 4 2 2 4 7 2 2" xfId="39399" xr:uid="{DC46D492-58D7-4505-8C6A-BD2B9E061783}"/>
    <cellStyle name="集計 4 2 2 4 7 3" xfId="28640" xr:uid="{B9BF9B71-4658-4C16-8C82-5310BCE96636}"/>
    <cellStyle name="集計 4 2 2 4 8" xfId="7616" xr:uid="{EE10625B-95B1-44E0-A06A-9EB02F84AF6A}"/>
    <cellStyle name="集計 4 2 2 4 8 2" xfId="18372" xr:uid="{D6CB43B7-72D0-4DA6-AACB-94FAE393EA3E}"/>
    <cellStyle name="集計 4 2 2 4 8 2 2" xfId="40063" xr:uid="{F860FFE8-8EBD-49D1-B9B7-55A58F0911C8}"/>
    <cellStyle name="集計 4 2 2 4 8 3" xfId="29304" xr:uid="{161BC8A4-1D91-4614-A04D-1F3C71FBAE24}"/>
    <cellStyle name="集計 4 2 2 4 9" xfId="8252" xr:uid="{E48BEBB0-1E8F-4DEB-8E7A-C167363E6FED}"/>
    <cellStyle name="集計 4 2 2 4 9 2" xfId="19008" xr:uid="{A98F7111-8ADE-45C1-8076-2DBAA4F5D958}"/>
    <cellStyle name="集計 4 2 2 4 9 2 2" xfId="40699" xr:uid="{D457D927-19F8-4D0B-B263-65E29F0D8EA4}"/>
    <cellStyle name="集計 4 2 2 4 9 3" xfId="29940" xr:uid="{65F6A22F-913F-412B-A697-2EC04A3B68E4}"/>
    <cellStyle name="集計 4 2 2 5" xfId="2979" xr:uid="{1A6D2CB8-AEAE-4ED2-9301-500AD7290B0B}"/>
    <cellStyle name="集計 4 2 2 5 10" xfId="9007" xr:uid="{44B08761-6EE0-4ADF-98CF-586BDB1455D8}"/>
    <cellStyle name="集計 4 2 2 5 10 2" xfId="19764" xr:uid="{AD27E3D3-D5AF-45CB-8DDB-65B5C9E56EF3}"/>
    <cellStyle name="集計 4 2 2 5 10 2 2" xfId="41455" xr:uid="{512FF420-C074-4BCE-B863-297C6ACF5B74}"/>
    <cellStyle name="集計 4 2 2 5 10 3" xfId="30696" xr:uid="{E20DEAA7-002D-476F-BFAB-9DD35A412380}"/>
    <cellStyle name="集計 4 2 2 5 11" xfId="9633" xr:uid="{86D3FA10-D6B2-4A78-88FD-D88C139EA6F7}"/>
    <cellStyle name="集計 4 2 2 5 11 2" xfId="20390" xr:uid="{2345A22E-54EA-4CDF-8765-07BFBD326101}"/>
    <cellStyle name="集計 4 2 2 5 11 2 2" xfId="42081" xr:uid="{3EBE53E0-4180-4371-9BE3-308542F00B72}"/>
    <cellStyle name="集計 4 2 2 5 11 3" xfId="31322" xr:uid="{9DC01E45-7ACE-4611-8D30-A516299F3B15}"/>
    <cellStyle name="集計 4 2 2 5 12" xfId="10268" xr:uid="{A5A245E7-D54D-4A34-8A79-433361ABD7B2}"/>
    <cellStyle name="集計 4 2 2 5 12 2" xfId="21025" xr:uid="{53FC20FD-5353-44D9-B45A-8F949EE38509}"/>
    <cellStyle name="集計 4 2 2 5 12 2 2" xfId="42716" xr:uid="{56FC3E79-0224-4833-B036-255B21638413}"/>
    <cellStyle name="集計 4 2 2 5 12 3" xfId="31957" xr:uid="{EE56E076-68F2-4A9E-9803-539C4AE26FAC}"/>
    <cellStyle name="集計 4 2 2 5 13" xfId="10920" xr:uid="{B9A4C119-50E7-4964-A7C9-7F6FD52C8EC3}"/>
    <cellStyle name="集計 4 2 2 5 13 2" xfId="21677" xr:uid="{E8510D4A-90E8-4112-BC0A-0F1B7737CA6F}"/>
    <cellStyle name="集計 4 2 2 5 13 2 2" xfId="43368" xr:uid="{562853B2-D33D-4C8A-9D11-71D89C13B541}"/>
    <cellStyle name="集計 4 2 2 5 13 3" xfId="32609" xr:uid="{83781195-1AEA-4838-BEBA-CF83F07A814E}"/>
    <cellStyle name="集計 4 2 2 5 14" xfId="11545" xr:uid="{D6E27100-3186-4321-AD1B-2046FB22AD65}"/>
    <cellStyle name="集計 4 2 2 5 14 2" xfId="22302" xr:uid="{E38B7A1D-6089-49C9-886E-5E6C2231396C}"/>
    <cellStyle name="集計 4 2 2 5 14 2 2" xfId="43993" xr:uid="{1399D103-4626-4771-AE05-80D992848035}"/>
    <cellStyle name="集計 4 2 2 5 14 3" xfId="33234" xr:uid="{418EDB42-A754-47D7-9619-608E67EF454D}"/>
    <cellStyle name="集計 4 2 2 5 15" xfId="12150" xr:uid="{C1C1EFC6-094F-4A65-AC58-51DF16E53E6A}"/>
    <cellStyle name="集計 4 2 2 5 15 2" xfId="22907" xr:uid="{0C42FDD0-3684-4187-BC02-2F4CC6BE4DCB}"/>
    <cellStyle name="集計 4 2 2 5 15 2 2" xfId="44598" xr:uid="{3D6AF290-FE2F-4989-8360-743E94197F0D}"/>
    <cellStyle name="集計 4 2 2 5 15 3" xfId="33839" xr:uid="{665AB1C2-F851-4BE7-A05D-B42D6C5F3E13}"/>
    <cellStyle name="集計 4 2 2 5 16" xfId="12779" xr:uid="{B77C600B-B149-477A-94FB-9C74F686CEA1}"/>
    <cellStyle name="集計 4 2 2 5 16 2" xfId="23536" xr:uid="{29FC54E6-338A-4D48-A86A-49227B70694A}"/>
    <cellStyle name="集計 4 2 2 5 16 2 2" xfId="45227" xr:uid="{47326951-A8F2-4278-9423-86224CAF76BB}"/>
    <cellStyle name="集計 4 2 2 5 16 3" xfId="34468" xr:uid="{4B889663-ABDF-4DDF-98E2-BB079D802BF6}"/>
    <cellStyle name="集計 4 2 2 5 17" xfId="13450" xr:uid="{D3F0EC22-05F2-4EE0-AB20-6B28CD9E51EF}"/>
    <cellStyle name="集計 4 2 2 5 17 2" xfId="35139" xr:uid="{0B51DEF2-E461-487A-A938-AEEE32196FB8}"/>
    <cellStyle name="集計 4 2 2 5 18" xfId="24379" xr:uid="{5FE524A8-658F-4F7A-A9A8-9752719FE868}"/>
    <cellStyle name="集計 4 2 2 5 19" xfId="46077" xr:uid="{1F277943-4102-41B5-9C41-9903328C93F8}"/>
    <cellStyle name="集計 4 2 2 5 2" xfId="3631" xr:uid="{648FA3B0-DB0A-470B-8AE9-8386234E112F}"/>
    <cellStyle name="集計 4 2 2 5 2 2" xfId="14387" xr:uid="{E69F1920-3986-4683-BE5D-9BC91082C3A1}"/>
    <cellStyle name="集計 4 2 2 5 2 2 2" xfId="36077" xr:uid="{BCB28CBD-7D24-4E21-971D-178420E97AF1}"/>
    <cellStyle name="集計 4 2 2 5 2 2 3" xfId="50288" xr:uid="{1E182305-6FB6-496B-8C01-5E13FE045592}"/>
    <cellStyle name="集計 4 2 2 5 2 3" xfId="25319" xr:uid="{A5EF07EB-1075-41F2-8B92-0241F4672AD3}"/>
    <cellStyle name="集計 4 2 2 5 2 4" xfId="48119" xr:uid="{FFE94207-E9B6-41C3-AE4A-3E56AB514C18}"/>
    <cellStyle name="集計 4 2 2 5 20" xfId="46755" xr:uid="{2501A604-4BD0-48B9-8B55-32A4BB573773}"/>
    <cellStyle name="集計 4 2 2 5 21" xfId="47439" xr:uid="{09E8A92E-4BBB-4D40-A026-B1EFD4D14C59}"/>
    <cellStyle name="集計 4 2 2 5 3" xfId="4311" xr:uid="{B8E1B20E-F480-45B2-A1F8-22E75BF68538}"/>
    <cellStyle name="集計 4 2 2 5 3 2" xfId="15067" xr:uid="{32F6C039-E50E-4DBE-A0C5-E859AEA1C5E4}"/>
    <cellStyle name="集計 4 2 2 5 3 2 2" xfId="36757" xr:uid="{353D3689-37FF-483C-AB46-1196B220EBBD}"/>
    <cellStyle name="集計 4 2 2 5 3 2 3" xfId="50968" xr:uid="{7FAADD94-3ECF-4840-B8DC-8AF91A99660D}"/>
    <cellStyle name="集計 4 2 2 5 3 3" xfId="25999" xr:uid="{C7D2B902-6D24-44BD-A04E-FFD2FB53EA69}"/>
    <cellStyle name="集計 4 2 2 5 3 4" xfId="48799" xr:uid="{8A3B41B6-3640-4EDA-B61F-0D9AF928417D}"/>
    <cellStyle name="集計 4 2 2 5 4" xfId="4987" xr:uid="{D26895AD-7F4C-4BA9-8F1B-FAA16DF77983}"/>
    <cellStyle name="集計 4 2 2 5 4 2" xfId="15743" xr:uid="{4000BDBD-6BAF-4E4D-88AA-D018E64687F0}"/>
    <cellStyle name="集計 4 2 2 5 4 2 2" xfId="37433" xr:uid="{10FE69E4-DFF6-40AA-AC39-7F23B5693B2A}"/>
    <cellStyle name="集計 4 2 2 5 4 3" xfId="26675" xr:uid="{2DFFC052-7B38-4959-AA24-CC8DB404192D}"/>
    <cellStyle name="集計 4 2 2 5 4 4" xfId="49608" xr:uid="{68D1550B-02AB-401C-A9C1-6286331DF42A}"/>
    <cellStyle name="集計 4 2 2 5 5" xfId="5667" xr:uid="{E7368442-4FE5-4323-A61C-85BDDF17992C}"/>
    <cellStyle name="集計 4 2 2 5 5 2" xfId="16423" xr:uid="{6541DA59-73FE-45C5-AE2B-2C6209590C03}"/>
    <cellStyle name="集計 4 2 2 5 5 2 2" xfId="38113" xr:uid="{654DAF6F-6966-4E01-8874-500DA647C8BF}"/>
    <cellStyle name="集計 4 2 2 5 5 3" xfId="27354" xr:uid="{F051D42A-3567-4EEF-A697-35894F58F356}"/>
    <cellStyle name="集計 4 2 2 5 6" xfId="6350" xr:uid="{6A891E9B-E2AD-400F-85DC-AAC921AD9725}"/>
    <cellStyle name="集計 4 2 2 5 6 2" xfId="17106" xr:uid="{3B76D92C-580C-4E14-BBBC-957807D830BD}"/>
    <cellStyle name="集計 4 2 2 5 6 2 2" xfId="38796" xr:uid="{D70A994F-D629-4162-85C4-0A32D0BBE593}"/>
    <cellStyle name="集計 4 2 2 5 6 3" xfId="28037" xr:uid="{71F83242-5737-43F2-8B5C-23E720B51385}"/>
    <cellStyle name="集計 4 2 2 5 7" xfId="7029" xr:uid="{0333D4EE-7410-47F3-B5F7-C2AE5511C511}"/>
    <cellStyle name="集計 4 2 2 5 7 2" xfId="17785" xr:uid="{662F1973-A71B-4D73-B165-027E2A6F6097}"/>
    <cellStyle name="集計 4 2 2 5 7 2 2" xfId="39475" xr:uid="{5EC4D7AD-9F7A-455C-A648-3F577859C56D}"/>
    <cellStyle name="集計 4 2 2 5 7 3" xfId="28716" xr:uid="{5199F84B-7C01-4EDC-AD7C-2E01204AB9C4}"/>
    <cellStyle name="集計 4 2 2 5 8" xfId="7692" xr:uid="{0330267F-677E-4943-A290-3A05C55249EB}"/>
    <cellStyle name="集計 4 2 2 5 8 2" xfId="18448" xr:uid="{4F7869B1-2211-4EBB-B742-DB1BD4231C55}"/>
    <cellStyle name="集計 4 2 2 5 8 2 2" xfId="40139" xr:uid="{D216DDDC-ABE9-4A14-8427-1AF0225C47BC}"/>
    <cellStyle name="集計 4 2 2 5 8 3" xfId="29380" xr:uid="{A8A0F694-4AF7-43F5-B4FD-C5C4094577AD}"/>
    <cellStyle name="集計 4 2 2 5 9" xfId="8328" xr:uid="{16D3A650-C5DB-4BF3-9C94-2625E82B3000}"/>
    <cellStyle name="集計 4 2 2 5 9 2" xfId="19084" xr:uid="{A91EA0EB-0B3F-4E8F-9C5A-BFEF1FA768E5}"/>
    <cellStyle name="集計 4 2 2 5 9 2 2" xfId="40775" xr:uid="{1192E221-9363-47DF-9499-769A1433B011}"/>
    <cellStyle name="集計 4 2 2 5 9 3" xfId="30016" xr:uid="{14F78163-DA1C-460B-9619-25A130229412}"/>
    <cellStyle name="集計 4 2 2 6" xfId="3024" xr:uid="{7E4C5958-76BA-4133-9183-AB5A66A913EA}"/>
    <cellStyle name="集計 4 2 2 6 10" xfId="9052" xr:uid="{BA17FD16-8DF8-4374-9CDD-49F5EB44A5F1}"/>
    <cellStyle name="集計 4 2 2 6 10 2" xfId="19809" xr:uid="{AF72D050-6111-4FAA-88C6-1B2BE1963906}"/>
    <cellStyle name="集計 4 2 2 6 10 2 2" xfId="41500" xr:uid="{93035CE3-6F96-479C-9F4A-DAF5B988F5E6}"/>
    <cellStyle name="集計 4 2 2 6 10 3" xfId="30741" xr:uid="{08B174C2-5F87-4C0D-A4A8-4BA3F92CC257}"/>
    <cellStyle name="集計 4 2 2 6 11" xfId="9678" xr:uid="{0FC83CAF-644F-43F9-8886-3EA9BA45B9A6}"/>
    <cellStyle name="集計 4 2 2 6 11 2" xfId="20435" xr:uid="{186A8C66-BF7E-46A5-9279-B5CFB67A2477}"/>
    <cellStyle name="集計 4 2 2 6 11 2 2" xfId="42126" xr:uid="{86F8C699-C2B6-4E3B-9F7C-5FD4E3C53AFD}"/>
    <cellStyle name="集計 4 2 2 6 11 3" xfId="31367" xr:uid="{2EBABE5B-40BC-4742-B27B-2C3FF393F3E6}"/>
    <cellStyle name="集計 4 2 2 6 12" xfId="10313" xr:uid="{6EE25D62-0990-4691-B0B3-8CFDEAEC1082}"/>
    <cellStyle name="集計 4 2 2 6 12 2" xfId="21070" xr:uid="{BCDB85B1-E081-4424-90B2-C0193E548085}"/>
    <cellStyle name="集計 4 2 2 6 12 2 2" xfId="42761" xr:uid="{F354F2BC-C66D-400B-B64E-2D10049559BF}"/>
    <cellStyle name="集計 4 2 2 6 12 3" xfId="32002" xr:uid="{5757FA2D-0D41-46BE-8A0E-110D718CB680}"/>
    <cellStyle name="集計 4 2 2 6 13" xfId="10965" xr:uid="{F2AD41DB-CD85-4096-88CC-6AA5BF0ADC2D}"/>
    <cellStyle name="集計 4 2 2 6 13 2" xfId="21722" xr:uid="{49734415-C955-4582-BB26-79F0E4C66E4B}"/>
    <cellStyle name="集計 4 2 2 6 13 2 2" xfId="43413" xr:uid="{FC0945E7-967B-4FE0-8C8C-DB206805030B}"/>
    <cellStyle name="集計 4 2 2 6 13 3" xfId="32654" xr:uid="{ED12B79C-C667-4BB2-8FFB-CB50B557E5BA}"/>
    <cellStyle name="集計 4 2 2 6 14" xfId="11590" xr:uid="{F348C1CD-9870-46E6-875E-1B94B42DB492}"/>
    <cellStyle name="集計 4 2 2 6 14 2" xfId="22347" xr:uid="{97156797-B571-469C-9122-46C54D26533B}"/>
    <cellStyle name="集計 4 2 2 6 14 2 2" xfId="44038" xr:uid="{CF6B97A8-B813-4985-9DA4-5C8C26EC7EA0}"/>
    <cellStyle name="集計 4 2 2 6 14 3" xfId="33279" xr:uid="{4B170DEE-C3C7-490A-A793-CE963DA4F53D}"/>
    <cellStyle name="集計 4 2 2 6 15" xfId="12195" xr:uid="{967429E6-2BD0-4ED1-B5AC-DE7AB844CC99}"/>
    <cellStyle name="集計 4 2 2 6 15 2" xfId="22952" xr:uid="{6834305B-FAB2-4FF1-A93E-157088022AE0}"/>
    <cellStyle name="集計 4 2 2 6 15 2 2" xfId="44643" xr:uid="{4518359C-7F4F-4C78-AA33-F0DE7320B654}"/>
    <cellStyle name="集計 4 2 2 6 15 3" xfId="33884" xr:uid="{CA792775-A87E-420D-BE9F-64A95EFD8780}"/>
    <cellStyle name="集計 4 2 2 6 16" xfId="12824" xr:uid="{88FC33EC-9E99-4ABF-A61A-31D7F060D9DB}"/>
    <cellStyle name="集計 4 2 2 6 16 2" xfId="23581" xr:uid="{3FC35BE4-36F0-4F5B-A9CE-496F204F95AE}"/>
    <cellStyle name="集計 4 2 2 6 16 2 2" xfId="45272" xr:uid="{F1B1C990-AC3F-438F-B2CB-5F65A75E22CA}"/>
    <cellStyle name="集計 4 2 2 6 16 3" xfId="34513" xr:uid="{101E5D3C-D8CF-4DB2-AD94-A8DE3523CAA7}"/>
    <cellStyle name="集計 4 2 2 6 17" xfId="13495" xr:uid="{364374D4-5FBA-4BB8-B62C-3B9B5608C594}"/>
    <cellStyle name="集計 4 2 2 6 17 2" xfId="35184" xr:uid="{20501B94-2C24-4CEF-A446-1A08A9B42657}"/>
    <cellStyle name="集計 4 2 2 6 18" xfId="24424" xr:uid="{388CF2B3-F8A3-4F7B-A6CD-D576981D1ED4}"/>
    <cellStyle name="集計 4 2 2 6 19" xfId="46122" xr:uid="{FA3743EF-B6AC-4972-B6D5-E0FFC19AFC07}"/>
    <cellStyle name="集計 4 2 2 6 2" xfId="3676" xr:uid="{A898F8E5-3FF8-4964-A163-85FE87D8AC94}"/>
    <cellStyle name="集計 4 2 2 6 2 2" xfId="14432" xr:uid="{4486A445-BF3E-4B3E-B488-5EBFDB251E34}"/>
    <cellStyle name="集計 4 2 2 6 2 2 2" xfId="36122" xr:uid="{B3B24543-DD35-4172-85D7-84957FC3060B}"/>
    <cellStyle name="集計 4 2 2 6 2 2 3" xfId="50333" xr:uid="{6825185E-7571-48AE-BE8E-F7C818F07400}"/>
    <cellStyle name="集計 4 2 2 6 2 3" xfId="25364" xr:uid="{BEFDDAC0-220E-4D9D-BBF8-97733547C689}"/>
    <cellStyle name="集計 4 2 2 6 2 4" xfId="48164" xr:uid="{A8D965C7-3AF8-47BD-AD84-1EC84E1685A6}"/>
    <cellStyle name="集計 4 2 2 6 20" xfId="46800" xr:uid="{4241390C-8FD8-455F-A3C7-E82AD877A4A7}"/>
    <cellStyle name="集計 4 2 2 6 21" xfId="47484" xr:uid="{B45C7922-28D7-4424-A76E-26CA2D0EE207}"/>
    <cellStyle name="集計 4 2 2 6 3" xfId="4356" xr:uid="{F02E1214-1474-4430-A0FC-7789F88FD6DC}"/>
    <cellStyle name="集計 4 2 2 6 3 2" xfId="15112" xr:uid="{34752E22-4CE7-407F-8FF4-35EED92F15BB}"/>
    <cellStyle name="集計 4 2 2 6 3 2 2" xfId="36802" xr:uid="{EC55061C-9138-41A2-9EE3-4E1447415F36}"/>
    <cellStyle name="集計 4 2 2 6 3 2 3" xfId="51013" xr:uid="{03CFAC7E-6780-4190-9ECE-7464B404E493}"/>
    <cellStyle name="集計 4 2 2 6 3 3" xfId="26044" xr:uid="{B6715784-AD2A-4E88-82C9-38CF6CDADEBB}"/>
    <cellStyle name="集計 4 2 2 6 3 4" xfId="48844" xr:uid="{E8C0F7FD-5568-4ACE-A08C-CDDE8A9E4FF3}"/>
    <cellStyle name="集計 4 2 2 6 4" xfId="5032" xr:uid="{74010A8B-12F7-4492-A179-9F75F5F64392}"/>
    <cellStyle name="集計 4 2 2 6 4 2" xfId="15788" xr:uid="{2AFA6137-50B7-4BF4-9C63-E486A251FBF4}"/>
    <cellStyle name="集計 4 2 2 6 4 2 2" xfId="37478" xr:uid="{33194D5D-6A19-4C59-AF57-C0ABD4903DF8}"/>
    <cellStyle name="集計 4 2 2 6 4 3" xfId="26720" xr:uid="{773E0F86-662B-4850-8580-95930A0A8D75}"/>
    <cellStyle name="集計 4 2 2 6 4 4" xfId="49653" xr:uid="{5892D27A-A840-423A-81D7-00D3D638F442}"/>
    <cellStyle name="集計 4 2 2 6 5" xfId="5712" xr:uid="{BFE5FDC2-089B-4985-9116-C3D605385C9C}"/>
    <cellStyle name="集計 4 2 2 6 5 2" xfId="16468" xr:uid="{B7BA665E-E122-4FE2-B176-C324F89596F2}"/>
    <cellStyle name="集計 4 2 2 6 5 2 2" xfId="38158" xr:uid="{BAC522F8-6C40-446D-8F2B-9A3CF9867168}"/>
    <cellStyle name="集計 4 2 2 6 5 3" xfId="27399" xr:uid="{26566273-258A-4E1C-A3ED-BCCE9B5EF1AB}"/>
    <cellStyle name="集計 4 2 2 6 6" xfId="6395" xr:uid="{80232F92-B344-4DCB-AD84-C96BB6687961}"/>
    <cellStyle name="集計 4 2 2 6 6 2" xfId="17151" xr:uid="{9A6F9D5C-64F4-4FBC-B8B0-6743B99132BE}"/>
    <cellStyle name="集計 4 2 2 6 6 2 2" xfId="38841" xr:uid="{F2AF8D95-7E56-4897-9D1D-7EEF39968B8E}"/>
    <cellStyle name="集計 4 2 2 6 6 3" xfId="28082" xr:uid="{3DFA860A-1961-43A6-BC30-6BB36C201840}"/>
    <cellStyle name="集計 4 2 2 6 7" xfId="7074" xr:uid="{E42C8EA8-9F71-484B-9B70-6440F0E2F017}"/>
    <cellStyle name="集計 4 2 2 6 7 2" xfId="17830" xr:uid="{FAD30020-B21C-486E-87AF-1AAAF01DCE9C}"/>
    <cellStyle name="集計 4 2 2 6 7 2 2" xfId="39520" xr:uid="{8C443AE7-FA7D-4B79-A2A8-446B143EF76F}"/>
    <cellStyle name="集計 4 2 2 6 7 3" xfId="28761" xr:uid="{84B3E034-E75D-4495-9F42-A26A624B294E}"/>
    <cellStyle name="集計 4 2 2 6 8" xfId="7737" xr:uid="{C8AF0FAA-F21F-4CD2-AB5D-E9EF218A465A}"/>
    <cellStyle name="集計 4 2 2 6 8 2" xfId="18493" xr:uid="{199E8361-F761-4B83-8274-16ACED19AD96}"/>
    <cellStyle name="集計 4 2 2 6 8 2 2" xfId="40184" xr:uid="{B700922D-19F1-45AE-82E4-0F73FABD33F8}"/>
    <cellStyle name="集計 4 2 2 6 8 3" xfId="29425" xr:uid="{77F0456B-7333-4EC2-8C0E-E177007E00B3}"/>
    <cellStyle name="集計 4 2 2 6 9" xfId="8373" xr:uid="{E9740496-0D98-4932-80F3-7284E9C00124}"/>
    <cellStyle name="集計 4 2 2 6 9 2" xfId="19129" xr:uid="{D89DF464-4516-4A96-A483-7FEDD147F818}"/>
    <cellStyle name="集計 4 2 2 6 9 2 2" xfId="40820" xr:uid="{B61CC14B-D224-4CFA-B20E-61482EE61ACF}"/>
    <cellStyle name="集計 4 2 2 6 9 3" xfId="30061" xr:uid="{4D2BAC01-5EC4-4A7E-99FD-AFA7BF6DABD9}"/>
    <cellStyle name="集計 4 2 2 7" xfId="3069" xr:uid="{274B5E11-8C42-49BA-B704-D27CB62D9E4A}"/>
    <cellStyle name="集計 4 2 2 7 10" xfId="9097" xr:uid="{63047875-2BC3-4E06-BDC2-48ED55444AEE}"/>
    <cellStyle name="集計 4 2 2 7 10 2" xfId="19854" xr:uid="{3D36090B-0254-4554-8185-34DB79DF14C9}"/>
    <cellStyle name="集計 4 2 2 7 10 2 2" xfId="41545" xr:uid="{2EFA4A7D-D758-42E8-BAAE-E986AF29A9E2}"/>
    <cellStyle name="集計 4 2 2 7 10 3" xfId="30786" xr:uid="{763E47FF-6242-4F41-9C04-24FB62D4373D}"/>
    <cellStyle name="集計 4 2 2 7 11" xfId="9723" xr:uid="{D3BFF9C7-7253-4AFE-9D8F-446D97FC7035}"/>
    <cellStyle name="集計 4 2 2 7 11 2" xfId="20480" xr:uid="{49CB2182-B7C4-45F8-99ED-9DDC5CD3135E}"/>
    <cellStyle name="集計 4 2 2 7 11 2 2" xfId="42171" xr:uid="{32449BA9-2EAA-4E0C-B519-74D42D868280}"/>
    <cellStyle name="集計 4 2 2 7 11 3" xfId="31412" xr:uid="{BDF9AEB6-381E-4578-8A69-00FC92402FF2}"/>
    <cellStyle name="集計 4 2 2 7 12" xfId="10358" xr:uid="{DEDF003B-ED46-4D43-9027-920EA26933AF}"/>
    <cellStyle name="集計 4 2 2 7 12 2" xfId="21115" xr:uid="{34C12629-BC2A-4D1B-89A1-59E5F9B32988}"/>
    <cellStyle name="集計 4 2 2 7 12 2 2" xfId="42806" xr:uid="{DC053F0F-2775-46EE-A763-7BCBAF043E65}"/>
    <cellStyle name="集計 4 2 2 7 12 3" xfId="32047" xr:uid="{0ED11A6E-3313-4346-925F-D0816EF1364E}"/>
    <cellStyle name="集計 4 2 2 7 13" xfId="11010" xr:uid="{C1A04AB7-19FD-4534-AA7C-AB76183B8483}"/>
    <cellStyle name="集計 4 2 2 7 13 2" xfId="21767" xr:uid="{90D8926F-F4A7-4106-B2AB-8543F291F526}"/>
    <cellStyle name="集計 4 2 2 7 13 2 2" xfId="43458" xr:uid="{570789CD-FCC7-4BF0-96A6-A63DBDA8DF44}"/>
    <cellStyle name="集計 4 2 2 7 13 3" xfId="32699" xr:uid="{05934C5A-E3D2-4173-A0CF-51C86CBA2236}"/>
    <cellStyle name="集計 4 2 2 7 14" xfId="11635" xr:uid="{588ED218-4D42-439E-AAC4-670043C2A155}"/>
    <cellStyle name="集計 4 2 2 7 14 2" xfId="22392" xr:uid="{9691E40F-CF78-419E-BC9B-1DE9EEE36585}"/>
    <cellStyle name="集計 4 2 2 7 14 2 2" xfId="44083" xr:uid="{ED1B0478-D331-430B-B0D1-FAAFA55716A8}"/>
    <cellStyle name="集計 4 2 2 7 14 3" xfId="33324" xr:uid="{7DFF9871-7F41-4A0E-B528-CCB63904B5D5}"/>
    <cellStyle name="集計 4 2 2 7 15" xfId="12240" xr:uid="{0AA953F8-53D7-4758-8654-4C4BF0A36635}"/>
    <cellStyle name="集計 4 2 2 7 15 2" xfId="22997" xr:uid="{FD7E0348-AD19-414D-AF31-97E5C0DB3429}"/>
    <cellStyle name="集計 4 2 2 7 15 2 2" xfId="44688" xr:uid="{FAD52966-57DD-4A01-8799-436E79388449}"/>
    <cellStyle name="集計 4 2 2 7 15 3" xfId="33929" xr:uid="{1C471913-A576-4DAE-8D0F-B7D7FE3BD7A9}"/>
    <cellStyle name="集計 4 2 2 7 16" xfId="12869" xr:uid="{2FEA5CB2-7DD2-47C7-8335-9DB938EDA09A}"/>
    <cellStyle name="集計 4 2 2 7 16 2" xfId="23626" xr:uid="{7B666E01-36B9-4F6F-906B-60E0A6E9E94F}"/>
    <cellStyle name="集計 4 2 2 7 16 2 2" xfId="45317" xr:uid="{EE363DD8-17D7-42F9-86D9-E0F2BEF82240}"/>
    <cellStyle name="集計 4 2 2 7 16 3" xfId="34558" xr:uid="{83EE3C19-A242-49B3-835C-0E0CFC3724AA}"/>
    <cellStyle name="集計 4 2 2 7 17" xfId="13540" xr:uid="{16050A73-2805-4AFC-8872-E47AB9F62B67}"/>
    <cellStyle name="集計 4 2 2 7 17 2" xfId="35229" xr:uid="{E07C4C04-E5D3-437A-BE01-EA1FEB377D69}"/>
    <cellStyle name="集計 4 2 2 7 18" xfId="24469" xr:uid="{C30F9DE9-ADD6-45BD-8D79-7701E6C0CC13}"/>
    <cellStyle name="集計 4 2 2 7 19" xfId="46167" xr:uid="{ECA7C02F-47F5-4EB8-A908-BBAC0BC3E5D5}"/>
    <cellStyle name="集計 4 2 2 7 2" xfId="3721" xr:uid="{9AD5CFB2-7C18-48D1-89A1-30946F38DA10}"/>
    <cellStyle name="集計 4 2 2 7 2 2" xfId="14477" xr:uid="{468DDA27-E082-4E51-8AA5-2EC0E53FA3E8}"/>
    <cellStyle name="集計 4 2 2 7 2 2 2" xfId="36167" xr:uid="{BFA18E70-A9B2-4C51-91A7-4C4A8F320AE3}"/>
    <cellStyle name="集計 4 2 2 7 2 2 3" xfId="50378" xr:uid="{C57C6C67-9CD5-4A85-9DE1-21E98B9ED85F}"/>
    <cellStyle name="集計 4 2 2 7 2 3" xfId="25409" xr:uid="{D2894245-47DF-4E5F-A9B9-4A01AE5570B5}"/>
    <cellStyle name="集計 4 2 2 7 2 4" xfId="48209" xr:uid="{15067B9E-F82C-4E15-8BDD-D74D8511E49D}"/>
    <cellStyle name="集計 4 2 2 7 20" xfId="46845" xr:uid="{FC51A867-F2D9-43DE-87AC-936DF638E6FD}"/>
    <cellStyle name="集計 4 2 2 7 21" xfId="47529" xr:uid="{E98DC859-1921-4CF2-8FE0-979034BEF8C1}"/>
    <cellStyle name="集計 4 2 2 7 3" xfId="4401" xr:uid="{7B9BEB17-21E4-4DA7-836E-8776B407C594}"/>
    <cellStyle name="集計 4 2 2 7 3 2" xfId="15157" xr:uid="{C0B79CEB-2BD9-4B05-A77F-587D15666407}"/>
    <cellStyle name="集計 4 2 2 7 3 2 2" xfId="36847" xr:uid="{17D0453C-89B3-4813-BAF3-A91812526682}"/>
    <cellStyle name="集計 4 2 2 7 3 2 3" xfId="51058" xr:uid="{56D8B1AF-52ED-42A7-9D06-4FCDB3F36087}"/>
    <cellStyle name="集計 4 2 2 7 3 3" xfId="26089" xr:uid="{7553509F-E859-47D9-80B1-4BB8CD30E057}"/>
    <cellStyle name="集計 4 2 2 7 3 4" xfId="48889" xr:uid="{3D93F0DF-D2DA-40A8-8D3B-9B0FCA3D5638}"/>
    <cellStyle name="集計 4 2 2 7 4" xfId="5077" xr:uid="{635F2507-74E4-4354-9A67-69CB536D631C}"/>
    <cellStyle name="集計 4 2 2 7 4 2" xfId="15833" xr:uid="{F7CF9EC1-15B3-473C-8204-8C386A6F41D1}"/>
    <cellStyle name="集計 4 2 2 7 4 2 2" xfId="37523" xr:uid="{54DEAD76-B88B-46E1-83A6-F859D2A7F7C6}"/>
    <cellStyle name="集計 4 2 2 7 4 3" xfId="26765" xr:uid="{67F0490A-C66A-4706-8B79-2F7B228C8FFE}"/>
    <cellStyle name="集計 4 2 2 7 4 4" xfId="49698" xr:uid="{C97EE7BC-6F4F-4587-BA32-63C1F72FCD39}"/>
    <cellStyle name="集計 4 2 2 7 5" xfId="5757" xr:uid="{B8357FD1-795E-43FD-BB72-88824E15BCE4}"/>
    <cellStyle name="集計 4 2 2 7 5 2" xfId="16513" xr:uid="{CDA3702A-B73E-4504-B09F-6E809D5456D3}"/>
    <cellStyle name="集計 4 2 2 7 5 2 2" xfId="38203" xr:uid="{A835D3D0-B2CB-4F01-8722-9B78E0F3A5CB}"/>
    <cellStyle name="集計 4 2 2 7 5 3" xfId="27444" xr:uid="{58FB92AB-7805-4437-8057-1247A1523C20}"/>
    <cellStyle name="集計 4 2 2 7 6" xfId="6440" xr:uid="{994297C9-E4B7-453C-A601-3FC6DF863CCF}"/>
    <cellStyle name="集計 4 2 2 7 6 2" xfId="17196" xr:uid="{83FCA3C6-88B6-44C1-9F36-DCE3801F1D41}"/>
    <cellStyle name="集計 4 2 2 7 6 2 2" xfId="38886" xr:uid="{47E8FD3E-3F92-42A2-8C46-BD4A9A86072D}"/>
    <cellStyle name="集計 4 2 2 7 6 3" xfId="28127" xr:uid="{206325A4-0D53-4F38-BA13-246E89D9720B}"/>
    <cellStyle name="集計 4 2 2 7 7" xfId="7119" xr:uid="{97895210-8E93-4CC0-9D75-28EFAF23BF95}"/>
    <cellStyle name="集計 4 2 2 7 7 2" xfId="17875" xr:uid="{F5851F89-6BD6-4274-8CE8-090BA9DE7CAA}"/>
    <cellStyle name="集計 4 2 2 7 7 2 2" xfId="39565" xr:uid="{CDCDFCC5-E574-43E6-947E-0F2F5C2753A6}"/>
    <cellStyle name="集計 4 2 2 7 7 3" xfId="28806" xr:uid="{EB55A438-C192-4644-A7E0-7DB34293535A}"/>
    <cellStyle name="集計 4 2 2 7 8" xfId="7782" xr:uid="{6CD634AD-8E18-49D0-A552-7F0784D0EBF0}"/>
    <cellStyle name="集計 4 2 2 7 8 2" xfId="18538" xr:uid="{730A9CCC-E418-4F74-9FDF-D17F22A13317}"/>
    <cellStyle name="集計 4 2 2 7 8 2 2" xfId="40229" xr:uid="{BFEE155D-67EB-4A74-AD0F-EFE91DE1DB30}"/>
    <cellStyle name="集計 4 2 2 7 8 3" xfId="29470" xr:uid="{0885FE3F-4BB4-4083-96DF-9AB330E419C2}"/>
    <cellStyle name="集計 4 2 2 7 9" xfId="8418" xr:uid="{CA331704-D350-4204-BF3D-DA9894C2B65B}"/>
    <cellStyle name="集計 4 2 2 7 9 2" xfId="19174" xr:uid="{904E9D1E-55FC-4E27-BAAB-8896D8126419}"/>
    <cellStyle name="集計 4 2 2 7 9 2 2" xfId="40865" xr:uid="{F9D342B4-C6A4-4EF4-8A76-D40D3EAC9345}"/>
    <cellStyle name="集計 4 2 2 7 9 3" xfId="30106" xr:uid="{2A84D0C3-D8D1-4298-BF0F-F454A13E45BE}"/>
    <cellStyle name="集計 4 2 2 8" xfId="3129" xr:uid="{DB678FD6-DBF9-41F7-86A7-3353A4C99617}"/>
    <cellStyle name="集計 4 2 2 8 10" xfId="9157" xr:uid="{DAD0E288-5EF9-4AA1-B4B8-A044F6A22C5E}"/>
    <cellStyle name="集計 4 2 2 8 10 2" xfId="19914" xr:uid="{AEB1D368-187A-4F46-968B-DC9D6523EFB2}"/>
    <cellStyle name="集計 4 2 2 8 10 2 2" xfId="41605" xr:uid="{7B3C5BB7-B155-49A9-81A7-24FE0C3DAEBC}"/>
    <cellStyle name="集計 4 2 2 8 10 3" xfId="30846" xr:uid="{B9DAD5B4-0A2D-454B-A418-E4D2B734CF8F}"/>
    <cellStyle name="集計 4 2 2 8 11" xfId="9783" xr:uid="{52CEF147-118F-4532-ABB6-CBA33F0A2152}"/>
    <cellStyle name="集計 4 2 2 8 11 2" xfId="20540" xr:uid="{F08BD124-AA93-4F7F-AD3A-C7980CA04A5F}"/>
    <cellStyle name="集計 4 2 2 8 11 2 2" xfId="42231" xr:uid="{A7F6579A-A8A1-46EE-84B6-1F683B939BFE}"/>
    <cellStyle name="集計 4 2 2 8 11 3" xfId="31472" xr:uid="{D93DDB4A-B127-4020-AE31-E7C57C6B0959}"/>
    <cellStyle name="集計 4 2 2 8 12" xfId="10418" xr:uid="{39E6B0CC-911C-4C1D-9B88-16BD4273ADB5}"/>
    <cellStyle name="集計 4 2 2 8 12 2" xfId="21175" xr:uid="{C5536B6D-E1F2-4A12-ACA0-912A8E3C4CE5}"/>
    <cellStyle name="集計 4 2 2 8 12 2 2" xfId="42866" xr:uid="{24D6624B-7522-4E56-B97A-8F00D5D85A60}"/>
    <cellStyle name="集計 4 2 2 8 12 3" xfId="32107" xr:uid="{06F0A9AF-0514-4B19-A298-AEED5F8E32DB}"/>
    <cellStyle name="集計 4 2 2 8 13" xfId="11070" xr:uid="{7C5D6812-F906-4A22-9502-26ADD53DF9ED}"/>
    <cellStyle name="集計 4 2 2 8 13 2" xfId="21827" xr:uid="{9070AB27-65A7-400E-98BA-7DFC7192316A}"/>
    <cellStyle name="集計 4 2 2 8 13 2 2" xfId="43518" xr:uid="{C7E4CA4D-2ACF-4491-9ED7-F90C3CC5E5B7}"/>
    <cellStyle name="集計 4 2 2 8 13 3" xfId="32759" xr:uid="{01A6BA8B-3B6C-42C5-86B9-A147080D688A}"/>
    <cellStyle name="集計 4 2 2 8 14" xfId="11695" xr:uid="{1FD0E71E-DCE3-4096-9F62-F0F3F45FC993}"/>
    <cellStyle name="集計 4 2 2 8 14 2" xfId="22452" xr:uid="{B6A0314B-505C-4CB2-BA99-F74435ADDB9C}"/>
    <cellStyle name="集計 4 2 2 8 14 2 2" xfId="44143" xr:uid="{CE770ECD-B500-493C-B947-903F3B6656AF}"/>
    <cellStyle name="集計 4 2 2 8 14 3" xfId="33384" xr:uid="{E703C64D-4D61-4D27-82C5-5676347DFAFF}"/>
    <cellStyle name="集計 4 2 2 8 15" xfId="12300" xr:uid="{21F3D8A2-7573-4236-9942-FB7AB6E71927}"/>
    <cellStyle name="集計 4 2 2 8 15 2" xfId="23057" xr:uid="{7F0E8383-2A23-4C85-A24E-454DA1451071}"/>
    <cellStyle name="集計 4 2 2 8 15 2 2" xfId="44748" xr:uid="{0A62A8D8-377F-469A-A723-A1FA70EC0E87}"/>
    <cellStyle name="集計 4 2 2 8 15 3" xfId="33989" xr:uid="{21C6C777-12D2-492A-8CC1-1A931F8E0BA0}"/>
    <cellStyle name="集計 4 2 2 8 16" xfId="12929" xr:uid="{632A734A-E797-47AA-99BE-5CB6FBEFFA91}"/>
    <cellStyle name="集計 4 2 2 8 16 2" xfId="23686" xr:uid="{629B2537-871C-4457-9DC0-3BD703A40BED}"/>
    <cellStyle name="集計 4 2 2 8 16 2 2" xfId="45377" xr:uid="{70B48D47-39D7-466A-B686-70CE437E5551}"/>
    <cellStyle name="集計 4 2 2 8 16 3" xfId="34618" xr:uid="{E1D0C90A-3773-4CD1-9473-8641C176C919}"/>
    <cellStyle name="集計 4 2 2 8 17" xfId="13600" xr:uid="{1062B9E4-DFAF-4548-A036-3184DE0A2827}"/>
    <cellStyle name="集計 4 2 2 8 17 2" xfId="35289" xr:uid="{7D19FED0-90BE-41E9-AC73-E438B3B519E2}"/>
    <cellStyle name="集計 4 2 2 8 18" xfId="24529" xr:uid="{F67EC7D2-326B-48D8-A29C-DDE101D66D38}"/>
    <cellStyle name="集計 4 2 2 8 19" xfId="46227" xr:uid="{0FD802FB-171F-4936-9633-71E58A0CEA87}"/>
    <cellStyle name="集計 4 2 2 8 2" xfId="3781" xr:uid="{DE90B5B4-9BC6-4431-BFDC-071BC2201A22}"/>
    <cellStyle name="集計 4 2 2 8 2 2" xfId="14537" xr:uid="{E8592F2F-DB3D-451B-9AB1-0C7C203FF296}"/>
    <cellStyle name="集計 4 2 2 8 2 2 2" xfId="36227" xr:uid="{C01A5909-D373-4521-A82C-646CE077137E}"/>
    <cellStyle name="集計 4 2 2 8 2 2 3" xfId="50438" xr:uid="{936A6480-92A3-416D-B0DF-EAEAE3A751A7}"/>
    <cellStyle name="集計 4 2 2 8 2 3" xfId="25469" xr:uid="{A0F6E5D5-B20B-4B0C-A451-857F851FDB60}"/>
    <cellStyle name="集計 4 2 2 8 2 4" xfId="48269" xr:uid="{343F3724-4B02-4AAE-914F-FEB6E90B0B66}"/>
    <cellStyle name="集計 4 2 2 8 20" xfId="46905" xr:uid="{3E360517-C671-4F41-A952-876AF942A529}"/>
    <cellStyle name="集計 4 2 2 8 21" xfId="47589" xr:uid="{434CB527-FE33-4CC9-9A9E-E3AEF6B62921}"/>
    <cellStyle name="集計 4 2 2 8 3" xfId="4461" xr:uid="{35CCB7E4-AD91-4369-885E-E93A75420A33}"/>
    <cellStyle name="集計 4 2 2 8 3 2" xfId="15217" xr:uid="{2720F4F7-1A2C-436F-882D-840FCBBB9C23}"/>
    <cellStyle name="集計 4 2 2 8 3 2 2" xfId="36907" xr:uid="{FADCFA34-4D82-4BD1-8703-DCCA975720FB}"/>
    <cellStyle name="集計 4 2 2 8 3 2 3" xfId="51118" xr:uid="{72178000-7632-4F35-B2F7-3F347D41A566}"/>
    <cellStyle name="集計 4 2 2 8 3 3" xfId="26149" xr:uid="{8811EAEE-D82F-4061-8BF5-D5426D927810}"/>
    <cellStyle name="集計 4 2 2 8 3 4" xfId="48949" xr:uid="{B856D0C1-DC95-4438-B126-9E0A86A6FAC5}"/>
    <cellStyle name="集計 4 2 2 8 4" xfId="5137" xr:uid="{95D11463-D3BB-4912-B6A0-950DD2CFA7F7}"/>
    <cellStyle name="集計 4 2 2 8 4 2" xfId="15893" xr:uid="{3DDBD513-3DFF-4B41-80D1-118D979F0751}"/>
    <cellStyle name="集計 4 2 2 8 4 2 2" xfId="37583" xr:uid="{2830B3F3-57F2-43D3-951E-0E62D9F0E974}"/>
    <cellStyle name="集計 4 2 2 8 4 3" xfId="26825" xr:uid="{EF4646E5-EAD4-44B4-B9B2-D2E817F15A00}"/>
    <cellStyle name="集計 4 2 2 8 4 4" xfId="49758" xr:uid="{6737CEEC-102B-4443-8495-F5FF10174469}"/>
    <cellStyle name="集計 4 2 2 8 5" xfId="5817" xr:uid="{25B3CE43-C333-47E9-8B89-5194BCF3EBBF}"/>
    <cellStyle name="集計 4 2 2 8 5 2" xfId="16573" xr:uid="{F15D77A9-FF5A-4ED8-B71D-0BDEFBA47677}"/>
    <cellStyle name="集計 4 2 2 8 5 2 2" xfId="38263" xr:uid="{D2E1192C-9E03-49A0-9C80-36D8738F82BC}"/>
    <cellStyle name="集計 4 2 2 8 5 3" xfId="27504" xr:uid="{AF8B7D33-2440-433C-8234-5AFE2216558D}"/>
    <cellStyle name="集計 4 2 2 8 6" xfId="6500" xr:uid="{BB093612-1DAF-4158-9D76-D879CEE70232}"/>
    <cellStyle name="集計 4 2 2 8 6 2" xfId="17256" xr:uid="{9159B362-8AA1-4F6B-BE4B-5318718F7C22}"/>
    <cellStyle name="集計 4 2 2 8 6 2 2" xfId="38946" xr:uid="{AFBADD85-7E5C-46BB-87AC-06ACC6F27E4D}"/>
    <cellStyle name="集計 4 2 2 8 6 3" xfId="28187" xr:uid="{45689A0F-25BC-43CA-8546-9664EC42FB5B}"/>
    <cellStyle name="集計 4 2 2 8 7" xfId="7179" xr:uid="{42E9916E-98D2-4FD5-B42D-8570AACC9DA5}"/>
    <cellStyle name="集計 4 2 2 8 7 2" xfId="17935" xr:uid="{714B4C96-A886-4B7D-B1EC-5FE95211D4A2}"/>
    <cellStyle name="集計 4 2 2 8 7 2 2" xfId="39625" xr:uid="{A7722F01-0C4A-4A10-89F3-395ACF25B648}"/>
    <cellStyle name="集計 4 2 2 8 7 3" xfId="28866" xr:uid="{8F9430AC-EB5F-4319-95FD-6E98F949808F}"/>
    <cellStyle name="集計 4 2 2 8 8" xfId="7842" xr:uid="{6AB708D7-D695-46D5-929A-4F89D7873294}"/>
    <cellStyle name="集計 4 2 2 8 8 2" xfId="18598" xr:uid="{7A42016D-D7EE-47CC-9DDE-93812BCC523F}"/>
    <cellStyle name="集計 4 2 2 8 8 2 2" xfId="40289" xr:uid="{112B2073-87DE-424A-820B-318B58E03A2B}"/>
    <cellStyle name="集計 4 2 2 8 8 3" xfId="29530" xr:uid="{0D5AEC30-B57C-461D-958D-CCABF384903A}"/>
    <cellStyle name="集計 4 2 2 8 9" xfId="8478" xr:uid="{A147705E-B3D5-4F4A-8E3C-5B89774D52C9}"/>
    <cellStyle name="集計 4 2 2 8 9 2" xfId="19234" xr:uid="{4572B060-4710-4690-B24F-859572809598}"/>
    <cellStyle name="集計 4 2 2 8 9 2 2" xfId="40925" xr:uid="{77E2B89C-EA8B-4028-BFD8-627F3A446A05}"/>
    <cellStyle name="集計 4 2 2 8 9 3" xfId="30166" xr:uid="{52DFC0FE-0DBC-4A81-885A-3399B550B12E}"/>
    <cellStyle name="集計 4 2 2 9" xfId="3189" xr:uid="{B7C2A8B4-0755-4E8D-96AB-EB0679E3ADB0}"/>
    <cellStyle name="集計 4 2 2 9 10" xfId="9217" xr:uid="{BBE76E18-35FF-4181-9A67-1FE7FC552300}"/>
    <cellStyle name="集計 4 2 2 9 10 2" xfId="19974" xr:uid="{B35441D7-B45B-4796-91B8-8323A764ADB0}"/>
    <cellStyle name="集計 4 2 2 9 10 2 2" xfId="41665" xr:uid="{AA693EF4-5118-4932-AA01-998D65B4BFDD}"/>
    <cellStyle name="集計 4 2 2 9 10 3" xfId="30906" xr:uid="{AFC56559-BB2D-4A8D-BAF0-16299F563AD5}"/>
    <cellStyle name="集計 4 2 2 9 11" xfId="9843" xr:uid="{98E67013-28E1-4C3E-A447-4B849FDF9B9B}"/>
    <cellStyle name="集計 4 2 2 9 11 2" xfId="20600" xr:uid="{3478C09F-E054-474A-A2A9-9DB8CC6B1620}"/>
    <cellStyle name="集計 4 2 2 9 11 2 2" xfId="42291" xr:uid="{9436D926-92E5-43CF-B2B0-40F862692686}"/>
    <cellStyle name="集計 4 2 2 9 11 3" xfId="31532" xr:uid="{123CF87B-8231-47D7-8FD7-1C9CB74D4A5E}"/>
    <cellStyle name="集計 4 2 2 9 12" xfId="10478" xr:uid="{FA286FD3-750E-40A7-9CF6-59092099BA03}"/>
    <cellStyle name="集計 4 2 2 9 12 2" xfId="21235" xr:uid="{ACD58E3D-55C4-4F97-ABE2-C55E0FDE163E}"/>
    <cellStyle name="集計 4 2 2 9 12 2 2" xfId="42926" xr:uid="{48BFAABC-B673-42F4-B2CC-EE7F5ED83D0A}"/>
    <cellStyle name="集計 4 2 2 9 12 3" xfId="32167" xr:uid="{0C82B53E-9EFD-4CD8-A2A7-B6A0574B270E}"/>
    <cellStyle name="集計 4 2 2 9 13" xfId="11130" xr:uid="{04EA2AA8-AA88-404C-847E-637C6C4D4F9F}"/>
    <cellStyle name="集計 4 2 2 9 13 2" xfId="21887" xr:uid="{487A46BB-F534-462B-8EB6-C9BBA2589B83}"/>
    <cellStyle name="集計 4 2 2 9 13 2 2" xfId="43578" xr:uid="{7CCA3B64-1CD8-4FA6-8FF2-F628B4237234}"/>
    <cellStyle name="集計 4 2 2 9 13 3" xfId="32819" xr:uid="{0589569B-F0A4-40D1-B6A4-A7BF08C208B7}"/>
    <cellStyle name="集計 4 2 2 9 14" xfId="11755" xr:uid="{358A4E67-EB02-48D4-B7AE-A07772E5689E}"/>
    <cellStyle name="集計 4 2 2 9 14 2" xfId="22512" xr:uid="{B0FE99DC-F71C-4B8E-B4BE-92027B904061}"/>
    <cellStyle name="集計 4 2 2 9 14 2 2" xfId="44203" xr:uid="{5AD7F33B-DD2A-4EC2-B362-DFF44F811507}"/>
    <cellStyle name="集計 4 2 2 9 14 3" xfId="33444" xr:uid="{0A858D5B-FA2B-4CC6-B3E5-561A68D72C49}"/>
    <cellStyle name="集計 4 2 2 9 15" xfId="12360" xr:uid="{FE90EBC4-9F29-4BB4-9D3F-DC29931FC0D4}"/>
    <cellStyle name="集計 4 2 2 9 15 2" xfId="23117" xr:uid="{9A1C3FE2-1164-4D93-B965-B82797477981}"/>
    <cellStyle name="集計 4 2 2 9 15 2 2" xfId="44808" xr:uid="{8569BDF1-9B28-47FA-9B3A-9CB4D543C6D1}"/>
    <cellStyle name="集計 4 2 2 9 15 3" xfId="34049" xr:uid="{C1F95D0E-1C90-41C8-82DF-C95A162CEE39}"/>
    <cellStyle name="集計 4 2 2 9 16" xfId="12989" xr:uid="{B7AB9991-5100-46EB-A564-CD768AA98905}"/>
    <cellStyle name="集計 4 2 2 9 16 2" xfId="23746" xr:uid="{B6900556-EB37-4E65-B42D-7B273F086BE2}"/>
    <cellStyle name="集計 4 2 2 9 16 2 2" xfId="45437" xr:uid="{BCB72478-0291-4ACD-80B4-C217A5D396DC}"/>
    <cellStyle name="集計 4 2 2 9 16 3" xfId="34678" xr:uid="{71AFF0B8-88F8-4D05-81AA-B1B8891D292A}"/>
    <cellStyle name="集計 4 2 2 9 17" xfId="13660" xr:uid="{5CF65767-28A2-4B86-B39F-59AF8E02682E}"/>
    <cellStyle name="集計 4 2 2 9 17 2" xfId="35349" xr:uid="{CC642149-7DEA-4922-A124-9AB548E9412B}"/>
    <cellStyle name="集計 4 2 2 9 18" xfId="24589" xr:uid="{F65E46CE-FD75-4291-BD39-EF2804BF1916}"/>
    <cellStyle name="集計 4 2 2 9 19" xfId="46287" xr:uid="{C4B7D090-B0FF-4226-9AA0-77CB59EDEB9B}"/>
    <cellStyle name="集計 4 2 2 9 2" xfId="3841" xr:uid="{4BE79D24-7007-4F17-88A5-D092BB4753FC}"/>
    <cellStyle name="集計 4 2 2 9 2 2" xfId="14597" xr:uid="{96DEED02-AD02-4315-8794-92CF626E4A2A}"/>
    <cellStyle name="集計 4 2 2 9 2 2 2" xfId="36287" xr:uid="{1463B369-5A6A-41D8-99B7-B9147A005571}"/>
    <cellStyle name="集計 4 2 2 9 2 2 3" xfId="50498" xr:uid="{44377150-EC21-4856-AC63-146C6D66E8DC}"/>
    <cellStyle name="集計 4 2 2 9 2 3" xfId="25529" xr:uid="{A1D5A794-12F3-4DEA-B848-7D1EB4000F16}"/>
    <cellStyle name="集計 4 2 2 9 2 4" xfId="48329" xr:uid="{581AA26B-143D-4995-94E3-E8DCB4EF82F0}"/>
    <cellStyle name="集計 4 2 2 9 20" xfId="46965" xr:uid="{55CE3BC6-17F9-44D9-AF57-9B2B4EC22A76}"/>
    <cellStyle name="集計 4 2 2 9 21" xfId="47649" xr:uid="{449C6581-FEBC-403A-AEF0-10C7C057A534}"/>
    <cellStyle name="集計 4 2 2 9 3" xfId="4521" xr:uid="{517D186E-A149-4DC1-822B-E2C1C63541A9}"/>
    <cellStyle name="集計 4 2 2 9 3 2" xfId="15277" xr:uid="{10F2ACEC-63F8-433D-91CE-62457B7D6475}"/>
    <cellStyle name="集計 4 2 2 9 3 2 2" xfId="36967" xr:uid="{6AEDFBF9-289A-4100-B48C-72B51C4726F3}"/>
    <cellStyle name="集計 4 2 2 9 3 2 3" xfId="51178" xr:uid="{65D1A8B4-4C64-4148-A1CF-69899E5FAF68}"/>
    <cellStyle name="集計 4 2 2 9 3 3" xfId="26209" xr:uid="{C01D697F-14B1-4B0A-BFA4-7D4E4AE89B1F}"/>
    <cellStyle name="集計 4 2 2 9 3 4" xfId="49009" xr:uid="{EABA8B98-27C9-4494-A818-98DBE37B225D}"/>
    <cellStyle name="集計 4 2 2 9 4" xfId="5197" xr:uid="{64A6536D-48E1-493D-A092-FE9560CB467F}"/>
    <cellStyle name="集計 4 2 2 9 4 2" xfId="15953" xr:uid="{B6698DA3-DC27-4753-B50D-DB6FF58D6201}"/>
    <cellStyle name="集計 4 2 2 9 4 2 2" xfId="37643" xr:uid="{30674484-EADD-4FAD-9022-C49865237DE4}"/>
    <cellStyle name="集計 4 2 2 9 4 3" xfId="26885" xr:uid="{D1969C95-3456-444E-90DB-047506878399}"/>
    <cellStyle name="集計 4 2 2 9 4 4" xfId="49818" xr:uid="{FF2049DB-A6E2-4DA7-98A9-FEC45B5F69FC}"/>
    <cellStyle name="集計 4 2 2 9 5" xfId="5877" xr:uid="{EE80C585-24D6-4C5F-93E5-A315614E66E5}"/>
    <cellStyle name="集計 4 2 2 9 5 2" xfId="16633" xr:uid="{1C07B9CC-10E2-4B18-A28E-91D04059E5E5}"/>
    <cellStyle name="集計 4 2 2 9 5 2 2" xfId="38323" xr:uid="{E1465A04-ED78-41B0-A9EA-DE84899B5BD8}"/>
    <cellStyle name="集計 4 2 2 9 5 3" xfId="27564" xr:uid="{F6612010-B788-4BB4-A702-1D19CDE5C4C9}"/>
    <cellStyle name="集計 4 2 2 9 6" xfId="6560" xr:uid="{8B4C8978-57BC-4A77-B072-CFD292079502}"/>
    <cellStyle name="集計 4 2 2 9 6 2" xfId="17316" xr:uid="{CE226290-6045-434B-82F9-AF59A950D3F7}"/>
    <cellStyle name="集計 4 2 2 9 6 2 2" xfId="39006" xr:uid="{C8AF0EC6-F9DD-4513-A498-8C7313EC6289}"/>
    <cellStyle name="集計 4 2 2 9 6 3" xfId="28247" xr:uid="{633E53B1-454B-42CA-86C7-0FA25BD4D046}"/>
    <cellStyle name="集計 4 2 2 9 7" xfId="7239" xr:uid="{90835729-EA70-40B0-B5E8-6102A3CFE27F}"/>
    <cellStyle name="集計 4 2 2 9 7 2" xfId="17995" xr:uid="{4A058A60-A6F6-4398-AD45-62E9FF22430B}"/>
    <cellStyle name="集計 4 2 2 9 7 2 2" xfId="39685" xr:uid="{1CF5F747-7324-43EB-8F46-C42274105064}"/>
    <cellStyle name="集計 4 2 2 9 7 3" xfId="28926" xr:uid="{6EEDA926-1AAB-43AD-BE32-9D06B3A417C8}"/>
    <cellStyle name="集計 4 2 2 9 8" xfId="7902" xr:uid="{902FC6AE-3F54-4BC9-AEF9-F050B31FCFDD}"/>
    <cellStyle name="集計 4 2 2 9 8 2" xfId="18658" xr:uid="{B796430E-3368-4059-9DC7-6FA78D60A1D3}"/>
    <cellStyle name="集計 4 2 2 9 8 2 2" xfId="40349" xr:uid="{DED6BB40-40D7-46AA-8311-EC8FAEB3B90B}"/>
    <cellStyle name="集計 4 2 2 9 8 3" xfId="29590" xr:uid="{19620695-398A-424A-BB37-ACA15891E120}"/>
    <cellStyle name="集計 4 2 2 9 9" xfId="8538" xr:uid="{D66496A0-04C9-4960-9C91-69CEF793CB28}"/>
    <cellStyle name="集計 4 2 2 9 9 2" xfId="19294" xr:uid="{C3972312-6843-4AA5-98BB-857ADD95CA14}"/>
    <cellStyle name="集計 4 2 2 9 9 2 2" xfId="40985" xr:uid="{C3E26A98-4CF0-4130-85CE-A552233E0BFE}"/>
    <cellStyle name="集計 4 2 2 9 9 3" xfId="30226" xr:uid="{7976C5C3-B524-4E9C-9B1A-793A74909DE5}"/>
    <cellStyle name="集計 4 2 20" xfId="6027" xr:uid="{BDFD1212-70CB-4665-98A7-08FA81833CD9}"/>
    <cellStyle name="集計 4 2 20 2" xfId="16783" xr:uid="{00114250-3C6B-418A-916F-07AA2FBC961D}"/>
    <cellStyle name="集計 4 2 20 2 2" xfId="38473" xr:uid="{10268C1F-8C7E-46EA-ACEB-EEB9DAB7777A}"/>
    <cellStyle name="集計 4 2 20 3" xfId="27714" xr:uid="{6BE6FB43-18B1-475A-AE57-92C50CEB4AAE}"/>
    <cellStyle name="集計 4 2 21" xfId="2759" xr:uid="{E35B0B6B-7D80-4EF1-BFC8-49756F9453D1}"/>
    <cellStyle name="集計 4 2 21 2" xfId="14065" xr:uid="{E4B231C8-FFB2-4D03-98D6-8E7278D8BAEA}"/>
    <cellStyle name="集計 4 2 21 2 2" xfId="35755" xr:uid="{BBFD9C3C-5174-4EF1-9773-20C3543C5584}"/>
    <cellStyle name="集計 4 2 21 3" xfId="24996" xr:uid="{8B5C7A3A-015F-4252-A0DE-E6695AAC1B4B}"/>
    <cellStyle name="集計 4 2 22" xfId="2603" xr:uid="{CB3C1974-9346-40EE-A304-4C3E29979042}"/>
    <cellStyle name="集計 4 2 22 2" xfId="13972" xr:uid="{2A0767E5-A9F8-419B-8C6A-7B98533FE81A}"/>
    <cellStyle name="集計 4 2 22 2 2" xfId="35662" xr:uid="{D81817BE-C41A-44B1-9C4C-B647663F7BF5}"/>
    <cellStyle name="集計 4 2 22 3" xfId="24903" xr:uid="{9FC559A5-4FF4-4FAA-9F12-BA3C08396EEE}"/>
    <cellStyle name="集計 4 2 23" xfId="8773" xr:uid="{4C6B2D3D-35FD-4316-B29F-26DB5CD50B25}"/>
    <cellStyle name="集計 4 2 23 2" xfId="19529" xr:uid="{A685FEEB-BD3F-49B8-851B-FAC01D87912E}"/>
    <cellStyle name="集計 4 2 23 2 2" xfId="41220" xr:uid="{C6E6263C-E6AB-405A-B5F6-A991D64DF858}"/>
    <cellStyle name="集計 4 2 23 3" xfId="30461" xr:uid="{CBB1FA2B-D9C8-4520-95D2-85AB7DB0CA8C}"/>
    <cellStyle name="集計 4 2 24" xfId="11322" xr:uid="{BDBBA420-7D06-4DE7-9B5A-EE9E565E7EEA}"/>
    <cellStyle name="集計 4 2 24 2" xfId="22079" xr:uid="{47CCD707-36DD-4810-A757-37FDBCB387CE}"/>
    <cellStyle name="集計 4 2 24 2 2" xfId="43770" xr:uid="{0518532F-344A-4CC3-9D3A-45261DE2E045}"/>
    <cellStyle name="集計 4 2 24 3" xfId="33011" xr:uid="{927C5A02-AA5F-4B56-B909-F060161D4CB3}"/>
    <cellStyle name="集計 4 2 25" xfId="4760" xr:uid="{7F5E4206-5D75-4C7B-9246-7BB0B0675322}"/>
    <cellStyle name="集計 4 2 25 2" xfId="15516" xr:uid="{40F82611-D3A9-4BAC-9242-3259AFDDA0CF}"/>
    <cellStyle name="集計 4 2 25 2 2" xfId="37206" xr:uid="{7F0B2FCF-F5FE-4BAF-85F8-95B8172A4D7A}"/>
    <cellStyle name="集計 4 2 25 3" xfId="26448" xr:uid="{C847C672-33F8-4BEC-BBCB-777F63F675AD}"/>
    <cellStyle name="集計 4 2 26" xfId="24059" xr:uid="{5CBD7DA8-EA22-429F-AC38-5E60B2C7F5C9}"/>
    <cellStyle name="集計 4 2 27" xfId="45757" xr:uid="{E8C588A0-DC43-45A2-A0A8-23B4D6CE6EE0}"/>
    <cellStyle name="集計 4 2 28" xfId="46435" xr:uid="{A11B4A4A-15F3-4DD2-8457-53469C0A9AC2}"/>
    <cellStyle name="集計 4 2 29" xfId="47119" xr:uid="{9833619C-DDCA-41FE-9A26-E076DA3B0176}"/>
    <cellStyle name="集計 4 2 3" xfId="2482" xr:uid="{AB61D487-16EC-4784-82D9-58C2AF167E73}"/>
    <cellStyle name="集計 4 2 3 10" xfId="3264" xr:uid="{0D87BB19-0714-4970-BBA1-C3611549AC9E}"/>
    <cellStyle name="集計 4 2 3 10 10" xfId="9292" xr:uid="{ADA1F97C-BAB3-49CF-AA3A-BEE4304386B8}"/>
    <cellStyle name="集計 4 2 3 10 10 2" xfId="20049" xr:uid="{15DC0097-FEF4-4971-97AD-D729B5A70D34}"/>
    <cellStyle name="集計 4 2 3 10 10 2 2" xfId="41740" xr:uid="{FBCA7767-AF54-4EAF-9F8A-D5F1B971E77F}"/>
    <cellStyle name="集計 4 2 3 10 10 3" xfId="30981" xr:uid="{03E47911-0AF1-4C9A-8F84-2389DE8F0442}"/>
    <cellStyle name="集計 4 2 3 10 11" xfId="9918" xr:uid="{42E2DAE4-DF11-4AB4-902E-FD5CE0BB28A5}"/>
    <cellStyle name="集計 4 2 3 10 11 2" xfId="20675" xr:uid="{C14E015A-AA5A-4482-9444-EF480CF44228}"/>
    <cellStyle name="集計 4 2 3 10 11 2 2" xfId="42366" xr:uid="{474D0479-F6C1-47E9-BBB3-56EC3D0EEDA8}"/>
    <cellStyle name="集計 4 2 3 10 11 3" xfId="31607" xr:uid="{EF88F8E8-7E7B-479B-BC77-B9C759CF8F6F}"/>
    <cellStyle name="集計 4 2 3 10 12" xfId="10553" xr:uid="{6951EBAB-5906-4D42-B9D9-77904102F47A}"/>
    <cellStyle name="集計 4 2 3 10 12 2" xfId="21310" xr:uid="{9FEAE2D3-2B08-48B7-B6FD-1AC03E705A9D}"/>
    <cellStyle name="集計 4 2 3 10 12 2 2" xfId="43001" xr:uid="{087A36B3-1D2A-4B75-AF33-06AF54826055}"/>
    <cellStyle name="集計 4 2 3 10 12 3" xfId="32242" xr:uid="{BF2F31B1-5C31-4CF0-B53E-B6A7C913248F}"/>
    <cellStyle name="集計 4 2 3 10 13" xfId="11205" xr:uid="{A65402ED-301C-445E-A07A-928CE37C8BA4}"/>
    <cellStyle name="集計 4 2 3 10 13 2" xfId="21962" xr:uid="{95C7E08A-0D09-48D4-A3F7-C9D46B642A12}"/>
    <cellStyle name="集計 4 2 3 10 13 2 2" xfId="43653" xr:uid="{3AA15B88-ABD6-4438-82FB-5B021476681B}"/>
    <cellStyle name="集計 4 2 3 10 13 3" xfId="32894" xr:uid="{6C62DC55-B4DC-4C90-A9AF-7F62669328BC}"/>
    <cellStyle name="集計 4 2 3 10 14" xfId="11830" xr:uid="{BF432CE2-3583-44A8-A3EB-32C0901CD078}"/>
    <cellStyle name="集計 4 2 3 10 14 2" xfId="22587" xr:uid="{6A69DB50-5C64-4A89-931F-AAF707815FE1}"/>
    <cellStyle name="集計 4 2 3 10 14 2 2" xfId="44278" xr:uid="{B134238D-92DA-478F-9F11-E120C7B898E2}"/>
    <cellStyle name="集計 4 2 3 10 14 3" xfId="33519" xr:uid="{FD6D0B61-C612-4731-B739-54F29B14E9E8}"/>
    <cellStyle name="集計 4 2 3 10 15" xfId="12435" xr:uid="{B1AEC6DD-22F9-4D6F-A4F7-A40EA7B9C357}"/>
    <cellStyle name="集計 4 2 3 10 15 2" xfId="23192" xr:uid="{89BC62F8-CF03-4A96-BA22-875D0BEDC324}"/>
    <cellStyle name="集計 4 2 3 10 15 2 2" xfId="44883" xr:uid="{41006384-5512-4C10-8818-A40AF0545600}"/>
    <cellStyle name="集計 4 2 3 10 15 3" xfId="34124" xr:uid="{D91F59C9-03D9-446D-9A6F-D780EEE91FB3}"/>
    <cellStyle name="集計 4 2 3 10 16" xfId="13064" xr:uid="{72B6E188-19F4-4629-B3E6-DFC6909D03C3}"/>
    <cellStyle name="集計 4 2 3 10 16 2" xfId="23821" xr:uid="{27328FCD-F25D-4BCA-B8CF-26AD440566A2}"/>
    <cellStyle name="集計 4 2 3 10 16 2 2" xfId="45512" xr:uid="{F01400C1-974C-4049-8C71-E293DC7665DD}"/>
    <cellStyle name="集計 4 2 3 10 16 3" xfId="34753" xr:uid="{40FBDC77-227B-40E1-9D48-F7858DCF6A15}"/>
    <cellStyle name="集計 4 2 3 10 17" xfId="13735" xr:uid="{2F299AB0-CB07-482B-B1E8-B9D87F993372}"/>
    <cellStyle name="集計 4 2 3 10 17 2" xfId="35424" xr:uid="{B6992125-2B36-4B36-BC88-95D6811EA3CD}"/>
    <cellStyle name="集計 4 2 3 10 18" xfId="24664" xr:uid="{588C5A17-195B-4C4A-9ED7-B0363692FC06}"/>
    <cellStyle name="集計 4 2 3 10 19" xfId="46362" xr:uid="{8E61CD7A-97DD-41E0-BF3D-E9F10D230E9B}"/>
    <cellStyle name="集計 4 2 3 10 2" xfId="3916" xr:uid="{9DA8CC00-E808-4413-8363-25C7C80E2C73}"/>
    <cellStyle name="集計 4 2 3 10 2 2" xfId="14672" xr:uid="{BA3F1898-9B02-445D-92BA-621AEED7FD90}"/>
    <cellStyle name="集計 4 2 3 10 2 2 2" xfId="36362" xr:uid="{09B8C116-2628-4586-BC57-45B1E6FFCED8}"/>
    <cellStyle name="集計 4 2 3 10 2 2 3" xfId="50573" xr:uid="{BF11BC10-4CE1-4F99-BF5B-CC449559BC5F}"/>
    <cellStyle name="集計 4 2 3 10 2 3" xfId="25604" xr:uid="{1A0190F1-8C27-47DE-BC7F-F51FA3C11A08}"/>
    <cellStyle name="集計 4 2 3 10 2 4" xfId="48404" xr:uid="{BDF9455C-B1DD-47B8-A4BC-E4F3467695F9}"/>
    <cellStyle name="集計 4 2 3 10 20" xfId="47040" xr:uid="{98B0DC56-5EE1-4C98-80CC-9A9CE9B76A3B}"/>
    <cellStyle name="集計 4 2 3 10 21" xfId="47724" xr:uid="{0E3B9EDA-15A7-41D1-9521-DC86C4819AB8}"/>
    <cellStyle name="集計 4 2 3 10 3" xfId="4596" xr:uid="{822C35C8-ED19-4B0C-BE52-F243EB49BFEE}"/>
    <cellStyle name="集計 4 2 3 10 3 2" xfId="15352" xr:uid="{729BB97C-39A0-4152-9A08-11F7D1FD6228}"/>
    <cellStyle name="集計 4 2 3 10 3 2 2" xfId="37042" xr:uid="{095115BC-951B-4535-BDE6-855B398DE28B}"/>
    <cellStyle name="集計 4 2 3 10 3 2 3" xfId="51253" xr:uid="{67B9FF82-F31E-467C-A9D3-EB2CCC286CC1}"/>
    <cellStyle name="集計 4 2 3 10 3 3" xfId="26284" xr:uid="{3D998C3B-9A6C-4FFA-AD91-AEE9BC8207DC}"/>
    <cellStyle name="集計 4 2 3 10 3 4" xfId="49084" xr:uid="{A1365074-1B47-403A-89A2-D7E6958B6A7A}"/>
    <cellStyle name="集計 4 2 3 10 4" xfId="5272" xr:uid="{7F8B4C1F-662B-4D51-B402-3540A77B5123}"/>
    <cellStyle name="集計 4 2 3 10 4 2" xfId="16028" xr:uid="{57E2D653-483D-452A-BB3E-F123F458C7E7}"/>
    <cellStyle name="集計 4 2 3 10 4 2 2" xfId="37718" xr:uid="{083CA421-CEEA-4C08-A738-3E7D328C8E53}"/>
    <cellStyle name="集計 4 2 3 10 4 3" xfId="26960" xr:uid="{E869B5F7-16E9-4AC9-BFDD-CD00DBCB27C9}"/>
    <cellStyle name="集計 4 2 3 10 4 4" xfId="49893" xr:uid="{57045C0B-D39F-4A83-BC3A-E2B75642A320}"/>
    <cellStyle name="集計 4 2 3 10 5" xfId="5952" xr:uid="{A34D9646-5338-4106-BBCA-9FDAE0937A94}"/>
    <cellStyle name="集計 4 2 3 10 5 2" xfId="16708" xr:uid="{2A873628-7418-4260-A715-14F3EAB2A910}"/>
    <cellStyle name="集計 4 2 3 10 5 2 2" xfId="38398" xr:uid="{A13C78C2-D6C8-4ADE-942E-B14574A859C7}"/>
    <cellStyle name="集計 4 2 3 10 5 3" xfId="27639" xr:uid="{AFEC1AFF-F23F-449D-A049-4F25F3E36222}"/>
    <cellStyle name="集計 4 2 3 10 6" xfId="6635" xr:uid="{A03F9C87-4343-4A09-8E59-B4D8773F31C2}"/>
    <cellStyle name="集計 4 2 3 10 6 2" xfId="17391" xr:uid="{0755AB76-CCAA-4579-B27D-38AE6086E62F}"/>
    <cellStyle name="集計 4 2 3 10 6 2 2" xfId="39081" xr:uid="{3221B14E-5F97-45D5-9FE3-705A89964C93}"/>
    <cellStyle name="集計 4 2 3 10 6 3" xfId="28322" xr:uid="{E42A6E62-E2B2-4EB7-95CC-E0EFE4F74FDA}"/>
    <cellStyle name="集計 4 2 3 10 7" xfId="7314" xr:uid="{108F42F5-5A28-46FA-BF8D-ACB0C7387387}"/>
    <cellStyle name="集計 4 2 3 10 7 2" xfId="18070" xr:uid="{108261E5-F2FE-4E20-9AD9-F7705BB28EE5}"/>
    <cellStyle name="集計 4 2 3 10 7 2 2" xfId="39760" xr:uid="{B3929738-6E3E-432F-968E-7F0031D13637}"/>
    <cellStyle name="集計 4 2 3 10 7 3" xfId="29001" xr:uid="{1DDAB837-FA78-4F0C-B6EA-82220DF801FA}"/>
    <cellStyle name="集計 4 2 3 10 8" xfId="7977" xr:uid="{93F21A15-7765-49CF-9580-930A920CC682}"/>
    <cellStyle name="集計 4 2 3 10 8 2" xfId="18733" xr:uid="{0385DC83-6898-42C6-9E3D-3BA304AE31AA}"/>
    <cellStyle name="集計 4 2 3 10 8 2 2" xfId="40424" xr:uid="{8251D3C4-9197-40E1-8B75-8E7124F97437}"/>
    <cellStyle name="集計 4 2 3 10 8 3" xfId="29665" xr:uid="{32A2882A-03DE-4E8C-A182-750695DE6EEA}"/>
    <cellStyle name="集計 4 2 3 10 9" xfId="8613" xr:uid="{25C6B56C-5604-4B07-8057-663ED3040944}"/>
    <cellStyle name="集計 4 2 3 10 9 2" xfId="19369" xr:uid="{2FC72B57-81CD-4CE5-8D61-282DCA75DCAF}"/>
    <cellStyle name="集計 4 2 3 10 9 2 2" xfId="41060" xr:uid="{44EE1FF6-C7FD-439C-8EF3-1B51DACD6718}"/>
    <cellStyle name="集計 4 2 3 10 9 3" xfId="30301" xr:uid="{0F3B8BB5-D980-41FC-B3FA-6CD84212FAEC}"/>
    <cellStyle name="集計 4 2 3 11" xfId="3324" xr:uid="{8D30A9B1-DAB6-4510-8034-685951981F0B}"/>
    <cellStyle name="集計 4 2 3 11 10" xfId="9352" xr:uid="{2EE85FD2-F24D-4560-A36E-AB2B52DBD7AC}"/>
    <cellStyle name="集計 4 2 3 11 10 2" xfId="20109" xr:uid="{7945C4C6-520C-4FB0-A70A-12DDCF78AD32}"/>
    <cellStyle name="集計 4 2 3 11 10 2 2" xfId="41800" xr:uid="{C7148823-BAEF-4DC1-BABE-58483C58E98A}"/>
    <cellStyle name="集計 4 2 3 11 10 3" xfId="31041" xr:uid="{1DE910E3-59C6-49E8-9936-4772E774C064}"/>
    <cellStyle name="集計 4 2 3 11 11" xfId="9978" xr:uid="{9D1E3B88-8501-4B76-A90E-DE643E27BD5D}"/>
    <cellStyle name="集計 4 2 3 11 11 2" xfId="20735" xr:uid="{5D52AFFC-ACBD-420B-A69E-63BA804A1DBD}"/>
    <cellStyle name="集計 4 2 3 11 11 2 2" xfId="42426" xr:uid="{39783E68-5980-44E5-A015-BFA4842C1EEB}"/>
    <cellStyle name="集計 4 2 3 11 11 3" xfId="31667" xr:uid="{2A3F72C9-4AD2-4A87-8B38-CB8ACA1EF127}"/>
    <cellStyle name="集計 4 2 3 11 12" xfId="10613" xr:uid="{85E97A28-A837-4981-A8DB-B3D89A041D67}"/>
    <cellStyle name="集計 4 2 3 11 12 2" xfId="21370" xr:uid="{4F6C7392-AD14-44CE-911D-4E22E42878F9}"/>
    <cellStyle name="集計 4 2 3 11 12 2 2" xfId="43061" xr:uid="{7F5FE218-9A8D-4A94-BEE7-56539577A72A}"/>
    <cellStyle name="集計 4 2 3 11 12 3" xfId="32302" xr:uid="{54ED9B87-3005-4205-95F5-FBAEF829DAD6}"/>
    <cellStyle name="集計 4 2 3 11 13" xfId="11265" xr:uid="{CD466290-3E7B-4D4D-8198-DEF1B89DC0CE}"/>
    <cellStyle name="集計 4 2 3 11 13 2" xfId="22022" xr:uid="{7196950E-A1C6-4A4A-9463-10308C50BEF4}"/>
    <cellStyle name="集計 4 2 3 11 13 2 2" xfId="43713" xr:uid="{FF44282F-CE9E-48EC-A5F6-89BFCD235AE9}"/>
    <cellStyle name="集計 4 2 3 11 13 3" xfId="32954" xr:uid="{ADC2C292-6CA1-4A75-9CDE-84C385E140B9}"/>
    <cellStyle name="集計 4 2 3 11 14" xfId="11890" xr:uid="{539E11CC-A3C3-4187-BCAD-1C9EEB1F25A9}"/>
    <cellStyle name="集計 4 2 3 11 14 2" xfId="22647" xr:uid="{E26857F5-F130-4357-804A-5346E4183CAC}"/>
    <cellStyle name="集計 4 2 3 11 14 2 2" xfId="44338" xr:uid="{BB84FBF5-0D5F-44A0-B826-07F3CD69F25D}"/>
    <cellStyle name="集計 4 2 3 11 14 3" xfId="33579" xr:uid="{3ACF8113-F1A9-44EA-9E63-E43A05794122}"/>
    <cellStyle name="集計 4 2 3 11 15" xfId="12495" xr:uid="{558E73A6-617D-4CB9-9DC6-BB80FDFAD010}"/>
    <cellStyle name="集計 4 2 3 11 15 2" xfId="23252" xr:uid="{45F5E347-7691-455B-9870-656106EE0D4F}"/>
    <cellStyle name="集計 4 2 3 11 15 2 2" xfId="44943" xr:uid="{B05621D8-C97D-4E5F-B1FE-37FD1E581402}"/>
    <cellStyle name="集計 4 2 3 11 15 3" xfId="34184" xr:uid="{E21258E3-E27E-4D22-9E21-CB3F5FA2EE9E}"/>
    <cellStyle name="集計 4 2 3 11 16" xfId="13124" xr:uid="{EF347473-FE8E-447D-B379-F3E8B022A8B5}"/>
    <cellStyle name="集計 4 2 3 11 16 2" xfId="23881" xr:uid="{B93CD99E-2AEE-412B-970F-0AD72FF5277B}"/>
    <cellStyle name="集計 4 2 3 11 16 2 2" xfId="45572" xr:uid="{99B0A384-7367-4663-A45B-2E91C47AAFB4}"/>
    <cellStyle name="集計 4 2 3 11 16 3" xfId="34813" xr:uid="{F7CEAEBA-7ACD-4FB2-AACC-B96EF014A467}"/>
    <cellStyle name="集計 4 2 3 11 17" xfId="13795" xr:uid="{D17455D8-E4CF-4D26-A5DF-2BBB80B7A522}"/>
    <cellStyle name="集計 4 2 3 11 17 2" xfId="35484" xr:uid="{0501C57A-B16E-4881-A6ED-491A3F2B8772}"/>
    <cellStyle name="集計 4 2 3 11 18" xfId="24724" xr:uid="{5F97569B-2809-4743-A05B-01A0DC82D971}"/>
    <cellStyle name="集計 4 2 3 11 19" xfId="46422" xr:uid="{82BB9B89-2D56-46DA-9E93-D90A309B08CD}"/>
    <cellStyle name="集計 4 2 3 11 2" xfId="3976" xr:uid="{EDF0F124-E2E8-4019-817E-D79E27BFE29A}"/>
    <cellStyle name="集計 4 2 3 11 2 2" xfId="14732" xr:uid="{7A51DAF0-E795-4511-9256-654C47E2922E}"/>
    <cellStyle name="集計 4 2 3 11 2 2 2" xfId="36422" xr:uid="{1BF6E494-6B49-4A7D-97E8-DA0ABA127C13}"/>
    <cellStyle name="集計 4 2 3 11 2 2 3" xfId="50633" xr:uid="{17036C2D-D916-44F7-9DBE-6081E71265B6}"/>
    <cellStyle name="集計 4 2 3 11 2 3" xfId="25664" xr:uid="{AB8D0B22-E0F0-4B08-8FC0-5C147DCCE41F}"/>
    <cellStyle name="集計 4 2 3 11 2 4" xfId="48464" xr:uid="{4619CD86-9612-45B5-B836-FC0361636F6E}"/>
    <cellStyle name="集計 4 2 3 11 20" xfId="47100" xr:uid="{D0A9DBBE-8CF8-4C48-8631-3E33A457830D}"/>
    <cellStyle name="集計 4 2 3 11 21" xfId="47784" xr:uid="{D604978E-3995-4F44-938C-2F01AA05BCA0}"/>
    <cellStyle name="集計 4 2 3 11 3" xfId="4656" xr:uid="{988EF2DB-BC15-483D-A460-EDFFB568882B}"/>
    <cellStyle name="集計 4 2 3 11 3 2" xfId="15412" xr:uid="{6C4601F8-3F21-407D-A57B-AF8F5C7D3245}"/>
    <cellStyle name="集計 4 2 3 11 3 2 2" xfId="37102" xr:uid="{460E490C-5D1C-420C-AA39-D30AB1540131}"/>
    <cellStyle name="集計 4 2 3 11 3 2 3" xfId="51313" xr:uid="{D7385763-0BB6-418C-AF9C-763D5E868105}"/>
    <cellStyle name="集計 4 2 3 11 3 3" xfId="26344" xr:uid="{E88FE160-830F-4B77-B23F-4036AB84DBF7}"/>
    <cellStyle name="集計 4 2 3 11 3 4" xfId="49144" xr:uid="{D3A6267A-767F-4DBA-AD23-3046D1066281}"/>
    <cellStyle name="集計 4 2 3 11 4" xfId="5332" xr:uid="{3AB49941-50A9-4D28-8067-D500BC1521F8}"/>
    <cellStyle name="集計 4 2 3 11 4 2" xfId="16088" xr:uid="{373A688F-8ED5-471D-B0FE-4DB48ACD2303}"/>
    <cellStyle name="集計 4 2 3 11 4 2 2" xfId="37778" xr:uid="{F98FF7E4-E9FE-4C2F-A3F5-066B7284682E}"/>
    <cellStyle name="集計 4 2 3 11 4 3" xfId="27020" xr:uid="{C694E402-0C88-4E69-94E9-D9B6A72F7AD1}"/>
    <cellStyle name="集計 4 2 3 11 4 4" xfId="49953" xr:uid="{118491DF-F343-41E6-8B4D-33FEAF7164F4}"/>
    <cellStyle name="集計 4 2 3 11 5" xfId="6012" xr:uid="{664BFE3D-7297-444A-B100-DFFAC00B2121}"/>
    <cellStyle name="集計 4 2 3 11 5 2" xfId="16768" xr:uid="{6285E8EB-4FFB-458F-9B9B-27BF646AF0D8}"/>
    <cellStyle name="集計 4 2 3 11 5 2 2" xfId="38458" xr:uid="{2D3A9F76-DFCB-49B5-B5D3-25FDC34FE927}"/>
    <cellStyle name="集計 4 2 3 11 5 3" xfId="27699" xr:uid="{42662FAD-DB03-49DD-B66F-0AAF8890E933}"/>
    <cellStyle name="集計 4 2 3 11 6" xfId="6695" xr:uid="{BB7DBE91-9A73-4F49-A9C0-E6B0CD6A4580}"/>
    <cellStyle name="集計 4 2 3 11 6 2" xfId="17451" xr:uid="{DA879478-6775-4A57-997D-0F7B1E91E58C}"/>
    <cellStyle name="集計 4 2 3 11 6 2 2" xfId="39141" xr:uid="{0BFD088D-3A85-42EB-8260-AF7934E58D2D}"/>
    <cellStyle name="集計 4 2 3 11 6 3" xfId="28382" xr:uid="{D79381D1-70E4-4F16-A4A2-FB96ADA88BC1}"/>
    <cellStyle name="集計 4 2 3 11 7" xfId="7374" xr:uid="{565B4B5F-CF81-485B-824C-B2E55B6FABED}"/>
    <cellStyle name="集計 4 2 3 11 7 2" xfId="18130" xr:uid="{9030493D-7F3E-48B4-9BA2-EE3B4C5E543D}"/>
    <cellStyle name="集計 4 2 3 11 7 2 2" xfId="39820" xr:uid="{FDEA39A8-B374-4B53-83BB-0CF826C4974C}"/>
    <cellStyle name="集計 4 2 3 11 7 3" xfId="29061" xr:uid="{562B4AEF-8E68-4173-9CEB-7BD9F7BB81AE}"/>
    <cellStyle name="集計 4 2 3 11 8" xfId="8037" xr:uid="{30F3547F-15FA-4BF6-8157-6947E59EC64C}"/>
    <cellStyle name="集計 4 2 3 11 8 2" xfId="18793" xr:uid="{DA31611E-19BE-4C45-AB9F-65A611FD42E1}"/>
    <cellStyle name="集計 4 2 3 11 8 2 2" xfId="40484" xr:uid="{19C27CBE-C333-4F57-893B-5D49226E4CC3}"/>
    <cellStyle name="集計 4 2 3 11 8 3" xfId="29725" xr:uid="{B7D0DC94-DAF2-4FC5-8EB4-62CF67B3F7BF}"/>
    <cellStyle name="集計 4 2 3 11 9" xfId="8673" xr:uid="{BC4DB491-55CC-45C5-AE49-D3C9EDD0964C}"/>
    <cellStyle name="集計 4 2 3 11 9 2" xfId="19429" xr:uid="{F281B524-AD36-4243-86F3-DE31766C4AA6}"/>
    <cellStyle name="集計 4 2 3 11 9 2 2" xfId="41120" xr:uid="{81001957-B23D-4C6D-8936-A2ABC24C5F02}"/>
    <cellStyle name="集計 4 2 3 11 9 3" xfId="30361" xr:uid="{9C249838-D596-4CAA-9FAA-8E69A731037B}"/>
    <cellStyle name="集計 4 2 3 12" xfId="3411" xr:uid="{D2FAD7A3-F068-4124-A6B8-5EC5EB9DB781}"/>
    <cellStyle name="集計 4 2 3 12 2" xfId="14167" xr:uid="{D16DC9C3-D2C2-46AA-9D36-25B27A3A5E43}"/>
    <cellStyle name="集計 4 2 3 12 2 2" xfId="35857" xr:uid="{3464EC64-A0EF-4E73-904A-63FD2DA2F6A4}"/>
    <cellStyle name="集計 4 2 3 12 2 3" xfId="50070" xr:uid="{7DD25A11-CF3C-4F9D-A928-D49F65B11AAE}"/>
    <cellStyle name="集計 4 2 3 12 3" xfId="25098" xr:uid="{29CEB291-8CD6-412D-9BCD-82D4C6F4DE02}"/>
    <cellStyle name="集計 4 2 3 12 4" xfId="47901" xr:uid="{75F2CE9F-B04A-4F8C-AEEE-F8DC4515485A}"/>
    <cellStyle name="集計 4 2 3 13" xfId="4090" xr:uid="{C18A196B-CB12-402C-A055-9081E05028B3}"/>
    <cellStyle name="集計 4 2 3 13 2" xfId="14846" xr:uid="{44D0F9BD-9A85-4E4D-8754-B0B2270FC2E4}"/>
    <cellStyle name="集計 4 2 3 13 2 2" xfId="36536" xr:uid="{E4382CDA-7F70-4322-961A-959FBAA597DD}"/>
    <cellStyle name="集計 4 2 3 13 2 3" xfId="50750" xr:uid="{2F70337D-BECE-445C-84D2-B1125AD6D803}"/>
    <cellStyle name="集計 4 2 3 13 3" xfId="25778" xr:uid="{C6275DB1-9F8E-4522-AC6B-96B91FCDD598}"/>
    <cellStyle name="集計 4 2 3 13 4" xfId="48581" xr:uid="{2AC7D0E1-4993-41DB-9F19-F3C2754E263F}"/>
    <cellStyle name="集計 4 2 3 14" xfId="4768" xr:uid="{676AF456-6DAA-452C-9918-8357C07EA72A}"/>
    <cellStyle name="集計 4 2 3 14 2" xfId="15524" xr:uid="{928C030B-8B61-47B7-AEFC-7EDC7DBF4441}"/>
    <cellStyle name="集計 4 2 3 14 2 2" xfId="37214" xr:uid="{EAE90B46-834E-41FE-8C0E-48E8C6144401}"/>
    <cellStyle name="集計 4 2 3 14 3" xfId="26456" xr:uid="{549032A6-A90D-4105-8522-D2243FAC2675}"/>
    <cellStyle name="集計 4 2 3 14 4" xfId="49390" xr:uid="{32AC752A-5989-49C0-BF8A-F239FAA8612F}"/>
    <cellStyle name="集計 4 2 3 15" xfId="5446" xr:uid="{70F7B57C-ADAA-473F-9849-A456EA545370}"/>
    <cellStyle name="集計 4 2 3 15 2" xfId="16202" xr:uid="{7D5866DB-BE24-4C80-AD11-7DA5C6DF272D}"/>
    <cellStyle name="集計 4 2 3 15 2 2" xfId="37892" xr:uid="{522AF777-4B92-45DF-9B4D-EAFBD5E2116B}"/>
    <cellStyle name="集計 4 2 3 15 3" xfId="27134" xr:uid="{333B5359-D4C6-43FE-B938-9499F4014F8D}"/>
    <cellStyle name="集計 4 2 3 16" xfId="6133" xr:uid="{7E2C7980-053C-4579-A965-671E9A8A010A}"/>
    <cellStyle name="集計 4 2 3 16 2" xfId="16889" xr:uid="{96CE303D-AE5F-41CC-A0C7-570C5B366951}"/>
    <cellStyle name="集計 4 2 3 16 2 2" xfId="38579" xr:uid="{247BA02F-FE99-4A32-9114-81C1EAB3E8A6}"/>
    <cellStyle name="集計 4 2 3 16 3" xfId="27820" xr:uid="{D9C9AC3C-0871-4F69-A242-C74133A49589}"/>
    <cellStyle name="集計 4 2 3 17" xfId="6809" xr:uid="{8A5B904A-EE51-4921-B5A5-740DD7A416EE}"/>
    <cellStyle name="集計 4 2 3 17 2" xfId="17565" xr:uid="{DCE7AA90-932C-472A-951F-711EC3509CCA}"/>
    <cellStyle name="集計 4 2 3 17 2 2" xfId="39255" xr:uid="{769F2105-BB56-44F9-98CD-698784E137A3}"/>
    <cellStyle name="集計 4 2 3 17 3" xfId="28496" xr:uid="{DE8EE15A-1B7A-422D-9218-A729E0D77455}"/>
    <cellStyle name="集計 4 2 3 18" xfId="8106" xr:uid="{2FA850D5-4C80-4F3B-B041-973B40DFD10B}"/>
    <cellStyle name="集計 4 2 3 18 2" xfId="18862" xr:uid="{F0B80A53-1DB8-40E8-8E7E-A75428783D97}"/>
    <cellStyle name="集計 4 2 3 18 2 2" xfId="40553" xr:uid="{0CA6A070-C24B-49E6-B8F2-A6C3A68251AF}"/>
    <cellStyle name="集計 4 2 3 18 3" xfId="29794" xr:uid="{FDFCAA80-BDD1-4858-9E2D-E407B1332B4C}"/>
    <cellStyle name="集計 4 2 3 19" xfId="10048" xr:uid="{4C98262E-C218-4E99-A0D8-04ECAFE4F552}"/>
    <cellStyle name="集計 4 2 3 19 2" xfId="20805" xr:uid="{9B139F0B-1B12-46E8-8C71-A862AA1A3579}"/>
    <cellStyle name="集計 4 2 3 19 2 2" xfId="42496" xr:uid="{2643A185-FDC0-4392-9468-528EDCF3D7EB}"/>
    <cellStyle name="集計 4 2 3 19 3" xfId="31737" xr:uid="{07A1F756-0F39-4298-8B55-EBB89B2BA8B2}"/>
    <cellStyle name="集計 4 2 3 2" xfId="2819" xr:uid="{548DAACB-1110-4419-A17B-139A5D01A848}"/>
    <cellStyle name="集計 4 2 3 2 10" xfId="8847" xr:uid="{A30EE104-AC67-445C-A79D-0EB450F5F57B}"/>
    <cellStyle name="集計 4 2 3 2 10 2" xfId="19603" xr:uid="{103EC9CD-28BE-47EB-AD5A-4FE90445F800}"/>
    <cellStyle name="集計 4 2 3 2 10 2 2" xfId="41294" xr:uid="{6F9371F1-D8C0-4961-BB08-C6E2732DA149}"/>
    <cellStyle name="集計 4 2 3 2 10 3" xfId="30535" xr:uid="{FBFF9CF9-E33C-46F1-B808-9C95F91335A1}"/>
    <cellStyle name="集計 4 2 3 2 11" xfId="9472" xr:uid="{ACCFE8EB-C291-4600-B055-01D53CC993DA}"/>
    <cellStyle name="集計 4 2 3 2 11 2" xfId="20229" xr:uid="{A0CF9B66-5E77-4C62-B4B5-51321D008E09}"/>
    <cellStyle name="集計 4 2 3 2 11 2 2" xfId="41920" xr:uid="{A9F801D1-0D9F-4B0A-9887-821AA3B4DF3F}"/>
    <cellStyle name="集計 4 2 3 2 11 3" xfId="31161" xr:uid="{F9F6E1C5-732F-46EF-8384-EFDC47E52DA1}"/>
    <cellStyle name="集計 4 2 3 2 12" xfId="10107" xr:uid="{B5743CB8-D841-4A89-9D82-07E01D8B2447}"/>
    <cellStyle name="集計 4 2 3 2 12 2" xfId="20864" xr:uid="{D759A005-FF1C-431B-A9CB-437E11DF9AC5}"/>
    <cellStyle name="集計 4 2 3 2 12 2 2" xfId="42555" xr:uid="{824ED56D-2423-4764-AE67-3450C51CF7F4}"/>
    <cellStyle name="集計 4 2 3 2 12 3" xfId="31796" xr:uid="{D0CB7939-3177-40E8-9CC7-55FCC61E20B2}"/>
    <cellStyle name="集計 4 2 3 2 13" xfId="10759" xr:uid="{9E7DF46F-D42F-40EE-A8FE-B0E29DF9F609}"/>
    <cellStyle name="集計 4 2 3 2 13 2" xfId="21516" xr:uid="{148C1F35-318E-4A01-AA5F-04222BF21226}"/>
    <cellStyle name="集計 4 2 3 2 13 2 2" xfId="43207" xr:uid="{454F4D25-76A2-4A81-AA79-9022CA13D603}"/>
    <cellStyle name="集計 4 2 3 2 13 3" xfId="32448" xr:uid="{4F790E2F-D81D-4522-ACEC-4651CE111EF7}"/>
    <cellStyle name="集計 4 2 3 2 14" xfId="11384" xr:uid="{2EF02283-3E53-4452-9018-20048C583C3D}"/>
    <cellStyle name="集計 4 2 3 2 14 2" xfId="22141" xr:uid="{F06CBBE1-AAF1-46AD-94A1-64167C3D627A}"/>
    <cellStyle name="集計 4 2 3 2 14 2 2" xfId="43832" xr:uid="{B766019A-66A9-4B19-867D-D696B553B2AA}"/>
    <cellStyle name="集計 4 2 3 2 14 3" xfId="33073" xr:uid="{E6A87659-12D6-4E67-9834-07DBAD6D3CD9}"/>
    <cellStyle name="集計 4 2 3 2 15" xfId="11989" xr:uid="{0E231564-08D7-4A9A-BD61-47851DB5D96A}"/>
    <cellStyle name="集計 4 2 3 2 15 2" xfId="22746" xr:uid="{325012FD-BB94-434F-A150-E6C41B0B8B95}"/>
    <cellStyle name="集計 4 2 3 2 15 2 2" xfId="44437" xr:uid="{453855B1-941B-4568-9A2B-77FB8A51FE1F}"/>
    <cellStyle name="集計 4 2 3 2 15 3" xfId="33678" xr:uid="{B94166B2-9F2F-4B7F-89E7-C02D9160DE25}"/>
    <cellStyle name="集計 4 2 3 2 16" xfId="12618" xr:uid="{3DFBC426-9D96-49DD-ACA1-277A4D18D1E1}"/>
    <cellStyle name="集計 4 2 3 2 16 2" xfId="23375" xr:uid="{7D696912-1C65-4BA2-A2D1-0AA8BB61A124}"/>
    <cellStyle name="集計 4 2 3 2 16 2 2" xfId="45066" xr:uid="{ED96E20C-F0DE-4432-B920-C3640D86D86B}"/>
    <cellStyle name="集計 4 2 3 2 16 3" xfId="34307" xr:uid="{277680EE-013B-4F42-8271-58F295158FE5}"/>
    <cellStyle name="集計 4 2 3 2 17" xfId="13289" xr:uid="{A5938F29-8BC8-4936-8375-520F3FA42007}"/>
    <cellStyle name="集計 4 2 3 2 17 2" xfId="34978" xr:uid="{18BEABBE-131D-4A35-97CE-AD815220D93C}"/>
    <cellStyle name="集計 4 2 3 2 18" xfId="24218" xr:uid="{F2F40199-8500-4596-87FD-42EBF4ED7DC9}"/>
    <cellStyle name="集計 4 2 3 2 19" xfId="45916" xr:uid="{FC3ED9AC-87AE-4EA4-BC2C-67FE53812302}"/>
    <cellStyle name="集計 4 2 3 2 2" xfId="3470" xr:uid="{09CB7905-88B3-4FDA-8D03-693AB4C2BA19}"/>
    <cellStyle name="集計 4 2 3 2 2 2" xfId="14226" xr:uid="{91B542F4-5175-4C48-A8AA-16C5E1C4600F}"/>
    <cellStyle name="集計 4 2 3 2 2 2 2" xfId="35916" xr:uid="{B64150D9-EA2B-4741-9B86-8CB1DBF8A39A}"/>
    <cellStyle name="集計 4 2 3 2 2 2 3" xfId="50127" xr:uid="{FDD10E6B-F62D-4B77-A8D2-DA9A5BF7C0F4}"/>
    <cellStyle name="集計 4 2 3 2 2 3" xfId="25157" xr:uid="{282DE148-1B05-4EC3-8AEA-45A7EC2CCDF3}"/>
    <cellStyle name="集計 4 2 3 2 2 4" xfId="47958" xr:uid="{F91F925C-5CFE-4374-B5AD-C4B2EA6DF65B}"/>
    <cellStyle name="集計 4 2 3 2 20" xfId="46594" xr:uid="{5E31B3E7-BB75-4EE6-AFD4-6AAD3E609A00}"/>
    <cellStyle name="集計 4 2 3 2 21" xfId="47278" xr:uid="{28D05B0F-DDB2-4A5B-A442-0F7986E55936}"/>
    <cellStyle name="集計 4 2 3 2 3" xfId="4150" xr:uid="{A2FFD1DF-0735-400E-BC22-D9ED0040F8A9}"/>
    <cellStyle name="集計 4 2 3 2 3 2" xfId="14906" xr:uid="{E1C44E96-27C0-4FB4-90AD-A49F44A4A472}"/>
    <cellStyle name="集計 4 2 3 2 3 2 2" xfId="36596" xr:uid="{8A7E221B-2B4F-4EEE-8B1D-8615A3128E9C}"/>
    <cellStyle name="集計 4 2 3 2 3 2 3" xfId="50807" xr:uid="{02885859-C407-4892-9209-3A20DBCBABFC}"/>
    <cellStyle name="集計 4 2 3 2 3 3" xfId="25838" xr:uid="{F1B5A189-CB6C-4AEA-A0D5-E017FC8A2C19}"/>
    <cellStyle name="集計 4 2 3 2 3 4" xfId="48638" xr:uid="{350FE37C-D57B-49B8-9BFA-7C1EFE5A4B4F}"/>
    <cellStyle name="集計 4 2 3 2 4" xfId="4826" xr:uid="{ED4EC0C0-284E-4254-9909-5EC00C266680}"/>
    <cellStyle name="集計 4 2 3 2 4 2" xfId="15582" xr:uid="{397ADBEE-93F5-49C8-9ED4-90C509E42F7B}"/>
    <cellStyle name="集計 4 2 3 2 4 2 2" xfId="37272" xr:uid="{CDD9FAEF-09A8-4F3B-BA45-524BD5E50794}"/>
    <cellStyle name="集計 4 2 3 2 4 3" xfId="26514" xr:uid="{0659367C-2CE9-4A64-90B2-66941F8CF3A9}"/>
    <cellStyle name="集計 4 2 3 2 4 4" xfId="49447" xr:uid="{996FFFDC-0140-4FBC-BAE6-320A201DC7B4}"/>
    <cellStyle name="集計 4 2 3 2 5" xfId="5506" xr:uid="{AF8D8567-BBC1-4783-96E3-42E6170722B2}"/>
    <cellStyle name="集計 4 2 3 2 5 2" xfId="16262" xr:uid="{019222B5-88E4-4F47-8ECC-0586B7F51837}"/>
    <cellStyle name="集計 4 2 3 2 5 2 2" xfId="37952" xr:uid="{5744C481-EA50-4B55-A949-4152E528968F}"/>
    <cellStyle name="集計 4 2 3 2 5 3" xfId="27193" xr:uid="{C81E5B46-FE8B-4297-8D2E-A89EF2610F08}"/>
    <cellStyle name="集計 4 2 3 2 6" xfId="6189" xr:uid="{2AAE08FD-0873-4826-9A3F-65E845D96458}"/>
    <cellStyle name="集計 4 2 3 2 6 2" xfId="16945" xr:uid="{990F0D22-8D40-4BA1-BB39-53E7840B2A6A}"/>
    <cellStyle name="集計 4 2 3 2 6 2 2" xfId="38635" xr:uid="{254046E0-752C-4DF3-81ED-702F3545EE38}"/>
    <cellStyle name="集計 4 2 3 2 6 3" xfId="27876" xr:uid="{346CB0E7-366C-4DE8-91C6-8CA9CC8D53BB}"/>
    <cellStyle name="集計 4 2 3 2 7" xfId="6868" xr:uid="{23FFE0DF-DD1B-46B2-857E-F9E2E67F4C0D}"/>
    <cellStyle name="集計 4 2 3 2 7 2" xfId="17624" xr:uid="{9FDE3AA6-B16A-4A81-8CAA-7D1D0B8DABA6}"/>
    <cellStyle name="集計 4 2 3 2 7 2 2" xfId="39314" xr:uid="{80E92580-0CFA-471A-A188-569C43464519}"/>
    <cellStyle name="集計 4 2 3 2 7 3" xfId="28555" xr:uid="{361EDED0-F4E2-473D-9D2A-1213BCBA9891}"/>
    <cellStyle name="集計 4 2 3 2 8" xfId="7531" xr:uid="{A76ABFB7-3133-4351-AC6B-30AAFC2E191F}"/>
    <cellStyle name="集計 4 2 3 2 8 2" xfId="18287" xr:uid="{B643A4AD-0BBD-428B-B427-492D89F83B2D}"/>
    <cellStyle name="集計 4 2 3 2 8 2 2" xfId="39977" xr:uid="{A0A5A589-DD7C-43F2-91AD-BC3C7EFBFC0F}"/>
    <cellStyle name="集計 4 2 3 2 8 3" xfId="29218" xr:uid="{06DE98C6-592D-46DE-AD73-EEFD85BC5C89}"/>
    <cellStyle name="集計 4 2 3 2 9" xfId="8166" xr:uid="{0C726DBE-D50A-4393-A8CF-55F4229C4C90}"/>
    <cellStyle name="集計 4 2 3 2 9 2" xfId="18922" xr:uid="{2F2170F1-37CD-487D-AD7F-1D044EA88300}"/>
    <cellStyle name="集計 4 2 3 2 9 2 2" xfId="40613" xr:uid="{B162F4EC-EEC0-4F05-8C6E-6D0A2874A577}"/>
    <cellStyle name="集計 4 2 3 2 9 3" xfId="29854" xr:uid="{ED3C1F35-5B0B-46F4-8A8F-548CE957EEFC}"/>
    <cellStyle name="集計 4 2 3 20" xfId="12561" xr:uid="{7BAD9143-31BD-4DE5-881C-94FC736E4986}"/>
    <cellStyle name="集計 4 2 3 20 2" xfId="23318" xr:uid="{122F31E4-6970-46EF-88DC-D836A1C80879}"/>
    <cellStyle name="集計 4 2 3 20 2 2" xfId="45009" xr:uid="{0A52A657-EFCE-404F-B854-6E151EAFEEA3}"/>
    <cellStyle name="集計 4 2 3 20 3" xfId="34250" xr:uid="{B0FC9950-ADCD-469A-A69E-E3A6B4B64B57}"/>
    <cellStyle name="集計 4 2 3 21" xfId="13232" xr:uid="{09A3C700-9208-479F-AEC9-0AC5F203A0FF}"/>
    <cellStyle name="集計 4 2 3 21 2" xfId="23917" xr:uid="{9AEC096C-515C-45F9-938F-1BCD780393C6}"/>
    <cellStyle name="集計 4 2 3 21 2 2" xfId="45608" xr:uid="{83134B6A-E6D2-44C7-AE56-DDEEFAFA8235}"/>
    <cellStyle name="集計 4 2 3 21 3" xfId="34921" xr:uid="{FBC75DAD-3B9D-4AF1-A690-1CF110F9E67A}"/>
    <cellStyle name="集計 4 2 3 22" xfId="24161" xr:uid="{F0D2AFB7-5E15-4F6F-82E1-780ED027253F}"/>
    <cellStyle name="集計 4 2 3 23" xfId="45859" xr:uid="{AACE1E33-DE24-40FF-820F-5F4B1BBE4649}"/>
    <cellStyle name="集計 4 2 3 24" xfId="46537" xr:uid="{C74CF035-FB15-4EF5-8231-F8DCF6D974CE}"/>
    <cellStyle name="集計 4 2 3 25" xfId="47221" xr:uid="{79744C7D-7746-46A7-8EAE-105E97CC1E5E}"/>
    <cellStyle name="集計 4 2 3 3" xfId="2878" xr:uid="{03E12BCA-763A-4058-9726-D2409DC1D328}"/>
    <cellStyle name="集計 4 2 3 3 10" xfId="8906" xr:uid="{840D009E-A82B-40D5-AAAB-513E8E97231F}"/>
    <cellStyle name="集計 4 2 3 3 10 2" xfId="19662" xr:uid="{01A5BC40-0129-45BF-B5BB-42B1B21E9069}"/>
    <cellStyle name="集計 4 2 3 3 10 2 2" xfId="41353" xr:uid="{C74DC9BB-114B-4D86-8691-7AA50F171F11}"/>
    <cellStyle name="集計 4 2 3 3 10 3" xfId="30594" xr:uid="{1AD2BF9B-C7C3-4D45-AD4D-A21A69C5E2CC}"/>
    <cellStyle name="集計 4 2 3 3 11" xfId="9531" xr:uid="{5F5DA888-1137-417E-88A2-8EC50DACFB6C}"/>
    <cellStyle name="集計 4 2 3 3 11 2" xfId="20288" xr:uid="{5A0D7EE9-6328-44E3-BD5B-329E20931B5F}"/>
    <cellStyle name="集計 4 2 3 3 11 2 2" xfId="41979" xr:uid="{059BC09C-C700-49EF-88F0-97395D582C68}"/>
    <cellStyle name="集計 4 2 3 3 11 3" xfId="31220" xr:uid="{4D3ACC78-460F-4D4C-B3DA-8D7411A813AC}"/>
    <cellStyle name="集計 4 2 3 3 12" xfId="10166" xr:uid="{EB8881BB-229D-4562-8329-A3ED9F1711D7}"/>
    <cellStyle name="集計 4 2 3 3 12 2" xfId="20923" xr:uid="{705D8E04-C00A-455F-A55B-1F82F00DBF2D}"/>
    <cellStyle name="集計 4 2 3 3 12 2 2" xfId="42614" xr:uid="{CFD051BC-3603-4537-B4D0-E7408D4D7D14}"/>
    <cellStyle name="集計 4 2 3 3 12 3" xfId="31855" xr:uid="{2733D6F2-323D-4581-B433-049BD2CF1753}"/>
    <cellStyle name="集計 4 2 3 3 13" xfId="10818" xr:uid="{A5BD2771-740E-4DB8-B332-E64C289487D0}"/>
    <cellStyle name="集計 4 2 3 3 13 2" xfId="21575" xr:uid="{0BD088EA-A8E9-4DF0-A79E-FD8E3544BB21}"/>
    <cellStyle name="集計 4 2 3 3 13 2 2" xfId="43266" xr:uid="{73487A56-35C1-495E-9434-247481603445}"/>
    <cellStyle name="集計 4 2 3 3 13 3" xfId="32507" xr:uid="{F1817045-AF16-4EE1-BBBD-AA93D08D4ACB}"/>
    <cellStyle name="集計 4 2 3 3 14" xfId="11443" xr:uid="{643DC4C8-966B-43D2-A03A-F1FE2288E63A}"/>
    <cellStyle name="集計 4 2 3 3 14 2" xfId="22200" xr:uid="{0595ABAB-D44A-4DD0-A17E-2A6A7ECD4BC5}"/>
    <cellStyle name="集計 4 2 3 3 14 2 2" xfId="43891" xr:uid="{0F401549-3C40-4C22-9A1E-FB7B4E2DC253}"/>
    <cellStyle name="集計 4 2 3 3 14 3" xfId="33132" xr:uid="{F1CE4C27-35B9-412A-9916-965A16951E79}"/>
    <cellStyle name="集計 4 2 3 3 15" xfId="12048" xr:uid="{22D21BB9-989C-4F6C-AE6C-EC12547D2BBB}"/>
    <cellStyle name="集計 4 2 3 3 15 2" xfId="22805" xr:uid="{DF865234-E721-4F23-97F4-844AAA8DC03C}"/>
    <cellStyle name="集計 4 2 3 3 15 2 2" xfId="44496" xr:uid="{EEB8F771-079F-4526-BEFB-4E0C5A70FFF6}"/>
    <cellStyle name="集計 4 2 3 3 15 3" xfId="33737" xr:uid="{856E0CDB-540F-470C-AFA6-7DEFF22E73D4}"/>
    <cellStyle name="集計 4 2 3 3 16" xfId="12677" xr:uid="{C85FF54B-7130-4610-9C32-14B00F7D10C9}"/>
    <cellStyle name="集計 4 2 3 3 16 2" xfId="23434" xr:uid="{4B1B76E0-5312-440C-82D0-8317ADDFA765}"/>
    <cellStyle name="集計 4 2 3 3 16 2 2" xfId="45125" xr:uid="{5929B3DA-3827-4745-835D-B64A28A1F9F9}"/>
    <cellStyle name="集計 4 2 3 3 16 3" xfId="34366" xr:uid="{8BD7BBCC-E1D0-4B6F-8D4C-BC54B8B00214}"/>
    <cellStyle name="集計 4 2 3 3 17" xfId="13348" xr:uid="{132E4931-1350-46A5-8FA1-C3F4435ACA7F}"/>
    <cellStyle name="集計 4 2 3 3 17 2" xfId="35037" xr:uid="{D8D900F1-9E92-4664-9F81-4BCD076AF626}"/>
    <cellStyle name="集計 4 2 3 3 18" xfId="24277" xr:uid="{CDCA9412-BB4C-4733-8559-E2682681742C}"/>
    <cellStyle name="集計 4 2 3 3 19" xfId="45975" xr:uid="{2BA6601A-BA49-4516-9700-9577E40D9F4C}"/>
    <cellStyle name="集計 4 2 3 3 2" xfId="3529" xr:uid="{826AFBC4-CF02-408A-97A4-FA1F3DD5FFA6}"/>
    <cellStyle name="集計 4 2 3 3 2 2" xfId="14285" xr:uid="{17A14DFA-100F-4D77-B903-8501045AD9AA}"/>
    <cellStyle name="集計 4 2 3 3 2 2 2" xfId="35975" xr:uid="{B95187B6-9426-46DC-A33F-C76F6E8EF407}"/>
    <cellStyle name="集計 4 2 3 3 2 2 3" xfId="50186" xr:uid="{61411465-9C06-4201-A336-C06B5EA20903}"/>
    <cellStyle name="集計 4 2 3 3 2 3" xfId="25217" xr:uid="{6200D699-1C68-4F53-815B-17B351780E67}"/>
    <cellStyle name="集計 4 2 3 3 2 4" xfId="48017" xr:uid="{733DF71B-5F27-42A2-8CEB-B06958FD3BC0}"/>
    <cellStyle name="集計 4 2 3 3 20" xfId="46653" xr:uid="{40362EE9-7369-4C3A-BE2F-1945A657E658}"/>
    <cellStyle name="集計 4 2 3 3 21" xfId="47337" xr:uid="{B39112D7-2050-47C0-B1F7-E6C35CAC8DB0}"/>
    <cellStyle name="集計 4 2 3 3 3" xfId="4209" xr:uid="{B218034D-9BDA-4105-8A1C-632C2B44EF75}"/>
    <cellStyle name="集計 4 2 3 3 3 2" xfId="14965" xr:uid="{A334E92D-0AE1-48CC-A319-3ADECCFD9856}"/>
    <cellStyle name="集計 4 2 3 3 3 2 2" xfId="36655" xr:uid="{A0FAF172-5DD7-431D-B9AF-562296F016F8}"/>
    <cellStyle name="集計 4 2 3 3 3 2 3" xfId="50866" xr:uid="{C95A1F4E-0E1B-4BC2-8CAB-7A675866E2DC}"/>
    <cellStyle name="集計 4 2 3 3 3 3" xfId="25897" xr:uid="{39BCDA39-4407-4823-966C-516F2859EFC4}"/>
    <cellStyle name="集計 4 2 3 3 3 4" xfId="48697" xr:uid="{00011014-CF36-4D67-ADB3-9F9FA69594B4}"/>
    <cellStyle name="集計 4 2 3 3 4" xfId="4885" xr:uid="{7091D428-9EC7-4DD5-B315-EC1768F044F3}"/>
    <cellStyle name="集計 4 2 3 3 4 2" xfId="15641" xr:uid="{B7C6916C-694E-4208-883E-BE81A52C2836}"/>
    <cellStyle name="集計 4 2 3 3 4 2 2" xfId="37331" xr:uid="{CB7D613F-5634-44DE-8289-D498BC8682CB}"/>
    <cellStyle name="集計 4 2 3 3 4 3" xfId="26573" xr:uid="{B590B186-A663-43C3-8FED-BB8F27563D13}"/>
    <cellStyle name="集計 4 2 3 3 4 4" xfId="49506" xr:uid="{C9A04FB3-204B-4A21-ABF4-D8BAE8D240DB}"/>
    <cellStyle name="集計 4 2 3 3 5" xfId="5565" xr:uid="{B9097761-DB16-41E5-AAF0-130A15AD3AEF}"/>
    <cellStyle name="集計 4 2 3 3 5 2" xfId="16321" xr:uid="{62BD1A9C-4CED-4839-BC9D-D1921AFCEDC3}"/>
    <cellStyle name="集計 4 2 3 3 5 2 2" xfId="38011" xr:uid="{00724454-41C4-4DEA-9751-138100BCEB0F}"/>
    <cellStyle name="集計 4 2 3 3 5 3" xfId="27252" xr:uid="{128234B4-CF44-47CF-881B-2EFB5E2D282E}"/>
    <cellStyle name="集計 4 2 3 3 6" xfId="6248" xr:uid="{1FE3827C-1F39-4B6A-918F-71F2037786D5}"/>
    <cellStyle name="集計 4 2 3 3 6 2" xfId="17004" xr:uid="{3C58BCDF-D127-4BB6-8AD7-EAF9CE09E643}"/>
    <cellStyle name="集計 4 2 3 3 6 2 2" xfId="38694" xr:uid="{FFDB9BD7-6293-40DE-AE23-04C0E82BF7AB}"/>
    <cellStyle name="集計 4 2 3 3 6 3" xfId="27935" xr:uid="{709FC091-EFB2-4B6F-AC74-DD96EF22553A}"/>
    <cellStyle name="集計 4 2 3 3 7" xfId="6927" xr:uid="{BDAA5577-20A0-403F-9107-F8829829FB38}"/>
    <cellStyle name="集計 4 2 3 3 7 2" xfId="17683" xr:uid="{DCF1F658-9838-4D26-B84A-56ED54AC9289}"/>
    <cellStyle name="集計 4 2 3 3 7 2 2" xfId="39373" xr:uid="{BCC8F621-8925-4A64-A3F4-0E383482D68A}"/>
    <cellStyle name="集計 4 2 3 3 7 3" xfId="28614" xr:uid="{8F85C07E-F048-4A76-B72C-771E6FF3A1E1}"/>
    <cellStyle name="集計 4 2 3 3 8" xfId="7590" xr:uid="{8BF19E5E-132E-4FB5-A5C8-2F51A186FB90}"/>
    <cellStyle name="集計 4 2 3 3 8 2" xfId="18346" xr:uid="{0421B832-B229-4B1F-9EC8-6E386065235F}"/>
    <cellStyle name="集計 4 2 3 3 8 2 2" xfId="40037" xr:uid="{0E540484-59EA-47CC-9FCF-2A3ACC3D0663}"/>
    <cellStyle name="集計 4 2 3 3 8 3" xfId="29278" xr:uid="{CD17CEAF-CF2C-42A1-AF62-3B1567C5B864}"/>
    <cellStyle name="集計 4 2 3 3 9" xfId="8226" xr:uid="{64D77CE7-D6FE-4410-A9E6-179A603A328B}"/>
    <cellStyle name="集計 4 2 3 3 9 2" xfId="18982" xr:uid="{54B14016-9FA4-474C-B803-A1D89806B12D}"/>
    <cellStyle name="集計 4 2 3 3 9 2 2" xfId="40673" xr:uid="{F3F68DDF-7201-44F3-ABC9-B21C5F169C0A}"/>
    <cellStyle name="集計 4 2 3 3 9 3" xfId="29914" xr:uid="{5D209EB3-2D60-401F-98E8-A8A5B4B66EE2}"/>
    <cellStyle name="集計 4 2 3 4" xfId="2935" xr:uid="{6C170951-7352-48E3-A9C8-506682E27CBD}"/>
    <cellStyle name="集計 4 2 3 4 10" xfId="8963" xr:uid="{376DA002-6E96-4E46-B609-90C0B5A6361D}"/>
    <cellStyle name="集計 4 2 3 4 10 2" xfId="19719" xr:uid="{B7521E5D-573F-47F0-B0CF-2906DD980E38}"/>
    <cellStyle name="集計 4 2 3 4 10 2 2" xfId="41410" xr:uid="{3AB414DF-8A20-4D9E-B419-B467E4792DB1}"/>
    <cellStyle name="集計 4 2 3 4 10 3" xfId="30651" xr:uid="{DDADD60A-285C-4543-8198-B92A5EF64A20}"/>
    <cellStyle name="集計 4 2 3 4 11" xfId="9588" xr:uid="{5EBB08BB-20CD-40F7-A566-42A0DC318CA6}"/>
    <cellStyle name="集計 4 2 3 4 11 2" xfId="20345" xr:uid="{584BDBE8-CDF7-4EAD-99DC-E5C54D08B722}"/>
    <cellStyle name="集計 4 2 3 4 11 2 2" xfId="42036" xr:uid="{B5270305-63FB-41A7-9EDC-DA4AF7A2BD8E}"/>
    <cellStyle name="集計 4 2 3 4 11 3" xfId="31277" xr:uid="{1B5DEFE7-3D58-490B-A082-E8841EB6AD1F}"/>
    <cellStyle name="集計 4 2 3 4 12" xfId="10223" xr:uid="{0392E6A0-C179-437C-8478-C7057B6E3930}"/>
    <cellStyle name="集計 4 2 3 4 12 2" xfId="20980" xr:uid="{80C29376-4999-4859-8898-BAB3B4528069}"/>
    <cellStyle name="集計 4 2 3 4 12 2 2" xfId="42671" xr:uid="{CB471711-6864-4E33-B947-E6A9E0255C3B}"/>
    <cellStyle name="集計 4 2 3 4 12 3" xfId="31912" xr:uid="{07FB4D11-E580-4954-A2BC-3A4B930B9B78}"/>
    <cellStyle name="集計 4 2 3 4 13" xfId="10875" xr:uid="{21B6C793-44CC-4955-BB67-B65CC4A4AE8D}"/>
    <cellStyle name="集計 4 2 3 4 13 2" xfId="21632" xr:uid="{EA62A840-851D-4971-A445-3DDFFDF2AE3B}"/>
    <cellStyle name="集計 4 2 3 4 13 2 2" xfId="43323" xr:uid="{28F657E2-6B63-46FB-A940-6B89556497E1}"/>
    <cellStyle name="集計 4 2 3 4 13 3" xfId="32564" xr:uid="{6E29DCB1-3381-4596-90A0-E48C9B97D75D}"/>
    <cellStyle name="集計 4 2 3 4 14" xfId="11500" xr:uid="{E3572A1D-4218-4A5F-85F2-F317BE6A1554}"/>
    <cellStyle name="集計 4 2 3 4 14 2" xfId="22257" xr:uid="{AF85417A-EBC5-4F79-905B-AFE0ADAC3931}"/>
    <cellStyle name="集計 4 2 3 4 14 2 2" xfId="43948" xr:uid="{ECF2DE64-F718-4F0F-A432-5ED67A584C79}"/>
    <cellStyle name="集計 4 2 3 4 14 3" xfId="33189" xr:uid="{34DC5848-25FA-47B7-8E18-41A2BE8B2F31}"/>
    <cellStyle name="集計 4 2 3 4 15" xfId="12105" xr:uid="{E6BD3092-21AF-4E7F-BED9-2A370EC73A3D}"/>
    <cellStyle name="集計 4 2 3 4 15 2" xfId="22862" xr:uid="{3D555576-F9B7-4C08-BC18-65369D196E17}"/>
    <cellStyle name="集計 4 2 3 4 15 2 2" xfId="44553" xr:uid="{849685B6-F1B1-4F3E-9684-92EDC872FFEF}"/>
    <cellStyle name="集計 4 2 3 4 15 3" xfId="33794" xr:uid="{87270AFF-EFA5-4EE9-BD7F-5986ECD3FE63}"/>
    <cellStyle name="集計 4 2 3 4 16" xfId="12734" xr:uid="{B93BDB42-9F9C-4E5F-8753-F4E54CD0337A}"/>
    <cellStyle name="集計 4 2 3 4 16 2" xfId="23491" xr:uid="{7BC4B22B-A120-4253-8D68-406F6992983C}"/>
    <cellStyle name="集計 4 2 3 4 16 2 2" xfId="45182" xr:uid="{E2ED9B35-EA2C-40B6-8028-B0B8E31A9D7F}"/>
    <cellStyle name="集計 4 2 3 4 16 3" xfId="34423" xr:uid="{AF270637-B6AE-4D02-934D-7102C3B31E81}"/>
    <cellStyle name="集計 4 2 3 4 17" xfId="13405" xr:uid="{DEB13692-0A2B-4D01-85E0-107DFADC2E72}"/>
    <cellStyle name="集計 4 2 3 4 17 2" xfId="35094" xr:uid="{3B2E580A-1317-4704-8B24-25876820D2CC}"/>
    <cellStyle name="集計 4 2 3 4 18" xfId="24334" xr:uid="{7DB0CD89-7942-4B16-ABE7-29E5AC51DFC9}"/>
    <cellStyle name="集計 4 2 3 4 19" xfId="46032" xr:uid="{9CE03460-B09E-489C-8B9A-66CD52DD4C14}"/>
    <cellStyle name="集計 4 2 3 4 2" xfId="3586" xr:uid="{709570D3-2973-4DEA-9815-7B0C12D04203}"/>
    <cellStyle name="集計 4 2 3 4 2 2" xfId="14342" xr:uid="{80AD505B-6A06-4CD9-A386-D1215BBF780D}"/>
    <cellStyle name="集計 4 2 3 4 2 2 2" xfId="36032" xr:uid="{0A767DC5-CD83-4F3C-8170-3370DE6B3F9A}"/>
    <cellStyle name="集計 4 2 3 4 2 2 3" xfId="50243" xr:uid="{01846390-D018-494F-B42B-7733E3038DBB}"/>
    <cellStyle name="集計 4 2 3 4 2 3" xfId="25274" xr:uid="{519A60E9-4452-421C-AA31-EC8D3D7EBA8D}"/>
    <cellStyle name="集計 4 2 3 4 2 4" xfId="48074" xr:uid="{3C5963EB-8D83-4327-9CFF-37C088A3BF80}"/>
    <cellStyle name="集計 4 2 3 4 20" xfId="46710" xr:uid="{59B03D72-9BF8-4775-BD22-F468004B6930}"/>
    <cellStyle name="集計 4 2 3 4 21" xfId="47394" xr:uid="{FE5578B5-3337-491B-A7A8-2707B19D3F5A}"/>
    <cellStyle name="集計 4 2 3 4 3" xfId="4266" xr:uid="{2E4FF474-54EC-4C35-8C1A-0E392B02289F}"/>
    <cellStyle name="集計 4 2 3 4 3 2" xfId="15022" xr:uid="{C09C0BCC-0E08-48C3-BC9D-86065E3096BE}"/>
    <cellStyle name="集計 4 2 3 4 3 2 2" xfId="36712" xr:uid="{798FC597-6819-455E-AF4D-402006D0110D}"/>
    <cellStyle name="集計 4 2 3 4 3 2 3" xfId="50923" xr:uid="{6553A657-7C7B-48C7-985B-0B0F7EADED55}"/>
    <cellStyle name="集計 4 2 3 4 3 3" xfId="25954" xr:uid="{E27B9456-5815-4849-9DB6-611CEED2641B}"/>
    <cellStyle name="集計 4 2 3 4 3 4" xfId="48754" xr:uid="{31AF5905-5FBF-404D-86A6-92B941F01F76}"/>
    <cellStyle name="集計 4 2 3 4 4" xfId="4942" xr:uid="{E203C32D-AFF4-4373-8D50-A228044E3C65}"/>
    <cellStyle name="集計 4 2 3 4 4 2" xfId="15698" xr:uid="{7F27B8EB-9D99-4626-9F09-1B0FE353356D}"/>
    <cellStyle name="集計 4 2 3 4 4 2 2" xfId="37388" xr:uid="{827356E7-C5F5-4911-B43B-71251740DB31}"/>
    <cellStyle name="集計 4 2 3 4 4 3" xfId="26630" xr:uid="{42391889-805A-4312-BAC1-199EA2E8172A}"/>
    <cellStyle name="集計 4 2 3 4 4 4" xfId="49563" xr:uid="{6AA4C24A-7807-44B6-8F17-02E7EF9C6031}"/>
    <cellStyle name="集計 4 2 3 4 5" xfId="5622" xr:uid="{90E7ED46-6AE0-447D-A17B-44E90F8D6B07}"/>
    <cellStyle name="集計 4 2 3 4 5 2" xfId="16378" xr:uid="{05474062-802A-4B84-A027-4DD5ED9F9EDA}"/>
    <cellStyle name="集計 4 2 3 4 5 2 2" xfId="38068" xr:uid="{CE5A40C7-065A-44EF-9A76-86415B73FE5B}"/>
    <cellStyle name="集計 4 2 3 4 5 3" xfId="27309" xr:uid="{3ABF2BCC-1E86-48CB-80C1-0BA6BF3A92D0}"/>
    <cellStyle name="集計 4 2 3 4 6" xfId="6305" xr:uid="{17BE352A-19AA-4AE3-90EB-79156FBBD5B0}"/>
    <cellStyle name="集計 4 2 3 4 6 2" xfId="17061" xr:uid="{BA980CB1-B397-4FD8-9685-9EE650136434}"/>
    <cellStyle name="集計 4 2 3 4 6 2 2" xfId="38751" xr:uid="{3A3D99D1-F8A6-4BCA-B2F9-3BA247F9AB1B}"/>
    <cellStyle name="集計 4 2 3 4 6 3" xfId="27992" xr:uid="{3C155953-C4ED-415E-8027-291EAEFCB557}"/>
    <cellStyle name="集計 4 2 3 4 7" xfId="6984" xr:uid="{8CE76C77-6688-445D-96E0-57CCF47E5862}"/>
    <cellStyle name="集計 4 2 3 4 7 2" xfId="17740" xr:uid="{1D23FAD2-FD28-497A-B96D-4DF39FA3F6DD}"/>
    <cellStyle name="集計 4 2 3 4 7 2 2" xfId="39430" xr:uid="{7E44366E-9B1A-4F3E-9A57-EB7BEAC9DBCE}"/>
    <cellStyle name="集計 4 2 3 4 7 3" xfId="28671" xr:uid="{FA5254A7-5E11-4CF8-A662-8756043DC0CE}"/>
    <cellStyle name="集計 4 2 3 4 8" xfId="7647" xr:uid="{A58DC599-0E56-4F0F-B24B-E3595AF9FCBA}"/>
    <cellStyle name="集計 4 2 3 4 8 2" xfId="18403" xr:uid="{14BE5905-E6B2-4A53-AF76-20FE065DBDBE}"/>
    <cellStyle name="集計 4 2 3 4 8 2 2" xfId="40094" xr:uid="{7E8265C8-7285-47A0-9227-858E7E0AFA29}"/>
    <cellStyle name="集計 4 2 3 4 8 3" xfId="29335" xr:uid="{F0CDD6D8-1427-43E8-A4BD-EC6F04578F1E}"/>
    <cellStyle name="集計 4 2 3 4 9" xfId="8283" xr:uid="{48EB0037-F34D-4486-B7AB-7B7E98ACCA6F}"/>
    <cellStyle name="集計 4 2 3 4 9 2" xfId="19039" xr:uid="{DD13BAD5-033B-40F6-A9FA-0B5716B664F7}"/>
    <cellStyle name="集計 4 2 3 4 9 2 2" xfId="40730" xr:uid="{B08B7C24-10A7-49D8-8946-1B2A59268E53}"/>
    <cellStyle name="集計 4 2 3 4 9 3" xfId="29971" xr:uid="{BB81B1E0-A9CC-4E30-A0C3-09ADE3A59A8B}"/>
    <cellStyle name="集計 4 2 3 5" xfId="2994" xr:uid="{31252C6C-2BF7-41E2-9729-F46AFDE1E884}"/>
    <cellStyle name="集計 4 2 3 5 10" xfId="9022" xr:uid="{736B950E-061F-4F2E-8F7B-1CE90420CE9E}"/>
    <cellStyle name="集計 4 2 3 5 10 2" xfId="19779" xr:uid="{F9B49348-ED7E-4A32-A484-8B5DCCF171D9}"/>
    <cellStyle name="集計 4 2 3 5 10 2 2" xfId="41470" xr:uid="{DE65AFD6-0C23-4709-9D7A-E5E3886F204D}"/>
    <cellStyle name="集計 4 2 3 5 10 3" xfId="30711" xr:uid="{4E156556-D671-498E-A936-B59F2D800E71}"/>
    <cellStyle name="集計 4 2 3 5 11" xfId="9648" xr:uid="{B58D6B2E-EAAF-40BC-95FE-5ACF67D45939}"/>
    <cellStyle name="集計 4 2 3 5 11 2" xfId="20405" xr:uid="{3328CE3E-A0B5-4100-933F-14ED37567D7C}"/>
    <cellStyle name="集計 4 2 3 5 11 2 2" xfId="42096" xr:uid="{F26DF37D-1FB2-4529-BFFD-D5C200410CCB}"/>
    <cellStyle name="集計 4 2 3 5 11 3" xfId="31337" xr:uid="{89CAE820-EFDF-4CBA-8336-E6EE4AD90EA2}"/>
    <cellStyle name="集計 4 2 3 5 12" xfId="10283" xr:uid="{CE87AE6F-A797-4335-9665-432C852EF319}"/>
    <cellStyle name="集計 4 2 3 5 12 2" xfId="21040" xr:uid="{0157DFA3-6106-4050-A8D7-4A9295C8E04F}"/>
    <cellStyle name="集計 4 2 3 5 12 2 2" xfId="42731" xr:uid="{F931397E-E912-4B45-829D-2E2E3A8F3AEF}"/>
    <cellStyle name="集計 4 2 3 5 12 3" xfId="31972" xr:uid="{459EBB9B-71AC-4EB0-AF73-1B440291E559}"/>
    <cellStyle name="集計 4 2 3 5 13" xfId="10935" xr:uid="{43355ED8-EF61-476A-94EC-EC037CB7970F}"/>
    <cellStyle name="集計 4 2 3 5 13 2" xfId="21692" xr:uid="{ED0F5A76-9A8B-48A2-8492-AED9076C3C0F}"/>
    <cellStyle name="集計 4 2 3 5 13 2 2" xfId="43383" xr:uid="{3ADA0913-77D8-4D88-B16D-6C38D83CCFCB}"/>
    <cellStyle name="集計 4 2 3 5 13 3" xfId="32624" xr:uid="{95623072-D599-4867-A545-5A61E2ABD102}"/>
    <cellStyle name="集計 4 2 3 5 14" xfId="11560" xr:uid="{B8592DA9-2CF8-4B99-89E9-99F69726C594}"/>
    <cellStyle name="集計 4 2 3 5 14 2" xfId="22317" xr:uid="{B054A64B-2245-43DB-8C26-C2FBF232AEC8}"/>
    <cellStyle name="集計 4 2 3 5 14 2 2" xfId="44008" xr:uid="{87F6AB3B-C89A-42DB-8B96-9B37ECC338E9}"/>
    <cellStyle name="集計 4 2 3 5 14 3" xfId="33249" xr:uid="{FB093331-47F8-419B-B901-5A03A91D8573}"/>
    <cellStyle name="集計 4 2 3 5 15" xfId="12165" xr:uid="{057DCBE7-5B8B-4552-A0FE-9A0F8975752D}"/>
    <cellStyle name="集計 4 2 3 5 15 2" xfId="22922" xr:uid="{F9DFC581-9177-4100-B63F-294C0121B362}"/>
    <cellStyle name="集計 4 2 3 5 15 2 2" xfId="44613" xr:uid="{477759F4-D24F-409C-B6A8-951FAC688DE4}"/>
    <cellStyle name="集計 4 2 3 5 15 3" xfId="33854" xr:uid="{AEE49CD4-F0A3-4C49-BF35-D573DC1C7CF5}"/>
    <cellStyle name="集計 4 2 3 5 16" xfId="12794" xr:uid="{CA88949C-8032-4511-9898-A2D6743DBA62}"/>
    <cellStyle name="集計 4 2 3 5 16 2" xfId="23551" xr:uid="{CF1C4B27-220C-461A-AB6F-C9106DED3A89}"/>
    <cellStyle name="集計 4 2 3 5 16 2 2" xfId="45242" xr:uid="{EBF1E1BA-8879-4FAC-B9AA-85859DE47261}"/>
    <cellStyle name="集計 4 2 3 5 16 3" xfId="34483" xr:uid="{E04DBC3A-3B76-4AB3-9116-C8BF4B25844B}"/>
    <cellStyle name="集計 4 2 3 5 17" xfId="13465" xr:uid="{2D6AD0CD-8F14-462E-8CE3-C12C5B4ACCC1}"/>
    <cellStyle name="集計 4 2 3 5 17 2" xfId="35154" xr:uid="{16017B5F-5D62-42FC-9A98-B17D406FE5A8}"/>
    <cellStyle name="集計 4 2 3 5 18" xfId="24394" xr:uid="{089553D9-74ED-4CDE-8FF1-4715EC84B2CF}"/>
    <cellStyle name="集計 4 2 3 5 19" xfId="46092" xr:uid="{7B7C14E5-A896-4788-9905-FB43EF6226AF}"/>
    <cellStyle name="集計 4 2 3 5 2" xfId="3646" xr:uid="{47E73911-D21B-4C7C-B4CC-ADC2F29421EC}"/>
    <cellStyle name="集計 4 2 3 5 2 2" xfId="14402" xr:uid="{4AF8A42C-7C06-4E9A-A6F2-F778A007883F}"/>
    <cellStyle name="集計 4 2 3 5 2 2 2" xfId="36092" xr:uid="{BBB9AE22-2657-4B53-B1AD-5AC7F58B8E2A}"/>
    <cellStyle name="集計 4 2 3 5 2 2 3" xfId="50303" xr:uid="{1C217C58-69AF-4826-8931-86578E673854}"/>
    <cellStyle name="集計 4 2 3 5 2 3" xfId="25334" xr:uid="{EDD8C3D2-5163-4C72-B7EE-DBA19724AC8F}"/>
    <cellStyle name="集計 4 2 3 5 2 4" xfId="48134" xr:uid="{8DC168AE-E62F-4F82-80A6-9045CD29F9C9}"/>
    <cellStyle name="集計 4 2 3 5 20" xfId="46770" xr:uid="{06724AF8-9309-44D1-A052-E3A2EA7A425E}"/>
    <cellStyle name="集計 4 2 3 5 21" xfId="47454" xr:uid="{B761E4B9-4A44-4AE9-B76D-0512F5CEE99A}"/>
    <cellStyle name="集計 4 2 3 5 3" xfId="4326" xr:uid="{B54A063B-7C4C-442B-9518-8975F41DD60B}"/>
    <cellStyle name="集計 4 2 3 5 3 2" xfId="15082" xr:uid="{FCA6FAD9-7CEE-4553-9B61-6B9368BECB2D}"/>
    <cellStyle name="集計 4 2 3 5 3 2 2" xfId="36772" xr:uid="{DAC519F2-912A-4F7E-9E9B-3E3C428E6670}"/>
    <cellStyle name="集計 4 2 3 5 3 2 3" xfId="50983" xr:uid="{35749F75-6E52-42A3-8B1B-29ED500980CE}"/>
    <cellStyle name="集計 4 2 3 5 3 3" xfId="26014" xr:uid="{6EC74D21-A037-4930-BEF3-AEF27B737F45}"/>
    <cellStyle name="集計 4 2 3 5 3 4" xfId="48814" xr:uid="{12AB158C-B575-4B32-A120-942C0A16B48E}"/>
    <cellStyle name="集計 4 2 3 5 4" xfId="5002" xr:uid="{67A1DEF1-75BB-4E57-808C-D81C13126037}"/>
    <cellStyle name="集計 4 2 3 5 4 2" xfId="15758" xr:uid="{2B7FC8A0-66E7-4D36-9338-462A5AA79DC0}"/>
    <cellStyle name="集計 4 2 3 5 4 2 2" xfId="37448" xr:uid="{8443CCC7-8928-4B1A-8334-532D53888436}"/>
    <cellStyle name="集計 4 2 3 5 4 3" xfId="26690" xr:uid="{22955EA8-9CFB-4542-9DBA-4974F8D63556}"/>
    <cellStyle name="集計 4 2 3 5 4 4" xfId="49623" xr:uid="{404487CA-BC53-4876-890D-F984D495B794}"/>
    <cellStyle name="集計 4 2 3 5 5" xfId="5682" xr:uid="{97082552-E983-4747-96A8-772E9A2B18A9}"/>
    <cellStyle name="集計 4 2 3 5 5 2" xfId="16438" xr:uid="{15566BCD-BF00-4C9B-A6E6-7121F33786BE}"/>
    <cellStyle name="集計 4 2 3 5 5 2 2" xfId="38128" xr:uid="{3FD75C57-83FE-4874-9712-049550CF5136}"/>
    <cellStyle name="集計 4 2 3 5 5 3" xfId="27369" xr:uid="{08433E19-CACC-4EA9-9695-77ACC030FB6F}"/>
    <cellStyle name="集計 4 2 3 5 6" xfId="6365" xr:uid="{834A2A62-C36C-46D0-8F08-ED15D760A7DA}"/>
    <cellStyle name="集計 4 2 3 5 6 2" xfId="17121" xr:uid="{276F6998-CF05-47F9-A490-A190D97FB476}"/>
    <cellStyle name="集計 4 2 3 5 6 2 2" xfId="38811" xr:uid="{64DB40F7-DBC4-4D84-8DAA-9FA349003150}"/>
    <cellStyle name="集計 4 2 3 5 6 3" xfId="28052" xr:uid="{AB54473B-1D87-4E00-A0C2-619FD9A261DF}"/>
    <cellStyle name="集計 4 2 3 5 7" xfId="7044" xr:uid="{45C16F7F-96C5-4A54-87CB-512301BF7650}"/>
    <cellStyle name="集計 4 2 3 5 7 2" xfId="17800" xr:uid="{2E5D067D-214B-41DB-A051-7AB3FC4CB6F3}"/>
    <cellStyle name="集計 4 2 3 5 7 2 2" xfId="39490" xr:uid="{8D3B661F-74A4-4822-880C-B99427E5946C}"/>
    <cellStyle name="集計 4 2 3 5 7 3" xfId="28731" xr:uid="{1B677ADB-C906-4CBD-B132-A834FC8BEC6A}"/>
    <cellStyle name="集計 4 2 3 5 8" xfId="7707" xr:uid="{FBC00158-2545-4F94-81D8-CC4AF86EF175}"/>
    <cellStyle name="集計 4 2 3 5 8 2" xfId="18463" xr:uid="{2EFABE73-99EE-4E11-AFC9-2F6C253CD979}"/>
    <cellStyle name="集計 4 2 3 5 8 2 2" xfId="40154" xr:uid="{5381EB4F-BDDE-4D8B-AE7D-DC88A3472169}"/>
    <cellStyle name="集計 4 2 3 5 8 3" xfId="29395" xr:uid="{A501136F-8B9E-446C-BBC6-5E30E243474F}"/>
    <cellStyle name="集計 4 2 3 5 9" xfId="8343" xr:uid="{E9CF7788-9FAE-4942-8390-5BC2ED59AEF4}"/>
    <cellStyle name="集計 4 2 3 5 9 2" xfId="19099" xr:uid="{C32B2134-1C3A-4FEF-BDB6-5C6272AD6F0F}"/>
    <cellStyle name="集計 4 2 3 5 9 2 2" xfId="40790" xr:uid="{07F8DE05-AF63-43F3-A55A-DB6E0FB3F082}"/>
    <cellStyle name="集計 4 2 3 5 9 3" xfId="30031" xr:uid="{17FD48EF-46D2-43C8-8286-697E6631F68F}"/>
    <cellStyle name="集計 4 2 3 6" xfId="3039" xr:uid="{4A615CAB-5F1D-4339-B124-11FCAC773E34}"/>
    <cellStyle name="集計 4 2 3 6 10" xfId="9067" xr:uid="{9C502A46-3FF5-485E-9E1C-649406F6904A}"/>
    <cellStyle name="集計 4 2 3 6 10 2" xfId="19824" xr:uid="{3FAC69DF-5A1F-4CF9-BCE7-3F3A442FC82B}"/>
    <cellStyle name="集計 4 2 3 6 10 2 2" xfId="41515" xr:uid="{DF6282F6-B068-49BC-AD23-4D25EC9AAD41}"/>
    <cellStyle name="集計 4 2 3 6 10 3" xfId="30756" xr:uid="{D2821E2D-9436-427A-BD48-FF24817CE506}"/>
    <cellStyle name="集計 4 2 3 6 11" xfId="9693" xr:uid="{D3F80668-440C-4DC6-9F07-D5E4894DE01B}"/>
    <cellStyle name="集計 4 2 3 6 11 2" xfId="20450" xr:uid="{6FB7D852-C9A4-495B-A181-7243EE99AB94}"/>
    <cellStyle name="集計 4 2 3 6 11 2 2" xfId="42141" xr:uid="{88D226A3-3C84-46EA-97C9-8600980FD23B}"/>
    <cellStyle name="集計 4 2 3 6 11 3" xfId="31382" xr:uid="{8F3EDFAD-14F4-4FE8-870F-98EEA2915A69}"/>
    <cellStyle name="集計 4 2 3 6 12" xfId="10328" xr:uid="{5A26BB48-9F81-449F-A5C0-89BF07DCFA1B}"/>
    <cellStyle name="集計 4 2 3 6 12 2" xfId="21085" xr:uid="{66305218-C485-4742-A453-707EA7F86481}"/>
    <cellStyle name="集計 4 2 3 6 12 2 2" xfId="42776" xr:uid="{8D1C90E0-28CA-43F4-9744-EF1E75913A4A}"/>
    <cellStyle name="集計 4 2 3 6 12 3" xfId="32017" xr:uid="{7E8FAC55-3A67-4E09-9324-E15C8E216F4B}"/>
    <cellStyle name="集計 4 2 3 6 13" xfId="10980" xr:uid="{5257EFD0-C319-4AC2-86BD-5FC5034EE2DB}"/>
    <cellStyle name="集計 4 2 3 6 13 2" xfId="21737" xr:uid="{E5969010-9617-450F-81FC-E0B8818B7B42}"/>
    <cellStyle name="集計 4 2 3 6 13 2 2" xfId="43428" xr:uid="{829AA837-5FA2-4E04-9F8C-C30FC19B6ACD}"/>
    <cellStyle name="集計 4 2 3 6 13 3" xfId="32669" xr:uid="{4AAB2354-8977-4E32-B4CB-BB25C83023AF}"/>
    <cellStyle name="集計 4 2 3 6 14" xfId="11605" xr:uid="{7418BA53-B223-480D-8BA9-361EA678B253}"/>
    <cellStyle name="集計 4 2 3 6 14 2" xfId="22362" xr:uid="{2901F3A0-CAA8-4101-988B-0A540C57FA75}"/>
    <cellStyle name="集計 4 2 3 6 14 2 2" xfId="44053" xr:uid="{2E6A2957-8195-4BAE-886F-7745814F1708}"/>
    <cellStyle name="集計 4 2 3 6 14 3" xfId="33294" xr:uid="{884853B9-D3FD-477D-8830-663BC692EE9E}"/>
    <cellStyle name="集計 4 2 3 6 15" xfId="12210" xr:uid="{6C73AB93-B5BB-4EDF-985A-CE4CBCF35206}"/>
    <cellStyle name="集計 4 2 3 6 15 2" xfId="22967" xr:uid="{484B75E0-9642-4236-B0A0-A6C08619A528}"/>
    <cellStyle name="集計 4 2 3 6 15 2 2" xfId="44658" xr:uid="{470F92CD-2594-4348-B1B3-947FBE6DEC3E}"/>
    <cellStyle name="集計 4 2 3 6 15 3" xfId="33899" xr:uid="{B344CEEA-DB78-4FCB-AA2D-2EF20316A043}"/>
    <cellStyle name="集計 4 2 3 6 16" xfId="12839" xr:uid="{71FF56A9-DEFA-4011-B395-87736377B263}"/>
    <cellStyle name="集計 4 2 3 6 16 2" xfId="23596" xr:uid="{BCFD951A-9067-4A02-BAA9-EA34751D1282}"/>
    <cellStyle name="集計 4 2 3 6 16 2 2" xfId="45287" xr:uid="{B72174CC-4769-4B92-90BB-548FF1154B6E}"/>
    <cellStyle name="集計 4 2 3 6 16 3" xfId="34528" xr:uid="{28C87988-602E-4499-ADAF-61B2F0E8101D}"/>
    <cellStyle name="集計 4 2 3 6 17" xfId="13510" xr:uid="{454FBFA2-B631-479A-A8AF-84D184B7FCF6}"/>
    <cellStyle name="集計 4 2 3 6 17 2" xfId="35199" xr:uid="{35487012-DE95-42C6-8EAB-C9D60080BD33}"/>
    <cellStyle name="集計 4 2 3 6 18" xfId="24439" xr:uid="{2BB8EB05-1B33-409D-A806-DCBFA73C559A}"/>
    <cellStyle name="集計 4 2 3 6 19" xfId="46137" xr:uid="{99D3524D-0993-4ACD-914F-08F6979C2CF3}"/>
    <cellStyle name="集計 4 2 3 6 2" xfId="3691" xr:uid="{9F0E61CF-9BDC-42F0-A39F-A4569BC477FF}"/>
    <cellStyle name="集計 4 2 3 6 2 2" xfId="14447" xr:uid="{0E002E68-7DA4-4795-B8EC-1BA8C10C5A30}"/>
    <cellStyle name="集計 4 2 3 6 2 2 2" xfId="36137" xr:uid="{6F0764D9-515D-44D3-BC55-6620C747DC0A}"/>
    <cellStyle name="集計 4 2 3 6 2 2 3" xfId="50348" xr:uid="{6B28CD7D-5DBD-4A4B-A01C-BBBDAAB1ADA0}"/>
    <cellStyle name="集計 4 2 3 6 2 3" xfId="25379" xr:uid="{B6F22794-13CA-41C8-86E4-7A4ED9D6375E}"/>
    <cellStyle name="集計 4 2 3 6 2 4" xfId="48179" xr:uid="{2514BD8C-6C69-44B9-A099-223BFF918CB4}"/>
    <cellStyle name="集計 4 2 3 6 20" xfId="46815" xr:uid="{D58A7F66-266C-4EF5-B555-D865CD90A6ED}"/>
    <cellStyle name="集計 4 2 3 6 21" xfId="47499" xr:uid="{AEB2D399-F350-4D9C-92B3-DE9078318F59}"/>
    <cellStyle name="集計 4 2 3 6 3" xfId="4371" xr:uid="{A442F333-0BD9-42D4-97AF-8A11403380AB}"/>
    <cellStyle name="集計 4 2 3 6 3 2" xfId="15127" xr:uid="{5A8F3242-AA5E-4656-AC5A-5577ACBC3122}"/>
    <cellStyle name="集計 4 2 3 6 3 2 2" xfId="36817" xr:uid="{5C6C3C96-73C9-4220-9318-861DE6BC8B5A}"/>
    <cellStyle name="集計 4 2 3 6 3 2 3" xfId="51028" xr:uid="{5DE0E863-DF4D-446D-A773-F957F6C976F5}"/>
    <cellStyle name="集計 4 2 3 6 3 3" xfId="26059" xr:uid="{CDFE9F9E-9155-4593-9ACF-0069E764523B}"/>
    <cellStyle name="集計 4 2 3 6 3 4" xfId="48859" xr:uid="{E8531D42-D81B-458A-B6D0-F9F2DD22DAC1}"/>
    <cellStyle name="集計 4 2 3 6 4" xfId="5047" xr:uid="{892B0DA7-42AF-4CC3-AD44-FE891587D56A}"/>
    <cellStyle name="集計 4 2 3 6 4 2" xfId="15803" xr:uid="{9CC0A2DB-DE46-40E9-9D71-AA85B6BA4F76}"/>
    <cellStyle name="集計 4 2 3 6 4 2 2" xfId="37493" xr:uid="{C0EF36C7-64FC-474A-A217-25AF8B9C2691}"/>
    <cellStyle name="集計 4 2 3 6 4 3" xfId="26735" xr:uid="{67D7AFCB-74E6-4CAB-9AA4-D8A1ABFF5CE3}"/>
    <cellStyle name="集計 4 2 3 6 4 4" xfId="49668" xr:uid="{83EF1181-1034-4FD7-A178-A1E9BE6C4771}"/>
    <cellStyle name="集計 4 2 3 6 5" xfId="5727" xr:uid="{B9A8B8E6-F4FC-4E7C-ACFB-A0539DC0DCE4}"/>
    <cellStyle name="集計 4 2 3 6 5 2" xfId="16483" xr:uid="{A65373AE-8006-47E2-AFB2-0A9249ED63D3}"/>
    <cellStyle name="集計 4 2 3 6 5 2 2" xfId="38173" xr:uid="{EA9FBF57-F10B-45A0-8273-182AE89C1E09}"/>
    <cellStyle name="集計 4 2 3 6 5 3" xfId="27414" xr:uid="{D34E213A-8999-45E3-9740-AAC74EB2D9DB}"/>
    <cellStyle name="集計 4 2 3 6 6" xfId="6410" xr:uid="{36B3D623-F07C-4D0C-B548-FF80F14C51D1}"/>
    <cellStyle name="集計 4 2 3 6 6 2" xfId="17166" xr:uid="{8E04F58D-A407-41EB-A730-6726C561A5FE}"/>
    <cellStyle name="集計 4 2 3 6 6 2 2" xfId="38856" xr:uid="{29A7D3C1-F268-497A-B05A-C2C4ADB68B24}"/>
    <cellStyle name="集計 4 2 3 6 6 3" xfId="28097" xr:uid="{09ADF59E-D74D-4B0F-90BB-2824408BECBB}"/>
    <cellStyle name="集計 4 2 3 6 7" xfId="7089" xr:uid="{76796008-55F8-41B9-976F-FBA9D4F5A1E8}"/>
    <cellStyle name="集計 4 2 3 6 7 2" xfId="17845" xr:uid="{85586DFA-6405-45CE-A174-4EF6031B5EAE}"/>
    <cellStyle name="集計 4 2 3 6 7 2 2" xfId="39535" xr:uid="{559BC1E9-CC79-46FF-B767-CA785F97CEE3}"/>
    <cellStyle name="集計 4 2 3 6 7 3" xfId="28776" xr:uid="{A81EFF68-467B-4EB9-B268-505BF5231C05}"/>
    <cellStyle name="集計 4 2 3 6 8" xfId="7752" xr:uid="{3AB32C85-0B58-42EA-BDB0-26703DFAA4A8}"/>
    <cellStyle name="集計 4 2 3 6 8 2" xfId="18508" xr:uid="{BCBE1507-7BBF-4646-862D-FFE157CA2B7D}"/>
    <cellStyle name="集計 4 2 3 6 8 2 2" xfId="40199" xr:uid="{3DBABC34-23B4-489B-9727-1DED953CFB98}"/>
    <cellStyle name="集計 4 2 3 6 8 3" xfId="29440" xr:uid="{CC1A008C-BD19-473A-B3FD-A155A0D992AA}"/>
    <cellStyle name="集計 4 2 3 6 9" xfId="8388" xr:uid="{5FD07872-1673-48AC-9B9F-6E0CF7043C5F}"/>
    <cellStyle name="集計 4 2 3 6 9 2" xfId="19144" xr:uid="{E1A7398D-59D5-4A2C-9C6E-4F76E59C97D1}"/>
    <cellStyle name="集計 4 2 3 6 9 2 2" xfId="40835" xr:uid="{6930DA3E-7ED6-4261-A8DB-F3E58541EC6F}"/>
    <cellStyle name="集計 4 2 3 6 9 3" xfId="30076" xr:uid="{0E239506-8BE2-481C-B760-75331839F916}"/>
    <cellStyle name="集計 4 2 3 7" xfId="3084" xr:uid="{FDCACFF3-5EA9-4D3F-8F17-D7FE394651CB}"/>
    <cellStyle name="集計 4 2 3 7 10" xfId="9112" xr:uid="{B806B674-2AD3-4642-8C22-15091001FC36}"/>
    <cellStyle name="集計 4 2 3 7 10 2" xfId="19869" xr:uid="{C27A234F-6179-44A0-96C1-92CACD0FD838}"/>
    <cellStyle name="集計 4 2 3 7 10 2 2" xfId="41560" xr:uid="{ED49A8C4-A558-47EF-9932-525C5A0BA728}"/>
    <cellStyle name="集計 4 2 3 7 10 3" xfId="30801" xr:uid="{7BD8B5D3-1EFD-4C7A-9090-DAD5A1B63CC0}"/>
    <cellStyle name="集計 4 2 3 7 11" xfId="9738" xr:uid="{AF2D859D-8FB4-47C7-8226-9DDAF9FC756D}"/>
    <cellStyle name="集計 4 2 3 7 11 2" xfId="20495" xr:uid="{F281F15E-5DA2-430F-B54C-FB6B1ECF98F6}"/>
    <cellStyle name="集計 4 2 3 7 11 2 2" xfId="42186" xr:uid="{86EA14E3-C0B6-4BE1-A4F4-7A02F4C5EA30}"/>
    <cellStyle name="集計 4 2 3 7 11 3" xfId="31427" xr:uid="{A1E23943-7CAF-4E47-BA03-1F902FC96C57}"/>
    <cellStyle name="集計 4 2 3 7 12" xfId="10373" xr:uid="{555F2FE9-4809-4F0A-90AA-8BCA69CC2BBF}"/>
    <cellStyle name="集計 4 2 3 7 12 2" xfId="21130" xr:uid="{049694F9-1A80-443B-B598-80578CE022AE}"/>
    <cellStyle name="集計 4 2 3 7 12 2 2" xfId="42821" xr:uid="{482327F8-D064-444F-86D5-AA00A30DD75D}"/>
    <cellStyle name="集計 4 2 3 7 12 3" xfId="32062" xr:uid="{BB04854F-B806-44E7-A634-7D0C59EB4807}"/>
    <cellStyle name="集計 4 2 3 7 13" xfId="11025" xr:uid="{FE42F6AA-8887-4A9D-BFA9-36A040642EE8}"/>
    <cellStyle name="集計 4 2 3 7 13 2" xfId="21782" xr:uid="{605D51DD-0CF6-4477-91CD-E8ED529DD187}"/>
    <cellStyle name="集計 4 2 3 7 13 2 2" xfId="43473" xr:uid="{5DA6E978-93AD-4136-9E34-00EC5F72A11F}"/>
    <cellStyle name="集計 4 2 3 7 13 3" xfId="32714" xr:uid="{E563B13D-0E70-403E-A9A3-A83A3028726F}"/>
    <cellStyle name="集計 4 2 3 7 14" xfId="11650" xr:uid="{CFBB8823-1502-4C17-9AC5-AC415BE5C61F}"/>
    <cellStyle name="集計 4 2 3 7 14 2" xfId="22407" xr:uid="{77CA95B5-B72C-4326-8299-AA737AFA8952}"/>
    <cellStyle name="集計 4 2 3 7 14 2 2" xfId="44098" xr:uid="{C6F7DC22-D86E-4399-AEA1-9152E28E39C3}"/>
    <cellStyle name="集計 4 2 3 7 14 3" xfId="33339" xr:uid="{481F0782-E953-448A-97F0-D35D5765FC06}"/>
    <cellStyle name="集計 4 2 3 7 15" xfId="12255" xr:uid="{EE489808-569A-4997-9D21-D57EF01BA650}"/>
    <cellStyle name="集計 4 2 3 7 15 2" xfId="23012" xr:uid="{6088C97F-0D18-41D1-82E0-59EAFC96E71B}"/>
    <cellStyle name="集計 4 2 3 7 15 2 2" xfId="44703" xr:uid="{22BA9A76-3A02-4E5A-9B26-9CB22CA422F2}"/>
    <cellStyle name="集計 4 2 3 7 15 3" xfId="33944" xr:uid="{F8698C05-B93F-455A-8A10-270BF376499D}"/>
    <cellStyle name="集計 4 2 3 7 16" xfId="12884" xr:uid="{64BCEFDE-BD19-4B82-B719-9D1EFA07B89F}"/>
    <cellStyle name="集計 4 2 3 7 16 2" xfId="23641" xr:uid="{A61E1B87-DB78-4BC4-9B17-C7102B5CED93}"/>
    <cellStyle name="集計 4 2 3 7 16 2 2" xfId="45332" xr:uid="{4CD2DCEF-AE65-42C7-807F-BA7019D85D82}"/>
    <cellStyle name="集計 4 2 3 7 16 3" xfId="34573" xr:uid="{3ADE788B-F309-43C7-803C-A47C3E59B6D6}"/>
    <cellStyle name="集計 4 2 3 7 17" xfId="13555" xr:uid="{29C3E62D-6425-4D6E-859D-17341F1C13FC}"/>
    <cellStyle name="集計 4 2 3 7 17 2" xfId="35244" xr:uid="{01DCAC50-7C5E-4C1A-AE4F-8037E6A333B1}"/>
    <cellStyle name="集計 4 2 3 7 18" xfId="24484" xr:uid="{3175F07D-1534-4C25-A0FB-CC32342E8E7B}"/>
    <cellStyle name="集計 4 2 3 7 19" xfId="46182" xr:uid="{305D3FC1-C0AC-4965-84C0-B9842F5EE6A0}"/>
    <cellStyle name="集計 4 2 3 7 2" xfId="3736" xr:uid="{FD27BB35-B1A6-4DB9-BAF3-D0296F96BC5A}"/>
    <cellStyle name="集計 4 2 3 7 2 2" xfId="14492" xr:uid="{A9E73F37-2F4F-4E48-9C35-2CC67E2DDFB7}"/>
    <cellStyle name="集計 4 2 3 7 2 2 2" xfId="36182" xr:uid="{7788F046-2C5F-49B7-BB1B-72BE3BB888B9}"/>
    <cellStyle name="集計 4 2 3 7 2 2 3" xfId="50393" xr:uid="{543DA0FD-372E-4F48-9E73-AC4B0B0DA8FF}"/>
    <cellStyle name="集計 4 2 3 7 2 3" xfId="25424" xr:uid="{A350AD5A-FB82-4F1C-9259-6FA859A9F035}"/>
    <cellStyle name="集計 4 2 3 7 2 4" xfId="48224" xr:uid="{D80AE441-6A0E-4220-A6EF-51487805DB2D}"/>
    <cellStyle name="集計 4 2 3 7 20" xfId="46860" xr:uid="{9BC5D5CF-A7F3-4C20-8B85-A760CB02EE1A}"/>
    <cellStyle name="集計 4 2 3 7 21" xfId="47544" xr:uid="{193BFE41-408D-4DF7-8F7B-48E4E6AA3000}"/>
    <cellStyle name="集計 4 2 3 7 3" xfId="4416" xr:uid="{E5FB7A22-6CC9-413F-90A7-EA30BF24636B}"/>
    <cellStyle name="集計 4 2 3 7 3 2" xfId="15172" xr:uid="{766D7E0E-013F-4B6E-93BC-8F34B9198065}"/>
    <cellStyle name="集計 4 2 3 7 3 2 2" xfId="36862" xr:uid="{7E8EB84F-EE45-4048-B749-38506BCC080E}"/>
    <cellStyle name="集計 4 2 3 7 3 2 3" xfId="51073" xr:uid="{1BA19AB7-2406-4331-B7CC-24A588EBDCA3}"/>
    <cellStyle name="集計 4 2 3 7 3 3" xfId="26104" xr:uid="{C4D164BD-45F3-462A-9F1B-A04186065DA7}"/>
    <cellStyle name="集計 4 2 3 7 3 4" xfId="48904" xr:uid="{B00BCC4B-3669-4E77-9F9A-4C715E509E8E}"/>
    <cellStyle name="集計 4 2 3 7 4" xfId="5092" xr:uid="{B6F9BE36-F213-4080-8D9E-2C1D2D8E4F78}"/>
    <cellStyle name="集計 4 2 3 7 4 2" xfId="15848" xr:uid="{C742A51F-480D-4F6C-BBB4-DB283CB76F17}"/>
    <cellStyle name="集計 4 2 3 7 4 2 2" xfId="37538" xr:uid="{76324B52-EA18-4FDF-A49E-DA64DBBBFC22}"/>
    <cellStyle name="集計 4 2 3 7 4 3" xfId="26780" xr:uid="{E3EC0CB6-18A7-4E8B-84AC-8E5548224BCA}"/>
    <cellStyle name="集計 4 2 3 7 4 4" xfId="49713" xr:uid="{A4C19797-6264-471E-BBF6-61190713CF5D}"/>
    <cellStyle name="集計 4 2 3 7 5" xfId="5772" xr:uid="{147AA162-821F-43F4-AF38-107307B2D5DD}"/>
    <cellStyle name="集計 4 2 3 7 5 2" xfId="16528" xr:uid="{CF2A8964-845F-4BB4-B720-2DD792302DE2}"/>
    <cellStyle name="集計 4 2 3 7 5 2 2" xfId="38218" xr:uid="{7B4CA3C8-0FBC-43C0-8144-F51B3701F135}"/>
    <cellStyle name="集計 4 2 3 7 5 3" xfId="27459" xr:uid="{CBFF2143-2029-4B86-AB35-816E27988AC6}"/>
    <cellStyle name="集計 4 2 3 7 6" xfId="6455" xr:uid="{7E9F2238-6874-41CD-8C2C-824E239A6581}"/>
    <cellStyle name="集計 4 2 3 7 6 2" xfId="17211" xr:uid="{F911D9BA-8ED2-46DC-83C8-C38DB3531C2A}"/>
    <cellStyle name="集計 4 2 3 7 6 2 2" xfId="38901" xr:uid="{B6A56FCF-25E2-4737-8796-EEC148582FEE}"/>
    <cellStyle name="集計 4 2 3 7 6 3" xfId="28142" xr:uid="{EBA631DA-4938-493B-8B4D-B6EFF3DC152E}"/>
    <cellStyle name="集計 4 2 3 7 7" xfId="7134" xr:uid="{B54E4D6F-6E3F-4743-9CE0-6B36999E3107}"/>
    <cellStyle name="集計 4 2 3 7 7 2" xfId="17890" xr:uid="{18BEA467-04CD-4840-8836-F2E67B98E534}"/>
    <cellStyle name="集計 4 2 3 7 7 2 2" xfId="39580" xr:uid="{BAA9943B-B861-4B12-9A55-9F9F6478C98C}"/>
    <cellStyle name="集計 4 2 3 7 7 3" xfId="28821" xr:uid="{A0396818-6E90-4BDA-AD14-42ED3DE0CD14}"/>
    <cellStyle name="集計 4 2 3 7 8" xfId="7797" xr:uid="{CE00C8A0-A1EF-401F-B7D0-02F838FF7A5E}"/>
    <cellStyle name="集計 4 2 3 7 8 2" xfId="18553" xr:uid="{5A81D55C-086B-439D-8EF4-B43D2717AE68}"/>
    <cellStyle name="集計 4 2 3 7 8 2 2" xfId="40244" xr:uid="{34CEA36B-D595-4E2D-B6F9-1EAF7276EA6A}"/>
    <cellStyle name="集計 4 2 3 7 8 3" xfId="29485" xr:uid="{D32C66E0-3C9C-40C4-B507-2723E6264627}"/>
    <cellStyle name="集計 4 2 3 7 9" xfId="8433" xr:uid="{BFA24A7E-F981-4112-A0CB-3D15E2E8A10F}"/>
    <cellStyle name="集計 4 2 3 7 9 2" xfId="19189" xr:uid="{1C78B9A0-066D-4F4F-84BF-7B56E8CC8F1A}"/>
    <cellStyle name="集計 4 2 3 7 9 2 2" xfId="40880" xr:uid="{813B3730-29F9-4E3C-AF27-E6CAABC7361E}"/>
    <cellStyle name="集計 4 2 3 7 9 3" xfId="30121" xr:uid="{29105E76-D237-43D0-8093-07F32EA272ED}"/>
    <cellStyle name="集計 4 2 3 8" xfId="3144" xr:uid="{C00F0519-CAD2-4454-8F16-CD9582358AA1}"/>
    <cellStyle name="集計 4 2 3 8 10" xfId="9172" xr:uid="{A935E80C-7EEB-47EA-B33C-525DF0D297A3}"/>
    <cellStyle name="集計 4 2 3 8 10 2" xfId="19929" xr:uid="{96A317F8-CC50-4877-8843-2A9C95E25689}"/>
    <cellStyle name="集計 4 2 3 8 10 2 2" xfId="41620" xr:uid="{B94A5A5F-3590-4505-8485-B653413276AF}"/>
    <cellStyle name="集計 4 2 3 8 10 3" xfId="30861" xr:uid="{2001EA49-2EB2-4E42-A47B-859903F49688}"/>
    <cellStyle name="集計 4 2 3 8 11" xfId="9798" xr:uid="{89AED039-E37D-4915-BEAF-546A9703EF33}"/>
    <cellStyle name="集計 4 2 3 8 11 2" xfId="20555" xr:uid="{CEAAD654-05B8-40F8-BD47-4F895B5853CA}"/>
    <cellStyle name="集計 4 2 3 8 11 2 2" xfId="42246" xr:uid="{243B568C-C73B-414F-A8BE-B0682E3C88EE}"/>
    <cellStyle name="集計 4 2 3 8 11 3" xfId="31487" xr:uid="{86C6FDC6-0C52-4EBE-A2C6-9C9FBBEB4A6B}"/>
    <cellStyle name="集計 4 2 3 8 12" xfId="10433" xr:uid="{BE0F135D-A753-4658-88D6-7F235BAB87F1}"/>
    <cellStyle name="集計 4 2 3 8 12 2" xfId="21190" xr:uid="{DF78E8C9-6836-46C1-9B70-6B2393FE9938}"/>
    <cellStyle name="集計 4 2 3 8 12 2 2" xfId="42881" xr:uid="{080AFCC3-1E5F-4560-ACA4-73624B4F63D1}"/>
    <cellStyle name="集計 4 2 3 8 12 3" xfId="32122" xr:uid="{A6EB4F05-608E-497F-8289-40183413E0A4}"/>
    <cellStyle name="集計 4 2 3 8 13" xfId="11085" xr:uid="{3A879B12-EEE3-41FF-BBBF-82B261D1EB83}"/>
    <cellStyle name="集計 4 2 3 8 13 2" xfId="21842" xr:uid="{F8BE5573-C47C-49AB-9801-C28A4F475BD8}"/>
    <cellStyle name="集計 4 2 3 8 13 2 2" xfId="43533" xr:uid="{2967A068-D028-461F-9DC9-6CCEE59032D8}"/>
    <cellStyle name="集計 4 2 3 8 13 3" xfId="32774" xr:uid="{135717A8-C5EE-4C06-AD69-6BFE6BF4CA45}"/>
    <cellStyle name="集計 4 2 3 8 14" xfId="11710" xr:uid="{48E62F1A-D4F8-4DA1-8C13-0CAA83E34430}"/>
    <cellStyle name="集計 4 2 3 8 14 2" xfId="22467" xr:uid="{7F9C34BD-6477-4A40-8DE7-1023387ABC50}"/>
    <cellStyle name="集計 4 2 3 8 14 2 2" xfId="44158" xr:uid="{8BB6C0AA-04E4-4CC3-827C-5EA9AC50D882}"/>
    <cellStyle name="集計 4 2 3 8 14 3" xfId="33399" xr:uid="{F6A556B2-F83F-4E87-8CDA-9003457B3D64}"/>
    <cellStyle name="集計 4 2 3 8 15" xfId="12315" xr:uid="{15A148C3-8F07-425C-96A6-583F7D965F08}"/>
    <cellStyle name="集計 4 2 3 8 15 2" xfId="23072" xr:uid="{F93AF7A8-8993-459A-8551-E418A0957D10}"/>
    <cellStyle name="集計 4 2 3 8 15 2 2" xfId="44763" xr:uid="{DEBF95A9-BD92-4E9C-A400-93D96E1D02F3}"/>
    <cellStyle name="集計 4 2 3 8 15 3" xfId="34004" xr:uid="{56296ABD-AF9B-4D44-BBB8-EB173477D200}"/>
    <cellStyle name="集計 4 2 3 8 16" xfId="12944" xr:uid="{66B29C18-A066-4848-B7F9-42B040FF6DC2}"/>
    <cellStyle name="集計 4 2 3 8 16 2" xfId="23701" xr:uid="{0DE7B3D3-B54B-46AA-904A-C379995BCAF9}"/>
    <cellStyle name="集計 4 2 3 8 16 2 2" xfId="45392" xr:uid="{BB4ED84D-4731-4305-A8BC-32FD952775D6}"/>
    <cellStyle name="集計 4 2 3 8 16 3" xfId="34633" xr:uid="{C87422FD-0331-4EB6-917C-5388A89D8786}"/>
    <cellStyle name="集計 4 2 3 8 17" xfId="13615" xr:uid="{69A61330-CDD4-4294-930D-730CCDAC7C1F}"/>
    <cellStyle name="集計 4 2 3 8 17 2" xfId="35304" xr:uid="{7ECCDD23-0B84-4F7D-9691-4C6AB1B985A4}"/>
    <cellStyle name="集計 4 2 3 8 18" xfId="24544" xr:uid="{3D872576-F46F-4FC9-A50E-2DDFFCA47B80}"/>
    <cellStyle name="集計 4 2 3 8 19" xfId="46242" xr:uid="{FADC0972-8527-45AA-BAF5-A5DD8648C473}"/>
    <cellStyle name="集計 4 2 3 8 2" xfId="3796" xr:uid="{7A82BFA5-906B-4637-BF86-9CA308426CF5}"/>
    <cellStyle name="集計 4 2 3 8 2 2" xfId="14552" xr:uid="{22D77AB4-C68C-46D4-B0B2-A4E67FA0E4C7}"/>
    <cellStyle name="集計 4 2 3 8 2 2 2" xfId="36242" xr:uid="{5F1366E1-6386-4412-B0C4-A72B5C47E6FC}"/>
    <cellStyle name="集計 4 2 3 8 2 2 3" xfId="50453" xr:uid="{55000B9F-B810-402F-A42D-E246D10E9E9A}"/>
    <cellStyle name="集計 4 2 3 8 2 3" xfId="25484" xr:uid="{159BF2AE-7625-41C8-A819-67FB785436BD}"/>
    <cellStyle name="集計 4 2 3 8 2 4" xfId="48284" xr:uid="{7756000F-5ED7-43FD-BAC0-20086D1C1A0B}"/>
    <cellStyle name="集計 4 2 3 8 20" xfId="46920" xr:uid="{BAE97A31-3544-412B-85F8-01669CF07D4B}"/>
    <cellStyle name="集計 4 2 3 8 21" xfId="47604" xr:uid="{C903DB74-B510-4923-AF03-26C2046CB4B6}"/>
    <cellStyle name="集計 4 2 3 8 3" xfId="4476" xr:uid="{1DD98CB8-2176-4B0C-8363-536C5D71EFA5}"/>
    <cellStyle name="集計 4 2 3 8 3 2" xfId="15232" xr:uid="{4CF15BA9-7712-436B-9675-5283F75EA8AF}"/>
    <cellStyle name="集計 4 2 3 8 3 2 2" xfId="36922" xr:uid="{2A24C11D-AC45-4B90-98F3-9F9995BFF8C0}"/>
    <cellStyle name="集計 4 2 3 8 3 2 3" xfId="51133" xr:uid="{E8C9958B-BFC3-4811-91E5-0FC117C01570}"/>
    <cellStyle name="集計 4 2 3 8 3 3" xfId="26164" xr:uid="{A08D7BC3-71AF-4060-813A-C5D3C3B2ADED}"/>
    <cellStyle name="集計 4 2 3 8 3 4" xfId="48964" xr:uid="{253C9563-F8F5-48EF-8C80-4FBA35EE4842}"/>
    <cellStyle name="集計 4 2 3 8 4" xfId="5152" xr:uid="{F1E08DE9-76B2-4816-9708-03491DAF7D64}"/>
    <cellStyle name="集計 4 2 3 8 4 2" xfId="15908" xr:uid="{CFA47FF0-7F57-4B2D-AD9F-44B733CB4EBF}"/>
    <cellStyle name="集計 4 2 3 8 4 2 2" xfId="37598" xr:uid="{F45E8513-5562-4FEE-9A99-2A25DF74DF58}"/>
    <cellStyle name="集計 4 2 3 8 4 3" xfId="26840" xr:uid="{975B15AE-2FAD-4F91-A6A1-9C8D0564A1E6}"/>
    <cellStyle name="集計 4 2 3 8 4 4" xfId="49773" xr:uid="{FF2A2D43-7CCC-468C-9B12-0236107864D5}"/>
    <cellStyle name="集計 4 2 3 8 5" xfId="5832" xr:uid="{32941969-9111-407F-80AE-EF5FB5B2B737}"/>
    <cellStyle name="集計 4 2 3 8 5 2" xfId="16588" xr:uid="{B95F3D1A-6A02-4576-8C60-DEC66DC969A7}"/>
    <cellStyle name="集計 4 2 3 8 5 2 2" xfId="38278" xr:uid="{1A9EB877-D8FF-42DC-AA04-51B69C49483A}"/>
    <cellStyle name="集計 4 2 3 8 5 3" xfId="27519" xr:uid="{64BFCA68-984E-4343-A28A-F792C17E510B}"/>
    <cellStyle name="集計 4 2 3 8 6" xfId="6515" xr:uid="{24E05832-BE23-460B-AE06-82D3E9BA617B}"/>
    <cellStyle name="集計 4 2 3 8 6 2" xfId="17271" xr:uid="{80D56065-B96E-4CE9-B86C-88B2B83E538F}"/>
    <cellStyle name="集計 4 2 3 8 6 2 2" xfId="38961" xr:uid="{F043FE7A-F429-4AAA-AC1D-DF74A8CAC0DD}"/>
    <cellStyle name="集計 4 2 3 8 6 3" xfId="28202" xr:uid="{F7E826D3-C5C6-430A-B772-A6AE2999E651}"/>
    <cellStyle name="集計 4 2 3 8 7" xfId="7194" xr:uid="{41EB01A1-8756-4B36-AEAF-A4127E0514AC}"/>
    <cellStyle name="集計 4 2 3 8 7 2" xfId="17950" xr:uid="{BF25235A-5A99-4009-A644-13FD5DA470EC}"/>
    <cellStyle name="集計 4 2 3 8 7 2 2" xfId="39640" xr:uid="{F19A19B4-A003-4E50-B480-0697C672EB14}"/>
    <cellStyle name="集計 4 2 3 8 7 3" xfId="28881" xr:uid="{EC1AC41F-E59D-4E42-B18A-ECA8B00141DF}"/>
    <cellStyle name="集計 4 2 3 8 8" xfId="7857" xr:uid="{276174BC-F7D8-4E7D-A6E3-5C5F9D6D5835}"/>
    <cellStyle name="集計 4 2 3 8 8 2" xfId="18613" xr:uid="{4F0C6ECD-76E7-4829-AF11-3297884E9B25}"/>
    <cellStyle name="集計 4 2 3 8 8 2 2" xfId="40304" xr:uid="{D1105900-9513-4809-A793-48A765182BBA}"/>
    <cellStyle name="集計 4 2 3 8 8 3" xfId="29545" xr:uid="{5D023D67-23F8-451D-8B1A-A2E09CB9076F}"/>
    <cellStyle name="集計 4 2 3 8 9" xfId="8493" xr:uid="{B323DF63-A9E1-4FBE-BE44-404F7BC52B5A}"/>
    <cellStyle name="集計 4 2 3 8 9 2" xfId="19249" xr:uid="{10F8EFA4-0E99-4EBC-A977-A7D9AE9C68DE}"/>
    <cellStyle name="集計 4 2 3 8 9 2 2" xfId="40940" xr:uid="{E3DA891A-CF66-4314-832C-163EEDA3709C}"/>
    <cellStyle name="集計 4 2 3 8 9 3" xfId="30181" xr:uid="{69D3B49D-9B09-408C-A7DE-CFF82D8304D5}"/>
    <cellStyle name="集計 4 2 3 9" xfId="3204" xr:uid="{A6F12E09-6C1B-4625-96A6-F972EBF72EB2}"/>
    <cellStyle name="集計 4 2 3 9 10" xfId="9232" xr:uid="{448447B9-E60D-4E1E-94E8-8C5C76F4DC7C}"/>
    <cellStyle name="集計 4 2 3 9 10 2" xfId="19989" xr:uid="{8C38D91B-C786-4C6A-B2DC-4521D952194B}"/>
    <cellStyle name="集計 4 2 3 9 10 2 2" xfId="41680" xr:uid="{0A8A7EFC-D378-48D6-83A1-03C9AB0862E1}"/>
    <cellStyle name="集計 4 2 3 9 10 3" xfId="30921" xr:uid="{5A268E40-D8A8-42AA-B25B-07FB910E618D}"/>
    <cellStyle name="集計 4 2 3 9 11" xfId="9858" xr:uid="{78BEA5B5-51DE-4F5D-B037-A9A3C226B3D0}"/>
    <cellStyle name="集計 4 2 3 9 11 2" xfId="20615" xr:uid="{5F9CE4B8-076B-420A-88BC-DB78CF9F60B5}"/>
    <cellStyle name="集計 4 2 3 9 11 2 2" xfId="42306" xr:uid="{4A95B9FB-0095-4913-A5F2-95DFEA75FAA0}"/>
    <cellStyle name="集計 4 2 3 9 11 3" xfId="31547" xr:uid="{56C51715-F9B4-49AC-B3B3-D90B3F45F1AB}"/>
    <cellStyle name="集計 4 2 3 9 12" xfId="10493" xr:uid="{438EBA1E-0956-4168-84DA-D3D37451D959}"/>
    <cellStyle name="集計 4 2 3 9 12 2" xfId="21250" xr:uid="{46439519-5DBD-4A86-B6E9-21CCBC2C563D}"/>
    <cellStyle name="集計 4 2 3 9 12 2 2" xfId="42941" xr:uid="{25B89B45-0216-4025-895D-335E8EB0AAF0}"/>
    <cellStyle name="集計 4 2 3 9 12 3" xfId="32182" xr:uid="{726B192F-C3FE-46B1-AB83-3A59B03D601F}"/>
    <cellStyle name="集計 4 2 3 9 13" xfId="11145" xr:uid="{BFD4B3E5-F504-41E8-BC3E-3823781B0E63}"/>
    <cellStyle name="集計 4 2 3 9 13 2" xfId="21902" xr:uid="{329237D1-C3DA-4443-859D-4C7C2BF1648C}"/>
    <cellStyle name="集計 4 2 3 9 13 2 2" xfId="43593" xr:uid="{DD34D9DB-9F88-4A53-B77D-6AFFE78560F9}"/>
    <cellStyle name="集計 4 2 3 9 13 3" xfId="32834" xr:uid="{EF017E24-544E-4AF9-AF53-B10D336BDE33}"/>
    <cellStyle name="集計 4 2 3 9 14" xfId="11770" xr:uid="{B6A311CF-EE4A-43C1-A510-C2EEA4557967}"/>
    <cellStyle name="集計 4 2 3 9 14 2" xfId="22527" xr:uid="{51C8425A-FB32-4EF1-BFF0-FF69F6B93E34}"/>
    <cellStyle name="集計 4 2 3 9 14 2 2" xfId="44218" xr:uid="{FE1E186B-24D9-4926-8111-D93D5CA98703}"/>
    <cellStyle name="集計 4 2 3 9 14 3" xfId="33459" xr:uid="{88899202-AA9F-43A3-8156-BC609019F142}"/>
    <cellStyle name="集計 4 2 3 9 15" xfId="12375" xr:uid="{5FD3B912-41BF-4ACA-9D17-A5DE64BC5D90}"/>
    <cellStyle name="集計 4 2 3 9 15 2" xfId="23132" xr:uid="{755AFDF2-BBE5-48CF-8B7B-0898E20F8EFB}"/>
    <cellStyle name="集計 4 2 3 9 15 2 2" xfId="44823" xr:uid="{550D975A-68E9-47B4-8DC5-9FB7A1B68A2E}"/>
    <cellStyle name="集計 4 2 3 9 15 3" xfId="34064" xr:uid="{3F565474-3654-4B02-B51A-306A0EE57734}"/>
    <cellStyle name="集計 4 2 3 9 16" xfId="13004" xr:uid="{F1F6BDF6-AAAE-405F-8AB8-4388E32439A3}"/>
    <cellStyle name="集計 4 2 3 9 16 2" xfId="23761" xr:uid="{90B2CFF1-7D0E-4805-885F-14D8DF564453}"/>
    <cellStyle name="集計 4 2 3 9 16 2 2" xfId="45452" xr:uid="{AC1C6ABE-3ACE-4EBF-8C7F-D80F173BF0D5}"/>
    <cellStyle name="集計 4 2 3 9 16 3" xfId="34693" xr:uid="{16018DBB-C04F-4CAE-AC62-F8E5F360A6D9}"/>
    <cellStyle name="集計 4 2 3 9 17" xfId="13675" xr:uid="{4E642C86-5152-441B-AEB6-3C603AF4AA26}"/>
    <cellStyle name="集計 4 2 3 9 17 2" xfId="35364" xr:uid="{49279CE0-FC3D-4B88-986C-49531471846A}"/>
    <cellStyle name="集計 4 2 3 9 18" xfId="24604" xr:uid="{21C03BF0-796D-43FA-B2E1-306DF7DE6344}"/>
    <cellStyle name="集計 4 2 3 9 19" xfId="46302" xr:uid="{96C0D290-BF74-49EE-A8B3-4929F9E479E8}"/>
    <cellStyle name="集計 4 2 3 9 2" xfId="3856" xr:uid="{687B0738-D95B-4F1E-B823-76A97FE0CB83}"/>
    <cellStyle name="集計 4 2 3 9 2 2" xfId="14612" xr:uid="{13DA5476-90C8-41FA-A3DB-6D50BC492A1E}"/>
    <cellStyle name="集計 4 2 3 9 2 2 2" xfId="36302" xr:uid="{4A87CCFA-FB3D-487B-8B4F-6F732EFB6AEC}"/>
    <cellStyle name="集計 4 2 3 9 2 2 3" xfId="50513" xr:uid="{69842CC0-5DB7-492E-A6EB-DEA26FA86753}"/>
    <cellStyle name="集計 4 2 3 9 2 3" xfId="25544" xr:uid="{B2894E2E-A020-448D-BE0C-0E0A0190AC1D}"/>
    <cellStyle name="集計 4 2 3 9 2 4" xfId="48344" xr:uid="{A73A3C12-FA30-4ADA-A339-626E262FED22}"/>
    <cellStyle name="集計 4 2 3 9 20" xfId="46980" xr:uid="{4A35C240-5F63-4BF1-9BA9-2369F5DADC8E}"/>
    <cellStyle name="集計 4 2 3 9 21" xfId="47664" xr:uid="{3B0D13EC-3EE5-4D11-BA6D-85E6B1488D43}"/>
    <cellStyle name="集計 4 2 3 9 3" xfId="4536" xr:uid="{C06DEA13-DC60-4CB0-8295-BAD4DD1BEB70}"/>
    <cellStyle name="集計 4 2 3 9 3 2" xfId="15292" xr:uid="{3424725D-E3A8-4E6C-8161-2E46473DC9DB}"/>
    <cellStyle name="集計 4 2 3 9 3 2 2" xfId="36982" xr:uid="{99CD44D4-3F90-4CAC-B935-AFFF1DFE90A5}"/>
    <cellStyle name="集計 4 2 3 9 3 2 3" xfId="51193" xr:uid="{A0424879-39E0-435D-BA5E-1257389E94ED}"/>
    <cellStyle name="集計 4 2 3 9 3 3" xfId="26224" xr:uid="{7D5C5751-A3BD-41EF-A1BF-B26DA734B9E3}"/>
    <cellStyle name="集計 4 2 3 9 3 4" xfId="49024" xr:uid="{02E38AE1-84E3-4AFD-AA7E-0C3ACC83F332}"/>
    <cellStyle name="集計 4 2 3 9 4" xfId="5212" xr:uid="{DAA5FB36-5C9D-4808-96EE-94F55001D1F1}"/>
    <cellStyle name="集計 4 2 3 9 4 2" xfId="15968" xr:uid="{8D16B0C5-711D-4514-B623-DE2919F02DC0}"/>
    <cellStyle name="集計 4 2 3 9 4 2 2" xfId="37658" xr:uid="{2A6E8198-D77C-4866-9E71-8808BD1294CD}"/>
    <cellStyle name="集計 4 2 3 9 4 3" xfId="26900" xr:uid="{AA05A54F-0D75-4C60-8ACA-B87F06DE9902}"/>
    <cellStyle name="集計 4 2 3 9 4 4" xfId="49833" xr:uid="{D051F7D7-FF3C-472A-B021-4AD766372896}"/>
    <cellStyle name="集計 4 2 3 9 5" xfId="5892" xr:uid="{02ECE1E6-1D06-4D69-A513-ED2AC2A0D44D}"/>
    <cellStyle name="集計 4 2 3 9 5 2" xfId="16648" xr:uid="{3C6A3C77-3C08-4416-BE44-DF758015EE58}"/>
    <cellStyle name="集計 4 2 3 9 5 2 2" xfId="38338" xr:uid="{51CB76F4-D779-476B-81E3-F6C4764932C4}"/>
    <cellStyle name="集計 4 2 3 9 5 3" xfId="27579" xr:uid="{16C05480-D3C8-4EFC-964B-DA0E420E2BFC}"/>
    <cellStyle name="集計 4 2 3 9 6" xfId="6575" xr:uid="{EC87DCF9-6E1E-48C0-AFCD-41A46953A30C}"/>
    <cellStyle name="集計 4 2 3 9 6 2" xfId="17331" xr:uid="{074FC427-E648-48AA-8CB8-E759609EDC5A}"/>
    <cellStyle name="集計 4 2 3 9 6 2 2" xfId="39021" xr:uid="{0084C79E-6E24-4305-BF57-A0F4C8301B17}"/>
    <cellStyle name="集計 4 2 3 9 6 3" xfId="28262" xr:uid="{B1C0B836-C1C8-4014-B465-4C11FF8F4D3B}"/>
    <cellStyle name="集計 4 2 3 9 7" xfId="7254" xr:uid="{B8F67F82-57F3-4B13-963F-87ADC24C2047}"/>
    <cellStyle name="集計 4 2 3 9 7 2" xfId="18010" xr:uid="{6BB4C2D0-926F-460D-A0A1-28F8B295CAD8}"/>
    <cellStyle name="集計 4 2 3 9 7 2 2" xfId="39700" xr:uid="{9C1E56D0-0524-4B3E-9689-460BF5224B48}"/>
    <cellStyle name="集計 4 2 3 9 7 3" xfId="28941" xr:uid="{777ADF08-BAD9-4C4E-B012-C57354D44F73}"/>
    <cellStyle name="集計 4 2 3 9 8" xfId="7917" xr:uid="{2DF6594B-7313-487A-A80C-B9EF471E76AF}"/>
    <cellStyle name="集計 4 2 3 9 8 2" xfId="18673" xr:uid="{D207913F-6712-4734-B86D-A0A89AE345D5}"/>
    <cellStyle name="集計 4 2 3 9 8 2 2" xfId="40364" xr:uid="{56D9A3C0-5B39-4C5F-9A31-6B01DD128788}"/>
    <cellStyle name="集計 4 2 3 9 8 3" xfId="29605" xr:uid="{EB452303-0EB7-432A-A2A3-C13BC690A5FD}"/>
    <cellStyle name="集計 4 2 3 9 9" xfId="8553" xr:uid="{7184C1AE-2D5E-4306-97B5-5DEB1772C7E4}"/>
    <cellStyle name="集計 4 2 3 9 9 2" xfId="19309" xr:uid="{2258CC9B-0D4A-4085-84F5-B60E9607A432}"/>
    <cellStyle name="集計 4 2 3 9 9 2 2" xfId="41000" xr:uid="{075628DC-4118-47F5-B0D4-095D4A5284FA}"/>
    <cellStyle name="集計 4 2 3 9 9 3" xfId="30241" xr:uid="{B81264A0-4DD5-4879-9AE7-D57C841FD4EE}"/>
    <cellStyle name="集計 4 2 4" xfId="2715" xr:uid="{06F76A28-288B-4506-888B-35BC01188B53}"/>
    <cellStyle name="集計 4 2 4 10" xfId="8742" xr:uid="{5E53064E-43FD-4E53-B8C6-E651C468C3A6}"/>
    <cellStyle name="集計 4 2 4 10 2" xfId="19498" xr:uid="{831DBCF2-F99A-4368-8374-474EC3C744B9}"/>
    <cellStyle name="集計 4 2 4 10 2 2" xfId="41189" xr:uid="{4FD8D123-6482-4A2A-8C4B-BFEA0D47324B}"/>
    <cellStyle name="集計 4 2 4 10 3" xfId="30430" xr:uid="{EA21124B-0B07-4197-A02C-A501E436E4DA}"/>
    <cellStyle name="集計 4 2 4 11" xfId="9388" xr:uid="{8D731DE0-2C9B-451C-810A-E11D39E9BD31}"/>
    <cellStyle name="集計 4 2 4 11 2" xfId="20145" xr:uid="{67A4016C-0DEB-4E02-AE4C-A25EBE5EB25E}"/>
    <cellStyle name="集計 4 2 4 11 2 2" xfId="41836" xr:uid="{413E7F2A-5DB5-4469-B3D3-B516C9D0C341}"/>
    <cellStyle name="集計 4 2 4 11 3" xfId="31077" xr:uid="{36D3A1DD-04C4-4DEE-831F-18D654427DF6}"/>
    <cellStyle name="集計 4 2 4 12" xfId="10005" xr:uid="{8AF94CBB-5874-4B78-9E3A-7455C136B5BE}"/>
    <cellStyle name="集計 4 2 4 12 2" xfId="20762" xr:uid="{163DD918-3C95-4B84-938C-6983321BA732}"/>
    <cellStyle name="集計 4 2 4 12 2 2" xfId="42453" xr:uid="{F75175CC-B472-4062-A08D-0DD69A1CC0F1}"/>
    <cellStyle name="集計 4 2 4 12 3" xfId="31694" xr:uid="{4AAF9191-2323-4B5F-87D9-696306DD5AF7}"/>
    <cellStyle name="集計 4 2 4 13" xfId="10676" xr:uid="{03B450C0-CE08-4F2E-AFDF-8B4910AC717C}"/>
    <cellStyle name="集計 4 2 4 13 2" xfId="21433" xr:uid="{AB2473F8-F3B7-4475-96BE-5B76E0B1F210}"/>
    <cellStyle name="集計 4 2 4 13 2 2" xfId="43124" xr:uid="{9733F1BF-B246-4634-8014-5DCFED4AD4E0}"/>
    <cellStyle name="集計 4 2 4 13 3" xfId="32365" xr:uid="{9ED49699-EE64-4137-B927-8F8D47949A0E}"/>
    <cellStyle name="集計 4 2 4 14" xfId="11297" xr:uid="{67AE6F54-8596-4D2B-8E58-AFEF8D306BAE}"/>
    <cellStyle name="集計 4 2 4 14 2" xfId="22054" xr:uid="{75E1D4E5-13BA-4DA7-9E6D-C34560B14699}"/>
    <cellStyle name="集計 4 2 4 14 2 2" xfId="43745" xr:uid="{72AE2EA2-5157-412E-AC60-F033BDD1C6F6}"/>
    <cellStyle name="集計 4 2 4 14 3" xfId="32986" xr:uid="{86C1F3E0-A9F8-45B7-9A64-E3CCD2F1BA3C}"/>
    <cellStyle name="集計 4 2 4 15" xfId="11917" xr:uid="{E67F9860-F93F-46DE-8A27-9D396C7FB368}"/>
    <cellStyle name="集計 4 2 4 15 2" xfId="22674" xr:uid="{837F8D77-80ED-4D5D-AF7E-05AAF09E6EB0}"/>
    <cellStyle name="集計 4 2 4 15 2 2" xfId="44365" xr:uid="{64186291-9A1C-4BAC-8C05-2458532BD63D}"/>
    <cellStyle name="集計 4 2 4 15 3" xfId="33606" xr:uid="{3018AD71-8333-4401-8883-54F1A71D5A06}"/>
    <cellStyle name="集計 4 2 4 16" xfId="12522" xr:uid="{13E62C42-56B2-4FDF-9847-1E56D3E348E5}"/>
    <cellStyle name="集計 4 2 4 16 2" xfId="23279" xr:uid="{CD97635E-00F4-4073-AE85-2B79D9E3B615}"/>
    <cellStyle name="集計 4 2 4 16 2 2" xfId="44970" xr:uid="{67DD7A67-E652-4E8E-9458-BDFF08E9A037}"/>
    <cellStyle name="集計 4 2 4 16 3" xfId="34211" xr:uid="{D91629E8-A682-4D0A-AFBC-C6E5960FE5ED}"/>
    <cellStyle name="集計 4 2 4 17" xfId="13193" xr:uid="{51C0FAA7-4957-49ED-8A64-B28824AD67EE}"/>
    <cellStyle name="集計 4 2 4 17 2" xfId="34882" xr:uid="{944C3831-C680-4153-8FB4-4671C84B5B79}"/>
    <cellStyle name="集計 4 2 4 18" xfId="24122" xr:uid="{0247F457-AD4D-40E3-8F32-E03D23C73606}"/>
    <cellStyle name="集計 4 2 4 19" xfId="45820" xr:uid="{2200D535-8EDF-4D0A-A99D-7196FF22D94C}"/>
    <cellStyle name="集計 4 2 4 2" xfId="3368" xr:uid="{8937DB31-EBA8-406D-82A4-7AA163B4A221}"/>
    <cellStyle name="集計 4 2 4 2 2" xfId="14124" xr:uid="{5B727C87-6522-438E-98C2-C3F4B1D2A572}"/>
    <cellStyle name="集計 4 2 4 2 2 2" xfId="35814" xr:uid="{CA958243-4C26-440F-AFF4-6FF432A52D8F}"/>
    <cellStyle name="集計 4 2 4 2 2 3" xfId="50031" xr:uid="{16F9769F-D61E-4DAC-B433-058DC36BDA6A}"/>
    <cellStyle name="集計 4 2 4 2 3" xfId="25055" xr:uid="{69AFE789-057F-4A10-8AC4-1B488E8EF5D5}"/>
    <cellStyle name="集計 4 2 4 2 4" xfId="47862" xr:uid="{C3D402DD-FD79-4F16-B8F7-68814B3C2C0C}"/>
    <cellStyle name="集計 4 2 4 20" xfId="46498" xr:uid="{569CA840-7BF6-4C70-98AE-A6868D93B51F}"/>
    <cellStyle name="集計 4 2 4 21" xfId="47182" xr:uid="{25944989-F52C-4B62-A31C-41F52E96C85A}"/>
    <cellStyle name="集計 4 2 4 3" xfId="4045" xr:uid="{9B53B720-4026-4753-B295-74FE947AEA86}"/>
    <cellStyle name="集計 4 2 4 3 2" xfId="14801" xr:uid="{AC47FF50-00B0-4004-ADA3-D72648FE5FB5}"/>
    <cellStyle name="集計 4 2 4 3 2 2" xfId="36491" xr:uid="{F6477C0C-773E-4C60-8270-31ED52DE6C78}"/>
    <cellStyle name="集計 4 2 4 3 2 3" xfId="50711" xr:uid="{CDED63DD-6583-4D66-9794-09FF47506231}"/>
    <cellStyle name="集計 4 2 4 3 3" xfId="25733" xr:uid="{3AA0C82E-8790-4A21-B070-A5B57024BED7}"/>
    <cellStyle name="集計 4 2 4 3 4" xfId="48542" xr:uid="{829071B8-3B74-4E1B-9147-B653CD74F96D}"/>
    <cellStyle name="集計 4 2 4 4" xfId="4725" xr:uid="{327E2FDC-432C-41FA-8EF7-99F9642B1BAB}"/>
    <cellStyle name="集計 4 2 4 4 2" xfId="15481" xr:uid="{CE3CDF27-EA86-4369-9B02-8BCDADEA5C87}"/>
    <cellStyle name="集計 4 2 4 4 2 2" xfId="37171" xr:uid="{C724D4CB-64AB-4395-8685-4D99BC140199}"/>
    <cellStyle name="集計 4 2 4 4 3" xfId="26413" xr:uid="{6C71B453-1E5F-43A2-90EA-5686CA8E1D5F}"/>
    <cellStyle name="集計 4 2 4 4 4" xfId="49351" xr:uid="{4FEA70DA-FE27-4319-A6D7-89B61AA6B4ED}"/>
    <cellStyle name="集計 4 2 4 5" xfId="5401" xr:uid="{F95CC8AA-E2F3-4DBE-A31D-98AB84BB2F09}"/>
    <cellStyle name="集計 4 2 4 5 2" xfId="16157" xr:uid="{FE02E968-0766-44FA-80D6-58E2C9ACA829}"/>
    <cellStyle name="集計 4 2 4 5 2 2" xfId="37847" xr:uid="{78B907C7-9F1C-426B-822E-96E1FF5D8201}"/>
    <cellStyle name="集計 4 2 4 5 3" xfId="27089" xr:uid="{334866F5-361A-49C3-B4C6-769EF44536BF}"/>
    <cellStyle name="集計 4 2 4 6" xfId="6090" xr:uid="{60AEEE3A-7296-4510-9B92-124F77FFF6C1}"/>
    <cellStyle name="集計 4 2 4 6 2" xfId="16846" xr:uid="{99E88C4D-E9C3-40FF-B42A-B4ACB99519C5}"/>
    <cellStyle name="集計 4 2 4 6 2 2" xfId="38536" xr:uid="{0234A027-A012-4368-AD17-E58C1C7E35B4}"/>
    <cellStyle name="集計 4 2 4 6 3" xfId="27777" xr:uid="{D835428A-D39A-433E-B323-FBA9E07C6AD0}"/>
    <cellStyle name="集計 4 2 4 7" xfId="6764" xr:uid="{FFFB13CD-29CF-4025-B072-831CBD73023D}"/>
    <cellStyle name="集計 4 2 4 7 2" xfId="17520" xr:uid="{42D70FFB-2B22-4672-8106-8269A70A9CD3}"/>
    <cellStyle name="集計 4 2 4 7 2 2" xfId="39210" xr:uid="{A0681F3E-F1D3-4A37-A8C6-CD2BE18500AC}"/>
    <cellStyle name="集計 4 2 4 7 3" xfId="28451" xr:uid="{F7984996-3A6A-4717-928C-8887B0A7442C}"/>
    <cellStyle name="集計 4 2 4 8" xfId="7440" xr:uid="{B9F751E2-5293-4C60-8B1E-387BE7DC09B5}"/>
    <cellStyle name="集計 4 2 4 8 2" xfId="18196" xr:uid="{E231BBAD-6C62-470E-82D2-09226EAD3DBA}"/>
    <cellStyle name="集計 4 2 4 8 2 2" xfId="39886" xr:uid="{F607E9BB-0027-4912-BCB5-18AAE6BE4E7A}"/>
    <cellStyle name="集計 4 2 4 8 3" xfId="29127" xr:uid="{0DFB222F-5A5B-4876-BFB7-68C08DA8A23C}"/>
    <cellStyle name="集計 4 2 4 9" xfId="8064" xr:uid="{88D70E00-373B-48CF-BAAA-CE84A05C1309}"/>
    <cellStyle name="集計 4 2 4 9 2" xfId="18820" xr:uid="{CF79C4A2-48F4-4B50-AF3E-B8B59B0381DD}"/>
    <cellStyle name="集計 4 2 4 9 2 2" xfId="40511" xr:uid="{90B053BF-35EE-403C-B524-68419587DD90}"/>
    <cellStyle name="集計 4 2 4 9 3" xfId="29752" xr:uid="{FE3E0F99-9C37-4DA3-8C3D-6364360A4A2B}"/>
    <cellStyle name="集計 4 2 5" xfId="2774" xr:uid="{0AE47C0D-845E-4722-8ACB-0549230AA3D8}"/>
    <cellStyle name="集計 4 2 5 10" xfId="8802" xr:uid="{AE397EEE-A4E5-47B9-AC8D-1941786616C4}"/>
    <cellStyle name="集計 4 2 5 10 2" xfId="19558" xr:uid="{44F51556-86C5-496A-B3C5-820745CBBCEA}"/>
    <cellStyle name="集計 4 2 5 10 2 2" xfId="41249" xr:uid="{30DC0991-3E1C-4C1C-B851-7BC067484C94}"/>
    <cellStyle name="集計 4 2 5 10 3" xfId="30490" xr:uid="{09AD30D2-D215-4C10-8073-ACD3F4145214}"/>
    <cellStyle name="集計 4 2 5 11" xfId="9427" xr:uid="{F591C9E5-F7E2-465B-AE7A-B5664366A751}"/>
    <cellStyle name="集計 4 2 5 11 2" xfId="20184" xr:uid="{F6C400B5-E075-4282-ADAD-9AB1A8983921}"/>
    <cellStyle name="集計 4 2 5 11 2 2" xfId="41875" xr:uid="{4C55800D-1546-4C3D-BE54-A03417FA161D}"/>
    <cellStyle name="集計 4 2 5 11 3" xfId="31116" xr:uid="{523276D9-E45C-440A-8FFD-A84FC8430969}"/>
    <cellStyle name="集計 4 2 5 12" xfId="10062" xr:uid="{FC01C2A2-E396-4CBE-B48E-6F104D53DC2E}"/>
    <cellStyle name="集計 4 2 5 12 2" xfId="20819" xr:uid="{81EF9393-437E-490E-911E-020D81930510}"/>
    <cellStyle name="集計 4 2 5 12 2 2" xfId="42510" xr:uid="{3D6CCAEF-FC17-401F-AB0B-142365F22286}"/>
    <cellStyle name="集計 4 2 5 12 3" xfId="31751" xr:uid="{3E2F4A3D-854D-4A46-A6B8-07B83E6012F2}"/>
    <cellStyle name="集計 4 2 5 13" xfId="10714" xr:uid="{FC94CCFA-2049-40CF-9C3C-B07357299529}"/>
    <cellStyle name="集計 4 2 5 13 2" xfId="21471" xr:uid="{125EF0E3-E1E5-4E70-A927-069A5C031D9A}"/>
    <cellStyle name="集計 4 2 5 13 2 2" xfId="43162" xr:uid="{D350A19C-3242-4B13-8797-42987320CA71}"/>
    <cellStyle name="集計 4 2 5 13 3" xfId="32403" xr:uid="{045AC46F-5998-4B37-ACBE-6E5912287CE7}"/>
    <cellStyle name="集計 4 2 5 14" xfId="11339" xr:uid="{6715CC66-DC93-402B-ADEF-45992C0DFE58}"/>
    <cellStyle name="集計 4 2 5 14 2" xfId="22096" xr:uid="{09FE3342-B82E-424F-A905-8F249F231CED}"/>
    <cellStyle name="集計 4 2 5 14 2 2" xfId="43787" xr:uid="{9E9008CC-8C78-4AD1-8AF3-88D5D57A5413}"/>
    <cellStyle name="集計 4 2 5 14 3" xfId="33028" xr:uid="{5C6B91D8-B041-4CB8-9E96-49584EB213A6}"/>
    <cellStyle name="集計 4 2 5 15" xfId="11944" xr:uid="{22CF7240-A37C-46DD-AF0A-4B7297996535}"/>
    <cellStyle name="集計 4 2 5 15 2" xfId="22701" xr:uid="{7504D20E-20A3-4329-9D9F-76FA256B3246}"/>
    <cellStyle name="集計 4 2 5 15 2 2" xfId="44392" xr:uid="{3FDF5B9C-BE73-4D7D-905B-AF2E8CF2F367}"/>
    <cellStyle name="集計 4 2 5 15 3" xfId="33633" xr:uid="{D71F2B14-0CDF-43E9-B568-69B5E312BFB9}"/>
    <cellStyle name="集計 4 2 5 16" xfId="12573" xr:uid="{28770DB7-FB52-49C7-B09B-69E2939CEF80}"/>
    <cellStyle name="集計 4 2 5 16 2" xfId="23330" xr:uid="{09F73717-25CE-4D9A-96EF-322F0AB6F260}"/>
    <cellStyle name="集計 4 2 5 16 2 2" xfId="45021" xr:uid="{164C231C-F95C-498C-BCE1-E9B48363C1FD}"/>
    <cellStyle name="集計 4 2 5 16 3" xfId="34262" xr:uid="{8E65D00F-CE20-4393-9455-CEF5AAD3CF2F}"/>
    <cellStyle name="集計 4 2 5 17" xfId="13244" xr:uid="{7E3B24C4-79AD-4E34-A6A1-362869BED035}"/>
    <cellStyle name="集計 4 2 5 17 2" xfId="34933" xr:uid="{C0B39B7E-08E8-4850-9435-6C06D5CE36EF}"/>
    <cellStyle name="集計 4 2 5 18" xfId="24173" xr:uid="{FEA47202-BDDA-4C17-AB35-C2669B10F8EF}"/>
    <cellStyle name="集計 4 2 5 19" xfId="45871" xr:uid="{0096E6CD-C8BE-4647-B240-F7919FA87FDA}"/>
    <cellStyle name="集計 4 2 5 2" xfId="3425" xr:uid="{E7A71109-F1C9-4A92-9B22-F635D7C085C6}"/>
    <cellStyle name="集計 4 2 5 2 2" xfId="14181" xr:uid="{599D162D-8DF3-45CB-B019-9BF10CB8427F}"/>
    <cellStyle name="集計 4 2 5 2 2 2" xfId="35871" xr:uid="{BEF82DF6-88E9-4F96-BDB4-7FE473AF2D64}"/>
    <cellStyle name="集計 4 2 5 2 2 3" xfId="50082" xr:uid="{3A310D42-BB98-4689-ACB7-0A1C8E44BC41}"/>
    <cellStyle name="集計 4 2 5 2 3" xfId="25112" xr:uid="{121AF2B5-C731-4131-AD67-AF5588BEAF78}"/>
    <cellStyle name="集計 4 2 5 2 4" xfId="47913" xr:uid="{21377DA1-D7DC-4782-A3C8-880A66A76776}"/>
    <cellStyle name="集計 4 2 5 20" xfId="46549" xr:uid="{4AA4EFC5-3302-4BDF-84FD-6EAB7196EF69}"/>
    <cellStyle name="集計 4 2 5 21" xfId="47233" xr:uid="{ED5503AB-C1AA-4E70-9777-E305163A26E4}"/>
    <cellStyle name="集計 4 2 5 3" xfId="4105" xr:uid="{169F7285-35DF-4E7A-898A-1C6C6341C1E2}"/>
    <cellStyle name="集計 4 2 5 3 2" xfId="14861" xr:uid="{BCA0EBD5-6902-477D-99DA-EFE026CE59B9}"/>
    <cellStyle name="集計 4 2 5 3 2 2" xfId="36551" xr:uid="{8C257DB1-97B0-4BD2-B4E9-B893FFC66076}"/>
    <cellStyle name="集計 4 2 5 3 2 3" xfId="50762" xr:uid="{961D500E-D5CC-429F-B711-0E16AD680BAF}"/>
    <cellStyle name="集計 4 2 5 3 3" xfId="25793" xr:uid="{75AC6B37-1051-4E9F-965F-115165A110B9}"/>
    <cellStyle name="集計 4 2 5 3 4" xfId="48593" xr:uid="{2F1FE456-0534-44B5-AA55-19E31F7AEE15}"/>
    <cellStyle name="集計 4 2 5 4" xfId="4781" xr:uid="{0F5DD18C-D0F7-41FD-A359-C1A082D120C8}"/>
    <cellStyle name="集計 4 2 5 4 2" xfId="15537" xr:uid="{E74F0529-A3C4-45ED-800F-BFA80D5D2603}"/>
    <cellStyle name="集計 4 2 5 4 2 2" xfId="37227" xr:uid="{BFDA983B-DC6F-471B-9DAC-DF73243888CA}"/>
    <cellStyle name="集計 4 2 5 4 3" xfId="26469" xr:uid="{BEF65E31-3D99-4BFB-B7D0-2A7175F1B36E}"/>
    <cellStyle name="集計 4 2 5 4 4" xfId="49402" xr:uid="{D7221B6C-8895-47E6-8ECF-21896960D3F6}"/>
    <cellStyle name="集計 4 2 5 5" xfId="5461" xr:uid="{E2B726DE-736F-4025-AD77-0347255AF87F}"/>
    <cellStyle name="集計 4 2 5 5 2" xfId="16217" xr:uid="{86A30C77-9845-417F-957E-BB819231961C}"/>
    <cellStyle name="集計 4 2 5 5 2 2" xfId="37907" xr:uid="{0C837AF2-2CD1-4FAA-B5DD-87386B93F4C1}"/>
    <cellStyle name="集計 4 2 5 5 3" xfId="27149" xr:uid="{8BD4A54B-BE08-45DD-9DDA-4E803EE4C166}"/>
    <cellStyle name="集計 4 2 5 6" xfId="6145" xr:uid="{15DA0CD5-CB6C-4D5C-844A-A1C611E4E3D7}"/>
    <cellStyle name="集計 4 2 5 6 2" xfId="16901" xr:uid="{1DCCC9CC-F59F-4AD0-BE26-C98B9052F116}"/>
    <cellStyle name="集計 4 2 5 6 2 2" xfId="38591" xr:uid="{FA99C7DE-D0E8-4ECB-8908-680AC6F48F1D}"/>
    <cellStyle name="集計 4 2 5 6 3" xfId="27832" xr:uid="{0E34FF82-85A5-4AC3-A5F1-2B827F57A4A1}"/>
    <cellStyle name="集計 4 2 5 7" xfId="6824" xr:uid="{78778278-39F3-44D7-8C85-2C7C62521B5E}"/>
    <cellStyle name="集計 4 2 5 7 2" xfId="17580" xr:uid="{39CDAE20-B4F7-4204-B995-C86B31408B37}"/>
    <cellStyle name="集計 4 2 5 7 2 2" xfId="39270" xr:uid="{E1DC37BB-DFD6-4E54-A30B-AA5141F606D0}"/>
    <cellStyle name="集計 4 2 5 7 3" xfId="28511" xr:uid="{90AFE65E-AF8D-4901-B44F-1BE8E39E57AB}"/>
    <cellStyle name="集計 4 2 5 8" xfId="7487" xr:uid="{4A585B0F-B96D-465E-A52D-5C707AACDD13}"/>
    <cellStyle name="集計 4 2 5 8 2" xfId="18243" xr:uid="{08C00ACB-D977-4607-9E8A-5FB0BDDC98A8}"/>
    <cellStyle name="集計 4 2 5 8 2 2" xfId="39933" xr:uid="{4DA7F99D-A166-4A70-BACE-E3DEC31D668D}"/>
    <cellStyle name="集計 4 2 5 8 3" xfId="29174" xr:uid="{9ADA1922-9C23-45FA-B967-10927764A955}"/>
    <cellStyle name="集計 4 2 5 9" xfId="8121" xr:uid="{60883BAB-ED32-4F65-9412-31E79E6FF5DE}"/>
    <cellStyle name="集計 4 2 5 9 2" xfId="18877" xr:uid="{77F0EE39-0FAD-4D53-8587-29D70B9A5BE8}"/>
    <cellStyle name="集計 4 2 5 9 2 2" xfId="40568" xr:uid="{FE9B9E4E-A3E0-44BB-BD56-65E002A41500}"/>
    <cellStyle name="集計 4 2 5 9 3" xfId="29809" xr:uid="{B7892C05-FA43-4475-A49D-C0D9997E33E3}"/>
    <cellStyle name="集計 4 2 6" xfId="2834" xr:uid="{8B56862B-62ED-4D71-813A-8D6923EB4658}"/>
    <cellStyle name="集計 4 2 6 10" xfId="8862" xr:uid="{AA072AC1-62D6-4942-9FC1-998F8ADDB81E}"/>
    <cellStyle name="集計 4 2 6 10 2" xfId="19618" xr:uid="{D66A4721-25F0-4863-9576-1D5CA4886D87}"/>
    <cellStyle name="集計 4 2 6 10 2 2" xfId="41309" xr:uid="{D8CFBB81-E0B7-4BC3-8D5B-4621AC0E6657}"/>
    <cellStyle name="集計 4 2 6 10 3" xfId="30550" xr:uid="{91D4E9DD-D167-4D41-9D38-E0538E8AFC7A}"/>
    <cellStyle name="集計 4 2 6 11" xfId="9487" xr:uid="{5CB44506-12DF-4E9B-82DC-814FCB51F631}"/>
    <cellStyle name="集計 4 2 6 11 2" xfId="20244" xr:uid="{1A846A23-383D-41F6-87E9-8C3CC4752EAE}"/>
    <cellStyle name="集計 4 2 6 11 2 2" xfId="41935" xr:uid="{4BCBD951-AD73-4BC4-8D0D-4190EDC11242}"/>
    <cellStyle name="集計 4 2 6 11 3" xfId="31176" xr:uid="{6F9863AB-B2E0-42A7-8D34-7A546C1F2876}"/>
    <cellStyle name="集計 4 2 6 12" xfId="10122" xr:uid="{CCFDD1B8-6436-431D-8F4F-D0B46EAC7D12}"/>
    <cellStyle name="集計 4 2 6 12 2" xfId="20879" xr:uid="{BC38336A-0790-4BA5-B274-2ADA5D77A90E}"/>
    <cellStyle name="集計 4 2 6 12 2 2" xfId="42570" xr:uid="{5CC8FDFF-8068-4BCF-AB04-31E0F5515407}"/>
    <cellStyle name="集計 4 2 6 12 3" xfId="31811" xr:uid="{5B077F77-FB5E-421C-AD7E-A36AD1A4939B}"/>
    <cellStyle name="集計 4 2 6 13" xfId="10774" xr:uid="{543F2CDB-66AD-4112-A757-7F542DC0DEA9}"/>
    <cellStyle name="集計 4 2 6 13 2" xfId="21531" xr:uid="{F41AB310-0E12-445D-80AE-D57106C562C1}"/>
    <cellStyle name="集計 4 2 6 13 2 2" xfId="43222" xr:uid="{ACE77120-B83C-44A5-8133-8607BFC8C4E8}"/>
    <cellStyle name="集計 4 2 6 13 3" xfId="32463" xr:uid="{0BB98BED-D308-4CDD-A629-436963F716FB}"/>
    <cellStyle name="集計 4 2 6 14" xfId="11399" xr:uid="{8BD57A7F-5C99-409F-96C6-5E40CAADC548}"/>
    <cellStyle name="集計 4 2 6 14 2" xfId="22156" xr:uid="{8482EB3F-C3D6-4714-8C56-EEF7D5EDC7BB}"/>
    <cellStyle name="集計 4 2 6 14 2 2" xfId="43847" xr:uid="{DD5DA17A-7D0B-4742-95AE-FA5C65AC280D}"/>
    <cellStyle name="集計 4 2 6 14 3" xfId="33088" xr:uid="{05829E25-59A1-47D6-8DCD-BDA3939649F1}"/>
    <cellStyle name="集計 4 2 6 15" xfId="12004" xr:uid="{DB27EC0B-5ADD-4059-99F4-9A7377379F49}"/>
    <cellStyle name="集計 4 2 6 15 2" xfId="22761" xr:uid="{91843C96-E9D1-4A8A-A9AF-1A9BFF236154}"/>
    <cellStyle name="集計 4 2 6 15 2 2" xfId="44452" xr:uid="{CD6A2693-604E-4CC3-A733-C1427D9F22EB}"/>
    <cellStyle name="集計 4 2 6 15 3" xfId="33693" xr:uid="{9FB4CF2D-2FDC-4402-96C2-54B0EFD9EDC1}"/>
    <cellStyle name="集計 4 2 6 16" xfId="12633" xr:uid="{6D630E58-1B1D-4F9F-B428-31004C3E1828}"/>
    <cellStyle name="集計 4 2 6 16 2" xfId="23390" xr:uid="{9CAFF656-4CC8-4B6A-AEDD-18DCFD1BB13E}"/>
    <cellStyle name="集計 4 2 6 16 2 2" xfId="45081" xr:uid="{73EEF027-8937-4E04-BD76-76C88FCC2F2C}"/>
    <cellStyle name="集計 4 2 6 16 3" xfId="34322" xr:uid="{C828E300-D4A2-4506-A7EF-49D57578ED6F}"/>
    <cellStyle name="集計 4 2 6 17" xfId="13304" xr:uid="{FC2C1C01-A1AD-441B-B6BC-ACEEBFFF4E1A}"/>
    <cellStyle name="集計 4 2 6 17 2" xfId="34993" xr:uid="{B7213BB5-C795-4923-8C56-B387F6904CBD}"/>
    <cellStyle name="集計 4 2 6 18" xfId="24233" xr:uid="{B1A9BDDB-6D41-4B27-87E2-8CB7E4A57BF5}"/>
    <cellStyle name="集計 4 2 6 19" xfId="45931" xr:uid="{918DE677-8D59-4D9D-B42D-186F6896CA4D}"/>
    <cellStyle name="集計 4 2 6 2" xfId="3485" xr:uid="{14960C5E-B189-4252-9A57-EE032EA536D0}"/>
    <cellStyle name="集計 4 2 6 2 2" xfId="14241" xr:uid="{FEE2E8FC-7425-40F2-9A6F-7A96DB19FE70}"/>
    <cellStyle name="集計 4 2 6 2 2 2" xfId="35931" xr:uid="{7E334383-334A-4C9B-BC2A-D1FDA17F78F7}"/>
    <cellStyle name="集計 4 2 6 2 2 3" xfId="50142" xr:uid="{2CF8EA49-36B2-4FF5-BA95-01831EBF91D3}"/>
    <cellStyle name="集計 4 2 6 2 3" xfId="25172" xr:uid="{38A09947-07E6-466F-9427-6478D34BCDDB}"/>
    <cellStyle name="集計 4 2 6 2 4" xfId="47973" xr:uid="{BC910EC6-E498-442B-9BF6-B1FE1F21CF3B}"/>
    <cellStyle name="集計 4 2 6 20" xfId="46609" xr:uid="{E5DAB330-7AC0-496C-A8E2-4169CC86AE14}"/>
    <cellStyle name="集計 4 2 6 21" xfId="47293" xr:uid="{78891E3C-6E9D-4615-8ACC-1D62119C2A0E}"/>
    <cellStyle name="集計 4 2 6 3" xfId="4165" xr:uid="{6DDEE315-154C-4D27-B171-5CCA4A1AE939}"/>
    <cellStyle name="集計 4 2 6 3 2" xfId="14921" xr:uid="{93E8B38D-A2E5-4254-9EB8-0EF915AE7F24}"/>
    <cellStyle name="集計 4 2 6 3 2 2" xfId="36611" xr:uid="{2A036031-7C79-4D6F-9D27-A26896F0F416}"/>
    <cellStyle name="集計 4 2 6 3 2 3" xfId="50822" xr:uid="{EC727D16-8856-4029-BD2C-5729CD1929B5}"/>
    <cellStyle name="集計 4 2 6 3 3" xfId="25853" xr:uid="{6C55662F-63FA-480D-983A-62E84A4CCC84}"/>
    <cellStyle name="集計 4 2 6 3 4" xfId="48653" xr:uid="{D3CBB684-E17E-4BAB-BF0B-B243437C6DAE}"/>
    <cellStyle name="集計 4 2 6 4" xfId="4841" xr:uid="{2B572F35-21D1-42A0-BF8B-BF7483793CA3}"/>
    <cellStyle name="集計 4 2 6 4 2" xfId="15597" xr:uid="{28320E1C-F85E-46F3-90DB-C84A285AF105}"/>
    <cellStyle name="集計 4 2 6 4 2 2" xfId="37287" xr:uid="{883046EB-DF03-4CF9-BF58-F0E071570E9F}"/>
    <cellStyle name="集計 4 2 6 4 3" xfId="26529" xr:uid="{F621925C-08A3-41EB-AB87-1C5957D0823C}"/>
    <cellStyle name="集計 4 2 6 4 4" xfId="49462" xr:uid="{C3A140CD-123F-4A41-A750-9C0EE89AF04B}"/>
    <cellStyle name="集計 4 2 6 5" xfId="5521" xr:uid="{87050C46-0B79-4F25-ABA5-93F6E7BFE58A}"/>
    <cellStyle name="集計 4 2 6 5 2" xfId="16277" xr:uid="{68BA453D-4653-42FF-9A1B-0A6E8C648FF3}"/>
    <cellStyle name="集計 4 2 6 5 2 2" xfId="37967" xr:uid="{8FDF6437-B020-4EC3-9E19-F7EBD232F3B9}"/>
    <cellStyle name="集計 4 2 6 5 3" xfId="27208" xr:uid="{1C41B067-B6BB-4F0C-90D2-3F1B302B9886}"/>
    <cellStyle name="集計 4 2 6 6" xfId="6204" xr:uid="{C07F6586-B436-4D04-8B0B-0CD597402AFD}"/>
    <cellStyle name="集計 4 2 6 6 2" xfId="16960" xr:uid="{BC7CE15A-AAA0-42E5-9C8E-4D3265A1DDB1}"/>
    <cellStyle name="集計 4 2 6 6 2 2" xfId="38650" xr:uid="{D14D20BE-8519-4DE8-A1FC-82204E985E88}"/>
    <cellStyle name="集計 4 2 6 6 3" xfId="27891" xr:uid="{F7564450-7E13-4099-B474-9653AEFA877E}"/>
    <cellStyle name="集計 4 2 6 7" xfId="6883" xr:uid="{C02477D5-CAEE-4BB6-BDB1-1FA42EE9066A}"/>
    <cellStyle name="集計 4 2 6 7 2" xfId="17639" xr:uid="{4E6AC3D9-0E6D-40B2-B7C4-9140B5E45EA4}"/>
    <cellStyle name="集計 4 2 6 7 2 2" xfId="39329" xr:uid="{BCC4EBD7-B8A0-44A4-BDB9-AD71A402B83D}"/>
    <cellStyle name="集計 4 2 6 7 3" xfId="28570" xr:uid="{451F3DE2-9B0F-4347-B8F2-8A549CB6129E}"/>
    <cellStyle name="集計 4 2 6 8" xfId="7546" xr:uid="{E87A4C20-67F7-40D2-91BA-A0B6CA0FD5EC}"/>
    <cellStyle name="集計 4 2 6 8 2" xfId="18302" xr:uid="{EB267DFD-3C82-4BB5-99D0-E8BDE3FA23AA}"/>
    <cellStyle name="集計 4 2 6 8 2 2" xfId="39992" xr:uid="{745B9EAF-C101-4D9C-B119-159E073B93C2}"/>
    <cellStyle name="集計 4 2 6 8 3" xfId="29233" xr:uid="{6E9AC9E7-3006-4A12-8608-F9B1007ADFE5}"/>
    <cellStyle name="集計 4 2 6 9" xfId="8181" xr:uid="{08754218-F2E2-42D9-AFE6-86C92E797E91}"/>
    <cellStyle name="集計 4 2 6 9 2" xfId="18937" xr:uid="{ED020D37-80DD-411F-8584-8606CD028556}"/>
    <cellStyle name="集計 4 2 6 9 2 2" xfId="40628" xr:uid="{942DB658-8134-43E5-8995-F9F25A10E9A9}"/>
    <cellStyle name="集計 4 2 6 9 3" xfId="29869" xr:uid="{E4915777-A43F-4D60-8B84-6B295A69320F}"/>
    <cellStyle name="集計 4 2 7" xfId="2893" xr:uid="{85248DB6-4DEE-473D-B8DB-876F90264719}"/>
    <cellStyle name="集計 4 2 7 10" xfId="8921" xr:uid="{BA1BC19B-EC41-4D87-BDAD-F651EF3381D6}"/>
    <cellStyle name="集計 4 2 7 10 2" xfId="19677" xr:uid="{06F72687-F442-4827-9F3A-894B69E15AD3}"/>
    <cellStyle name="集計 4 2 7 10 2 2" xfId="41368" xr:uid="{F4E01308-8B4E-489D-A748-8CAA5B1E19FA}"/>
    <cellStyle name="集計 4 2 7 10 3" xfId="30609" xr:uid="{C0C8FCC3-5507-4B34-8295-A55813FED0DF}"/>
    <cellStyle name="集計 4 2 7 11" xfId="9546" xr:uid="{EF7C6A21-42E6-4391-ABD9-EF1249FE810F}"/>
    <cellStyle name="集計 4 2 7 11 2" xfId="20303" xr:uid="{921593A6-4EEC-4DBE-BF90-4F2A5DE79FA9}"/>
    <cellStyle name="集計 4 2 7 11 2 2" xfId="41994" xr:uid="{948D3DCE-DD09-4FB0-AC9A-773623B1CAB4}"/>
    <cellStyle name="集計 4 2 7 11 3" xfId="31235" xr:uid="{0AF028D2-9E6A-461C-86FF-3D3D35E499D9}"/>
    <cellStyle name="集計 4 2 7 12" xfId="10181" xr:uid="{E809D390-83F2-4DA7-AEB9-2D584E353B36}"/>
    <cellStyle name="集計 4 2 7 12 2" xfId="20938" xr:uid="{AD9F7DCE-1850-48EA-AC9E-1904302FFCB8}"/>
    <cellStyle name="集計 4 2 7 12 2 2" xfId="42629" xr:uid="{0F31D6E9-8AAB-4281-B254-F0C938DD82E8}"/>
    <cellStyle name="集計 4 2 7 12 3" xfId="31870" xr:uid="{E6220EB0-5E1C-41A7-B573-8166F69B7672}"/>
    <cellStyle name="集計 4 2 7 13" xfId="10833" xr:uid="{0B0C76A9-21A0-4FDF-8D0E-725037BB4000}"/>
    <cellStyle name="集計 4 2 7 13 2" xfId="21590" xr:uid="{E04114D3-B330-4811-9DC3-BC040C7F2AE6}"/>
    <cellStyle name="集計 4 2 7 13 2 2" xfId="43281" xr:uid="{12D61C59-FCDB-4FD7-B3E1-CE5EA2B16327}"/>
    <cellStyle name="集計 4 2 7 13 3" xfId="32522" xr:uid="{5132E630-1764-4F21-8827-6BB74F65C7C8}"/>
    <cellStyle name="集計 4 2 7 14" xfId="11458" xr:uid="{BC361810-B1B7-4EFE-82C7-15FF1C58FCBC}"/>
    <cellStyle name="集計 4 2 7 14 2" xfId="22215" xr:uid="{E44560DB-3507-44ED-8F2E-434D362BF94C}"/>
    <cellStyle name="集計 4 2 7 14 2 2" xfId="43906" xr:uid="{6377D384-C614-4992-B571-8D62FBD7C9E9}"/>
    <cellStyle name="集計 4 2 7 14 3" xfId="33147" xr:uid="{D3E39B86-4D87-45A3-8227-27C30ADE211E}"/>
    <cellStyle name="集計 4 2 7 15" xfId="12063" xr:uid="{D939A81C-EA7D-479A-9A02-7B8193FED876}"/>
    <cellStyle name="集計 4 2 7 15 2" xfId="22820" xr:uid="{E4994ECE-576C-42CC-BEB0-57837F9F71F8}"/>
    <cellStyle name="集計 4 2 7 15 2 2" xfId="44511" xr:uid="{2C382233-FE21-48DC-8B3D-95254786FC6A}"/>
    <cellStyle name="集計 4 2 7 15 3" xfId="33752" xr:uid="{B472ADC7-D78C-4689-876D-85220E4F2344}"/>
    <cellStyle name="集計 4 2 7 16" xfId="12692" xr:uid="{F79125B7-DA45-4E8A-BAEB-0E4EF5581D4C}"/>
    <cellStyle name="集計 4 2 7 16 2" xfId="23449" xr:uid="{11E46A22-FC6D-4EED-91B4-950237F0E28F}"/>
    <cellStyle name="集計 4 2 7 16 2 2" xfId="45140" xr:uid="{C3250BB5-01CF-4B4D-B43C-49B47C3E95A2}"/>
    <cellStyle name="集計 4 2 7 16 3" xfId="34381" xr:uid="{0204959A-DD1A-4FDA-98C1-31C56ECC0B77}"/>
    <cellStyle name="集計 4 2 7 17" xfId="13363" xr:uid="{905D2993-C8BB-44A8-AB3F-302E7AC8E9FB}"/>
    <cellStyle name="集計 4 2 7 17 2" xfId="35052" xr:uid="{20737B43-167A-4273-9E86-9B3FB4BEB9F7}"/>
    <cellStyle name="集計 4 2 7 18" xfId="24292" xr:uid="{773B3C57-7A4D-4106-988B-7374F7278CAB}"/>
    <cellStyle name="集計 4 2 7 19" xfId="45990" xr:uid="{A19F07AF-5A0A-4E22-B958-3B61EDDF4CF0}"/>
    <cellStyle name="集計 4 2 7 2" xfId="3544" xr:uid="{61F0F7D8-06AD-4D82-8F1D-C91F79A4FC7A}"/>
    <cellStyle name="集計 4 2 7 2 2" xfId="14300" xr:uid="{7D69969C-0B1B-4A26-854A-D25A2BFFE668}"/>
    <cellStyle name="集計 4 2 7 2 2 2" xfId="35990" xr:uid="{E8C34A63-6835-499A-8E69-98D37EB9F1DB}"/>
    <cellStyle name="集計 4 2 7 2 2 3" xfId="50201" xr:uid="{C20FBA38-A36A-49CF-B3FB-BFE2242199BC}"/>
    <cellStyle name="集計 4 2 7 2 3" xfId="25232" xr:uid="{463CEAC3-150A-4A95-8413-4E52860CAC6C}"/>
    <cellStyle name="集計 4 2 7 2 4" xfId="48032" xr:uid="{1BCFAFF7-8094-433E-9D35-1D8FF01BCE4B}"/>
    <cellStyle name="集計 4 2 7 20" xfId="46668" xr:uid="{80E602A2-EC84-4697-9BED-9226613CDBCA}"/>
    <cellStyle name="集計 4 2 7 21" xfId="47352" xr:uid="{D2EE04FD-BCDF-431C-80AA-8AFE962C389D}"/>
    <cellStyle name="集計 4 2 7 3" xfId="4224" xr:uid="{46567FFE-AC5C-40F0-83FB-37DF395CC22B}"/>
    <cellStyle name="集計 4 2 7 3 2" xfId="14980" xr:uid="{173B9B94-01CF-4CC1-8E52-B73DA3E6B04D}"/>
    <cellStyle name="集計 4 2 7 3 2 2" xfId="36670" xr:uid="{9F5069F0-761C-48A6-BA8E-3809226C15BD}"/>
    <cellStyle name="集計 4 2 7 3 2 3" xfId="50881" xr:uid="{E31A553F-FFEF-4C2B-B6B4-6E7E0352C85C}"/>
    <cellStyle name="集計 4 2 7 3 3" xfId="25912" xr:uid="{0E660115-234A-4539-81D3-ECB331BC417D}"/>
    <cellStyle name="集計 4 2 7 3 4" xfId="48712" xr:uid="{3105EABB-40BA-4C3E-8663-331D47A5CCD4}"/>
    <cellStyle name="集計 4 2 7 4" xfId="4900" xr:uid="{A41ED18E-9E18-4573-AEF8-EBCF9DBD9676}"/>
    <cellStyle name="集計 4 2 7 4 2" xfId="15656" xr:uid="{7BDCB74D-BE78-4E42-9BE3-9B4E26E2607D}"/>
    <cellStyle name="集計 4 2 7 4 2 2" xfId="37346" xr:uid="{E8C4C36B-42EA-48D4-8340-D4CA774FA04B}"/>
    <cellStyle name="集計 4 2 7 4 3" xfId="26588" xr:uid="{3A0B0041-AA2B-408D-B219-D15A75D6136D}"/>
    <cellStyle name="集計 4 2 7 4 4" xfId="49521" xr:uid="{087DD38E-BFA9-431B-9A73-C5C46DE60C0B}"/>
    <cellStyle name="集計 4 2 7 5" xfId="5580" xr:uid="{2B2D1138-88E8-43A1-AD31-3FFBF17AA002}"/>
    <cellStyle name="集計 4 2 7 5 2" xfId="16336" xr:uid="{BC4A563C-3594-4865-B571-9058F52D1653}"/>
    <cellStyle name="集計 4 2 7 5 2 2" xfId="38026" xr:uid="{635CAB2E-DA12-41B0-924F-5A891892D9EB}"/>
    <cellStyle name="集計 4 2 7 5 3" xfId="27267" xr:uid="{41E97A7B-E015-4E0C-9A5D-F242EE9DAEF4}"/>
    <cellStyle name="集計 4 2 7 6" xfId="6263" xr:uid="{4E8A4534-B5BA-4BED-B028-8CC028F8E09C}"/>
    <cellStyle name="集計 4 2 7 6 2" xfId="17019" xr:uid="{F89E734E-373B-4253-AB75-E8E439D64716}"/>
    <cellStyle name="集計 4 2 7 6 2 2" xfId="38709" xr:uid="{BF9A9630-CC96-43F4-90ED-EF24687BB436}"/>
    <cellStyle name="集計 4 2 7 6 3" xfId="27950" xr:uid="{EF9EAD2D-0FF5-467C-8EAC-B14532C0D6EE}"/>
    <cellStyle name="集計 4 2 7 7" xfId="6942" xr:uid="{A889FBF1-8DCB-4392-86DB-6C22CCEB2BC4}"/>
    <cellStyle name="集計 4 2 7 7 2" xfId="17698" xr:uid="{837E41F9-A5B4-4AE1-881F-F309C41140BD}"/>
    <cellStyle name="集計 4 2 7 7 2 2" xfId="39388" xr:uid="{C821CFC4-4FF0-433E-851F-405F927B2A9D}"/>
    <cellStyle name="集計 4 2 7 7 3" xfId="28629" xr:uid="{EBCC9C26-6E01-443D-A3CD-B9E9116FDF90}"/>
    <cellStyle name="集計 4 2 7 8" xfId="7605" xr:uid="{B50F3215-9A7B-4AF0-9CF1-6CF5AE6F71C7}"/>
    <cellStyle name="集計 4 2 7 8 2" xfId="18361" xr:uid="{92813ECD-515A-4A9B-889F-8C654F1BBC82}"/>
    <cellStyle name="集計 4 2 7 8 2 2" xfId="40052" xr:uid="{0F42FC06-1A29-4B26-9B69-527A68E7DEEF}"/>
    <cellStyle name="集計 4 2 7 8 3" xfId="29293" xr:uid="{590917C3-ECA7-41BA-8F9D-DF2D4FC76E38}"/>
    <cellStyle name="集計 4 2 7 9" xfId="8241" xr:uid="{6B4FB16E-73B8-4229-937E-8501F4F37EDC}"/>
    <cellStyle name="集計 4 2 7 9 2" xfId="18997" xr:uid="{E9258431-E62A-4709-9668-5D9F5D042A2F}"/>
    <cellStyle name="集計 4 2 7 9 2 2" xfId="40688" xr:uid="{C0F3C3EA-6535-4F76-A949-C9222FFABCB6}"/>
    <cellStyle name="集計 4 2 7 9 3" xfId="29929" xr:uid="{5929A7CE-2E86-4592-800A-C959EF8CE144}"/>
    <cellStyle name="集計 4 2 8" xfId="2663" xr:uid="{1A7DA881-9BF6-4937-8A27-ECB3297C42AF}"/>
    <cellStyle name="集計 4 2 8 10" xfId="8690" xr:uid="{EB32A4B1-B67C-4769-BFBA-DC5CAF356A97}"/>
    <cellStyle name="集計 4 2 8 10 2" xfId="19446" xr:uid="{BA474057-BBE2-4441-973B-872D0B05C9EB}"/>
    <cellStyle name="集計 4 2 8 10 2 2" xfId="41137" xr:uid="{F121951D-32CD-4DB0-A7D0-E74E9DE75EA8}"/>
    <cellStyle name="集計 4 2 8 10 3" xfId="30378" xr:uid="{AEA21E96-9AC5-4933-85FB-1CABA001129C}"/>
    <cellStyle name="集計 4 2 8 11" xfId="4774" xr:uid="{31A82C15-09CE-4B5C-B26F-2B9A55D70CFB}"/>
    <cellStyle name="集計 4 2 8 11 2" xfId="15530" xr:uid="{1CD60AA2-108A-4CD0-8B29-770203F4EB88}"/>
    <cellStyle name="集計 4 2 8 11 2 2" xfId="37220" xr:uid="{C0ECF197-0D72-409B-9B2B-008D3FDAB625}"/>
    <cellStyle name="集計 4 2 8 11 3" xfId="26462" xr:uid="{C4FEE8E4-CA9E-4774-A179-3D9E9D57C894}"/>
    <cellStyle name="集計 4 2 8 12" xfId="2562" xr:uid="{4A6045FA-8E14-4E34-A905-64BAEEC3A515}"/>
    <cellStyle name="集計 4 2 8 12 2" xfId="13931" xr:uid="{17E3E07E-4868-440E-A10F-6BFAAF79299D}"/>
    <cellStyle name="集計 4 2 8 12 2 2" xfId="35621" xr:uid="{EE76F3E0-223C-4481-80BC-90975B1A30CA}"/>
    <cellStyle name="集計 4 2 8 12 3" xfId="24862" xr:uid="{D2089494-BFD7-4346-AD59-5E14EF635911}"/>
    <cellStyle name="集計 4 2 8 13" xfId="10624" xr:uid="{BB49E099-95CF-47D5-92F7-C089ECA03916}"/>
    <cellStyle name="集計 4 2 8 13 2" xfId="21381" xr:uid="{B0309F86-EC8B-4842-AAD3-E448577A46A8}"/>
    <cellStyle name="集計 4 2 8 13 2 2" xfId="43072" xr:uid="{9197E845-C269-43CA-91E3-6F2B4E742994}"/>
    <cellStyle name="集計 4 2 8 13 3" xfId="32313" xr:uid="{1096A027-4358-4FFA-9E5C-8F61336DFE27}"/>
    <cellStyle name="集計 4 2 8 14" xfId="2643" xr:uid="{3B284931-B981-462E-8201-B16D95148333}"/>
    <cellStyle name="集計 4 2 8 14 2" xfId="14012" xr:uid="{6527EEA0-8F73-4B84-B4CC-DDAAC9444899}"/>
    <cellStyle name="集計 4 2 8 14 2 2" xfId="35702" xr:uid="{2B663A75-626F-40BC-9997-C672CEB4FA34}"/>
    <cellStyle name="集計 4 2 8 14 3" xfId="24943" xr:uid="{0205FA2C-3765-41F3-BD46-E29DC03FE914}"/>
    <cellStyle name="集計 4 2 8 15" xfId="7460" xr:uid="{43E13B82-7DFB-49E3-B68D-25402D90B782}"/>
    <cellStyle name="集計 4 2 8 15 2" xfId="18216" xr:uid="{00E6BF9B-7B9A-456C-8A7A-D6B6198E177D}"/>
    <cellStyle name="集計 4 2 8 15 2 2" xfId="39906" xr:uid="{D47AE1B2-A91E-43F3-AA68-D81650820610}"/>
    <cellStyle name="集計 4 2 8 15 3" xfId="29147" xr:uid="{3286B58B-7171-46E9-8C5A-729A6C1C4B06}"/>
    <cellStyle name="集計 4 2 8 16" xfId="8687" xr:uid="{D4FD0BE7-130D-44FC-92C0-19D7C7A759EA}"/>
    <cellStyle name="集計 4 2 8 16 2" xfId="19443" xr:uid="{117B7208-5AF7-4AFE-B332-A3983084A99C}"/>
    <cellStyle name="集計 4 2 8 16 2 2" xfId="41134" xr:uid="{DE8ED395-B78D-401E-BF11-A5C4D4EDEC09}"/>
    <cellStyle name="集計 4 2 8 16 3" xfId="30375" xr:uid="{21D565FC-54BE-4285-A389-9A8EE99F1CCB}"/>
    <cellStyle name="集計 4 2 8 17" xfId="13141" xr:uid="{31A217BE-F980-41C9-849D-C04C29EC2E88}"/>
    <cellStyle name="集計 4 2 8 17 2" xfId="34830" xr:uid="{D80A7B6E-E28C-4EBC-8CB8-783AD75267C9}"/>
    <cellStyle name="集計 4 2 8 18" xfId="24070" xr:uid="{D0ACE22E-1AB1-49A0-8F43-58073CFD5F3C}"/>
    <cellStyle name="集計 4 2 8 19" xfId="45768" xr:uid="{6DFE20E9-9A57-4629-9A2F-2B7B2A0E4C31}"/>
    <cellStyle name="集計 4 2 8 2" xfId="2530" xr:uid="{43791E9D-F1E8-4F6D-B40C-FD58498C125F}"/>
    <cellStyle name="集計 4 2 8 2 2" xfId="13899" xr:uid="{E57CE050-F07F-40F3-A560-1CBB81E1F611}"/>
    <cellStyle name="集計 4 2 8 2 2 2" xfId="35589" xr:uid="{BC4F5896-291F-4A52-9B67-1DCCED557949}"/>
    <cellStyle name="集計 4 2 8 2 2 3" xfId="49979" xr:uid="{F8D0762F-7F82-4ECB-A8A9-08891E24F159}"/>
    <cellStyle name="集計 4 2 8 2 3" xfId="24830" xr:uid="{0FEF2CA9-2838-43C0-B9EE-9EE31B6D1CB9}"/>
    <cellStyle name="集計 4 2 8 2 4" xfId="47810" xr:uid="{BB6BF682-5FBF-4DFB-9A5C-4F28ACB209E3}"/>
    <cellStyle name="集計 4 2 8 20" xfId="46446" xr:uid="{D91C14DD-C386-4A03-B6AF-003433080968}"/>
    <cellStyle name="集計 4 2 8 21" xfId="47130" xr:uid="{E6F1D30F-B085-4392-8807-725FDE2A003A}"/>
    <cellStyle name="集計 4 2 8 3" xfId="3993" xr:uid="{6991019D-9D1B-4A33-ACA0-8325D5A17A2F}"/>
    <cellStyle name="集計 4 2 8 3 2" xfId="14749" xr:uid="{6EEEF4A2-70DF-408E-98DC-EAE32BEC6311}"/>
    <cellStyle name="集計 4 2 8 3 2 2" xfId="36439" xr:uid="{BE1D706F-0D40-4491-996E-9A65DB0F5DF6}"/>
    <cellStyle name="集計 4 2 8 3 2 3" xfId="50659" xr:uid="{AA7F6686-7A63-40B6-9162-DF59BA78B87B}"/>
    <cellStyle name="集計 4 2 8 3 3" xfId="25681" xr:uid="{C8B8D4B9-DB1F-420C-9006-95681E8035A0}"/>
    <cellStyle name="集計 4 2 8 3 4" xfId="48490" xr:uid="{B5837EE8-9FA7-4212-AA65-7EE12DFCB861}"/>
    <cellStyle name="集計 4 2 8 4" xfId="4673" xr:uid="{FA77F585-2B47-4A66-A8E5-1FE498617B4F}"/>
    <cellStyle name="集計 4 2 8 4 2" xfId="15429" xr:uid="{296D6A3E-BA98-4A06-9FE5-F47BC09DB9CB}"/>
    <cellStyle name="集計 4 2 8 4 2 2" xfId="37119" xr:uid="{53B38FB0-618D-461D-8A03-650968AFD6F7}"/>
    <cellStyle name="集計 4 2 8 4 3" xfId="26361" xr:uid="{C88CE416-C542-404C-B294-5DE6320BC928}"/>
    <cellStyle name="集計 4 2 8 4 4" xfId="49299" xr:uid="{4108C268-1B50-4D7A-98E0-A08306DE6A07}"/>
    <cellStyle name="集計 4 2 8 5" xfId="5349" xr:uid="{FF90A240-08E4-4F7C-B290-3F45155DAD8F}"/>
    <cellStyle name="集計 4 2 8 5 2" xfId="16105" xr:uid="{7D0E4BE5-7C5D-45E8-AC25-87E6B70F1533}"/>
    <cellStyle name="集計 4 2 8 5 2 2" xfId="37795" xr:uid="{5D448E86-DAC9-4486-8658-6B7F2E59076E}"/>
    <cellStyle name="集計 4 2 8 5 3" xfId="27037" xr:uid="{660FCF77-8D2E-45D1-9386-C5F724AC00A3}"/>
    <cellStyle name="集計 4 2 8 6" xfId="6038" xr:uid="{7BA12B4C-70F0-4785-9E12-ED8546A034D3}"/>
    <cellStyle name="集計 4 2 8 6 2" xfId="16794" xr:uid="{5523ECC1-E613-4D8A-8AE5-7748FF087C38}"/>
    <cellStyle name="集計 4 2 8 6 2 2" xfId="38484" xr:uid="{4FC4AA3C-EADC-40C6-ACFD-FF85CA24DDA0}"/>
    <cellStyle name="集計 4 2 8 6 3" xfId="27725" xr:uid="{A78F24F4-D256-468E-BAA7-2373E4AE6964}"/>
    <cellStyle name="集計 4 2 8 7" xfId="6712" xr:uid="{0E057E79-A27F-4547-8A87-ACE689C671A0}"/>
    <cellStyle name="集計 4 2 8 7 2" xfId="17468" xr:uid="{0929A440-E9ED-4C1C-97FD-51BE9AF29A29}"/>
    <cellStyle name="集計 4 2 8 7 2 2" xfId="39158" xr:uid="{027C3445-E342-4872-B4D0-CFDE9404AE38}"/>
    <cellStyle name="集計 4 2 8 7 3" xfId="28399" xr:uid="{84CC103F-E381-4EC9-8CC3-5EFDA7C47650}"/>
    <cellStyle name="集計 4 2 8 8" xfId="7388" xr:uid="{847162C9-784D-477D-9FF2-F7FD094FF81E}"/>
    <cellStyle name="集計 4 2 8 8 2" xfId="18144" xr:uid="{C11BCF3E-7F10-4A3D-A36D-A3338DD48A8B}"/>
    <cellStyle name="集計 4 2 8 8 2 2" xfId="39834" xr:uid="{6B45B433-F683-49D3-88B7-83B8751D5DF7}"/>
    <cellStyle name="集計 4 2 8 8 3" xfId="29075" xr:uid="{C262A297-AC0A-4156-A3AD-AEFD51E180B7}"/>
    <cellStyle name="集計 4 2 8 9" xfId="4098" xr:uid="{8478F52D-2240-4D16-82F8-AF7F7F9F9D73}"/>
    <cellStyle name="集計 4 2 8 9 2" xfId="14854" xr:uid="{DF7A81E8-F95C-45A9-BF37-F95C6F281CB2}"/>
    <cellStyle name="集計 4 2 8 9 2 2" xfId="36544" xr:uid="{B9A813C1-BD67-4135-8F55-050F77B12A2B}"/>
    <cellStyle name="集計 4 2 8 9 3" xfId="25786" xr:uid="{B86AC67D-494A-4FC0-8DB7-E230227FA412}"/>
    <cellStyle name="集計 4 2 9" xfId="2915" xr:uid="{A7B7DFD9-9C00-4EE0-9562-308F4F27D568}"/>
    <cellStyle name="集計 4 2 9 10" xfId="8943" xr:uid="{3C3C296F-460E-4BB6-BF5B-9254BD0A2D8C}"/>
    <cellStyle name="集計 4 2 9 10 2" xfId="19699" xr:uid="{57E7E170-181E-4DBF-929B-6EA0CBE9C961}"/>
    <cellStyle name="集計 4 2 9 10 2 2" xfId="41390" xr:uid="{87A4F7F6-1ABA-4E51-B816-56342A4BDC15}"/>
    <cellStyle name="集計 4 2 9 10 3" xfId="30631" xr:uid="{5083DA2A-8AE7-48F1-AD3F-F04B9AEF6DC9}"/>
    <cellStyle name="集計 4 2 9 11" xfId="9568" xr:uid="{10C02C63-E19E-46B7-B6EF-7AFF68B4ECCF}"/>
    <cellStyle name="集計 4 2 9 11 2" xfId="20325" xr:uid="{2FCC3F0C-A8DD-4EF5-8DD5-D9BA15EC585D}"/>
    <cellStyle name="集計 4 2 9 11 2 2" xfId="42016" xr:uid="{BF81E8F3-4E72-47D5-A21F-4583BCE8EE2B}"/>
    <cellStyle name="集計 4 2 9 11 3" xfId="31257" xr:uid="{BE3FCA0D-13F2-4D94-B108-2C71CDC2566A}"/>
    <cellStyle name="集計 4 2 9 12" xfId="10203" xr:uid="{AF29B091-048C-4B52-BF28-326BB00F1436}"/>
    <cellStyle name="集計 4 2 9 12 2" xfId="20960" xr:uid="{65C0C9D2-0C10-445A-A445-BD3B1C03D635}"/>
    <cellStyle name="集計 4 2 9 12 2 2" xfId="42651" xr:uid="{64F0E12F-236F-40FB-A52C-591BFB96B228}"/>
    <cellStyle name="集計 4 2 9 12 3" xfId="31892" xr:uid="{4972D856-556B-475D-899C-50DE5A3CE41F}"/>
    <cellStyle name="集計 4 2 9 13" xfId="10855" xr:uid="{B75CFDBA-6B41-4741-8422-3A08251898A9}"/>
    <cellStyle name="集計 4 2 9 13 2" xfId="21612" xr:uid="{1A43258A-8DD6-47E1-A072-8F47D38AD8AD}"/>
    <cellStyle name="集計 4 2 9 13 2 2" xfId="43303" xr:uid="{07E9E594-D54B-4D55-A93A-399F4D201711}"/>
    <cellStyle name="集計 4 2 9 13 3" xfId="32544" xr:uid="{A27910C9-301A-4C36-AD2D-4CEF2AC6DBB0}"/>
    <cellStyle name="集計 4 2 9 14" xfId="11480" xr:uid="{696739D5-96C5-4183-BB9C-900CF41DA622}"/>
    <cellStyle name="集計 4 2 9 14 2" xfId="22237" xr:uid="{1F239DED-AD44-4558-8033-E014BE4AB8DF}"/>
    <cellStyle name="集計 4 2 9 14 2 2" xfId="43928" xr:uid="{6936FCE8-09C7-4FDC-910F-7C597320B22C}"/>
    <cellStyle name="集計 4 2 9 14 3" xfId="33169" xr:uid="{099C25F9-F7E4-47CF-BE4C-324928D04D35}"/>
    <cellStyle name="集計 4 2 9 15" xfId="12085" xr:uid="{C3F40A58-AA3B-4851-8FC8-4352805FA3E2}"/>
    <cellStyle name="集計 4 2 9 15 2" xfId="22842" xr:uid="{E3AB0ADB-F719-450C-9650-4C4D76DABDF6}"/>
    <cellStyle name="集計 4 2 9 15 2 2" xfId="44533" xr:uid="{5AFB1DF2-4148-468E-BD6E-3DA348990700}"/>
    <cellStyle name="集計 4 2 9 15 3" xfId="33774" xr:uid="{141535F5-555D-4E79-BC25-E2456413EC74}"/>
    <cellStyle name="集計 4 2 9 16" xfId="12714" xr:uid="{9852984A-C4AC-43BE-8805-974590D6FF2A}"/>
    <cellStyle name="集計 4 2 9 16 2" xfId="23471" xr:uid="{DF8AEE59-BF9B-40C4-A144-98CE277B5737}"/>
    <cellStyle name="集計 4 2 9 16 2 2" xfId="45162" xr:uid="{DEC47979-7E3D-4A8A-83ED-99E58E4607CE}"/>
    <cellStyle name="集計 4 2 9 16 3" xfId="34403" xr:uid="{9B3BC513-13E2-47E1-A761-4647C5813734}"/>
    <cellStyle name="集計 4 2 9 17" xfId="13385" xr:uid="{171746FC-CC4C-4496-A426-A40DC7596052}"/>
    <cellStyle name="集計 4 2 9 17 2" xfId="35074" xr:uid="{9763F10B-17DC-48F7-9D23-B66BBC2751D2}"/>
    <cellStyle name="集計 4 2 9 18" xfId="24314" xr:uid="{F208B08C-2612-4DB7-BCE4-208ADF9957AB}"/>
    <cellStyle name="集計 4 2 9 19" xfId="46012" xr:uid="{00EB75F8-21CC-4189-8405-3275091C237D}"/>
    <cellStyle name="集計 4 2 9 2" xfId="3566" xr:uid="{2EDA89F7-DC6D-43FF-A7B0-09DE2DC0A8A8}"/>
    <cellStyle name="集計 4 2 9 2 2" xfId="14322" xr:uid="{5B3F04D8-BBD2-4595-99B1-50678072E806}"/>
    <cellStyle name="集計 4 2 9 2 2 2" xfId="36012" xr:uid="{78146313-69D9-4ACC-809F-3992E942A5B2}"/>
    <cellStyle name="集計 4 2 9 2 2 3" xfId="50223" xr:uid="{E6203335-16F4-4024-A0CB-ED9EC64E1D10}"/>
    <cellStyle name="集計 4 2 9 2 3" xfId="25254" xr:uid="{BEA4DDB0-C812-4E85-84C2-AC959604D0D1}"/>
    <cellStyle name="集計 4 2 9 2 4" xfId="48054" xr:uid="{853DB630-4BAB-436F-892D-C3E00A82B083}"/>
    <cellStyle name="集計 4 2 9 20" xfId="46690" xr:uid="{72173856-B697-47CD-B9D6-E871267B303C}"/>
    <cellStyle name="集計 4 2 9 21" xfId="47374" xr:uid="{77BCE168-A8F2-40D1-9384-C7070B9436E0}"/>
    <cellStyle name="集計 4 2 9 3" xfId="4246" xr:uid="{E47DEEB3-B7D4-4E06-9E6B-54D0314AE061}"/>
    <cellStyle name="集計 4 2 9 3 2" xfId="15002" xr:uid="{CF29219F-5E20-4EDC-BC88-FC2CA13252B0}"/>
    <cellStyle name="集計 4 2 9 3 2 2" xfId="36692" xr:uid="{AFC5DF2B-C5DF-4C08-A1E3-B60F0FCD7155}"/>
    <cellStyle name="集計 4 2 9 3 2 3" xfId="50903" xr:uid="{DBC9F79C-A95B-46D0-9155-9762120F9585}"/>
    <cellStyle name="集計 4 2 9 3 3" xfId="25934" xr:uid="{89898502-93E5-4E0D-9D3F-5B36C38C751D}"/>
    <cellStyle name="集計 4 2 9 3 4" xfId="48734" xr:uid="{7C7F4B50-9B2B-4C84-A6A7-B96DFB84A83D}"/>
    <cellStyle name="集計 4 2 9 4" xfId="4922" xr:uid="{C41CDEC1-869C-47F5-9230-FE338025E2EA}"/>
    <cellStyle name="集計 4 2 9 4 2" xfId="15678" xr:uid="{8AA69679-E400-456E-B198-5E02FC1E71C1}"/>
    <cellStyle name="集計 4 2 9 4 2 2" xfId="37368" xr:uid="{E4B0018C-C5F2-45C0-9C43-E84D3AC42D29}"/>
    <cellStyle name="集計 4 2 9 4 3" xfId="26610" xr:uid="{FC0BD331-761E-487B-A8DE-94D876620D82}"/>
    <cellStyle name="集計 4 2 9 4 4" xfId="49543" xr:uid="{147DC082-4835-4D9A-AEBD-F92C515D2631}"/>
    <cellStyle name="集計 4 2 9 5" xfId="5602" xr:uid="{2DAF0B2A-C7DC-4A86-9186-1C989E85C1D4}"/>
    <cellStyle name="集計 4 2 9 5 2" xfId="16358" xr:uid="{8A1A9EF9-2FC6-4CBB-B80B-A52290ECD929}"/>
    <cellStyle name="集計 4 2 9 5 2 2" xfId="38048" xr:uid="{5C29B5D9-C597-4E09-8317-9D43125FBACA}"/>
    <cellStyle name="集計 4 2 9 5 3" xfId="27289" xr:uid="{5E260FD5-86DC-4FAC-8FB7-0E202FEE45D0}"/>
    <cellStyle name="集計 4 2 9 6" xfId="6285" xr:uid="{E7A60BBB-CEB0-425E-AA11-BC8686CD84FE}"/>
    <cellStyle name="集計 4 2 9 6 2" xfId="17041" xr:uid="{BE1A8AF6-C1CE-44C4-B7BC-FB5E648564A5}"/>
    <cellStyle name="集計 4 2 9 6 2 2" xfId="38731" xr:uid="{9E1D5CB0-6231-451A-A597-21B274366017}"/>
    <cellStyle name="集計 4 2 9 6 3" xfId="27972" xr:uid="{CBD1F28E-2D83-4B77-A1D1-0A539B8833AB}"/>
    <cellStyle name="集計 4 2 9 7" xfId="6964" xr:uid="{A8165135-6543-4C86-B132-9948E8D37287}"/>
    <cellStyle name="集計 4 2 9 7 2" xfId="17720" xr:uid="{14F1E8F7-CAE3-43CB-9F47-45EAF658173C}"/>
    <cellStyle name="集計 4 2 9 7 2 2" xfId="39410" xr:uid="{C8D95DFD-F836-4A0A-BCAA-04F4F7842D88}"/>
    <cellStyle name="集計 4 2 9 7 3" xfId="28651" xr:uid="{49054A95-196B-4F54-929A-92318D2B11AA}"/>
    <cellStyle name="集計 4 2 9 8" xfId="7627" xr:uid="{396B2B2D-6880-4117-9F16-E4F94F529561}"/>
    <cellStyle name="集計 4 2 9 8 2" xfId="18383" xr:uid="{6D36E88C-F28B-4CED-A34B-FAC4EF729E6A}"/>
    <cellStyle name="集計 4 2 9 8 2 2" xfId="40074" xr:uid="{7B1B0B69-66C2-4560-90F0-CC5EB8943B7D}"/>
    <cellStyle name="集計 4 2 9 8 3" xfId="29315" xr:uid="{C8A80D3B-8815-48F6-A0A4-ADB5401FD6D9}"/>
    <cellStyle name="集計 4 2 9 9" xfId="8263" xr:uid="{C0FAA831-5A32-4FFD-A051-79238925E7C3}"/>
    <cellStyle name="集計 4 2 9 9 2" xfId="19019" xr:uid="{1E5447DA-CBC7-4425-BEC2-96E6620277A5}"/>
    <cellStyle name="集計 4 2 9 9 2 2" xfId="40710" xr:uid="{65FAA8D3-910F-4CC5-BCBC-8735C7ADED86}"/>
    <cellStyle name="集計 4 2 9 9 3" xfId="29951" xr:uid="{4E9C400B-45BE-4A29-AFCA-7DDAA7ED1E73}"/>
    <cellStyle name="集計 4 3" xfId="2411" xr:uid="{0376B4DD-11A2-46AC-9F95-3C3AECC34A02}"/>
    <cellStyle name="集計 4 3 10" xfId="3234" xr:uid="{8D1B9100-F1F2-40DA-BEDE-2AF217517C13}"/>
    <cellStyle name="集計 4 3 10 10" xfId="9262" xr:uid="{7A359571-FA4F-4045-A4A0-94D549FDEDE5}"/>
    <cellStyle name="集計 4 3 10 10 2" xfId="20019" xr:uid="{3F14957D-33D0-4723-98A7-B98559B32E1F}"/>
    <cellStyle name="集計 4 3 10 10 2 2" xfId="41710" xr:uid="{5D84E20E-2A8D-4A64-B95F-168CBF3C9B55}"/>
    <cellStyle name="集計 4 3 10 10 3" xfId="30951" xr:uid="{F0E316CE-1C49-4A9E-8695-D74B46E583A4}"/>
    <cellStyle name="集計 4 3 10 11" xfId="9888" xr:uid="{F70C33D9-F53C-4628-A489-7EABD846D160}"/>
    <cellStyle name="集計 4 3 10 11 2" xfId="20645" xr:uid="{A874CE25-77A4-4FE7-BB6E-CD198876BCED}"/>
    <cellStyle name="集計 4 3 10 11 2 2" xfId="42336" xr:uid="{C42C4E61-597A-4D96-BDFE-6A660197894B}"/>
    <cellStyle name="集計 4 3 10 11 3" xfId="31577" xr:uid="{99B437C0-885D-4706-B6E8-FF1BCE12C4E6}"/>
    <cellStyle name="集計 4 3 10 12" xfId="10523" xr:uid="{7FDEB98A-D396-41EC-BFF7-EAFA16CEE361}"/>
    <cellStyle name="集計 4 3 10 12 2" xfId="21280" xr:uid="{74E1FCE2-4061-4698-898B-74460F46E576}"/>
    <cellStyle name="集計 4 3 10 12 2 2" xfId="42971" xr:uid="{22F16E26-3518-4757-8842-6BE21852ED1D}"/>
    <cellStyle name="集計 4 3 10 12 3" xfId="32212" xr:uid="{11FF8E08-E304-4519-BDF8-EE91568B9461}"/>
    <cellStyle name="集計 4 3 10 13" xfId="11175" xr:uid="{F2D22819-0956-42B7-884D-1AF9F6C10D3C}"/>
    <cellStyle name="集計 4 3 10 13 2" xfId="21932" xr:uid="{A5686FC8-07A1-4EF7-8851-D37E84A746B6}"/>
    <cellStyle name="集計 4 3 10 13 2 2" xfId="43623" xr:uid="{9C562328-7DCF-4696-A29B-B375D745BBF6}"/>
    <cellStyle name="集計 4 3 10 13 3" xfId="32864" xr:uid="{4C9947E0-2A5E-4724-B11B-50DCC829E370}"/>
    <cellStyle name="集計 4 3 10 14" xfId="11800" xr:uid="{77D1B61D-782D-423B-9CA6-0C27E181185C}"/>
    <cellStyle name="集計 4 3 10 14 2" xfId="22557" xr:uid="{C6FC2FB0-7C38-4EEB-9B1C-0AAF21722CD5}"/>
    <cellStyle name="集計 4 3 10 14 2 2" xfId="44248" xr:uid="{BA90586F-10ED-4F3D-835D-B4D376B3BD11}"/>
    <cellStyle name="集計 4 3 10 14 3" xfId="33489" xr:uid="{92AC1185-7224-4379-AE97-B51B672CAF07}"/>
    <cellStyle name="集計 4 3 10 15" xfId="12405" xr:uid="{7BE7F2AC-3A22-4826-B36B-C1B132D1CBEE}"/>
    <cellStyle name="集計 4 3 10 15 2" xfId="23162" xr:uid="{9AC25CBB-766B-419C-9533-CD2AC5E3C539}"/>
    <cellStyle name="集計 4 3 10 15 2 2" xfId="44853" xr:uid="{87828D89-FB13-44EE-8075-28E00772276B}"/>
    <cellStyle name="集計 4 3 10 15 3" xfId="34094" xr:uid="{2FDBE63F-6976-4C3F-9989-C156C5105684}"/>
    <cellStyle name="集計 4 3 10 16" xfId="13034" xr:uid="{5AAD8C32-0BA5-4A94-AACA-37BDA46BFF44}"/>
    <cellStyle name="集計 4 3 10 16 2" xfId="23791" xr:uid="{C4E07C24-4CDA-476A-A56B-4006D230C778}"/>
    <cellStyle name="集計 4 3 10 16 2 2" xfId="45482" xr:uid="{99831535-3CF0-4762-AE8A-7D5F88260B53}"/>
    <cellStyle name="集計 4 3 10 16 3" xfId="34723" xr:uid="{9635AF23-657C-412B-ABE3-AAA3D4AE51A8}"/>
    <cellStyle name="集計 4 3 10 17" xfId="13705" xr:uid="{0BF37BB4-D33D-4D68-B00F-5C4C4DD444E0}"/>
    <cellStyle name="集計 4 3 10 17 2" xfId="35394" xr:uid="{F8E73EEA-4EE7-4233-B07F-CCA408E226E5}"/>
    <cellStyle name="集計 4 3 10 18" xfId="24634" xr:uid="{5BDEA8B4-99B3-43DE-8B66-EDFC750A179B}"/>
    <cellStyle name="集計 4 3 10 19" xfId="46332" xr:uid="{4A4A1A9E-BA45-4B2F-91E9-0107661017B9}"/>
    <cellStyle name="集計 4 3 10 2" xfId="3886" xr:uid="{41BBA3F8-743B-44CF-8D89-1F92470F866D}"/>
    <cellStyle name="集計 4 3 10 2 2" xfId="14642" xr:uid="{41686669-3FC8-4C91-93F0-8FB0E6C2CB94}"/>
    <cellStyle name="集計 4 3 10 2 2 2" xfId="36332" xr:uid="{91B1BEAF-8BDB-48B4-A1FF-768752A93A43}"/>
    <cellStyle name="集計 4 3 10 2 2 3" xfId="50543" xr:uid="{25D4F10D-BFEF-4037-A23D-72C79D4EAD72}"/>
    <cellStyle name="集計 4 3 10 2 3" xfId="25574" xr:uid="{5F3BA9B2-8227-4B68-B322-A587FFCFCE47}"/>
    <cellStyle name="集計 4 3 10 2 4" xfId="48374" xr:uid="{57F835B8-31E5-4A56-AA95-00572D89D68D}"/>
    <cellStyle name="集計 4 3 10 20" xfId="47010" xr:uid="{0DB42A7B-7981-4F88-940D-0FF9F58DB1C9}"/>
    <cellStyle name="集計 4 3 10 21" xfId="47694" xr:uid="{DF29D072-1A20-464B-AE63-05A878F97AFB}"/>
    <cellStyle name="集計 4 3 10 3" xfId="4566" xr:uid="{7E710E2C-CBDA-4A22-AD76-A7BA9F618B12}"/>
    <cellStyle name="集計 4 3 10 3 2" xfId="15322" xr:uid="{CC822FC0-3B8D-46F2-8FC2-58DF7C767909}"/>
    <cellStyle name="集計 4 3 10 3 2 2" xfId="37012" xr:uid="{916BD23B-5826-4BDB-814A-861C1289CE83}"/>
    <cellStyle name="集計 4 3 10 3 2 3" xfId="51223" xr:uid="{162DC1C3-EFCF-40F7-BF05-2B923DCE59E3}"/>
    <cellStyle name="集計 4 3 10 3 3" xfId="26254" xr:uid="{74497607-F68D-430C-85C4-771F0B698675}"/>
    <cellStyle name="集計 4 3 10 3 4" xfId="49054" xr:uid="{3AF0A50C-33E4-4979-B437-9D01FC832725}"/>
    <cellStyle name="集計 4 3 10 4" xfId="5242" xr:uid="{F49B26B4-9D9A-4BB1-8E41-A467FC0D1960}"/>
    <cellStyle name="集計 4 3 10 4 2" xfId="15998" xr:uid="{01E0EAF8-A225-4EF8-B831-CEA3C1E4C85A}"/>
    <cellStyle name="集計 4 3 10 4 2 2" xfId="37688" xr:uid="{4F61BC17-5E8D-41E5-A39C-940860AB96F4}"/>
    <cellStyle name="集計 4 3 10 4 3" xfId="26930" xr:uid="{B902AA2A-0BB7-442E-8512-E727CE601270}"/>
    <cellStyle name="集計 4 3 10 4 4" xfId="49863" xr:uid="{BF23980B-8E0E-44DD-888C-D90B673CE763}"/>
    <cellStyle name="集計 4 3 10 5" xfId="5922" xr:uid="{E68EEA32-4F25-494C-AF30-004F3D2A7803}"/>
    <cellStyle name="集計 4 3 10 5 2" xfId="16678" xr:uid="{ABCBC2E5-8B7B-4AE7-AEB1-3CB33E79E0D4}"/>
    <cellStyle name="集計 4 3 10 5 2 2" xfId="38368" xr:uid="{1FDFEA48-DB56-47CE-9638-782571EAA5EC}"/>
    <cellStyle name="集計 4 3 10 5 3" xfId="27609" xr:uid="{1320ADC8-24D4-464A-BA6D-D23032F3712D}"/>
    <cellStyle name="集計 4 3 10 6" xfId="6605" xr:uid="{B8470379-9C52-4994-93F8-6C5414660F0B}"/>
    <cellStyle name="集計 4 3 10 6 2" xfId="17361" xr:uid="{2C643F27-CCA4-4722-ACA2-55DC4F8D8799}"/>
    <cellStyle name="集計 4 3 10 6 2 2" xfId="39051" xr:uid="{C8E60C8C-1797-4428-80FA-4E0267DB0198}"/>
    <cellStyle name="集計 4 3 10 6 3" xfId="28292" xr:uid="{0EE55CC2-FAD0-4E69-845F-195E366F4323}"/>
    <cellStyle name="集計 4 3 10 7" xfId="7284" xr:uid="{E15D36ED-66BC-44C6-981E-B66C51C47859}"/>
    <cellStyle name="集計 4 3 10 7 2" xfId="18040" xr:uid="{04E14E2C-5B72-4411-A208-1A3F9D158BEA}"/>
    <cellStyle name="集計 4 3 10 7 2 2" xfId="39730" xr:uid="{7203281B-5B65-43F4-8AD7-3E1489A6B816}"/>
    <cellStyle name="集計 4 3 10 7 3" xfId="28971" xr:uid="{1C8BFA80-90C2-476B-B2DB-579248B6EA68}"/>
    <cellStyle name="集計 4 3 10 8" xfId="7947" xr:uid="{4DF76833-FB8C-449B-800F-9C8A63340F82}"/>
    <cellStyle name="集計 4 3 10 8 2" xfId="18703" xr:uid="{A9597D6B-2D1F-43F8-9DB7-B30336704775}"/>
    <cellStyle name="集計 4 3 10 8 2 2" xfId="40394" xr:uid="{2785D94C-3C5D-4456-A327-1E4BCFB68ACE}"/>
    <cellStyle name="集計 4 3 10 8 3" xfId="29635" xr:uid="{A7879C2B-7573-413D-8130-B2E71472CDFD}"/>
    <cellStyle name="集計 4 3 10 9" xfId="8583" xr:uid="{103EAE1A-AF78-4B80-B094-A984AF8438F0}"/>
    <cellStyle name="集計 4 3 10 9 2" xfId="19339" xr:uid="{84AFE262-7CF5-4533-9BAC-A483EDCF07B3}"/>
    <cellStyle name="集計 4 3 10 9 2 2" xfId="41030" xr:uid="{5AD11C6B-536A-40AB-81FA-91CA477A937D}"/>
    <cellStyle name="集計 4 3 10 9 3" xfId="30271" xr:uid="{A3972523-39B5-4A61-A7B7-A316577735EF}"/>
    <cellStyle name="集計 4 3 11" xfId="3294" xr:uid="{7D636E1F-8757-401F-9209-C6EA4DC8E55F}"/>
    <cellStyle name="集計 4 3 11 10" xfId="9322" xr:uid="{75DA5283-87FA-4023-9945-6124F18067AB}"/>
    <cellStyle name="集計 4 3 11 10 2" xfId="20079" xr:uid="{8CFDEF9B-83F2-48C2-9D5B-0D003EA3EFFF}"/>
    <cellStyle name="集計 4 3 11 10 2 2" xfId="41770" xr:uid="{BFA9C817-7656-4301-BEBF-244FE321068F}"/>
    <cellStyle name="集計 4 3 11 10 3" xfId="31011" xr:uid="{0C09E3BB-6D6E-4A38-84B3-DE2140996DB9}"/>
    <cellStyle name="集計 4 3 11 11" xfId="9948" xr:uid="{86F29F0E-8AB2-41B1-AD32-0A378CE14701}"/>
    <cellStyle name="集計 4 3 11 11 2" xfId="20705" xr:uid="{8AB661DA-8B13-4182-B201-D906CD00C7D6}"/>
    <cellStyle name="集計 4 3 11 11 2 2" xfId="42396" xr:uid="{CC6B887C-FADE-4069-8C27-DAF544988F2D}"/>
    <cellStyle name="集計 4 3 11 11 3" xfId="31637" xr:uid="{F3606A6D-BA31-409B-8FE8-83DC6065AC1E}"/>
    <cellStyle name="集計 4 3 11 12" xfId="10583" xr:uid="{05B2D236-535A-4316-BD2D-96A2711491ED}"/>
    <cellStyle name="集計 4 3 11 12 2" xfId="21340" xr:uid="{AEA064C6-4009-4924-9C7F-901DF0778EC5}"/>
    <cellStyle name="集計 4 3 11 12 2 2" xfId="43031" xr:uid="{F3018215-C698-49F7-A812-AD22CCB0B51C}"/>
    <cellStyle name="集計 4 3 11 12 3" xfId="32272" xr:uid="{FB7ECB90-A720-4F8B-99FD-9D66185B6899}"/>
    <cellStyle name="集計 4 3 11 13" xfId="11235" xr:uid="{B352DC6D-00B2-4B90-A9EA-71CE2497010D}"/>
    <cellStyle name="集計 4 3 11 13 2" xfId="21992" xr:uid="{0DEA95ED-0A3F-4441-84F5-DFEF0EC7CC22}"/>
    <cellStyle name="集計 4 3 11 13 2 2" xfId="43683" xr:uid="{309A22F0-4657-4FF7-AE9F-16E8B9FF1D79}"/>
    <cellStyle name="集計 4 3 11 13 3" xfId="32924" xr:uid="{8CA7DDF4-E670-4EB5-BBE9-85F0355619B7}"/>
    <cellStyle name="集計 4 3 11 14" xfId="11860" xr:uid="{CF2F32D3-776E-4ECD-A770-19C92442E885}"/>
    <cellStyle name="集計 4 3 11 14 2" xfId="22617" xr:uid="{15EC0883-74A5-48A8-8F04-919604D71A19}"/>
    <cellStyle name="集計 4 3 11 14 2 2" xfId="44308" xr:uid="{2E72793F-0E3B-42C6-9D07-FC160B9C8639}"/>
    <cellStyle name="集計 4 3 11 14 3" xfId="33549" xr:uid="{ABC6989B-7369-47B4-B676-4CA83F38E755}"/>
    <cellStyle name="集計 4 3 11 15" xfId="12465" xr:uid="{76A1ADC3-A672-4EBA-8536-CCB80439F0B6}"/>
    <cellStyle name="集計 4 3 11 15 2" xfId="23222" xr:uid="{6C67B2BF-9564-4D8C-9437-29AEFB41B82A}"/>
    <cellStyle name="集計 4 3 11 15 2 2" xfId="44913" xr:uid="{4AE25D5E-839A-4694-9D0D-1DDC1E8C2DF8}"/>
    <cellStyle name="集計 4 3 11 15 3" xfId="34154" xr:uid="{7E09C754-FD44-48E9-A432-B5B23AAEA7DB}"/>
    <cellStyle name="集計 4 3 11 16" xfId="13094" xr:uid="{9C5E9707-36E4-4735-B6ED-A9DFA97AD442}"/>
    <cellStyle name="集計 4 3 11 16 2" xfId="23851" xr:uid="{A80870F2-A677-4A39-83D3-380A6562C4DC}"/>
    <cellStyle name="集計 4 3 11 16 2 2" xfId="45542" xr:uid="{8C66EDBE-253D-4F6D-87EB-8AAF3FD9B3EA}"/>
    <cellStyle name="集計 4 3 11 16 3" xfId="34783" xr:uid="{8D84FAAA-5F56-4858-AC03-22B19EF75B82}"/>
    <cellStyle name="集計 4 3 11 17" xfId="13765" xr:uid="{8CDD2604-A728-49F4-BDA1-B272AC980422}"/>
    <cellStyle name="集計 4 3 11 17 2" xfId="35454" xr:uid="{B813B5AD-C3CA-4843-A5DE-CBCC99E1534A}"/>
    <cellStyle name="集計 4 3 11 18" xfId="24694" xr:uid="{9CD863E3-EC55-4FEC-9819-53727A0A1308}"/>
    <cellStyle name="集計 4 3 11 19" xfId="46392" xr:uid="{2E22F86C-A6D6-4039-B635-928A9572CA3E}"/>
    <cellStyle name="集計 4 3 11 2" xfId="3946" xr:uid="{589F93A8-3804-4299-8E97-AFD1BC36B077}"/>
    <cellStyle name="集計 4 3 11 2 2" xfId="14702" xr:uid="{C9E39736-6337-4055-97F2-A10CBE197B62}"/>
    <cellStyle name="集計 4 3 11 2 2 2" xfId="36392" xr:uid="{AF6BBD71-3DC6-4C72-90C1-502EDBD668E7}"/>
    <cellStyle name="集計 4 3 11 2 2 3" xfId="50603" xr:uid="{C11427F2-5FFF-4462-A68E-411CEE33D51E}"/>
    <cellStyle name="集計 4 3 11 2 3" xfId="25634" xr:uid="{4B2025F8-F4C5-4E42-861E-CD38BFDF5304}"/>
    <cellStyle name="集計 4 3 11 2 4" xfId="48434" xr:uid="{25E76066-F708-4BAA-A886-CCAE845060DB}"/>
    <cellStyle name="集計 4 3 11 20" xfId="47070" xr:uid="{48FABA84-A078-4A6A-8542-1FB2FEBA477D}"/>
    <cellStyle name="集計 4 3 11 21" xfId="47754" xr:uid="{C489B4AF-6E20-4D7C-A2FB-AE00A163C56E}"/>
    <cellStyle name="集計 4 3 11 3" xfId="4626" xr:uid="{F4F39ACA-8DCE-42D2-BC39-D51EC47FE542}"/>
    <cellStyle name="集計 4 3 11 3 2" xfId="15382" xr:uid="{759FA326-80BB-4BF2-913A-574287AF5470}"/>
    <cellStyle name="集計 4 3 11 3 2 2" xfId="37072" xr:uid="{09794BE5-1106-4AF6-9501-9EDE1310AF76}"/>
    <cellStyle name="集計 4 3 11 3 2 3" xfId="51283" xr:uid="{4A8E271F-E862-406F-8756-B3CD22CA2F70}"/>
    <cellStyle name="集計 4 3 11 3 3" xfId="26314" xr:uid="{60BFF388-89AA-4992-9B45-8A3DC2B780FA}"/>
    <cellStyle name="集計 4 3 11 3 4" xfId="49114" xr:uid="{667B7BAB-1E79-4BB0-BA32-444AF47250AD}"/>
    <cellStyle name="集計 4 3 11 4" xfId="5302" xr:uid="{450CE3EF-2D91-4618-A251-203B9C0D9A38}"/>
    <cellStyle name="集計 4 3 11 4 2" xfId="16058" xr:uid="{5C46EBF1-88CC-4457-805C-D4D0F93CD28C}"/>
    <cellStyle name="集計 4 3 11 4 2 2" xfId="37748" xr:uid="{022DE1EA-868D-41DE-8ABC-B7F473E82939}"/>
    <cellStyle name="集計 4 3 11 4 3" xfId="26990" xr:uid="{447BE28C-DFD2-4447-8A64-61D36652B921}"/>
    <cellStyle name="集計 4 3 11 4 4" xfId="49923" xr:uid="{1A0B8525-61F0-49E3-8281-C97A7FC6EC8C}"/>
    <cellStyle name="集計 4 3 11 5" xfId="5982" xr:uid="{5A124DBF-5E07-40B8-8E63-CC2CF29A71B8}"/>
    <cellStyle name="集計 4 3 11 5 2" xfId="16738" xr:uid="{6F5EACE5-4D3B-4886-8942-1816208B1A1E}"/>
    <cellStyle name="集計 4 3 11 5 2 2" xfId="38428" xr:uid="{D74408C8-AD4D-4DF5-917B-5628D23BF526}"/>
    <cellStyle name="集計 4 3 11 5 3" xfId="27669" xr:uid="{3D4712FE-C7DE-4D68-9288-3252FE16AF59}"/>
    <cellStyle name="集計 4 3 11 6" xfId="6665" xr:uid="{DD446E74-3F71-446E-AEEB-47D8474AAA7C}"/>
    <cellStyle name="集計 4 3 11 6 2" xfId="17421" xr:uid="{A0E66469-F5FD-4F38-9A33-B3ED5524EE8E}"/>
    <cellStyle name="集計 4 3 11 6 2 2" xfId="39111" xr:uid="{BC9EB7DB-25D7-4AEC-8F0C-76FEF1D90296}"/>
    <cellStyle name="集計 4 3 11 6 3" xfId="28352" xr:uid="{AEB5F926-7F77-4728-997F-1E9CD301FD03}"/>
    <cellStyle name="集計 4 3 11 7" xfId="7344" xr:uid="{5CA85A2F-9F44-409A-9BFC-0D599B2D4000}"/>
    <cellStyle name="集計 4 3 11 7 2" xfId="18100" xr:uid="{7D8768BD-5996-4C4E-B7F3-726F0FB1D807}"/>
    <cellStyle name="集計 4 3 11 7 2 2" xfId="39790" xr:uid="{2168C796-BF61-478F-ABBD-0E8EED63F4F1}"/>
    <cellStyle name="集計 4 3 11 7 3" xfId="29031" xr:uid="{0FE166EB-B34C-4B0A-9323-A38D644CDA8E}"/>
    <cellStyle name="集計 4 3 11 8" xfId="8007" xr:uid="{03ED00B5-A620-4BFA-A3D6-64DF0AA4752D}"/>
    <cellStyle name="集計 4 3 11 8 2" xfId="18763" xr:uid="{DF92C2AB-48DF-4032-8895-5D3653E8A6AE}"/>
    <cellStyle name="集計 4 3 11 8 2 2" xfId="40454" xr:uid="{AFC5E0FC-DC80-4EA2-BA07-FBAC47B633FA}"/>
    <cellStyle name="集計 4 3 11 8 3" xfId="29695" xr:uid="{A0C2AF2A-EA30-4908-8C64-0285460C15DC}"/>
    <cellStyle name="集計 4 3 11 9" xfId="8643" xr:uid="{F4A5D6E5-D55B-4639-B5A6-489331FEE78D}"/>
    <cellStyle name="集計 4 3 11 9 2" xfId="19399" xr:uid="{3209896E-034F-4043-9533-86664A4DFC14}"/>
    <cellStyle name="集計 4 3 11 9 2 2" xfId="41090" xr:uid="{A303A39C-8964-49BF-85DE-899F613EB5F0}"/>
    <cellStyle name="集計 4 3 11 9 3" xfId="30331" xr:uid="{D57E1E83-9648-4996-BCCC-6EA2C25DCFF4}"/>
    <cellStyle name="集計 4 3 12" xfId="2730" xr:uid="{9A44B4E9-7AF6-4F5A-AF88-A991B0D07EAE}"/>
    <cellStyle name="集計 4 3 12 2" xfId="14036" xr:uid="{52BA0D22-55BF-419B-896B-A5015B520045}"/>
    <cellStyle name="集計 4 3 12 2 2" xfId="35726" xr:uid="{6D8C6B1E-7C21-4A42-B735-9C01B7B808A6}"/>
    <cellStyle name="集計 4 3 12 2 3" xfId="50046" xr:uid="{B47CC6CC-D75B-4E38-B2FA-40F46464EBE2}"/>
    <cellStyle name="集計 4 3 12 3" xfId="24967" xr:uid="{63D29EFB-C41F-40BE-99C0-91C0C182E888}"/>
    <cellStyle name="集計 4 3 12 4" xfId="47877" xr:uid="{CCF179EC-0F92-47CC-840B-F06676EDE8DF}"/>
    <cellStyle name="集計 4 3 13" xfId="3383" xr:uid="{0BD78E91-55C2-4C1F-846E-8FF544B1D858}"/>
    <cellStyle name="集計 4 3 13 2" xfId="14139" xr:uid="{526A8F70-D9AB-4946-8EF4-8560A3ADBADE}"/>
    <cellStyle name="集計 4 3 13 2 2" xfId="35829" xr:uid="{582FC99E-05CD-4770-AE03-57443B1B7812}"/>
    <cellStyle name="集計 4 3 13 2 3" xfId="50726" xr:uid="{DCF2DE45-E842-4FA2-BB4A-BAC30AE6DF3E}"/>
    <cellStyle name="集計 4 3 13 3" xfId="25070" xr:uid="{3FB3E349-0086-44F8-A04D-8BA798786DE7}"/>
    <cellStyle name="集計 4 3 13 4" xfId="48557" xr:uid="{605EBAD2-8026-49EC-BDC1-4E973BE7A7F5}"/>
    <cellStyle name="集計 4 3 14" xfId="4060" xr:uid="{986A1B31-71BA-41BA-AE22-11FB08300FE2}"/>
    <cellStyle name="集計 4 3 14 2" xfId="14816" xr:uid="{202381E2-DFA4-43E7-9519-D7DC976F111F}"/>
    <cellStyle name="集計 4 3 14 2 2" xfId="36506" xr:uid="{0EF825EB-0CED-4A86-B44C-B5390F48EB19}"/>
    <cellStyle name="集計 4 3 14 3" xfId="25748" xr:uid="{DE35E1E5-D8B1-45E1-BF1E-7C20BBA815FC}"/>
    <cellStyle name="集計 4 3 14 4" xfId="49366" xr:uid="{37703BED-483A-4AB5-9FDF-586F829B404F}"/>
    <cellStyle name="集計 4 3 15" xfId="4740" xr:uid="{BBA21681-B27A-4A9C-8C58-08C1EE7BD6F7}"/>
    <cellStyle name="集計 4 3 15 2" xfId="15496" xr:uid="{D410E9B1-19EF-4CE1-91E2-D8F3D40C9B29}"/>
    <cellStyle name="集計 4 3 15 2 2" xfId="37186" xr:uid="{E2E637F9-9547-4021-AE85-3C9F467BCE3A}"/>
    <cellStyle name="集計 4 3 15 3" xfId="26428" xr:uid="{9345AADB-638F-4139-8CD4-6733ADFC6540}"/>
    <cellStyle name="集計 4 3 16" xfId="5416" xr:uid="{E4D873D1-8CBD-4DE2-964C-7F6165CA725A}"/>
    <cellStyle name="集計 4 3 16 2" xfId="16172" xr:uid="{E45F5E0A-ABB6-430E-9774-6146E3FF74B6}"/>
    <cellStyle name="集計 4 3 16 2 2" xfId="37862" xr:uid="{03C56459-7254-496D-924E-CA7604B4CC7C}"/>
    <cellStyle name="集計 4 3 16 3" xfId="27104" xr:uid="{3A0C66B4-B0A5-40B6-B95A-C6A382CCCB22}"/>
    <cellStyle name="集計 4 3 17" xfId="6105" xr:uid="{AC8922A4-B62C-41DF-9DA5-A5FF0EFBFC6D}"/>
    <cellStyle name="集計 4 3 17 2" xfId="16861" xr:uid="{0AC0D8C9-F56D-4A63-AB32-936FEA1BF333}"/>
    <cellStyle name="集計 4 3 17 2 2" xfId="38551" xr:uid="{B51FF103-A28C-452E-9675-FF40EB07DE6C}"/>
    <cellStyle name="集計 4 3 17 3" xfId="27792" xr:uid="{0B1A1D45-7FEB-4DBD-B414-5F660510B5FD}"/>
    <cellStyle name="集計 4 3 18" xfId="6779" xr:uid="{63CD4A85-8720-4A26-8C5C-E673C7BFFA6E}"/>
    <cellStyle name="集計 4 3 18 2" xfId="17535" xr:uid="{0F6E4D98-1B27-4699-B329-E798FE25B371}"/>
    <cellStyle name="集計 4 3 18 2 2" xfId="39225" xr:uid="{103F6F41-58C2-4AEA-BF6B-38015EEB5DA6}"/>
    <cellStyle name="集計 4 3 18 3" xfId="28466" xr:uid="{139487C3-9AA1-43C2-AE6C-5C2C69D5A99D}"/>
    <cellStyle name="集計 4 3 19" xfId="8079" xr:uid="{FFD46744-7E81-4EFB-BE6B-697B5A09F0FB}"/>
    <cellStyle name="集計 4 3 19 2" xfId="18835" xr:uid="{D658C82F-3199-465A-85FE-A4E798F324DE}"/>
    <cellStyle name="集計 4 3 19 2 2" xfId="40526" xr:uid="{FF15D7FE-4AE5-42FC-91F5-0FE20F573748}"/>
    <cellStyle name="集計 4 3 19 3" xfId="29767" xr:uid="{4571F1DC-A291-40CF-B8FC-30476072F0BC}"/>
    <cellStyle name="集計 4 3 2" xfId="2789" xr:uid="{86C5CED9-7C55-48D0-B1FA-29B55FC7A11E}"/>
    <cellStyle name="集計 4 3 2 10" xfId="8817" xr:uid="{FF8699E4-EBBD-45B2-8B33-3A9B8C270609}"/>
    <cellStyle name="集計 4 3 2 10 2" xfId="19573" xr:uid="{F3C743D0-7493-4E2C-8100-6A0236BAC39B}"/>
    <cellStyle name="集計 4 3 2 10 2 2" xfId="41264" xr:uid="{CA2817DF-4444-43D0-9654-EA6898B438E9}"/>
    <cellStyle name="集計 4 3 2 10 3" xfId="30505" xr:uid="{EC9C21F1-B07B-4A99-84BF-75E347B31743}"/>
    <cellStyle name="集計 4 3 2 11" xfId="9442" xr:uid="{751587D4-84A7-4161-91E6-3E6C21826D85}"/>
    <cellStyle name="集計 4 3 2 11 2" xfId="20199" xr:uid="{8E2D3EA7-2D61-4C12-AC97-FECDDD8DDADE}"/>
    <cellStyle name="集計 4 3 2 11 2 2" xfId="41890" xr:uid="{9DF3FF35-26B0-41A9-BF39-BBDCAABCDBEB}"/>
    <cellStyle name="集計 4 3 2 11 3" xfId="31131" xr:uid="{E4B7B6A5-C8E0-4C1D-A16A-23C6A1E66591}"/>
    <cellStyle name="集計 4 3 2 12" xfId="10077" xr:uid="{3F21ED8C-C1B1-46E0-B6AB-42CBDCE1F8AE}"/>
    <cellStyle name="集計 4 3 2 12 2" xfId="20834" xr:uid="{D93B5A52-49A6-41CF-877A-BF602B3006C3}"/>
    <cellStyle name="集計 4 3 2 12 2 2" xfId="42525" xr:uid="{314EAE96-478A-4800-BD28-EF6949F1EBCF}"/>
    <cellStyle name="集計 4 3 2 12 3" xfId="31766" xr:uid="{1F682468-7AA6-48A6-A41E-B54ADB91AD73}"/>
    <cellStyle name="集計 4 3 2 13" xfId="10729" xr:uid="{5457352A-7B54-4B71-9336-18790103F30B}"/>
    <cellStyle name="集計 4 3 2 13 2" xfId="21486" xr:uid="{F98A536B-DD23-4FE6-B6D9-0DCB59736F1E}"/>
    <cellStyle name="集計 4 3 2 13 2 2" xfId="43177" xr:uid="{E08C5220-BF7A-495B-A8E8-6E6C14A259E2}"/>
    <cellStyle name="集計 4 3 2 13 3" xfId="32418" xr:uid="{637F007F-55A7-4C3E-B4A5-8071333C61D1}"/>
    <cellStyle name="集計 4 3 2 14" xfId="11354" xr:uid="{D3CFC92A-1861-48EF-B398-8FDA729E2484}"/>
    <cellStyle name="集計 4 3 2 14 2" xfId="22111" xr:uid="{0C83B57D-A4C1-414A-83AC-FE4E6A1F2217}"/>
    <cellStyle name="集計 4 3 2 14 2 2" xfId="43802" xr:uid="{4D7C5BA5-F8EF-446B-AC4D-99699B40C9FA}"/>
    <cellStyle name="集計 4 3 2 14 3" xfId="33043" xr:uid="{7BEBB88C-242D-4F7F-BE81-0505413ED821}"/>
    <cellStyle name="集計 4 3 2 15" xfId="11959" xr:uid="{154B3300-16DE-4531-B064-96DF0D941BF0}"/>
    <cellStyle name="集計 4 3 2 15 2" xfId="22716" xr:uid="{DFC186C1-FF5E-42AA-A665-A2E3E49D33DF}"/>
    <cellStyle name="集計 4 3 2 15 2 2" xfId="44407" xr:uid="{54F20ABB-249B-4FC3-951D-8F5FC2CBEA44}"/>
    <cellStyle name="集計 4 3 2 15 3" xfId="33648" xr:uid="{21714CB7-7151-40EB-AC51-AAB431D79B21}"/>
    <cellStyle name="集計 4 3 2 16" xfId="12588" xr:uid="{32DF6485-9A0F-4221-94B2-8C3D490654D1}"/>
    <cellStyle name="集計 4 3 2 16 2" xfId="23345" xr:uid="{14009462-B134-451C-8481-69653A0685AF}"/>
    <cellStyle name="集計 4 3 2 16 2 2" xfId="45036" xr:uid="{AF198B71-CECF-4BDF-8575-4A6F7F926050}"/>
    <cellStyle name="集計 4 3 2 16 3" xfId="34277" xr:uid="{E0BB7875-24B0-4FD7-B6B3-B79CA82903EB}"/>
    <cellStyle name="集計 4 3 2 17" xfId="13259" xr:uid="{84A0A169-6302-4E8A-BE7D-6004020E4826}"/>
    <cellStyle name="集計 4 3 2 17 2" xfId="34948" xr:uid="{0AC84599-F485-473D-AC5F-B1C277B7EA14}"/>
    <cellStyle name="集計 4 3 2 18" xfId="24188" xr:uid="{5F3B2FD0-B1FC-4F63-93F6-2B06D98330CC}"/>
    <cellStyle name="集計 4 3 2 19" xfId="45886" xr:uid="{D1D81B24-957C-4D49-9A03-355ECDCA0B81}"/>
    <cellStyle name="集計 4 3 2 2" xfId="3440" xr:uid="{D594E59E-455D-4B47-9E76-7C950D0BB918}"/>
    <cellStyle name="集計 4 3 2 2 2" xfId="14196" xr:uid="{697A0853-A61A-4F81-86E3-59F0CE3164C2}"/>
    <cellStyle name="集計 4 3 2 2 2 2" xfId="35886" xr:uid="{C94C9A23-DBEA-46CE-AD7F-95C6BA5D8D30}"/>
    <cellStyle name="集計 4 3 2 2 2 3" xfId="50097" xr:uid="{4DE653B7-6E11-4901-9841-564D8701430E}"/>
    <cellStyle name="集計 4 3 2 2 3" xfId="25127" xr:uid="{264514BE-D1F4-4549-9A57-DCEF99AE0A78}"/>
    <cellStyle name="集計 4 3 2 2 4" xfId="47928" xr:uid="{8D269503-A746-4688-B1C3-65055BF05517}"/>
    <cellStyle name="集計 4 3 2 20" xfId="46564" xr:uid="{2512B446-A9D0-4098-BBBA-012402A94DA0}"/>
    <cellStyle name="集計 4 3 2 21" xfId="47248" xr:uid="{51D12C14-6513-400A-AB80-3F639CF13C60}"/>
    <cellStyle name="集計 4 3 2 3" xfId="4120" xr:uid="{B64FBF95-1E95-499A-92B5-C17CC64A1A03}"/>
    <cellStyle name="集計 4 3 2 3 2" xfId="14876" xr:uid="{09EA0093-8C0F-4D4D-B6D5-0569133E2BC6}"/>
    <cellStyle name="集計 4 3 2 3 2 2" xfId="36566" xr:uid="{9ED9F119-7F8E-4804-AC6D-29C93EDB5E17}"/>
    <cellStyle name="集計 4 3 2 3 2 3" xfId="50777" xr:uid="{B5BE2240-0E91-46ED-A693-8E333F1DDE8E}"/>
    <cellStyle name="集計 4 3 2 3 3" xfId="25808" xr:uid="{E49E984F-E9A7-4281-BD93-EA754532B48D}"/>
    <cellStyle name="集計 4 3 2 3 4" xfId="48608" xr:uid="{17DD5BE0-2C4B-4D22-B947-B77C10FFA89E}"/>
    <cellStyle name="集計 4 3 2 4" xfId="4796" xr:uid="{583331BF-73A9-421A-8318-3D96ED92A5FD}"/>
    <cellStyle name="集計 4 3 2 4 2" xfId="15552" xr:uid="{431F159D-F4A6-4208-93BF-098E685F8C0C}"/>
    <cellStyle name="集計 4 3 2 4 2 2" xfId="37242" xr:uid="{F31FC79E-21E3-4CD1-A3E2-24655760FC78}"/>
    <cellStyle name="集計 4 3 2 4 3" xfId="26484" xr:uid="{11A362B0-CE8F-417F-9C71-C3E352C632A4}"/>
    <cellStyle name="集計 4 3 2 4 4" xfId="49417" xr:uid="{A259FCEB-E422-43C3-99FE-9513000804AE}"/>
    <cellStyle name="集計 4 3 2 5" xfId="5476" xr:uid="{C9F53164-29E5-4E02-90FB-6401D3679227}"/>
    <cellStyle name="集計 4 3 2 5 2" xfId="16232" xr:uid="{ADE82AFB-593A-444E-B915-D2910F1775AF}"/>
    <cellStyle name="集計 4 3 2 5 2 2" xfId="37922" xr:uid="{C9AB4480-D407-4AF6-9DEC-D47F21791C96}"/>
    <cellStyle name="集計 4 3 2 5 3" xfId="27164" xr:uid="{C7AC10CD-BB34-47EB-B798-DA9DAD2BAC61}"/>
    <cellStyle name="集計 4 3 2 6" xfId="6160" xr:uid="{F1AA5712-EAA1-44B3-ABC0-D3380D0094B8}"/>
    <cellStyle name="集計 4 3 2 6 2" xfId="16916" xr:uid="{AABF3499-82BD-49B7-A20F-A75ABA6250B0}"/>
    <cellStyle name="集計 4 3 2 6 2 2" xfId="38606" xr:uid="{4A6901B5-6A08-4D78-A1C1-E8F4358287B8}"/>
    <cellStyle name="集計 4 3 2 6 3" xfId="27847" xr:uid="{3C65324A-EE9C-4177-9D8D-C58937B3E274}"/>
    <cellStyle name="集計 4 3 2 7" xfId="6839" xr:uid="{7C8F6EB4-B4B7-4C5B-B686-7A0D814FCAFA}"/>
    <cellStyle name="集計 4 3 2 7 2" xfId="17595" xr:uid="{B7139539-4895-4214-A5DE-FD482E0E7A6C}"/>
    <cellStyle name="集計 4 3 2 7 2 2" xfId="39285" xr:uid="{8862B5CD-C6E5-45AD-86E6-D9B5F594C1C9}"/>
    <cellStyle name="集計 4 3 2 7 3" xfId="28526" xr:uid="{BDCF6DCA-14DE-40C6-A8C1-55A6E3FFBB0F}"/>
    <cellStyle name="集計 4 3 2 8" xfId="7502" xr:uid="{6EA4B2F1-EEB8-4EFA-ADDE-D6F555AA17BF}"/>
    <cellStyle name="集計 4 3 2 8 2" xfId="18258" xr:uid="{2DE3956A-31A9-4B8C-B175-67B82A294976}"/>
    <cellStyle name="集計 4 3 2 8 2 2" xfId="39948" xr:uid="{3E5457BB-7A82-4108-8E06-9550EC0C913A}"/>
    <cellStyle name="集計 4 3 2 8 3" xfId="29189" xr:uid="{59185AAA-5B76-4F21-AD85-17A396414BC3}"/>
    <cellStyle name="集計 4 3 2 9" xfId="8136" xr:uid="{3E60EBAA-03FB-4900-8B36-B2D27221FE96}"/>
    <cellStyle name="集計 4 3 2 9 2" xfId="18892" xr:uid="{33C56156-5A1D-4A59-A883-A24F0F3169F0}"/>
    <cellStyle name="集計 4 3 2 9 2 2" xfId="40583" xr:uid="{620EE7A2-A668-4657-B8B1-BA0DEEA39209}"/>
    <cellStyle name="集計 4 3 2 9 3" xfId="29824" xr:uid="{7FCE532C-F5CC-44A0-BF55-2B1CE433DE79}"/>
    <cellStyle name="集計 4 3 20" xfId="10020" xr:uid="{A1BB362D-BB55-40AA-8541-E0ADDC970201}"/>
    <cellStyle name="集計 4 3 20 2" xfId="20777" xr:uid="{1586B201-D4C3-45E2-896B-BE86219E6AD2}"/>
    <cellStyle name="集計 4 3 20 2 2" xfId="42468" xr:uid="{02B5E6B5-EF00-4F9D-B765-1EF5B427A78F}"/>
    <cellStyle name="集計 4 3 20 3" xfId="31709" xr:uid="{546F1E8B-D938-4801-98BD-35346C22D07B}"/>
    <cellStyle name="集計 4 3 21" xfId="12537" xr:uid="{DBF3A0C3-F7E2-4688-8D8D-030E070EE641}"/>
    <cellStyle name="集計 4 3 21 2" xfId="23294" xr:uid="{EF57FCFC-3EC4-48F8-A66B-36B38899B201}"/>
    <cellStyle name="集計 4 3 21 2 2" xfId="44985" xr:uid="{5FC72367-457F-42D7-B490-95AA578C3B94}"/>
    <cellStyle name="集計 4 3 21 3" xfId="34226" xr:uid="{AF4D9354-8281-46AA-8718-A9DE1C3656D4}"/>
    <cellStyle name="集計 4 3 22" xfId="13208" xr:uid="{28BA9988-BDDE-42F5-AADB-FF682E9898C5}"/>
    <cellStyle name="集計 4 3 22 2" xfId="23899" xr:uid="{19BDB365-EBDE-4BA3-8EC4-13B4C51A1895}"/>
    <cellStyle name="集計 4 3 22 2 2" xfId="45590" xr:uid="{50C5E77B-EB41-4385-9BCC-65C6F0A054B4}"/>
    <cellStyle name="集計 4 3 22 3" xfId="34897" xr:uid="{B565378B-FE3C-49D0-A6D4-62EECA6B20D8}"/>
    <cellStyle name="集計 4 3 23" xfId="24137" xr:uid="{EF150BB4-1EED-4389-8D40-25A88487C1A7}"/>
    <cellStyle name="集計 4 3 24" xfId="45835" xr:uid="{BF3DDD97-2AC6-4E0D-B3C5-F486040D4231}"/>
    <cellStyle name="集計 4 3 25" xfId="46513" xr:uid="{409E43FC-4CB3-4A01-BFE5-99715DBB247D}"/>
    <cellStyle name="集計 4 3 26" xfId="47197" xr:uid="{9B55A0EA-7C8C-4C09-8734-967E59DA967C}"/>
    <cellStyle name="集計 4 3 3" xfId="2849" xr:uid="{1327E3BA-F85D-47B5-9D81-04EBC5229064}"/>
    <cellStyle name="集計 4 3 3 10" xfId="8877" xr:uid="{F89C2890-C979-4118-B4A9-6EAFE8D0F252}"/>
    <cellStyle name="集計 4 3 3 10 2" xfId="19633" xr:uid="{47387731-A90F-4B24-8C17-0B4D19B51C64}"/>
    <cellStyle name="集計 4 3 3 10 2 2" xfId="41324" xr:uid="{7813B4AC-0099-4200-82C2-48D8FBA955A0}"/>
    <cellStyle name="集計 4 3 3 10 3" xfId="30565" xr:uid="{24A8F6DA-3BCA-4FC4-9B59-9E37C400E1FD}"/>
    <cellStyle name="集計 4 3 3 11" xfId="9502" xr:uid="{C42D1818-0CC7-485B-8C6A-96277CF79594}"/>
    <cellStyle name="集計 4 3 3 11 2" xfId="20259" xr:uid="{B939E185-F87C-428A-A346-7BEB8E1F0663}"/>
    <cellStyle name="集計 4 3 3 11 2 2" xfId="41950" xr:uid="{B4260F26-6F5F-49D9-84DF-B8141566CC24}"/>
    <cellStyle name="集計 4 3 3 11 3" xfId="31191" xr:uid="{A5E61885-F2CA-49FF-A001-B10913831A2E}"/>
    <cellStyle name="集計 4 3 3 12" xfId="10137" xr:uid="{08BB5C08-C391-4F21-BD99-E7C7C798079F}"/>
    <cellStyle name="集計 4 3 3 12 2" xfId="20894" xr:uid="{2B2E9D73-7DA0-4D4C-9C0F-0E4EB8A74D27}"/>
    <cellStyle name="集計 4 3 3 12 2 2" xfId="42585" xr:uid="{93D063F1-16CA-459C-A11E-BA33AC6B030E}"/>
    <cellStyle name="集計 4 3 3 12 3" xfId="31826" xr:uid="{41571880-D79A-40F4-8D91-D47256500347}"/>
    <cellStyle name="集計 4 3 3 13" xfId="10789" xr:uid="{8735CC46-8D3D-41B2-BCC8-41DD206FF647}"/>
    <cellStyle name="集計 4 3 3 13 2" xfId="21546" xr:uid="{CFD50D62-B92F-4F0F-AD7C-1EFB403647C4}"/>
    <cellStyle name="集計 4 3 3 13 2 2" xfId="43237" xr:uid="{C65EE093-C1F8-4CC1-8018-2E4D945F3BC9}"/>
    <cellStyle name="集計 4 3 3 13 3" xfId="32478" xr:uid="{6FAA2CF4-8869-4509-84BC-25C69BB2ECF7}"/>
    <cellStyle name="集計 4 3 3 14" xfId="11414" xr:uid="{886541B8-9E13-4FAC-8F71-39DA6F6889A2}"/>
    <cellStyle name="集計 4 3 3 14 2" xfId="22171" xr:uid="{C919C08D-DF7E-4B16-AB3B-53BC0C64C781}"/>
    <cellStyle name="集計 4 3 3 14 2 2" xfId="43862" xr:uid="{567CBBCE-7C7B-4E20-8542-174157BF6297}"/>
    <cellStyle name="集計 4 3 3 14 3" xfId="33103" xr:uid="{4152CAB6-5951-4C22-8114-75F552F83536}"/>
    <cellStyle name="集計 4 3 3 15" xfId="12019" xr:uid="{E9172A93-1E13-47E1-97B4-CFF9894F8CF9}"/>
    <cellStyle name="集計 4 3 3 15 2" xfId="22776" xr:uid="{D053E63F-451C-44D5-A04E-0C4FB76760B6}"/>
    <cellStyle name="集計 4 3 3 15 2 2" xfId="44467" xr:uid="{DD1B36C0-71C2-4DD5-B72B-58093B01AE5E}"/>
    <cellStyle name="集計 4 3 3 15 3" xfId="33708" xr:uid="{F663E60A-37F0-4612-AFF8-139157750BF3}"/>
    <cellStyle name="集計 4 3 3 16" xfId="12648" xr:uid="{F662F47B-1A41-420F-A23C-B00AC428DF98}"/>
    <cellStyle name="集計 4 3 3 16 2" xfId="23405" xr:uid="{BA431A4B-E902-45C5-8A54-39BCF639ADB7}"/>
    <cellStyle name="集計 4 3 3 16 2 2" xfId="45096" xr:uid="{BF421353-5EAD-46E7-8EF7-E873516B893D}"/>
    <cellStyle name="集計 4 3 3 16 3" xfId="34337" xr:uid="{5B50746E-5F1C-46F7-951B-4AA49716F08D}"/>
    <cellStyle name="集計 4 3 3 17" xfId="13319" xr:uid="{C01C5FE8-036A-49F3-A79A-9DA7AA300013}"/>
    <cellStyle name="集計 4 3 3 17 2" xfId="35008" xr:uid="{FDE1B3C7-8F33-4863-8006-DCBB4C28555B}"/>
    <cellStyle name="集計 4 3 3 18" xfId="24248" xr:uid="{0A268259-961F-45FA-A988-F505B24AC2AC}"/>
    <cellStyle name="集計 4 3 3 19" xfId="45946" xr:uid="{F3EBD29C-2544-4A4D-BD3B-5720F2629839}"/>
    <cellStyle name="集計 4 3 3 2" xfId="3500" xr:uid="{C737942A-5E2A-4236-A026-575FCCC2707F}"/>
    <cellStyle name="集計 4 3 3 2 2" xfId="14256" xr:uid="{47ACB187-878B-4867-B47B-B3308A5D44F9}"/>
    <cellStyle name="集計 4 3 3 2 2 2" xfId="35946" xr:uid="{C1C4B2FA-CB5D-41F4-9095-A39AC95D1E71}"/>
    <cellStyle name="集計 4 3 3 2 2 3" xfId="50157" xr:uid="{F80E82CE-A71E-4AD3-A05F-1F923E11AF5A}"/>
    <cellStyle name="集計 4 3 3 2 3" xfId="25187" xr:uid="{B2E3BE97-B11C-46B6-8F6B-B682F948474F}"/>
    <cellStyle name="集計 4 3 3 2 4" xfId="47988" xr:uid="{90159DE8-C324-4E8D-929E-6D42D3239982}"/>
    <cellStyle name="集計 4 3 3 20" xfId="46624" xr:uid="{CF35325B-4DED-44E9-BCAE-2F9A79873E05}"/>
    <cellStyle name="集計 4 3 3 21" xfId="47308" xr:uid="{6CDCC648-F184-40CC-A178-CC8E58097A75}"/>
    <cellStyle name="集計 4 3 3 3" xfId="4180" xr:uid="{70D46AC4-0997-41B6-A10F-52C4BA0AF2A3}"/>
    <cellStyle name="集計 4 3 3 3 2" xfId="14936" xr:uid="{E34ACFA2-D63F-41BA-973B-6B9161BEB737}"/>
    <cellStyle name="集計 4 3 3 3 2 2" xfId="36626" xr:uid="{9C64FF6E-CC2D-48F6-9945-6592B90FBCA8}"/>
    <cellStyle name="集計 4 3 3 3 2 3" xfId="50837" xr:uid="{2716B0EB-B8D0-47C9-A8D2-6C4AF48ABE10}"/>
    <cellStyle name="集計 4 3 3 3 3" xfId="25868" xr:uid="{B87DA0D8-7D35-48E4-A591-347C9FE1FBC9}"/>
    <cellStyle name="集計 4 3 3 3 4" xfId="48668" xr:uid="{7B8648B5-B546-4588-A972-B9F163D7B8E2}"/>
    <cellStyle name="集計 4 3 3 4" xfId="4856" xr:uid="{822B3FF6-564B-4C24-B848-2D60ABBDA042}"/>
    <cellStyle name="集計 4 3 3 4 2" xfId="15612" xr:uid="{071FECCC-0FED-402A-A050-08EA392CC019}"/>
    <cellStyle name="集計 4 3 3 4 2 2" xfId="37302" xr:uid="{DD72CD2A-939F-442D-8590-5973E49D482F}"/>
    <cellStyle name="集計 4 3 3 4 3" xfId="26544" xr:uid="{67CBCBFE-67B3-4EEB-9670-2D9C547ACBA1}"/>
    <cellStyle name="集計 4 3 3 4 4" xfId="49477" xr:uid="{D30A3009-235A-4D7B-AEA8-90F28CA9737B}"/>
    <cellStyle name="集計 4 3 3 5" xfId="5536" xr:uid="{397F82F8-D0F1-4F75-9B7C-2E493C0575A2}"/>
    <cellStyle name="集計 4 3 3 5 2" xfId="16292" xr:uid="{AED19839-5823-4ED5-84FD-C998457FCB08}"/>
    <cellStyle name="集計 4 3 3 5 2 2" xfId="37982" xr:uid="{6062272E-375B-4CE0-8A86-7B3497DD9F4B}"/>
    <cellStyle name="集計 4 3 3 5 3" xfId="27223" xr:uid="{CCE1C973-77A6-4DD4-BE1E-B736E39A12C6}"/>
    <cellStyle name="集計 4 3 3 6" xfId="6219" xr:uid="{2459B81C-E4FC-4CAA-8BF9-E0B7D563447D}"/>
    <cellStyle name="集計 4 3 3 6 2" xfId="16975" xr:uid="{5E457B70-5B88-4E95-92F4-06F6A5E6516E}"/>
    <cellStyle name="集計 4 3 3 6 2 2" xfId="38665" xr:uid="{D349FDC0-A953-45B1-A5AA-9109BBF99D98}"/>
    <cellStyle name="集計 4 3 3 6 3" xfId="27906" xr:uid="{B75A9704-EFD7-41B1-8D1D-303D42452B57}"/>
    <cellStyle name="集計 4 3 3 7" xfId="6898" xr:uid="{634520DA-50E0-4073-87BF-3170627CB65E}"/>
    <cellStyle name="集計 4 3 3 7 2" xfId="17654" xr:uid="{90CF4B07-9BB2-4D5B-8ED3-CDB946051156}"/>
    <cellStyle name="集計 4 3 3 7 2 2" xfId="39344" xr:uid="{305851E2-207C-4416-A61A-FE722960024C}"/>
    <cellStyle name="集計 4 3 3 7 3" xfId="28585" xr:uid="{55A8B897-F253-4E5B-B5B8-605A4B80069E}"/>
    <cellStyle name="集計 4 3 3 8" xfId="7561" xr:uid="{930B7BB9-9BCD-45B2-B2FB-F74B3184A761}"/>
    <cellStyle name="集計 4 3 3 8 2" xfId="18317" xr:uid="{2CDDC9E0-69C8-4F7B-A997-D0023BF3DB1B}"/>
    <cellStyle name="集計 4 3 3 8 2 2" xfId="40007" xr:uid="{57A5610E-40C1-4877-B611-CE7DC5D5AF7F}"/>
    <cellStyle name="集計 4 3 3 8 3" xfId="29248" xr:uid="{06F0DB61-18D8-4B86-B20F-4912A286A24E}"/>
    <cellStyle name="集計 4 3 3 9" xfId="8196" xr:uid="{276C1BC5-E67B-4EB9-8830-67AB028770B3}"/>
    <cellStyle name="集計 4 3 3 9 2" xfId="18952" xr:uid="{62723500-D55C-460E-BACC-ED1AF74753CD}"/>
    <cellStyle name="集計 4 3 3 9 2 2" xfId="40643" xr:uid="{EC6580D5-22D3-4C57-B606-54EC4499DA8E}"/>
    <cellStyle name="集計 4 3 3 9 3" xfId="29884" xr:uid="{FB960C11-100A-4F9F-90EB-CBFFA66D94EA}"/>
    <cellStyle name="集計 4 3 4" xfId="2675" xr:uid="{2E9B2CFA-BFCC-4AFE-822A-DE6CC5096247}"/>
    <cellStyle name="集計 4 3 4 10" xfId="8702" xr:uid="{6EBC00FE-A364-46C0-84FC-D6147CBE840D}"/>
    <cellStyle name="集計 4 3 4 10 2" xfId="19458" xr:uid="{1BDAAF0D-6D93-4D8A-A8BE-75F2E3B1DDA5}"/>
    <cellStyle name="集計 4 3 4 10 2 2" xfId="41149" xr:uid="{B08DE233-0FF6-4041-9B09-063BCDAE66BD}"/>
    <cellStyle name="集計 4 3 4 10 3" xfId="30390" xr:uid="{C8195739-6357-4971-B5BC-BDAF08CB7014}"/>
    <cellStyle name="集計 4 3 4 11" xfId="2574" xr:uid="{7BE2AACD-2472-4D00-B685-8FC917B6BCAE}"/>
    <cellStyle name="集計 4 3 4 11 2" xfId="13943" xr:uid="{A20D0845-0D1C-417B-8E31-09E29010932C}"/>
    <cellStyle name="集計 4 3 4 11 2 2" xfId="35633" xr:uid="{B371AD89-C240-447B-B7DB-E439E2DC819D}"/>
    <cellStyle name="集計 4 3 4 11 3" xfId="24874" xr:uid="{D3E94E5D-A742-448B-BC1D-882F9071E5A4}"/>
    <cellStyle name="集計 4 3 4 12" xfId="2584" xr:uid="{73BB6454-9919-4413-9310-0C56C3345C9C}"/>
    <cellStyle name="集計 4 3 4 12 2" xfId="13953" xr:uid="{1DC9C4D7-7273-445C-AFB0-E20C484F3BD8}"/>
    <cellStyle name="集計 4 3 4 12 2 2" xfId="35643" xr:uid="{993BB5CA-BA99-4BFF-98DC-256E0DC906A7}"/>
    <cellStyle name="集計 4 3 4 12 3" xfId="24884" xr:uid="{99F709E3-B6BC-4098-B630-A8EF597B39E9}"/>
    <cellStyle name="集計 4 3 4 13" xfId="10636" xr:uid="{90BF1BB6-F8F8-4A5D-A9FE-30CB16EA6DE6}"/>
    <cellStyle name="集計 4 3 4 13 2" xfId="21393" xr:uid="{9570C39A-1C36-4D8D-9F0A-36C0879DD8E3}"/>
    <cellStyle name="集計 4 3 4 13 2 2" xfId="43084" xr:uid="{15F2EE3D-38F4-4927-911F-650110C03EA5}"/>
    <cellStyle name="集計 4 3 4 13 3" xfId="32325" xr:uid="{E47F9BF1-4DCB-4228-9513-E40FC8B0166B}"/>
    <cellStyle name="集計 4 3 4 14" xfId="8761" xr:uid="{0E0E4F3B-5784-4C25-940F-4430505CB675}"/>
    <cellStyle name="集計 4 3 4 14 2" xfId="19517" xr:uid="{4F102057-58C9-451F-B202-6B2F6ADB9D5E}"/>
    <cellStyle name="集計 4 3 4 14 2 2" xfId="41208" xr:uid="{4EFE5111-B461-4B3B-AE25-43F83DF45A0B}"/>
    <cellStyle name="集計 4 3 4 14 3" xfId="30449" xr:uid="{36190710-5DA8-4E26-93CA-2D6B6429F5FB}"/>
    <cellStyle name="集計 4 3 4 15" xfId="6113" xr:uid="{8573809F-FAE6-4F2F-AD28-E2472DD8CBB6}"/>
    <cellStyle name="集計 4 3 4 15 2" xfId="16869" xr:uid="{98D88BB4-9E20-42BE-8D60-DE42FA65EB1F}"/>
    <cellStyle name="集計 4 3 4 15 2 2" xfId="38559" xr:uid="{F68FDDEE-514A-452D-8A06-219F0C5D8BD5}"/>
    <cellStyle name="集計 4 3 4 15 3" xfId="27800" xr:uid="{17221884-002E-492F-AF65-933AD9182795}"/>
    <cellStyle name="集計 4 3 4 16" xfId="7466" xr:uid="{90BC2D28-2CED-4B3A-B5F1-2D44BFCB1110}"/>
    <cellStyle name="集計 4 3 4 16 2" xfId="18222" xr:uid="{B8A62493-868A-4F7E-848C-C18ACDFAA57E}"/>
    <cellStyle name="集計 4 3 4 16 2 2" xfId="39912" xr:uid="{B7E33069-6B69-4435-BB32-85104CF66716}"/>
    <cellStyle name="集計 4 3 4 16 3" xfId="29153" xr:uid="{1A497779-A119-46CE-A67A-78B65CE1D82A}"/>
    <cellStyle name="集計 4 3 4 17" xfId="13153" xr:uid="{EE062DA3-E0A1-477F-90A4-F2F6A9931F56}"/>
    <cellStyle name="集計 4 3 4 17 2" xfId="34842" xr:uid="{4977F503-CA95-42D7-826F-89AB98C34809}"/>
    <cellStyle name="集計 4 3 4 18" xfId="24082" xr:uid="{3B43E4F7-FEFE-4F38-8525-882E38F867C2}"/>
    <cellStyle name="集計 4 3 4 19" xfId="45780" xr:uid="{AEB81B60-A607-4C2D-B85D-E434A1AF7984}"/>
    <cellStyle name="集計 4 3 4 2" xfId="2518" xr:uid="{5D7E08CC-163A-4DB7-8C28-B18308393131}"/>
    <cellStyle name="集計 4 3 4 2 2" xfId="13887" xr:uid="{8B703E5A-79CF-40C7-A0FE-E9E40707866F}"/>
    <cellStyle name="集計 4 3 4 2 2 2" xfId="35577" xr:uid="{8195F6B7-D572-4AF6-A963-9E862FFEE354}"/>
    <cellStyle name="集計 4 3 4 2 2 3" xfId="49991" xr:uid="{75687011-1615-446F-AE3C-2BC248F78DE1}"/>
    <cellStyle name="集計 4 3 4 2 3" xfId="24818" xr:uid="{3895DA94-907C-4679-9632-02E81720FDEC}"/>
    <cellStyle name="集計 4 3 4 2 4" xfId="47822" xr:uid="{6E2DFCE7-D9F0-482D-B6E6-BBFBE826C981}"/>
    <cellStyle name="集計 4 3 4 20" xfId="46458" xr:uid="{A6C7FA9F-8DDA-434D-BE0B-79B71AA9587D}"/>
    <cellStyle name="集計 4 3 4 21" xfId="47142" xr:uid="{98358CE1-A0E2-484E-A313-819F8F68131E}"/>
    <cellStyle name="集計 4 3 4 3" xfId="4005" xr:uid="{871069EF-EBE5-4E73-BC5F-55ABBE610BC1}"/>
    <cellStyle name="集計 4 3 4 3 2" xfId="14761" xr:uid="{9A4F0B17-0213-4402-9DF1-D423C31D9474}"/>
    <cellStyle name="集計 4 3 4 3 2 2" xfId="36451" xr:uid="{700A6513-6BC6-4C32-B924-4AE74F898357}"/>
    <cellStyle name="集計 4 3 4 3 2 3" xfId="50671" xr:uid="{96216C73-7223-47DC-ADE6-D96226DD1DC9}"/>
    <cellStyle name="集計 4 3 4 3 3" xfId="25693" xr:uid="{6AA9186B-5CA9-4BE2-83D6-9A5618D17486}"/>
    <cellStyle name="集計 4 3 4 3 4" xfId="48502" xr:uid="{098C0B8B-AE85-4DF6-B20C-74415F24B02B}"/>
    <cellStyle name="集計 4 3 4 4" xfId="4685" xr:uid="{E25BAC84-BEAC-411A-BBF3-F7E2DF08214F}"/>
    <cellStyle name="集計 4 3 4 4 2" xfId="15441" xr:uid="{B12C0D60-EE0C-4DB6-B59D-BA35146CA050}"/>
    <cellStyle name="集計 4 3 4 4 2 2" xfId="37131" xr:uid="{CF235909-FBD0-42B9-94B7-71BC67A7A2D8}"/>
    <cellStyle name="集計 4 3 4 4 3" xfId="26373" xr:uid="{8E47A07F-0A8C-49CF-84CD-3FEB3BD7B605}"/>
    <cellStyle name="集計 4 3 4 4 4" xfId="49311" xr:uid="{0B44B2BB-83B3-4505-9666-65B538368B57}"/>
    <cellStyle name="集計 4 3 4 5" xfId="5361" xr:uid="{E91F6325-EEAA-446F-95F1-4A5EB94476FC}"/>
    <cellStyle name="集計 4 3 4 5 2" xfId="16117" xr:uid="{943C896B-9F98-4E4B-A59C-E1A44518028E}"/>
    <cellStyle name="集計 4 3 4 5 2 2" xfId="37807" xr:uid="{953BBA29-DC16-419A-8825-AEEDFA50163F}"/>
    <cellStyle name="集計 4 3 4 5 3" xfId="27049" xr:uid="{E21B4DD9-A413-4090-AEE6-AA6CBD575273}"/>
    <cellStyle name="集計 4 3 4 6" xfId="6050" xr:uid="{ADA4655E-DD09-4820-BF38-76D693FE2A1C}"/>
    <cellStyle name="集計 4 3 4 6 2" xfId="16806" xr:uid="{31B606D2-1A80-4BC9-9423-958FC82277A5}"/>
    <cellStyle name="集計 4 3 4 6 2 2" xfId="38496" xr:uid="{989BA088-EC6C-40F7-BC12-4F5DFFA2A2C9}"/>
    <cellStyle name="集計 4 3 4 6 3" xfId="27737" xr:uid="{494CBFE5-BEEE-4F97-92CB-DEC24AC5C778}"/>
    <cellStyle name="集計 4 3 4 7" xfId="6724" xr:uid="{CA782BCE-1C59-4FBB-9B1D-D6C7BD592E16}"/>
    <cellStyle name="集計 4 3 4 7 2" xfId="17480" xr:uid="{B23A5863-48CB-42AD-933D-242954F7A65C}"/>
    <cellStyle name="集計 4 3 4 7 2 2" xfId="39170" xr:uid="{6343A57B-1FEA-4223-B55D-145F619DC6E2}"/>
    <cellStyle name="集計 4 3 4 7 3" xfId="28411" xr:uid="{5687875F-0A0E-4828-A5E0-11FED153DD34}"/>
    <cellStyle name="集計 4 3 4 8" xfId="7400" xr:uid="{96D0ECF0-00CC-43D8-91E4-B3BCD782628C}"/>
    <cellStyle name="集計 4 3 4 8 2" xfId="18156" xr:uid="{C95B39A1-66EA-4439-A299-291258CB39E6}"/>
    <cellStyle name="集計 4 3 4 8 2 2" xfId="39846" xr:uid="{89767829-EB6F-47AF-B3E1-6E9212D8BCAD}"/>
    <cellStyle name="集計 4 3 4 8 3" xfId="29087" xr:uid="{D12A9682-46BE-4A5C-952E-2FBDC3A9B4EA}"/>
    <cellStyle name="集計 4 3 4 9" xfId="2625" xr:uid="{1444BCE5-819C-45FD-88ED-DC860D19C782}"/>
    <cellStyle name="集計 4 3 4 9 2" xfId="13994" xr:uid="{2B69BA9E-E1E8-42E3-A943-E2B53DF2482D}"/>
    <cellStyle name="集計 4 3 4 9 2 2" xfId="35684" xr:uid="{EAAEC041-2D33-40A7-A984-5262F2484177}"/>
    <cellStyle name="集計 4 3 4 9 3" xfId="24925" xr:uid="{708C6709-1D34-4452-8CEA-641E592D7E2F}"/>
    <cellStyle name="集計 4 3 5" xfId="2964" xr:uid="{C0148766-82EF-47C5-A8C3-4BF9240C447E}"/>
    <cellStyle name="集計 4 3 5 10" xfId="8992" xr:uid="{41723CC2-DDDC-4DE2-925B-A9DCABF061E3}"/>
    <cellStyle name="集計 4 3 5 10 2" xfId="19749" xr:uid="{FD33B29C-77E2-4BBC-9CF5-7F0C4D21703F}"/>
    <cellStyle name="集計 4 3 5 10 2 2" xfId="41440" xr:uid="{A5BD00D7-6646-4EBB-8C58-7B7EB69E10C4}"/>
    <cellStyle name="集計 4 3 5 10 3" xfId="30681" xr:uid="{855021A8-2219-4658-B6C3-D2D1E4A0DB2A}"/>
    <cellStyle name="集計 4 3 5 11" xfId="9618" xr:uid="{B84324D3-41CA-484B-8295-88178188B56D}"/>
    <cellStyle name="集計 4 3 5 11 2" xfId="20375" xr:uid="{920EB895-F402-4697-AAA3-2784B7262A94}"/>
    <cellStyle name="集計 4 3 5 11 2 2" xfId="42066" xr:uid="{E67DA9C2-35D5-4DFB-92E7-7D3022FA3869}"/>
    <cellStyle name="集計 4 3 5 11 3" xfId="31307" xr:uid="{42A29362-361C-4330-9B4E-9EE18A1DF04E}"/>
    <cellStyle name="集計 4 3 5 12" xfId="10253" xr:uid="{428E5AE3-8461-4E9D-89FC-8853CD3D2167}"/>
    <cellStyle name="集計 4 3 5 12 2" xfId="21010" xr:uid="{6A37F316-FEDE-4443-85EE-00AE87BEAA91}"/>
    <cellStyle name="集計 4 3 5 12 2 2" xfId="42701" xr:uid="{A73681AB-029A-435C-95E2-3BFCE11C3D4F}"/>
    <cellStyle name="集計 4 3 5 12 3" xfId="31942" xr:uid="{5C2B6AEF-32E0-4CC4-8E78-DB3366CB4BE4}"/>
    <cellStyle name="集計 4 3 5 13" xfId="10905" xr:uid="{83A999EF-9632-4990-9878-874BEEB87CE2}"/>
    <cellStyle name="集計 4 3 5 13 2" xfId="21662" xr:uid="{E06DCBF5-0E21-4B31-B1FF-220D22182F2B}"/>
    <cellStyle name="集計 4 3 5 13 2 2" xfId="43353" xr:uid="{1B315C0D-FC73-4D29-9480-B4D04A941421}"/>
    <cellStyle name="集計 4 3 5 13 3" xfId="32594" xr:uid="{3746F0E0-E55A-4A3B-8113-B599AE5987FC}"/>
    <cellStyle name="集計 4 3 5 14" xfId="11530" xr:uid="{03CC5AC0-D903-4720-8EA6-59DC27B53935}"/>
    <cellStyle name="集計 4 3 5 14 2" xfId="22287" xr:uid="{2E56CCE8-459C-40B1-869D-54D77A4ACDFC}"/>
    <cellStyle name="集計 4 3 5 14 2 2" xfId="43978" xr:uid="{7942FD13-9001-44E7-A29C-5556A74BDCD0}"/>
    <cellStyle name="集計 4 3 5 14 3" xfId="33219" xr:uid="{295101F5-29C2-4D79-BE5C-55C58CED9DE0}"/>
    <cellStyle name="集計 4 3 5 15" xfId="12135" xr:uid="{292D5F3F-4934-4696-BC0E-EDC18BE0F707}"/>
    <cellStyle name="集計 4 3 5 15 2" xfId="22892" xr:uid="{EA8D063B-B19C-4E95-9F24-E11F89A320D2}"/>
    <cellStyle name="集計 4 3 5 15 2 2" xfId="44583" xr:uid="{FF4F5A9C-27B5-491B-A7B9-3C3F39C2B7C2}"/>
    <cellStyle name="集計 4 3 5 15 3" xfId="33824" xr:uid="{C41BC674-A35F-48A1-BCE4-84A6BBAC20A4}"/>
    <cellStyle name="集計 4 3 5 16" xfId="12764" xr:uid="{1CEABA0B-236F-47C8-92F6-29B3ADB9BF21}"/>
    <cellStyle name="集計 4 3 5 16 2" xfId="23521" xr:uid="{AC447A1F-2673-4AA8-8640-3D4A1C5BAACC}"/>
    <cellStyle name="集計 4 3 5 16 2 2" xfId="45212" xr:uid="{8C9948DA-FE38-4E96-8ED1-A67A33A267D5}"/>
    <cellStyle name="集計 4 3 5 16 3" xfId="34453" xr:uid="{0002EB99-6B2A-421F-9CDC-820B92FADAFB}"/>
    <cellStyle name="集計 4 3 5 17" xfId="13435" xr:uid="{242A075E-F649-4EC2-BDF6-FD263932B504}"/>
    <cellStyle name="集計 4 3 5 17 2" xfId="35124" xr:uid="{5597A426-4413-4068-96E1-D68E563870AE}"/>
    <cellStyle name="集計 4 3 5 18" xfId="24364" xr:uid="{9740473A-CB52-4AE0-9D08-A595AAD2088C}"/>
    <cellStyle name="集計 4 3 5 19" xfId="46062" xr:uid="{D681DA72-D4F9-4C98-B837-BE73056955B4}"/>
    <cellStyle name="集計 4 3 5 2" xfId="3616" xr:uid="{F92CAD5C-5BA6-4469-B412-32230C178980}"/>
    <cellStyle name="集計 4 3 5 2 2" xfId="14372" xr:uid="{4B16C8EE-582C-4EAF-82CE-3F31B5D2559A}"/>
    <cellStyle name="集計 4 3 5 2 2 2" xfId="36062" xr:uid="{6A86BA89-9233-4DF4-BE0D-9EC6C294DBF0}"/>
    <cellStyle name="集計 4 3 5 2 2 3" xfId="50273" xr:uid="{A412C8E4-2659-41E4-AC59-B8BE33EDFD0E}"/>
    <cellStyle name="集計 4 3 5 2 3" xfId="25304" xr:uid="{D3EF907C-85D1-4141-B6F8-80A90C5AD56C}"/>
    <cellStyle name="集計 4 3 5 2 4" xfId="48104" xr:uid="{5578E0F3-E355-45FD-A576-55D4424AAFFA}"/>
    <cellStyle name="集計 4 3 5 20" xfId="46740" xr:uid="{A0DD57A5-0B31-4DE6-B7BF-0648CD6977DC}"/>
    <cellStyle name="集計 4 3 5 21" xfId="47424" xr:uid="{74BFFE3D-0284-4366-8D74-B648AD7CEECD}"/>
    <cellStyle name="集計 4 3 5 3" xfId="4296" xr:uid="{101B2929-47B5-427F-A850-6C73912109AC}"/>
    <cellStyle name="集計 4 3 5 3 2" xfId="15052" xr:uid="{9C986843-69F9-4D45-A4C0-AE82BAD499AD}"/>
    <cellStyle name="集計 4 3 5 3 2 2" xfId="36742" xr:uid="{13BED087-673A-4706-9440-66E06943BF77}"/>
    <cellStyle name="集計 4 3 5 3 2 3" xfId="50953" xr:uid="{24216378-D876-4E77-9F1C-2EFE81A19A6B}"/>
    <cellStyle name="集計 4 3 5 3 3" xfId="25984" xr:uid="{68B0A2BF-9DB4-46FC-B66D-7115C511CE5F}"/>
    <cellStyle name="集計 4 3 5 3 4" xfId="48784" xr:uid="{0EC157B4-E106-41B6-BDF8-4DBAFFEA7469}"/>
    <cellStyle name="集計 4 3 5 4" xfId="4972" xr:uid="{F715583A-5A29-4BD9-92B8-35279E32B713}"/>
    <cellStyle name="集計 4 3 5 4 2" xfId="15728" xr:uid="{529C9A4B-B37D-4F2E-9A66-87F79F57E430}"/>
    <cellStyle name="集計 4 3 5 4 2 2" xfId="37418" xr:uid="{641787B1-7A21-4560-B521-FBA5B9A68021}"/>
    <cellStyle name="集計 4 3 5 4 3" xfId="26660" xr:uid="{C8FB032C-68BA-4EE6-9E65-07C52E22D200}"/>
    <cellStyle name="集計 4 3 5 4 4" xfId="49593" xr:uid="{B0EA45BC-434E-4B72-A3B7-5FCC00EE6A8C}"/>
    <cellStyle name="集計 4 3 5 5" xfId="5652" xr:uid="{7A7D2502-B6F1-4E9A-AB90-CAFC6244F564}"/>
    <cellStyle name="集計 4 3 5 5 2" xfId="16408" xr:uid="{4B1BFD7B-8579-41C0-9183-CB99B164C67D}"/>
    <cellStyle name="集計 4 3 5 5 2 2" xfId="38098" xr:uid="{7A6B167E-3F96-4D7D-828E-0D07E54851F1}"/>
    <cellStyle name="集計 4 3 5 5 3" xfId="27339" xr:uid="{6896F372-9C10-4704-ADDE-E423F63A3F98}"/>
    <cellStyle name="集計 4 3 5 6" xfId="6335" xr:uid="{99A6C531-D194-4581-93C1-08FB4D62D950}"/>
    <cellStyle name="集計 4 3 5 6 2" xfId="17091" xr:uid="{A834DA68-FD88-490F-806F-50A3790C4FF1}"/>
    <cellStyle name="集計 4 3 5 6 2 2" xfId="38781" xr:uid="{FBF6813E-31B8-4EBC-8159-8B0103B343C5}"/>
    <cellStyle name="集計 4 3 5 6 3" xfId="28022" xr:uid="{A397B6CF-9C2B-4F3C-A82F-BA8BA3652E65}"/>
    <cellStyle name="集計 4 3 5 7" xfId="7014" xr:uid="{E40671FF-7E6B-4F3F-B5EF-0E83502C0C1E}"/>
    <cellStyle name="集計 4 3 5 7 2" xfId="17770" xr:uid="{B3AD4DA5-D874-423A-B88E-D4CABE9726FE}"/>
    <cellStyle name="集計 4 3 5 7 2 2" xfId="39460" xr:uid="{E8685C90-5DD0-42CD-927E-70AE0D104B41}"/>
    <cellStyle name="集計 4 3 5 7 3" xfId="28701" xr:uid="{A5467F64-F25D-48A2-8636-AF9558182796}"/>
    <cellStyle name="集計 4 3 5 8" xfId="7677" xr:uid="{E0742D5D-2DD5-4997-AE7B-FABA247BAED2}"/>
    <cellStyle name="集計 4 3 5 8 2" xfId="18433" xr:uid="{9AA44D9F-BDC6-4D6E-8AAE-3165BEC9BC4E}"/>
    <cellStyle name="集計 4 3 5 8 2 2" xfId="40124" xr:uid="{2516DBEA-49D8-498F-B372-24EE61E5BAEA}"/>
    <cellStyle name="集計 4 3 5 8 3" xfId="29365" xr:uid="{83A53268-8B5D-43E1-8D17-428B4E69ED62}"/>
    <cellStyle name="集計 4 3 5 9" xfId="8313" xr:uid="{4BD28FDF-FD06-4CF7-A694-2D9188F27043}"/>
    <cellStyle name="集計 4 3 5 9 2" xfId="19069" xr:uid="{7B58AC20-0DA9-4FCC-BF96-D10A59791541}"/>
    <cellStyle name="集計 4 3 5 9 2 2" xfId="40760" xr:uid="{B0BC1ACA-8365-47A5-A80C-6E2328FD6A39}"/>
    <cellStyle name="集計 4 3 5 9 3" xfId="30001" xr:uid="{86D1EC38-AC31-4EBD-8817-A2AF4EBA2EB1}"/>
    <cellStyle name="集計 4 3 6" xfId="3009" xr:uid="{3CCA360E-CD43-47F2-A9FF-857DEA26F632}"/>
    <cellStyle name="集計 4 3 6 10" xfId="9037" xr:uid="{60A5958D-BFEB-4714-A661-89EB7B540B5B}"/>
    <cellStyle name="集計 4 3 6 10 2" xfId="19794" xr:uid="{9ED47BBC-07BD-466C-8477-A55FCB9AEA64}"/>
    <cellStyle name="集計 4 3 6 10 2 2" xfId="41485" xr:uid="{D6D4D3D0-79F5-4C08-97A4-ABE378EAF5BB}"/>
    <cellStyle name="集計 4 3 6 10 3" xfId="30726" xr:uid="{A9D7CC83-EF9B-4C61-A0BE-E1217776CF7F}"/>
    <cellStyle name="集計 4 3 6 11" xfId="9663" xr:uid="{0E5561F8-54C6-4D9F-9D90-AFF47A5DCC1F}"/>
    <cellStyle name="集計 4 3 6 11 2" xfId="20420" xr:uid="{473F0450-8B08-4F47-BDE3-7BEE1BCD7891}"/>
    <cellStyle name="集計 4 3 6 11 2 2" xfId="42111" xr:uid="{621F0D0C-D852-4BC1-8DF1-809E6B2C78FE}"/>
    <cellStyle name="集計 4 3 6 11 3" xfId="31352" xr:uid="{EC00D45A-B223-4488-B242-5C85D825A654}"/>
    <cellStyle name="集計 4 3 6 12" xfId="10298" xr:uid="{41FA14C3-848D-43E9-9369-485842C90FCF}"/>
    <cellStyle name="集計 4 3 6 12 2" xfId="21055" xr:uid="{37BB950D-7300-4018-883D-0DBED6ABD48B}"/>
    <cellStyle name="集計 4 3 6 12 2 2" xfId="42746" xr:uid="{D0DFD690-33A9-4B1A-BA3A-AA1C03C26E96}"/>
    <cellStyle name="集計 4 3 6 12 3" xfId="31987" xr:uid="{A5D9247D-173D-41F2-9F05-4650BDB780D0}"/>
    <cellStyle name="集計 4 3 6 13" xfId="10950" xr:uid="{A50D1F04-7E0C-440F-9DA3-A30FD6E653B4}"/>
    <cellStyle name="集計 4 3 6 13 2" xfId="21707" xr:uid="{05B1F4E0-F536-473B-BA18-DA548FA8B2A2}"/>
    <cellStyle name="集計 4 3 6 13 2 2" xfId="43398" xr:uid="{200FD242-A29A-4C31-ABEB-8590071FABB3}"/>
    <cellStyle name="集計 4 3 6 13 3" xfId="32639" xr:uid="{EF5AC006-A921-4395-AA74-DC876C1EFE97}"/>
    <cellStyle name="集計 4 3 6 14" xfId="11575" xr:uid="{4A6F72D2-5705-483E-A1B9-AACE09EA28B2}"/>
    <cellStyle name="集計 4 3 6 14 2" xfId="22332" xr:uid="{B9BED6FA-37DE-4DB8-80DA-860E9070C140}"/>
    <cellStyle name="集計 4 3 6 14 2 2" xfId="44023" xr:uid="{40A94615-DC0F-4197-A6EA-814A30D98E74}"/>
    <cellStyle name="集計 4 3 6 14 3" xfId="33264" xr:uid="{1B40A10A-1239-4C0B-9FB9-3ED1B747B28C}"/>
    <cellStyle name="集計 4 3 6 15" xfId="12180" xr:uid="{9D94D86E-5E19-4FC1-8C53-266E6B6E464A}"/>
    <cellStyle name="集計 4 3 6 15 2" xfId="22937" xr:uid="{9869C7C0-7DDA-455F-8AA7-D4254FD392A8}"/>
    <cellStyle name="集計 4 3 6 15 2 2" xfId="44628" xr:uid="{16B31620-B1CC-4FDF-9B12-60570A14D563}"/>
    <cellStyle name="集計 4 3 6 15 3" xfId="33869" xr:uid="{BFF6605D-F3F4-4ED3-99DF-17BBC8A20573}"/>
    <cellStyle name="集計 4 3 6 16" xfId="12809" xr:uid="{C08CB77F-0477-464F-AD51-E7D589308733}"/>
    <cellStyle name="集計 4 3 6 16 2" xfId="23566" xr:uid="{99F15023-62EA-4DA7-846A-DDA256B35E94}"/>
    <cellStyle name="集計 4 3 6 16 2 2" xfId="45257" xr:uid="{E5FB8C85-D0B1-4525-B217-B6FC634D1583}"/>
    <cellStyle name="集計 4 3 6 16 3" xfId="34498" xr:uid="{6A553459-4CC6-49B5-811C-04EEA7D784A9}"/>
    <cellStyle name="集計 4 3 6 17" xfId="13480" xr:uid="{17A38E62-53B2-419B-AF09-2A2181B687F4}"/>
    <cellStyle name="集計 4 3 6 17 2" xfId="35169" xr:uid="{B080B597-D9BB-4129-A4C5-AAC704B884D7}"/>
    <cellStyle name="集計 4 3 6 18" xfId="24409" xr:uid="{B46ED538-328B-425C-B870-45525B9E9AD2}"/>
    <cellStyle name="集計 4 3 6 19" xfId="46107" xr:uid="{0101AD1E-68DE-4559-AE72-FECA68DEF345}"/>
    <cellStyle name="集計 4 3 6 2" xfId="3661" xr:uid="{9F7665E5-52BF-4DFF-9736-7660A515038A}"/>
    <cellStyle name="集計 4 3 6 2 2" xfId="14417" xr:uid="{71B9369A-98C3-4B37-8454-998B55FA6A30}"/>
    <cellStyle name="集計 4 3 6 2 2 2" xfId="36107" xr:uid="{20AEEDB5-B885-4F9B-AB85-4B7661FE7119}"/>
    <cellStyle name="集計 4 3 6 2 2 3" xfId="50318" xr:uid="{6ED5E655-6F77-40C8-96E0-214C61FBBF82}"/>
    <cellStyle name="集計 4 3 6 2 3" xfId="25349" xr:uid="{B323D7E2-7D9F-4B2D-A663-E23037226CD7}"/>
    <cellStyle name="集計 4 3 6 2 4" xfId="48149" xr:uid="{EFF29626-6824-46B2-96B1-9096DF92D69F}"/>
    <cellStyle name="集計 4 3 6 20" xfId="46785" xr:uid="{6ABEAC25-68EA-4D30-BAF2-303BF5354748}"/>
    <cellStyle name="集計 4 3 6 21" xfId="47469" xr:uid="{FF10E49C-FCFA-4812-8CB7-405906C2093B}"/>
    <cellStyle name="集計 4 3 6 3" xfId="4341" xr:uid="{E5611DFA-4C73-4BB9-98D2-A37B35C13EC4}"/>
    <cellStyle name="集計 4 3 6 3 2" xfId="15097" xr:uid="{D6EE2F4B-D27B-4EE6-B9B7-421ED628FDDF}"/>
    <cellStyle name="集計 4 3 6 3 2 2" xfId="36787" xr:uid="{C5BEEFA2-8A94-4CDF-96DB-236BA4B79240}"/>
    <cellStyle name="集計 4 3 6 3 2 3" xfId="50998" xr:uid="{BC3A0E3A-E770-4555-A7E7-BB666A6B2854}"/>
    <cellStyle name="集計 4 3 6 3 3" xfId="26029" xr:uid="{C5FE5E1B-168B-4235-8D40-BB2204686C92}"/>
    <cellStyle name="集計 4 3 6 3 4" xfId="48829" xr:uid="{C3C99987-BCC1-4CC9-97BD-3DC4BF464B9F}"/>
    <cellStyle name="集計 4 3 6 4" xfId="5017" xr:uid="{8C585446-1308-4125-80DF-C4C0F6856B17}"/>
    <cellStyle name="集計 4 3 6 4 2" xfId="15773" xr:uid="{03949DC2-D615-4A35-8A9D-8E7A70A40BDC}"/>
    <cellStyle name="集計 4 3 6 4 2 2" xfId="37463" xr:uid="{A40C37A7-68A8-47FA-B84A-AA728BBB1200}"/>
    <cellStyle name="集計 4 3 6 4 3" xfId="26705" xr:uid="{881A5EDE-33C7-4705-A1B4-4EDF2B726C32}"/>
    <cellStyle name="集計 4 3 6 4 4" xfId="49638" xr:uid="{7D998D12-2727-4808-B8EE-3EDC23D93900}"/>
    <cellStyle name="集計 4 3 6 5" xfId="5697" xr:uid="{0789A3CA-3AA6-4198-A7A2-C152F06C62ED}"/>
    <cellStyle name="集計 4 3 6 5 2" xfId="16453" xr:uid="{782CD632-01FE-4950-B4FA-1C508AB092C2}"/>
    <cellStyle name="集計 4 3 6 5 2 2" xfId="38143" xr:uid="{793E354D-AACB-412D-B2B3-4707B7F5A4ED}"/>
    <cellStyle name="集計 4 3 6 5 3" xfId="27384" xr:uid="{26E7A1A6-6F22-4A9D-B804-B61B71881BEC}"/>
    <cellStyle name="集計 4 3 6 6" xfId="6380" xr:uid="{70C6939E-0B6C-4DAD-A081-4F1928B0973D}"/>
    <cellStyle name="集計 4 3 6 6 2" xfId="17136" xr:uid="{BC87910A-5948-432F-B1A3-5457AF5CB0EA}"/>
    <cellStyle name="集計 4 3 6 6 2 2" xfId="38826" xr:uid="{3DAE4463-50DE-4766-AF35-7EF371744FD2}"/>
    <cellStyle name="集計 4 3 6 6 3" xfId="28067" xr:uid="{82566E81-24FA-428A-ADA6-942E6FA2A707}"/>
    <cellStyle name="集計 4 3 6 7" xfId="7059" xr:uid="{3A9B7F10-6B85-49C2-B601-E55225EEFBDF}"/>
    <cellStyle name="集計 4 3 6 7 2" xfId="17815" xr:uid="{3679539C-D183-4C9E-BC27-681A1C159797}"/>
    <cellStyle name="集計 4 3 6 7 2 2" xfId="39505" xr:uid="{49ED6268-85D1-4E8D-863E-C2D47D93F5E1}"/>
    <cellStyle name="集計 4 3 6 7 3" xfId="28746" xr:uid="{30A81226-399E-4281-ACDD-3ED7CCDE2A03}"/>
    <cellStyle name="集計 4 3 6 8" xfId="7722" xr:uid="{608602A9-93A6-4D88-85F4-73479D782005}"/>
    <cellStyle name="集計 4 3 6 8 2" xfId="18478" xr:uid="{08650727-D2E0-46E7-9B73-5F02BEC6C127}"/>
    <cellStyle name="集計 4 3 6 8 2 2" xfId="40169" xr:uid="{3B1FABE8-FD6A-4969-A287-5CD0481B52DB}"/>
    <cellStyle name="集計 4 3 6 8 3" xfId="29410" xr:uid="{270253E7-0B31-4D79-A4C4-E01E75B20605}"/>
    <cellStyle name="集計 4 3 6 9" xfId="8358" xr:uid="{6EB125D0-518D-44A3-8DB9-53C6D742FC71}"/>
    <cellStyle name="集計 4 3 6 9 2" xfId="19114" xr:uid="{9A310403-F05B-42DD-B992-F6699344B338}"/>
    <cellStyle name="集計 4 3 6 9 2 2" xfId="40805" xr:uid="{D9E50CB5-997C-4676-BD98-C711439FE2DB}"/>
    <cellStyle name="集計 4 3 6 9 3" xfId="30046" xr:uid="{D46D8773-1C20-4253-B9B7-E5AF4FC915A3}"/>
    <cellStyle name="集計 4 3 7" xfId="3054" xr:uid="{B2DD88FC-03AB-4702-B45B-93D68AAAC4BB}"/>
    <cellStyle name="集計 4 3 7 10" xfId="9082" xr:uid="{D95AF284-E104-4F91-A66E-FFAF57936BE5}"/>
    <cellStyle name="集計 4 3 7 10 2" xfId="19839" xr:uid="{4F2BE7A3-3DC4-4AAA-8106-E4FDE31CFD71}"/>
    <cellStyle name="集計 4 3 7 10 2 2" xfId="41530" xr:uid="{4637663B-048C-46FF-A7C6-6BC7BD85E863}"/>
    <cellStyle name="集計 4 3 7 10 3" xfId="30771" xr:uid="{BB15E4A1-5FE0-4641-9424-98E682CD5AC3}"/>
    <cellStyle name="集計 4 3 7 11" xfId="9708" xr:uid="{33E9690F-BB19-49B6-9197-22408C80AC8E}"/>
    <cellStyle name="集計 4 3 7 11 2" xfId="20465" xr:uid="{D7EF053F-2C17-427F-AF02-63238503D5D8}"/>
    <cellStyle name="集計 4 3 7 11 2 2" xfId="42156" xr:uid="{ACE7A733-AB1C-44C0-B362-AF4BAC6291B7}"/>
    <cellStyle name="集計 4 3 7 11 3" xfId="31397" xr:uid="{0A0F13CE-9655-4A00-9A04-45B90E12B0E0}"/>
    <cellStyle name="集計 4 3 7 12" xfId="10343" xr:uid="{90E46458-ABA8-46D8-A4D7-DB3F3A0C82E8}"/>
    <cellStyle name="集計 4 3 7 12 2" xfId="21100" xr:uid="{0DA93213-20A5-4091-8E0F-08FC3FA8C0D9}"/>
    <cellStyle name="集計 4 3 7 12 2 2" xfId="42791" xr:uid="{49FE154E-5F38-4CEE-8F53-360D1E03608A}"/>
    <cellStyle name="集計 4 3 7 12 3" xfId="32032" xr:uid="{091B694F-D369-48AA-8312-027F5069AB04}"/>
    <cellStyle name="集計 4 3 7 13" xfId="10995" xr:uid="{D2D9F2EC-DFAF-4F1B-98F2-4848B004BE22}"/>
    <cellStyle name="集計 4 3 7 13 2" xfId="21752" xr:uid="{C9683A58-747D-4702-B9FF-E295B3CDB257}"/>
    <cellStyle name="集計 4 3 7 13 2 2" xfId="43443" xr:uid="{4E065922-C8FB-4347-A9FE-EC962CB445C0}"/>
    <cellStyle name="集計 4 3 7 13 3" xfId="32684" xr:uid="{1A848AD0-F442-4F96-AA6C-317D3F5D2E87}"/>
    <cellStyle name="集計 4 3 7 14" xfId="11620" xr:uid="{A5ABA7DD-2602-42D8-B082-0346C80D7C14}"/>
    <cellStyle name="集計 4 3 7 14 2" xfId="22377" xr:uid="{EDC634A4-6071-4DDE-8A85-3F1A48660702}"/>
    <cellStyle name="集計 4 3 7 14 2 2" xfId="44068" xr:uid="{677824F7-0E85-4C3C-BE0C-E07A045CC2AB}"/>
    <cellStyle name="集計 4 3 7 14 3" xfId="33309" xr:uid="{6C36429A-A78B-46F5-85E4-9213CEA517AF}"/>
    <cellStyle name="集計 4 3 7 15" xfId="12225" xr:uid="{26EA2A02-2CAA-4EDB-8C23-26FC4B5125FA}"/>
    <cellStyle name="集計 4 3 7 15 2" xfId="22982" xr:uid="{2DE8CD34-F29E-4C90-8AA1-D14307AD8072}"/>
    <cellStyle name="集計 4 3 7 15 2 2" xfId="44673" xr:uid="{B9D6327D-B990-4397-B664-066B7A2BFCD2}"/>
    <cellStyle name="集計 4 3 7 15 3" xfId="33914" xr:uid="{1634E49B-87BC-4FD2-AB18-3EBE841D0E59}"/>
    <cellStyle name="集計 4 3 7 16" xfId="12854" xr:uid="{64E4ADE8-6ACD-46BC-AF46-13ECD5FD65E8}"/>
    <cellStyle name="集計 4 3 7 16 2" xfId="23611" xr:uid="{DB959AC5-8243-4897-B9BF-E52159746988}"/>
    <cellStyle name="集計 4 3 7 16 2 2" xfId="45302" xr:uid="{081431F1-0959-49F8-B84C-BD1A4D5CD5DD}"/>
    <cellStyle name="集計 4 3 7 16 3" xfId="34543" xr:uid="{B797A88A-A018-41AC-9456-520F7A7B32BB}"/>
    <cellStyle name="集計 4 3 7 17" xfId="13525" xr:uid="{2B15C38A-D636-48B6-B695-818DFCAA04D0}"/>
    <cellStyle name="集計 4 3 7 17 2" xfId="35214" xr:uid="{19E1A31E-4813-44B2-8B0F-BA63B0392824}"/>
    <cellStyle name="集計 4 3 7 18" xfId="24454" xr:uid="{5F061165-F914-41FC-A35E-B0B2047DD258}"/>
    <cellStyle name="集計 4 3 7 19" xfId="46152" xr:uid="{9B84D3BD-79F4-4932-BE80-AAA4C83D1F58}"/>
    <cellStyle name="集計 4 3 7 2" xfId="3706" xr:uid="{5BAB7BB4-EA2C-46BB-A249-9D40DDFEE66D}"/>
    <cellStyle name="集計 4 3 7 2 2" xfId="14462" xr:uid="{EC4E5D94-7EB9-40F5-BF1F-7B986A38ACCF}"/>
    <cellStyle name="集計 4 3 7 2 2 2" xfId="36152" xr:uid="{76DA0CBC-73BF-4314-BDA2-D186FB7CEB0A}"/>
    <cellStyle name="集計 4 3 7 2 2 3" xfId="50363" xr:uid="{2FBB84F3-7518-4D9D-8636-9E96DBF2F767}"/>
    <cellStyle name="集計 4 3 7 2 3" xfId="25394" xr:uid="{D259926A-8C29-495A-9F04-8C5CD26DEED3}"/>
    <cellStyle name="集計 4 3 7 2 4" xfId="48194" xr:uid="{CBF89AB2-F446-4AB3-9AAC-275452A88F4B}"/>
    <cellStyle name="集計 4 3 7 20" xfId="46830" xr:uid="{5F2A9047-76C1-4A95-BE80-5D4A5C58A207}"/>
    <cellStyle name="集計 4 3 7 21" xfId="47514" xr:uid="{C140CD61-A6E8-4455-890B-9A46D5C477FD}"/>
    <cellStyle name="集計 4 3 7 3" xfId="4386" xr:uid="{7C6B9C1B-71B3-4AE1-8978-71BBC2BBF0EE}"/>
    <cellStyle name="集計 4 3 7 3 2" xfId="15142" xr:uid="{6E545D30-24F0-4C69-88AA-F28989DAF03F}"/>
    <cellStyle name="集計 4 3 7 3 2 2" xfId="36832" xr:uid="{B5D53C9C-8D09-4E76-9DB4-C0B79BA7B415}"/>
    <cellStyle name="集計 4 3 7 3 2 3" xfId="51043" xr:uid="{973BEE6A-7EAE-4F31-9595-7AB4C6997C66}"/>
    <cellStyle name="集計 4 3 7 3 3" xfId="26074" xr:uid="{25B0C3AB-88B9-4E5A-A868-7CF7406C1C8E}"/>
    <cellStyle name="集計 4 3 7 3 4" xfId="48874" xr:uid="{A2D0898C-BEDF-4B5A-97F2-67528D432BB0}"/>
    <cellStyle name="集計 4 3 7 4" xfId="5062" xr:uid="{EE5E1819-280E-4835-A97E-1089256A3C9E}"/>
    <cellStyle name="集計 4 3 7 4 2" xfId="15818" xr:uid="{4EA333A5-676F-4FCE-853C-3DD7ADC2F604}"/>
    <cellStyle name="集計 4 3 7 4 2 2" xfId="37508" xr:uid="{8FBCB916-898E-4BE1-819F-C7AB84BBE4BF}"/>
    <cellStyle name="集計 4 3 7 4 3" xfId="26750" xr:uid="{BEF887B4-C10A-44CB-8F4B-45375CCEDE55}"/>
    <cellStyle name="集計 4 3 7 4 4" xfId="49683" xr:uid="{3840FF92-0838-4366-B603-EED42EDD0759}"/>
    <cellStyle name="集計 4 3 7 5" xfId="5742" xr:uid="{6AC968BB-0E01-4113-9BDF-C656A7694DBE}"/>
    <cellStyle name="集計 4 3 7 5 2" xfId="16498" xr:uid="{8104AB44-8085-4C35-8C94-E823F826FFB4}"/>
    <cellStyle name="集計 4 3 7 5 2 2" xfId="38188" xr:uid="{E204334C-96EF-4CBB-8433-154A57D9B060}"/>
    <cellStyle name="集計 4 3 7 5 3" xfId="27429" xr:uid="{A83AA9BC-2B52-4F7F-9766-2B474F95E8A1}"/>
    <cellStyle name="集計 4 3 7 6" xfId="6425" xr:uid="{3BADAFD8-5A2E-43A5-8AB5-6D8AD5C9382B}"/>
    <cellStyle name="集計 4 3 7 6 2" xfId="17181" xr:uid="{2EB0A7CC-B480-4CBE-A5F8-4B51C4F972C4}"/>
    <cellStyle name="集計 4 3 7 6 2 2" xfId="38871" xr:uid="{64A8181B-7615-4690-B487-09F838D85518}"/>
    <cellStyle name="集計 4 3 7 6 3" xfId="28112" xr:uid="{DFEA690D-5172-44DE-96E6-E5A115D7ED9A}"/>
    <cellStyle name="集計 4 3 7 7" xfId="7104" xr:uid="{323502EA-99A6-4831-9F81-FE4B1DB10B94}"/>
    <cellStyle name="集計 4 3 7 7 2" xfId="17860" xr:uid="{39E70AC0-6A83-4112-A8BF-DF39743B1361}"/>
    <cellStyle name="集計 4 3 7 7 2 2" xfId="39550" xr:uid="{F42E5B12-7F88-48E3-AE81-DB94EBAD25C1}"/>
    <cellStyle name="集計 4 3 7 7 3" xfId="28791" xr:uid="{E9913315-4CC4-4991-A77C-BE5D13279E18}"/>
    <cellStyle name="集計 4 3 7 8" xfId="7767" xr:uid="{F52BA37A-0C8F-41C2-B81F-6FEF1C3D09C0}"/>
    <cellStyle name="集計 4 3 7 8 2" xfId="18523" xr:uid="{8C269825-961C-4B80-B195-0DAB779E9444}"/>
    <cellStyle name="集計 4 3 7 8 2 2" xfId="40214" xr:uid="{64D112A2-F697-4641-AC36-328636E9EE58}"/>
    <cellStyle name="集計 4 3 7 8 3" xfId="29455" xr:uid="{A531BD84-951A-49E2-AA92-69E7C3B06306}"/>
    <cellStyle name="集計 4 3 7 9" xfId="8403" xr:uid="{853C2653-7ECE-4CAE-81D1-00E615E977CF}"/>
    <cellStyle name="集計 4 3 7 9 2" xfId="19159" xr:uid="{CCE248CB-0018-48BC-8DEC-48B0E16BD011}"/>
    <cellStyle name="集計 4 3 7 9 2 2" xfId="40850" xr:uid="{4535A297-507B-47AC-A7C7-7899441638B1}"/>
    <cellStyle name="集計 4 3 7 9 3" xfId="30091" xr:uid="{11759059-AF4C-4B89-809D-A197302DFA24}"/>
    <cellStyle name="集計 4 3 8" xfId="3114" xr:uid="{9EE0A259-B840-4798-AE43-1299E3D7FBEE}"/>
    <cellStyle name="集計 4 3 8 10" xfId="9142" xr:uid="{E5791884-7560-4760-B85C-4C55F197ADDC}"/>
    <cellStyle name="集計 4 3 8 10 2" xfId="19899" xr:uid="{C1E26553-1F78-4A05-82BD-DFD64B0C6B9C}"/>
    <cellStyle name="集計 4 3 8 10 2 2" xfId="41590" xr:uid="{95CA5BE6-5CD5-4064-8A34-C27F9BDDBC72}"/>
    <cellStyle name="集計 4 3 8 10 3" xfId="30831" xr:uid="{2278114A-2001-4608-992B-5636A9469C11}"/>
    <cellStyle name="集計 4 3 8 11" xfId="9768" xr:uid="{EC2F2564-0153-41EC-A12D-4336A9CA9462}"/>
    <cellStyle name="集計 4 3 8 11 2" xfId="20525" xr:uid="{92C82F7C-552E-43C5-8263-2E26B2C645A3}"/>
    <cellStyle name="集計 4 3 8 11 2 2" xfId="42216" xr:uid="{2309EE4B-83E4-408F-81C0-DC2853B2C31E}"/>
    <cellStyle name="集計 4 3 8 11 3" xfId="31457" xr:uid="{0CE6075A-7563-4A03-BF5A-07FB5B0E21DA}"/>
    <cellStyle name="集計 4 3 8 12" xfId="10403" xr:uid="{D5D81546-8592-4BA0-ABBA-B6B39B67AEF9}"/>
    <cellStyle name="集計 4 3 8 12 2" xfId="21160" xr:uid="{F5F9E940-C778-4E0A-883E-D3DA6F3A5E57}"/>
    <cellStyle name="集計 4 3 8 12 2 2" xfId="42851" xr:uid="{0E7CAEA3-645E-4500-BCE5-50D889C6EA0A}"/>
    <cellStyle name="集計 4 3 8 12 3" xfId="32092" xr:uid="{439F0BB5-AE77-44B2-BC97-EDD277441B8E}"/>
    <cellStyle name="集計 4 3 8 13" xfId="11055" xr:uid="{36FB352A-0502-45E8-823C-9ED28D1D0B10}"/>
    <cellStyle name="集計 4 3 8 13 2" xfId="21812" xr:uid="{3CA6E9DF-0C24-4DEF-99E3-CC3188EDE721}"/>
    <cellStyle name="集計 4 3 8 13 2 2" xfId="43503" xr:uid="{93F9812A-094A-4F22-A721-0CB90DB37B66}"/>
    <cellStyle name="集計 4 3 8 13 3" xfId="32744" xr:uid="{8E630E58-5866-403E-B790-E98FE8818873}"/>
    <cellStyle name="集計 4 3 8 14" xfId="11680" xr:uid="{8360E4CF-08C2-43D5-AC99-760D4EF0E68B}"/>
    <cellStyle name="集計 4 3 8 14 2" xfId="22437" xr:uid="{47C8B0EB-906B-4590-8306-2FB367FD7468}"/>
    <cellStyle name="集計 4 3 8 14 2 2" xfId="44128" xr:uid="{9CAFFB5F-7D97-49C8-AF8E-ECEEF84CAB12}"/>
    <cellStyle name="集計 4 3 8 14 3" xfId="33369" xr:uid="{C47506E8-4B26-448B-BCB8-000222E87026}"/>
    <cellStyle name="集計 4 3 8 15" xfId="12285" xr:uid="{B298B57B-43C4-45A2-BC13-464A13D2921B}"/>
    <cellStyle name="集計 4 3 8 15 2" xfId="23042" xr:uid="{2309CBC9-5531-4278-9532-AE3971C410D8}"/>
    <cellStyle name="集計 4 3 8 15 2 2" xfId="44733" xr:uid="{EB9E5BC2-D117-4F09-AC4E-1DE947121CFF}"/>
    <cellStyle name="集計 4 3 8 15 3" xfId="33974" xr:uid="{A2778B68-25A9-4095-A1C8-BEAF6338E843}"/>
    <cellStyle name="集計 4 3 8 16" xfId="12914" xr:uid="{FCF8EF86-7F19-405C-BCEA-9570B476F085}"/>
    <cellStyle name="集計 4 3 8 16 2" xfId="23671" xr:uid="{85A0118D-D0A8-4544-A155-C56001B49BED}"/>
    <cellStyle name="集計 4 3 8 16 2 2" xfId="45362" xr:uid="{3D4B0468-5001-4CBD-B246-340E4B616EE8}"/>
    <cellStyle name="集計 4 3 8 16 3" xfId="34603" xr:uid="{07A612B2-64D3-407C-BDB0-4837986ACB58}"/>
    <cellStyle name="集計 4 3 8 17" xfId="13585" xr:uid="{49CDAC7F-B473-4CDB-ACB1-865134BF9B82}"/>
    <cellStyle name="集計 4 3 8 17 2" xfId="35274" xr:uid="{B9B809C4-780E-4337-90E7-A43B0F2861BD}"/>
    <cellStyle name="集計 4 3 8 18" xfId="24514" xr:uid="{95FB91E1-ABA8-4042-A7B8-7B00D4A90ABD}"/>
    <cellStyle name="集計 4 3 8 19" xfId="46212" xr:uid="{24133D63-2E43-4F43-B2D4-CE39AE775413}"/>
    <cellStyle name="集計 4 3 8 2" xfId="3766" xr:uid="{9F86817C-A95B-4538-B6D3-BB539076C1C3}"/>
    <cellStyle name="集計 4 3 8 2 2" xfId="14522" xr:uid="{8719B56E-710B-4997-A494-A38E3942B0B3}"/>
    <cellStyle name="集計 4 3 8 2 2 2" xfId="36212" xr:uid="{A5EB18CA-973E-41D7-808D-CB7DE03DD75A}"/>
    <cellStyle name="集計 4 3 8 2 2 3" xfId="50423" xr:uid="{D6089391-E2BA-44D8-89F5-3550495B781F}"/>
    <cellStyle name="集計 4 3 8 2 3" xfId="25454" xr:uid="{0788E52B-E2AD-4594-A206-0A28F726289F}"/>
    <cellStyle name="集計 4 3 8 2 4" xfId="48254" xr:uid="{D6B7807C-7474-4115-8DDC-0104423D5C34}"/>
    <cellStyle name="集計 4 3 8 20" xfId="46890" xr:uid="{0E9BC8AE-84E0-4AB6-B947-764121EC2176}"/>
    <cellStyle name="集計 4 3 8 21" xfId="47574" xr:uid="{A3C5CD7F-628B-4B62-BE0B-DBCA5A213E80}"/>
    <cellStyle name="集計 4 3 8 3" xfId="4446" xr:uid="{407E5506-E371-4707-9FD6-EEA2F7D9CD76}"/>
    <cellStyle name="集計 4 3 8 3 2" xfId="15202" xr:uid="{E0AEC857-8A20-4484-A4F3-3A36AECD269A}"/>
    <cellStyle name="集計 4 3 8 3 2 2" xfId="36892" xr:uid="{89C450C4-0423-46F9-8475-5E4BB606D2DD}"/>
    <cellStyle name="集計 4 3 8 3 2 3" xfId="51103" xr:uid="{DFF3DB42-7990-424A-9401-0A8ACD2A9435}"/>
    <cellStyle name="集計 4 3 8 3 3" xfId="26134" xr:uid="{3A93A7BF-5DB6-4DCE-99C3-B90C330FA953}"/>
    <cellStyle name="集計 4 3 8 3 4" xfId="48934" xr:uid="{4130FC30-AD34-4788-AE7B-115021EAE05A}"/>
    <cellStyle name="集計 4 3 8 4" xfId="5122" xr:uid="{A58E529D-0C31-4609-8FD9-1B22195BBA36}"/>
    <cellStyle name="集計 4 3 8 4 2" xfId="15878" xr:uid="{024F583B-E373-4C4E-980D-80095E65BAF6}"/>
    <cellStyle name="集計 4 3 8 4 2 2" xfId="37568" xr:uid="{F1A53998-5CEC-43C7-8D9F-120328670D44}"/>
    <cellStyle name="集計 4 3 8 4 3" xfId="26810" xr:uid="{699C5D62-A66C-4698-917A-482E4A4EFAF5}"/>
    <cellStyle name="集計 4 3 8 4 4" xfId="49743" xr:uid="{0A2C108C-8BF6-4CF2-A3AF-EDA38615C4DE}"/>
    <cellStyle name="集計 4 3 8 5" xfId="5802" xr:uid="{D2D06CCF-B1A2-43C1-980A-C328D5CAFE07}"/>
    <cellStyle name="集計 4 3 8 5 2" xfId="16558" xr:uid="{C2901F73-DB89-416B-8684-9653AEAD52FF}"/>
    <cellStyle name="集計 4 3 8 5 2 2" xfId="38248" xr:uid="{F7EFF8FE-AF73-4D27-BCB2-A8B117530567}"/>
    <cellStyle name="集計 4 3 8 5 3" xfId="27489" xr:uid="{32EBE79E-FC63-4568-BE2A-222C4214ACCB}"/>
    <cellStyle name="集計 4 3 8 6" xfId="6485" xr:uid="{298D1A1A-5DC3-446F-95AF-96B57A69D783}"/>
    <cellStyle name="集計 4 3 8 6 2" xfId="17241" xr:uid="{FCB7BA09-60F0-405D-B044-053C9D90019F}"/>
    <cellStyle name="集計 4 3 8 6 2 2" xfId="38931" xr:uid="{D1B5004E-7013-484C-A43F-7AF73F0BF7CC}"/>
    <cellStyle name="集計 4 3 8 6 3" xfId="28172" xr:uid="{9CA18079-35EC-422C-A74E-8CE75DC4D31C}"/>
    <cellStyle name="集計 4 3 8 7" xfId="7164" xr:uid="{CDB86ABA-5963-4267-8D99-3FE074131889}"/>
    <cellStyle name="集計 4 3 8 7 2" xfId="17920" xr:uid="{FBFC6BF2-865A-4950-8A33-31F77A0DFC6C}"/>
    <cellStyle name="集計 4 3 8 7 2 2" xfId="39610" xr:uid="{944DB717-EA81-41A5-B4F2-DA0FF6D7AEA8}"/>
    <cellStyle name="集計 4 3 8 7 3" xfId="28851" xr:uid="{CA8F1099-0DEF-4782-B1E1-9B21F48D9945}"/>
    <cellStyle name="集計 4 3 8 8" xfId="7827" xr:uid="{2F0C4F57-679B-4057-A0F2-E7DC8846DE9F}"/>
    <cellStyle name="集計 4 3 8 8 2" xfId="18583" xr:uid="{E6FE2290-41E0-4DAC-B35D-9FE9AEA106E3}"/>
    <cellStyle name="集計 4 3 8 8 2 2" xfId="40274" xr:uid="{E70BBE01-58C1-4972-B263-64ACD0776847}"/>
    <cellStyle name="集計 4 3 8 8 3" xfId="29515" xr:uid="{7EEF198A-03DF-4454-8426-1F73509A7473}"/>
    <cellStyle name="集計 4 3 8 9" xfId="8463" xr:uid="{C6B7B614-1C42-4C4E-BE6F-5DC59C43CB57}"/>
    <cellStyle name="集計 4 3 8 9 2" xfId="19219" xr:uid="{1EEEF148-9C24-4D06-89EC-D5598D5E9601}"/>
    <cellStyle name="集計 4 3 8 9 2 2" xfId="40910" xr:uid="{EE37A578-3368-4235-98AD-9443122FB7B1}"/>
    <cellStyle name="集計 4 3 8 9 3" xfId="30151" xr:uid="{074B9084-C82F-448E-A0AD-EB381A1B69E3}"/>
    <cellStyle name="集計 4 3 9" xfId="3174" xr:uid="{CE657C30-6F7E-4F9C-8976-0F721017D2C5}"/>
    <cellStyle name="集計 4 3 9 10" xfId="9202" xr:uid="{70AB0F8E-F32F-478C-A01E-B63193141EC9}"/>
    <cellStyle name="集計 4 3 9 10 2" xfId="19959" xr:uid="{207D4472-9298-4627-B5AC-50E94A7952B3}"/>
    <cellStyle name="集計 4 3 9 10 2 2" xfId="41650" xr:uid="{B9DE0639-830B-4913-B4AD-8FA1EEC66754}"/>
    <cellStyle name="集計 4 3 9 10 3" xfId="30891" xr:uid="{93C12271-30BD-4AE6-898D-9BDA668F4229}"/>
    <cellStyle name="集計 4 3 9 11" xfId="9828" xr:uid="{8B53F7E9-F46D-4C57-B71E-1582BA86D46D}"/>
    <cellStyle name="集計 4 3 9 11 2" xfId="20585" xr:uid="{3C5575BC-ED6B-4E75-8301-1017D27CFA3C}"/>
    <cellStyle name="集計 4 3 9 11 2 2" xfId="42276" xr:uid="{C870A8A0-E3FC-42E2-881C-DF9DB268DD6C}"/>
    <cellStyle name="集計 4 3 9 11 3" xfId="31517" xr:uid="{44DFFFBE-244C-41FF-AAD3-1805C93FDB18}"/>
    <cellStyle name="集計 4 3 9 12" xfId="10463" xr:uid="{D4F63CFF-EB43-489B-809D-CD31C2F961CA}"/>
    <cellStyle name="集計 4 3 9 12 2" xfId="21220" xr:uid="{B9D8079F-5177-4744-AC58-0C1EC0E7C5AB}"/>
    <cellStyle name="集計 4 3 9 12 2 2" xfId="42911" xr:uid="{A1B33AC0-8224-4FF8-B090-C3B26B49BC61}"/>
    <cellStyle name="集計 4 3 9 12 3" xfId="32152" xr:uid="{E48D358C-9344-4884-9635-24AD3DA8F22D}"/>
    <cellStyle name="集計 4 3 9 13" xfId="11115" xr:uid="{701992A1-1463-4E16-984E-62DBF5C08852}"/>
    <cellStyle name="集計 4 3 9 13 2" xfId="21872" xr:uid="{DD34DC15-0788-4507-A4B0-49D946868EDE}"/>
    <cellStyle name="集計 4 3 9 13 2 2" xfId="43563" xr:uid="{ED32B7F4-336C-4F5E-82AC-68F23E5E9C62}"/>
    <cellStyle name="集計 4 3 9 13 3" xfId="32804" xr:uid="{F5AF31F3-2718-488D-AD56-2A0439261B1A}"/>
    <cellStyle name="集計 4 3 9 14" xfId="11740" xr:uid="{B910A070-2F93-4E10-8A9E-63A89A1C0D78}"/>
    <cellStyle name="集計 4 3 9 14 2" xfId="22497" xr:uid="{00E01F6D-618A-4D00-83B1-84C2FE46E514}"/>
    <cellStyle name="集計 4 3 9 14 2 2" xfId="44188" xr:uid="{F21460D9-89F2-45AE-9DBC-D640FD67A00E}"/>
    <cellStyle name="集計 4 3 9 14 3" xfId="33429" xr:uid="{CAF6F3EF-023F-4624-B358-EFD8B9A791C5}"/>
    <cellStyle name="集計 4 3 9 15" xfId="12345" xr:uid="{DE6AC365-FCA9-428A-8ECB-213A874A6C2D}"/>
    <cellStyle name="集計 4 3 9 15 2" xfId="23102" xr:uid="{D1FD31B7-9901-493F-80CD-89923167C721}"/>
    <cellStyle name="集計 4 3 9 15 2 2" xfId="44793" xr:uid="{A570C346-8C1E-4013-90FB-AE54B4CF5D60}"/>
    <cellStyle name="集計 4 3 9 15 3" xfId="34034" xr:uid="{2ECD7DA3-76AA-4796-983F-9917BCD02E2F}"/>
    <cellStyle name="集計 4 3 9 16" xfId="12974" xr:uid="{1F1D4E07-3A2D-4F93-A84C-71B643C60575}"/>
    <cellStyle name="集計 4 3 9 16 2" xfId="23731" xr:uid="{47D01648-555B-47C9-827E-A90D2B160FB2}"/>
    <cellStyle name="集計 4 3 9 16 2 2" xfId="45422" xr:uid="{04B3FFAB-77CB-4D74-978A-82B43B99C895}"/>
    <cellStyle name="集計 4 3 9 16 3" xfId="34663" xr:uid="{13538C19-5345-4F9C-BDFC-30C4BDB4FDCF}"/>
    <cellStyle name="集計 4 3 9 17" xfId="13645" xr:uid="{ABD2F649-9010-41AB-B24D-4BCA1645D7F0}"/>
    <cellStyle name="集計 4 3 9 17 2" xfId="35334" xr:uid="{4CCAA977-90FF-4D1D-A882-8BEF463BA927}"/>
    <cellStyle name="集計 4 3 9 18" xfId="24574" xr:uid="{07AB14ED-C1E3-4545-BD9B-5E950228080C}"/>
    <cellStyle name="集計 4 3 9 19" xfId="46272" xr:uid="{CC740AD6-75C4-414B-9FDE-CA01F3A39387}"/>
    <cellStyle name="集計 4 3 9 2" xfId="3826" xr:uid="{912C196D-06B6-4428-A37A-BFAF31E5BEB1}"/>
    <cellStyle name="集計 4 3 9 2 2" xfId="14582" xr:uid="{7738A4CF-DA9E-4B6D-99E2-9B9690A0C621}"/>
    <cellStyle name="集計 4 3 9 2 2 2" xfId="36272" xr:uid="{A9526FB2-034A-4C36-9184-E2215B91F9B2}"/>
    <cellStyle name="集計 4 3 9 2 2 3" xfId="50483" xr:uid="{2474DA55-26BF-4602-938A-B497A5CAD7FE}"/>
    <cellStyle name="集計 4 3 9 2 3" xfId="25514" xr:uid="{B883DD04-A9D9-4D33-9036-649D2342F5F5}"/>
    <cellStyle name="集計 4 3 9 2 4" xfId="48314" xr:uid="{74690851-C417-4DEF-9F4B-30EFEA7742A9}"/>
    <cellStyle name="集計 4 3 9 20" xfId="46950" xr:uid="{10E3E501-3CB8-4A16-8613-B96DB2868A8F}"/>
    <cellStyle name="集計 4 3 9 21" xfId="47634" xr:uid="{DEDB90DA-4359-4AC2-B621-D53E1A6590B0}"/>
    <cellStyle name="集計 4 3 9 3" xfId="4506" xr:uid="{ABF82712-0BEA-46F6-9C94-22CD20E31810}"/>
    <cellStyle name="集計 4 3 9 3 2" xfId="15262" xr:uid="{9EDDD0C9-7E44-4A30-9CC9-88E2B9749097}"/>
    <cellStyle name="集計 4 3 9 3 2 2" xfId="36952" xr:uid="{94298FAB-7BBA-4367-94BC-48A3EA8D60B4}"/>
    <cellStyle name="集計 4 3 9 3 2 3" xfId="51163" xr:uid="{FF9708ED-8E46-4EBA-BBEF-0C051DE6F40F}"/>
    <cellStyle name="集計 4 3 9 3 3" xfId="26194" xr:uid="{1687E4CD-EE22-4A9E-B1F0-A7BF4EC77BB2}"/>
    <cellStyle name="集計 4 3 9 3 4" xfId="48994" xr:uid="{1E09EE99-4453-4AE9-B828-F335F62A4C44}"/>
    <cellStyle name="集計 4 3 9 4" xfId="5182" xr:uid="{029D9D14-F2A4-4F02-8182-FDF37E9EB616}"/>
    <cellStyle name="集計 4 3 9 4 2" xfId="15938" xr:uid="{03F09BAB-06DC-4077-945E-08DDE012E8A7}"/>
    <cellStyle name="集計 4 3 9 4 2 2" xfId="37628" xr:uid="{444E3AA5-1EA3-45D9-8D07-857AE61A3E94}"/>
    <cellStyle name="集計 4 3 9 4 3" xfId="26870" xr:uid="{C102251A-51F7-43D4-87E7-8D7A1AF7DA63}"/>
    <cellStyle name="集計 4 3 9 4 4" xfId="49803" xr:uid="{6717FD73-6785-475A-85E9-ED1202B9ACCC}"/>
    <cellStyle name="集計 4 3 9 5" xfId="5862" xr:uid="{8AC39C3E-4FE9-4615-9062-8467CF73A3D7}"/>
    <cellStyle name="集計 4 3 9 5 2" xfId="16618" xr:uid="{8C2BC685-3226-475A-B46D-F0DE65E811A5}"/>
    <cellStyle name="集計 4 3 9 5 2 2" xfId="38308" xr:uid="{50876F68-1B02-460C-9E90-F54CCB93A7BE}"/>
    <cellStyle name="集計 4 3 9 5 3" xfId="27549" xr:uid="{514C5CFA-BE7F-4427-82B7-D0530D744BA9}"/>
    <cellStyle name="集計 4 3 9 6" xfId="6545" xr:uid="{1B707D24-00D9-480D-8D1F-7241677C9BD2}"/>
    <cellStyle name="集計 4 3 9 6 2" xfId="17301" xr:uid="{0A876982-B2D9-4A3A-9912-449E2388C82B}"/>
    <cellStyle name="集計 4 3 9 6 2 2" xfId="38991" xr:uid="{2AFB6A98-2EBE-462F-81A1-0926FC7F22E8}"/>
    <cellStyle name="集計 4 3 9 6 3" xfId="28232" xr:uid="{C6665C31-F7B0-490F-A71F-6927649FFBD3}"/>
    <cellStyle name="集計 4 3 9 7" xfId="7224" xr:uid="{CAB63AC8-09BA-4028-BB72-2EBAF1A2779B}"/>
    <cellStyle name="集計 4 3 9 7 2" xfId="17980" xr:uid="{5A279B81-9526-47F2-A78F-7846848CCE4F}"/>
    <cellStyle name="集計 4 3 9 7 2 2" xfId="39670" xr:uid="{5C0C3CA5-77D6-4D57-BAB5-7E17F46EA214}"/>
    <cellStyle name="集計 4 3 9 7 3" xfId="28911" xr:uid="{94D9F2C6-94BA-4DA8-8F64-44C46A3E17AA}"/>
    <cellStyle name="集計 4 3 9 8" xfId="7887" xr:uid="{1E6085C8-939F-49ED-8A07-D676FA36AD5B}"/>
    <cellStyle name="集計 4 3 9 8 2" xfId="18643" xr:uid="{2D7BF068-21C1-46B8-9A26-BE6428F0D5C4}"/>
    <cellStyle name="集計 4 3 9 8 2 2" xfId="40334" xr:uid="{DCFCEE3D-CB54-4BFB-B599-5401DA21E9A0}"/>
    <cellStyle name="集計 4 3 9 8 3" xfId="29575" xr:uid="{357C47E2-9E5C-4656-94A3-62C026853438}"/>
    <cellStyle name="集計 4 3 9 9" xfId="8523" xr:uid="{5006A22E-586D-486C-B0EE-98E5B52ECD6C}"/>
    <cellStyle name="集計 4 3 9 9 2" xfId="19279" xr:uid="{44C59ACA-9358-4125-B635-7F35C3F9A661}"/>
    <cellStyle name="集計 4 3 9 9 2 2" xfId="40970" xr:uid="{98DD007D-8A6F-4171-B306-39FEC2D5E1FD}"/>
    <cellStyle name="集計 4 3 9 9 3" xfId="30211" xr:uid="{2C421C4B-734A-47E1-8F44-6EBF7D54D10E}"/>
    <cellStyle name="集計 4 4" xfId="2443" xr:uid="{B4B58613-7BC4-4574-8E37-EECEB04D3CE2}"/>
    <cellStyle name="集計 4 4 2" xfId="13855" xr:uid="{9CD8E690-ECE4-4F20-BBDC-8128652DCD93}"/>
    <cellStyle name="集計 4 4 2 2" xfId="35545" xr:uid="{9A5C7059-921A-4797-9DDE-57A8DCD09A1E}"/>
    <cellStyle name="集計 4 4 3" xfId="24786" xr:uid="{5390EC9A-D7DB-4085-AFE5-EF1A6AE6F439}"/>
    <cellStyle name="出力" xfId="19" builtinId="21" customBuiltin="1"/>
    <cellStyle name="出力 2" xfId="1106" xr:uid="{59ECDDBA-8C54-4846-8B68-CE0B4AB7FDDF}"/>
    <cellStyle name="出力 2 2" xfId="2437" xr:uid="{4254F71F-A69F-4C56-9FEF-AFF4D1D6FAC8}"/>
    <cellStyle name="出力 2 2 10" xfId="2949" xr:uid="{6F2695D4-B1BD-4F4F-BEE6-158C1FDAC1AF}"/>
    <cellStyle name="出力 2 2 10 10" xfId="8977" xr:uid="{B65F9E6B-B264-41EE-83EC-478E5DCA1A5C}"/>
    <cellStyle name="出力 2 2 10 10 2" xfId="19733" xr:uid="{494ADF7F-3B65-4A59-BB9F-F5481DDA5B70}"/>
    <cellStyle name="出力 2 2 10 10 2 2" xfId="41424" xr:uid="{BF877868-AAF6-476E-A791-8B5DF2741882}"/>
    <cellStyle name="出力 2 2 10 10 3" xfId="30665" xr:uid="{FC45D403-BA11-40DA-B67C-3798D14EB3AC}"/>
    <cellStyle name="出力 2 2 10 11" xfId="9602" xr:uid="{A6350D42-9F8E-43E0-8FE4-A289317851DF}"/>
    <cellStyle name="出力 2 2 10 11 2" xfId="20359" xr:uid="{951AE32A-F0FE-46BE-A1C0-B047184797E3}"/>
    <cellStyle name="出力 2 2 10 11 2 2" xfId="42050" xr:uid="{A079C216-3202-4015-985C-A8A312F0484C}"/>
    <cellStyle name="出力 2 2 10 11 3" xfId="31291" xr:uid="{F4CA1F33-7FD2-478C-B1A7-28FDCAE9963C}"/>
    <cellStyle name="出力 2 2 10 12" xfId="10237" xr:uid="{5DB5C16D-BEF4-4A88-8974-7562B9423FCA}"/>
    <cellStyle name="出力 2 2 10 12 2" xfId="20994" xr:uid="{AB23BB59-7478-40EE-A64A-4694338E92FA}"/>
    <cellStyle name="出力 2 2 10 12 2 2" xfId="42685" xr:uid="{C0C4F48D-D69E-43B4-A979-0D61FE7553F6}"/>
    <cellStyle name="出力 2 2 10 12 3" xfId="31926" xr:uid="{CE5B6312-DE58-417D-8373-BAECBAD6B591}"/>
    <cellStyle name="出力 2 2 10 13" xfId="10889" xr:uid="{EC6531A1-85C6-4B88-93CD-90A749D73B56}"/>
    <cellStyle name="出力 2 2 10 13 2" xfId="21646" xr:uid="{C212CAA8-082C-4315-8FA4-724FAB465F38}"/>
    <cellStyle name="出力 2 2 10 13 2 2" xfId="43337" xr:uid="{07BDD4A9-CD44-49F4-AE8D-CC4ABC3E1474}"/>
    <cellStyle name="出力 2 2 10 13 3" xfId="32578" xr:uid="{D06D9581-9CB2-459A-8C22-23E904DD5814}"/>
    <cellStyle name="出力 2 2 10 14" xfId="11514" xr:uid="{429D26C3-3126-4763-A7A5-7487949509E1}"/>
    <cellStyle name="出力 2 2 10 14 2" xfId="22271" xr:uid="{38D37D2F-EE3B-4872-93B8-C11ED386B143}"/>
    <cellStyle name="出力 2 2 10 14 2 2" xfId="43962" xr:uid="{F7908CBA-EB03-4ADE-9DC2-87D85CB4C067}"/>
    <cellStyle name="出力 2 2 10 14 3" xfId="33203" xr:uid="{F0351972-F357-473D-BF88-FB78B47CEE3D}"/>
    <cellStyle name="出力 2 2 10 15" xfId="12119" xr:uid="{063F039D-607E-434E-A2D9-225EA57EEBCA}"/>
    <cellStyle name="出力 2 2 10 15 2" xfId="22876" xr:uid="{EA6C49FE-9B25-4582-94D5-87B756C5A06F}"/>
    <cellStyle name="出力 2 2 10 15 2 2" xfId="44567" xr:uid="{CBC76997-B995-42FA-A047-EEC2715495F9}"/>
    <cellStyle name="出力 2 2 10 15 3" xfId="33808" xr:uid="{5CED8B59-CF5C-4292-81F4-8769DEEEADDC}"/>
    <cellStyle name="出力 2 2 10 16" xfId="12748" xr:uid="{1D480C0C-3C6E-4A1F-A054-F6E74BBE7A73}"/>
    <cellStyle name="出力 2 2 10 16 2" xfId="23505" xr:uid="{92998C8D-D0F6-429F-98A6-4C3AF606E65F}"/>
    <cellStyle name="出力 2 2 10 16 2 2" xfId="45196" xr:uid="{C283F98F-E7C7-43DB-9185-E797B9CBC466}"/>
    <cellStyle name="出力 2 2 10 16 3" xfId="34437" xr:uid="{1E315941-B754-4426-9FB5-293EE2B45049}"/>
    <cellStyle name="出力 2 2 10 17" xfId="13419" xr:uid="{52B23F47-7DF0-4296-8E05-CF1F62C74FB0}"/>
    <cellStyle name="出力 2 2 10 17 2" xfId="35108" xr:uid="{8A74DBD2-D335-46C9-A02C-295D799824E6}"/>
    <cellStyle name="出力 2 2 10 18" xfId="24348" xr:uid="{A6F972E2-49A4-41C8-B7C6-7935C5D16839}"/>
    <cellStyle name="出力 2 2 10 19" xfId="46046" xr:uid="{5CFCFE56-CC8C-4D31-92B5-F6907DB94771}"/>
    <cellStyle name="出力 2 2 10 2" xfId="3600" xr:uid="{BED1EAB7-13F0-4C3D-B782-CCF08D1E1E53}"/>
    <cellStyle name="出力 2 2 10 2 2" xfId="14356" xr:uid="{1EF5DA1F-5900-4E10-A0B9-E5725D488CB1}"/>
    <cellStyle name="出力 2 2 10 2 2 2" xfId="36046" xr:uid="{57AD4CD5-A915-48D5-A31D-EDCFB8D19232}"/>
    <cellStyle name="出力 2 2 10 2 2 3" xfId="50257" xr:uid="{EFE318E7-1072-48B2-AF89-65FBEA17A624}"/>
    <cellStyle name="出力 2 2 10 2 3" xfId="25288" xr:uid="{902B3E61-91CE-4D15-903D-EE3C7621DBA2}"/>
    <cellStyle name="出力 2 2 10 2 4" xfId="48088" xr:uid="{4616F68C-EF9C-45F8-888E-9DE293212F6D}"/>
    <cellStyle name="出力 2 2 10 20" xfId="46724" xr:uid="{8236E287-64FA-4A54-B412-D4C5A1EA3C1A}"/>
    <cellStyle name="出力 2 2 10 21" xfId="47408" xr:uid="{03BB1EEA-06FC-4B8E-822A-E12BFD267BE1}"/>
    <cellStyle name="出力 2 2 10 3" xfId="4280" xr:uid="{687A54A4-F5D8-4394-9532-2C7BD2DD7DC6}"/>
    <cellStyle name="出力 2 2 10 3 2" xfId="15036" xr:uid="{A5B2DFAE-DF4B-4DAB-AA64-A093E370A313}"/>
    <cellStyle name="出力 2 2 10 3 2 2" xfId="36726" xr:uid="{401F8DB1-22C3-4436-9173-3910583D616D}"/>
    <cellStyle name="出力 2 2 10 3 2 3" xfId="50937" xr:uid="{1F72898E-DDA1-4163-B732-3B3AA679DCB8}"/>
    <cellStyle name="出力 2 2 10 3 3" xfId="25968" xr:uid="{BD82FFCF-411F-426F-9169-65CFDEE4A1A0}"/>
    <cellStyle name="出力 2 2 10 3 4" xfId="48768" xr:uid="{84A1C1A7-3EA4-49D4-9D57-E371F9784018}"/>
    <cellStyle name="出力 2 2 10 4" xfId="4956" xr:uid="{190FDCDB-38A7-4002-BD8A-1BD62ABCF441}"/>
    <cellStyle name="出力 2 2 10 4 2" xfId="15712" xr:uid="{EFF421A0-C47E-4E85-8749-50BAF4A60174}"/>
    <cellStyle name="出力 2 2 10 4 2 2" xfId="37402" xr:uid="{2209F50E-6214-4717-8D68-7798F796438A}"/>
    <cellStyle name="出力 2 2 10 4 3" xfId="26644" xr:uid="{484C8FDF-281F-4EB6-BF66-3DCDD5C351BD}"/>
    <cellStyle name="出力 2 2 10 4 4" xfId="49577" xr:uid="{A54578F1-89ED-486B-9C18-4D8EE7A863D8}"/>
    <cellStyle name="出力 2 2 10 5" xfId="5636" xr:uid="{8B3E7800-0FDF-4AAD-83E3-245E2CB81844}"/>
    <cellStyle name="出力 2 2 10 5 2" xfId="16392" xr:uid="{743E057E-2E32-4048-B409-EB981F65CD8A}"/>
    <cellStyle name="出力 2 2 10 5 2 2" xfId="38082" xr:uid="{15DF0C82-DD4F-4752-943E-0A8A83038131}"/>
    <cellStyle name="出力 2 2 10 5 3" xfId="27323" xr:uid="{BBCB63C7-4072-4796-8624-7B914609A44D}"/>
    <cellStyle name="出力 2 2 10 6" xfId="6319" xr:uid="{2CD83457-CA4D-4940-9A3A-736773CC6D06}"/>
    <cellStyle name="出力 2 2 10 6 2" xfId="17075" xr:uid="{00A2C760-44C7-424F-AA41-E749C5A73957}"/>
    <cellStyle name="出力 2 2 10 6 2 2" xfId="38765" xr:uid="{AC456C59-FCA2-4447-B9AE-6AE85556AAC3}"/>
    <cellStyle name="出力 2 2 10 6 3" xfId="28006" xr:uid="{CD429997-7D9E-4BD9-B340-8BA071CF894A}"/>
    <cellStyle name="出力 2 2 10 7" xfId="6998" xr:uid="{15D0478D-716E-4A96-ACA0-E4A972273EDA}"/>
    <cellStyle name="出力 2 2 10 7 2" xfId="17754" xr:uid="{AA397337-F08F-4493-9187-0B258E335316}"/>
    <cellStyle name="出力 2 2 10 7 2 2" xfId="39444" xr:uid="{FCB147B5-3677-4C37-98F4-9E4A9931B87A}"/>
    <cellStyle name="出力 2 2 10 7 3" xfId="28685" xr:uid="{0BC85447-E22F-441E-A899-41326E88621F}"/>
    <cellStyle name="出力 2 2 10 8" xfId="7661" xr:uid="{77E9DF0F-10E2-4271-964F-9258E9EAF6ED}"/>
    <cellStyle name="出力 2 2 10 8 2" xfId="18417" xr:uid="{B58BB7C1-1D50-461E-A1C1-865331E796D0}"/>
    <cellStyle name="出力 2 2 10 8 2 2" xfId="40108" xr:uid="{DD45111A-BA96-4D49-B0B7-50B0D21A5CAE}"/>
    <cellStyle name="出力 2 2 10 8 3" xfId="29349" xr:uid="{7F314393-85B3-4510-AC5B-B03FC811ACFE}"/>
    <cellStyle name="出力 2 2 10 9" xfId="8297" xr:uid="{A56B31CB-4C80-4D4D-A22D-484A8A2CCF7E}"/>
    <cellStyle name="出力 2 2 10 9 2" xfId="19053" xr:uid="{0CEB97A9-2ADD-48FF-84E8-23E6D342DBE6}"/>
    <cellStyle name="出力 2 2 10 9 2 2" xfId="40744" xr:uid="{6E6F67B3-5454-415E-B746-255F7CC4655B}"/>
    <cellStyle name="出力 2 2 10 9 3" xfId="29985" xr:uid="{E425A085-8625-4118-9C73-A3F1975ED4C7}"/>
    <cellStyle name="出力 2 2 11" xfId="2702" xr:uid="{BD66ED00-D5A2-4A5F-AA2B-A0BD8EF44D0F}"/>
    <cellStyle name="出力 2 2 11 10" xfId="8729" xr:uid="{5FE4A152-4A99-4B9F-9812-AEC4BDC297B0}"/>
    <cellStyle name="出力 2 2 11 10 2" xfId="19485" xr:uid="{A1A37C10-4F86-47AC-B0B1-0CBB8BEA7975}"/>
    <cellStyle name="出力 2 2 11 10 2 2" xfId="41176" xr:uid="{90DA5AB2-013E-4DB6-AF80-F85C6F6EB9A7}"/>
    <cellStyle name="出力 2 2 11 10 3" xfId="30417" xr:uid="{187E0052-9EB4-42D5-8DF3-4747396CC94A}"/>
    <cellStyle name="出力 2 2 11 11" xfId="9375" xr:uid="{60310737-4636-425E-B9A1-6B4C7CD9AB52}"/>
    <cellStyle name="出力 2 2 11 11 2" xfId="20132" xr:uid="{E7F8A88A-5940-4DB0-A0CF-2CB14820677A}"/>
    <cellStyle name="出力 2 2 11 11 2 2" xfId="41823" xr:uid="{C50FB9F3-9B61-4EED-9B5C-25035A523912}"/>
    <cellStyle name="出力 2 2 11 11 3" xfId="31064" xr:uid="{6C52549F-A87D-4E70-A10B-CC96CE6A9F7C}"/>
    <cellStyle name="出力 2 2 11 12" xfId="9992" xr:uid="{C938D017-DD4E-40DD-A810-BEA02E11A682}"/>
    <cellStyle name="出力 2 2 11 12 2" xfId="20749" xr:uid="{1E4E2A45-A00C-4D94-9795-A1D63F294035}"/>
    <cellStyle name="出力 2 2 11 12 2 2" xfId="42440" xr:uid="{7FBA7043-2D02-42C8-8D59-EEB672EAC96A}"/>
    <cellStyle name="出力 2 2 11 12 3" xfId="31681" xr:uid="{CCD1F248-DD94-4DB4-AB6D-00427CDE09CD}"/>
    <cellStyle name="出力 2 2 11 13" xfId="10663" xr:uid="{EB8ECC38-193F-4F25-8038-591CE8E4B403}"/>
    <cellStyle name="出力 2 2 11 13 2" xfId="21420" xr:uid="{61EA5020-BA51-4A0E-B43F-FD7AED0B8D86}"/>
    <cellStyle name="出力 2 2 11 13 2 2" xfId="43111" xr:uid="{B3B76DCE-4627-414C-9F1B-4B8840CE0143}"/>
    <cellStyle name="出力 2 2 11 13 3" xfId="32352" xr:uid="{735B4166-8A88-4CC0-A0D0-A3675D6CF376}"/>
    <cellStyle name="出力 2 2 11 14" xfId="11284" xr:uid="{08995927-DE47-4AFD-8BB6-DFC67826ED94}"/>
    <cellStyle name="出力 2 2 11 14 2" xfId="22041" xr:uid="{DF2DD69E-6598-4B2F-9858-694C493D2F8B}"/>
    <cellStyle name="出力 2 2 11 14 2 2" xfId="43732" xr:uid="{D4529DAA-3C8B-4D85-8677-5DEFAFC62666}"/>
    <cellStyle name="出力 2 2 11 14 3" xfId="32973" xr:uid="{33C0E98C-2325-4FFC-BCB3-FCC56005BD48}"/>
    <cellStyle name="出力 2 2 11 15" xfId="11904" xr:uid="{FF567B7E-D8C8-49D2-82B3-A4DE3F8BCBF3}"/>
    <cellStyle name="出力 2 2 11 15 2" xfId="22661" xr:uid="{867BCCAD-FF71-4373-9B24-A56B7402C9DA}"/>
    <cellStyle name="出力 2 2 11 15 2 2" xfId="44352" xr:uid="{E659C99D-3B2F-4C06-8A4D-34C50C2CE6C0}"/>
    <cellStyle name="出力 2 2 11 15 3" xfId="33593" xr:uid="{D1082B38-B7E7-4EB1-AB8A-E262BF7EA6F5}"/>
    <cellStyle name="出力 2 2 11 16" xfId="12509" xr:uid="{CC1EE225-5FA8-4A06-AEFC-A0BB0DD39244}"/>
    <cellStyle name="出力 2 2 11 16 2" xfId="23266" xr:uid="{48513C2C-5C0D-423A-B0ED-C388A65751E8}"/>
    <cellStyle name="出力 2 2 11 16 2 2" xfId="44957" xr:uid="{04081D36-59B8-4F8D-BA11-A1DB6AE17C7F}"/>
    <cellStyle name="出力 2 2 11 16 3" xfId="34198" xr:uid="{771B7AD6-7A8C-48BD-8F3D-BDD16CE30435}"/>
    <cellStyle name="出力 2 2 11 17" xfId="13180" xr:uid="{5DA1B798-156F-42BD-8179-1394C4C60E15}"/>
    <cellStyle name="出力 2 2 11 17 2" xfId="34869" xr:uid="{549C34DD-CB20-4DE7-8D23-A9CD7D23105C}"/>
    <cellStyle name="出力 2 2 11 18" xfId="24109" xr:uid="{F59C07B6-DC4C-410E-93B2-101A0B5DC843}"/>
    <cellStyle name="出力 2 2 11 19" xfId="45807" xr:uid="{618468C4-00B5-43AE-BFB9-C5312DE5B2B5}"/>
    <cellStyle name="出力 2 2 11 2" xfId="3355" xr:uid="{04DC35A2-C03A-44C8-A13C-74506C4DF165}"/>
    <cellStyle name="出力 2 2 11 2 2" xfId="14111" xr:uid="{8A6617E3-71DD-4D3D-B064-73B4905F2D53}"/>
    <cellStyle name="出力 2 2 11 2 2 2" xfId="35801" xr:uid="{ED2CE74B-EA0E-4CE3-A22A-875D0AF3D258}"/>
    <cellStyle name="出力 2 2 11 2 2 3" xfId="50018" xr:uid="{7B4D1214-D916-4949-969A-490ADF0E648F}"/>
    <cellStyle name="出力 2 2 11 2 3" xfId="25042" xr:uid="{CBC7549D-3E30-4D49-9F5B-A865C5921BC9}"/>
    <cellStyle name="出力 2 2 11 2 4" xfId="47849" xr:uid="{452662AA-0252-4B70-998B-3BD305DDD4EF}"/>
    <cellStyle name="出力 2 2 11 20" xfId="46485" xr:uid="{950520C0-83ED-4839-9FF0-D42A21832001}"/>
    <cellStyle name="出力 2 2 11 21" xfId="47169" xr:uid="{362CBC58-B270-4936-826D-959E1CA4CA0F}"/>
    <cellStyle name="出力 2 2 11 3" xfId="4032" xr:uid="{C5FEDCA2-F308-47C7-8B3B-01D9FCC09A3E}"/>
    <cellStyle name="出力 2 2 11 3 2" xfId="14788" xr:uid="{0277C6DF-9764-4F9E-972A-54DA7148CC6C}"/>
    <cellStyle name="出力 2 2 11 3 2 2" xfId="36478" xr:uid="{AF93DC24-F0DE-4D73-957A-0567BCED40B8}"/>
    <cellStyle name="出力 2 2 11 3 2 3" xfId="50698" xr:uid="{371C0EC3-03EE-4AFC-BB36-FC90ED8E1056}"/>
    <cellStyle name="出力 2 2 11 3 3" xfId="25720" xr:uid="{5BAD63E7-DC7C-4018-A031-7D0EBE816582}"/>
    <cellStyle name="出力 2 2 11 3 4" xfId="48529" xr:uid="{59289E10-CDC0-4F6D-8921-6CB53AA78630}"/>
    <cellStyle name="出力 2 2 11 4" xfId="4712" xr:uid="{93E3D49E-3DD4-4C1E-916E-B3B0D10CE767}"/>
    <cellStyle name="出力 2 2 11 4 2" xfId="15468" xr:uid="{2578404E-3EC1-43E3-BB0A-153B50E5B5F9}"/>
    <cellStyle name="出力 2 2 11 4 2 2" xfId="37158" xr:uid="{95348DBB-A0B3-4E79-BBC1-DEE642BBBCD7}"/>
    <cellStyle name="出力 2 2 11 4 3" xfId="26400" xr:uid="{EE993A43-4F04-4705-9886-863AD74EE1C6}"/>
    <cellStyle name="出力 2 2 11 4 4" xfId="49338" xr:uid="{461052C4-DC80-471D-A734-3D71E185EF43}"/>
    <cellStyle name="出力 2 2 11 5" xfId="5388" xr:uid="{589192FF-8BA9-451A-870D-31EC6109A51E}"/>
    <cellStyle name="出力 2 2 11 5 2" xfId="16144" xr:uid="{35877B6E-4285-4642-B288-9BA82285A502}"/>
    <cellStyle name="出力 2 2 11 5 2 2" xfId="37834" xr:uid="{87DF7B0E-D997-4F3B-82B0-E473AC5F8550}"/>
    <cellStyle name="出力 2 2 11 5 3" xfId="27076" xr:uid="{817FBE78-6002-4A05-B01F-5496E9C29A25}"/>
    <cellStyle name="出力 2 2 11 6" xfId="6077" xr:uid="{10FA2C20-8282-48C3-A7CF-1AD917B0FED8}"/>
    <cellStyle name="出力 2 2 11 6 2" xfId="16833" xr:uid="{77DEAC58-F47E-4E2C-8310-FF87DFC10945}"/>
    <cellStyle name="出力 2 2 11 6 2 2" xfId="38523" xr:uid="{E5861FEC-DB85-4604-8EA4-1264E86CC7BD}"/>
    <cellStyle name="出力 2 2 11 6 3" xfId="27764" xr:uid="{1E690D9D-91EA-4711-83EA-53E3577A546A}"/>
    <cellStyle name="出力 2 2 11 7" xfId="6751" xr:uid="{740E46C7-29C1-40B5-A0E1-F4B0C85BD379}"/>
    <cellStyle name="出力 2 2 11 7 2" xfId="17507" xr:uid="{09939824-2178-4594-BB6E-712A2B546E77}"/>
    <cellStyle name="出力 2 2 11 7 2 2" xfId="39197" xr:uid="{EC4C75B9-EEAE-4C69-A68A-7CFCF7B094E8}"/>
    <cellStyle name="出力 2 2 11 7 3" xfId="28438" xr:uid="{B7F8F22C-6665-47B7-B6EE-DA093365C1EA}"/>
    <cellStyle name="出力 2 2 11 8" xfId="7427" xr:uid="{35BAEFD2-5E22-4B75-BD49-CBADA34ABD6F}"/>
    <cellStyle name="出力 2 2 11 8 2" xfId="18183" xr:uid="{74364DFB-8C34-4B40-8416-A0FAB594EF88}"/>
    <cellStyle name="出力 2 2 11 8 2 2" xfId="39873" xr:uid="{EF747CDC-F333-4D28-B324-2563E70C05EB}"/>
    <cellStyle name="出力 2 2 11 8 3" xfId="29114" xr:uid="{81321CFA-6EBE-4EDD-A410-16E951A48BF1}"/>
    <cellStyle name="出力 2 2 11 9" xfId="8051" xr:uid="{07000FA6-98D5-43C0-8CB8-E5081D8CE141}"/>
    <cellStyle name="出力 2 2 11 9 2" xfId="18807" xr:uid="{14071D8B-8F22-4030-8DCB-0EC5DB1A658B}"/>
    <cellStyle name="出力 2 2 11 9 2 2" xfId="40498" xr:uid="{E4C5D6FC-16E9-4435-B25B-123568C97E00}"/>
    <cellStyle name="出力 2 2 11 9 3" xfId="29739" xr:uid="{B63AD494-6B69-4AE2-8FEB-4CA558A31672}"/>
    <cellStyle name="出力 2 2 12" xfId="3098" xr:uid="{278E9198-25AD-4DCF-9C43-97B185E74622}"/>
    <cellStyle name="出力 2 2 12 10" xfId="9126" xr:uid="{F9497B6C-CE0B-4825-BFEB-C3FD45C513D9}"/>
    <cellStyle name="出力 2 2 12 10 2" xfId="19883" xr:uid="{D26F9EDB-6BF8-485C-9539-7843D48B63D5}"/>
    <cellStyle name="出力 2 2 12 10 2 2" xfId="41574" xr:uid="{679B589A-BA24-4ADC-ADAA-3AC5EFBB6723}"/>
    <cellStyle name="出力 2 2 12 10 3" xfId="30815" xr:uid="{20C2903C-CF89-4C7E-94C7-37144B13B901}"/>
    <cellStyle name="出力 2 2 12 11" xfId="9752" xr:uid="{84F1B4D8-FB69-4423-A9DA-866D6060067B}"/>
    <cellStyle name="出力 2 2 12 11 2" xfId="20509" xr:uid="{FD3F86EA-92BC-4F61-A796-2A20CE2D71AC}"/>
    <cellStyle name="出力 2 2 12 11 2 2" xfId="42200" xr:uid="{81396747-A039-40A6-BE75-237705A99252}"/>
    <cellStyle name="出力 2 2 12 11 3" xfId="31441" xr:uid="{AB62291E-3CC9-4635-8147-E26D93E30697}"/>
    <cellStyle name="出力 2 2 12 12" xfId="10387" xr:uid="{06D2D11E-4073-48AC-BD0B-AA99ACDF2708}"/>
    <cellStyle name="出力 2 2 12 12 2" xfId="21144" xr:uid="{F6DD9667-B07E-44C7-B4B5-B5ACA31F6D2C}"/>
    <cellStyle name="出力 2 2 12 12 2 2" xfId="42835" xr:uid="{CE9AA97B-210D-4CA0-A22B-40230AE8C90B}"/>
    <cellStyle name="出力 2 2 12 12 3" xfId="32076" xr:uid="{5E233BF9-5839-4C8C-8561-7B412515362B}"/>
    <cellStyle name="出力 2 2 12 13" xfId="11039" xr:uid="{C9F1D49B-8387-4322-B08B-F98F47688872}"/>
    <cellStyle name="出力 2 2 12 13 2" xfId="21796" xr:uid="{BA39847B-1AD3-4C40-B3DA-E29D0F9B9413}"/>
    <cellStyle name="出力 2 2 12 13 2 2" xfId="43487" xr:uid="{7C5DA4D9-142F-4478-BBE5-B90D887E1A5B}"/>
    <cellStyle name="出力 2 2 12 13 3" xfId="32728" xr:uid="{510ED806-C229-4BF4-A0ED-2B38618C1AE1}"/>
    <cellStyle name="出力 2 2 12 14" xfId="11664" xr:uid="{35DC2ACD-DF5C-4EF2-B127-05EFA7473F9B}"/>
    <cellStyle name="出力 2 2 12 14 2" xfId="22421" xr:uid="{FEF1FD8F-C1BE-4015-B867-3AE7580591A8}"/>
    <cellStyle name="出力 2 2 12 14 2 2" xfId="44112" xr:uid="{27DB20B1-D754-40AD-A986-52448B0C58E1}"/>
    <cellStyle name="出力 2 2 12 14 3" xfId="33353" xr:uid="{44C435CD-8DE7-40C4-8433-2367681D8122}"/>
    <cellStyle name="出力 2 2 12 15" xfId="12269" xr:uid="{59B8D4D1-2D38-4C5F-9856-3A9E5D046704}"/>
    <cellStyle name="出力 2 2 12 15 2" xfId="23026" xr:uid="{868F6BB3-66E7-4C86-9B22-323D39F13F7A}"/>
    <cellStyle name="出力 2 2 12 15 2 2" xfId="44717" xr:uid="{FF05927B-5B0D-471F-BBD5-07C8A6B5CED1}"/>
    <cellStyle name="出力 2 2 12 15 3" xfId="33958" xr:uid="{D3A26EDB-13F9-44E3-8DF5-C072AB2C7B17}"/>
    <cellStyle name="出力 2 2 12 16" xfId="12898" xr:uid="{1CA9DF4E-035C-40D4-9067-82CAA66E79E5}"/>
    <cellStyle name="出力 2 2 12 16 2" xfId="23655" xr:uid="{CAB7A646-B3D8-41BB-BB3E-802D220804BB}"/>
    <cellStyle name="出力 2 2 12 16 2 2" xfId="45346" xr:uid="{5486316E-F2D8-4260-8432-22855FC94291}"/>
    <cellStyle name="出力 2 2 12 16 3" xfId="34587" xr:uid="{245A24AB-EC26-465F-98BA-A62A7017D511}"/>
    <cellStyle name="出力 2 2 12 17" xfId="13569" xr:uid="{C4DDB1F6-D419-4D52-9FCE-8D434BFF7ACC}"/>
    <cellStyle name="出力 2 2 12 17 2" xfId="35258" xr:uid="{0FCC38AD-FB0E-484D-841F-0F5D5F07DFA7}"/>
    <cellStyle name="出力 2 2 12 18" xfId="24498" xr:uid="{C7D0900E-D633-4EB0-8BDC-F4524EF5E728}"/>
    <cellStyle name="出力 2 2 12 19" xfId="46196" xr:uid="{A6CD0198-0367-4F41-B718-A2F37C789999}"/>
    <cellStyle name="出力 2 2 12 2" xfId="3750" xr:uid="{9181F357-77DF-4330-AB65-5A6EA45F1CEA}"/>
    <cellStyle name="出力 2 2 12 2 2" xfId="14506" xr:uid="{83F37158-8BEF-4EF6-9C3C-13C93C239B9A}"/>
    <cellStyle name="出力 2 2 12 2 2 2" xfId="36196" xr:uid="{6159F9AB-BCD4-429F-ABA2-2E9D2491AA75}"/>
    <cellStyle name="出力 2 2 12 2 2 3" xfId="50407" xr:uid="{8F499FB3-E2D5-457B-B2F9-E0242980CC0C}"/>
    <cellStyle name="出力 2 2 12 2 3" xfId="25438" xr:uid="{DF19C6BC-B90B-4DA0-BD9B-0DBA0DBA1FF2}"/>
    <cellStyle name="出力 2 2 12 2 4" xfId="48238" xr:uid="{582C6024-DDA8-4A32-85FD-2A47FEC4A3CA}"/>
    <cellStyle name="出力 2 2 12 20" xfId="46874" xr:uid="{B14641DC-610B-41CF-ACE8-72AA2DC9640D}"/>
    <cellStyle name="出力 2 2 12 21" xfId="47558" xr:uid="{168409A5-49DD-4B0A-9443-684FB49E77D0}"/>
    <cellStyle name="出力 2 2 12 3" xfId="4430" xr:uid="{FCBDADA7-0FCC-465E-A3DE-848F4CF81427}"/>
    <cellStyle name="出力 2 2 12 3 2" xfId="15186" xr:uid="{359EBCB1-077F-46C1-853E-31A2314A1219}"/>
    <cellStyle name="出力 2 2 12 3 2 2" xfId="36876" xr:uid="{E237D076-C7A1-4547-B025-4804DC6FE9D1}"/>
    <cellStyle name="出力 2 2 12 3 2 3" xfId="51087" xr:uid="{BF0F98CB-60BF-40D6-AF7B-EF4B6D21AC5E}"/>
    <cellStyle name="出力 2 2 12 3 3" xfId="26118" xr:uid="{A317E99F-CB75-418C-85BE-4EFC6B81C8B9}"/>
    <cellStyle name="出力 2 2 12 3 4" xfId="48918" xr:uid="{95D53E65-3AF0-4F26-B37C-1F1CA89264AB}"/>
    <cellStyle name="出力 2 2 12 4" xfId="5106" xr:uid="{48DC9E2E-04AB-4439-B5E9-29A829EC47EE}"/>
    <cellStyle name="出力 2 2 12 4 2" xfId="15862" xr:uid="{7361814F-D329-4E08-9A5C-C07E0F485815}"/>
    <cellStyle name="出力 2 2 12 4 2 2" xfId="37552" xr:uid="{4E7D68DB-1E19-485C-8CFA-8B5F400D9E85}"/>
    <cellStyle name="出力 2 2 12 4 3" xfId="26794" xr:uid="{D61AA4B0-84C3-46B3-98B4-A0459F8431BC}"/>
    <cellStyle name="出力 2 2 12 4 4" xfId="49727" xr:uid="{55F3748D-5761-448F-8268-BB7E7A49C32F}"/>
    <cellStyle name="出力 2 2 12 5" xfId="5786" xr:uid="{41D8A561-5175-4B7C-87D0-4AF3786D1B9F}"/>
    <cellStyle name="出力 2 2 12 5 2" xfId="16542" xr:uid="{2DCB3245-2AB3-476F-98E0-8EC7125B231D}"/>
    <cellStyle name="出力 2 2 12 5 2 2" xfId="38232" xr:uid="{424579B3-B688-42C0-9E27-7D0A2D515760}"/>
    <cellStyle name="出力 2 2 12 5 3" xfId="27473" xr:uid="{F810A0DA-2371-4ECD-BCB7-53E9691E50FC}"/>
    <cellStyle name="出力 2 2 12 6" xfId="6469" xr:uid="{0976F228-65EB-4335-9185-48809FAB8586}"/>
    <cellStyle name="出力 2 2 12 6 2" xfId="17225" xr:uid="{C6379A80-4D22-4F59-8E9B-C831082E414D}"/>
    <cellStyle name="出力 2 2 12 6 2 2" xfId="38915" xr:uid="{2175C7C2-4AD4-4621-AF24-F4287D0D4ECA}"/>
    <cellStyle name="出力 2 2 12 6 3" xfId="28156" xr:uid="{9CA1524D-DD43-4486-8C13-7B098E886861}"/>
    <cellStyle name="出力 2 2 12 7" xfId="7148" xr:uid="{FCB1D4A1-1462-4616-A565-E98D1BFF97DB}"/>
    <cellStyle name="出力 2 2 12 7 2" xfId="17904" xr:uid="{69F854DE-37E9-426D-B11F-A7B887539CDA}"/>
    <cellStyle name="出力 2 2 12 7 2 2" xfId="39594" xr:uid="{078D8522-45AC-44AE-B1E4-9E2095216DB0}"/>
    <cellStyle name="出力 2 2 12 7 3" xfId="28835" xr:uid="{1FF009F1-73ED-4F8F-A2A7-571E2E7B24C5}"/>
    <cellStyle name="出力 2 2 12 8" xfId="7811" xr:uid="{27A1E849-9FC1-4C05-BC06-3310223CBF9A}"/>
    <cellStyle name="出力 2 2 12 8 2" xfId="18567" xr:uid="{2D7A6534-67B4-45BA-8321-5488C9D25446}"/>
    <cellStyle name="出力 2 2 12 8 2 2" xfId="40258" xr:uid="{AB95C5E8-7C08-49D7-ABA3-A5F3552D0CE5}"/>
    <cellStyle name="出力 2 2 12 8 3" xfId="29499" xr:uid="{6FC222C8-FAE1-469B-8053-15E18196632C}"/>
    <cellStyle name="出力 2 2 12 9" xfId="8447" xr:uid="{4E745392-3CB7-4405-AA5A-968B7FD24083}"/>
    <cellStyle name="出力 2 2 12 9 2" xfId="19203" xr:uid="{E16D4432-8F93-46CB-BC66-1DFCFD40978E}"/>
    <cellStyle name="出力 2 2 12 9 2 2" xfId="40894" xr:uid="{CDDA13B7-C387-4022-9CCB-7A96C71A3C1C}"/>
    <cellStyle name="出力 2 2 12 9 3" xfId="30135" xr:uid="{04757C37-66C5-4349-B5FA-FAA59339C63D}"/>
    <cellStyle name="出力 2 2 13" xfId="3158" xr:uid="{86415961-A868-44C8-8D32-E9A64A50D9D9}"/>
    <cellStyle name="出力 2 2 13 10" xfId="9186" xr:uid="{F2A70CB7-BF02-489C-9157-11BA48EB4015}"/>
    <cellStyle name="出力 2 2 13 10 2" xfId="19943" xr:uid="{7FA1A30A-9BE0-4719-B630-20563202C2FD}"/>
    <cellStyle name="出力 2 2 13 10 2 2" xfId="41634" xr:uid="{A718AD17-FE3B-4E6B-847B-01FEFBDA8571}"/>
    <cellStyle name="出力 2 2 13 10 3" xfId="30875" xr:uid="{DF9B6AD3-90EA-4E92-B672-30527D80EDEA}"/>
    <cellStyle name="出力 2 2 13 11" xfId="9812" xr:uid="{34956DFF-AED7-4F1F-998A-FD492A68E7CB}"/>
    <cellStyle name="出力 2 2 13 11 2" xfId="20569" xr:uid="{7592087B-A194-482B-89F3-7A01D8AFEFC8}"/>
    <cellStyle name="出力 2 2 13 11 2 2" xfId="42260" xr:uid="{90A9E2CD-A5F2-4815-AF35-5186F862EBC9}"/>
    <cellStyle name="出力 2 2 13 11 3" xfId="31501" xr:uid="{4CE95079-2A37-49CC-B06C-FF7E1E8B51F6}"/>
    <cellStyle name="出力 2 2 13 12" xfId="10447" xr:uid="{70B2B37D-2663-4C6C-A215-92D946F01DAE}"/>
    <cellStyle name="出力 2 2 13 12 2" xfId="21204" xr:uid="{D25807D6-5CAC-4027-830A-238E034EC877}"/>
    <cellStyle name="出力 2 2 13 12 2 2" xfId="42895" xr:uid="{8A275696-CDBE-46AC-9A02-D015289D2F0C}"/>
    <cellStyle name="出力 2 2 13 12 3" xfId="32136" xr:uid="{8EFD1F58-EA11-4A2C-AEDA-DC9C199A6A28}"/>
    <cellStyle name="出力 2 2 13 13" xfId="11099" xr:uid="{86EDC0FE-04ED-43A6-8B82-010AC5FFE3B0}"/>
    <cellStyle name="出力 2 2 13 13 2" xfId="21856" xr:uid="{E7A19E37-D0DE-42AB-8B50-DC8F514760F1}"/>
    <cellStyle name="出力 2 2 13 13 2 2" xfId="43547" xr:uid="{4481838A-F4F7-4870-AEA3-E582F6947433}"/>
    <cellStyle name="出力 2 2 13 13 3" xfId="32788" xr:uid="{2ACEA68B-4DCE-4644-9DAE-3FD973F79346}"/>
    <cellStyle name="出力 2 2 13 14" xfId="11724" xr:uid="{E5ABC265-C9DE-4F9E-95DE-0FBB3BCB7B43}"/>
    <cellStyle name="出力 2 2 13 14 2" xfId="22481" xr:uid="{A2E617D3-988B-449A-8967-9B1AB51234C9}"/>
    <cellStyle name="出力 2 2 13 14 2 2" xfId="44172" xr:uid="{D4F16DD9-1C19-4814-863E-B3180FE3D491}"/>
    <cellStyle name="出力 2 2 13 14 3" xfId="33413" xr:uid="{AEDFC174-CCDF-4FCF-A43C-988E57C67169}"/>
    <cellStyle name="出力 2 2 13 15" xfId="12329" xr:uid="{02DCA051-2712-49AE-9332-802F446517FE}"/>
    <cellStyle name="出力 2 2 13 15 2" xfId="23086" xr:uid="{CE1CCE70-7F1C-48AD-B477-C91C7A37F7BC}"/>
    <cellStyle name="出力 2 2 13 15 2 2" xfId="44777" xr:uid="{A1271852-CC5B-4FA2-8EBD-F7FC3383CFFB}"/>
    <cellStyle name="出力 2 2 13 15 3" xfId="34018" xr:uid="{087A467E-95D0-47FC-B5C3-B83474CC3AAF}"/>
    <cellStyle name="出力 2 2 13 16" xfId="12958" xr:uid="{C2C5A03A-F7ED-441C-A21F-BF410C17C6D9}"/>
    <cellStyle name="出力 2 2 13 16 2" xfId="23715" xr:uid="{C9EE6F59-1861-4891-B089-25B4AA7368E4}"/>
    <cellStyle name="出力 2 2 13 16 2 2" xfId="45406" xr:uid="{9ED44DDC-FDE5-46A6-BE8C-22523643AA6F}"/>
    <cellStyle name="出力 2 2 13 16 3" xfId="34647" xr:uid="{25989E20-0EEB-4F56-863B-D5A1C5894BF2}"/>
    <cellStyle name="出力 2 2 13 17" xfId="13629" xr:uid="{9A9F2137-0A63-48D8-8408-96A29C926347}"/>
    <cellStyle name="出力 2 2 13 17 2" xfId="35318" xr:uid="{300305B5-0BA3-4C13-8115-04EB62C89A9F}"/>
    <cellStyle name="出力 2 2 13 18" xfId="24558" xr:uid="{113F32E8-0E12-48E7-B94D-D472AC0E5592}"/>
    <cellStyle name="出力 2 2 13 19" xfId="46256" xr:uid="{6E736A66-BC20-4E52-B2A1-2F71972CC0D1}"/>
    <cellStyle name="出力 2 2 13 2" xfId="3810" xr:uid="{98381A56-6232-491E-9230-84320D2AFEDE}"/>
    <cellStyle name="出力 2 2 13 2 2" xfId="14566" xr:uid="{EC756342-473F-47F7-9193-62A1EAB9503E}"/>
    <cellStyle name="出力 2 2 13 2 2 2" xfId="36256" xr:uid="{16CDF547-997D-4571-877D-1B91020F69DF}"/>
    <cellStyle name="出力 2 2 13 2 2 3" xfId="50467" xr:uid="{08C2D493-5080-414A-8A3F-6FD1EE595A23}"/>
    <cellStyle name="出力 2 2 13 2 3" xfId="25498" xr:uid="{03B25ABA-68B7-4EB5-83BA-3444C85B697C}"/>
    <cellStyle name="出力 2 2 13 2 4" xfId="48298" xr:uid="{67FDA7C3-C0E1-4DC4-AB7A-86FF3B802C88}"/>
    <cellStyle name="出力 2 2 13 20" xfId="46934" xr:uid="{0E69E2D8-4135-400D-8B62-1EB4A6F7262F}"/>
    <cellStyle name="出力 2 2 13 21" xfId="47618" xr:uid="{3148EED9-B473-466C-A02A-EE7688EF5F92}"/>
    <cellStyle name="出力 2 2 13 3" xfId="4490" xr:uid="{24197C66-7130-423D-AC58-09955E60474C}"/>
    <cellStyle name="出力 2 2 13 3 2" xfId="15246" xr:uid="{C6351E5D-038C-4024-9F9D-24F7C082A42A}"/>
    <cellStyle name="出力 2 2 13 3 2 2" xfId="36936" xr:uid="{4F7AACFA-3F62-4014-BAB6-B63445A410B0}"/>
    <cellStyle name="出力 2 2 13 3 2 3" xfId="51147" xr:uid="{18772CCD-35B7-408E-A8FD-D515238B8A3B}"/>
    <cellStyle name="出力 2 2 13 3 3" xfId="26178" xr:uid="{5D0B10F0-92FF-4B2E-9CB6-7769446BE330}"/>
    <cellStyle name="出力 2 2 13 3 4" xfId="48978" xr:uid="{438CA09B-62C6-4735-9F83-A2779C4D706A}"/>
    <cellStyle name="出力 2 2 13 4" xfId="5166" xr:uid="{9227DAEF-82B7-43CE-A3EA-A1E985D39F90}"/>
    <cellStyle name="出力 2 2 13 4 2" xfId="15922" xr:uid="{1C07BAB9-98AF-4FBE-A103-845F7FA33B99}"/>
    <cellStyle name="出力 2 2 13 4 2 2" xfId="37612" xr:uid="{B2E90B2B-9694-49D1-B1F4-4A1C2BB2046C}"/>
    <cellStyle name="出力 2 2 13 4 3" xfId="26854" xr:uid="{D75FE638-B46C-4161-858A-96DDA033752D}"/>
    <cellStyle name="出力 2 2 13 4 4" xfId="49787" xr:uid="{46F696D6-9FD6-4106-90C4-094315A70F4B}"/>
    <cellStyle name="出力 2 2 13 5" xfId="5846" xr:uid="{F8751102-806E-4ABF-A792-2BCED7C83ACB}"/>
    <cellStyle name="出力 2 2 13 5 2" xfId="16602" xr:uid="{39298BD4-BAD1-4484-8695-A76E8653B54D}"/>
    <cellStyle name="出力 2 2 13 5 2 2" xfId="38292" xr:uid="{BF67151E-09FF-4F26-A44E-1E2375C2B3A6}"/>
    <cellStyle name="出力 2 2 13 5 3" xfId="27533" xr:uid="{3F9D1316-8FE8-4AA9-8BAA-BC0E390AB2F8}"/>
    <cellStyle name="出力 2 2 13 6" xfId="6529" xr:uid="{348BCFF1-30B9-4B1B-B60B-0DBDBC2BD13D}"/>
    <cellStyle name="出力 2 2 13 6 2" xfId="17285" xr:uid="{583BC453-B702-4372-B217-AE8106982CCF}"/>
    <cellStyle name="出力 2 2 13 6 2 2" xfId="38975" xr:uid="{69D0B976-437A-4BDA-A86B-D465C930AC66}"/>
    <cellStyle name="出力 2 2 13 6 3" xfId="28216" xr:uid="{072929D8-CB32-4A3D-927D-CEC02FE31B68}"/>
    <cellStyle name="出力 2 2 13 7" xfId="7208" xr:uid="{9F31F87E-4BA5-47A9-B2D8-DC1CE3AD6C1D}"/>
    <cellStyle name="出力 2 2 13 7 2" xfId="17964" xr:uid="{8F88F5E2-D69C-482E-AE08-4D67BECBF619}"/>
    <cellStyle name="出力 2 2 13 7 2 2" xfId="39654" xr:uid="{23E964BA-0B16-43B1-834E-2E474ACEC618}"/>
    <cellStyle name="出力 2 2 13 7 3" xfId="28895" xr:uid="{486682E9-8A0A-4095-AECE-A220251D66B2}"/>
    <cellStyle name="出力 2 2 13 8" xfId="7871" xr:uid="{2DFFF296-FC4C-4E26-B857-6C7363807171}"/>
    <cellStyle name="出力 2 2 13 8 2" xfId="18627" xr:uid="{433D69F6-C1C0-4608-A494-60139D240EC1}"/>
    <cellStyle name="出力 2 2 13 8 2 2" xfId="40318" xr:uid="{7E96ABC7-A900-4C62-8A82-98C832F62322}"/>
    <cellStyle name="出力 2 2 13 8 3" xfId="29559" xr:uid="{5187BB82-6860-44E7-854A-D35B99EA407E}"/>
    <cellStyle name="出力 2 2 13 9" xfId="8507" xr:uid="{1B5B75EA-5129-4EEC-B301-34A1BDF8CC6D}"/>
    <cellStyle name="出力 2 2 13 9 2" xfId="19263" xr:uid="{D522B8A4-1DF7-4C42-AEF7-6BE18A1F232E}"/>
    <cellStyle name="出力 2 2 13 9 2 2" xfId="40954" xr:uid="{57BE6F11-EB36-43F4-B85C-76AA19FCB47D}"/>
    <cellStyle name="出力 2 2 13 9 3" xfId="30195" xr:uid="{EFB9416E-A5A1-42E5-AC18-5F5AAD93E0EC}"/>
    <cellStyle name="出力 2 2 14" xfId="3218" xr:uid="{9B2245D4-EBE0-4A60-8139-BE7837B3BA28}"/>
    <cellStyle name="出力 2 2 14 10" xfId="9246" xr:uid="{2372FDFF-A36B-4348-81E6-07BAE6A44FC2}"/>
    <cellStyle name="出力 2 2 14 10 2" xfId="20003" xr:uid="{9CED9425-490A-4AB7-BF6E-7BC7F72295D2}"/>
    <cellStyle name="出力 2 2 14 10 2 2" xfId="41694" xr:uid="{75042855-6FB7-4F42-9C29-D3B26A142527}"/>
    <cellStyle name="出力 2 2 14 10 3" xfId="30935" xr:uid="{270F3B65-556D-43D1-92C9-5EAFCD310B27}"/>
    <cellStyle name="出力 2 2 14 11" xfId="9872" xr:uid="{DC29A977-25B8-4319-9D17-6127039B98BD}"/>
    <cellStyle name="出力 2 2 14 11 2" xfId="20629" xr:uid="{FB516F48-2EC9-45DE-B9B1-77929B233A15}"/>
    <cellStyle name="出力 2 2 14 11 2 2" xfId="42320" xr:uid="{679E1C23-0FE7-4EE3-8C4F-B2C096D2C5C5}"/>
    <cellStyle name="出力 2 2 14 11 3" xfId="31561" xr:uid="{C71EA737-F9C5-4C1C-9EBE-7D478CDA1C17}"/>
    <cellStyle name="出力 2 2 14 12" xfId="10507" xr:uid="{701C074C-18DF-4FA6-AB7B-D9D80367AC5D}"/>
    <cellStyle name="出力 2 2 14 12 2" xfId="21264" xr:uid="{3D980E1D-BB7D-4AF6-92CD-290809448A32}"/>
    <cellStyle name="出力 2 2 14 12 2 2" xfId="42955" xr:uid="{A0C93FFB-6845-4AE6-941A-48208EAE88FA}"/>
    <cellStyle name="出力 2 2 14 12 3" xfId="32196" xr:uid="{8404956B-12B4-44AF-A071-2DA2FF72B495}"/>
    <cellStyle name="出力 2 2 14 13" xfId="11159" xr:uid="{53F02327-9D3E-447A-970A-49B91B75438F}"/>
    <cellStyle name="出力 2 2 14 13 2" xfId="21916" xr:uid="{48833A04-58BF-48B5-BD80-BC9E588F30A3}"/>
    <cellStyle name="出力 2 2 14 13 2 2" xfId="43607" xr:uid="{C68AE924-AFFE-4352-B8AD-536CAAF6D25F}"/>
    <cellStyle name="出力 2 2 14 13 3" xfId="32848" xr:uid="{256F3536-8B76-4573-B691-DFFC72BAAB3C}"/>
    <cellStyle name="出力 2 2 14 14" xfId="11784" xr:uid="{90053B9D-2B96-4D3F-8180-9BB86240584E}"/>
    <cellStyle name="出力 2 2 14 14 2" xfId="22541" xr:uid="{5FEF640F-12B8-4D71-8B02-F1250E912832}"/>
    <cellStyle name="出力 2 2 14 14 2 2" xfId="44232" xr:uid="{411E61E1-DF9D-496E-969F-3A0662CC27C5}"/>
    <cellStyle name="出力 2 2 14 14 3" xfId="33473" xr:uid="{DD54FD24-A6A6-4D63-9648-1E3DD7E5BADC}"/>
    <cellStyle name="出力 2 2 14 15" xfId="12389" xr:uid="{8272E9C5-80C5-4315-93C0-16ED47C7A0E3}"/>
    <cellStyle name="出力 2 2 14 15 2" xfId="23146" xr:uid="{65E2FDC5-61E2-49A6-B13E-288E0E1B857C}"/>
    <cellStyle name="出力 2 2 14 15 2 2" xfId="44837" xr:uid="{B9C4A5BA-7936-42EF-9515-D05E2105AA74}"/>
    <cellStyle name="出力 2 2 14 15 3" xfId="34078" xr:uid="{52C3D000-070B-4952-9EC2-9410060CA003}"/>
    <cellStyle name="出力 2 2 14 16" xfId="13018" xr:uid="{DFF41027-5D9D-41A2-9E85-F2CFDED87D7C}"/>
    <cellStyle name="出力 2 2 14 16 2" xfId="23775" xr:uid="{6532058D-7DF9-4140-9959-6570ECA9059E}"/>
    <cellStyle name="出力 2 2 14 16 2 2" xfId="45466" xr:uid="{DAE3DA60-3B99-489F-950F-7D9E2BD44591}"/>
    <cellStyle name="出力 2 2 14 16 3" xfId="34707" xr:uid="{6F8AED39-0CE4-4DF3-871B-207A8046312F}"/>
    <cellStyle name="出力 2 2 14 17" xfId="13689" xr:uid="{63EE476D-EAC2-464F-A6CE-BF89F1726B21}"/>
    <cellStyle name="出力 2 2 14 17 2" xfId="35378" xr:uid="{0CDE0B74-915B-43C1-8C65-F241F2FE34A9}"/>
    <cellStyle name="出力 2 2 14 18" xfId="24618" xr:uid="{6B0BA9A9-4459-454C-8552-9F4AD3F94331}"/>
    <cellStyle name="出力 2 2 14 19" xfId="46316" xr:uid="{9ED6D6E1-EA0F-4731-B486-3AD7B7B2DFDB}"/>
    <cellStyle name="出力 2 2 14 2" xfId="3870" xr:uid="{C5158C16-81C2-4832-83F4-72B2014862BC}"/>
    <cellStyle name="出力 2 2 14 2 2" xfId="14626" xr:uid="{BD26FB32-21B9-4EAA-B588-F32B8065ABD9}"/>
    <cellStyle name="出力 2 2 14 2 2 2" xfId="36316" xr:uid="{2A61D084-9D7B-4A76-A2CD-6705770F311E}"/>
    <cellStyle name="出力 2 2 14 2 2 3" xfId="50527" xr:uid="{ADE3D30E-3B73-4482-99AD-5F76313FE0F0}"/>
    <cellStyle name="出力 2 2 14 2 3" xfId="25558" xr:uid="{E14276FA-2E1D-4176-BC69-549632403BB7}"/>
    <cellStyle name="出力 2 2 14 2 4" xfId="48358" xr:uid="{8302A996-0E65-4267-A52E-FC45CF993563}"/>
    <cellStyle name="出力 2 2 14 20" xfId="46994" xr:uid="{DC0B9767-EE54-47FD-AE46-92C5B19E259C}"/>
    <cellStyle name="出力 2 2 14 21" xfId="47678" xr:uid="{EE8A89E0-063A-4433-9ADC-404765CBD54E}"/>
    <cellStyle name="出力 2 2 14 3" xfId="4550" xr:uid="{FA9ADEFB-9F21-4D19-91CF-FB34C1A4519B}"/>
    <cellStyle name="出力 2 2 14 3 2" xfId="15306" xr:uid="{21D6CF70-94D2-4F74-8E50-E39F03781F7A}"/>
    <cellStyle name="出力 2 2 14 3 2 2" xfId="36996" xr:uid="{B6F479C2-A4EC-4DC8-8EFF-FF29D73F988D}"/>
    <cellStyle name="出力 2 2 14 3 2 3" xfId="51207" xr:uid="{EEAAEDAF-7820-4046-810F-3372C135F9E3}"/>
    <cellStyle name="出力 2 2 14 3 3" xfId="26238" xr:uid="{863DAC71-946B-45BE-960E-7D25CCA8D312}"/>
    <cellStyle name="出力 2 2 14 3 4" xfId="49038" xr:uid="{838165B3-D11A-40C3-8F4F-5EA5A8B6FC93}"/>
    <cellStyle name="出力 2 2 14 4" xfId="5226" xr:uid="{D95D7194-EBE0-4727-825B-0D4A473F4F43}"/>
    <cellStyle name="出力 2 2 14 4 2" xfId="15982" xr:uid="{1EB61C11-9AB5-4910-B0FF-EB09D2FA82A8}"/>
    <cellStyle name="出力 2 2 14 4 2 2" xfId="37672" xr:uid="{CDF3EBC1-4AA4-4FD0-86BE-9DC27384BA42}"/>
    <cellStyle name="出力 2 2 14 4 3" xfId="26914" xr:uid="{61519227-6E8D-4977-A081-C1AB738342A0}"/>
    <cellStyle name="出力 2 2 14 4 4" xfId="49847" xr:uid="{EF8922C5-9A18-42D3-84F0-A30EF2D0F220}"/>
    <cellStyle name="出力 2 2 14 5" xfId="5906" xr:uid="{04580475-1269-44E7-AE07-B1C40A62DD8C}"/>
    <cellStyle name="出力 2 2 14 5 2" xfId="16662" xr:uid="{42F650FB-2A6E-4E74-9311-075DDF8801A4}"/>
    <cellStyle name="出力 2 2 14 5 2 2" xfId="38352" xr:uid="{62BA3BFB-15F0-47C9-98F8-57632E15B14E}"/>
    <cellStyle name="出力 2 2 14 5 3" xfId="27593" xr:uid="{8E36DD65-23EB-47F3-942C-47D25746985D}"/>
    <cellStyle name="出力 2 2 14 6" xfId="6589" xr:uid="{C8BBAE5F-4447-4E3F-97EE-E33045BEE17E}"/>
    <cellStyle name="出力 2 2 14 6 2" xfId="17345" xr:uid="{EA127EBB-0D15-469B-8EF6-52B0F06F2EFF}"/>
    <cellStyle name="出力 2 2 14 6 2 2" xfId="39035" xr:uid="{14F84350-9E0A-4187-A8EF-DC84AD90D852}"/>
    <cellStyle name="出力 2 2 14 6 3" xfId="28276" xr:uid="{385C1306-C71E-44D2-BBCF-6F211BBECC1C}"/>
    <cellStyle name="出力 2 2 14 7" xfId="7268" xr:uid="{71984398-E2B9-450C-9E99-2ECBF6BABBBE}"/>
    <cellStyle name="出力 2 2 14 7 2" xfId="18024" xr:uid="{9DB1B498-9042-4750-9D4A-E21448BC70E4}"/>
    <cellStyle name="出力 2 2 14 7 2 2" xfId="39714" xr:uid="{39F0470F-4B6B-4273-AAC5-CCD94E4B1D5B}"/>
    <cellStyle name="出力 2 2 14 7 3" xfId="28955" xr:uid="{F80D110F-EE3A-43B7-8948-0A45986D4746}"/>
    <cellStyle name="出力 2 2 14 8" xfId="7931" xr:uid="{DE25B249-1E64-4415-B374-0639CF971DBB}"/>
    <cellStyle name="出力 2 2 14 8 2" xfId="18687" xr:uid="{3F0C581C-62FE-4FBE-8F36-A77FC6142556}"/>
    <cellStyle name="出力 2 2 14 8 2 2" xfId="40378" xr:uid="{9AC82A81-D87B-44B2-84A1-B35B1A887342}"/>
    <cellStyle name="出力 2 2 14 8 3" xfId="29619" xr:uid="{D062DCE5-C7E4-4C62-B1E8-66771FA02C44}"/>
    <cellStyle name="出力 2 2 14 9" xfId="8567" xr:uid="{A13A5A46-265B-49A1-A8A5-CDFB9EDDE7BD}"/>
    <cellStyle name="出力 2 2 14 9 2" xfId="19323" xr:uid="{1B0264B6-3A75-4AD0-AE8E-E56384C89B20}"/>
    <cellStyle name="出力 2 2 14 9 2 2" xfId="41014" xr:uid="{6B373707-CEAE-4CCC-84A4-B43FF8D263AF}"/>
    <cellStyle name="出力 2 2 14 9 3" xfId="30255" xr:uid="{BD5DFBD7-4A4A-4238-A411-CB3B23362557}"/>
    <cellStyle name="出力 2 2 15" xfId="3278" xr:uid="{BDB533A1-6CBB-4A6D-973B-EFF31D666788}"/>
    <cellStyle name="出力 2 2 15 10" xfId="9306" xr:uid="{B04EEFDA-37B6-4DAC-9A92-5E19B1960B94}"/>
    <cellStyle name="出力 2 2 15 10 2" xfId="20063" xr:uid="{9653215C-6D63-46D6-AB92-707C95F77B6C}"/>
    <cellStyle name="出力 2 2 15 10 2 2" xfId="41754" xr:uid="{8A5AB15C-3667-456F-BEBA-CDF5590C6D79}"/>
    <cellStyle name="出力 2 2 15 10 3" xfId="30995" xr:uid="{A26F3B64-4938-4376-AC31-62140035BC63}"/>
    <cellStyle name="出力 2 2 15 11" xfId="9932" xr:uid="{7FF564C9-667B-4C9D-8963-7560890C32BF}"/>
    <cellStyle name="出力 2 2 15 11 2" xfId="20689" xr:uid="{6FEBFE57-C054-4C08-819A-159E58302EF7}"/>
    <cellStyle name="出力 2 2 15 11 2 2" xfId="42380" xr:uid="{04189AED-D79F-43CE-B36B-4E6B071BCF18}"/>
    <cellStyle name="出力 2 2 15 11 3" xfId="31621" xr:uid="{E4222FE9-34D1-4BA1-AD04-B80DBDDC3244}"/>
    <cellStyle name="出力 2 2 15 12" xfId="10567" xr:uid="{4382DCF8-56F1-44FD-B4A1-E963CB73C9EE}"/>
    <cellStyle name="出力 2 2 15 12 2" xfId="21324" xr:uid="{C5563DEB-84B6-450B-AB7D-DA48F2CCBF98}"/>
    <cellStyle name="出力 2 2 15 12 2 2" xfId="43015" xr:uid="{EBC8231B-5380-4E74-830B-C9B2A893AC49}"/>
    <cellStyle name="出力 2 2 15 12 3" xfId="32256" xr:uid="{1EB03141-2ED6-47A2-A7EC-FC142C0128C4}"/>
    <cellStyle name="出力 2 2 15 13" xfId="11219" xr:uid="{09451951-5337-4F8D-93D6-743C9A31C82C}"/>
    <cellStyle name="出力 2 2 15 13 2" xfId="21976" xr:uid="{2FB62199-7DE9-4283-98D8-75D8A171A6CE}"/>
    <cellStyle name="出力 2 2 15 13 2 2" xfId="43667" xr:uid="{3A7627FE-5703-44FC-B719-209015809160}"/>
    <cellStyle name="出力 2 2 15 13 3" xfId="32908" xr:uid="{A6909864-9961-46C0-9BBD-A0F7B49459A2}"/>
    <cellStyle name="出力 2 2 15 14" xfId="11844" xr:uid="{B6F611A4-E681-413E-B1BB-0C2981F12E39}"/>
    <cellStyle name="出力 2 2 15 14 2" xfId="22601" xr:uid="{32640AE5-BE15-4970-82D6-8E20C5AEAA09}"/>
    <cellStyle name="出力 2 2 15 14 2 2" xfId="44292" xr:uid="{771DFBC7-B21C-4E28-A9EF-D85B592142F9}"/>
    <cellStyle name="出力 2 2 15 14 3" xfId="33533" xr:uid="{5A469674-A2E5-4C51-AA0B-105771BF144D}"/>
    <cellStyle name="出力 2 2 15 15" xfId="12449" xr:uid="{80FAC78E-C393-4A8D-8EDA-3589EC86805D}"/>
    <cellStyle name="出力 2 2 15 15 2" xfId="23206" xr:uid="{C7664639-48C9-4AF2-864B-AE1B28E503DD}"/>
    <cellStyle name="出力 2 2 15 15 2 2" xfId="44897" xr:uid="{0F43C409-2ED3-4742-9CFC-CCE40FB3F6F2}"/>
    <cellStyle name="出力 2 2 15 15 3" xfId="34138" xr:uid="{31CE605A-A94A-443A-A33D-859AA923D0B8}"/>
    <cellStyle name="出力 2 2 15 16" xfId="13078" xr:uid="{BA54D690-2338-460B-84F3-7A68ADC03291}"/>
    <cellStyle name="出力 2 2 15 16 2" xfId="23835" xr:uid="{524B50D2-511B-4287-BD3C-68A81436C5F8}"/>
    <cellStyle name="出力 2 2 15 16 2 2" xfId="45526" xr:uid="{EF3D2F91-44EF-42FD-9C70-8BE54D09E475}"/>
    <cellStyle name="出力 2 2 15 16 3" xfId="34767" xr:uid="{985ABC77-3296-498B-A494-18D04524EEF7}"/>
    <cellStyle name="出力 2 2 15 17" xfId="13749" xr:uid="{E7EE724A-4A2C-4333-B682-A52EE6ED6C1A}"/>
    <cellStyle name="出力 2 2 15 17 2" xfId="35438" xr:uid="{7D279C26-2AEF-4E81-A146-A85AE14C83D9}"/>
    <cellStyle name="出力 2 2 15 18" xfId="24678" xr:uid="{8453B54D-FADB-40AC-B069-28224C62B1F7}"/>
    <cellStyle name="出力 2 2 15 19" xfId="46376" xr:uid="{26FDAAD1-884B-4F97-9CD7-44152EBC89A1}"/>
    <cellStyle name="出力 2 2 15 2" xfId="3930" xr:uid="{FF299AF0-63A0-430C-9DA4-0F54BA9F22A9}"/>
    <cellStyle name="出力 2 2 15 2 2" xfId="14686" xr:uid="{3A9EEA33-8FFC-4062-ADB4-59AFFA3B9DDF}"/>
    <cellStyle name="出力 2 2 15 2 2 2" xfId="36376" xr:uid="{F9DEA402-EF09-4B82-B4CD-65E6F22AF193}"/>
    <cellStyle name="出力 2 2 15 2 2 3" xfId="50587" xr:uid="{68C821E8-FED7-41CB-98AC-FDE7E50B9F87}"/>
    <cellStyle name="出力 2 2 15 2 3" xfId="25618" xr:uid="{5168D223-D0F1-4A21-AF4C-FCEFDB04DFE4}"/>
    <cellStyle name="出力 2 2 15 2 4" xfId="48418" xr:uid="{99794134-DE98-4A8A-823B-EC8D342A4D6B}"/>
    <cellStyle name="出力 2 2 15 20" xfId="47054" xr:uid="{E1794D40-79F2-43E2-9A7C-DD0BEA7E66DC}"/>
    <cellStyle name="出力 2 2 15 21" xfId="47738" xr:uid="{9BC8BA0F-1762-47CB-B01E-584D27C01D2C}"/>
    <cellStyle name="出力 2 2 15 3" xfId="4610" xr:uid="{25814A32-5351-45F1-ADBB-DED4138B8214}"/>
    <cellStyle name="出力 2 2 15 3 2" xfId="15366" xr:uid="{2FBB6984-39B7-4FB8-9847-971F3C7532ED}"/>
    <cellStyle name="出力 2 2 15 3 2 2" xfId="37056" xr:uid="{071E5EB5-1502-46DA-9EFF-0A4D93AE625E}"/>
    <cellStyle name="出力 2 2 15 3 2 3" xfId="51267" xr:uid="{E1145EAB-6178-4286-8BFF-05358F3C4BD2}"/>
    <cellStyle name="出力 2 2 15 3 3" xfId="26298" xr:uid="{4E9C4C9B-0E20-46FB-BD2C-551E32714B9D}"/>
    <cellStyle name="出力 2 2 15 3 4" xfId="49098" xr:uid="{B761118B-3A58-41B7-B11F-3D3DEDC90AB1}"/>
    <cellStyle name="出力 2 2 15 4" xfId="5286" xr:uid="{8CE5D247-FA75-49E5-B8CB-914685DB84C2}"/>
    <cellStyle name="出力 2 2 15 4 2" xfId="16042" xr:uid="{232553F6-160E-400F-A381-F4154979F481}"/>
    <cellStyle name="出力 2 2 15 4 2 2" xfId="37732" xr:uid="{2FB2272E-B565-4B6B-B3B6-F4D8A34A2878}"/>
    <cellStyle name="出力 2 2 15 4 3" xfId="26974" xr:uid="{71E25312-22F0-46C9-9DD3-527916D6D3DF}"/>
    <cellStyle name="出力 2 2 15 4 4" xfId="49907" xr:uid="{217B0BA5-42AD-42B7-A5AA-779906304DAF}"/>
    <cellStyle name="出力 2 2 15 5" xfId="5966" xr:uid="{B8A00EEA-BD89-439E-94EE-FB60C89E9134}"/>
    <cellStyle name="出力 2 2 15 5 2" xfId="16722" xr:uid="{40091B3D-7982-4107-8D72-EA3FB35718C1}"/>
    <cellStyle name="出力 2 2 15 5 2 2" xfId="38412" xr:uid="{0D43EDA0-1203-4F8E-BC52-0966998C83D0}"/>
    <cellStyle name="出力 2 2 15 5 3" xfId="27653" xr:uid="{7E6BA3CF-4DF9-493C-BC61-9117225B5730}"/>
    <cellStyle name="出力 2 2 15 6" xfId="6649" xr:uid="{324C4034-00E1-4F56-A639-B7FAD94B4691}"/>
    <cellStyle name="出力 2 2 15 6 2" xfId="17405" xr:uid="{94720704-062A-47F5-BA76-6D9E03B7F400}"/>
    <cellStyle name="出力 2 2 15 6 2 2" xfId="39095" xr:uid="{ECE7881B-CAC6-4082-A8F1-F95284047975}"/>
    <cellStyle name="出力 2 2 15 6 3" xfId="28336" xr:uid="{A5C9BA18-CD50-4E2D-AEAF-D7A6D20A3C89}"/>
    <cellStyle name="出力 2 2 15 7" xfId="7328" xr:uid="{AF2F3A34-0244-4297-BF33-E62BCA06A220}"/>
    <cellStyle name="出力 2 2 15 7 2" xfId="18084" xr:uid="{69C3C91D-9CA3-4AAC-A5BE-36A71C2C81C2}"/>
    <cellStyle name="出力 2 2 15 7 2 2" xfId="39774" xr:uid="{EE978621-25C0-436A-9B5C-0BB019A81DD1}"/>
    <cellStyle name="出力 2 2 15 7 3" xfId="29015" xr:uid="{3E370F7E-5F73-4D91-8E04-194182E07829}"/>
    <cellStyle name="出力 2 2 15 8" xfId="7991" xr:uid="{D9111644-99C7-498F-A792-AA3E09D716AB}"/>
    <cellStyle name="出力 2 2 15 8 2" xfId="18747" xr:uid="{6E0C725B-3DCD-4F77-BBFF-4E605D15E9A1}"/>
    <cellStyle name="出力 2 2 15 8 2 2" xfId="40438" xr:uid="{DD4D3FD2-B17E-48D4-99A1-BBB441F04296}"/>
    <cellStyle name="出力 2 2 15 8 3" xfId="29679" xr:uid="{058B4A3A-2160-4991-BEE7-E939F2D9B48B}"/>
    <cellStyle name="出力 2 2 15 9" xfId="8627" xr:uid="{C68BDD5C-F4D0-4E64-A9D2-70ED48CBACF6}"/>
    <cellStyle name="出力 2 2 15 9 2" xfId="19383" xr:uid="{8E3E44E4-C603-4E8B-A7D7-06DD05D6C045}"/>
    <cellStyle name="出力 2 2 15 9 2 2" xfId="41074" xr:uid="{8D9E6EE6-0085-4D80-B382-3B7657D9F506}"/>
    <cellStyle name="出力 2 2 15 9 3" xfId="30315" xr:uid="{A625934A-97F9-437A-94BF-1BE50C099BF4}"/>
    <cellStyle name="出力 2 2 16" xfId="2542" xr:uid="{A87C4CCF-AA6A-41E6-8178-67D1F581DBA4}"/>
    <cellStyle name="出力 2 2 16 2" xfId="13911" xr:uid="{E8FB305D-B8F4-4983-9194-50554A2DDA7B}"/>
    <cellStyle name="出力 2 2 16 2 2" xfId="35601" xr:uid="{8327DC3D-F900-4825-B3CD-9320069FB013}"/>
    <cellStyle name="出力 2 2 16 2 3" xfId="49967" xr:uid="{8344B432-E0AF-4570-B04E-DB58D0AFC62A}"/>
    <cellStyle name="出力 2 2 16 3" xfId="24842" xr:uid="{4E5E0ECA-6465-4E0D-A4C8-059F80CD7AB8}"/>
    <cellStyle name="出力 2 2 16 4" xfId="47798" xr:uid="{0F62DAE5-CAE0-43C4-8FAA-F05D9183F3A5}"/>
    <cellStyle name="出力 2 2 17" xfId="2635" xr:uid="{48E6161D-2341-4BC2-9F94-DA93813CF762}"/>
    <cellStyle name="出力 2 2 17 2" xfId="14004" xr:uid="{DAE1B00A-9EE3-449A-B14E-E9548DB3C18F}"/>
    <cellStyle name="出力 2 2 17 2 2" xfId="35694" xr:uid="{4BB13192-1020-4CBF-B299-6E3C43BBFFA8}"/>
    <cellStyle name="出力 2 2 17 2 3" xfId="50647" xr:uid="{45836E8F-D5EC-49A2-BF6B-6EC6BE3FA7EC}"/>
    <cellStyle name="出力 2 2 17 3" xfId="24935" xr:uid="{C5758DEE-DD6B-473E-BA62-DF07578966E2}"/>
    <cellStyle name="出力 2 2 17 4" xfId="48478" xr:uid="{0BC054E4-5B4D-45E1-9E81-A9892CF403A8}"/>
    <cellStyle name="出力 2 2 18" xfId="2555" xr:uid="{3D420896-7952-4674-A0CD-700CE171DBBF}"/>
    <cellStyle name="出力 2 2 18 2" xfId="13924" xr:uid="{AD7DEFEA-3B7B-432B-80B8-81DAEDA1CCDB}"/>
    <cellStyle name="出力 2 2 18 2 2" xfId="35614" xr:uid="{EF284F53-978C-4B28-A6CF-E6E089CD6F04}"/>
    <cellStyle name="出力 2 2 18 3" xfId="24855" xr:uid="{768C4B35-33E5-4BED-8418-1E15EE84DBFB}"/>
    <cellStyle name="出力 2 2 18 4" xfId="49287" xr:uid="{8BDAFFE7-6DE0-482C-BEA5-1A2A55D8E1C9}"/>
    <cellStyle name="出力 2 2 19" xfId="2629" xr:uid="{44AB50B2-5D75-4817-BC17-DC566976D2DE}"/>
    <cellStyle name="出力 2 2 19 2" xfId="13998" xr:uid="{7AA5F331-30DA-4641-94C1-220984AB6CA2}"/>
    <cellStyle name="出力 2 2 19 2 2" xfId="35688" xr:uid="{C91229DB-0C2C-4090-90CE-7BD82445228C}"/>
    <cellStyle name="出力 2 2 19 3" xfId="24929" xr:uid="{2EAFFC6F-CD8E-4DA2-BC2D-81FAC5A68017}"/>
    <cellStyle name="出力 2 2 2" xfId="2466" xr:uid="{41F276A7-EEA4-4D07-969A-D153A885CD40}"/>
    <cellStyle name="出力 2 2 2 10" xfId="3248" xr:uid="{0E28D83D-AFB3-4862-8F67-03BB67D06CAB}"/>
    <cellStyle name="出力 2 2 2 10 10" xfId="9276" xr:uid="{6175038A-E622-49A5-946B-3728144DB3E9}"/>
    <cellStyle name="出力 2 2 2 10 10 2" xfId="20033" xr:uid="{54B5D09D-BDC4-42F9-AA02-F4EC80DF1DFD}"/>
    <cellStyle name="出力 2 2 2 10 10 2 2" xfId="41724" xr:uid="{E1BB7BAF-0A95-4652-96F2-B66F7D93F452}"/>
    <cellStyle name="出力 2 2 2 10 10 3" xfId="30965" xr:uid="{87E80DB6-3807-40C8-89D2-82F6FA2440CA}"/>
    <cellStyle name="出力 2 2 2 10 11" xfId="9902" xr:uid="{CA7BC3CB-E02D-4164-B339-E74AB6095148}"/>
    <cellStyle name="出力 2 2 2 10 11 2" xfId="20659" xr:uid="{732A8C4B-417C-40B3-8984-4B5FCAAADB4F}"/>
    <cellStyle name="出力 2 2 2 10 11 2 2" xfId="42350" xr:uid="{3F031880-0967-40D9-AC71-D47058D67CD3}"/>
    <cellStyle name="出力 2 2 2 10 11 3" xfId="31591" xr:uid="{60FC6BD0-49B3-40A7-BE92-6D6B505066DC}"/>
    <cellStyle name="出力 2 2 2 10 12" xfId="10537" xr:uid="{DA9898ED-062C-457E-88CC-A32E71DACBE6}"/>
    <cellStyle name="出力 2 2 2 10 12 2" xfId="21294" xr:uid="{EFAFA2CC-1FD9-4792-AD95-4CE2FD8D7CEE}"/>
    <cellStyle name="出力 2 2 2 10 12 2 2" xfId="42985" xr:uid="{6DA06BC3-E626-431A-B5D0-67A3164DA43E}"/>
    <cellStyle name="出力 2 2 2 10 12 3" xfId="32226" xr:uid="{FD9291E8-3AD4-4791-ACAA-193A82845363}"/>
    <cellStyle name="出力 2 2 2 10 13" xfId="11189" xr:uid="{1FA08BA3-51BE-4DAC-BE91-9FF4599F7D65}"/>
    <cellStyle name="出力 2 2 2 10 13 2" xfId="21946" xr:uid="{AFB133E9-399A-4EAF-8FE0-57DFD36CED16}"/>
    <cellStyle name="出力 2 2 2 10 13 2 2" xfId="43637" xr:uid="{880E4331-BA52-4759-A737-8055BAAF10E9}"/>
    <cellStyle name="出力 2 2 2 10 13 3" xfId="32878" xr:uid="{1C4BCB62-42E1-4FF6-B9B0-29AA743FFAE9}"/>
    <cellStyle name="出力 2 2 2 10 14" xfId="11814" xr:uid="{4FB5653A-3F69-4CAA-B423-12CEB71836C9}"/>
    <cellStyle name="出力 2 2 2 10 14 2" xfId="22571" xr:uid="{03F7AE46-230F-407B-8404-F4619DBDCC0A}"/>
    <cellStyle name="出力 2 2 2 10 14 2 2" xfId="44262" xr:uid="{C5B5E92F-6778-49D9-8D77-155FFEC5169C}"/>
    <cellStyle name="出力 2 2 2 10 14 3" xfId="33503" xr:uid="{7EBE3FE6-181B-457C-8EEE-2A810B19FD6C}"/>
    <cellStyle name="出力 2 2 2 10 15" xfId="12419" xr:uid="{3D4114F8-C04C-424A-9EAF-86396C9E3569}"/>
    <cellStyle name="出力 2 2 2 10 15 2" xfId="23176" xr:uid="{0756A92F-B590-461F-A894-FA39D2480504}"/>
    <cellStyle name="出力 2 2 2 10 15 2 2" xfId="44867" xr:uid="{598DA65C-E876-430D-A6AF-68C88EC002A3}"/>
    <cellStyle name="出力 2 2 2 10 15 3" xfId="34108" xr:uid="{B2804E58-3D22-48AC-AB3D-85A528678B40}"/>
    <cellStyle name="出力 2 2 2 10 16" xfId="13048" xr:uid="{5335E976-42B1-4224-881C-2B32A1740548}"/>
    <cellStyle name="出力 2 2 2 10 16 2" xfId="23805" xr:uid="{2F67A0C7-827B-472E-838D-1A52EBF63400}"/>
    <cellStyle name="出力 2 2 2 10 16 2 2" xfId="45496" xr:uid="{0DA87907-B2DD-4426-8931-0FA79FA95F2A}"/>
    <cellStyle name="出力 2 2 2 10 16 3" xfId="34737" xr:uid="{7E907E00-DEE1-4287-ACA6-FC0898914102}"/>
    <cellStyle name="出力 2 2 2 10 17" xfId="13719" xr:uid="{A1C1143A-EF26-4E7B-9552-4E791EBC5EC9}"/>
    <cellStyle name="出力 2 2 2 10 17 2" xfId="35408" xr:uid="{B10BEBD8-E485-4CB2-B45A-CE74088AFB10}"/>
    <cellStyle name="出力 2 2 2 10 18" xfId="24648" xr:uid="{1CB38F51-57FD-480E-BE47-53805CEE83A2}"/>
    <cellStyle name="出力 2 2 2 10 19" xfId="46346" xr:uid="{1F189A69-8210-44EC-92C6-7D31CB6C1357}"/>
    <cellStyle name="出力 2 2 2 10 2" xfId="3900" xr:uid="{FC0CBF5F-DFD1-4101-BD42-ED8AC4793402}"/>
    <cellStyle name="出力 2 2 2 10 2 2" xfId="14656" xr:uid="{DFBA5E67-D6FC-4967-AD3A-2ACB10251C82}"/>
    <cellStyle name="出力 2 2 2 10 2 2 2" xfId="36346" xr:uid="{6B2EB4D8-DDD3-470B-820C-16CD4BA3B8B7}"/>
    <cellStyle name="出力 2 2 2 10 2 2 3" xfId="50557" xr:uid="{196431E6-67B9-4724-AD3A-3B91DC97EC51}"/>
    <cellStyle name="出力 2 2 2 10 2 3" xfId="25588" xr:uid="{014AF7CE-469F-456D-9484-3C5BE93EE9CE}"/>
    <cellStyle name="出力 2 2 2 10 2 4" xfId="48388" xr:uid="{D8DB62E5-BFE7-4775-86D7-D5712E70CA8B}"/>
    <cellStyle name="出力 2 2 2 10 20" xfId="47024" xr:uid="{7817EA44-3FC9-4995-ABC2-1320B605A606}"/>
    <cellStyle name="出力 2 2 2 10 21" xfId="47708" xr:uid="{5BBE1CFE-3156-426D-AD94-B587648D03EB}"/>
    <cellStyle name="出力 2 2 2 10 3" xfId="4580" xr:uid="{1DFD49E7-F536-4D03-AF34-6455D1788E19}"/>
    <cellStyle name="出力 2 2 2 10 3 2" xfId="15336" xr:uid="{BDE65287-A3AA-4F3B-98B1-ECF5FD32B089}"/>
    <cellStyle name="出力 2 2 2 10 3 2 2" xfId="37026" xr:uid="{5B5624FF-E5DE-496F-9970-6721AEA58AEC}"/>
    <cellStyle name="出力 2 2 2 10 3 2 3" xfId="51237" xr:uid="{B54DBF54-4888-4452-AC30-A6D4EB6D23A8}"/>
    <cellStyle name="出力 2 2 2 10 3 3" xfId="26268" xr:uid="{15E31277-0214-4B13-AAC9-88C495AB7185}"/>
    <cellStyle name="出力 2 2 2 10 3 4" xfId="49068" xr:uid="{520938A5-B231-468A-837A-9C2BA60B0BFB}"/>
    <cellStyle name="出力 2 2 2 10 4" xfId="5256" xr:uid="{1BDC95B2-D600-4FDD-8DCF-0F5266CAE4CE}"/>
    <cellStyle name="出力 2 2 2 10 4 2" xfId="16012" xr:uid="{2AD7566F-B2D3-4D8A-8C31-8859BEA9C5B8}"/>
    <cellStyle name="出力 2 2 2 10 4 2 2" xfId="37702" xr:uid="{D37CFD68-ABFF-4FAC-87D9-D212654E4555}"/>
    <cellStyle name="出力 2 2 2 10 4 3" xfId="26944" xr:uid="{264B490C-87F7-4A9A-8198-9B3DBDF8D18D}"/>
    <cellStyle name="出力 2 2 2 10 4 4" xfId="49877" xr:uid="{5AE01B58-7984-4BAC-A59E-308D7A4F5FB7}"/>
    <cellStyle name="出力 2 2 2 10 5" xfId="5936" xr:uid="{B81E03EF-9B0B-429A-A28C-79AD65DBA2A1}"/>
    <cellStyle name="出力 2 2 2 10 5 2" xfId="16692" xr:uid="{F5F09433-4E62-495F-A7A8-F24AF07274BB}"/>
    <cellStyle name="出力 2 2 2 10 5 2 2" xfId="38382" xr:uid="{6230BCDE-AB28-419B-B0AC-0E72C47DB2A1}"/>
    <cellStyle name="出力 2 2 2 10 5 3" xfId="27623" xr:uid="{90E659C5-322B-4179-964F-15A0078F8B89}"/>
    <cellStyle name="出力 2 2 2 10 6" xfId="6619" xr:uid="{200310D5-A9F4-4417-A06C-BAB1A4A7497A}"/>
    <cellStyle name="出力 2 2 2 10 6 2" xfId="17375" xr:uid="{24EE4987-8601-4F84-8C46-C5579D2C8522}"/>
    <cellStyle name="出力 2 2 2 10 6 2 2" xfId="39065" xr:uid="{065619AE-C9C4-4A33-92C0-C254EBD734F6}"/>
    <cellStyle name="出力 2 2 2 10 6 3" xfId="28306" xr:uid="{289AC25A-A8A6-48BD-A6FB-08FE02CE1F48}"/>
    <cellStyle name="出力 2 2 2 10 7" xfId="7298" xr:uid="{24B1CC92-A6F0-4AF7-B38F-C3BD1BF7170A}"/>
    <cellStyle name="出力 2 2 2 10 7 2" xfId="18054" xr:uid="{5C6BA654-9B60-40C6-BB74-F29CCA0AA78A}"/>
    <cellStyle name="出力 2 2 2 10 7 2 2" xfId="39744" xr:uid="{15BC851E-99E0-4F25-A00E-9B79BE62FDAA}"/>
    <cellStyle name="出力 2 2 2 10 7 3" xfId="28985" xr:uid="{C2D25F8D-EEBF-44C1-8B87-56EFDA7B955C}"/>
    <cellStyle name="出力 2 2 2 10 8" xfId="7961" xr:uid="{EB56A86C-052D-4C73-BF85-53CBAA6A04BB}"/>
    <cellStyle name="出力 2 2 2 10 8 2" xfId="18717" xr:uid="{A4A21245-5C7F-4F80-9B05-7CDC9538F96C}"/>
    <cellStyle name="出力 2 2 2 10 8 2 2" xfId="40408" xr:uid="{F63C9935-4EEA-4B77-9852-AE4A75BC60CF}"/>
    <cellStyle name="出力 2 2 2 10 8 3" xfId="29649" xr:uid="{2CB87634-85D7-43BF-A349-A7EF4DB4B2BA}"/>
    <cellStyle name="出力 2 2 2 10 9" xfId="8597" xr:uid="{3B263889-1A03-4A53-B3A4-E00A7F3D7292}"/>
    <cellStyle name="出力 2 2 2 10 9 2" xfId="19353" xr:uid="{FAAB1D13-1F7D-4BDD-B2A1-F07E68148C0E}"/>
    <cellStyle name="出力 2 2 2 10 9 2 2" xfId="41044" xr:uid="{43484A69-A356-40BC-8A97-463CA4AC83C1}"/>
    <cellStyle name="出力 2 2 2 10 9 3" xfId="30285" xr:uid="{F9C068D4-5CAF-47BE-82F2-6215AA7AA2F2}"/>
    <cellStyle name="出力 2 2 2 11" xfId="3308" xr:uid="{A3660C52-39AC-41FB-AD64-353059FC31CC}"/>
    <cellStyle name="出力 2 2 2 11 10" xfId="9336" xr:uid="{6C6A3ABF-5AF5-42F6-9AE6-05A8C4C2E4F4}"/>
    <cellStyle name="出力 2 2 2 11 10 2" xfId="20093" xr:uid="{A83307B2-DDA2-47E8-A9C3-37B8CC5BBD03}"/>
    <cellStyle name="出力 2 2 2 11 10 2 2" xfId="41784" xr:uid="{C90862C0-A7F9-4CCB-A78E-0C1507A3E5A7}"/>
    <cellStyle name="出力 2 2 2 11 10 3" xfId="31025" xr:uid="{57BC4F0D-110D-42A8-85AF-E57B636BC392}"/>
    <cellStyle name="出力 2 2 2 11 11" xfId="9962" xr:uid="{65F32D3A-793B-4DE7-B882-2225103A246A}"/>
    <cellStyle name="出力 2 2 2 11 11 2" xfId="20719" xr:uid="{95E6F84B-86D0-4209-956B-8A3D80CF05E0}"/>
    <cellStyle name="出力 2 2 2 11 11 2 2" xfId="42410" xr:uid="{8AA278C9-BA74-4ADB-BF48-C565EE864EB0}"/>
    <cellStyle name="出力 2 2 2 11 11 3" xfId="31651" xr:uid="{B620E75F-CCD9-4907-BAD6-87EB8246FEE3}"/>
    <cellStyle name="出力 2 2 2 11 12" xfId="10597" xr:uid="{D15412B0-8A48-4F0A-8521-C8FD7236A747}"/>
    <cellStyle name="出力 2 2 2 11 12 2" xfId="21354" xr:uid="{A2B6AC7B-522F-4FD7-A35B-573716F536D4}"/>
    <cellStyle name="出力 2 2 2 11 12 2 2" xfId="43045" xr:uid="{F129B9FF-57DC-4E15-A040-AF8AED9EBD60}"/>
    <cellStyle name="出力 2 2 2 11 12 3" xfId="32286" xr:uid="{09ED9653-6E28-4E47-B260-CCCDBD59508B}"/>
    <cellStyle name="出力 2 2 2 11 13" xfId="11249" xr:uid="{F556AF17-2B9D-4F1B-87EA-CF810CC6880B}"/>
    <cellStyle name="出力 2 2 2 11 13 2" xfId="22006" xr:uid="{8978A69F-70E1-49E3-825E-BBA58E754864}"/>
    <cellStyle name="出力 2 2 2 11 13 2 2" xfId="43697" xr:uid="{135D75D6-5AF7-4EDC-B9C0-57AE9F1A188F}"/>
    <cellStyle name="出力 2 2 2 11 13 3" xfId="32938" xr:uid="{5B5C56C2-E525-4AAB-9350-A7B8E729718B}"/>
    <cellStyle name="出力 2 2 2 11 14" xfId="11874" xr:uid="{C1EB2030-12B3-4B10-A078-2C6B6615D393}"/>
    <cellStyle name="出力 2 2 2 11 14 2" xfId="22631" xr:uid="{82CA4B9A-6117-4755-BB29-3E88B1987CF6}"/>
    <cellStyle name="出力 2 2 2 11 14 2 2" xfId="44322" xr:uid="{C512A080-ACCF-4117-9C48-E461998F0C98}"/>
    <cellStyle name="出力 2 2 2 11 14 3" xfId="33563" xr:uid="{04B61CD1-8108-4E3A-87B0-8037AADDDB41}"/>
    <cellStyle name="出力 2 2 2 11 15" xfId="12479" xr:uid="{6D893233-36FE-4DF2-B3E5-FE5A57958B1F}"/>
    <cellStyle name="出力 2 2 2 11 15 2" xfId="23236" xr:uid="{C2E56CED-6193-465B-84ED-87BEEFEF82D6}"/>
    <cellStyle name="出力 2 2 2 11 15 2 2" xfId="44927" xr:uid="{5EF80681-179F-4238-9348-7283F65B6825}"/>
    <cellStyle name="出力 2 2 2 11 15 3" xfId="34168" xr:uid="{B8E84BA6-80E4-4D1D-A7D0-B385BD0AB14E}"/>
    <cellStyle name="出力 2 2 2 11 16" xfId="13108" xr:uid="{906BAB68-E7A2-4297-8E46-BAC8EEC2C7DD}"/>
    <cellStyle name="出力 2 2 2 11 16 2" xfId="23865" xr:uid="{C344CCEE-0234-4CA9-A4C7-76575D4F36EB}"/>
    <cellStyle name="出力 2 2 2 11 16 2 2" xfId="45556" xr:uid="{A869C5CE-41E7-4F20-8DF7-999DAA716940}"/>
    <cellStyle name="出力 2 2 2 11 16 3" xfId="34797" xr:uid="{D5321344-7419-41C4-9B00-EE70DBF403BD}"/>
    <cellStyle name="出力 2 2 2 11 17" xfId="13779" xr:uid="{DBEB464E-56DE-42A0-80B1-1F8A79FECE84}"/>
    <cellStyle name="出力 2 2 2 11 17 2" xfId="35468" xr:uid="{01F9BF64-AD60-4C08-A3B7-DA712B8E1C7D}"/>
    <cellStyle name="出力 2 2 2 11 18" xfId="24708" xr:uid="{48F5BC42-E4B9-426D-AA27-556E19CFAF70}"/>
    <cellStyle name="出力 2 2 2 11 19" xfId="46406" xr:uid="{7912E337-43DC-4C50-8A08-04ED8F6C7D33}"/>
    <cellStyle name="出力 2 2 2 11 2" xfId="3960" xr:uid="{7B6DA1A2-5B6C-42AC-B4E8-BF81D12CFB43}"/>
    <cellStyle name="出力 2 2 2 11 2 2" xfId="14716" xr:uid="{BF579071-2918-4B95-9474-D01B8CBB76A0}"/>
    <cellStyle name="出力 2 2 2 11 2 2 2" xfId="36406" xr:uid="{E972366B-9978-43C7-A2B6-7903E6CE1AF1}"/>
    <cellStyle name="出力 2 2 2 11 2 2 3" xfId="50617" xr:uid="{E8168595-3F04-4E52-BEDA-FAA7824338AD}"/>
    <cellStyle name="出力 2 2 2 11 2 3" xfId="25648" xr:uid="{4886E082-573E-479B-8ED2-380DD32AA852}"/>
    <cellStyle name="出力 2 2 2 11 2 4" xfId="48448" xr:uid="{9AAD27FD-BB07-4E34-9C74-8F028AF38563}"/>
    <cellStyle name="出力 2 2 2 11 20" xfId="47084" xr:uid="{76B5598F-9F68-4ABC-B193-7BF9036A3C92}"/>
    <cellStyle name="出力 2 2 2 11 21" xfId="47768" xr:uid="{C82338F9-298C-44FA-BB1E-26B61CDBBF0F}"/>
    <cellStyle name="出力 2 2 2 11 3" xfId="4640" xr:uid="{301D1470-E893-41DF-BABC-FD3F8951CCA0}"/>
    <cellStyle name="出力 2 2 2 11 3 2" xfId="15396" xr:uid="{25CB8B12-8960-471E-A3DA-E104435075BD}"/>
    <cellStyle name="出力 2 2 2 11 3 2 2" xfId="37086" xr:uid="{4E08BDFC-8FDD-444C-A38C-F86681E3081E}"/>
    <cellStyle name="出力 2 2 2 11 3 2 3" xfId="51297" xr:uid="{DB7D3676-F55C-43A1-9369-78EE569EC67A}"/>
    <cellStyle name="出力 2 2 2 11 3 3" xfId="26328" xr:uid="{C3746235-61AA-4BCD-BA96-E8426CA6793B}"/>
    <cellStyle name="出力 2 2 2 11 3 4" xfId="49128" xr:uid="{F115F87D-8C39-42D3-90A5-71C32FAB6DC1}"/>
    <cellStyle name="出力 2 2 2 11 4" xfId="5316" xr:uid="{1640E1D4-9477-4E41-890A-FCDC04ECB9FB}"/>
    <cellStyle name="出力 2 2 2 11 4 2" xfId="16072" xr:uid="{A2217BCE-BCF2-41FD-8CCC-9F77686F047E}"/>
    <cellStyle name="出力 2 2 2 11 4 2 2" xfId="37762" xr:uid="{3C2CE72C-BE7A-45A0-A1E2-877921A67C42}"/>
    <cellStyle name="出力 2 2 2 11 4 3" xfId="27004" xr:uid="{CDFBE6F5-0A94-4A00-A9FA-072225B55314}"/>
    <cellStyle name="出力 2 2 2 11 4 4" xfId="49937" xr:uid="{BF998B9F-940B-40D2-B3DD-F3F2E0B3B2D4}"/>
    <cellStyle name="出力 2 2 2 11 5" xfId="5996" xr:uid="{8790925A-67D9-404A-AEC3-0605042F5DDC}"/>
    <cellStyle name="出力 2 2 2 11 5 2" xfId="16752" xr:uid="{2B5790A7-79F0-4D1A-AB30-F6D13EA66C62}"/>
    <cellStyle name="出力 2 2 2 11 5 2 2" xfId="38442" xr:uid="{257B91DB-2DDE-4511-816C-56BE23802B5E}"/>
    <cellStyle name="出力 2 2 2 11 5 3" xfId="27683" xr:uid="{4A8F0634-B043-4A21-80DF-74F24F3C2B22}"/>
    <cellStyle name="出力 2 2 2 11 6" xfId="6679" xr:uid="{EDFFC695-9B7B-486F-B9CF-8DD6A8A60CE7}"/>
    <cellStyle name="出力 2 2 2 11 6 2" xfId="17435" xr:uid="{5E94DD24-DFBD-4FA1-8D3A-020E44E00B70}"/>
    <cellStyle name="出力 2 2 2 11 6 2 2" xfId="39125" xr:uid="{7999F366-F3C1-471F-9589-A248955C3BEE}"/>
    <cellStyle name="出力 2 2 2 11 6 3" xfId="28366" xr:uid="{E0B67E95-74A3-4463-BE43-446591CD1513}"/>
    <cellStyle name="出力 2 2 2 11 7" xfId="7358" xr:uid="{D5127CCC-D3B6-4C07-A9E2-B17B87DEED23}"/>
    <cellStyle name="出力 2 2 2 11 7 2" xfId="18114" xr:uid="{2E4EB715-8D61-4C0A-B212-085A6A39E846}"/>
    <cellStyle name="出力 2 2 2 11 7 2 2" xfId="39804" xr:uid="{2C7E79D2-4A7F-4708-BD09-5B2E24329226}"/>
    <cellStyle name="出力 2 2 2 11 7 3" xfId="29045" xr:uid="{B435CE25-0467-44DC-8128-79645F81D3B8}"/>
    <cellStyle name="出力 2 2 2 11 8" xfId="8021" xr:uid="{7F64A1E6-4627-4599-8255-E7D7016D97A9}"/>
    <cellStyle name="出力 2 2 2 11 8 2" xfId="18777" xr:uid="{DD50652A-CCB6-47F7-A8E1-19B6A3A8C5E1}"/>
    <cellStyle name="出力 2 2 2 11 8 2 2" xfId="40468" xr:uid="{370C26D1-CB12-44F1-B89F-557F389F0BBF}"/>
    <cellStyle name="出力 2 2 2 11 8 3" xfId="29709" xr:uid="{2E7B2ED4-9F5D-4A04-8A07-818AA157FF5C}"/>
    <cellStyle name="出力 2 2 2 11 9" xfId="8657" xr:uid="{702E539F-DFD3-4239-8D4B-DB41C7A750A4}"/>
    <cellStyle name="出力 2 2 2 11 9 2" xfId="19413" xr:uid="{8D949E35-F2B8-4212-804E-35CD1EE248EE}"/>
    <cellStyle name="出力 2 2 2 11 9 2 2" xfId="41104" xr:uid="{F7DC4ACC-40E9-43A8-B07B-064119786BF1}"/>
    <cellStyle name="出力 2 2 2 11 9 3" xfId="30345" xr:uid="{DF9F3ADC-13F9-4024-85F3-6698E2A0A5D0}"/>
    <cellStyle name="出力 2 2 2 12" xfId="2744" xr:uid="{3D0D0DF8-12BD-41E4-862D-B68DE641F270}"/>
    <cellStyle name="出力 2 2 2 12 2" xfId="14050" xr:uid="{E5F7C604-3921-458A-87C1-7585C3AF075E}"/>
    <cellStyle name="出力 2 2 2 12 2 2" xfId="35740" xr:uid="{39407280-69C3-412A-AB8B-3CA485EF1804}"/>
    <cellStyle name="出力 2 2 2 12 2 3" xfId="50057" xr:uid="{F34931AB-D91F-4B13-B33B-3A7B1048ED3F}"/>
    <cellStyle name="出力 2 2 2 12 3" xfId="24981" xr:uid="{967D17C6-5680-4104-94BD-A37EDCC9DF0A}"/>
    <cellStyle name="出力 2 2 2 12 4" xfId="47888" xr:uid="{57B2D5D6-C47B-4B94-9FA8-24F13858E1BC}"/>
    <cellStyle name="出力 2 2 2 13" xfId="3396" xr:uid="{431E2863-9A6D-4D55-96BA-4BE467F7943E}"/>
    <cellStyle name="出力 2 2 2 13 2" xfId="14152" xr:uid="{25CF13E3-1BEB-4A4E-AE80-556C54E6EA34}"/>
    <cellStyle name="出力 2 2 2 13 2 2" xfId="35842" xr:uid="{1AA6F84E-042B-4545-BB48-5EB049AC2141}"/>
    <cellStyle name="出力 2 2 2 13 2 3" xfId="50737" xr:uid="{70636A72-7711-4955-A4D3-E164CC219EF5}"/>
    <cellStyle name="出力 2 2 2 13 3" xfId="25083" xr:uid="{1F4D17A6-BE92-43D6-A7BE-F082720646FE}"/>
    <cellStyle name="出力 2 2 2 13 4" xfId="48568" xr:uid="{5A457275-459A-43F0-BF73-0C255F7287F8}"/>
    <cellStyle name="出力 2 2 2 14" xfId="4074" xr:uid="{B39F4421-3873-4584-A9A8-9306A6F95E2B}"/>
    <cellStyle name="出力 2 2 2 14 2" xfId="14830" xr:uid="{0AF699BE-2C2D-4096-9E83-335C06D9571D}"/>
    <cellStyle name="出力 2 2 2 14 2 2" xfId="36520" xr:uid="{85D4A479-50A2-4CEC-B8F4-E2A84200C487}"/>
    <cellStyle name="出力 2 2 2 14 3" xfId="25762" xr:uid="{35B6713B-7F33-4D03-84CD-04DDB5E61D8F}"/>
    <cellStyle name="出力 2 2 2 14 4" xfId="49377" xr:uid="{26455846-0BBE-4A88-A31D-6E4DF7E0AB9E}"/>
    <cellStyle name="出力 2 2 2 15" xfId="4753" xr:uid="{EF53301D-F782-4DB0-98E4-72163CA6E0D0}"/>
    <cellStyle name="出力 2 2 2 15 2" xfId="15509" xr:uid="{96EFE5B9-B108-4429-892F-1E56FFB2376E}"/>
    <cellStyle name="出力 2 2 2 15 2 2" xfId="37199" xr:uid="{584AE189-95A2-4D73-9E44-561C871BBC65}"/>
    <cellStyle name="出力 2 2 2 15 3" xfId="26441" xr:uid="{0B7F2B63-BDF3-4960-BC12-D736375D4A83}"/>
    <cellStyle name="出力 2 2 2 16" xfId="5430" xr:uid="{70698626-98F0-48EA-A632-449C781DA2EC}"/>
    <cellStyle name="出力 2 2 2 16 2" xfId="16186" xr:uid="{21F7614D-C865-4615-A515-C28859394889}"/>
    <cellStyle name="出力 2 2 2 16 2 2" xfId="37876" xr:uid="{2375D62C-082B-4198-8963-D3AC6BCE194F}"/>
    <cellStyle name="出力 2 2 2 16 3" xfId="27118" xr:uid="{463A1C66-9AD6-412A-ACB5-E682178D38BA}"/>
    <cellStyle name="出力 2 2 2 17" xfId="6119" xr:uid="{A0048A5C-1A14-4877-A422-EA5AA5C6C3DE}"/>
    <cellStyle name="出力 2 2 2 17 2" xfId="16875" xr:uid="{13BF99FA-5444-4D85-B61D-FCA9B9C63D7C}"/>
    <cellStyle name="出力 2 2 2 17 2 2" xfId="38565" xr:uid="{7B08F7D1-67E9-440B-BA66-A46343AE9399}"/>
    <cellStyle name="出力 2 2 2 17 3" xfId="27806" xr:uid="{5596225D-36A3-4F58-B32F-8C835520DF55}"/>
    <cellStyle name="出力 2 2 2 18" xfId="6793" xr:uid="{BA86E6AD-44C1-4413-8E8D-7EB416C7E385}"/>
    <cellStyle name="出力 2 2 2 18 2" xfId="17549" xr:uid="{4C503104-77E6-43BB-AABD-925E540E5542}"/>
    <cellStyle name="出力 2 2 2 18 2 2" xfId="39239" xr:uid="{27DD9FC5-56B2-4A5B-A19E-F420806BE361}"/>
    <cellStyle name="出力 2 2 2 18 3" xfId="28480" xr:uid="{256F3F95-D83D-4072-9B14-1E9A8825D7CA}"/>
    <cellStyle name="出力 2 2 2 19" xfId="7465" xr:uid="{CABDE63C-26C3-45AF-83D1-0C4F871D6E1A}"/>
    <cellStyle name="出力 2 2 2 19 2" xfId="18221" xr:uid="{3633AAA8-22D6-4E2B-A4FF-E30964FFB6A7}"/>
    <cellStyle name="出力 2 2 2 19 2 2" xfId="39911" xr:uid="{F31B78C6-E85F-450E-8084-CAC10E06B68B}"/>
    <cellStyle name="出力 2 2 2 19 3" xfId="29152" xr:uid="{B0571A76-13AA-4913-8527-BAD1349EE5C2}"/>
    <cellStyle name="出力 2 2 2 2" xfId="2498" xr:uid="{7F954E25-069E-4483-9231-53E9C6C034D5}"/>
    <cellStyle name="出力 2 2 2 2 10" xfId="8150" xr:uid="{2EEA0F15-96F0-4723-92B2-7FFDF65AE7B4}"/>
    <cellStyle name="出力 2 2 2 2 10 2" xfId="18906" xr:uid="{0681599C-324C-443A-9A59-9B39FCC30F2B}"/>
    <cellStyle name="出力 2 2 2 2 10 2 2" xfId="40597" xr:uid="{DC343485-E803-494C-9FA8-4EA0FD4D5684}"/>
    <cellStyle name="出力 2 2 2 2 10 3" xfId="29838" xr:uid="{98CDACD3-EDD8-40C4-A1CB-B18F1999CCF6}"/>
    <cellStyle name="出力 2 2 2 2 11" xfId="8831" xr:uid="{4326F4EF-29C8-490A-BD1C-B83DC0B4B25D}"/>
    <cellStyle name="出力 2 2 2 2 11 2" xfId="19587" xr:uid="{9DFE8CDC-62DD-4567-8698-E89FE1416DC9}"/>
    <cellStyle name="出力 2 2 2 2 11 2 2" xfId="41278" xr:uid="{3187576F-1FF2-4D7F-BF3C-F60D8D977AC8}"/>
    <cellStyle name="出力 2 2 2 2 11 3" xfId="30519" xr:uid="{DB23FAB0-A8CE-41D0-8FDC-49048060B95E}"/>
    <cellStyle name="出力 2 2 2 2 12" xfId="9456" xr:uid="{9F02CFA1-4F27-4642-AF87-E3A53E0BE78E}"/>
    <cellStyle name="出力 2 2 2 2 12 2" xfId="20213" xr:uid="{81F4E07E-7168-4D24-B7F7-8942FD7774F8}"/>
    <cellStyle name="出力 2 2 2 2 12 2 2" xfId="41904" xr:uid="{2348E4F6-AE49-48EE-B5AB-D306B8C307DC}"/>
    <cellStyle name="出力 2 2 2 2 12 3" xfId="31145" xr:uid="{A1947F67-05C3-4EEC-B67D-68EE8833FF89}"/>
    <cellStyle name="出力 2 2 2 2 13" xfId="10091" xr:uid="{95DFE499-D0FA-4D7F-A78A-9B2145459F47}"/>
    <cellStyle name="出力 2 2 2 2 13 2" xfId="20848" xr:uid="{E27C1193-1D80-49BC-A38C-4B07DB742800}"/>
    <cellStyle name="出力 2 2 2 2 13 2 2" xfId="42539" xr:uid="{415F2884-4EBE-4F69-BE22-59C842D4C982}"/>
    <cellStyle name="出力 2 2 2 2 13 3" xfId="31780" xr:uid="{66D0C3F3-6D4A-4895-8B58-E9BC26029DA3}"/>
    <cellStyle name="出力 2 2 2 2 14" xfId="10743" xr:uid="{CE0BC02D-0527-495A-9B88-9F4B98D39335}"/>
    <cellStyle name="出力 2 2 2 2 14 2" xfId="21500" xr:uid="{5EFA7C7F-0DAA-4C67-A99D-67AD31787609}"/>
    <cellStyle name="出力 2 2 2 2 14 2 2" xfId="43191" xr:uid="{EAD0BEC8-229D-494E-8B88-6BD7CDEBA4B5}"/>
    <cellStyle name="出力 2 2 2 2 14 3" xfId="32432" xr:uid="{5BD077AB-E1D0-4FE8-95BC-5DA868B7E715}"/>
    <cellStyle name="出力 2 2 2 2 15" xfId="11368" xr:uid="{25175B1F-5FCA-4321-9D0C-D94599E9E8CF}"/>
    <cellStyle name="出力 2 2 2 2 15 2" xfId="22125" xr:uid="{595859CD-879D-4427-AC55-49823643B460}"/>
    <cellStyle name="出力 2 2 2 2 15 2 2" xfId="43816" xr:uid="{67A940D4-F4E8-40A2-93F0-E6AE54D5C994}"/>
    <cellStyle name="出力 2 2 2 2 15 3" xfId="33057" xr:uid="{859B2361-D161-4803-A716-CFFF773BB1C7}"/>
    <cellStyle name="出力 2 2 2 2 16" xfId="11973" xr:uid="{E29CD4DD-B51E-44DD-9CC1-C5B033C6E4C9}"/>
    <cellStyle name="出力 2 2 2 2 16 2" xfId="22730" xr:uid="{617C598C-D6E1-4E6A-ACF6-F31EE245C1F0}"/>
    <cellStyle name="出力 2 2 2 2 16 2 2" xfId="44421" xr:uid="{8991FA28-9664-4968-B2A1-B423F5150197}"/>
    <cellStyle name="出力 2 2 2 2 16 3" xfId="33662" xr:uid="{2E560784-B050-4121-BA09-402D6C0AAECD}"/>
    <cellStyle name="出力 2 2 2 2 17" xfId="12602" xr:uid="{354DB326-21F2-4A69-AC26-F68BCA80F56E}"/>
    <cellStyle name="出力 2 2 2 2 17 2" xfId="23359" xr:uid="{A44BC343-BEE7-494C-923F-B0D2951F566E}"/>
    <cellStyle name="出力 2 2 2 2 17 2 2" xfId="45050" xr:uid="{F1245877-1FF3-4239-A386-39D0199EB2C0}"/>
    <cellStyle name="出力 2 2 2 2 17 3" xfId="34291" xr:uid="{F29E20C6-2563-4D71-9B86-659D13B4BE75}"/>
    <cellStyle name="出力 2 2 2 2 18" xfId="13273" xr:uid="{6019A5DD-40C5-4D3C-9603-AE05F2617739}"/>
    <cellStyle name="出力 2 2 2 2 18 2" xfId="34962" xr:uid="{5373360A-3E53-4DC9-B822-DBBB15109973}"/>
    <cellStyle name="出力 2 2 2 2 19" xfId="24202" xr:uid="{92D0FA67-BB4E-4793-9EC0-9BF48BFD312D}"/>
    <cellStyle name="出力 2 2 2 2 2" xfId="2803" xr:uid="{FBBA5FC3-57D4-477B-8CC2-3F915657697F}"/>
    <cellStyle name="出力 2 2 2 2 2 2" xfId="14079" xr:uid="{949A679F-6846-49CF-8485-B56D8D1442AA}"/>
    <cellStyle name="出力 2 2 2 2 2 2 2" xfId="35769" xr:uid="{26FBDAFF-6142-4F09-9A87-0C73E7761D2F}"/>
    <cellStyle name="出力 2 2 2 2 2 2 3" xfId="50111" xr:uid="{EA49D85D-C746-4592-A579-897BC3A58858}"/>
    <cellStyle name="出力 2 2 2 2 2 3" xfId="25010" xr:uid="{E41249BC-25E3-4E89-A4FD-E598ADE5D2CA}"/>
    <cellStyle name="出力 2 2 2 2 2 4" xfId="47942" xr:uid="{AEC4E755-ADF0-4BFD-AEB4-14FCD91FFF42}"/>
    <cellStyle name="出力 2 2 2 2 20" xfId="45900" xr:uid="{9B3A64AA-91F8-43C1-ABD2-19BA343AEF5B}"/>
    <cellStyle name="出力 2 2 2 2 21" xfId="46578" xr:uid="{D819FA50-86A0-418F-AFC2-DCC7D9B8C8A8}"/>
    <cellStyle name="出力 2 2 2 2 22" xfId="47262" xr:uid="{160853D2-0E06-48C0-BACB-6F59E0D7DAF2}"/>
    <cellStyle name="出力 2 2 2 2 3" xfId="3454" xr:uid="{94B4F0FA-F11F-4D3B-82A2-A5E9FBB7B847}"/>
    <cellStyle name="出力 2 2 2 2 3 2" xfId="14210" xr:uid="{049A28DF-5A82-4A25-8858-81FA21D359AC}"/>
    <cellStyle name="出力 2 2 2 2 3 2 2" xfId="35900" xr:uid="{75E8A529-672F-437A-9CA2-9E50663E63C2}"/>
    <cellStyle name="出力 2 2 2 2 3 2 3" xfId="50791" xr:uid="{BFC021A6-9973-462C-8CA0-9D3145FEA291}"/>
    <cellStyle name="出力 2 2 2 2 3 3" xfId="25141" xr:uid="{6D529E85-7D95-43E9-A6CD-14E60B70C462}"/>
    <cellStyle name="出力 2 2 2 2 3 4" xfId="48622" xr:uid="{5E75BD05-40EC-43EF-B328-3C17ADFE992F}"/>
    <cellStyle name="出力 2 2 2 2 4" xfId="4134" xr:uid="{99C3F68B-E0DE-4B8D-865E-853112D3E499}"/>
    <cellStyle name="出力 2 2 2 2 4 2" xfId="14890" xr:uid="{BFE257DC-159A-4C67-8E04-4A1548C0E35A}"/>
    <cellStyle name="出力 2 2 2 2 4 2 2" xfId="36580" xr:uid="{283EA84C-3FFB-4464-B1BF-AA1F053520D6}"/>
    <cellStyle name="出力 2 2 2 2 4 3" xfId="25822" xr:uid="{32AB1BEA-6B2F-4E18-B8D6-ADF4BC6B0051}"/>
    <cellStyle name="出力 2 2 2 2 4 4" xfId="49431" xr:uid="{01E0E1CC-181D-487F-8040-ED6C18B83E87}"/>
    <cellStyle name="出力 2 2 2 2 5" xfId="4810" xr:uid="{987639B5-2789-443E-ACA5-1C65E38A6E39}"/>
    <cellStyle name="出力 2 2 2 2 5 2" xfId="15566" xr:uid="{AD759E48-CE75-4DDF-80BC-9DB228E05BE6}"/>
    <cellStyle name="出力 2 2 2 2 5 2 2" xfId="37256" xr:uid="{829146EF-FF88-42D8-A684-5C69DE777736}"/>
    <cellStyle name="出力 2 2 2 2 5 3" xfId="26498" xr:uid="{0FB2B59D-C119-4522-97F6-8929F9623BBF}"/>
    <cellStyle name="出力 2 2 2 2 6" xfId="5490" xr:uid="{3EEBE251-04BF-4B7E-8D8E-293C34D246DD}"/>
    <cellStyle name="出力 2 2 2 2 6 2" xfId="16246" xr:uid="{5980E24E-EACF-4080-BF6A-3D1F8F482413}"/>
    <cellStyle name="出力 2 2 2 2 6 2 2" xfId="37936" xr:uid="{A10AB822-0DCE-419F-AF2F-A09C7CB1FEC0}"/>
    <cellStyle name="出力 2 2 2 2 6 3" xfId="27178" xr:uid="{994C7164-E9F6-4273-A7AD-E6E2BEAA0303}"/>
    <cellStyle name="出力 2 2 2 2 7" xfId="6174" xr:uid="{0118A8FB-F663-4306-9737-6D414B6BE7EF}"/>
    <cellStyle name="出力 2 2 2 2 7 2" xfId="16930" xr:uid="{D8827123-B232-4DA3-B525-075CDDE06022}"/>
    <cellStyle name="出力 2 2 2 2 7 2 2" xfId="38620" xr:uid="{58F27299-2F3F-4641-9382-61D19AEA2B2C}"/>
    <cellStyle name="出力 2 2 2 2 7 3" xfId="27861" xr:uid="{5279A133-49F4-4001-BAD5-9416E5048DBB}"/>
    <cellStyle name="出力 2 2 2 2 8" xfId="6853" xr:uid="{53B2EA5E-043A-4AFA-B334-FDEA34F7844D}"/>
    <cellStyle name="出力 2 2 2 2 8 2" xfId="17609" xr:uid="{9F737454-6BFF-4945-A179-BD50161BF0C2}"/>
    <cellStyle name="出力 2 2 2 2 8 2 2" xfId="39299" xr:uid="{2406719B-C8BB-4ED6-97B0-235464283B7E}"/>
    <cellStyle name="出力 2 2 2 2 8 3" xfId="28540" xr:uid="{189DB980-3B65-4AC1-A56B-22CBFB4BAB2B}"/>
    <cellStyle name="出力 2 2 2 2 9" xfId="7516" xr:uid="{220874DE-3909-4F5C-96DF-14671B54C109}"/>
    <cellStyle name="出力 2 2 2 2 9 2" xfId="18272" xr:uid="{3DA17CB9-8EC6-43C4-A583-95ECEC0F807E}"/>
    <cellStyle name="出力 2 2 2 2 9 2 2" xfId="39962" xr:uid="{5983E722-9E8E-4C3E-AE50-BF1C67467132}"/>
    <cellStyle name="出力 2 2 2 2 9 3" xfId="29203" xr:uid="{266B4B4B-598F-471F-BB93-D1BD03B24FEC}"/>
    <cellStyle name="出力 2 2 2 20" xfId="8092" xr:uid="{1E4B6BE6-E721-4653-A462-3408680E98EB}"/>
    <cellStyle name="出力 2 2 2 20 2" xfId="18848" xr:uid="{A4405B9B-3086-49F7-B0EC-B85D42AC56CD}"/>
    <cellStyle name="出力 2 2 2 20 2 2" xfId="40539" xr:uid="{715246E8-6FE5-410B-9FF3-7469798D76F6}"/>
    <cellStyle name="出力 2 2 2 20 3" xfId="29780" xr:uid="{8B78EF32-C611-45F5-9F9F-EE07FF344AA6}"/>
    <cellStyle name="出力 2 2 2 21" xfId="8771" xr:uid="{B5DC1D07-CA25-48C1-84C1-DBF620604409}"/>
    <cellStyle name="出力 2 2 2 21 2" xfId="19527" xr:uid="{02169F52-68F3-4C95-9BF5-712E76A82D89}"/>
    <cellStyle name="出力 2 2 2 21 2 2" xfId="41218" xr:uid="{C7DBC2C3-07A6-4A60-9DA7-2858F7D8A0E9}"/>
    <cellStyle name="出力 2 2 2 21 3" xfId="30459" xr:uid="{F31B667C-3ED5-4714-B750-B090BD29FAED}"/>
    <cellStyle name="出力 2 2 2 22" xfId="9407" xr:uid="{32FDCE17-C4B7-45A0-A5C3-94CDA6FE683E}"/>
    <cellStyle name="出力 2 2 2 22 2" xfId="20164" xr:uid="{0B79BE6A-9F40-418D-9D35-C44746E1008F}"/>
    <cellStyle name="出力 2 2 2 22 2 2" xfId="41855" xr:uid="{4D9058E1-3D71-48EE-BAD3-0A410F88015B}"/>
    <cellStyle name="出力 2 2 2 22 3" xfId="31096" xr:uid="{ADDAAFC9-13B1-4EE7-8D4E-AD5F1842CE32}"/>
    <cellStyle name="出力 2 2 2 23" xfId="10032" xr:uid="{6B8600AE-B63C-41CF-8466-74E2C216F7B2}"/>
    <cellStyle name="出力 2 2 2 23 2" xfId="20789" xr:uid="{9CE0EE8D-D35E-4ACA-BD87-499DDF2451BB}"/>
    <cellStyle name="出力 2 2 2 23 2 2" xfId="42480" xr:uid="{4F76BE2D-74D0-4A6C-95C9-BA04D32AFCBC}"/>
    <cellStyle name="出力 2 2 2 23 3" xfId="31721" xr:uid="{A5672FD8-9D10-4C9E-B344-C9E725BA52B1}"/>
    <cellStyle name="出力 2 2 2 24" xfId="10699" xr:uid="{3478A956-8B5D-4C64-9A52-599C8A221AE1}"/>
    <cellStyle name="出力 2 2 2 24 2" xfId="21456" xr:uid="{B1CF2A2D-2DA4-4DD5-B8A3-B511B8041CFB}"/>
    <cellStyle name="出力 2 2 2 24 2 2" xfId="43147" xr:uid="{4437A019-0C56-4D46-A84B-6994E71F229F}"/>
    <cellStyle name="出力 2 2 2 24 3" xfId="32388" xr:uid="{437A2A9B-1951-4E20-BB83-EF8CC537EE9D}"/>
    <cellStyle name="出力 2 2 2 25" xfId="11320" xr:uid="{4F98D2B1-9B57-42F8-87E6-FC8F57E755F6}"/>
    <cellStyle name="出力 2 2 2 25 2" xfId="22077" xr:uid="{0FC620AF-7B8C-46E7-95BE-C8ED18B6F172}"/>
    <cellStyle name="出力 2 2 2 25 2 2" xfId="43768" xr:uid="{7B1B5786-8557-46F0-996A-1426C69C3E17}"/>
    <cellStyle name="出力 2 2 2 25 3" xfId="33009" xr:uid="{FE9F0DC1-D183-4287-A448-544FD1F60897}"/>
    <cellStyle name="出力 2 2 2 26" xfId="11933" xr:uid="{ABAA406C-A67F-42C2-A2AF-4C3392A7AB9B}"/>
    <cellStyle name="出力 2 2 2 26 2" xfId="22690" xr:uid="{E0CD3B07-4017-4103-B5B3-0AE5DBCC308F}"/>
    <cellStyle name="出力 2 2 2 26 2 2" xfId="44381" xr:uid="{87E60820-FCEA-4FB6-AE8B-4E3F177D5550}"/>
    <cellStyle name="出力 2 2 2 26 3" xfId="33622" xr:uid="{38A8CE46-2527-4D8A-827C-7F0F4A82B7A3}"/>
    <cellStyle name="出力 2 2 2 27" xfId="12548" xr:uid="{4362B2C0-49DE-4017-BE58-98A58D925C3C}"/>
    <cellStyle name="出力 2 2 2 27 2" xfId="23305" xr:uid="{9BE0C8E9-1273-4005-AE54-CE9102FDE459}"/>
    <cellStyle name="出力 2 2 2 27 2 2" xfId="44996" xr:uid="{3A3EA723-723D-48EC-AB5F-C9CA9B081989}"/>
    <cellStyle name="出力 2 2 2 27 3" xfId="34237" xr:uid="{6BD70135-346D-46BF-B085-1890D19343A5}"/>
    <cellStyle name="出力 2 2 2 28" xfId="13219" xr:uid="{42119985-3916-4B60-9EAC-27A4F7B208E0}"/>
    <cellStyle name="出力 2 2 2 28 2" xfId="34908" xr:uid="{FA279EAE-3272-488C-B492-3E4A821C9610}"/>
    <cellStyle name="出力 2 2 2 29" xfId="24148" xr:uid="{F9AA4675-A01B-448F-8199-5DAEE85022A8}"/>
    <cellStyle name="出力 2 2 2 3" xfId="2863" xr:uid="{CFA842BB-BE3B-4620-9632-9B0647972A37}"/>
    <cellStyle name="出力 2 2 2 3 10" xfId="8891" xr:uid="{D7FA079E-62C6-44C1-BB1C-F005054E1DBB}"/>
    <cellStyle name="出力 2 2 2 3 10 2" xfId="19647" xr:uid="{8F24E4DE-C995-465E-B6BC-6CCB40765890}"/>
    <cellStyle name="出力 2 2 2 3 10 2 2" xfId="41338" xr:uid="{7E05D159-B5C2-42B6-82AB-662A2DFF63A6}"/>
    <cellStyle name="出力 2 2 2 3 10 3" xfId="30579" xr:uid="{2ED007E8-B0DC-45E6-BABE-85A342E6C128}"/>
    <cellStyle name="出力 2 2 2 3 11" xfId="9516" xr:uid="{69763DAF-F23F-41A5-9223-DEADB4A60313}"/>
    <cellStyle name="出力 2 2 2 3 11 2" xfId="20273" xr:uid="{72B29A02-C975-49AF-B57A-28CF4EF3F343}"/>
    <cellStyle name="出力 2 2 2 3 11 2 2" xfId="41964" xr:uid="{DC351A59-3D27-44F4-9CEC-F490CF543EC6}"/>
    <cellStyle name="出力 2 2 2 3 11 3" xfId="31205" xr:uid="{C84D73C5-7CDE-4263-9A29-E1B18C3049B6}"/>
    <cellStyle name="出力 2 2 2 3 12" xfId="10151" xr:uid="{9DEDE901-4131-4C7A-BE14-077D355F19E4}"/>
    <cellStyle name="出力 2 2 2 3 12 2" xfId="20908" xr:uid="{371C200E-7D7F-470C-B465-61DAA97D3C2B}"/>
    <cellStyle name="出力 2 2 2 3 12 2 2" xfId="42599" xr:uid="{0328F6A9-C9A8-4727-96E4-8C0626F38C8B}"/>
    <cellStyle name="出力 2 2 2 3 12 3" xfId="31840" xr:uid="{47BD3A7B-41DE-4A74-ADD1-C90156C9AA64}"/>
    <cellStyle name="出力 2 2 2 3 13" xfId="10803" xr:uid="{DF08DBDF-07A8-46C3-B0E7-E61BF7305D6A}"/>
    <cellStyle name="出力 2 2 2 3 13 2" xfId="21560" xr:uid="{9E097E94-8DD3-4275-AEA0-12572842A677}"/>
    <cellStyle name="出力 2 2 2 3 13 2 2" xfId="43251" xr:uid="{A0A2758C-CAE5-4330-9F58-5CBD6C06E78E}"/>
    <cellStyle name="出力 2 2 2 3 13 3" xfId="32492" xr:uid="{04268572-835E-4EA8-8CD9-D7CBBC55F238}"/>
    <cellStyle name="出力 2 2 2 3 14" xfId="11428" xr:uid="{2A149608-B8C9-475C-8D14-9CBD989F8673}"/>
    <cellStyle name="出力 2 2 2 3 14 2" xfId="22185" xr:uid="{E1D4803A-AF28-4D29-9762-9A2EFD80167A}"/>
    <cellStyle name="出力 2 2 2 3 14 2 2" xfId="43876" xr:uid="{0E8C6895-6D90-404D-B48E-C12ECE045076}"/>
    <cellStyle name="出力 2 2 2 3 14 3" xfId="33117" xr:uid="{0AD833C9-AF56-4CF0-8901-98FAEBA61348}"/>
    <cellStyle name="出力 2 2 2 3 15" xfId="12033" xr:uid="{40E2D620-7F2F-4FB6-B52B-357886076882}"/>
    <cellStyle name="出力 2 2 2 3 15 2" xfId="22790" xr:uid="{E8AF5C3E-70C0-4F56-9D15-122697491562}"/>
    <cellStyle name="出力 2 2 2 3 15 2 2" xfId="44481" xr:uid="{9F626A3B-B422-4165-A2A4-F8B67256498F}"/>
    <cellStyle name="出力 2 2 2 3 15 3" xfId="33722" xr:uid="{C3B0D3FC-A363-4C04-A85D-FEA126037EC3}"/>
    <cellStyle name="出力 2 2 2 3 16" xfId="12662" xr:uid="{251DF1DF-B978-4D3A-BAFB-E34213BB4054}"/>
    <cellStyle name="出力 2 2 2 3 16 2" xfId="23419" xr:uid="{6C7E32FF-77AD-4859-9A40-CD724E996D1D}"/>
    <cellStyle name="出力 2 2 2 3 16 2 2" xfId="45110" xr:uid="{9AD6480C-9CC8-42FE-9E95-F139837C27DF}"/>
    <cellStyle name="出力 2 2 2 3 16 3" xfId="34351" xr:uid="{A7775553-C1E0-486B-A900-63924B1AC6FD}"/>
    <cellStyle name="出力 2 2 2 3 17" xfId="13333" xr:uid="{014BFF93-A847-4E69-9C2B-BA275D79E5FF}"/>
    <cellStyle name="出力 2 2 2 3 17 2" xfId="35022" xr:uid="{B4E8EDC6-1056-40D2-BFCF-11024634EDF4}"/>
    <cellStyle name="出力 2 2 2 3 18" xfId="24262" xr:uid="{CC3C6028-FBBB-4C6F-A6A2-EA66525D67CE}"/>
    <cellStyle name="出力 2 2 2 3 19" xfId="45960" xr:uid="{6E34F063-1278-496B-B26E-E404C5576702}"/>
    <cellStyle name="出力 2 2 2 3 2" xfId="3514" xr:uid="{2B8CD678-D207-4208-996C-D2D779E0425B}"/>
    <cellStyle name="出力 2 2 2 3 2 2" xfId="14270" xr:uid="{CBB03BA6-E72A-4FB6-AD10-2AC13513A450}"/>
    <cellStyle name="出力 2 2 2 3 2 2 2" xfId="35960" xr:uid="{9AA64054-23F7-4C7A-AA78-3DB11D984106}"/>
    <cellStyle name="出力 2 2 2 3 2 2 3" xfId="50171" xr:uid="{C4E063EB-9C42-493D-85B6-053CAD441FA5}"/>
    <cellStyle name="出力 2 2 2 3 2 3" xfId="25201" xr:uid="{F1A1BF9E-C3FD-4DAD-B595-E05DA81E0345}"/>
    <cellStyle name="出力 2 2 2 3 2 4" xfId="48002" xr:uid="{266AD86B-13E4-4E51-B2D6-01D0C875564B}"/>
    <cellStyle name="出力 2 2 2 3 20" xfId="46638" xr:uid="{070193AA-104C-4724-B36C-B23190C2D39B}"/>
    <cellStyle name="出力 2 2 2 3 21" xfId="47322" xr:uid="{D917F03D-2DF9-4060-9F6B-32D34232B6B6}"/>
    <cellStyle name="出力 2 2 2 3 3" xfId="4194" xr:uid="{0698A1C8-899A-4B36-A60E-09965EE1D2DC}"/>
    <cellStyle name="出力 2 2 2 3 3 2" xfId="14950" xr:uid="{B2DC8FE0-3BA2-414F-B51D-CF4301796A96}"/>
    <cellStyle name="出力 2 2 2 3 3 2 2" xfId="36640" xr:uid="{1B73BFCA-99D2-46EC-A73D-A16CE3063D81}"/>
    <cellStyle name="出力 2 2 2 3 3 2 3" xfId="50851" xr:uid="{490BF35D-9C8A-4A77-8B9E-6478A7FD450B}"/>
    <cellStyle name="出力 2 2 2 3 3 3" xfId="25882" xr:uid="{7C7BE668-DACA-4A7D-9FF4-0ADA607BD85C}"/>
    <cellStyle name="出力 2 2 2 3 3 4" xfId="48682" xr:uid="{1850570E-D8FD-4EF2-877B-C169D68C609D}"/>
    <cellStyle name="出力 2 2 2 3 4" xfId="4870" xr:uid="{A52B03A1-A3C2-48DF-9360-5E4D070C0D87}"/>
    <cellStyle name="出力 2 2 2 3 4 2" xfId="15626" xr:uid="{7E8B5856-0AEB-4787-8C35-03741E819ED8}"/>
    <cellStyle name="出力 2 2 2 3 4 2 2" xfId="37316" xr:uid="{93A49CB2-EE0D-443E-9951-C8C71941B63B}"/>
    <cellStyle name="出力 2 2 2 3 4 3" xfId="26558" xr:uid="{3403835A-BBB6-4ED4-A2DE-7D44C9E5B3AA}"/>
    <cellStyle name="出力 2 2 2 3 4 4" xfId="49491" xr:uid="{D0F354CC-34DA-489F-B419-462C3B8E976C}"/>
    <cellStyle name="出力 2 2 2 3 5" xfId="5550" xr:uid="{C49BDC48-AB69-4622-BB4A-DC73E4F5FE4B}"/>
    <cellStyle name="出力 2 2 2 3 5 2" xfId="16306" xr:uid="{8B243F1E-2EF0-44C7-AC5D-22EA21B2820D}"/>
    <cellStyle name="出力 2 2 2 3 5 2 2" xfId="37996" xr:uid="{E97FE624-1D80-475F-A438-113696F0C58A}"/>
    <cellStyle name="出力 2 2 2 3 5 3" xfId="27237" xr:uid="{F752C824-3428-4C70-B278-C0B022CB0A25}"/>
    <cellStyle name="出力 2 2 2 3 6" xfId="6233" xr:uid="{A748368A-7C8C-44D5-AE7C-4B6DF926F94F}"/>
    <cellStyle name="出力 2 2 2 3 6 2" xfId="16989" xr:uid="{AC5DBAF5-B688-45A7-9203-21ED3B4ED9B9}"/>
    <cellStyle name="出力 2 2 2 3 6 2 2" xfId="38679" xr:uid="{881130D3-EEC2-4B99-BF51-65B0FB177B67}"/>
    <cellStyle name="出力 2 2 2 3 6 3" xfId="27920" xr:uid="{FA08C1DD-85CB-4B4E-88A6-DAA9C5CD6E04}"/>
    <cellStyle name="出力 2 2 2 3 7" xfId="6912" xr:uid="{19BC89EB-A5F4-4274-BE33-9A02E23D34EE}"/>
    <cellStyle name="出力 2 2 2 3 7 2" xfId="17668" xr:uid="{EF9FB944-97E1-4C75-A435-20D50378DA27}"/>
    <cellStyle name="出力 2 2 2 3 7 2 2" xfId="39358" xr:uid="{C15AFBF9-1A09-4ED4-B1C9-FD4868CF5EF2}"/>
    <cellStyle name="出力 2 2 2 3 7 3" xfId="28599" xr:uid="{94C2C74A-BEC8-4381-965F-D3D43F9FFF73}"/>
    <cellStyle name="出力 2 2 2 3 8" xfId="7575" xr:uid="{39C3CD15-E42D-47CD-907A-C2A09E2DAEA1}"/>
    <cellStyle name="出力 2 2 2 3 8 2" xfId="18331" xr:uid="{4F17E1AF-9829-41F4-A66E-76AFD51BA980}"/>
    <cellStyle name="出力 2 2 2 3 8 2 2" xfId="40021" xr:uid="{F26EA695-EEAC-40E6-A9E9-EEF8CDB2CBD6}"/>
    <cellStyle name="出力 2 2 2 3 8 3" xfId="29262" xr:uid="{0E8B9E52-4D8B-4107-9BF8-02E588A6008A}"/>
    <cellStyle name="出力 2 2 2 3 9" xfId="8210" xr:uid="{6EF33F9D-3FDC-4E58-804C-3EFB19F534E3}"/>
    <cellStyle name="出力 2 2 2 3 9 2" xfId="18966" xr:uid="{8AC63468-A612-4CB8-929F-6E60D386F85D}"/>
    <cellStyle name="出力 2 2 2 3 9 2 2" xfId="40657" xr:uid="{42F60023-056D-4013-9D50-18DB97261BB5}"/>
    <cellStyle name="出力 2 2 2 3 9 3" xfId="29898" xr:uid="{857582A2-7C89-468D-82F9-EEBECEA0EC94}"/>
    <cellStyle name="出力 2 2 2 30" xfId="45846" xr:uid="{D4A54048-3ED8-48AC-BA22-312FB20BC3EF}"/>
    <cellStyle name="出力 2 2 2 31" xfId="46524" xr:uid="{4E0ED5EA-0D34-436E-AE55-8A925A6BD8E3}"/>
    <cellStyle name="出力 2 2 2 32" xfId="47208" xr:uid="{45680F27-2B96-4393-A126-A936F79B1282}"/>
    <cellStyle name="出力 2 2 2 4" xfId="2902" xr:uid="{ED83D887-7B1D-4481-9596-44EB4415E660}"/>
    <cellStyle name="出力 2 2 2 4 10" xfId="8930" xr:uid="{20698D33-A4A1-42DF-B5FD-F68E93CEA06E}"/>
    <cellStyle name="出力 2 2 2 4 10 2" xfId="19686" xr:uid="{51B872A0-3153-46B0-89D2-9674C54D8A33}"/>
    <cellStyle name="出力 2 2 2 4 10 2 2" xfId="41377" xr:uid="{3D9C580D-231A-41BC-A42F-840234D40253}"/>
    <cellStyle name="出力 2 2 2 4 10 3" xfId="30618" xr:uid="{1A5616E1-0504-4264-AA7E-A2C44466E25C}"/>
    <cellStyle name="出力 2 2 2 4 11" xfId="9555" xr:uid="{092E1751-F05E-4D04-981C-093523AA6B3B}"/>
    <cellStyle name="出力 2 2 2 4 11 2" xfId="20312" xr:uid="{D9DDDE87-516D-45F4-A882-4A2A3D5CD334}"/>
    <cellStyle name="出力 2 2 2 4 11 2 2" xfId="42003" xr:uid="{9AA1FB5E-B511-4AB9-8884-C6E09E50EAFF}"/>
    <cellStyle name="出力 2 2 2 4 11 3" xfId="31244" xr:uid="{B5268FC7-5BF9-4D9A-B074-D0C575D386D3}"/>
    <cellStyle name="出力 2 2 2 4 12" xfId="10190" xr:uid="{FC0712D4-78B7-4103-82F2-D867EAA0E1C5}"/>
    <cellStyle name="出力 2 2 2 4 12 2" xfId="20947" xr:uid="{AF0DDFA1-4639-4B93-A5AB-4A1A4253C5A1}"/>
    <cellStyle name="出力 2 2 2 4 12 2 2" xfId="42638" xr:uid="{9681EE13-7BB2-44C9-BECC-E55837FDF30C}"/>
    <cellStyle name="出力 2 2 2 4 12 3" xfId="31879" xr:uid="{7FD5EA8E-CD80-481E-8D2E-E3ADECDD2626}"/>
    <cellStyle name="出力 2 2 2 4 13" xfId="10842" xr:uid="{F2E020B4-EA55-4A00-A2C7-DE67092E7A6C}"/>
    <cellStyle name="出力 2 2 2 4 13 2" xfId="21599" xr:uid="{2CEEF1B9-1556-4652-803B-EA09831B6663}"/>
    <cellStyle name="出力 2 2 2 4 13 2 2" xfId="43290" xr:uid="{97EAC7C1-0431-4A7B-8246-1F73F510CECA}"/>
    <cellStyle name="出力 2 2 2 4 13 3" xfId="32531" xr:uid="{0A315603-EAE8-4A62-ACBD-058FCE4615C0}"/>
    <cellStyle name="出力 2 2 2 4 14" xfId="11467" xr:uid="{122A1660-2BFB-4787-B6A0-0F0797D99AE2}"/>
    <cellStyle name="出力 2 2 2 4 14 2" xfId="22224" xr:uid="{CFCDF83C-CF52-46A4-A3A8-4D577AE68ECB}"/>
    <cellStyle name="出力 2 2 2 4 14 2 2" xfId="43915" xr:uid="{36BCED5D-F79A-401A-A7C3-9A428E608929}"/>
    <cellStyle name="出力 2 2 2 4 14 3" xfId="33156" xr:uid="{721D503E-E5F4-43EA-8D6B-7A199FB19E23}"/>
    <cellStyle name="出力 2 2 2 4 15" xfId="12072" xr:uid="{701E8445-55D5-49C0-9766-4E635B521374}"/>
    <cellStyle name="出力 2 2 2 4 15 2" xfId="22829" xr:uid="{19194D75-3326-42DA-ABA8-F24FE17BB15F}"/>
    <cellStyle name="出力 2 2 2 4 15 2 2" xfId="44520" xr:uid="{5239036A-F836-43ED-A5DD-0D7CC40C2192}"/>
    <cellStyle name="出力 2 2 2 4 15 3" xfId="33761" xr:uid="{31605391-962D-4E04-B85B-81C369491B38}"/>
    <cellStyle name="出力 2 2 2 4 16" xfId="12701" xr:uid="{AC95C1F6-E593-4791-8CEE-7156D1AC1C8A}"/>
    <cellStyle name="出力 2 2 2 4 16 2" xfId="23458" xr:uid="{1DCCC3CC-4EB5-40F2-898D-9870557D095B}"/>
    <cellStyle name="出力 2 2 2 4 16 2 2" xfId="45149" xr:uid="{DF60D79D-18A6-4CA7-A584-74F1078087BC}"/>
    <cellStyle name="出力 2 2 2 4 16 3" xfId="34390" xr:uid="{916B9BFF-96A7-47C5-AA77-9364D4ED15D4}"/>
    <cellStyle name="出力 2 2 2 4 17" xfId="13372" xr:uid="{D89FA606-F2F7-4846-8CD7-48702E93B8C7}"/>
    <cellStyle name="出力 2 2 2 4 17 2" xfId="35061" xr:uid="{25CBF022-C95F-4DDD-852C-D3465DEED8AD}"/>
    <cellStyle name="出力 2 2 2 4 18" xfId="24301" xr:uid="{AE2C3D41-CABB-40DB-A83B-45FCA3EEA3AD}"/>
    <cellStyle name="出力 2 2 2 4 19" xfId="45999" xr:uid="{D9424397-A5C2-41DF-996A-87DB124FFA67}"/>
    <cellStyle name="出力 2 2 2 4 2" xfId="3553" xr:uid="{DF8AD063-C932-4F18-A7D9-8169A10A024E}"/>
    <cellStyle name="出力 2 2 2 4 2 2" xfId="14309" xr:uid="{D27562CC-F694-453E-A9CA-3AEE571B53B3}"/>
    <cellStyle name="出力 2 2 2 4 2 2 2" xfId="35999" xr:uid="{8D594985-C335-41E5-9B9E-7CB46A24EFFC}"/>
    <cellStyle name="出力 2 2 2 4 2 2 3" xfId="50210" xr:uid="{9C7CA8F1-A54E-4506-BB9C-5EC18F7B25DE}"/>
    <cellStyle name="出力 2 2 2 4 2 3" xfId="25241" xr:uid="{9902C039-7040-4115-BEE7-6A751D12CEBB}"/>
    <cellStyle name="出力 2 2 2 4 2 4" xfId="48041" xr:uid="{9D35E383-317F-48AF-A86D-1D3A4925FF53}"/>
    <cellStyle name="出力 2 2 2 4 20" xfId="46677" xr:uid="{1ABA1734-DE31-4A86-AAC8-DC8D87E18A32}"/>
    <cellStyle name="出力 2 2 2 4 21" xfId="47361" xr:uid="{546F9BF8-01DF-4B63-8E88-757BBC12DD11}"/>
    <cellStyle name="出力 2 2 2 4 3" xfId="4233" xr:uid="{E3994658-0A52-414E-B3DF-8DB6EFCC24D6}"/>
    <cellStyle name="出力 2 2 2 4 3 2" xfId="14989" xr:uid="{450F7368-7DA6-430A-852B-2883A6B5C27B}"/>
    <cellStyle name="出力 2 2 2 4 3 2 2" xfId="36679" xr:uid="{17DBD3E4-2B4A-4169-90A0-7A59E526ED65}"/>
    <cellStyle name="出力 2 2 2 4 3 2 3" xfId="50890" xr:uid="{BDB83BDA-B629-40D9-AD75-C81C8E5F3E8A}"/>
    <cellStyle name="出力 2 2 2 4 3 3" xfId="25921" xr:uid="{A27804F3-5594-4746-BF4B-462F43622DA1}"/>
    <cellStyle name="出力 2 2 2 4 3 4" xfId="48721" xr:uid="{5B03AE8F-AF83-45E0-B985-25D3DA6F5C75}"/>
    <cellStyle name="出力 2 2 2 4 4" xfId="4909" xr:uid="{2D004453-7F97-441F-8E01-1D4604CFFCD6}"/>
    <cellStyle name="出力 2 2 2 4 4 2" xfId="15665" xr:uid="{51040115-AA61-421C-B35F-B4F2319341FD}"/>
    <cellStyle name="出力 2 2 2 4 4 2 2" xfId="37355" xr:uid="{235B6E0D-0A28-4E82-8976-EE145A32135E}"/>
    <cellStyle name="出力 2 2 2 4 4 3" xfId="26597" xr:uid="{811AB132-CF3A-400D-A4E1-DF7CFC10D5BA}"/>
    <cellStyle name="出力 2 2 2 4 4 4" xfId="49530" xr:uid="{43F0CDCB-2C5C-44F4-9665-A5C98B696913}"/>
    <cellStyle name="出力 2 2 2 4 5" xfId="5589" xr:uid="{68251468-A9E0-4A5B-9DC1-6F916101424E}"/>
    <cellStyle name="出力 2 2 2 4 5 2" xfId="16345" xr:uid="{F6716BD2-B32D-46F7-BEF5-90B1D094C751}"/>
    <cellStyle name="出力 2 2 2 4 5 2 2" xfId="38035" xr:uid="{5E24C65E-25F4-4839-8D86-93A40843D307}"/>
    <cellStyle name="出力 2 2 2 4 5 3" xfId="27276" xr:uid="{534F5E27-CED3-41B1-B533-37C362F4A3D3}"/>
    <cellStyle name="出力 2 2 2 4 6" xfId="6272" xr:uid="{54367DB4-F140-47A6-98ED-F578874B8C2E}"/>
    <cellStyle name="出力 2 2 2 4 6 2" xfId="17028" xr:uid="{740C3FFA-E683-4FA9-92E6-6CE1A2ED5AEB}"/>
    <cellStyle name="出力 2 2 2 4 6 2 2" xfId="38718" xr:uid="{F0D55D30-98C6-492D-A7A3-F180DE3E01E8}"/>
    <cellStyle name="出力 2 2 2 4 6 3" xfId="27959" xr:uid="{6BBBA2A7-CB4A-4429-8F84-E12844F8C03A}"/>
    <cellStyle name="出力 2 2 2 4 7" xfId="6951" xr:uid="{D5E82C9A-B3EA-40A4-B6D1-8F521330D011}"/>
    <cellStyle name="出力 2 2 2 4 7 2" xfId="17707" xr:uid="{4CD181D7-6830-4A56-BDC2-BBE9A2B588B1}"/>
    <cellStyle name="出力 2 2 2 4 7 2 2" xfId="39397" xr:uid="{AE1226C7-3FD3-4899-A0CA-4B366329BA3F}"/>
    <cellStyle name="出力 2 2 2 4 7 3" xfId="28638" xr:uid="{274C7E96-F88E-42E7-AB24-89EB8D35F09F}"/>
    <cellStyle name="出力 2 2 2 4 8" xfId="7614" xr:uid="{144E6AFF-3ADD-4F21-B61D-503E0D298793}"/>
    <cellStyle name="出力 2 2 2 4 8 2" xfId="18370" xr:uid="{17D295AC-D83A-4AB8-9DC3-2324BE8057B0}"/>
    <cellStyle name="出力 2 2 2 4 8 2 2" xfId="40061" xr:uid="{0D10362E-3328-40A2-90A2-6E09B4119921}"/>
    <cellStyle name="出力 2 2 2 4 8 3" xfId="29302" xr:uid="{96BBF2B3-47BD-482A-89CB-F0FB14113B3E}"/>
    <cellStyle name="出力 2 2 2 4 9" xfId="8250" xr:uid="{3269BC7F-082E-48EE-9394-A151CF66B1DF}"/>
    <cellStyle name="出力 2 2 2 4 9 2" xfId="19006" xr:uid="{36483F7B-2758-44C6-8DBB-85F8E0AD5FD9}"/>
    <cellStyle name="出力 2 2 2 4 9 2 2" xfId="40697" xr:uid="{E956AEC2-B268-4ED3-94E4-AA538B236816}"/>
    <cellStyle name="出力 2 2 2 4 9 3" xfId="29938" xr:uid="{F8A5D024-4583-4E8D-A7A9-9B451CE0A14C}"/>
    <cellStyle name="出力 2 2 2 5" xfId="2978" xr:uid="{12B35E2C-02EE-4E67-B106-37E047AFB02D}"/>
    <cellStyle name="出力 2 2 2 5 10" xfId="9006" xr:uid="{6F232951-1EA6-450A-987A-4869A382A314}"/>
    <cellStyle name="出力 2 2 2 5 10 2" xfId="19763" xr:uid="{715DAB9E-60E6-4B9F-80AE-59D04ADC1DF6}"/>
    <cellStyle name="出力 2 2 2 5 10 2 2" xfId="41454" xr:uid="{B999757E-DB63-4FFA-A4AA-F2585767A0E0}"/>
    <cellStyle name="出力 2 2 2 5 10 3" xfId="30695" xr:uid="{0A7C9A08-33B3-4A57-AB8A-63BB5A81D5A4}"/>
    <cellStyle name="出力 2 2 2 5 11" xfId="9632" xr:uid="{FE1BD519-5B43-44B7-A86F-ECE7F266B144}"/>
    <cellStyle name="出力 2 2 2 5 11 2" xfId="20389" xr:uid="{69FA5832-D9B2-440E-9491-7FFFEF08F174}"/>
    <cellStyle name="出力 2 2 2 5 11 2 2" xfId="42080" xr:uid="{07EB2A4F-7CA6-476E-8D93-A118FBA0C5C1}"/>
    <cellStyle name="出力 2 2 2 5 11 3" xfId="31321" xr:uid="{7EE52BE0-5B8C-458B-BECF-FA40BB73498A}"/>
    <cellStyle name="出力 2 2 2 5 12" xfId="10267" xr:uid="{96DC489B-9AE9-459C-AC32-C73E6DF1EC0C}"/>
    <cellStyle name="出力 2 2 2 5 12 2" xfId="21024" xr:uid="{20FF6B05-5346-4DE0-9F51-A0B59607A9C0}"/>
    <cellStyle name="出力 2 2 2 5 12 2 2" xfId="42715" xr:uid="{1B78A9C8-A002-406E-9D46-B8B39701B25C}"/>
    <cellStyle name="出力 2 2 2 5 12 3" xfId="31956" xr:uid="{D9820E11-C6DA-4DC2-9B6E-F579254311CF}"/>
    <cellStyle name="出力 2 2 2 5 13" xfId="10919" xr:uid="{904CBA45-79ED-4261-9A3B-361A7206A3EF}"/>
    <cellStyle name="出力 2 2 2 5 13 2" xfId="21676" xr:uid="{059F85F3-C6D2-46CA-9B8F-A1E950A34C42}"/>
    <cellStyle name="出力 2 2 2 5 13 2 2" xfId="43367" xr:uid="{F1B0E1EB-F062-4AEC-AD0D-8813EE064171}"/>
    <cellStyle name="出力 2 2 2 5 13 3" xfId="32608" xr:uid="{A585460A-A570-41DA-9E64-D1D74380F0CC}"/>
    <cellStyle name="出力 2 2 2 5 14" xfId="11544" xr:uid="{E2E0EE5F-9783-4112-B3A2-69BFFF1ACC5C}"/>
    <cellStyle name="出力 2 2 2 5 14 2" xfId="22301" xr:uid="{0120EF62-D547-4338-8B4E-E7016B0CC84B}"/>
    <cellStyle name="出力 2 2 2 5 14 2 2" xfId="43992" xr:uid="{4552630D-7E55-4335-97F9-9F1A52F1310E}"/>
    <cellStyle name="出力 2 2 2 5 14 3" xfId="33233" xr:uid="{A55F8974-CBE4-479A-9B98-C2519B040F77}"/>
    <cellStyle name="出力 2 2 2 5 15" xfId="12149" xr:uid="{FA325E3A-3D22-4750-B388-380552872AFC}"/>
    <cellStyle name="出力 2 2 2 5 15 2" xfId="22906" xr:uid="{661144AB-1FBB-46AD-86FF-BD22375A6CBF}"/>
    <cellStyle name="出力 2 2 2 5 15 2 2" xfId="44597" xr:uid="{3D3CBA78-7E82-493A-9B6C-A317D2CB70A4}"/>
    <cellStyle name="出力 2 2 2 5 15 3" xfId="33838" xr:uid="{F249DF23-CE8F-453B-B167-3EF35776B45B}"/>
    <cellStyle name="出力 2 2 2 5 16" xfId="12778" xr:uid="{4E096C3E-2090-4652-B001-1B429D91D8EA}"/>
    <cellStyle name="出力 2 2 2 5 16 2" xfId="23535" xr:uid="{BE689967-9952-494F-87DB-52DCD0C0853D}"/>
    <cellStyle name="出力 2 2 2 5 16 2 2" xfId="45226" xr:uid="{F7E8ED4C-EF0B-4710-9F3A-5BA9FBA38647}"/>
    <cellStyle name="出力 2 2 2 5 16 3" xfId="34467" xr:uid="{EABE59E7-324F-4BB7-80A6-270C7B0ECDF6}"/>
    <cellStyle name="出力 2 2 2 5 17" xfId="13449" xr:uid="{40D73163-A180-466F-88DA-B38839F324C4}"/>
    <cellStyle name="出力 2 2 2 5 17 2" xfId="35138" xr:uid="{EC5FCD1D-AE0A-42F1-A660-EF806873206A}"/>
    <cellStyle name="出力 2 2 2 5 18" xfId="24378" xr:uid="{68FBAFA1-B17B-4C92-86B1-6141900A0D6B}"/>
    <cellStyle name="出力 2 2 2 5 19" xfId="46076" xr:uid="{B5B16A6C-2702-4A6C-9602-93FD17D1ECD7}"/>
    <cellStyle name="出力 2 2 2 5 2" xfId="3630" xr:uid="{D33579D1-35EF-4E2E-97B2-893DC63558FA}"/>
    <cellStyle name="出力 2 2 2 5 2 2" xfId="14386" xr:uid="{8DBE3747-3A50-43AA-B0A0-6DFB8332B7BC}"/>
    <cellStyle name="出力 2 2 2 5 2 2 2" xfId="36076" xr:uid="{D46103C1-F7E8-422B-A14C-958659BC3183}"/>
    <cellStyle name="出力 2 2 2 5 2 2 3" xfId="50287" xr:uid="{A60929CD-0597-4334-99DC-B99B6189D330}"/>
    <cellStyle name="出力 2 2 2 5 2 3" xfId="25318" xr:uid="{2C8ECD31-29DF-4A9F-B562-ABAA09B8E39F}"/>
    <cellStyle name="出力 2 2 2 5 2 4" xfId="48118" xr:uid="{EF69C87A-16C9-402D-87B4-8326085671D9}"/>
    <cellStyle name="出力 2 2 2 5 20" xfId="46754" xr:uid="{77EB1BD7-8DD0-414D-A154-D45BC6E714C9}"/>
    <cellStyle name="出力 2 2 2 5 21" xfId="47438" xr:uid="{61FBAC26-0BBF-4DA0-A387-545A982C3111}"/>
    <cellStyle name="出力 2 2 2 5 3" xfId="4310" xr:uid="{3B252692-5626-4AA0-9392-6EB9418621E9}"/>
    <cellStyle name="出力 2 2 2 5 3 2" xfId="15066" xr:uid="{3D3D6094-A745-4E81-B5AC-2564F7A3FC16}"/>
    <cellStyle name="出力 2 2 2 5 3 2 2" xfId="36756" xr:uid="{077DDF3E-9222-462A-9B3B-1948D1BBEBB2}"/>
    <cellStyle name="出力 2 2 2 5 3 2 3" xfId="50967" xr:uid="{B81CD883-EFBE-4173-AFDC-782E4C24B47E}"/>
    <cellStyle name="出力 2 2 2 5 3 3" xfId="25998" xr:uid="{6C9F6762-9309-4C19-813E-7E5FFEAB598D}"/>
    <cellStyle name="出力 2 2 2 5 3 4" xfId="48798" xr:uid="{069339AE-12A3-498A-B591-1FA186DFF81C}"/>
    <cellStyle name="出力 2 2 2 5 4" xfId="4986" xr:uid="{9253BF32-6607-46A4-8BFF-AC6C060D4A2B}"/>
    <cellStyle name="出力 2 2 2 5 4 2" xfId="15742" xr:uid="{4F7A6207-05F5-45BE-A06D-C6C1FB90849F}"/>
    <cellStyle name="出力 2 2 2 5 4 2 2" xfId="37432" xr:uid="{AAC98361-D2F0-466A-A867-AA24772392AB}"/>
    <cellStyle name="出力 2 2 2 5 4 3" xfId="26674" xr:uid="{4A06698B-9D83-48DF-9988-53D00FB02D9A}"/>
    <cellStyle name="出力 2 2 2 5 4 4" xfId="49607" xr:uid="{E99E5193-DB9C-4D87-869D-7467AA5F86C8}"/>
    <cellStyle name="出力 2 2 2 5 5" xfId="5666" xr:uid="{B07AF414-1D2F-43A4-BDBF-411C7A41A339}"/>
    <cellStyle name="出力 2 2 2 5 5 2" xfId="16422" xr:uid="{F2EBE627-E312-4959-ABC7-FF253E07D985}"/>
    <cellStyle name="出力 2 2 2 5 5 2 2" xfId="38112" xr:uid="{B369E492-A458-4617-BCEE-28328F76AC57}"/>
    <cellStyle name="出力 2 2 2 5 5 3" xfId="27353" xr:uid="{CCB1DAB8-AAC7-4566-915D-DFC21185E8B4}"/>
    <cellStyle name="出力 2 2 2 5 6" xfId="6349" xr:uid="{2AF0336E-BAA5-4BE0-B393-4411A0207002}"/>
    <cellStyle name="出力 2 2 2 5 6 2" xfId="17105" xr:uid="{A1B084C0-FA24-479D-8CDB-7CEBB940E017}"/>
    <cellStyle name="出力 2 2 2 5 6 2 2" xfId="38795" xr:uid="{E965FD7B-9A7F-417E-8397-2A76BE376D0D}"/>
    <cellStyle name="出力 2 2 2 5 6 3" xfId="28036" xr:uid="{B6BAE067-28CD-4AF5-8A6D-9537836DEFB8}"/>
    <cellStyle name="出力 2 2 2 5 7" xfId="7028" xr:uid="{84091B16-F46E-4B8A-862D-3BB78F3E45E5}"/>
    <cellStyle name="出力 2 2 2 5 7 2" xfId="17784" xr:uid="{C1DF4ABC-9FF8-4894-B538-9DDE83A83EFE}"/>
    <cellStyle name="出力 2 2 2 5 7 2 2" xfId="39474" xr:uid="{4262B776-6784-4BD1-AE36-653E2722788A}"/>
    <cellStyle name="出力 2 2 2 5 7 3" xfId="28715" xr:uid="{BA7686EE-CAFB-4826-85CD-93526AF347BE}"/>
    <cellStyle name="出力 2 2 2 5 8" xfId="7691" xr:uid="{FBB49263-3ACF-47A9-B689-4BAF52BB000A}"/>
    <cellStyle name="出力 2 2 2 5 8 2" xfId="18447" xr:uid="{253DDEF4-5651-43F6-A18D-E594594352C8}"/>
    <cellStyle name="出力 2 2 2 5 8 2 2" xfId="40138" xr:uid="{9996EB65-A0FB-415A-A9C1-14DD9F005762}"/>
    <cellStyle name="出力 2 2 2 5 8 3" xfId="29379" xr:uid="{CF298B36-5A4F-41DE-A10B-57105D5DBAF4}"/>
    <cellStyle name="出力 2 2 2 5 9" xfId="8327" xr:uid="{288239A6-E5C4-4B25-A103-003D5BE29D2D}"/>
    <cellStyle name="出力 2 2 2 5 9 2" xfId="19083" xr:uid="{89A03C3A-7729-408F-AA23-D694998E0A92}"/>
    <cellStyle name="出力 2 2 2 5 9 2 2" xfId="40774" xr:uid="{5B8A2DB0-2106-424B-9D9A-D5F049206393}"/>
    <cellStyle name="出力 2 2 2 5 9 3" xfId="30015" xr:uid="{FD852ACE-E210-46D7-BEDF-6F8C44F0978E}"/>
    <cellStyle name="出力 2 2 2 6" xfId="3023" xr:uid="{2910D0AB-C514-4020-BC84-354CA1071D6E}"/>
    <cellStyle name="出力 2 2 2 6 10" xfId="9051" xr:uid="{5665EFE7-98F9-4B99-91D3-11990FBB6A0F}"/>
    <cellStyle name="出力 2 2 2 6 10 2" xfId="19808" xr:uid="{AEC2950A-7609-4D5F-B279-B34137DD59FC}"/>
    <cellStyle name="出力 2 2 2 6 10 2 2" xfId="41499" xr:uid="{2AA26907-9E65-42D8-9B04-3B9618B50F79}"/>
    <cellStyle name="出力 2 2 2 6 10 3" xfId="30740" xr:uid="{BB3410A5-E307-48E0-9A9F-816E8FB5BFA5}"/>
    <cellStyle name="出力 2 2 2 6 11" xfId="9677" xr:uid="{5B7CB9D0-7362-41AE-AB9D-F8138A43D88D}"/>
    <cellStyle name="出力 2 2 2 6 11 2" xfId="20434" xr:uid="{C070EDF2-3B98-4B89-B26F-97E000256E2C}"/>
    <cellStyle name="出力 2 2 2 6 11 2 2" xfId="42125" xr:uid="{A0206DF3-EF7A-4101-BC58-CDE84B2622E8}"/>
    <cellStyle name="出力 2 2 2 6 11 3" xfId="31366" xr:uid="{B7D183A5-7DAD-4C70-9D65-9A6D47604A4F}"/>
    <cellStyle name="出力 2 2 2 6 12" xfId="10312" xr:uid="{A45533CB-30CC-4CFE-B68E-F732143FA7A5}"/>
    <cellStyle name="出力 2 2 2 6 12 2" xfId="21069" xr:uid="{FB097211-D720-4A87-B0A5-82131DCF7F9B}"/>
    <cellStyle name="出力 2 2 2 6 12 2 2" xfId="42760" xr:uid="{7C153274-B0A1-4476-9898-BBD1E63F9DA4}"/>
    <cellStyle name="出力 2 2 2 6 12 3" xfId="32001" xr:uid="{D0C00931-4B85-45F9-9FC5-21EAD8DB534A}"/>
    <cellStyle name="出力 2 2 2 6 13" xfId="10964" xr:uid="{BCD075FD-2FE4-4C8F-9366-63F0D3072604}"/>
    <cellStyle name="出力 2 2 2 6 13 2" xfId="21721" xr:uid="{CF221639-27DF-4A9D-97CF-DAA00EA87E1D}"/>
    <cellStyle name="出力 2 2 2 6 13 2 2" xfId="43412" xr:uid="{5F6F7169-16F1-444C-B7FE-6D83D13EA696}"/>
    <cellStyle name="出力 2 2 2 6 13 3" xfId="32653" xr:uid="{62C4C3C4-4E2B-4104-8063-B6C8D4C5E65B}"/>
    <cellStyle name="出力 2 2 2 6 14" xfId="11589" xr:uid="{ED68F542-4404-4DDA-BE03-12BF3FE45277}"/>
    <cellStyle name="出力 2 2 2 6 14 2" xfId="22346" xr:uid="{A134FA59-BBB9-4231-979A-86B22BDC9BC5}"/>
    <cellStyle name="出力 2 2 2 6 14 2 2" xfId="44037" xr:uid="{51CC84D3-CEF4-4DC3-8BEE-D15E5808E4B9}"/>
    <cellStyle name="出力 2 2 2 6 14 3" xfId="33278" xr:uid="{372EA741-183A-4286-B705-693FE63DC921}"/>
    <cellStyle name="出力 2 2 2 6 15" xfId="12194" xr:uid="{B927D06D-A57D-407C-BCC3-8DE033D497DC}"/>
    <cellStyle name="出力 2 2 2 6 15 2" xfId="22951" xr:uid="{05B2BD4A-148D-49D2-9A33-2078709EBE59}"/>
    <cellStyle name="出力 2 2 2 6 15 2 2" xfId="44642" xr:uid="{2034CD55-898B-462A-81AE-898E250BA418}"/>
    <cellStyle name="出力 2 2 2 6 15 3" xfId="33883" xr:uid="{B6177D09-D77E-4B86-8866-DDC630076A3B}"/>
    <cellStyle name="出力 2 2 2 6 16" xfId="12823" xr:uid="{19846057-D334-46E3-AE0A-62CDF1C3C3F5}"/>
    <cellStyle name="出力 2 2 2 6 16 2" xfId="23580" xr:uid="{5F05A4BB-ADE3-4A8D-8337-70E8F6C751CE}"/>
    <cellStyle name="出力 2 2 2 6 16 2 2" xfId="45271" xr:uid="{94370C73-B58B-409F-BCE2-9B0BCD1F96C1}"/>
    <cellStyle name="出力 2 2 2 6 16 3" xfId="34512" xr:uid="{BD84B042-05D8-4A42-8F55-53AF4ECF2D4F}"/>
    <cellStyle name="出力 2 2 2 6 17" xfId="13494" xr:uid="{386E3D5F-F1C8-4F07-8ACD-A020B83591B6}"/>
    <cellStyle name="出力 2 2 2 6 17 2" xfId="35183" xr:uid="{BA36D7C5-CEFF-463E-A4A2-044EA6D1D607}"/>
    <cellStyle name="出力 2 2 2 6 18" xfId="24423" xr:uid="{A1CC0BFD-ED55-4659-8C46-B64C0CC16102}"/>
    <cellStyle name="出力 2 2 2 6 19" xfId="46121" xr:uid="{4C53FC05-0249-4748-8DFF-1AE9623A1D6E}"/>
    <cellStyle name="出力 2 2 2 6 2" xfId="3675" xr:uid="{DD2ABECA-C146-43A7-922C-B3832BB1AA86}"/>
    <cellStyle name="出力 2 2 2 6 2 2" xfId="14431" xr:uid="{26C161C2-1BC5-436D-AF1A-94242D66713F}"/>
    <cellStyle name="出力 2 2 2 6 2 2 2" xfId="36121" xr:uid="{0C6C2D39-2E3C-4B99-9DD2-140D56FE8A27}"/>
    <cellStyle name="出力 2 2 2 6 2 2 3" xfId="50332" xr:uid="{D817E370-2B5E-4254-9744-48F753673E9D}"/>
    <cellStyle name="出力 2 2 2 6 2 3" xfId="25363" xr:uid="{2A3E4458-EFE4-46CC-BC1A-41006C764B0A}"/>
    <cellStyle name="出力 2 2 2 6 2 4" xfId="48163" xr:uid="{C7F38DB9-547E-4000-B6CB-A3DA6BFBD01F}"/>
    <cellStyle name="出力 2 2 2 6 20" xfId="46799" xr:uid="{099ADEA3-A30E-46ED-9A82-F1C7F3D97360}"/>
    <cellStyle name="出力 2 2 2 6 21" xfId="47483" xr:uid="{371B5F93-AFB1-4CBB-9EA8-C6C261D0A6B2}"/>
    <cellStyle name="出力 2 2 2 6 3" xfId="4355" xr:uid="{49C72EB3-2F4D-477F-A113-80024C9C552D}"/>
    <cellStyle name="出力 2 2 2 6 3 2" xfId="15111" xr:uid="{4CEA0817-5A42-4D23-96C5-5D36242E0638}"/>
    <cellStyle name="出力 2 2 2 6 3 2 2" xfId="36801" xr:uid="{6C112839-E253-4892-A508-F948D19D7BFE}"/>
    <cellStyle name="出力 2 2 2 6 3 2 3" xfId="51012" xr:uid="{5CDD0BE1-B168-4CDF-BCAB-764F33829AE4}"/>
    <cellStyle name="出力 2 2 2 6 3 3" xfId="26043" xr:uid="{6C38420D-E7D1-4278-BEC1-10B649921909}"/>
    <cellStyle name="出力 2 2 2 6 3 4" xfId="48843" xr:uid="{53B008AF-F0BD-4794-B286-6862D637A4F7}"/>
    <cellStyle name="出力 2 2 2 6 4" xfId="5031" xr:uid="{CC8AE917-E800-4C37-8EFC-C6A64C52DC6A}"/>
    <cellStyle name="出力 2 2 2 6 4 2" xfId="15787" xr:uid="{87B7EA1E-B137-403F-9B06-5056EE848BCA}"/>
    <cellStyle name="出力 2 2 2 6 4 2 2" xfId="37477" xr:uid="{CBCB5A64-177B-43FC-A513-46E8683ECB25}"/>
    <cellStyle name="出力 2 2 2 6 4 3" xfId="26719" xr:uid="{8247D011-881E-42BB-BE88-D3D4D20973E5}"/>
    <cellStyle name="出力 2 2 2 6 4 4" xfId="49652" xr:uid="{98292D9F-CDE1-4DAA-B617-DF339A1D0E1E}"/>
    <cellStyle name="出力 2 2 2 6 5" xfId="5711" xr:uid="{18157B60-BA38-4503-84CE-AF82FF593990}"/>
    <cellStyle name="出力 2 2 2 6 5 2" xfId="16467" xr:uid="{68B42798-3673-4BF1-B7BD-A5C1BE469366}"/>
    <cellStyle name="出力 2 2 2 6 5 2 2" xfId="38157" xr:uid="{24C1E1B9-69FC-47E3-943E-BD81727D5507}"/>
    <cellStyle name="出力 2 2 2 6 5 3" xfId="27398" xr:uid="{C1CB333B-7B7D-4601-8FD6-C0A501FECCD4}"/>
    <cellStyle name="出力 2 2 2 6 6" xfId="6394" xr:uid="{BC0EEA20-2B6A-4176-98A6-6FCAADE24936}"/>
    <cellStyle name="出力 2 2 2 6 6 2" xfId="17150" xr:uid="{4C9EBA57-12CE-4952-82AE-5E07B8D21A60}"/>
    <cellStyle name="出力 2 2 2 6 6 2 2" xfId="38840" xr:uid="{3EC28AA3-423D-4AA4-9B3A-E4C5AD0F7081}"/>
    <cellStyle name="出力 2 2 2 6 6 3" xfId="28081" xr:uid="{73BBEF37-4AF1-4799-B70A-904AB8D716B4}"/>
    <cellStyle name="出力 2 2 2 6 7" xfId="7073" xr:uid="{0BA1B771-CD49-451D-8F40-B6AAD6E37F18}"/>
    <cellStyle name="出力 2 2 2 6 7 2" xfId="17829" xr:uid="{02FF446E-3927-47F9-A35C-F55EB352F8AA}"/>
    <cellStyle name="出力 2 2 2 6 7 2 2" xfId="39519" xr:uid="{E2432033-898D-4C54-9E29-34DEFEB0F4B6}"/>
    <cellStyle name="出力 2 2 2 6 7 3" xfId="28760" xr:uid="{1D8C5457-06E1-4B9C-8CDD-1414C90FB9C2}"/>
    <cellStyle name="出力 2 2 2 6 8" xfId="7736" xr:uid="{DC07AD34-F316-4B8A-9494-C9A20A070E53}"/>
    <cellStyle name="出力 2 2 2 6 8 2" xfId="18492" xr:uid="{FFA599C1-4298-4B27-A4FB-3ADB6386A556}"/>
    <cellStyle name="出力 2 2 2 6 8 2 2" xfId="40183" xr:uid="{F4F88C23-C013-493F-A710-AB81DEEE49B1}"/>
    <cellStyle name="出力 2 2 2 6 8 3" xfId="29424" xr:uid="{5988A3FB-FE6A-4CD4-8970-18128E77CB89}"/>
    <cellStyle name="出力 2 2 2 6 9" xfId="8372" xr:uid="{A221DA90-F32B-468B-B1BE-71540B7EE924}"/>
    <cellStyle name="出力 2 2 2 6 9 2" xfId="19128" xr:uid="{11EFBE73-F310-49A2-9B81-CA3F42BB0C04}"/>
    <cellStyle name="出力 2 2 2 6 9 2 2" xfId="40819" xr:uid="{9E0FD51D-19AB-44E7-A5EC-6A3D782BBAD6}"/>
    <cellStyle name="出力 2 2 2 6 9 3" xfId="30060" xr:uid="{70657A58-5FB7-42B3-A9CB-E2DA9C2D8B4B}"/>
    <cellStyle name="出力 2 2 2 7" xfId="3068" xr:uid="{AB5083EB-97EE-4910-9332-C31DFFB3FC6C}"/>
    <cellStyle name="出力 2 2 2 7 10" xfId="9096" xr:uid="{05B99148-1FCA-4261-8C4E-4CF5469C3556}"/>
    <cellStyle name="出力 2 2 2 7 10 2" xfId="19853" xr:uid="{DCA08E95-1B40-4C3C-BF5D-745F733FC419}"/>
    <cellStyle name="出力 2 2 2 7 10 2 2" xfId="41544" xr:uid="{54E7EEEF-3B0A-430D-9979-FA4414F49A85}"/>
    <cellStyle name="出力 2 2 2 7 10 3" xfId="30785" xr:uid="{78577CDF-D0E0-4368-89B0-AA467A4CEDC8}"/>
    <cellStyle name="出力 2 2 2 7 11" xfId="9722" xr:uid="{775A28C2-8730-4A04-9368-C103905A3F29}"/>
    <cellStyle name="出力 2 2 2 7 11 2" xfId="20479" xr:uid="{BCB7E2C4-0F84-4426-A831-E02C202A6614}"/>
    <cellStyle name="出力 2 2 2 7 11 2 2" xfId="42170" xr:uid="{E5AF0DD5-000A-4698-833C-51D6568C5F3D}"/>
    <cellStyle name="出力 2 2 2 7 11 3" xfId="31411" xr:uid="{2BA7B48E-78EB-4200-A8AA-F64BD663E488}"/>
    <cellStyle name="出力 2 2 2 7 12" xfId="10357" xr:uid="{7069D36F-C114-4843-808F-E8ACD18A3C3C}"/>
    <cellStyle name="出力 2 2 2 7 12 2" xfId="21114" xr:uid="{7057558E-1D1C-405A-97D9-4807DA2CA96E}"/>
    <cellStyle name="出力 2 2 2 7 12 2 2" xfId="42805" xr:uid="{00F2FE41-9201-4A8F-B821-1B9BD82C9AAC}"/>
    <cellStyle name="出力 2 2 2 7 12 3" xfId="32046" xr:uid="{AA806634-78AF-4CD7-935D-83098768558E}"/>
    <cellStyle name="出力 2 2 2 7 13" xfId="11009" xr:uid="{2F8C4EAF-58C4-4C23-B4DC-913CD8E492C6}"/>
    <cellStyle name="出力 2 2 2 7 13 2" xfId="21766" xr:uid="{6EE7568C-6025-49E3-9C59-DFAF6F035766}"/>
    <cellStyle name="出力 2 2 2 7 13 2 2" xfId="43457" xr:uid="{EF17B59F-B3C3-4BF5-B22D-050AEF7DC2A2}"/>
    <cellStyle name="出力 2 2 2 7 13 3" xfId="32698" xr:uid="{05AB5904-652A-4A1B-A07E-D3DB76CE3070}"/>
    <cellStyle name="出力 2 2 2 7 14" xfId="11634" xr:uid="{90EE84FC-D316-4DF5-848F-737739C4E11A}"/>
    <cellStyle name="出力 2 2 2 7 14 2" xfId="22391" xr:uid="{66B309B2-4DA7-4B8D-842B-7915760A591B}"/>
    <cellStyle name="出力 2 2 2 7 14 2 2" xfId="44082" xr:uid="{997221D6-6A04-4C59-AF93-97137E0D9855}"/>
    <cellStyle name="出力 2 2 2 7 14 3" xfId="33323" xr:uid="{E2C00ED2-C761-468E-B984-B1FCFFDC5837}"/>
    <cellStyle name="出力 2 2 2 7 15" xfId="12239" xr:uid="{E7EC9C62-1881-40B4-8B44-386AACCA64EA}"/>
    <cellStyle name="出力 2 2 2 7 15 2" xfId="22996" xr:uid="{5C56F9CF-87BB-47E0-9F19-C21C0C3BA567}"/>
    <cellStyle name="出力 2 2 2 7 15 2 2" xfId="44687" xr:uid="{CBD3121E-FDEB-4018-8BCA-CD14327FC2DD}"/>
    <cellStyle name="出力 2 2 2 7 15 3" xfId="33928" xr:uid="{25630B47-BE2E-4212-85DC-CF1424600009}"/>
    <cellStyle name="出力 2 2 2 7 16" xfId="12868" xr:uid="{59CF40B7-6BAC-4DCD-9C2C-E8304CE27180}"/>
    <cellStyle name="出力 2 2 2 7 16 2" xfId="23625" xr:uid="{7B15BCC6-A935-4C5E-8A50-3858705E61AB}"/>
    <cellStyle name="出力 2 2 2 7 16 2 2" xfId="45316" xr:uid="{8593D8FD-7E06-4445-BD9E-B51F8C2913F5}"/>
    <cellStyle name="出力 2 2 2 7 16 3" xfId="34557" xr:uid="{CA6303DF-B6CA-4F60-B440-72C689708291}"/>
    <cellStyle name="出力 2 2 2 7 17" xfId="13539" xr:uid="{50F1BA25-2213-402F-BEA7-49889F101DE3}"/>
    <cellStyle name="出力 2 2 2 7 17 2" xfId="35228" xr:uid="{4B5F44E1-916E-4459-988E-D18068B81A21}"/>
    <cellStyle name="出力 2 2 2 7 18" xfId="24468" xr:uid="{13A5F6C1-3439-4C50-B2D3-B837164F0C98}"/>
    <cellStyle name="出力 2 2 2 7 19" xfId="46166" xr:uid="{F6FFD251-F0D4-4383-A3F4-D45E080824D6}"/>
    <cellStyle name="出力 2 2 2 7 2" xfId="3720" xr:uid="{A3F32F1E-447A-4222-A67E-B5218E8072E8}"/>
    <cellStyle name="出力 2 2 2 7 2 2" xfId="14476" xr:uid="{F465CB3A-EF27-465D-860D-EA200889803A}"/>
    <cellStyle name="出力 2 2 2 7 2 2 2" xfId="36166" xr:uid="{E4E625F6-B780-4CE1-AEC7-4FE3A4CBAC23}"/>
    <cellStyle name="出力 2 2 2 7 2 2 3" xfId="50377" xr:uid="{E00F5376-927A-4848-BD71-258775E0841C}"/>
    <cellStyle name="出力 2 2 2 7 2 3" xfId="25408" xr:uid="{466538E0-89E2-4D43-BAC2-0100808B61DC}"/>
    <cellStyle name="出力 2 2 2 7 2 4" xfId="48208" xr:uid="{9BE5327C-EA3C-4130-90B5-392E932858E3}"/>
    <cellStyle name="出力 2 2 2 7 20" xfId="46844" xr:uid="{99095F5C-19FF-4B04-B3AA-22213BC49164}"/>
    <cellStyle name="出力 2 2 2 7 21" xfId="47528" xr:uid="{C19B1807-E96B-4BBD-A237-30AE03B8492B}"/>
    <cellStyle name="出力 2 2 2 7 3" xfId="4400" xr:uid="{C6D42E93-352C-4F14-85CE-A13151A5FD65}"/>
    <cellStyle name="出力 2 2 2 7 3 2" xfId="15156" xr:uid="{744A24EE-1C54-429E-A2ED-9D60F14B0BCD}"/>
    <cellStyle name="出力 2 2 2 7 3 2 2" xfId="36846" xr:uid="{A15312A6-7D49-4D6E-9009-34C13747D168}"/>
    <cellStyle name="出力 2 2 2 7 3 2 3" xfId="51057" xr:uid="{E39761A9-3B03-45F9-A4E4-1F800BA9069D}"/>
    <cellStyle name="出力 2 2 2 7 3 3" xfId="26088" xr:uid="{6811D95A-C000-4389-86A8-73FFF611BB62}"/>
    <cellStyle name="出力 2 2 2 7 3 4" xfId="48888" xr:uid="{F919DFD0-2D4C-4871-8B83-EDF876BD9E83}"/>
    <cellStyle name="出力 2 2 2 7 4" xfId="5076" xr:uid="{B55EC938-31B3-4C18-856E-63F7ED7106E3}"/>
    <cellStyle name="出力 2 2 2 7 4 2" xfId="15832" xr:uid="{9FA82013-1022-494E-AC5C-C9191887AA4E}"/>
    <cellStyle name="出力 2 2 2 7 4 2 2" xfId="37522" xr:uid="{F0A9EF66-E7C9-4074-8527-C551889DC2EE}"/>
    <cellStyle name="出力 2 2 2 7 4 3" xfId="26764" xr:uid="{37F7E74A-A794-4390-A2CB-B596ACE8B8B4}"/>
    <cellStyle name="出力 2 2 2 7 4 4" xfId="49697" xr:uid="{7F338199-43C3-42EC-871A-A56B86B5C6A7}"/>
    <cellStyle name="出力 2 2 2 7 5" xfId="5756" xr:uid="{54D664CC-9B5A-47F5-827F-CDFE91FA067F}"/>
    <cellStyle name="出力 2 2 2 7 5 2" xfId="16512" xr:uid="{E7960914-B470-428B-A1EB-F74EECC8D923}"/>
    <cellStyle name="出力 2 2 2 7 5 2 2" xfId="38202" xr:uid="{3459A1D6-366E-4B81-A8FA-723D9756CAAD}"/>
    <cellStyle name="出力 2 2 2 7 5 3" xfId="27443" xr:uid="{EDDA6EE1-803E-4480-8776-BD1B5972C486}"/>
    <cellStyle name="出力 2 2 2 7 6" xfId="6439" xr:uid="{5900AC3A-614B-4DBC-AFD9-B1AB763E1683}"/>
    <cellStyle name="出力 2 2 2 7 6 2" xfId="17195" xr:uid="{0F16F0B5-0C77-461A-ADE8-39A69CCA93AD}"/>
    <cellStyle name="出力 2 2 2 7 6 2 2" xfId="38885" xr:uid="{0F309E79-1E88-468C-AE0F-B8A719303F14}"/>
    <cellStyle name="出力 2 2 2 7 6 3" xfId="28126" xr:uid="{5492FA43-E0AC-4BC3-87A7-B9BBA9DC2A9D}"/>
    <cellStyle name="出力 2 2 2 7 7" xfId="7118" xr:uid="{1EFDCBC6-D5BC-4581-AE5E-37958DB28F44}"/>
    <cellStyle name="出力 2 2 2 7 7 2" xfId="17874" xr:uid="{A53A6D14-FD62-4007-BFCA-B8F1185196A3}"/>
    <cellStyle name="出力 2 2 2 7 7 2 2" xfId="39564" xr:uid="{B90C1148-0078-478B-B73C-9D157A8D296B}"/>
    <cellStyle name="出力 2 2 2 7 7 3" xfId="28805" xr:uid="{9EA2F5AD-CECC-4D8C-9E87-280F8A3EA8DA}"/>
    <cellStyle name="出力 2 2 2 7 8" xfId="7781" xr:uid="{1B37291D-F25E-4C7E-95FD-BC7299B1C951}"/>
    <cellStyle name="出力 2 2 2 7 8 2" xfId="18537" xr:uid="{B3C8D60F-331C-41A3-B2C7-BF44F1F37DF5}"/>
    <cellStyle name="出力 2 2 2 7 8 2 2" xfId="40228" xr:uid="{46F86383-2660-4189-86B4-A1F151BAC7E1}"/>
    <cellStyle name="出力 2 2 2 7 8 3" xfId="29469" xr:uid="{FB1629B0-D16E-46B1-8A40-93416C643562}"/>
    <cellStyle name="出力 2 2 2 7 9" xfId="8417" xr:uid="{E7A6B8E0-EF66-4C22-9602-73F2443FBB93}"/>
    <cellStyle name="出力 2 2 2 7 9 2" xfId="19173" xr:uid="{AD1980F7-FE7E-49CA-9E7F-5A44DE2BA8EF}"/>
    <cellStyle name="出力 2 2 2 7 9 2 2" xfId="40864" xr:uid="{A819E308-D1FD-45F5-91BA-5E0DF2CBD069}"/>
    <cellStyle name="出力 2 2 2 7 9 3" xfId="30105" xr:uid="{33009550-6A5F-4B9D-A284-7C3BC7179B7A}"/>
    <cellStyle name="出力 2 2 2 8" xfId="3128" xr:uid="{F24E0C03-B4B7-4DDE-9220-F89E8AB4678F}"/>
    <cellStyle name="出力 2 2 2 8 10" xfId="9156" xr:uid="{6BAF6864-3FDF-4113-B5AC-84078E8CA4C5}"/>
    <cellStyle name="出力 2 2 2 8 10 2" xfId="19913" xr:uid="{F254B3A4-D9C9-45BE-A708-DDA09AA7585E}"/>
    <cellStyle name="出力 2 2 2 8 10 2 2" xfId="41604" xr:uid="{2D0D0914-1F9A-4EC9-97C0-FA02A77F8B5E}"/>
    <cellStyle name="出力 2 2 2 8 10 3" xfId="30845" xr:uid="{AC257E2F-163C-427B-A110-78C6174654BD}"/>
    <cellStyle name="出力 2 2 2 8 11" xfId="9782" xr:uid="{A4BF8936-C993-457D-A3F8-529D767A43B9}"/>
    <cellStyle name="出力 2 2 2 8 11 2" xfId="20539" xr:uid="{50E34E99-A0F4-4659-ACE4-CA25021683B3}"/>
    <cellStyle name="出力 2 2 2 8 11 2 2" xfId="42230" xr:uid="{F3213A63-057B-4AB6-8C02-C9FD49F69A1D}"/>
    <cellStyle name="出力 2 2 2 8 11 3" xfId="31471" xr:uid="{4EC2F5A7-00A0-4389-AED9-511945286340}"/>
    <cellStyle name="出力 2 2 2 8 12" xfId="10417" xr:uid="{D9AB385B-39B5-4889-AF3D-20AF8C634CF1}"/>
    <cellStyle name="出力 2 2 2 8 12 2" xfId="21174" xr:uid="{AAA24F8A-AA4D-4356-883D-715C31862421}"/>
    <cellStyle name="出力 2 2 2 8 12 2 2" xfId="42865" xr:uid="{120BED70-C894-483D-AECF-AA63ED0135D1}"/>
    <cellStyle name="出力 2 2 2 8 12 3" xfId="32106" xr:uid="{E399B9E4-5351-4CFE-8952-C05F5E230BDA}"/>
    <cellStyle name="出力 2 2 2 8 13" xfId="11069" xr:uid="{891CB30F-D73B-4707-BFA7-EF3353C69056}"/>
    <cellStyle name="出力 2 2 2 8 13 2" xfId="21826" xr:uid="{C96F66AA-116A-494F-8DA3-98D6C50F441F}"/>
    <cellStyle name="出力 2 2 2 8 13 2 2" xfId="43517" xr:uid="{FDA58B92-4331-476D-AA42-87879A95D44F}"/>
    <cellStyle name="出力 2 2 2 8 13 3" xfId="32758" xr:uid="{8EF372F4-D9F5-41E1-B136-FFEB9878B53A}"/>
    <cellStyle name="出力 2 2 2 8 14" xfId="11694" xr:uid="{8C28C00B-0E69-412D-9F35-10B9A4A4C76A}"/>
    <cellStyle name="出力 2 2 2 8 14 2" xfId="22451" xr:uid="{58944CE9-7EFC-4419-A75B-DD6FBD64CF1E}"/>
    <cellStyle name="出力 2 2 2 8 14 2 2" xfId="44142" xr:uid="{B20FCF07-1C7E-42B8-8B7E-3EC27768D662}"/>
    <cellStyle name="出力 2 2 2 8 14 3" xfId="33383" xr:uid="{8D151CB0-CEC0-41D3-B1EC-597B23CAF515}"/>
    <cellStyle name="出力 2 2 2 8 15" xfId="12299" xr:uid="{35EFF0F7-AEDE-4500-B30D-4C589A352037}"/>
    <cellStyle name="出力 2 2 2 8 15 2" xfId="23056" xr:uid="{9240CE9C-2E8B-48DE-BF6B-36E065B2FEF2}"/>
    <cellStyle name="出力 2 2 2 8 15 2 2" xfId="44747" xr:uid="{D8E06D7E-E62E-4B37-82E8-4F122D557693}"/>
    <cellStyle name="出力 2 2 2 8 15 3" xfId="33988" xr:uid="{859AC460-F084-43CC-9733-BBCC10722C60}"/>
    <cellStyle name="出力 2 2 2 8 16" xfId="12928" xr:uid="{4F6922EA-EB13-4147-8531-26A7236750A2}"/>
    <cellStyle name="出力 2 2 2 8 16 2" xfId="23685" xr:uid="{BE9E51AC-4607-4172-81DD-4218473FBDF9}"/>
    <cellStyle name="出力 2 2 2 8 16 2 2" xfId="45376" xr:uid="{5183BA8E-1A51-4570-813F-813000B5A059}"/>
    <cellStyle name="出力 2 2 2 8 16 3" xfId="34617" xr:uid="{185B56A3-E791-4CA1-995E-E335B5909A9C}"/>
    <cellStyle name="出力 2 2 2 8 17" xfId="13599" xr:uid="{47A9A0D2-EAF5-4193-9FD1-89589832A963}"/>
    <cellStyle name="出力 2 2 2 8 17 2" xfId="35288" xr:uid="{6F6DBB7A-82A6-41D0-8CDF-5F53CDABD6A5}"/>
    <cellStyle name="出力 2 2 2 8 18" xfId="24528" xr:uid="{C28223DD-0BA2-4369-A4B2-271A9FC86663}"/>
    <cellStyle name="出力 2 2 2 8 19" xfId="46226" xr:uid="{65D19246-3DF5-4804-9915-97E94BBCFBFD}"/>
    <cellStyle name="出力 2 2 2 8 2" xfId="3780" xr:uid="{C027C07A-7D64-49D4-A6B7-BFADD47346C5}"/>
    <cellStyle name="出力 2 2 2 8 2 2" xfId="14536" xr:uid="{9EDEECDA-5B18-400D-ABE5-64BEA731DEC6}"/>
    <cellStyle name="出力 2 2 2 8 2 2 2" xfId="36226" xr:uid="{CC43089C-35D9-4CAC-B4B8-B0D6D7005758}"/>
    <cellStyle name="出力 2 2 2 8 2 2 3" xfId="50437" xr:uid="{04A7C2CD-9A93-4570-B5F0-973775801474}"/>
    <cellStyle name="出力 2 2 2 8 2 3" xfId="25468" xr:uid="{17616C19-2C4A-4AD9-B4AF-EA8F60E85ED4}"/>
    <cellStyle name="出力 2 2 2 8 2 4" xfId="48268" xr:uid="{2FE93E45-5940-4449-99A9-41CA0E1D1E54}"/>
    <cellStyle name="出力 2 2 2 8 20" xfId="46904" xr:uid="{98DCAAD9-FCD6-4AA8-ABE7-0B4ED2662B11}"/>
    <cellStyle name="出力 2 2 2 8 21" xfId="47588" xr:uid="{EACAE7B4-6F96-4E9A-92EF-420763206416}"/>
    <cellStyle name="出力 2 2 2 8 3" xfId="4460" xr:uid="{EB0934F9-EB62-499B-8DD9-7694990DE36C}"/>
    <cellStyle name="出力 2 2 2 8 3 2" xfId="15216" xr:uid="{2A8368C9-9597-4A36-BCA8-B5C6C2E1A251}"/>
    <cellStyle name="出力 2 2 2 8 3 2 2" xfId="36906" xr:uid="{EF5A9D4C-E6B2-4D12-995B-59CC9D1313A5}"/>
    <cellStyle name="出力 2 2 2 8 3 2 3" xfId="51117" xr:uid="{00D79747-2047-4452-80BB-8862067134BE}"/>
    <cellStyle name="出力 2 2 2 8 3 3" xfId="26148" xr:uid="{1D954441-8B1D-4722-9B6E-DD7B42669DAD}"/>
    <cellStyle name="出力 2 2 2 8 3 4" xfId="48948" xr:uid="{25603F7C-A6A4-4609-984F-429C579B244E}"/>
    <cellStyle name="出力 2 2 2 8 4" xfId="5136" xr:uid="{A3C0D49F-B41D-4B30-9BC5-DEC292CD270F}"/>
    <cellStyle name="出力 2 2 2 8 4 2" xfId="15892" xr:uid="{E653C730-2CDE-4CF0-A9FA-454BC3B1D08F}"/>
    <cellStyle name="出力 2 2 2 8 4 2 2" xfId="37582" xr:uid="{06410652-EF2E-459F-8E10-84DF203509AF}"/>
    <cellStyle name="出力 2 2 2 8 4 3" xfId="26824" xr:uid="{FF7DE4E1-8C7F-4B59-8645-E8BE03B32A88}"/>
    <cellStyle name="出力 2 2 2 8 4 4" xfId="49757" xr:uid="{746F5F01-0453-4449-B7A6-D8342A35A07C}"/>
    <cellStyle name="出力 2 2 2 8 5" xfId="5816" xr:uid="{61C5BCCE-6EFD-43D0-83EB-A578550449F3}"/>
    <cellStyle name="出力 2 2 2 8 5 2" xfId="16572" xr:uid="{684AF7BB-9802-4101-8B2C-BB10B5D91D35}"/>
    <cellStyle name="出力 2 2 2 8 5 2 2" xfId="38262" xr:uid="{A99DB666-CDD7-4605-8603-2A4F9BE48CD3}"/>
    <cellStyle name="出力 2 2 2 8 5 3" xfId="27503" xr:uid="{BCDEC417-9FD3-410E-86AF-3D3B968463DB}"/>
    <cellStyle name="出力 2 2 2 8 6" xfId="6499" xr:uid="{2AFE257C-8847-4E2A-9912-C909599CFDED}"/>
    <cellStyle name="出力 2 2 2 8 6 2" xfId="17255" xr:uid="{A88D7561-51AF-4412-8B2D-646CB4EF5482}"/>
    <cellStyle name="出力 2 2 2 8 6 2 2" xfId="38945" xr:uid="{C2620E32-94FE-4976-AE62-D83AA9A97575}"/>
    <cellStyle name="出力 2 2 2 8 6 3" xfId="28186" xr:uid="{9F63E77E-08E4-4F09-B27F-27679D8A00D4}"/>
    <cellStyle name="出力 2 2 2 8 7" xfId="7178" xr:uid="{9F965907-EEC8-49C7-AE68-F22F933C4CCD}"/>
    <cellStyle name="出力 2 2 2 8 7 2" xfId="17934" xr:uid="{95867166-5C69-4684-BCBD-D8342533BBF4}"/>
    <cellStyle name="出力 2 2 2 8 7 2 2" xfId="39624" xr:uid="{08327E2B-2991-417A-9209-F80099288638}"/>
    <cellStyle name="出力 2 2 2 8 7 3" xfId="28865" xr:uid="{AEFCAD0A-BD73-4761-9BEF-B1CEC42DE51A}"/>
    <cellStyle name="出力 2 2 2 8 8" xfId="7841" xr:uid="{E6201968-008E-40AD-BB02-FEBF67D2E0F5}"/>
    <cellStyle name="出力 2 2 2 8 8 2" xfId="18597" xr:uid="{9CDD497A-2265-41D3-BABF-3EFAF844BB02}"/>
    <cellStyle name="出力 2 2 2 8 8 2 2" xfId="40288" xr:uid="{53742AB7-2D78-40F2-97BC-7D9F22E44CCB}"/>
    <cellStyle name="出力 2 2 2 8 8 3" xfId="29529" xr:uid="{2F8C8392-AA5E-49BD-865E-27FF9FD43AF5}"/>
    <cellStyle name="出力 2 2 2 8 9" xfId="8477" xr:uid="{8004EF97-BF22-4473-941A-867438683169}"/>
    <cellStyle name="出力 2 2 2 8 9 2" xfId="19233" xr:uid="{40496AC3-66F8-478B-A264-FCF95C2AFC93}"/>
    <cellStyle name="出力 2 2 2 8 9 2 2" xfId="40924" xr:uid="{6D3C8FAA-8AAA-4603-9CCB-C4B63B1253C8}"/>
    <cellStyle name="出力 2 2 2 8 9 3" xfId="30165" xr:uid="{6400164C-6716-43BD-8ADE-0B6DD460AEA7}"/>
    <cellStyle name="出力 2 2 2 9" xfId="3188" xr:uid="{88BBAB02-FA28-4961-AAF3-C3DCC0E92F9A}"/>
    <cellStyle name="出力 2 2 2 9 10" xfId="9216" xr:uid="{6C53E0D5-C315-4C6A-8635-EE6C8A91E41B}"/>
    <cellStyle name="出力 2 2 2 9 10 2" xfId="19973" xr:uid="{5283CE9A-60EA-47DE-9C35-3AFA98547FE3}"/>
    <cellStyle name="出力 2 2 2 9 10 2 2" xfId="41664" xr:uid="{7BE79167-DE52-4609-A78A-4D80AB0C19F5}"/>
    <cellStyle name="出力 2 2 2 9 10 3" xfId="30905" xr:uid="{639E6EEE-ED62-42EF-8F96-B5BC3DB14E80}"/>
    <cellStyle name="出力 2 2 2 9 11" xfId="9842" xr:uid="{D85DA0BA-A378-493F-8E32-9EA70945A7CE}"/>
    <cellStyle name="出力 2 2 2 9 11 2" xfId="20599" xr:uid="{36146D11-78F4-4CDC-B1B0-BD509F2243B9}"/>
    <cellStyle name="出力 2 2 2 9 11 2 2" xfId="42290" xr:uid="{89E75444-4A6C-4601-B794-8026B29658B4}"/>
    <cellStyle name="出力 2 2 2 9 11 3" xfId="31531" xr:uid="{C8457049-745D-48CF-BBF3-9818CDDEFA50}"/>
    <cellStyle name="出力 2 2 2 9 12" xfId="10477" xr:uid="{9C4D98A9-D087-4AC2-A89A-BC07C38D4F79}"/>
    <cellStyle name="出力 2 2 2 9 12 2" xfId="21234" xr:uid="{CDD2C89D-7E95-42D3-BA79-CC4E4ECFCB2D}"/>
    <cellStyle name="出力 2 2 2 9 12 2 2" xfId="42925" xr:uid="{047EEB85-72E9-48D7-A86E-C3F689F7FDC2}"/>
    <cellStyle name="出力 2 2 2 9 12 3" xfId="32166" xr:uid="{5EEC3B13-EEAB-4F91-A38F-37D457234B16}"/>
    <cellStyle name="出力 2 2 2 9 13" xfId="11129" xr:uid="{3CA658F7-0B4A-4CF0-96BD-E7AB8E52754A}"/>
    <cellStyle name="出力 2 2 2 9 13 2" xfId="21886" xr:uid="{8833CA8A-5195-4B17-9974-A5E02B288C3A}"/>
    <cellStyle name="出力 2 2 2 9 13 2 2" xfId="43577" xr:uid="{6FF8588B-0929-469B-AB41-728DC6439CF8}"/>
    <cellStyle name="出力 2 2 2 9 13 3" xfId="32818" xr:uid="{D122B623-1C61-4E41-ABFE-D773D56BBBE7}"/>
    <cellStyle name="出力 2 2 2 9 14" xfId="11754" xr:uid="{8B37538A-C929-4EA5-87E3-C4F46CF94D27}"/>
    <cellStyle name="出力 2 2 2 9 14 2" xfId="22511" xr:uid="{163FD2DB-FA76-415C-9159-4EB343BBA6E0}"/>
    <cellStyle name="出力 2 2 2 9 14 2 2" xfId="44202" xr:uid="{99670AF7-6046-478F-9274-698FB99D1B80}"/>
    <cellStyle name="出力 2 2 2 9 14 3" xfId="33443" xr:uid="{90AA787D-C255-49F4-B222-22ED7B90F455}"/>
    <cellStyle name="出力 2 2 2 9 15" xfId="12359" xr:uid="{AE910B56-4487-4A6B-8D91-95D589C682A1}"/>
    <cellStyle name="出力 2 2 2 9 15 2" xfId="23116" xr:uid="{8EA6DEF7-2C7B-40B2-BDD0-195C787E5C7B}"/>
    <cellStyle name="出力 2 2 2 9 15 2 2" xfId="44807" xr:uid="{8D66D28D-D715-4673-8C85-1970B77B8787}"/>
    <cellStyle name="出力 2 2 2 9 15 3" xfId="34048" xr:uid="{4AB71F59-B4F1-4BC3-8769-23D12C985B6A}"/>
    <cellStyle name="出力 2 2 2 9 16" xfId="12988" xr:uid="{A0C63166-109D-4744-8436-C498D80B41FE}"/>
    <cellStyle name="出力 2 2 2 9 16 2" xfId="23745" xr:uid="{EEE0A9B8-BC94-4BF1-BD27-1DE4368D6851}"/>
    <cellStyle name="出力 2 2 2 9 16 2 2" xfId="45436" xr:uid="{CB27A4F4-A425-44AD-8D8C-8EEB167CF6A8}"/>
    <cellStyle name="出力 2 2 2 9 16 3" xfId="34677" xr:uid="{1A6C04A4-03C7-4686-ACDE-B950B2BE5A25}"/>
    <cellStyle name="出力 2 2 2 9 17" xfId="13659" xr:uid="{F2C09F1A-46D5-4E87-BF11-576248448852}"/>
    <cellStyle name="出力 2 2 2 9 17 2" xfId="35348" xr:uid="{217CB26B-22CD-4DFB-BEDF-6C87FAA941C0}"/>
    <cellStyle name="出力 2 2 2 9 18" xfId="24588" xr:uid="{3AD5A28D-C361-4BA1-A19A-88FE1BD2B09D}"/>
    <cellStyle name="出力 2 2 2 9 19" xfId="46286" xr:uid="{6DD8BEAD-B9F0-47B1-9E87-5DD292D1A5C2}"/>
    <cellStyle name="出力 2 2 2 9 2" xfId="3840" xr:uid="{D8FAD3E0-43E5-4BE5-9DF8-7649FB51F699}"/>
    <cellStyle name="出力 2 2 2 9 2 2" xfId="14596" xr:uid="{07669DCF-3070-4C82-AE87-3A8E1D2FC13C}"/>
    <cellStyle name="出力 2 2 2 9 2 2 2" xfId="36286" xr:uid="{5CF882A9-EA3E-4350-9143-6CFAD1CAC274}"/>
    <cellStyle name="出力 2 2 2 9 2 2 3" xfId="50497" xr:uid="{727CC135-B5D6-4F67-B398-78CAF7706B6E}"/>
    <cellStyle name="出力 2 2 2 9 2 3" xfId="25528" xr:uid="{5A499128-E0E9-4226-B08A-69D5309B73EB}"/>
    <cellStyle name="出力 2 2 2 9 2 4" xfId="48328" xr:uid="{884D8A4A-6FF8-470D-ABB9-BF9ED0567D24}"/>
    <cellStyle name="出力 2 2 2 9 20" xfId="46964" xr:uid="{3E85019B-DF46-487C-9D34-6ADCB863E0F3}"/>
    <cellStyle name="出力 2 2 2 9 21" xfId="47648" xr:uid="{DA6DC424-AB49-44E3-A560-BC04736E04E4}"/>
    <cellStyle name="出力 2 2 2 9 3" xfId="4520" xr:uid="{DAE4E557-C41C-4DC7-89C1-A8E0BC984ADE}"/>
    <cellStyle name="出力 2 2 2 9 3 2" xfId="15276" xr:uid="{9DA87259-2C8E-44A9-894B-68583CA61A7B}"/>
    <cellStyle name="出力 2 2 2 9 3 2 2" xfId="36966" xr:uid="{1929F30D-A894-4D8E-AD8B-92B9AF51E737}"/>
    <cellStyle name="出力 2 2 2 9 3 2 3" xfId="51177" xr:uid="{77514AE4-405F-43AC-9039-777CD43A914D}"/>
    <cellStyle name="出力 2 2 2 9 3 3" xfId="26208" xr:uid="{FE0AD6EA-CE38-4969-892B-2E523E49DE3E}"/>
    <cellStyle name="出力 2 2 2 9 3 4" xfId="49008" xr:uid="{033C1A2E-8B6B-44E3-8BF3-955ADB46D42D}"/>
    <cellStyle name="出力 2 2 2 9 4" xfId="5196" xr:uid="{E5628094-6098-43DF-88A4-429795BB6E25}"/>
    <cellStyle name="出力 2 2 2 9 4 2" xfId="15952" xr:uid="{9ED8EADE-87C4-4E7A-890D-ABE76417BD4F}"/>
    <cellStyle name="出力 2 2 2 9 4 2 2" xfId="37642" xr:uid="{7D19A3CB-50F8-4545-A0E8-068B2918C242}"/>
    <cellStyle name="出力 2 2 2 9 4 3" xfId="26884" xr:uid="{7B003CDC-1076-4E2A-B0C9-237611C90C8E}"/>
    <cellStyle name="出力 2 2 2 9 4 4" xfId="49817" xr:uid="{8C27044D-8B5F-482F-93F7-35A0A380DBDF}"/>
    <cellStyle name="出力 2 2 2 9 5" xfId="5876" xr:uid="{5980FAE6-F0D0-4298-9604-AACE037A448F}"/>
    <cellStyle name="出力 2 2 2 9 5 2" xfId="16632" xr:uid="{CDAA65C4-BC07-4BC2-AC64-5E3FFB70BD3A}"/>
    <cellStyle name="出力 2 2 2 9 5 2 2" xfId="38322" xr:uid="{FEBECDCA-B3C1-451A-9B64-CB9F853CCC31}"/>
    <cellStyle name="出力 2 2 2 9 5 3" xfId="27563" xr:uid="{3FCE9AF7-D0EA-4ABD-AB6B-1D319675C049}"/>
    <cellStyle name="出力 2 2 2 9 6" xfId="6559" xr:uid="{C79AB4CD-FC78-4881-8EAB-CFC342FE3FA1}"/>
    <cellStyle name="出力 2 2 2 9 6 2" xfId="17315" xr:uid="{0A42F8C4-D91E-4D76-8CD9-8B95270EFE61}"/>
    <cellStyle name="出力 2 2 2 9 6 2 2" xfId="39005" xr:uid="{858D231F-FC60-4FFF-97C8-BF9CAC21620C}"/>
    <cellStyle name="出力 2 2 2 9 6 3" xfId="28246" xr:uid="{99181C8C-AC6E-4AB2-B0FF-AAA7F762A840}"/>
    <cellStyle name="出力 2 2 2 9 7" xfId="7238" xr:uid="{B42D5781-5414-4AD2-B003-35EF38E89464}"/>
    <cellStyle name="出力 2 2 2 9 7 2" xfId="17994" xr:uid="{B20E2A37-6D0A-4368-BC1B-A029E3EEB7A6}"/>
    <cellStyle name="出力 2 2 2 9 7 2 2" xfId="39684" xr:uid="{2C10E725-E719-4517-A3A2-E8E3353CC24B}"/>
    <cellStyle name="出力 2 2 2 9 7 3" xfId="28925" xr:uid="{F3C7BD28-40D6-4C2A-B39D-27DC1BB0FA73}"/>
    <cellStyle name="出力 2 2 2 9 8" xfId="7901" xr:uid="{C7D67A7F-D917-4058-B646-C498F081DB78}"/>
    <cellStyle name="出力 2 2 2 9 8 2" xfId="18657" xr:uid="{813F354F-1702-4AD0-9AD3-E05BF1B7C0FD}"/>
    <cellStyle name="出力 2 2 2 9 8 2 2" xfId="40348" xr:uid="{C14D0E37-ABE2-4696-B716-7FF5AA6EE650}"/>
    <cellStyle name="出力 2 2 2 9 8 3" xfId="29589" xr:uid="{E3F64771-CE37-4C18-A147-F6BB73883213}"/>
    <cellStyle name="出力 2 2 2 9 9" xfId="8537" xr:uid="{EF82E200-24E7-483E-9B61-BBAD3E7EE4F7}"/>
    <cellStyle name="出力 2 2 2 9 9 2" xfId="19293" xr:uid="{F6BA3292-33A1-445A-9B75-AD7ACD93C363}"/>
    <cellStyle name="出力 2 2 2 9 9 2 2" xfId="40984" xr:uid="{F230553D-2420-48FC-A32F-4F2902D4DBC5}"/>
    <cellStyle name="出力 2 2 2 9 9 3" xfId="30225" xr:uid="{4D263C0C-DF33-4343-8017-546EA3876054}"/>
    <cellStyle name="出力 2 2 20" xfId="6026" xr:uid="{A5C0A5A3-A941-450B-9CE1-6326EB0550A2}"/>
    <cellStyle name="出力 2 2 20 2" xfId="16782" xr:uid="{6B7976F9-6D0F-401A-A118-C7CF2BB1ACA1}"/>
    <cellStyle name="出力 2 2 20 2 2" xfId="38472" xr:uid="{F6C2BBAD-E8BB-47CF-B5B8-6F93FCCADC4C}"/>
    <cellStyle name="出力 2 2 20 3" xfId="27713" xr:uid="{D47B7675-A8EF-4D11-B60C-1EABD032E972}"/>
    <cellStyle name="出力 2 2 21" xfId="2619" xr:uid="{AB609E0F-A04D-40AF-887D-93396C9B8823}"/>
    <cellStyle name="出力 2 2 21 2" xfId="13988" xr:uid="{74E30AE1-DFC8-4E68-A864-266DF98374ED}"/>
    <cellStyle name="出力 2 2 21 2 2" xfId="35678" xr:uid="{9C9BF78E-940D-475A-B2F6-A99713C1533D}"/>
    <cellStyle name="出力 2 2 21 3" xfId="24919" xr:uid="{A884D966-E5B8-4BD2-BF2F-3B3AE164A880}"/>
    <cellStyle name="出力 2 2 22" xfId="2639" xr:uid="{FC9BBD8D-D199-44B4-87A9-BFD4FE579DAE}"/>
    <cellStyle name="出力 2 2 22 2" xfId="14008" xr:uid="{AE91B18F-2EB3-47A5-9D15-9666C941480A}"/>
    <cellStyle name="出力 2 2 22 2 2" xfId="35698" xr:uid="{30E3529E-8A9C-48F6-AE8A-89C44D67479C}"/>
    <cellStyle name="出力 2 2 22 3" xfId="24939" xr:uid="{547E15C0-883A-4288-99A4-A4F027EB2F34}"/>
    <cellStyle name="出力 2 2 23" xfId="8789" xr:uid="{A8DF8C8A-D5BE-4FF3-9B75-8A5B70857B67}"/>
    <cellStyle name="出力 2 2 23 2" xfId="19545" xr:uid="{78DBDBCE-AFF2-42B1-9C17-3138B01EBE6C}"/>
    <cellStyle name="出力 2 2 23 2 2" xfId="41236" xr:uid="{DD61BAC6-FF90-4A1C-B887-5F56D9A534F4}"/>
    <cellStyle name="出力 2 2 23 3" xfId="30477" xr:uid="{10F7EB25-C029-4D4D-AB7E-21D2611EE681}"/>
    <cellStyle name="出力 2 2 24" xfId="11332" xr:uid="{75B299ED-F76A-45F1-9787-07D2EC7EC9E9}"/>
    <cellStyle name="出力 2 2 24 2" xfId="22089" xr:uid="{AD03FD0E-D409-4B6E-895D-6C0D2F114E06}"/>
    <cellStyle name="出力 2 2 24 2 2" xfId="43780" xr:uid="{62C9290F-2FEC-4B78-A6EB-5A1FA4BA6F11}"/>
    <cellStyle name="出力 2 2 24 3" xfId="33021" xr:uid="{0A69C950-66A3-4E30-9653-2D94105775E8}"/>
    <cellStyle name="出力 2 2 25" xfId="10693" xr:uid="{085136D5-A9A0-4A6E-B2DB-AD8BE055CAF8}"/>
    <cellStyle name="出力 2 2 25 2" xfId="21450" xr:uid="{B536BF36-52B2-4636-B6CF-7FBA33EC6D84}"/>
    <cellStyle name="出力 2 2 25 2 2" xfId="43141" xr:uid="{0053D02F-D93E-4A0D-9520-7396C990B8E2}"/>
    <cellStyle name="出力 2 2 25 3" xfId="32382" xr:uid="{5D842744-D6E2-417C-B4DD-6C755419C281}"/>
    <cellStyle name="出力 2 2 26" xfId="24058" xr:uid="{BE1D59B0-D38C-4233-BC54-FCC9E66519A7}"/>
    <cellStyle name="出力 2 2 27" xfId="45756" xr:uid="{8087BDC4-9F89-4ED8-AC1E-BB7A533C901E}"/>
    <cellStyle name="出力 2 2 28" xfId="46434" xr:uid="{7A6F98A6-A861-4B50-A4C0-3D5CE40879AC}"/>
    <cellStyle name="出力 2 2 29" xfId="47118" xr:uid="{E54DFF64-9AD6-4D14-AC69-F1DBA94D4D23}"/>
    <cellStyle name="出力 2 2 3" xfId="2481" xr:uid="{68CC0FD1-0105-4709-A564-2610BB97D7A1}"/>
    <cellStyle name="出力 2 2 3 10" xfId="3263" xr:uid="{21FFF2B2-7183-4B3E-903C-A494E8BF3B31}"/>
    <cellStyle name="出力 2 2 3 10 10" xfId="9291" xr:uid="{29C527E7-CF15-4014-A76B-9DC077E251BB}"/>
    <cellStyle name="出力 2 2 3 10 10 2" xfId="20048" xr:uid="{BCF78F7A-42E4-4C2B-9673-79E9677EAC90}"/>
    <cellStyle name="出力 2 2 3 10 10 2 2" xfId="41739" xr:uid="{E8D516B0-2B8D-486A-A989-2BAFCD53779B}"/>
    <cellStyle name="出力 2 2 3 10 10 3" xfId="30980" xr:uid="{2F6B3690-103F-4443-AA73-E79A7E815A0A}"/>
    <cellStyle name="出力 2 2 3 10 11" xfId="9917" xr:uid="{26C8B1CE-04CC-430E-A64B-57E448349BC0}"/>
    <cellStyle name="出力 2 2 3 10 11 2" xfId="20674" xr:uid="{0DF90D3E-4B0B-4C0B-9067-437CA51759D7}"/>
    <cellStyle name="出力 2 2 3 10 11 2 2" xfId="42365" xr:uid="{C0B51758-6A44-414D-AB1D-0417D2D127D2}"/>
    <cellStyle name="出力 2 2 3 10 11 3" xfId="31606" xr:uid="{AEAAF969-94CC-45B7-A7AF-97466431D201}"/>
    <cellStyle name="出力 2 2 3 10 12" xfId="10552" xr:uid="{93A6A987-D734-4AA0-8A15-540EFAAE4ABF}"/>
    <cellStyle name="出力 2 2 3 10 12 2" xfId="21309" xr:uid="{8EF2CADB-94CB-4D86-BA26-EBF8F35E086B}"/>
    <cellStyle name="出力 2 2 3 10 12 2 2" xfId="43000" xr:uid="{FF106232-B435-4DB7-A0FA-061AF66DD7EB}"/>
    <cellStyle name="出力 2 2 3 10 12 3" xfId="32241" xr:uid="{6CE25CA0-F5B8-4230-8CCA-89D02A8890C6}"/>
    <cellStyle name="出力 2 2 3 10 13" xfId="11204" xr:uid="{FFCE6CBB-9152-43AD-9A02-BA7416DAAFEB}"/>
    <cellStyle name="出力 2 2 3 10 13 2" xfId="21961" xr:uid="{7AD7D81E-7E7D-4EED-9F75-E2E07932B391}"/>
    <cellStyle name="出力 2 2 3 10 13 2 2" xfId="43652" xr:uid="{AFE07846-04CA-47B2-A7E3-D12A224A03AF}"/>
    <cellStyle name="出力 2 2 3 10 13 3" xfId="32893" xr:uid="{25B481F9-CE86-498A-B822-596915BA89DD}"/>
    <cellStyle name="出力 2 2 3 10 14" xfId="11829" xr:uid="{DF064D73-8620-4D59-B9AA-047674E078C7}"/>
    <cellStyle name="出力 2 2 3 10 14 2" xfId="22586" xr:uid="{BEB1BB41-4214-4F4F-8121-8B161423014A}"/>
    <cellStyle name="出力 2 2 3 10 14 2 2" xfId="44277" xr:uid="{E56E9383-57AA-44A8-8209-E9D10628D139}"/>
    <cellStyle name="出力 2 2 3 10 14 3" xfId="33518" xr:uid="{7D00B65F-9421-47B1-9D9F-F3C1D15CA14B}"/>
    <cellStyle name="出力 2 2 3 10 15" xfId="12434" xr:uid="{76925E06-5116-476E-A88C-D072AFC300B5}"/>
    <cellStyle name="出力 2 2 3 10 15 2" xfId="23191" xr:uid="{E1EF800D-2147-400F-A94B-A4961E9750EE}"/>
    <cellStyle name="出力 2 2 3 10 15 2 2" xfId="44882" xr:uid="{32A0DC15-F3A3-4BE3-B00F-64F71980FDF8}"/>
    <cellStyle name="出力 2 2 3 10 15 3" xfId="34123" xr:uid="{FD7E4AE4-1A3A-4C9D-9BB3-130EB263A37C}"/>
    <cellStyle name="出力 2 2 3 10 16" xfId="13063" xr:uid="{946BDA73-5BAA-4E59-AB48-A142123094FE}"/>
    <cellStyle name="出力 2 2 3 10 16 2" xfId="23820" xr:uid="{8199DA60-C2F5-4C16-8491-5B7C56D21BE8}"/>
    <cellStyle name="出力 2 2 3 10 16 2 2" xfId="45511" xr:uid="{6B808CC4-FCEF-4341-8180-FE0AAFDAAD35}"/>
    <cellStyle name="出力 2 2 3 10 16 3" xfId="34752" xr:uid="{C88B2B0F-A913-42E5-AC75-F2EC9EA993A8}"/>
    <cellStyle name="出力 2 2 3 10 17" xfId="13734" xr:uid="{E20A4F29-27A2-4133-B3D7-14BD784A22D2}"/>
    <cellStyle name="出力 2 2 3 10 17 2" xfId="35423" xr:uid="{9DF64152-52A4-4B12-84BC-8951CE44D71F}"/>
    <cellStyle name="出力 2 2 3 10 18" xfId="24663" xr:uid="{954E77BA-1091-4032-999D-7C018CD6B29B}"/>
    <cellStyle name="出力 2 2 3 10 19" xfId="46361" xr:uid="{6D0A8B49-3909-4160-BC17-53D17D83B42C}"/>
    <cellStyle name="出力 2 2 3 10 2" xfId="3915" xr:uid="{0F3E39BA-5E9C-41E5-911B-60CC657B3D91}"/>
    <cellStyle name="出力 2 2 3 10 2 2" xfId="14671" xr:uid="{E5AD59ED-9A6E-44DB-9410-A35E6D751900}"/>
    <cellStyle name="出力 2 2 3 10 2 2 2" xfId="36361" xr:uid="{1E46301F-F15B-4AF4-922F-1C6AE12585FD}"/>
    <cellStyle name="出力 2 2 3 10 2 2 3" xfId="50572" xr:uid="{51B1A3D4-CC7F-415B-8AC5-2A18757CA449}"/>
    <cellStyle name="出力 2 2 3 10 2 3" xfId="25603" xr:uid="{27884D07-3FE7-4219-9B80-BAFE003286AB}"/>
    <cellStyle name="出力 2 2 3 10 2 4" xfId="48403" xr:uid="{D4BA8D3C-DA2B-44CB-9D66-7967FA6FAD70}"/>
    <cellStyle name="出力 2 2 3 10 20" xfId="47039" xr:uid="{B941E7F9-136A-4591-B66E-886F3BB7C65D}"/>
    <cellStyle name="出力 2 2 3 10 21" xfId="47723" xr:uid="{CCFD971E-6875-4B79-95EC-C115F0F319DB}"/>
    <cellStyle name="出力 2 2 3 10 3" xfId="4595" xr:uid="{AE3B07C5-B184-4C17-9887-C6CE1CB877A3}"/>
    <cellStyle name="出力 2 2 3 10 3 2" xfId="15351" xr:uid="{D4151DF6-87A3-4F9F-915A-32A683CF1229}"/>
    <cellStyle name="出力 2 2 3 10 3 2 2" xfId="37041" xr:uid="{5DFE7744-BFEE-4697-9E52-B80ADE232842}"/>
    <cellStyle name="出力 2 2 3 10 3 2 3" xfId="51252" xr:uid="{B43A0008-0E1B-41BC-A683-4B4E0584029F}"/>
    <cellStyle name="出力 2 2 3 10 3 3" xfId="26283" xr:uid="{471A0992-10D5-4996-AE0D-75605630D659}"/>
    <cellStyle name="出力 2 2 3 10 3 4" xfId="49083" xr:uid="{6C2A00AD-8650-4988-9496-FDA46FD8DEC9}"/>
    <cellStyle name="出力 2 2 3 10 4" xfId="5271" xr:uid="{4A97F747-68F1-419D-A3DE-0DAAD842B53F}"/>
    <cellStyle name="出力 2 2 3 10 4 2" xfId="16027" xr:uid="{F6C393E0-6643-4948-8CCA-0D02D9323958}"/>
    <cellStyle name="出力 2 2 3 10 4 2 2" xfId="37717" xr:uid="{F505D8DF-5F76-4589-8193-97E6A5A2ACBE}"/>
    <cellStyle name="出力 2 2 3 10 4 3" xfId="26959" xr:uid="{3A772426-0FEF-4921-AA8F-FFE9BDF795BB}"/>
    <cellStyle name="出力 2 2 3 10 4 4" xfId="49892" xr:uid="{B1CFD7F7-1CAE-4CE7-BA2D-A5BB8D219496}"/>
    <cellStyle name="出力 2 2 3 10 5" xfId="5951" xr:uid="{67C669EB-470D-4FF5-945F-8A1D4A5C9E81}"/>
    <cellStyle name="出力 2 2 3 10 5 2" xfId="16707" xr:uid="{C7526C32-E54F-42DA-9C7D-84002B283431}"/>
    <cellStyle name="出力 2 2 3 10 5 2 2" xfId="38397" xr:uid="{005C5E04-BC39-4208-88DE-6C35A56DEFA6}"/>
    <cellStyle name="出力 2 2 3 10 5 3" xfId="27638" xr:uid="{E8EBD2A5-F8B3-4BC9-BE9A-C0CAD3123228}"/>
    <cellStyle name="出力 2 2 3 10 6" xfId="6634" xr:uid="{532CD741-5089-491E-8D0F-0058BAC19CA4}"/>
    <cellStyle name="出力 2 2 3 10 6 2" xfId="17390" xr:uid="{7F4FF452-6C29-4E82-9480-CFA6AA7BC1EC}"/>
    <cellStyle name="出力 2 2 3 10 6 2 2" xfId="39080" xr:uid="{063B95DC-1DBA-47E3-B659-A17C712A3376}"/>
    <cellStyle name="出力 2 2 3 10 6 3" xfId="28321" xr:uid="{183B706E-A6D5-42E6-91DC-C7F42A792473}"/>
    <cellStyle name="出力 2 2 3 10 7" xfId="7313" xr:uid="{E12A5609-84F9-476C-982D-6C9A77FB43DF}"/>
    <cellStyle name="出力 2 2 3 10 7 2" xfId="18069" xr:uid="{BBB5D884-5EE0-4CD6-9394-0DEF4EB06711}"/>
    <cellStyle name="出力 2 2 3 10 7 2 2" xfId="39759" xr:uid="{52EE2603-452A-48FD-B6BF-E6DE3DFE0312}"/>
    <cellStyle name="出力 2 2 3 10 7 3" xfId="29000" xr:uid="{ACAD6691-C43F-4062-B646-A527FC3CF581}"/>
    <cellStyle name="出力 2 2 3 10 8" xfId="7976" xr:uid="{14BE134F-7899-4011-B43F-09FBC66C10DB}"/>
    <cellStyle name="出力 2 2 3 10 8 2" xfId="18732" xr:uid="{4235B315-3FFD-4323-9CB2-BA685027EA8C}"/>
    <cellStyle name="出力 2 2 3 10 8 2 2" xfId="40423" xr:uid="{9B28059C-D55D-4FCA-9EB1-51AA4A57E948}"/>
    <cellStyle name="出力 2 2 3 10 8 3" xfId="29664" xr:uid="{47FB7242-A8E2-4ED5-8655-312DDA0619CC}"/>
    <cellStyle name="出力 2 2 3 10 9" xfId="8612" xr:uid="{51636149-AD99-4097-9DAA-FCFC4112E905}"/>
    <cellStyle name="出力 2 2 3 10 9 2" xfId="19368" xr:uid="{F2D4E8B0-3C66-495C-82EC-93D4912F5666}"/>
    <cellStyle name="出力 2 2 3 10 9 2 2" xfId="41059" xr:uid="{D6D46369-1C4B-494E-A63B-DA7EBD45C801}"/>
    <cellStyle name="出力 2 2 3 10 9 3" xfId="30300" xr:uid="{CBC4222B-FCAC-4501-885E-744A8992E79F}"/>
    <cellStyle name="出力 2 2 3 11" xfId="3323" xr:uid="{440CA9F7-1C5B-4D46-9214-AD2D65828EA1}"/>
    <cellStyle name="出力 2 2 3 11 10" xfId="9351" xr:uid="{9E7D03E0-5FA3-4634-A75E-9F7E628D60CC}"/>
    <cellStyle name="出力 2 2 3 11 10 2" xfId="20108" xr:uid="{F8B245E7-96C3-4B92-B864-FF996964541B}"/>
    <cellStyle name="出力 2 2 3 11 10 2 2" xfId="41799" xr:uid="{AF2CD843-F838-4F27-B48F-449E6A21C0D2}"/>
    <cellStyle name="出力 2 2 3 11 10 3" xfId="31040" xr:uid="{35B367B2-CDA9-4F8C-A48B-0F613F9F4651}"/>
    <cellStyle name="出力 2 2 3 11 11" xfId="9977" xr:uid="{564044E6-03DB-4823-87CF-C6650FB67491}"/>
    <cellStyle name="出力 2 2 3 11 11 2" xfId="20734" xr:uid="{936B50A8-1A34-4C0B-8ED5-52060510EDC7}"/>
    <cellStyle name="出力 2 2 3 11 11 2 2" xfId="42425" xr:uid="{AD2E130F-E1D9-44F6-8455-5A6F53132251}"/>
    <cellStyle name="出力 2 2 3 11 11 3" xfId="31666" xr:uid="{E642DB5B-16FC-4F7A-ACFC-D5884C2D919A}"/>
    <cellStyle name="出力 2 2 3 11 12" xfId="10612" xr:uid="{1AB5C750-AAEF-4F7C-B59A-CCCFB7FBB752}"/>
    <cellStyle name="出力 2 2 3 11 12 2" xfId="21369" xr:uid="{0AD53748-2039-4FD5-A467-53862F696D82}"/>
    <cellStyle name="出力 2 2 3 11 12 2 2" xfId="43060" xr:uid="{F455905A-EE75-4539-9D60-B19C9EF2737B}"/>
    <cellStyle name="出力 2 2 3 11 12 3" xfId="32301" xr:uid="{9265C72E-99B0-49F4-8D2F-F069B98D7482}"/>
    <cellStyle name="出力 2 2 3 11 13" xfId="11264" xr:uid="{4C3DCD1D-AA82-487D-9BCF-AFF96AB22A59}"/>
    <cellStyle name="出力 2 2 3 11 13 2" xfId="22021" xr:uid="{515E15FF-2469-42E0-8852-84CC9F1F5A9B}"/>
    <cellStyle name="出力 2 2 3 11 13 2 2" xfId="43712" xr:uid="{3A1652C5-A535-4EC6-96CD-40AA9376816A}"/>
    <cellStyle name="出力 2 2 3 11 13 3" xfId="32953" xr:uid="{930B9C72-5462-4C43-BAF3-A06313FE0697}"/>
    <cellStyle name="出力 2 2 3 11 14" xfId="11889" xr:uid="{CB035773-E18E-461D-8F59-395CF2A6F236}"/>
    <cellStyle name="出力 2 2 3 11 14 2" xfId="22646" xr:uid="{37043063-0BF0-4303-B19B-B62A7B80BFDC}"/>
    <cellStyle name="出力 2 2 3 11 14 2 2" xfId="44337" xr:uid="{A0CA0450-FE44-4307-B674-08B7685AAE89}"/>
    <cellStyle name="出力 2 2 3 11 14 3" xfId="33578" xr:uid="{8BAC892E-5B28-4275-B0CA-8F0F09F28B89}"/>
    <cellStyle name="出力 2 2 3 11 15" xfId="12494" xr:uid="{D82D78F2-7C24-4464-90C2-B96808DA38F2}"/>
    <cellStyle name="出力 2 2 3 11 15 2" xfId="23251" xr:uid="{B803C2CA-AFA1-4B67-A31B-0B0898AEF98E}"/>
    <cellStyle name="出力 2 2 3 11 15 2 2" xfId="44942" xr:uid="{F718A59C-6A1B-46C4-9E6A-07A5CE4E2B08}"/>
    <cellStyle name="出力 2 2 3 11 15 3" xfId="34183" xr:uid="{EC7294CE-3827-4B3D-AB69-38D2F5947719}"/>
    <cellStyle name="出力 2 2 3 11 16" xfId="13123" xr:uid="{50C47E87-149C-42A0-8C0E-AA3AB5BA0849}"/>
    <cellStyle name="出力 2 2 3 11 16 2" xfId="23880" xr:uid="{476B0D5B-1AE3-47F1-B693-7697C2F4E907}"/>
    <cellStyle name="出力 2 2 3 11 16 2 2" xfId="45571" xr:uid="{6161D8FD-6707-4D4C-88C5-9959EE11B9D3}"/>
    <cellStyle name="出力 2 2 3 11 16 3" xfId="34812" xr:uid="{1C67C6C0-4C6C-4A0E-A935-E57FAE49EA20}"/>
    <cellStyle name="出力 2 2 3 11 17" xfId="13794" xr:uid="{02016291-1DFC-49B0-83B4-1C9350616E7E}"/>
    <cellStyle name="出力 2 2 3 11 17 2" xfId="35483" xr:uid="{C7B5A14C-97C0-42F7-B896-93618CB5C81A}"/>
    <cellStyle name="出力 2 2 3 11 18" xfId="24723" xr:uid="{4BC5A2BD-966C-4405-B0CC-657631BE6653}"/>
    <cellStyle name="出力 2 2 3 11 19" xfId="46421" xr:uid="{0F009BD6-8EA8-48E9-9421-E61A06448FC1}"/>
    <cellStyle name="出力 2 2 3 11 2" xfId="3975" xr:uid="{0EFAC15A-B910-42B6-A06A-519CF1A96454}"/>
    <cellStyle name="出力 2 2 3 11 2 2" xfId="14731" xr:uid="{D6A74300-748C-4A83-A9EC-AE146D4CC674}"/>
    <cellStyle name="出力 2 2 3 11 2 2 2" xfId="36421" xr:uid="{BEA058E0-78FA-42CF-BB34-6F95B0A6B444}"/>
    <cellStyle name="出力 2 2 3 11 2 2 3" xfId="50632" xr:uid="{0D81A864-60F8-4D11-8D03-12D2EB4700B9}"/>
    <cellStyle name="出力 2 2 3 11 2 3" xfId="25663" xr:uid="{0FBD8049-AE29-468F-BFC4-DF113F11068D}"/>
    <cellStyle name="出力 2 2 3 11 2 4" xfId="48463" xr:uid="{F49190DC-5970-4D45-B6B1-5C3CA1370015}"/>
    <cellStyle name="出力 2 2 3 11 20" xfId="47099" xr:uid="{89657096-A599-4FCC-A7D9-29A4DFF11286}"/>
    <cellStyle name="出力 2 2 3 11 21" xfId="47783" xr:uid="{C19A9ABD-ED8B-42F2-9B11-0918B5239A6C}"/>
    <cellStyle name="出力 2 2 3 11 3" xfId="4655" xr:uid="{C1638711-30DE-4529-A6CC-3ECCC9E31F12}"/>
    <cellStyle name="出力 2 2 3 11 3 2" xfId="15411" xr:uid="{E729799E-4876-439B-9125-EE66D1CD2CBF}"/>
    <cellStyle name="出力 2 2 3 11 3 2 2" xfId="37101" xr:uid="{965102EB-99CA-4633-AEC3-BCBEC2D12933}"/>
    <cellStyle name="出力 2 2 3 11 3 2 3" xfId="51312" xr:uid="{69C328C7-CA5A-417B-8D37-AD23B167BC3B}"/>
    <cellStyle name="出力 2 2 3 11 3 3" xfId="26343" xr:uid="{224DF345-038D-44B1-B353-4C2E7507F408}"/>
    <cellStyle name="出力 2 2 3 11 3 4" xfId="49143" xr:uid="{77B5A100-A8AF-4544-9000-279D9EBB048B}"/>
    <cellStyle name="出力 2 2 3 11 4" xfId="5331" xr:uid="{31255098-B10A-46F1-B22D-74704EF4447C}"/>
    <cellStyle name="出力 2 2 3 11 4 2" xfId="16087" xr:uid="{CC97F734-B105-4E69-AE2A-3DAA73137F83}"/>
    <cellStyle name="出力 2 2 3 11 4 2 2" xfId="37777" xr:uid="{1B2ED124-6389-442E-9515-A6E6D20C1C5C}"/>
    <cellStyle name="出力 2 2 3 11 4 3" xfId="27019" xr:uid="{030BBBD0-17C0-4839-98E5-66C8A257EFF4}"/>
    <cellStyle name="出力 2 2 3 11 4 4" xfId="49952" xr:uid="{092FD0A0-8C99-4231-83A0-15D70045DD31}"/>
    <cellStyle name="出力 2 2 3 11 5" xfId="6011" xr:uid="{3004DB15-DBF0-4B18-8E49-62BE72D4B2CC}"/>
    <cellStyle name="出力 2 2 3 11 5 2" xfId="16767" xr:uid="{CF86D7CC-F8C1-477A-9320-D84BC0506D2B}"/>
    <cellStyle name="出力 2 2 3 11 5 2 2" xfId="38457" xr:uid="{6CA63B52-CF16-4235-949A-315482D8F788}"/>
    <cellStyle name="出力 2 2 3 11 5 3" xfId="27698" xr:uid="{1385878F-90EF-4FEC-BF18-15E988594C19}"/>
    <cellStyle name="出力 2 2 3 11 6" xfId="6694" xr:uid="{FC12DA77-D692-4A5F-B539-7AFF6BBD5EDA}"/>
    <cellStyle name="出力 2 2 3 11 6 2" xfId="17450" xr:uid="{4A92AB84-8C4C-4F81-8626-E85F30C16A84}"/>
    <cellStyle name="出力 2 2 3 11 6 2 2" xfId="39140" xr:uid="{DABD8E8F-214F-4A83-937E-2D1518DCDFBF}"/>
    <cellStyle name="出力 2 2 3 11 6 3" xfId="28381" xr:uid="{94CCC73D-2329-4559-A333-4946C2BE1E42}"/>
    <cellStyle name="出力 2 2 3 11 7" xfId="7373" xr:uid="{FE8166A5-DE91-47AA-AEEA-AF136B1B650C}"/>
    <cellStyle name="出力 2 2 3 11 7 2" xfId="18129" xr:uid="{DCEE6A4E-E4F8-4E6B-807A-F5082CB0E77E}"/>
    <cellStyle name="出力 2 2 3 11 7 2 2" xfId="39819" xr:uid="{D4085962-55AF-45D0-B349-A340030E26A8}"/>
    <cellStyle name="出力 2 2 3 11 7 3" xfId="29060" xr:uid="{1735DC44-C738-485A-AFF2-C0299DCB62AE}"/>
    <cellStyle name="出力 2 2 3 11 8" xfId="8036" xr:uid="{A84DE836-9526-4916-8180-5271601F6E76}"/>
    <cellStyle name="出力 2 2 3 11 8 2" xfId="18792" xr:uid="{8B2872F2-8916-4284-99CF-9C36B57C5B91}"/>
    <cellStyle name="出力 2 2 3 11 8 2 2" xfId="40483" xr:uid="{25B985CF-3197-4D2E-91A8-288D3B8CFED6}"/>
    <cellStyle name="出力 2 2 3 11 8 3" xfId="29724" xr:uid="{8433310B-AE89-43D8-9339-407DD24F8114}"/>
    <cellStyle name="出力 2 2 3 11 9" xfId="8672" xr:uid="{9EDB2CCF-893B-497E-9ABD-7B4AE898638A}"/>
    <cellStyle name="出力 2 2 3 11 9 2" xfId="19428" xr:uid="{CAFDA001-773D-48E7-B7A9-483B43F3D686}"/>
    <cellStyle name="出力 2 2 3 11 9 2 2" xfId="41119" xr:uid="{C2AEF33A-5B7B-446F-BA1E-EFF66623B559}"/>
    <cellStyle name="出力 2 2 3 11 9 3" xfId="30360" xr:uid="{E2FB9206-E370-4060-827C-5E9F07A003DC}"/>
    <cellStyle name="出力 2 2 3 12" xfId="2758" xr:uid="{A5D1E9B8-FE0D-474D-BCE3-B1722D34F720}"/>
    <cellStyle name="出力 2 2 3 12 2" xfId="14064" xr:uid="{031742F3-59D0-4D8C-98FE-A6637968CAAE}"/>
    <cellStyle name="出力 2 2 3 12 2 2" xfId="35754" xr:uid="{A6CCB843-FFF2-41C6-9768-CC47FAF2C0E9}"/>
    <cellStyle name="出力 2 2 3 12 2 3" xfId="50069" xr:uid="{BEA86F2B-0244-45A5-93C8-A453AB50FA93}"/>
    <cellStyle name="出力 2 2 3 12 3" xfId="24995" xr:uid="{01145BB5-DF30-4940-893C-77EF624DF4CA}"/>
    <cellStyle name="出力 2 2 3 12 4" xfId="47900" xr:uid="{307E44DC-AF8A-4A08-AB24-DFAAD4EED42C}"/>
    <cellStyle name="出力 2 2 3 13" xfId="3410" xr:uid="{549D707B-8FD2-4FFF-B3A2-F50F85ADBC6F}"/>
    <cellStyle name="出力 2 2 3 13 2" xfId="14166" xr:uid="{3608CC53-42BB-4369-9A3F-ED6DE0FDB20F}"/>
    <cellStyle name="出力 2 2 3 13 2 2" xfId="35856" xr:uid="{684F8294-45F2-4643-BD9D-86D4CC25420A}"/>
    <cellStyle name="出力 2 2 3 13 2 3" xfId="50749" xr:uid="{14547655-6EFB-4791-AF74-BD035D08C5D7}"/>
    <cellStyle name="出力 2 2 3 13 3" xfId="25097" xr:uid="{9C315508-A19A-4863-89A7-961A954241D6}"/>
    <cellStyle name="出力 2 2 3 13 4" xfId="48580" xr:uid="{4D8F7ED6-43EC-4210-AAD3-26B3690711CA}"/>
    <cellStyle name="出力 2 2 3 14" xfId="4089" xr:uid="{D3AAA814-64F7-4547-B5F7-2DE0DDFE174A}"/>
    <cellStyle name="出力 2 2 3 14 2" xfId="14845" xr:uid="{91907ED9-227B-48DF-B632-22352A432043}"/>
    <cellStyle name="出力 2 2 3 14 2 2" xfId="36535" xr:uid="{68C70A7E-186A-4D1C-9FA3-C0E8F4AC66D1}"/>
    <cellStyle name="出力 2 2 3 14 3" xfId="25777" xr:uid="{C16922AA-7ADD-43D2-AFD7-6E8F404EBF9F}"/>
    <cellStyle name="出力 2 2 3 14 4" xfId="49389" xr:uid="{79D04051-0983-4949-93B8-8374AA11633C}"/>
    <cellStyle name="出力 2 2 3 15" xfId="4767" xr:uid="{1728553C-156F-476B-AC6B-3DECA9DD444A}"/>
    <cellStyle name="出力 2 2 3 15 2" xfId="15523" xr:uid="{7C2EDA03-C072-4202-9F36-AFB6B027B74D}"/>
    <cellStyle name="出力 2 2 3 15 2 2" xfId="37213" xr:uid="{D3231B1F-FA32-4BAD-8ECF-28041B15D033}"/>
    <cellStyle name="出力 2 2 3 15 3" xfId="26455" xr:uid="{A3394E50-B93D-4B1D-81ED-58CEDB259B87}"/>
    <cellStyle name="出力 2 2 3 16" xfId="5445" xr:uid="{D5FB1277-16B3-4773-9CB4-4E8257E8E5F7}"/>
    <cellStyle name="出力 2 2 3 16 2" xfId="16201" xr:uid="{3A750E73-DC96-4E9C-A808-9C9EA944F5EA}"/>
    <cellStyle name="出力 2 2 3 16 2 2" xfId="37891" xr:uid="{A42B29C5-DEB8-429C-8741-B3911F847B6C}"/>
    <cellStyle name="出力 2 2 3 16 3" xfId="27133" xr:uid="{1575E0CA-CF60-43C8-8A55-3D3B7E26C61A}"/>
    <cellStyle name="出力 2 2 3 17" xfId="6132" xr:uid="{5CD41C49-CB2F-4613-B126-DBAD8A75A6DF}"/>
    <cellStyle name="出力 2 2 3 17 2" xfId="16888" xr:uid="{2497B7EE-E83B-4691-A728-72D364AB6B01}"/>
    <cellStyle name="出力 2 2 3 17 2 2" xfId="38578" xr:uid="{503DE17C-1AB2-4639-BB3B-319BF93E3F14}"/>
    <cellStyle name="出力 2 2 3 17 3" xfId="27819" xr:uid="{CD7B90BF-BEB0-4C6C-9252-0079EFB89CD5}"/>
    <cellStyle name="出力 2 2 3 18" xfId="6808" xr:uid="{1C0FDA96-1DC1-450B-884C-E8E6426F40B0}"/>
    <cellStyle name="出力 2 2 3 18 2" xfId="17564" xr:uid="{4FB60718-5C35-48D1-9016-312457471494}"/>
    <cellStyle name="出力 2 2 3 18 2 2" xfId="39254" xr:uid="{4B60C082-EA95-4CB2-A13F-88E375A021AE}"/>
    <cellStyle name="出力 2 2 3 18 3" xfId="28495" xr:uid="{B502D11E-E9DF-43F7-A060-367A45CB09F3}"/>
    <cellStyle name="出力 2 2 3 19" xfId="7475" xr:uid="{C81787F2-CC43-4A4F-BF13-5FB2471C1CDB}"/>
    <cellStyle name="出力 2 2 3 19 2" xfId="18231" xr:uid="{119BB0E2-C9CF-49C1-86FF-11E4A0B5D9E2}"/>
    <cellStyle name="出力 2 2 3 19 2 2" xfId="39921" xr:uid="{308E040E-1BEC-4BB9-AA35-37992AC1A521}"/>
    <cellStyle name="出力 2 2 3 19 3" xfId="29162" xr:uid="{D689D532-8A23-4947-A591-C74045E4B9AC}"/>
    <cellStyle name="出力 2 2 3 2" xfId="2818" xr:uid="{0A52A487-28F5-47DB-95F2-4CF6E8362197}"/>
    <cellStyle name="出力 2 2 3 2 10" xfId="8846" xr:uid="{396E284F-7A56-412C-B2FB-E68BEB0284C1}"/>
    <cellStyle name="出力 2 2 3 2 10 2" xfId="19602" xr:uid="{5DDDA424-AD39-4634-BCE2-35BB69E81978}"/>
    <cellStyle name="出力 2 2 3 2 10 2 2" xfId="41293" xr:uid="{ECDB0CE7-338F-4652-89B5-0CA3DDB388DE}"/>
    <cellStyle name="出力 2 2 3 2 10 3" xfId="30534" xr:uid="{FEB70C06-2D3F-4ED7-99D5-774AFB74A146}"/>
    <cellStyle name="出力 2 2 3 2 11" xfId="9471" xr:uid="{72AECD53-8328-4F6B-AA5D-3E6DB3466080}"/>
    <cellStyle name="出力 2 2 3 2 11 2" xfId="20228" xr:uid="{442A906E-65E4-433D-8CDB-F3D06DE3C7CC}"/>
    <cellStyle name="出力 2 2 3 2 11 2 2" xfId="41919" xr:uid="{8F870078-6F8A-46D4-A5AC-1B23EE6F2C6A}"/>
    <cellStyle name="出力 2 2 3 2 11 3" xfId="31160" xr:uid="{BB5375CF-BBC4-4070-B05E-5FB4F7308CDD}"/>
    <cellStyle name="出力 2 2 3 2 12" xfId="10106" xr:uid="{1121FB6A-FCE8-42B3-BBF2-8036C03FD331}"/>
    <cellStyle name="出力 2 2 3 2 12 2" xfId="20863" xr:uid="{549E977B-BB4A-4CEC-A633-AF4B0FFEC332}"/>
    <cellStyle name="出力 2 2 3 2 12 2 2" xfId="42554" xr:uid="{39D34065-3554-46C6-8322-AE5935CC47A7}"/>
    <cellStyle name="出力 2 2 3 2 12 3" xfId="31795" xr:uid="{D95C08DB-A0E2-4822-B28A-EAD618CB54BA}"/>
    <cellStyle name="出力 2 2 3 2 13" xfId="10758" xr:uid="{9DB8B2AF-E33C-4357-B312-09ADE1BCD419}"/>
    <cellStyle name="出力 2 2 3 2 13 2" xfId="21515" xr:uid="{255F8062-F9BF-42E5-9655-76CC1C14795D}"/>
    <cellStyle name="出力 2 2 3 2 13 2 2" xfId="43206" xr:uid="{3C2441E8-9B01-4B3D-AADE-A08FFA6430A0}"/>
    <cellStyle name="出力 2 2 3 2 13 3" xfId="32447" xr:uid="{5F34D529-550F-4AB9-AAC6-584AC7F412A5}"/>
    <cellStyle name="出力 2 2 3 2 14" xfId="11383" xr:uid="{0CF819CA-B298-4AFE-8BEA-0319860E0FFC}"/>
    <cellStyle name="出力 2 2 3 2 14 2" xfId="22140" xr:uid="{84BF1410-DD8C-4E96-99CD-B902436F4514}"/>
    <cellStyle name="出力 2 2 3 2 14 2 2" xfId="43831" xr:uid="{07742FC7-F294-432D-B28A-E55FB84E2540}"/>
    <cellStyle name="出力 2 2 3 2 14 3" xfId="33072" xr:uid="{0893297A-0C9D-4B6D-8757-D59159C0C05B}"/>
    <cellStyle name="出力 2 2 3 2 15" xfId="11988" xr:uid="{34DEADF1-9AD8-4384-8054-DC838872631C}"/>
    <cellStyle name="出力 2 2 3 2 15 2" xfId="22745" xr:uid="{F80E2AC3-74DA-4B6E-9E8D-ED4D0C90146E}"/>
    <cellStyle name="出力 2 2 3 2 15 2 2" xfId="44436" xr:uid="{1BB179C2-8B8D-4AC0-BD0C-C974649C7EF1}"/>
    <cellStyle name="出力 2 2 3 2 15 3" xfId="33677" xr:uid="{C32B8190-D201-4052-963F-C13291ABA06B}"/>
    <cellStyle name="出力 2 2 3 2 16" xfId="12617" xr:uid="{27DA8560-FCBD-48C2-97A0-F4ED7F419B01}"/>
    <cellStyle name="出力 2 2 3 2 16 2" xfId="23374" xr:uid="{A5AFAB63-CA21-44C7-B1FA-BE3F75B68BF4}"/>
    <cellStyle name="出力 2 2 3 2 16 2 2" xfId="45065" xr:uid="{59A5CBBA-FAB9-4EB7-8E40-46CC569035ED}"/>
    <cellStyle name="出力 2 2 3 2 16 3" xfId="34306" xr:uid="{3BB1F848-97EB-434F-A6C0-EF5E5C615180}"/>
    <cellStyle name="出力 2 2 3 2 17" xfId="13288" xr:uid="{86CCC838-7C70-46F4-90B5-65E3309314C1}"/>
    <cellStyle name="出力 2 2 3 2 17 2" xfId="34977" xr:uid="{763B30BC-0EDD-45F0-9361-EBC26D1AA5C9}"/>
    <cellStyle name="出力 2 2 3 2 18" xfId="24217" xr:uid="{216C911B-24DB-48E0-A3BB-6DEA3964680D}"/>
    <cellStyle name="出力 2 2 3 2 19" xfId="45915" xr:uid="{5CC9AE41-9296-44AE-A96F-5FDAB89A9411}"/>
    <cellStyle name="出力 2 2 3 2 2" xfId="3469" xr:uid="{DC179496-5708-45EF-9192-B5EB55BBEBDB}"/>
    <cellStyle name="出力 2 2 3 2 2 2" xfId="14225" xr:uid="{5014889C-4580-4F08-8DAD-4AAB28995AD8}"/>
    <cellStyle name="出力 2 2 3 2 2 2 2" xfId="35915" xr:uid="{2C3E137C-7EE9-4F85-A61A-E251AF053BCC}"/>
    <cellStyle name="出力 2 2 3 2 2 2 3" xfId="50126" xr:uid="{D532CEC8-7355-426D-8007-6853BDF1D084}"/>
    <cellStyle name="出力 2 2 3 2 2 3" xfId="25156" xr:uid="{76BBE369-1570-42E1-B9A0-F691917E0853}"/>
    <cellStyle name="出力 2 2 3 2 2 4" xfId="47957" xr:uid="{3A908E1D-ED09-4AAA-834D-E770520CB6E5}"/>
    <cellStyle name="出力 2 2 3 2 20" xfId="46593" xr:uid="{ADF85743-BE60-4B6B-BC45-4CB040F9B158}"/>
    <cellStyle name="出力 2 2 3 2 21" xfId="47277" xr:uid="{672685C2-9D60-40B7-889D-3B483B38F6E2}"/>
    <cellStyle name="出力 2 2 3 2 3" xfId="4149" xr:uid="{16F767F8-8856-4D17-888D-1281DC276738}"/>
    <cellStyle name="出力 2 2 3 2 3 2" xfId="14905" xr:uid="{F268813E-075F-4DC1-805E-DBDFC61A3C40}"/>
    <cellStyle name="出力 2 2 3 2 3 2 2" xfId="36595" xr:uid="{30188B14-0BF3-4EA3-AF1D-F12A1F1E2BD2}"/>
    <cellStyle name="出力 2 2 3 2 3 2 3" xfId="50806" xr:uid="{A8786D35-FA93-4F5C-B8E4-5311972D670A}"/>
    <cellStyle name="出力 2 2 3 2 3 3" xfId="25837" xr:uid="{D2203A8E-2E4C-4851-B36D-F499F69958E6}"/>
    <cellStyle name="出力 2 2 3 2 3 4" xfId="48637" xr:uid="{6E83CA71-621D-4642-A7EF-FB6F32AF9152}"/>
    <cellStyle name="出力 2 2 3 2 4" xfId="4825" xr:uid="{055FF1A1-E9E4-4752-AAFA-B3B19B16EBAD}"/>
    <cellStyle name="出力 2 2 3 2 4 2" xfId="15581" xr:uid="{AD3FEBDE-4BCB-4095-AE40-7695BF68FFC2}"/>
    <cellStyle name="出力 2 2 3 2 4 2 2" xfId="37271" xr:uid="{7891F587-BF75-40F7-BF5D-6415F67C295D}"/>
    <cellStyle name="出力 2 2 3 2 4 3" xfId="26513" xr:uid="{697C8D41-4AF2-4E5C-9440-47E1A02D01AE}"/>
    <cellStyle name="出力 2 2 3 2 4 4" xfId="49446" xr:uid="{598AB433-B363-4FC9-8479-D3CA93BB684E}"/>
    <cellStyle name="出力 2 2 3 2 5" xfId="5505" xr:uid="{091E4283-D9EE-4F9D-802A-2E111A1A5C8A}"/>
    <cellStyle name="出力 2 2 3 2 5 2" xfId="16261" xr:uid="{2A845BF2-ED6B-4C73-97E4-B9B43E35B536}"/>
    <cellStyle name="出力 2 2 3 2 5 2 2" xfId="37951" xr:uid="{C92AB2C8-06AA-43F1-BADB-52A4D2D78A06}"/>
    <cellStyle name="出力 2 2 3 2 5 3" xfId="27192" xr:uid="{19821B6D-FF94-4B0D-A977-1B2C93BB0B83}"/>
    <cellStyle name="出力 2 2 3 2 6" xfId="6188" xr:uid="{B1E1B694-7510-4037-89BA-D8A7B8441400}"/>
    <cellStyle name="出力 2 2 3 2 6 2" xfId="16944" xr:uid="{6ECC5C0D-A847-4EF9-A217-08DA84AC453D}"/>
    <cellStyle name="出力 2 2 3 2 6 2 2" xfId="38634" xr:uid="{D029A4DC-A0F6-4E4A-A82F-93C852988EDB}"/>
    <cellStyle name="出力 2 2 3 2 6 3" xfId="27875" xr:uid="{C4B9E00E-D605-4653-A764-21353600BB2A}"/>
    <cellStyle name="出力 2 2 3 2 7" xfId="6867" xr:uid="{5045F54D-E36D-4053-ACDF-252C934B87D6}"/>
    <cellStyle name="出力 2 2 3 2 7 2" xfId="17623" xr:uid="{8D582B07-ED97-4ECE-8673-E7EA7FEE7A0B}"/>
    <cellStyle name="出力 2 2 3 2 7 2 2" xfId="39313" xr:uid="{44E8B2FC-611D-44CF-BC2F-4E968E21ED26}"/>
    <cellStyle name="出力 2 2 3 2 7 3" xfId="28554" xr:uid="{855488C2-7F67-4180-A87C-9BB0BEAEDAC4}"/>
    <cellStyle name="出力 2 2 3 2 8" xfId="7530" xr:uid="{A2649A5A-5661-4A1E-955C-B65C9029394A}"/>
    <cellStyle name="出力 2 2 3 2 8 2" xfId="18286" xr:uid="{4BBB8E91-8B5B-4853-AC3E-227C35506159}"/>
    <cellStyle name="出力 2 2 3 2 8 2 2" xfId="39976" xr:uid="{E418AA68-BB03-4083-AB3F-EC5C45E26C68}"/>
    <cellStyle name="出力 2 2 3 2 8 3" xfId="29217" xr:uid="{4FBEE398-70F9-4B60-A01E-BDB1E99D32B8}"/>
    <cellStyle name="出力 2 2 3 2 9" xfId="8165" xr:uid="{A37A5E16-2D1D-4B9A-A5FD-5D1BCDB0761F}"/>
    <cellStyle name="出力 2 2 3 2 9 2" xfId="18921" xr:uid="{CFC82B7D-3D52-4A67-B050-BDF96FDA6734}"/>
    <cellStyle name="出力 2 2 3 2 9 2 2" xfId="40612" xr:uid="{5C023853-9613-4069-9BAB-B4C522184C62}"/>
    <cellStyle name="出力 2 2 3 2 9 3" xfId="29853" xr:uid="{7BBF619E-BD7B-4AD0-90E8-DF1FBB606807}"/>
    <cellStyle name="出力 2 2 3 20" xfId="8105" xr:uid="{78D8931B-493E-4C59-83D5-B0DAD77CEE06}"/>
    <cellStyle name="出力 2 2 3 20 2" xfId="18861" xr:uid="{E07DA5DD-3D13-47FB-A95A-099D2A98DA40}"/>
    <cellStyle name="出力 2 2 3 20 2 2" xfId="40552" xr:uid="{7C4BFF28-D5F4-42F1-8785-9F95278A0548}"/>
    <cellStyle name="出力 2 2 3 20 3" xfId="29793" xr:uid="{DD302C7F-B27C-4F88-8FC8-72AB4233B082}"/>
    <cellStyle name="出力 2 2 3 21" xfId="8786" xr:uid="{4A602299-7B23-4BB2-BAD2-765F622E45E9}"/>
    <cellStyle name="出力 2 2 3 21 2" xfId="19542" xr:uid="{40B7E7AA-78AA-4B56-A1AF-8E8BB3405ECF}"/>
    <cellStyle name="出力 2 2 3 21 2 2" xfId="41233" xr:uid="{397FC966-24EE-4B3E-894C-E3438A9CCF55}"/>
    <cellStyle name="出力 2 2 3 21 3" xfId="30474" xr:uid="{FAC112D6-DB1C-46FB-A07D-2DFCB8D47122}"/>
    <cellStyle name="出力 2 2 3 22" xfId="9415" xr:uid="{1751ED70-AC6D-45E4-B8F4-E0211CD3A5AA}"/>
    <cellStyle name="出力 2 2 3 22 2" xfId="20172" xr:uid="{1E7DAF92-23F1-4FBA-83DF-80DC59709A98}"/>
    <cellStyle name="出力 2 2 3 22 2 2" xfId="41863" xr:uid="{FC22C6E3-682D-461B-A3FF-D9F4A24C351B}"/>
    <cellStyle name="出力 2 2 3 22 3" xfId="31104" xr:uid="{9DFAF23D-F2F5-4C71-BE56-EFA6DA32E843}"/>
    <cellStyle name="出力 2 2 3 23" xfId="10047" xr:uid="{76279DEA-8C57-4834-B6E7-25AC7A67883E}"/>
    <cellStyle name="出力 2 2 3 23 2" xfId="20804" xr:uid="{B9EA6222-B0B1-4D0C-AA6E-0184B25B521B}"/>
    <cellStyle name="出力 2 2 3 23 2 2" xfId="42495" xr:uid="{34371F75-B3D1-40BA-B68D-CF0087752332}"/>
    <cellStyle name="出力 2 2 3 23 3" xfId="31736" xr:uid="{B89EA327-A912-4AD0-AD62-E54E7CA97F15}"/>
    <cellStyle name="出力 2 2 3 24" xfId="10706" xr:uid="{6D0D0EEE-5413-4F1C-81B4-88E77FC92E2A}"/>
    <cellStyle name="出力 2 2 3 24 2" xfId="21463" xr:uid="{43EB05EA-45E7-42E1-A8DB-780743412589}"/>
    <cellStyle name="出力 2 2 3 24 2 2" xfId="43154" xr:uid="{110A486D-1592-4AA8-A985-83AEF106677A}"/>
    <cellStyle name="出力 2 2 3 24 3" xfId="32395" xr:uid="{0C829379-4F08-40BE-88F0-F0F74486DC9A}"/>
    <cellStyle name="出力 2 2 3 25" xfId="11329" xr:uid="{CCF96195-2CF2-474F-AB30-8796BA2B9077}"/>
    <cellStyle name="出力 2 2 3 25 2" xfId="22086" xr:uid="{E0E9FD57-611E-4C50-9496-2080FACBD191}"/>
    <cellStyle name="出力 2 2 3 25 2 2" xfId="43777" xr:uid="{3E2DFA82-1FDF-4B4F-8EEF-C9F84950CCCB}"/>
    <cellStyle name="出力 2 2 3 25 3" xfId="33018" xr:uid="{42433C25-1F4F-4F41-8F0B-5789089FE61B}"/>
    <cellStyle name="出力 2 2 3 26" xfId="11937" xr:uid="{92C7A8A3-8B78-4C91-83DD-2762A748B015}"/>
    <cellStyle name="出力 2 2 3 26 2" xfId="22694" xr:uid="{90185A12-D8DB-4F95-9F4B-EFBF75405FC4}"/>
    <cellStyle name="出力 2 2 3 26 2 2" xfId="44385" xr:uid="{F7BED927-BF58-42B3-A671-C04637953DFB}"/>
    <cellStyle name="出力 2 2 3 26 3" xfId="33626" xr:uid="{B381F447-6861-424E-B051-C025E7F592F7}"/>
    <cellStyle name="出力 2 2 3 27" xfId="12560" xr:uid="{78737CD4-CA52-4C79-AB9B-3B454130ADE2}"/>
    <cellStyle name="出力 2 2 3 27 2" xfId="23317" xr:uid="{375362D9-7FB7-420C-8FBB-1D6D17930D12}"/>
    <cellStyle name="出力 2 2 3 27 2 2" xfId="45008" xr:uid="{CB14D55A-6AC1-4B41-B0B0-7F7247881582}"/>
    <cellStyle name="出力 2 2 3 27 3" xfId="34249" xr:uid="{65BF0B88-54FD-4994-82B2-9FF7F60F3E89}"/>
    <cellStyle name="出力 2 2 3 28" xfId="13231" xr:uid="{372FE2BF-9DFD-4A15-B652-EE2CF78F7614}"/>
    <cellStyle name="出力 2 2 3 28 2" xfId="34920" xr:uid="{6D6F85E4-A0C1-47A7-90F2-038BDADA510B}"/>
    <cellStyle name="出力 2 2 3 29" xfId="24160" xr:uid="{A5304B03-A0C1-4CA2-91C2-38CCCBB2F4CE}"/>
    <cellStyle name="出力 2 2 3 3" xfId="2877" xr:uid="{643A7FD5-1E27-4DA0-B51F-149DBFA73F55}"/>
    <cellStyle name="出力 2 2 3 3 10" xfId="8905" xr:uid="{56DD32DB-F59D-4649-9A67-3A62100F7B8F}"/>
    <cellStyle name="出力 2 2 3 3 10 2" xfId="19661" xr:uid="{17C19E96-1D23-4DFB-BF5E-25EE33F4691B}"/>
    <cellStyle name="出力 2 2 3 3 10 2 2" xfId="41352" xr:uid="{EF5A789C-2882-4498-B4F0-9859465A5D5B}"/>
    <cellStyle name="出力 2 2 3 3 10 3" xfId="30593" xr:uid="{A9735EBC-1EB4-4E62-AE9C-738C7961A91B}"/>
    <cellStyle name="出力 2 2 3 3 11" xfId="9530" xr:uid="{EA8198D3-76DA-4433-8415-A1BF0535EF0F}"/>
    <cellStyle name="出力 2 2 3 3 11 2" xfId="20287" xr:uid="{47D4CDB3-47F3-410A-BAFF-D0DBEEFBF2A4}"/>
    <cellStyle name="出力 2 2 3 3 11 2 2" xfId="41978" xr:uid="{9C9D7C09-05BB-40DF-9C52-D1740732765C}"/>
    <cellStyle name="出力 2 2 3 3 11 3" xfId="31219" xr:uid="{56DF95A9-F930-4160-A64F-C39898E6628E}"/>
    <cellStyle name="出力 2 2 3 3 12" xfId="10165" xr:uid="{1CEDA124-9087-4B24-B018-5B3E7E5DA0FD}"/>
    <cellStyle name="出力 2 2 3 3 12 2" xfId="20922" xr:uid="{E475FF0F-7D36-4B67-A91E-CA39D3B9CB1A}"/>
    <cellStyle name="出力 2 2 3 3 12 2 2" xfId="42613" xr:uid="{7EC19401-D26D-499A-919E-4A5A67DFEDBD}"/>
    <cellStyle name="出力 2 2 3 3 12 3" xfId="31854" xr:uid="{BC686D90-543A-44BD-BB3B-97F1F7E47700}"/>
    <cellStyle name="出力 2 2 3 3 13" xfId="10817" xr:uid="{9009BC6D-711D-4C95-B2C3-2DADA6EF67AC}"/>
    <cellStyle name="出力 2 2 3 3 13 2" xfId="21574" xr:uid="{92C830D1-3F2A-4D0D-8F25-E2B6F40A1572}"/>
    <cellStyle name="出力 2 2 3 3 13 2 2" xfId="43265" xr:uid="{8AE4F3F1-A5FB-44C3-BD78-38E81F76C1EE}"/>
    <cellStyle name="出力 2 2 3 3 13 3" xfId="32506" xr:uid="{77A131B9-19C7-436A-92DB-3D482430A1DE}"/>
    <cellStyle name="出力 2 2 3 3 14" xfId="11442" xr:uid="{5B0BB3B1-31D7-4FFE-9723-073A17344CCD}"/>
    <cellStyle name="出力 2 2 3 3 14 2" xfId="22199" xr:uid="{B8B79E32-824E-429E-838E-166270247B8D}"/>
    <cellStyle name="出力 2 2 3 3 14 2 2" xfId="43890" xr:uid="{31EC27E2-7EC9-4A01-8EB3-971ECAAB5308}"/>
    <cellStyle name="出力 2 2 3 3 14 3" xfId="33131" xr:uid="{FD122E10-87D3-4F0A-989E-223726649F42}"/>
    <cellStyle name="出力 2 2 3 3 15" xfId="12047" xr:uid="{36802B96-72D0-4CB8-88BD-C32883D2C173}"/>
    <cellStyle name="出力 2 2 3 3 15 2" xfId="22804" xr:uid="{EBA3513E-AA9F-48E8-9050-1E9C00410314}"/>
    <cellStyle name="出力 2 2 3 3 15 2 2" xfId="44495" xr:uid="{5A99388F-3C8C-4491-8C3F-794AB99D65C8}"/>
    <cellStyle name="出力 2 2 3 3 15 3" xfId="33736" xr:uid="{D0435607-DC3E-46D6-90E2-5644CA9A8809}"/>
    <cellStyle name="出力 2 2 3 3 16" xfId="12676" xr:uid="{FA917266-6211-4FEE-AD32-15B02147E476}"/>
    <cellStyle name="出力 2 2 3 3 16 2" xfId="23433" xr:uid="{4D0D4FEC-DB43-4878-94EA-66F448712FD8}"/>
    <cellStyle name="出力 2 2 3 3 16 2 2" xfId="45124" xr:uid="{D0C8297C-2D8D-4821-AFEC-A6D4A9C29560}"/>
    <cellStyle name="出力 2 2 3 3 16 3" xfId="34365" xr:uid="{259317FC-CD90-4E1C-B15B-F66506EDEA69}"/>
    <cellStyle name="出力 2 2 3 3 17" xfId="13347" xr:uid="{57A53072-BF1B-4A72-956A-15B6CA88766F}"/>
    <cellStyle name="出力 2 2 3 3 17 2" xfId="35036" xr:uid="{7A2B798F-57A3-46D7-87AD-40737D57C0B1}"/>
    <cellStyle name="出力 2 2 3 3 18" xfId="24276" xr:uid="{F46E9C10-959D-4E58-AF22-8777DDE66C97}"/>
    <cellStyle name="出力 2 2 3 3 19" xfId="45974" xr:uid="{85792BAE-4389-4C88-AD11-4CD6AC68DA13}"/>
    <cellStyle name="出力 2 2 3 3 2" xfId="3528" xr:uid="{97187295-1508-4471-ACD4-044A8CBC5867}"/>
    <cellStyle name="出力 2 2 3 3 2 2" xfId="14284" xr:uid="{D15BE6B4-2127-4553-9B10-18F0B61887DE}"/>
    <cellStyle name="出力 2 2 3 3 2 2 2" xfId="35974" xr:uid="{483189BE-3FDB-460E-9B16-2CA6F80F3BAF}"/>
    <cellStyle name="出力 2 2 3 3 2 2 3" xfId="50185" xr:uid="{3E810E23-1413-40A1-8126-FE1DD11C50D8}"/>
    <cellStyle name="出力 2 2 3 3 2 3" xfId="25216" xr:uid="{D517D775-7667-4559-8598-60D50D0CBE72}"/>
    <cellStyle name="出力 2 2 3 3 2 4" xfId="48016" xr:uid="{70A98101-BE30-4361-8C70-2FC060055F59}"/>
    <cellStyle name="出力 2 2 3 3 20" xfId="46652" xr:uid="{D64BB1FC-FE51-4554-9326-CC2F43D70182}"/>
    <cellStyle name="出力 2 2 3 3 21" xfId="47336" xr:uid="{2AC1C94D-FF05-4AB7-8DFD-101D391210B6}"/>
    <cellStyle name="出力 2 2 3 3 3" xfId="4208" xr:uid="{EBA8CDAF-89AC-4278-89C3-BFB0C99BE3F7}"/>
    <cellStyle name="出力 2 2 3 3 3 2" xfId="14964" xr:uid="{C12DB61F-3747-4071-A6E1-FBACC8909EC5}"/>
    <cellStyle name="出力 2 2 3 3 3 2 2" xfId="36654" xr:uid="{D9088159-872B-49CC-A50E-F484E2637280}"/>
    <cellStyle name="出力 2 2 3 3 3 2 3" xfId="50865" xr:uid="{D9AAD913-F8A1-4F71-965E-E92AE55705B5}"/>
    <cellStyle name="出力 2 2 3 3 3 3" xfId="25896" xr:uid="{02553DBC-A49C-4B44-9422-BD91978B7B7B}"/>
    <cellStyle name="出力 2 2 3 3 3 4" xfId="48696" xr:uid="{C11BE1BC-33FA-444C-90FB-1019CB2AD3B6}"/>
    <cellStyle name="出力 2 2 3 3 4" xfId="4884" xr:uid="{D464FB49-E217-4D3C-ADD0-8B686257CCB7}"/>
    <cellStyle name="出力 2 2 3 3 4 2" xfId="15640" xr:uid="{B29B605E-7DB5-4B7D-AAC6-C5172C08E6DB}"/>
    <cellStyle name="出力 2 2 3 3 4 2 2" xfId="37330" xr:uid="{1D3BDAB0-5613-4E86-B685-35CB1D91F56F}"/>
    <cellStyle name="出力 2 2 3 3 4 3" xfId="26572" xr:uid="{5D486CFA-13EC-4D4C-BD33-6EE60FD57FD8}"/>
    <cellStyle name="出力 2 2 3 3 4 4" xfId="49505" xr:uid="{664F7B9D-9104-44F2-9233-B89554942705}"/>
    <cellStyle name="出力 2 2 3 3 5" xfId="5564" xr:uid="{CAD4F8E4-1DC5-4CA4-9D6F-5F5FAC452D8D}"/>
    <cellStyle name="出力 2 2 3 3 5 2" xfId="16320" xr:uid="{07A844AF-088A-474F-8D1C-6E54314AF14D}"/>
    <cellStyle name="出力 2 2 3 3 5 2 2" xfId="38010" xr:uid="{77A0BE04-989F-47CD-AC08-E76163906E59}"/>
    <cellStyle name="出力 2 2 3 3 5 3" xfId="27251" xr:uid="{C19FE4E1-50F4-4B14-AEDB-A53038502058}"/>
    <cellStyle name="出力 2 2 3 3 6" xfId="6247" xr:uid="{6B867A8A-8FC7-411B-985B-CA368A70D151}"/>
    <cellStyle name="出力 2 2 3 3 6 2" xfId="17003" xr:uid="{F39604DC-7420-4E25-A0EC-FD3D399E2808}"/>
    <cellStyle name="出力 2 2 3 3 6 2 2" xfId="38693" xr:uid="{E3640C2C-83AC-4D91-AA9E-F10B3399EE11}"/>
    <cellStyle name="出力 2 2 3 3 6 3" xfId="27934" xr:uid="{BD029E21-0F24-4FBE-B90F-3E66ED2DEC10}"/>
    <cellStyle name="出力 2 2 3 3 7" xfId="6926" xr:uid="{6704C9EC-C697-42A3-8E99-8EA4798CF97B}"/>
    <cellStyle name="出力 2 2 3 3 7 2" xfId="17682" xr:uid="{1D37AB9B-164B-4E61-8DDB-C1B8F89B8790}"/>
    <cellStyle name="出力 2 2 3 3 7 2 2" xfId="39372" xr:uid="{507A7B49-D122-4CB6-9F8B-251A4D25F7B0}"/>
    <cellStyle name="出力 2 2 3 3 7 3" xfId="28613" xr:uid="{167DD9E1-2A2B-4FA9-AA2B-D66D40087A42}"/>
    <cellStyle name="出力 2 2 3 3 8" xfId="7589" xr:uid="{F55C9C0C-126F-4B4F-AE7E-5B76478634F1}"/>
    <cellStyle name="出力 2 2 3 3 8 2" xfId="18345" xr:uid="{FD64A181-9072-4E7F-B982-23B0959D38D6}"/>
    <cellStyle name="出力 2 2 3 3 8 2 2" xfId="40036" xr:uid="{B2B78FF2-2148-48F7-84DF-B9BE1E4DF078}"/>
    <cellStyle name="出力 2 2 3 3 8 3" xfId="29277" xr:uid="{37DA6178-BBBF-4C40-91F2-AC0D62228CE0}"/>
    <cellStyle name="出力 2 2 3 3 9" xfId="8225" xr:uid="{EAA34ABB-7AE9-4C2E-B7D7-6063A418C1A2}"/>
    <cellStyle name="出力 2 2 3 3 9 2" xfId="18981" xr:uid="{C7DF7EE7-8B09-457D-ACD1-425184A38ECC}"/>
    <cellStyle name="出力 2 2 3 3 9 2 2" xfId="40672" xr:uid="{7A96407F-5155-4C09-837D-2E3D7DF74C9A}"/>
    <cellStyle name="出力 2 2 3 3 9 3" xfId="29913" xr:uid="{C992C40B-B6FA-4EBA-99B8-FD7BA2AC9ACB}"/>
    <cellStyle name="出力 2 2 3 30" xfId="45858" xr:uid="{8E45B8F6-9F0A-4A1D-AFE2-BFD983714CC0}"/>
    <cellStyle name="出力 2 2 3 31" xfId="46536" xr:uid="{72591C9E-61FF-4180-B542-8B144A3361DA}"/>
    <cellStyle name="出力 2 2 3 32" xfId="47220" xr:uid="{0BDC120A-00B4-4204-896A-1CB5C25F5100}"/>
    <cellStyle name="出力 2 2 3 4" xfId="2934" xr:uid="{ECA2C4F6-7F59-4A36-88BF-93F8EC3F3E19}"/>
    <cellStyle name="出力 2 2 3 4 10" xfId="8962" xr:uid="{222358BD-05CC-49F6-9E00-C55952B11A09}"/>
    <cellStyle name="出力 2 2 3 4 10 2" xfId="19718" xr:uid="{87D16E90-E502-437D-836F-A7EED04443A6}"/>
    <cellStyle name="出力 2 2 3 4 10 2 2" xfId="41409" xr:uid="{59ACF9EA-A62A-4DDC-9B96-E9396964ABA5}"/>
    <cellStyle name="出力 2 2 3 4 10 3" xfId="30650" xr:uid="{D24161FC-1064-41BE-8DBD-D3CB70029AF1}"/>
    <cellStyle name="出力 2 2 3 4 11" xfId="9587" xr:uid="{7FB2E003-EBA8-49EC-8C4F-2C0B19A5BBB2}"/>
    <cellStyle name="出力 2 2 3 4 11 2" xfId="20344" xr:uid="{9CB40DE2-58B3-4921-804C-EE888717F821}"/>
    <cellStyle name="出力 2 2 3 4 11 2 2" xfId="42035" xr:uid="{61A714E3-7525-4A71-A6F0-C544C46B04E7}"/>
    <cellStyle name="出力 2 2 3 4 11 3" xfId="31276" xr:uid="{BD6A17FB-5587-41B6-B508-50EA38C43062}"/>
    <cellStyle name="出力 2 2 3 4 12" xfId="10222" xr:uid="{8B52DE43-900C-423F-A788-B2B35AA852E2}"/>
    <cellStyle name="出力 2 2 3 4 12 2" xfId="20979" xr:uid="{CD5D57DC-B324-4CB7-867E-2A1772916CF1}"/>
    <cellStyle name="出力 2 2 3 4 12 2 2" xfId="42670" xr:uid="{9B49DB93-EB52-4852-AAB9-8D385A3A7349}"/>
    <cellStyle name="出力 2 2 3 4 12 3" xfId="31911" xr:uid="{D5346CBC-6EAB-49FC-8EBB-72B8DEC03F07}"/>
    <cellStyle name="出力 2 2 3 4 13" xfId="10874" xr:uid="{B6F18005-8C14-49FD-B894-791C1BEEB2EC}"/>
    <cellStyle name="出力 2 2 3 4 13 2" xfId="21631" xr:uid="{8B8ADA6B-C122-4D37-B68A-F07EA32A3C00}"/>
    <cellStyle name="出力 2 2 3 4 13 2 2" xfId="43322" xr:uid="{CA39D24C-7663-4ABD-86E8-3DE739997A00}"/>
    <cellStyle name="出力 2 2 3 4 13 3" xfId="32563" xr:uid="{A83E287B-32FE-47EF-81BC-EEF73E4177CB}"/>
    <cellStyle name="出力 2 2 3 4 14" xfId="11499" xr:uid="{FC5449B3-918A-4D83-A325-D33081451B76}"/>
    <cellStyle name="出力 2 2 3 4 14 2" xfId="22256" xr:uid="{95659F79-F24B-4ABD-AB5F-E4E66E8230A4}"/>
    <cellStyle name="出力 2 2 3 4 14 2 2" xfId="43947" xr:uid="{046593E9-AC49-44BE-BD24-237F9DD42645}"/>
    <cellStyle name="出力 2 2 3 4 14 3" xfId="33188" xr:uid="{F50C2A2E-ECD6-445E-B8AF-6CD65EE940DD}"/>
    <cellStyle name="出力 2 2 3 4 15" xfId="12104" xr:uid="{35680828-372E-4C70-9E1D-3AE53F870892}"/>
    <cellStyle name="出力 2 2 3 4 15 2" xfId="22861" xr:uid="{A8E423E7-557B-4073-9027-779204FEEC84}"/>
    <cellStyle name="出力 2 2 3 4 15 2 2" xfId="44552" xr:uid="{11F2329D-9820-4BF6-B8B6-85081EB19CC3}"/>
    <cellStyle name="出力 2 2 3 4 15 3" xfId="33793" xr:uid="{CDF709F6-EADA-4A0E-A86E-EC35D941FB59}"/>
    <cellStyle name="出力 2 2 3 4 16" xfId="12733" xr:uid="{60CDAF8C-59B1-4E57-B7BA-6F48D789B66D}"/>
    <cellStyle name="出力 2 2 3 4 16 2" xfId="23490" xr:uid="{B0B3CDB0-D629-4E76-8364-B3235A7565A9}"/>
    <cellStyle name="出力 2 2 3 4 16 2 2" xfId="45181" xr:uid="{B1A4DEFE-296A-405F-B51E-5EEE1A7F7861}"/>
    <cellStyle name="出力 2 2 3 4 16 3" xfId="34422" xr:uid="{024775BA-6B42-44B2-AA1F-0DD4B53AA189}"/>
    <cellStyle name="出力 2 2 3 4 17" xfId="13404" xr:uid="{82DB864D-B258-4A27-B51E-24BA6366486E}"/>
    <cellStyle name="出力 2 2 3 4 17 2" xfId="35093" xr:uid="{C0AE9A91-A980-4324-9365-C4A58E97055A}"/>
    <cellStyle name="出力 2 2 3 4 18" xfId="24333" xr:uid="{1657EB12-5724-4F1E-A2F6-362355D760AD}"/>
    <cellStyle name="出力 2 2 3 4 19" xfId="46031" xr:uid="{A9D2A78E-E5A4-4314-8D6F-AABF847364FD}"/>
    <cellStyle name="出力 2 2 3 4 2" xfId="3585" xr:uid="{7D6CE512-61B0-4DED-9910-C1D173DD2F95}"/>
    <cellStyle name="出力 2 2 3 4 2 2" xfId="14341" xr:uid="{FC2B1730-6EC1-4BF5-AF90-2E4F5C70AB54}"/>
    <cellStyle name="出力 2 2 3 4 2 2 2" xfId="36031" xr:uid="{2A61033E-9B57-4767-AC71-0DAE5904694D}"/>
    <cellStyle name="出力 2 2 3 4 2 2 3" xfId="50242" xr:uid="{30BE769D-A4EC-40BA-B9C3-4D2967B7D69C}"/>
    <cellStyle name="出力 2 2 3 4 2 3" xfId="25273" xr:uid="{C056C816-3BD6-4918-AEF4-98A2C122153C}"/>
    <cellStyle name="出力 2 2 3 4 2 4" xfId="48073" xr:uid="{4986320C-D073-4B65-B3A2-2D500128E8FA}"/>
    <cellStyle name="出力 2 2 3 4 20" xfId="46709" xr:uid="{EB2E4207-0D10-4F02-8DEE-D12AC1313F46}"/>
    <cellStyle name="出力 2 2 3 4 21" xfId="47393" xr:uid="{4F26B624-ECA6-491E-B256-50CF9D64FB42}"/>
    <cellStyle name="出力 2 2 3 4 3" xfId="4265" xr:uid="{A4FCA981-249D-47FD-8E0F-A792F3174CA4}"/>
    <cellStyle name="出力 2 2 3 4 3 2" xfId="15021" xr:uid="{A7D2D2DA-86CF-42CE-B616-E5DA8C7AA8A7}"/>
    <cellStyle name="出力 2 2 3 4 3 2 2" xfId="36711" xr:uid="{C7D87887-FEA3-4B6A-9A22-2FDDE8A10611}"/>
    <cellStyle name="出力 2 2 3 4 3 2 3" xfId="50922" xr:uid="{C9A73DFE-86C7-4722-8105-51A69109DC21}"/>
    <cellStyle name="出力 2 2 3 4 3 3" xfId="25953" xr:uid="{BA6BF725-E692-453A-8BFF-686391113813}"/>
    <cellStyle name="出力 2 2 3 4 3 4" xfId="48753" xr:uid="{C05B35C0-20DC-4AED-8CA0-580F458210B8}"/>
    <cellStyle name="出力 2 2 3 4 4" xfId="4941" xr:uid="{C5852C5F-39DF-4BAC-87F1-13304136A020}"/>
    <cellStyle name="出力 2 2 3 4 4 2" xfId="15697" xr:uid="{05472E87-D161-4C5B-83B0-ACCCC606D5DC}"/>
    <cellStyle name="出力 2 2 3 4 4 2 2" xfId="37387" xr:uid="{8BC67D3B-C25C-4F0A-A471-B54A5FBE308F}"/>
    <cellStyle name="出力 2 2 3 4 4 3" xfId="26629" xr:uid="{1A5D89FF-A71C-4238-A369-BE05B533FD7D}"/>
    <cellStyle name="出力 2 2 3 4 4 4" xfId="49562" xr:uid="{67BB6043-8D1A-4662-A50A-FAF1C7F7357A}"/>
    <cellStyle name="出力 2 2 3 4 5" xfId="5621" xr:uid="{D05E5712-7880-4804-AC87-93D10022D566}"/>
    <cellStyle name="出力 2 2 3 4 5 2" xfId="16377" xr:uid="{28DD464A-384B-4F8D-BC17-3AFC69FFE9FE}"/>
    <cellStyle name="出力 2 2 3 4 5 2 2" xfId="38067" xr:uid="{1A23A145-1500-49A3-A9E5-721ADF8A0C68}"/>
    <cellStyle name="出力 2 2 3 4 5 3" xfId="27308" xr:uid="{66592CD7-0302-4894-B613-BD6753CCFE26}"/>
    <cellStyle name="出力 2 2 3 4 6" xfId="6304" xr:uid="{CC996965-3B05-4C46-A145-7B143152F9A9}"/>
    <cellStyle name="出力 2 2 3 4 6 2" xfId="17060" xr:uid="{F916513A-AC13-4D3B-9888-1A4B7CF5DD67}"/>
    <cellStyle name="出力 2 2 3 4 6 2 2" xfId="38750" xr:uid="{99AE9C40-F07D-48BF-BB03-08A73DBE2066}"/>
    <cellStyle name="出力 2 2 3 4 6 3" xfId="27991" xr:uid="{61C69266-B426-40DF-A191-D25E919A5FD2}"/>
    <cellStyle name="出力 2 2 3 4 7" xfId="6983" xr:uid="{C81B5FD6-1A40-4D6E-AD3D-191A88F366BB}"/>
    <cellStyle name="出力 2 2 3 4 7 2" xfId="17739" xr:uid="{FC1FBA35-6AC6-45AE-92EB-14FF6199C669}"/>
    <cellStyle name="出力 2 2 3 4 7 2 2" xfId="39429" xr:uid="{D5918153-737C-41CA-96FD-329E8B76422D}"/>
    <cellStyle name="出力 2 2 3 4 7 3" xfId="28670" xr:uid="{B0DB39D7-0F02-4B5B-8E85-9C7AE59ADEF4}"/>
    <cellStyle name="出力 2 2 3 4 8" xfId="7646" xr:uid="{F87FA0CC-33A0-4FD7-B611-6C71296C52D4}"/>
    <cellStyle name="出力 2 2 3 4 8 2" xfId="18402" xr:uid="{8FD6D182-0D92-4F53-88AC-8FCCAD651CD3}"/>
    <cellStyle name="出力 2 2 3 4 8 2 2" xfId="40093" xr:uid="{AFF64C3C-1675-4AC8-A717-96F1C54D2BEA}"/>
    <cellStyle name="出力 2 2 3 4 8 3" xfId="29334" xr:uid="{E46A22E4-8310-44BD-A7A6-D8ECBDBA2A2D}"/>
    <cellStyle name="出力 2 2 3 4 9" xfId="8282" xr:uid="{E24CD9E7-0073-4B9F-8850-1459F7E313C5}"/>
    <cellStyle name="出力 2 2 3 4 9 2" xfId="19038" xr:uid="{0A6AD365-8017-4F65-9C7E-8A1382346783}"/>
    <cellStyle name="出力 2 2 3 4 9 2 2" xfId="40729" xr:uid="{3F3DED6E-03BE-434D-AB6F-07B96E628922}"/>
    <cellStyle name="出力 2 2 3 4 9 3" xfId="29970" xr:uid="{6E183131-8F4D-4C27-8790-35C10948629E}"/>
    <cellStyle name="出力 2 2 3 5" xfId="2993" xr:uid="{B73F95F5-7CA1-4579-806B-57FEF45EB688}"/>
    <cellStyle name="出力 2 2 3 5 10" xfId="9021" xr:uid="{2F3E46CC-91A2-4CC1-AABD-2DC3E974DA4B}"/>
    <cellStyle name="出力 2 2 3 5 10 2" xfId="19778" xr:uid="{BAEBDCB4-E9DA-4186-8E3F-3486E002CEE5}"/>
    <cellStyle name="出力 2 2 3 5 10 2 2" xfId="41469" xr:uid="{9AEEBEC7-4146-47DC-BA58-7BCAEF1A5132}"/>
    <cellStyle name="出力 2 2 3 5 10 3" xfId="30710" xr:uid="{E94DE443-E76B-4D72-8001-3A9DEA80858D}"/>
    <cellStyle name="出力 2 2 3 5 11" xfId="9647" xr:uid="{D16175C1-5CE7-4DF4-83A1-255AF80784E5}"/>
    <cellStyle name="出力 2 2 3 5 11 2" xfId="20404" xr:uid="{7AE3AFDA-9050-4A15-ABAD-B11BFABE790E}"/>
    <cellStyle name="出力 2 2 3 5 11 2 2" xfId="42095" xr:uid="{B881141D-FAB7-410B-BAC8-9C8B9853B628}"/>
    <cellStyle name="出力 2 2 3 5 11 3" xfId="31336" xr:uid="{E98098F9-D840-4E4B-A2CA-52276EFB634E}"/>
    <cellStyle name="出力 2 2 3 5 12" xfId="10282" xr:uid="{667E8B46-249E-4D1A-9F3E-60DA09492A34}"/>
    <cellStyle name="出力 2 2 3 5 12 2" xfId="21039" xr:uid="{F9DBA898-6A3D-4BFE-B8F9-6B26284CFC8C}"/>
    <cellStyle name="出力 2 2 3 5 12 2 2" xfId="42730" xr:uid="{9D5EEB9B-2F8A-4CCB-B20D-C359FA8451D7}"/>
    <cellStyle name="出力 2 2 3 5 12 3" xfId="31971" xr:uid="{D3A0C14B-B6F2-4F48-913C-8AEE2E67F4B3}"/>
    <cellStyle name="出力 2 2 3 5 13" xfId="10934" xr:uid="{74BA5210-149A-495E-9ED4-CA412649DB9D}"/>
    <cellStyle name="出力 2 2 3 5 13 2" xfId="21691" xr:uid="{C7AEDA63-0DA7-407F-A36A-4DFA31B80698}"/>
    <cellStyle name="出力 2 2 3 5 13 2 2" xfId="43382" xr:uid="{33CFC105-48AF-4DD8-90E8-413D8A72C75A}"/>
    <cellStyle name="出力 2 2 3 5 13 3" xfId="32623" xr:uid="{A24E7150-F172-417C-9CC8-BF139E5558EC}"/>
    <cellStyle name="出力 2 2 3 5 14" xfId="11559" xr:uid="{C074F17E-C617-492D-AE45-EEE02912AD2A}"/>
    <cellStyle name="出力 2 2 3 5 14 2" xfId="22316" xr:uid="{7D1787D9-433B-4B97-9B83-2C67478E5148}"/>
    <cellStyle name="出力 2 2 3 5 14 2 2" xfId="44007" xr:uid="{37816965-5283-415A-9A51-AB554B148AB0}"/>
    <cellStyle name="出力 2 2 3 5 14 3" xfId="33248" xr:uid="{A88344F9-A199-415A-BB03-3E36C8778DB8}"/>
    <cellStyle name="出力 2 2 3 5 15" xfId="12164" xr:uid="{3391E65A-DEC1-4C60-A0BA-CF2365F6E9F0}"/>
    <cellStyle name="出力 2 2 3 5 15 2" xfId="22921" xr:uid="{A4B1B629-37FA-49FD-9EA1-DA7C44A476A1}"/>
    <cellStyle name="出力 2 2 3 5 15 2 2" xfId="44612" xr:uid="{43C5B194-9EEE-41F5-8B10-88B0F0074AC7}"/>
    <cellStyle name="出力 2 2 3 5 15 3" xfId="33853" xr:uid="{3F33B7B8-89F6-4E63-B2AA-069E82009F45}"/>
    <cellStyle name="出力 2 2 3 5 16" xfId="12793" xr:uid="{031F18C1-343A-4C7F-AE3A-FA3C271C038F}"/>
    <cellStyle name="出力 2 2 3 5 16 2" xfId="23550" xr:uid="{5CA9FF6F-7ABC-4434-8002-E03460D77A69}"/>
    <cellStyle name="出力 2 2 3 5 16 2 2" xfId="45241" xr:uid="{C490B0A0-5BDA-4DFD-8582-85B570B8DD79}"/>
    <cellStyle name="出力 2 2 3 5 16 3" xfId="34482" xr:uid="{B508831E-4387-4FF1-AD18-0D08CAD44DAE}"/>
    <cellStyle name="出力 2 2 3 5 17" xfId="13464" xr:uid="{B12032DC-7B50-4C87-AAB8-55B5190AFBD6}"/>
    <cellStyle name="出力 2 2 3 5 17 2" xfId="35153" xr:uid="{1C7F93B4-91BB-4507-A2BB-143FA08FFCAF}"/>
    <cellStyle name="出力 2 2 3 5 18" xfId="24393" xr:uid="{345D82BE-75AB-4EDF-8F34-F56EC64430D4}"/>
    <cellStyle name="出力 2 2 3 5 19" xfId="46091" xr:uid="{126DDA40-7AE4-4473-8D4F-239E21BAF610}"/>
    <cellStyle name="出力 2 2 3 5 2" xfId="3645" xr:uid="{97B40671-CA5A-4CB0-80CB-7FCF75A3F695}"/>
    <cellStyle name="出力 2 2 3 5 2 2" xfId="14401" xr:uid="{C3E49C2A-A76B-4466-AB4E-D8F3872B83C0}"/>
    <cellStyle name="出力 2 2 3 5 2 2 2" xfId="36091" xr:uid="{7E54E2A8-774E-479B-8E05-595FBB08C6E6}"/>
    <cellStyle name="出力 2 2 3 5 2 2 3" xfId="50302" xr:uid="{2579FAD6-AF40-4D3C-A3FE-852F11C7DA2A}"/>
    <cellStyle name="出力 2 2 3 5 2 3" xfId="25333" xr:uid="{9F37E635-5075-4FDC-A2BF-C5F4026228A1}"/>
    <cellStyle name="出力 2 2 3 5 2 4" xfId="48133" xr:uid="{9127F6EA-B21D-4228-A54B-DAAC016F1E47}"/>
    <cellStyle name="出力 2 2 3 5 20" xfId="46769" xr:uid="{1DC0FC59-8C9E-41EE-8EDB-31D4CC7AF99E}"/>
    <cellStyle name="出力 2 2 3 5 21" xfId="47453" xr:uid="{0F40FC76-54AC-4478-8844-07D9318F7FA8}"/>
    <cellStyle name="出力 2 2 3 5 3" xfId="4325" xr:uid="{A7D31044-58B7-4090-9D77-D35F669EACEB}"/>
    <cellStyle name="出力 2 2 3 5 3 2" xfId="15081" xr:uid="{9EA873CC-3310-453E-927B-217DEA0D531B}"/>
    <cellStyle name="出力 2 2 3 5 3 2 2" xfId="36771" xr:uid="{FFF979DB-594E-470E-BEF3-54B56BE51FC2}"/>
    <cellStyle name="出力 2 2 3 5 3 2 3" xfId="50982" xr:uid="{5431D946-0D70-4E18-AE84-F8AECD801EF6}"/>
    <cellStyle name="出力 2 2 3 5 3 3" xfId="26013" xr:uid="{07B76694-BC0F-44DD-96CA-3E333025FA82}"/>
    <cellStyle name="出力 2 2 3 5 3 4" xfId="48813" xr:uid="{3B5FA47B-E70D-42C9-ABFF-EC38D3ADDCE1}"/>
    <cellStyle name="出力 2 2 3 5 4" xfId="5001" xr:uid="{1B794C02-B34E-48AD-95F2-BD504302898C}"/>
    <cellStyle name="出力 2 2 3 5 4 2" xfId="15757" xr:uid="{B36BA433-3A46-4ACD-93F0-DDDF4DA9B4D3}"/>
    <cellStyle name="出力 2 2 3 5 4 2 2" xfId="37447" xr:uid="{5CC567DC-A5F3-455A-9964-FFD6B388126E}"/>
    <cellStyle name="出力 2 2 3 5 4 3" xfId="26689" xr:uid="{538066CF-A9FC-4747-A18F-CC99B1D58DFE}"/>
    <cellStyle name="出力 2 2 3 5 4 4" xfId="49622" xr:uid="{B153EC44-F7CB-4A90-8753-D45EB9D584BC}"/>
    <cellStyle name="出力 2 2 3 5 5" xfId="5681" xr:uid="{796BDC20-5394-40E7-AB89-AF3580D4B0FB}"/>
    <cellStyle name="出力 2 2 3 5 5 2" xfId="16437" xr:uid="{471D1D5B-6E58-408D-8B1E-791823A85DC6}"/>
    <cellStyle name="出力 2 2 3 5 5 2 2" xfId="38127" xr:uid="{D276900F-7E3D-4E87-AE75-6CA284EF6CE8}"/>
    <cellStyle name="出力 2 2 3 5 5 3" xfId="27368" xr:uid="{F7F63EEA-82E5-4291-8995-5871AD106138}"/>
    <cellStyle name="出力 2 2 3 5 6" xfId="6364" xr:uid="{A75D7B6F-171F-408E-90A7-9AF76C70EF1E}"/>
    <cellStyle name="出力 2 2 3 5 6 2" xfId="17120" xr:uid="{F31D21BA-86BC-4660-9B52-47D8BE8DCD13}"/>
    <cellStyle name="出力 2 2 3 5 6 2 2" xfId="38810" xr:uid="{EA73529D-4A6A-4A0B-BBC1-1A75E1896CE4}"/>
    <cellStyle name="出力 2 2 3 5 6 3" xfId="28051" xr:uid="{C2510F3C-0FA4-4321-87EE-0EA9B4D5735A}"/>
    <cellStyle name="出力 2 2 3 5 7" xfId="7043" xr:uid="{03ACB908-E3DA-47C3-90D5-EE4C51D3FAED}"/>
    <cellStyle name="出力 2 2 3 5 7 2" xfId="17799" xr:uid="{E7783E2C-D412-44FF-88FF-DAA268F2AF37}"/>
    <cellStyle name="出力 2 2 3 5 7 2 2" xfId="39489" xr:uid="{DB6F847E-A285-47BC-A5DC-9F424C9DFA3A}"/>
    <cellStyle name="出力 2 2 3 5 7 3" xfId="28730" xr:uid="{AFD72559-D585-415C-8EF9-34133FAF6964}"/>
    <cellStyle name="出力 2 2 3 5 8" xfId="7706" xr:uid="{A3088D3D-9176-42AA-A491-3AB0EC00221D}"/>
    <cellStyle name="出力 2 2 3 5 8 2" xfId="18462" xr:uid="{6425FAD7-9559-46C0-94D2-3D8CBF54A37C}"/>
    <cellStyle name="出力 2 2 3 5 8 2 2" xfId="40153" xr:uid="{76082B21-1B24-451E-886B-32C8C6F8594E}"/>
    <cellStyle name="出力 2 2 3 5 8 3" xfId="29394" xr:uid="{0D086DA6-2FAF-46DA-B417-262C95CD5D95}"/>
    <cellStyle name="出力 2 2 3 5 9" xfId="8342" xr:uid="{FC1BEFE0-B031-4F59-9244-14327348DA3A}"/>
    <cellStyle name="出力 2 2 3 5 9 2" xfId="19098" xr:uid="{BB19B746-C5A2-40FC-815A-49979F1EF4E4}"/>
    <cellStyle name="出力 2 2 3 5 9 2 2" xfId="40789" xr:uid="{E4F8570F-68B8-4407-8586-65C0C3039EA4}"/>
    <cellStyle name="出力 2 2 3 5 9 3" xfId="30030" xr:uid="{9A754995-1CBF-464D-822F-9EDFC64B37A0}"/>
    <cellStyle name="出力 2 2 3 6" xfId="3038" xr:uid="{9ADDDCB0-9270-4CB6-B4C0-B992F1D05DD5}"/>
    <cellStyle name="出力 2 2 3 6 10" xfId="9066" xr:uid="{4C18CA52-B3AA-4AC3-94DF-6C6880F587AF}"/>
    <cellStyle name="出力 2 2 3 6 10 2" xfId="19823" xr:uid="{DB7C73ED-C0A2-4DB5-A1C7-210562DBC25A}"/>
    <cellStyle name="出力 2 2 3 6 10 2 2" xfId="41514" xr:uid="{74FA8B72-F642-454C-A043-80CB27217130}"/>
    <cellStyle name="出力 2 2 3 6 10 3" xfId="30755" xr:uid="{D1643314-5709-4A0E-BF9F-E892C8894547}"/>
    <cellStyle name="出力 2 2 3 6 11" xfId="9692" xr:uid="{44AA0EAF-7E1C-4060-B35E-3DBEC7ED4D52}"/>
    <cellStyle name="出力 2 2 3 6 11 2" xfId="20449" xr:uid="{33041655-D6D8-4AD8-B715-0D09C4B38323}"/>
    <cellStyle name="出力 2 2 3 6 11 2 2" xfId="42140" xr:uid="{A7964C78-9B65-488A-9FAA-10D5859A3F2B}"/>
    <cellStyle name="出力 2 2 3 6 11 3" xfId="31381" xr:uid="{4E40F290-47B9-46C0-9CFA-0825C713767D}"/>
    <cellStyle name="出力 2 2 3 6 12" xfId="10327" xr:uid="{E5038AD1-F313-4E21-940B-153EC7B309B3}"/>
    <cellStyle name="出力 2 2 3 6 12 2" xfId="21084" xr:uid="{1D70E953-785F-4EEB-8CF9-462E041F03E2}"/>
    <cellStyle name="出力 2 2 3 6 12 2 2" xfId="42775" xr:uid="{D0BB9410-F591-46F5-AFED-A2DE58363322}"/>
    <cellStyle name="出力 2 2 3 6 12 3" xfId="32016" xr:uid="{BB972A95-6B65-45F9-8F6F-FFE27B418FD3}"/>
    <cellStyle name="出力 2 2 3 6 13" xfId="10979" xr:uid="{BAC431CF-00E5-43C1-AD8E-0C131AF67255}"/>
    <cellStyle name="出力 2 2 3 6 13 2" xfId="21736" xr:uid="{0B644E38-3423-4EB8-B3D6-2371A84FBBE3}"/>
    <cellStyle name="出力 2 2 3 6 13 2 2" xfId="43427" xr:uid="{20FC46E1-1B4C-480C-A690-6E718CA4A896}"/>
    <cellStyle name="出力 2 2 3 6 13 3" xfId="32668" xr:uid="{1F4A96AA-8897-42C6-B6E5-D33B73ED744C}"/>
    <cellStyle name="出力 2 2 3 6 14" xfId="11604" xr:uid="{69006262-0D34-4E4A-BAC6-CBEF8F817B49}"/>
    <cellStyle name="出力 2 2 3 6 14 2" xfId="22361" xr:uid="{EECE3B67-B158-461B-905D-84675C5FACF4}"/>
    <cellStyle name="出力 2 2 3 6 14 2 2" xfId="44052" xr:uid="{17D9009F-CD63-4E04-B38F-64F1E9E2B59E}"/>
    <cellStyle name="出力 2 2 3 6 14 3" xfId="33293" xr:uid="{F1642504-111A-4040-8D61-39A6AE7567BE}"/>
    <cellStyle name="出力 2 2 3 6 15" xfId="12209" xr:uid="{FF5E5628-826D-444B-83E2-DA1141ADC85B}"/>
    <cellStyle name="出力 2 2 3 6 15 2" xfId="22966" xr:uid="{0FBC02C4-87BD-407D-8759-08D4979E7F60}"/>
    <cellStyle name="出力 2 2 3 6 15 2 2" xfId="44657" xr:uid="{ACBB2B97-40CE-4579-A782-F9BA743BCD49}"/>
    <cellStyle name="出力 2 2 3 6 15 3" xfId="33898" xr:uid="{C07642F2-D9A6-4663-BF38-A3D5BED47548}"/>
    <cellStyle name="出力 2 2 3 6 16" xfId="12838" xr:uid="{CE3E450D-F1B8-42B9-8535-F05B6798D244}"/>
    <cellStyle name="出力 2 2 3 6 16 2" xfId="23595" xr:uid="{3C7C82AD-C710-4963-9A13-C30137690F82}"/>
    <cellStyle name="出力 2 2 3 6 16 2 2" xfId="45286" xr:uid="{312DD648-DEBC-442E-8714-FDC727B88176}"/>
    <cellStyle name="出力 2 2 3 6 16 3" xfId="34527" xr:uid="{5A2163FA-407A-48A5-9BCD-281DFDB9B70D}"/>
    <cellStyle name="出力 2 2 3 6 17" xfId="13509" xr:uid="{F49F9B23-AED4-4D0D-8E66-AC43AC5E7D87}"/>
    <cellStyle name="出力 2 2 3 6 17 2" xfId="35198" xr:uid="{5462661D-BEA2-4828-B1D1-A875C0FF908A}"/>
    <cellStyle name="出力 2 2 3 6 18" xfId="24438" xr:uid="{3E04CA18-C6CF-46B3-8995-D0C334882052}"/>
    <cellStyle name="出力 2 2 3 6 19" xfId="46136" xr:uid="{14298B40-19D0-4240-90A8-E4630E1806CD}"/>
    <cellStyle name="出力 2 2 3 6 2" xfId="3690" xr:uid="{10E1B5D9-5A85-4954-86FC-7EEB66497055}"/>
    <cellStyle name="出力 2 2 3 6 2 2" xfId="14446" xr:uid="{36098065-FBA2-4B3B-9D49-2DC01882618F}"/>
    <cellStyle name="出力 2 2 3 6 2 2 2" xfId="36136" xr:uid="{E47F39D1-907A-47D1-9FAD-4ABAA248A81F}"/>
    <cellStyle name="出力 2 2 3 6 2 2 3" xfId="50347" xr:uid="{B040BAE4-BFF3-40D3-90FA-8F2FE22DC4B1}"/>
    <cellStyle name="出力 2 2 3 6 2 3" xfId="25378" xr:uid="{CB606EDD-DA3B-4FF5-93BC-92D248EA10E5}"/>
    <cellStyle name="出力 2 2 3 6 2 4" xfId="48178" xr:uid="{6608B040-98B0-46FC-9994-49B14B5F7783}"/>
    <cellStyle name="出力 2 2 3 6 20" xfId="46814" xr:uid="{522DCCDC-DDE4-4665-A933-5E4AE391FCE9}"/>
    <cellStyle name="出力 2 2 3 6 21" xfId="47498" xr:uid="{94BD96DD-219B-4DC5-9726-A31A96DAB5EC}"/>
    <cellStyle name="出力 2 2 3 6 3" xfId="4370" xr:uid="{CEAB97E8-F819-4B2C-AA27-88B331767ADE}"/>
    <cellStyle name="出力 2 2 3 6 3 2" xfId="15126" xr:uid="{C1D70C05-CE7A-412B-B604-1BB4FC3A6E25}"/>
    <cellStyle name="出力 2 2 3 6 3 2 2" xfId="36816" xr:uid="{B0396562-DCA3-4241-9CDB-B6C07F8F93F4}"/>
    <cellStyle name="出力 2 2 3 6 3 2 3" xfId="51027" xr:uid="{A81D6113-5194-489E-A057-3186C2CBB59D}"/>
    <cellStyle name="出力 2 2 3 6 3 3" xfId="26058" xr:uid="{F8FAF684-89D9-496E-8618-D3190B0ECD54}"/>
    <cellStyle name="出力 2 2 3 6 3 4" xfId="48858" xr:uid="{190BE2F7-C5E0-48BA-8E21-23FD5DA3D094}"/>
    <cellStyle name="出力 2 2 3 6 4" xfId="5046" xr:uid="{E3E1A137-A35C-4C98-BAD1-B331AD9325F1}"/>
    <cellStyle name="出力 2 2 3 6 4 2" xfId="15802" xr:uid="{1AF00B1A-AE80-4644-B7D4-F95994E0D0E4}"/>
    <cellStyle name="出力 2 2 3 6 4 2 2" xfId="37492" xr:uid="{5B083E43-6D90-44FF-994D-181B03A57BBF}"/>
    <cellStyle name="出力 2 2 3 6 4 3" xfId="26734" xr:uid="{C01F2AA2-F0AB-4771-9D4E-FED36E1D8E60}"/>
    <cellStyle name="出力 2 2 3 6 4 4" xfId="49667" xr:uid="{55C9B61C-803C-4294-A9F7-A9091B16FCB3}"/>
    <cellStyle name="出力 2 2 3 6 5" xfId="5726" xr:uid="{B3D028BA-F1F2-457C-83DA-0FA875870DD9}"/>
    <cellStyle name="出力 2 2 3 6 5 2" xfId="16482" xr:uid="{1E112E48-1F93-4662-A00C-DA5559C2E748}"/>
    <cellStyle name="出力 2 2 3 6 5 2 2" xfId="38172" xr:uid="{2A0DFE96-93A4-45AF-8AA9-3D5F7F613821}"/>
    <cellStyle name="出力 2 2 3 6 5 3" xfId="27413" xr:uid="{A636F7F0-9A82-48FD-AF35-B096D3D6F1C6}"/>
    <cellStyle name="出力 2 2 3 6 6" xfId="6409" xr:uid="{25A9C1F9-970F-4F85-B3D7-AFF852F27451}"/>
    <cellStyle name="出力 2 2 3 6 6 2" xfId="17165" xr:uid="{13269B1C-BFB9-4279-BC4A-901980C89D94}"/>
    <cellStyle name="出力 2 2 3 6 6 2 2" xfId="38855" xr:uid="{FDF587C9-ED7F-482E-BD01-52292D303ACA}"/>
    <cellStyle name="出力 2 2 3 6 6 3" xfId="28096" xr:uid="{9F4B5293-62A7-411C-AFCF-68F958B13D36}"/>
    <cellStyle name="出力 2 2 3 6 7" xfId="7088" xr:uid="{18071CA8-B56F-450A-8544-C479702B68D8}"/>
    <cellStyle name="出力 2 2 3 6 7 2" xfId="17844" xr:uid="{D0E0388F-8845-422B-8472-D8B72BC9FD5B}"/>
    <cellStyle name="出力 2 2 3 6 7 2 2" xfId="39534" xr:uid="{C740B9DD-4F0C-4251-88A9-4C287F987E78}"/>
    <cellStyle name="出力 2 2 3 6 7 3" xfId="28775" xr:uid="{A96BA38C-6922-42E6-BF15-789D14836571}"/>
    <cellStyle name="出力 2 2 3 6 8" xfId="7751" xr:uid="{E1E28304-AC3F-47EE-8EE3-B6C7424F1FE1}"/>
    <cellStyle name="出力 2 2 3 6 8 2" xfId="18507" xr:uid="{9589D4AA-C647-4995-A3E3-1632EAED1391}"/>
    <cellStyle name="出力 2 2 3 6 8 2 2" xfId="40198" xr:uid="{23145D39-CC15-4344-AC47-A4593696F350}"/>
    <cellStyle name="出力 2 2 3 6 8 3" xfId="29439" xr:uid="{06A83552-7860-4678-9FB6-C8D84505396E}"/>
    <cellStyle name="出力 2 2 3 6 9" xfId="8387" xr:uid="{18E131BE-2D88-4EC9-8B2A-EED2CE4DAB28}"/>
    <cellStyle name="出力 2 2 3 6 9 2" xfId="19143" xr:uid="{41D0786C-9549-49B7-BD8B-6ABC17793D63}"/>
    <cellStyle name="出力 2 2 3 6 9 2 2" xfId="40834" xr:uid="{76EA0D2A-F74A-4D17-8AF2-F71644E72D7A}"/>
    <cellStyle name="出力 2 2 3 6 9 3" xfId="30075" xr:uid="{1C06C8BA-D36A-4477-B58B-1BB84932CE00}"/>
    <cellStyle name="出力 2 2 3 7" xfId="3083" xr:uid="{029EF388-C05B-4FAB-9E31-862AED8EB688}"/>
    <cellStyle name="出力 2 2 3 7 10" xfId="9111" xr:uid="{2537ED96-F8EA-42D4-ACE8-98AF1FB09057}"/>
    <cellStyle name="出力 2 2 3 7 10 2" xfId="19868" xr:uid="{CD9FC973-F7B9-43FA-B637-AE9B5A733758}"/>
    <cellStyle name="出力 2 2 3 7 10 2 2" xfId="41559" xr:uid="{8C725CC2-2C34-4EDA-B232-AC8AFE0F1729}"/>
    <cellStyle name="出力 2 2 3 7 10 3" xfId="30800" xr:uid="{85BB411D-A6F1-4DD0-9C9F-3D2CDC24B2BC}"/>
    <cellStyle name="出力 2 2 3 7 11" xfId="9737" xr:uid="{6927B1A5-92B0-4685-8A32-E8BF2781A9E5}"/>
    <cellStyle name="出力 2 2 3 7 11 2" xfId="20494" xr:uid="{09E1FDD6-6B17-4410-8425-3564C8C43257}"/>
    <cellStyle name="出力 2 2 3 7 11 2 2" xfId="42185" xr:uid="{C6866858-3B2B-46B5-9861-450ECD982E41}"/>
    <cellStyle name="出力 2 2 3 7 11 3" xfId="31426" xr:uid="{59900557-2A74-4AD6-B30C-32EDB4B1CC91}"/>
    <cellStyle name="出力 2 2 3 7 12" xfId="10372" xr:uid="{80B45C27-07DC-44D2-9FF5-3A29AE4D3212}"/>
    <cellStyle name="出力 2 2 3 7 12 2" xfId="21129" xr:uid="{0C0EA32C-2D46-4224-B19F-E37206554193}"/>
    <cellStyle name="出力 2 2 3 7 12 2 2" xfId="42820" xr:uid="{6FD0CAC6-2644-4A2E-8E1C-FEA15E672E1E}"/>
    <cellStyle name="出力 2 2 3 7 12 3" xfId="32061" xr:uid="{7820540D-87FB-4FE9-BE6A-B5738194AC32}"/>
    <cellStyle name="出力 2 2 3 7 13" xfId="11024" xr:uid="{6E4DD7BC-E05D-4977-99ED-44D30F3B508B}"/>
    <cellStyle name="出力 2 2 3 7 13 2" xfId="21781" xr:uid="{3E3934CA-64C3-42EB-B8D1-37E48840AF42}"/>
    <cellStyle name="出力 2 2 3 7 13 2 2" xfId="43472" xr:uid="{FB852DD7-1059-439E-B609-BE67E9CBD47C}"/>
    <cellStyle name="出力 2 2 3 7 13 3" xfId="32713" xr:uid="{DAEA0EAB-03FE-467F-AB01-02F6F571F97F}"/>
    <cellStyle name="出力 2 2 3 7 14" xfId="11649" xr:uid="{4D4A7657-4CFD-445C-AFCB-CA07464F83A1}"/>
    <cellStyle name="出力 2 2 3 7 14 2" xfId="22406" xr:uid="{ADD48E7D-6F63-4704-98CF-6CC75A688C09}"/>
    <cellStyle name="出力 2 2 3 7 14 2 2" xfId="44097" xr:uid="{0E38A5B5-A064-41B9-9AE8-4D7DBA43F216}"/>
    <cellStyle name="出力 2 2 3 7 14 3" xfId="33338" xr:uid="{B58BC058-F494-42B7-B423-ACB3872958DE}"/>
    <cellStyle name="出力 2 2 3 7 15" xfId="12254" xr:uid="{221D21A7-F324-4C21-B75E-93E299FC3A14}"/>
    <cellStyle name="出力 2 2 3 7 15 2" xfId="23011" xr:uid="{7ECC3505-0146-4276-8BAC-7C7D43FC362E}"/>
    <cellStyle name="出力 2 2 3 7 15 2 2" xfId="44702" xr:uid="{C376B4C9-B3F7-4545-B20B-2EBC1D9D97A7}"/>
    <cellStyle name="出力 2 2 3 7 15 3" xfId="33943" xr:uid="{D21DE6AF-3283-41F8-81AE-DC0F32348A21}"/>
    <cellStyle name="出力 2 2 3 7 16" xfId="12883" xr:uid="{912581B8-DC39-48CC-9638-0AA01034248E}"/>
    <cellStyle name="出力 2 2 3 7 16 2" xfId="23640" xr:uid="{F527D951-CFA9-49F3-9D5E-D74EFFE9A7F0}"/>
    <cellStyle name="出力 2 2 3 7 16 2 2" xfId="45331" xr:uid="{C549413B-33F3-4F8F-8BA4-87A7BA543A02}"/>
    <cellStyle name="出力 2 2 3 7 16 3" xfId="34572" xr:uid="{57A2D78D-B7F2-4102-B856-2675F026B66D}"/>
    <cellStyle name="出力 2 2 3 7 17" xfId="13554" xr:uid="{E09A8FF9-428D-4B4C-A12B-69D875AAFE7A}"/>
    <cellStyle name="出力 2 2 3 7 17 2" xfId="35243" xr:uid="{58A2B270-9812-4B5C-82C7-D6BCF2D7F433}"/>
    <cellStyle name="出力 2 2 3 7 18" xfId="24483" xr:uid="{A4EB233C-328D-4D85-A871-8326056AB6E9}"/>
    <cellStyle name="出力 2 2 3 7 19" xfId="46181" xr:uid="{9CDEDAC1-E2BC-4698-86C7-1E9B7FB26FF9}"/>
    <cellStyle name="出力 2 2 3 7 2" xfId="3735" xr:uid="{03C5D5C9-2B22-4750-A3E3-8912A0D5A230}"/>
    <cellStyle name="出力 2 2 3 7 2 2" xfId="14491" xr:uid="{FA70012F-33A7-4FC9-89D6-CD5096CBAB0E}"/>
    <cellStyle name="出力 2 2 3 7 2 2 2" xfId="36181" xr:uid="{9B0BF605-9142-423B-B20E-E17BF3B19E74}"/>
    <cellStyle name="出力 2 2 3 7 2 2 3" xfId="50392" xr:uid="{CF5699C9-D405-4A1D-8C54-FF817B65387D}"/>
    <cellStyle name="出力 2 2 3 7 2 3" xfId="25423" xr:uid="{6EE0383F-919F-456F-B9E6-B8C768D92C8B}"/>
    <cellStyle name="出力 2 2 3 7 2 4" xfId="48223" xr:uid="{F3AC4687-6608-49A2-B321-136105A04559}"/>
    <cellStyle name="出力 2 2 3 7 20" xfId="46859" xr:uid="{27CDBD3D-DB14-4EB6-AF21-4C8DB57CDBF5}"/>
    <cellStyle name="出力 2 2 3 7 21" xfId="47543" xr:uid="{5305DD95-90D6-4078-9482-B917DC2E4B4F}"/>
    <cellStyle name="出力 2 2 3 7 3" xfId="4415" xr:uid="{6997EED0-B315-45EF-823A-EEB469231A91}"/>
    <cellStyle name="出力 2 2 3 7 3 2" xfId="15171" xr:uid="{FDDFEFAC-716A-4ACE-AE39-C4F1D0921E24}"/>
    <cellStyle name="出力 2 2 3 7 3 2 2" xfId="36861" xr:uid="{D234FEDD-05C7-4730-8B84-4B44F4140A23}"/>
    <cellStyle name="出力 2 2 3 7 3 2 3" xfId="51072" xr:uid="{782CD373-E6BA-4472-938A-8E88430075F8}"/>
    <cellStyle name="出力 2 2 3 7 3 3" xfId="26103" xr:uid="{6926BA52-9E81-45DD-BF48-C3EE6C21FB82}"/>
    <cellStyle name="出力 2 2 3 7 3 4" xfId="48903" xr:uid="{383596F4-7058-4B9F-9DEC-A8B89F1E4304}"/>
    <cellStyle name="出力 2 2 3 7 4" xfId="5091" xr:uid="{78483DD0-2C98-49FA-853A-24AC30C1C007}"/>
    <cellStyle name="出力 2 2 3 7 4 2" xfId="15847" xr:uid="{E45ED58F-F5A8-4D3D-9A68-1546346BEFEC}"/>
    <cellStyle name="出力 2 2 3 7 4 2 2" xfId="37537" xr:uid="{37F7DB7A-D6CB-4EB7-9930-95F300800689}"/>
    <cellStyle name="出力 2 2 3 7 4 3" xfId="26779" xr:uid="{24199A3F-C0E9-41C2-8B37-72B913496B1A}"/>
    <cellStyle name="出力 2 2 3 7 4 4" xfId="49712" xr:uid="{472BAD22-1717-4B96-B8B8-158CF9EE475E}"/>
    <cellStyle name="出力 2 2 3 7 5" xfId="5771" xr:uid="{647E4D5F-9799-4FE6-8726-07D7A600B1B6}"/>
    <cellStyle name="出力 2 2 3 7 5 2" xfId="16527" xr:uid="{4A6CD7FB-0032-4572-85D0-C1350EBDC51C}"/>
    <cellStyle name="出力 2 2 3 7 5 2 2" xfId="38217" xr:uid="{6FDA8FA4-15FC-4B9F-9715-BC960C9E17D9}"/>
    <cellStyle name="出力 2 2 3 7 5 3" xfId="27458" xr:uid="{FA506C4B-ECA9-42AB-AFF4-4066657A011D}"/>
    <cellStyle name="出力 2 2 3 7 6" xfId="6454" xr:uid="{E6F4B4AA-C9F4-4A38-A250-788387077EE9}"/>
    <cellStyle name="出力 2 2 3 7 6 2" xfId="17210" xr:uid="{61BDA72E-563C-42D5-913A-2020F099B00C}"/>
    <cellStyle name="出力 2 2 3 7 6 2 2" xfId="38900" xr:uid="{1205D53E-F688-4D6F-8947-156B9E967EE9}"/>
    <cellStyle name="出力 2 2 3 7 6 3" xfId="28141" xr:uid="{4B7D7985-7669-4035-9073-D325E49E29EC}"/>
    <cellStyle name="出力 2 2 3 7 7" xfId="7133" xr:uid="{34FF5975-D707-45B6-842E-BBDC443CACD3}"/>
    <cellStyle name="出力 2 2 3 7 7 2" xfId="17889" xr:uid="{DA154FD2-BE0C-4A2B-B6E8-588CB44BF467}"/>
    <cellStyle name="出力 2 2 3 7 7 2 2" xfId="39579" xr:uid="{7F61E975-AD9C-4D7B-BB9B-C8CA778174AE}"/>
    <cellStyle name="出力 2 2 3 7 7 3" xfId="28820" xr:uid="{71A16C7F-D6FF-481D-A50E-48C4649ED0A8}"/>
    <cellStyle name="出力 2 2 3 7 8" xfId="7796" xr:uid="{20F48FFC-9AE4-43A2-8250-C65FAC17260E}"/>
    <cellStyle name="出力 2 2 3 7 8 2" xfId="18552" xr:uid="{16762B7B-1CD3-49A4-8D27-7D5EB0227F97}"/>
    <cellStyle name="出力 2 2 3 7 8 2 2" xfId="40243" xr:uid="{55E77C57-B902-4243-B85B-59E86AA49BD5}"/>
    <cellStyle name="出力 2 2 3 7 8 3" xfId="29484" xr:uid="{7CBA128C-E42B-4BEF-AA1B-7507B377B103}"/>
    <cellStyle name="出力 2 2 3 7 9" xfId="8432" xr:uid="{49D1D673-8C47-48B3-B158-0E3136280625}"/>
    <cellStyle name="出力 2 2 3 7 9 2" xfId="19188" xr:uid="{D0D38C61-FDB7-421F-81A9-1DB8BBF77BB2}"/>
    <cellStyle name="出力 2 2 3 7 9 2 2" xfId="40879" xr:uid="{BD345429-D0E9-49BC-ACF6-4F40C0669B6A}"/>
    <cellStyle name="出力 2 2 3 7 9 3" xfId="30120" xr:uid="{D7BE03AE-E0D7-4700-BC8B-A762D24CEB75}"/>
    <cellStyle name="出力 2 2 3 8" xfId="3143" xr:uid="{6F14B73E-4585-412F-BBF8-16665C74FBB1}"/>
    <cellStyle name="出力 2 2 3 8 10" xfId="9171" xr:uid="{60141364-210B-4644-9F4C-EC406283E2B9}"/>
    <cellStyle name="出力 2 2 3 8 10 2" xfId="19928" xr:uid="{FCFD797C-A794-42C8-B97A-C14DB64720CC}"/>
    <cellStyle name="出力 2 2 3 8 10 2 2" xfId="41619" xr:uid="{7A70AD9C-51BD-47BC-8010-AC11DB1706EA}"/>
    <cellStyle name="出力 2 2 3 8 10 3" xfId="30860" xr:uid="{C36ED8CE-E14F-4259-B5F8-B9A6458888F2}"/>
    <cellStyle name="出力 2 2 3 8 11" xfId="9797" xr:uid="{9CC0124F-7F79-4030-9445-C5FB82E17E66}"/>
    <cellStyle name="出力 2 2 3 8 11 2" xfId="20554" xr:uid="{47483335-3939-4DF0-AF12-C9F8A4A78F61}"/>
    <cellStyle name="出力 2 2 3 8 11 2 2" xfId="42245" xr:uid="{FB733021-6D54-431F-92E7-19ECDCD1569E}"/>
    <cellStyle name="出力 2 2 3 8 11 3" xfId="31486" xr:uid="{4AFD9C3B-C75A-4461-B476-12A6D1EC733C}"/>
    <cellStyle name="出力 2 2 3 8 12" xfId="10432" xr:uid="{12896E13-10BB-488B-91CA-DF6FF88F36C4}"/>
    <cellStyle name="出力 2 2 3 8 12 2" xfId="21189" xr:uid="{40FED524-8E3C-4B40-813B-A6F142BA0625}"/>
    <cellStyle name="出力 2 2 3 8 12 2 2" xfId="42880" xr:uid="{E01168BF-FECD-4FAD-8759-DD1C49482C36}"/>
    <cellStyle name="出力 2 2 3 8 12 3" xfId="32121" xr:uid="{98EAE1CA-C901-4734-B837-99AB555A0C47}"/>
    <cellStyle name="出力 2 2 3 8 13" xfId="11084" xr:uid="{3647133E-63EC-4177-89C7-03944D064789}"/>
    <cellStyle name="出力 2 2 3 8 13 2" xfId="21841" xr:uid="{A066AF1E-FF18-4353-8143-CF1F1D5AD749}"/>
    <cellStyle name="出力 2 2 3 8 13 2 2" xfId="43532" xr:uid="{2584F81E-99B3-4A77-B5C7-B33B845EB10A}"/>
    <cellStyle name="出力 2 2 3 8 13 3" xfId="32773" xr:uid="{D2314539-D73B-4A2D-AF2E-9C6F6C02DD33}"/>
    <cellStyle name="出力 2 2 3 8 14" xfId="11709" xr:uid="{4131515E-4055-4682-A2DA-CB0E5F21FF5B}"/>
    <cellStyle name="出力 2 2 3 8 14 2" xfId="22466" xr:uid="{6DA930D1-9264-4D6E-89F2-E40DDC9B1D39}"/>
    <cellStyle name="出力 2 2 3 8 14 2 2" xfId="44157" xr:uid="{31C5FD6B-5EAB-479F-ACEA-E3891F10F5F1}"/>
    <cellStyle name="出力 2 2 3 8 14 3" xfId="33398" xr:uid="{57D15915-199C-47CA-A1B4-2AB984F7D52E}"/>
    <cellStyle name="出力 2 2 3 8 15" xfId="12314" xr:uid="{360179ED-7337-4686-A0AA-4261DD62DC8C}"/>
    <cellStyle name="出力 2 2 3 8 15 2" xfId="23071" xr:uid="{3E40817C-B43A-411C-99FC-7F96DA82DDC9}"/>
    <cellStyle name="出力 2 2 3 8 15 2 2" xfId="44762" xr:uid="{F21CADF0-6D57-4442-B621-559E16FCAACF}"/>
    <cellStyle name="出力 2 2 3 8 15 3" xfId="34003" xr:uid="{E5CEEEC5-9670-4BD7-AC60-37A36BAAD3D2}"/>
    <cellStyle name="出力 2 2 3 8 16" xfId="12943" xr:uid="{0B59F25A-A265-489C-9BC5-B3A031BE6968}"/>
    <cellStyle name="出力 2 2 3 8 16 2" xfId="23700" xr:uid="{037EC93D-CC9A-4796-8D86-A560B6F427B3}"/>
    <cellStyle name="出力 2 2 3 8 16 2 2" xfId="45391" xr:uid="{199DC778-8308-4ABC-91B4-7774FA5DAA32}"/>
    <cellStyle name="出力 2 2 3 8 16 3" xfId="34632" xr:uid="{C80070AE-18C1-416E-89F0-AF62AEE88141}"/>
    <cellStyle name="出力 2 2 3 8 17" xfId="13614" xr:uid="{340556F7-5266-4374-BE98-5116EEB0D1E3}"/>
    <cellStyle name="出力 2 2 3 8 17 2" xfId="35303" xr:uid="{FA3D5F2B-8F40-4B28-8F7A-A7E82B3A2CF6}"/>
    <cellStyle name="出力 2 2 3 8 18" xfId="24543" xr:uid="{3470652D-46EE-42D1-A415-219D791D2C97}"/>
    <cellStyle name="出力 2 2 3 8 19" xfId="46241" xr:uid="{550F04CB-B920-4059-B1A7-341ECCE647DF}"/>
    <cellStyle name="出力 2 2 3 8 2" xfId="3795" xr:uid="{692691DE-DC5A-4C7E-92DA-447980AAD1F9}"/>
    <cellStyle name="出力 2 2 3 8 2 2" xfId="14551" xr:uid="{CAC33A66-A1E9-487B-B436-44CD940749B1}"/>
    <cellStyle name="出力 2 2 3 8 2 2 2" xfId="36241" xr:uid="{2CA0C597-CDFE-4FE0-9A77-3E22C6FA7A4B}"/>
    <cellStyle name="出力 2 2 3 8 2 2 3" xfId="50452" xr:uid="{C047A42A-5E93-4A50-93F9-3D7AA35159CD}"/>
    <cellStyle name="出力 2 2 3 8 2 3" xfId="25483" xr:uid="{0FF0B2EF-8848-4E1B-B2A2-132305DF3E01}"/>
    <cellStyle name="出力 2 2 3 8 2 4" xfId="48283" xr:uid="{F382A484-9F8F-447D-8724-E14896390AE1}"/>
    <cellStyle name="出力 2 2 3 8 20" xfId="46919" xr:uid="{7F46CF90-2726-4CCC-AFB6-85BCC5EF954B}"/>
    <cellStyle name="出力 2 2 3 8 21" xfId="47603" xr:uid="{693FE7C9-A818-4C2F-A8F5-9FB78596109B}"/>
    <cellStyle name="出力 2 2 3 8 3" xfId="4475" xr:uid="{75D00A05-A3F3-4CB4-A924-AE08F8DCDF94}"/>
    <cellStyle name="出力 2 2 3 8 3 2" xfId="15231" xr:uid="{2E85442A-6940-4887-9907-986523FE7FD2}"/>
    <cellStyle name="出力 2 2 3 8 3 2 2" xfId="36921" xr:uid="{44EAD787-701C-4C94-AE2D-C36669786E7F}"/>
    <cellStyle name="出力 2 2 3 8 3 2 3" xfId="51132" xr:uid="{D484607F-13A2-4C50-AB3D-4EC13068BA9F}"/>
    <cellStyle name="出力 2 2 3 8 3 3" xfId="26163" xr:uid="{710146FA-91FD-4784-9576-CFBD17BD89D5}"/>
    <cellStyle name="出力 2 2 3 8 3 4" xfId="48963" xr:uid="{BE5F3124-6456-45A3-9C4D-EDD28D12C011}"/>
    <cellStyle name="出力 2 2 3 8 4" xfId="5151" xr:uid="{8F2E04DB-000A-4CA0-8BE4-5E0C92DDD974}"/>
    <cellStyle name="出力 2 2 3 8 4 2" xfId="15907" xr:uid="{6791F50A-6D2E-498B-AE17-98FB85AA2CB5}"/>
    <cellStyle name="出力 2 2 3 8 4 2 2" xfId="37597" xr:uid="{8790E1DB-3CAC-4FCF-AF6C-8C443CDAC8AE}"/>
    <cellStyle name="出力 2 2 3 8 4 3" xfId="26839" xr:uid="{4C150512-85C8-4915-AFB0-8FAB9DA0ADBD}"/>
    <cellStyle name="出力 2 2 3 8 4 4" xfId="49772" xr:uid="{FBAA94E2-9200-4B41-A079-6EA4E38CD05B}"/>
    <cellStyle name="出力 2 2 3 8 5" xfId="5831" xr:uid="{E4D8D912-3CEC-42FE-8237-7D141BE7E287}"/>
    <cellStyle name="出力 2 2 3 8 5 2" xfId="16587" xr:uid="{F4B1A3EC-B075-4565-B140-E54548B3E188}"/>
    <cellStyle name="出力 2 2 3 8 5 2 2" xfId="38277" xr:uid="{F70CBE35-9F9A-4FB3-8CF2-AF33C08A4D1A}"/>
    <cellStyle name="出力 2 2 3 8 5 3" xfId="27518" xr:uid="{39B8B031-5BDB-427A-B5D0-E09884B7FD17}"/>
    <cellStyle name="出力 2 2 3 8 6" xfId="6514" xr:uid="{1632684E-37D6-41F3-9302-AACD6CC87AB9}"/>
    <cellStyle name="出力 2 2 3 8 6 2" xfId="17270" xr:uid="{F2406B4F-A46F-4BCD-8D69-D7A9CF7E402D}"/>
    <cellStyle name="出力 2 2 3 8 6 2 2" xfId="38960" xr:uid="{4322EC78-2473-4808-8F90-9E355296A470}"/>
    <cellStyle name="出力 2 2 3 8 6 3" xfId="28201" xr:uid="{4646C6F4-647D-4687-88DC-25D46513A99E}"/>
    <cellStyle name="出力 2 2 3 8 7" xfId="7193" xr:uid="{371CAD89-A9E2-4CDF-B72B-8D3FC3B5EAC0}"/>
    <cellStyle name="出力 2 2 3 8 7 2" xfId="17949" xr:uid="{1DBCEF7F-EBC9-4C38-A956-7FBC8B2BC635}"/>
    <cellStyle name="出力 2 2 3 8 7 2 2" xfId="39639" xr:uid="{E59FE894-C11F-4350-93B5-FBEFC72FE425}"/>
    <cellStyle name="出力 2 2 3 8 7 3" xfId="28880" xr:uid="{04F3936E-B0A9-4333-B02E-F040F3436745}"/>
    <cellStyle name="出力 2 2 3 8 8" xfId="7856" xr:uid="{62D506A5-9D73-4039-A23D-8F871A2D7F76}"/>
    <cellStyle name="出力 2 2 3 8 8 2" xfId="18612" xr:uid="{027DCEE6-0208-4106-8A86-B9CF95413C3A}"/>
    <cellStyle name="出力 2 2 3 8 8 2 2" xfId="40303" xr:uid="{FB9587B0-2165-456C-AE83-806AEBCEA120}"/>
    <cellStyle name="出力 2 2 3 8 8 3" xfId="29544" xr:uid="{CF2ABB35-12AA-41E3-B1AE-2BDFF23FEBCD}"/>
    <cellStyle name="出力 2 2 3 8 9" xfId="8492" xr:uid="{C4304502-5305-4BD6-9CBE-475DCDBAC067}"/>
    <cellStyle name="出力 2 2 3 8 9 2" xfId="19248" xr:uid="{4B1B0947-B25F-4DEA-A452-A69DDBFF86EC}"/>
    <cellStyle name="出力 2 2 3 8 9 2 2" xfId="40939" xr:uid="{47E1117B-3224-46C9-8824-9C2EDEE0A213}"/>
    <cellStyle name="出力 2 2 3 8 9 3" xfId="30180" xr:uid="{5F0932E8-4BEB-403D-A8EE-B8B2E541455B}"/>
    <cellStyle name="出力 2 2 3 9" xfId="3203" xr:uid="{507509B8-2623-4C0E-8362-B8D0AFD2048C}"/>
    <cellStyle name="出力 2 2 3 9 10" xfId="9231" xr:uid="{120EE32C-DE35-4085-844F-FFCD9053318B}"/>
    <cellStyle name="出力 2 2 3 9 10 2" xfId="19988" xr:uid="{AC4A57EE-32FE-485A-AB7C-19F3BB424BD8}"/>
    <cellStyle name="出力 2 2 3 9 10 2 2" xfId="41679" xr:uid="{CA8AE6BA-4E57-4354-A51D-09428A703991}"/>
    <cellStyle name="出力 2 2 3 9 10 3" xfId="30920" xr:uid="{2E5FD931-1A3A-48F8-B579-4733213D39F5}"/>
    <cellStyle name="出力 2 2 3 9 11" xfId="9857" xr:uid="{AD5AE2F2-08A5-4EDA-BD09-DB5300CDE4A9}"/>
    <cellStyle name="出力 2 2 3 9 11 2" xfId="20614" xr:uid="{C8871225-EE5F-4A47-9AF9-DAF19E763403}"/>
    <cellStyle name="出力 2 2 3 9 11 2 2" xfId="42305" xr:uid="{7F7544B2-F3E7-4486-AFE2-AC74FE74AB3B}"/>
    <cellStyle name="出力 2 2 3 9 11 3" xfId="31546" xr:uid="{B4A67210-F369-455D-A8E4-F740F2745DC3}"/>
    <cellStyle name="出力 2 2 3 9 12" xfId="10492" xr:uid="{891E7C13-4B95-497F-ABB5-671AA47A0943}"/>
    <cellStyle name="出力 2 2 3 9 12 2" xfId="21249" xr:uid="{0BFBFD3F-E77A-4572-A6E0-993DC05E267F}"/>
    <cellStyle name="出力 2 2 3 9 12 2 2" xfId="42940" xr:uid="{7AE59CEA-8AD4-4166-967E-5C0A1A764776}"/>
    <cellStyle name="出力 2 2 3 9 12 3" xfId="32181" xr:uid="{AE9B12AA-1AC3-47F0-A91F-A43603D1D6C4}"/>
    <cellStyle name="出力 2 2 3 9 13" xfId="11144" xr:uid="{36FEC106-2A40-435C-BC13-F8F0B3BFF3BC}"/>
    <cellStyle name="出力 2 2 3 9 13 2" xfId="21901" xr:uid="{23F7ABFC-C47F-49B1-99C0-6482ED6B9A3B}"/>
    <cellStyle name="出力 2 2 3 9 13 2 2" xfId="43592" xr:uid="{161F825C-5C43-4834-94A1-BF9CAA7BA37D}"/>
    <cellStyle name="出力 2 2 3 9 13 3" xfId="32833" xr:uid="{F7CCD7B9-7F48-402A-9B45-636887DAA964}"/>
    <cellStyle name="出力 2 2 3 9 14" xfId="11769" xr:uid="{045CAEF7-B07F-4516-958E-CCE79FA187BF}"/>
    <cellStyle name="出力 2 2 3 9 14 2" xfId="22526" xr:uid="{AA22B950-9257-4432-B9A2-FEA040A82EC1}"/>
    <cellStyle name="出力 2 2 3 9 14 2 2" xfId="44217" xr:uid="{8706D1A9-2745-4301-8141-E93992E885D7}"/>
    <cellStyle name="出力 2 2 3 9 14 3" xfId="33458" xr:uid="{C3586029-B223-4555-B392-ADCC302ADE15}"/>
    <cellStyle name="出力 2 2 3 9 15" xfId="12374" xr:uid="{47C9E212-2B24-4E8A-B455-9B13111BC93B}"/>
    <cellStyle name="出力 2 2 3 9 15 2" xfId="23131" xr:uid="{C8755C09-CDBE-4791-96C2-ADAC3372DE96}"/>
    <cellStyle name="出力 2 2 3 9 15 2 2" xfId="44822" xr:uid="{D066E624-BC7D-4C70-A49D-CBB034A57972}"/>
    <cellStyle name="出力 2 2 3 9 15 3" xfId="34063" xr:uid="{C1CBB7D3-7B3F-4977-9A00-85AF8914C64C}"/>
    <cellStyle name="出力 2 2 3 9 16" xfId="13003" xr:uid="{B82BE64C-846B-472F-8A70-D542B9359219}"/>
    <cellStyle name="出力 2 2 3 9 16 2" xfId="23760" xr:uid="{1840328E-C9D0-4B63-96D7-23092BCBC786}"/>
    <cellStyle name="出力 2 2 3 9 16 2 2" xfId="45451" xr:uid="{8BF384EB-0A2B-4B0B-9529-5ECD2885B77F}"/>
    <cellStyle name="出力 2 2 3 9 16 3" xfId="34692" xr:uid="{A315156D-ADF4-47F3-842B-5FDF3A968570}"/>
    <cellStyle name="出力 2 2 3 9 17" xfId="13674" xr:uid="{CCBEE433-E540-46B6-B5E9-7B91F5BB4DE0}"/>
    <cellStyle name="出力 2 2 3 9 17 2" xfId="35363" xr:uid="{DDF33ABB-9595-43B8-9743-BCDBF9105001}"/>
    <cellStyle name="出力 2 2 3 9 18" xfId="24603" xr:uid="{53F84A17-CFCC-4F2B-AABB-3895AFBE4737}"/>
    <cellStyle name="出力 2 2 3 9 19" xfId="46301" xr:uid="{373EA440-119D-42B8-A4FD-6FA5C24CCF81}"/>
    <cellStyle name="出力 2 2 3 9 2" xfId="3855" xr:uid="{E506A98A-9308-40D3-9BC5-2AC554072920}"/>
    <cellStyle name="出力 2 2 3 9 2 2" xfId="14611" xr:uid="{2AF21316-54D0-48C9-BCB7-8610C751CF94}"/>
    <cellStyle name="出力 2 2 3 9 2 2 2" xfId="36301" xr:uid="{0E5E18B0-198B-4F4D-A6C0-EA7AA19299C7}"/>
    <cellStyle name="出力 2 2 3 9 2 2 3" xfId="50512" xr:uid="{76C195AE-DCFF-4403-9A9A-21E532CD2CDE}"/>
    <cellStyle name="出力 2 2 3 9 2 3" xfId="25543" xr:uid="{FB6A42EE-A0AE-4713-9A49-4036F8FEE6C1}"/>
    <cellStyle name="出力 2 2 3 9 2 4" xfId="48343" xr:uid="{28E3F161-6754-4207-A263-034136AB314A}"/>
    <cellStyle name="出力 2 2 3 9 20" xfId="46979" xr:uid="{2EDF9018-8D8D-438E-A049-18F874D069A1}"/>
    <cellStyle name="出力 2 2 3 9 21" xfId="47663" xr:uid="{D2DA1D6B-CDEA-4B56-8DEB-09D062ECD7BD}"/>
    <cellStyle name="出力 2 2 3 9 3" xfId="4535" xr:uid="{9AEC9D45-D968-4855-A17B-C37387C08AA4}"/>
    <cellStyle name="出力 2 2 3 9 3 2" xfId="15291" xr:uid="{0A45EE9C-DB16-4A75-9A2C-B8CBC28D78DA}"/>
    <cellStyle name="出力 2 2 3 9 3 2 2" xfId="36981" xr:uid="{2DFCBB0A-60B1-4CED-BD1F-E19D7EEFFB27}"/>
    <cellStyle name="出力 2 2 3 9 3 2 3" xfId="51192" xr:uid="{5C42D252-CAAE-4872-BBF2-CBD62D74CDA1}"/>
    <cellStyle name="出力 2 2 3 9 3 3" xfId="26223" xr:uid="{DF952757-E993-4A60-A969-F17933E298E2}"/>
    <cellStyle name="出力 2 2 3 9 3 4" xfId="49023" xr:uid="{E29A0A31-A689-4A40-BD13-0E3BAB518ADD}"/>
    <cellStyle name="出力 2 2 3 9 4" xfId="5211" xr:uid="{0D247763-ABCE-4634-B8E2-F4320B6662CB}"/>
    <cellStyle name="出力 2 2 3 9 4 2" xfId="15967" xr:uid="{F8A99ECA-1B4C-489A-B58A-E1A007B27557}"/>
    <cellStyle name="出力 2 2 3 9 4 2 2" xfId="37657" xr:uid="{B0265FF0-5A8A-4E9A-88CA-8229C91AA36F}"/>
    <cellStyle name="出力 2 2 3 9 4 3" xfId="26899" xr:uid="{321BF827-BF1F-4C9F-BFC4-659B6317850C}"/>
    <cellStyle name="出力 2 2 3 9 4 4" xfId="49832" xr:uid="{6AC732B6-0FF6-4274-8C01-A7B1A9052019}"/>
    <cellStyle name="出力 2 2 3 9 5" xfId="5891" xr:uid="{AC626C4E-432F-4AB2-B21F-76BC2E594BBE}"/>
    <cellStyle name="出力 2 2 3 9 5 2" xfId="16647" xr:uid="{6DD21E38-317F-49B4-853A-E162C2976F53}"/>
    <cellStyle name="出力 2 2 3 9 5 2 2" xfId="38337" xr:uid="{5E686218-0BB4-43D7-8B18-F9826433A4CA}"/>
    <cellStyle name="出力 2 2 3 9 5 3" xfId="27578" xr:uid="{D75B7042-6A99-481C-9B9A-1DBCA4A7A105}"/>
    <cellStyle name="出力 2 2 3 9 6" xfId="6574" xr:uid="{645558CB-1ED5-439B-A292-7255DB717D62}"/>
    <cellStyle name="出力 2 2 3 9 6 2" xfId="17330" xr:uid="{EAC57E28-F941-496D-B885-736D02C9780B}"/>
    <cellStyle name="出力 2 2 3 9 6 2 2" xfId="39020" xr:uid="{EC0DBC53-BDD5-487A-ABA1-B5B1B7CA23B6}"/>
    <cellStyle name="出力 2 2 3 9 6 3" xfId="28261" xr:uid="{17C6A63B-89A6-4182-AB18-6DA5E313FC66}"/>
    <cellStyle name="出力 2 2 3 9 7" xfId="7253" xr:uid="{81B19448-997D-4094-A9F7-F7B15662536A}"/>
    <cellStyle name="出力 2 2 3 9 7 2" xfId="18009" xr:uid="{6DD77CF4-A0E7-4BD9-8478-E2940A01BC5A}"/>
    <cellStyle name="出力 2 2 3 9 7 2 2" xfId="39699" xr:uid="{DDAB94B9-3FE5-4C2D-81F2-8A90B2C48386}"/>
    <cellStyle name="出力 2 2 3 9 7 3" xfId="28940" xr:uid="{AEF5E3A7-D278-4681-B3DA-CD2191987E69}"/>
    <cellStyle name="出力 2 2 3 9 8" xfId="7916" xr:uid="{A1B19C2E-5DC9-41AC-882A-36724001ED41}"/>
    <cellStyle name="出力 2 2 3 9 8 2" xfId="18672" xr:uid="{79E27623-1B0D-497E-96EA-9DF239291785}"/>
    <cellStyle name="出力 2 2 3 9 8 2 2" xfId="40363" xr:uid="{1103E80F-BB29-439C-957C-E43E9751E6F9}"/>
    <cellStyle name="出力 2 2 3 9 8 3" xfId="29604" xr:uid="{F58FDB01-385A-4F10-B53D-41672175EA53}"/>
    <cellStyle name="出力 2 2 3 9 9" xfId="8552" xr:uid="{07DBE95C-CCE2-40C2-AC6D-617A7DC95D73}"/>
    <cellStyle name="出力 2 2 3 9 9 2" xfId="19308" xr:uid="{0C913038-C5F9-4AE5-86F5-29DB9AEC1C9C}"/>
    <cellStyle name="出力 2 2 3 9 9 2 2" xfId="40999" xr:uid="{70E8FFB7-91F4-475C-8FEC-503A9257EA2E}"/>
    <cellStyle name="出力 2 2 3 9 9 3" xfId="30240" xr:uid="{8AE0E115-B0FC-4794-87F8-FA31AEC3E38A}"/>
    <cellStyle name="出力 2 2 4" xfId="2714" xr:uid="{673993FC-BA97-4FEA-AB9F-32447B6C1719}"/>
    <cellStyle name="出力 2 2 4 10" xfId="8741" xr:uid="{6C1A6417-0D61-4F69-A328-4930802A8087}"/>
    <cellStyle name="出力 2 2 4 10 2" xfId="19497" xr:uid="{8926C1AF-9AD0-495A-9947-799A8CBAE2C0}"/>
    <cellStyle name="出力 2 2 4 10 2 2" xfId="41188" xr:uid="{6E1D86A9-0391-4D40-8B7D-791A0F10BA64}"/>
    <cellStyle name="出力 2 2 4 10 3" xfId="30429" xr:uid="{4C2D812D-3A20-4D0F-9233-257F93FECEF4}"/>
    <cellStyle name="出力 2 2 4 11" xfId="9387" xr:uid="{BF1911D6-18EA-4A02-AFA9-CFFE84FA4093}"/>
    <cellStyle name="出力 2 2 4 11 2" xfId="20144" xr:uid="{E3DE562A-A54B-43D5-B799-E6434A367861}"/>
    <cellStyle name="出力 2 2 4 11 2 2" xfId="41835" xr:uid="{7E3B7903-41B1-4DBA-BDF7-8B6FAD930E2A}"/>
    <cellStyle name="出力 2 2 4 11 3" xfId="31076" xr:uid="{05D65DBA-625A-4EEA-8533-21AA9DF168E0}"/>
    <cellStyle name="出力 2 2 4 12" xfId="10004" xr:uid="{47F54F45-966D-4A96-A917-BD7314208F69}"/>
    <cellStyle name="出力 2 2 4 12 2" xfId="20761" xr:uid="{C1E558CD-A694-4186-AA52-FCCC2D236B41}"/>
    <cellStyle name="出力 2 2 4 12 2 2" xfId="42452" xr:uid="{8A612DAE-17B6-4F21-9328-6FF855B634B8}"/>
    <cellStyle name="出力 2 2 4 12 3" xfId="31693" xr:uid="{8C85F287-869A-4994-A469-64ECFCAAEB4B}"/>
    <cellStyle name="出力 2 2 4 13" xfId="10675" xr:uid="{475379F9-F4CF-4332-8DF2-5FE225BB9530}"/>
    <cellStyle name="出力 2 2 4 13 2" xfId="21432" xr:uid="{BFEDCD5D-AEEF-4DAF-B85D-741E2029552E}"/>
    <cellStyle name="出力 2 2 4 13 2 2" xfId="43123" xr:uid="{6C59650E-1AA2-4402-B319-A7C8774DDB82}"/>
    <cellStyle name="出力 2 2 4 13 3" xfId="32364" xr:uid="{4F3C60B2-C769-4AB3-9AA5-394F1081D75A}"/>
    <cellStyle name="出力 2 2 4 14" xfId="11296" xr:uid="{74FE5A5D-55E5-4110-A308-A6D375713855}"/>
    <cellStyle name="出力 2 2 4 14 2" xfId="22053" xr:uid="{FCF92FF6-A260-4EFF-91E6-F1BA9A57F900}"/>
    <cellStyle name="出力 2 2 4 14 2 2" xfId="43744" xr:uid="{4C03063C-1D18-4656-B65A-F0638FF18FF9}"/>
    <cellStyle name="出力 2 2 4 14 3" xfId="32985" xr:uid="{33F5A52D-0094-41F3-87A2-D69643227D5E}"/>
    <cellStyle name="出力 2 2 4 15" xfId="11916" xr:uid="{9984C0BC-F332-4824-9C70-412825F5BD13}"/>
    <cellStyle name="出力 2 2 4 15 2" xfId="22673" xr:uid="{CF15EC1A-E936-4E10-B813-BC8710AC80DD}"/>
    <cellStyle name="出力 2 2 4 15 2 2" xfId="44364" xr:uid="{5C9685AC-958D-421D-9AD5-35DE5B238803}"/>
    <cellStyle name="出力 2 2 4 15 3" xfId="33605" xr:uid="{0A187387-915B-474A-9E25-C461C94A538B}"/>
    <cellStyle name="出力 2 2 4 16" xfId="12521" xr:uid="{B21BA09C-7225-40BB-A5FC-D6D3D491D06E}"/>
    <cellStyle name="出力 2 2 4 16 2" xfId="23278" xr:uid="{4589C408-E632-4F17-BF67-A0E27F1EFACF}"/>
    <cellStyle name="出力 2 2 4 16 2 2" xfId="44969" xr:uid="{A71EDA0A-3A1B-4231-B76D-3AC20B6B311E}"/>
    <cellStyle name="出力 2 2 4 16 3" xfId="34210" xr:uid="{3BD5423E-1C6B-4DD3-8431-BE0935EF6A63}"/>
    <cellStyle name="出力 2 2 4 17" xfId="13192" xr:uid="{DE4AAA46-2EB2-4776-8EEB-97B864F4F33C}"/>
    <cellStyle name="出力 2 2 4 17 2" xfId="34881" xr:uid="{3EB55A41-2FE3-457A-B310-987E3601AEB7}"/>
    <cellStyle name="出力 2 2 4 18" xfId="24121" xr:uid="{67FBF57C-CFCD-43F1-B5E4-C2C0855C1232}"/>
    <cellStyle name="出力 2 2 4 19" xfId="45819" xr:uid="{940368C3-E0CE-41EC-8F36-25726AE11790}"/>
    <cellStyle name="出力 2 2 4 2" xfId="3367" xr:uid="{A468EDB7-79AA-4B97-A1F4-DC0A738E13F0}"/>
    <cellStyle name="出力 2 2 4 2 2" xfId="14123" xr:uid="{B2B9D719-405B-4306-955E-B26FEC993300}"/>
    <cellStyle name="出力 2 2 4 2 2 2" xfId="35813" xr:uid="{BE82720D-94C2-49FC-80F0-0C98971F71F6}"/>
    <cellStyle name="出力 2 2 4 2 2 3" xfId="50030" xr:uid="{C07C84C6-FC54-4F48-B6FC-BF57FB8F6FBB}"/>
    <cellStyle name="出力 2 2 4 2 3" xfId="25054" xr:uid="{23D9830F-7F03-430E-A3D1-C30B2824B6DD}"/>
    <cellStyle name="出力 2 2 4 2 4" xfId="47861" xr:uid="{C1F7CC61-9D2C-4B64-9E9F-BB3F75EC6F69}"/>
    <cellStyle name="出力 2 2 4 20" xfId="46497" xr:uid="{3A207A6E-7101-4EF6-9A8B-3FC93A320313}"/>
    <cellStyle name="出力 2 2 4 21" xfId="47181" xr:uid="{5DE846DE-F7A7-4A2A-87FD-3B1E0196C521}"/>
    <cellStyle name="出力 2 2 4 3" xfId="4044" xr:uid="{697037A4-0486-4A9D-8AA5-90CA069CF05C}"/>
    <cellStyle name="出力 2 2 4 3 2" xfId="14800" xr:uid="{D738FF62-2069-496F-A176-CC8462F23B6C}"/>
    <cellStyle name="出力 2 2 4 3 2 2" xfId="36490" xr:uid="{6529DE10-71F5-4E1A-BD4D-812EB04697F1}"/>
    <cellStyle name="出力 2 2 4 3 2 3" xfId="50710" xr:uid="{D633ECF3-2EEB-436E-BA89-C3750F02A6F1}"/>
    <cellStyle name="出力 2 2 4 3 3" xfId="25732" xr:uid="{B0C51525-B230-43A4-97DA-1EC3C6E548C7}"/>
    <cellStyle name="出力 2 2 4 3 4" xfId="48541" xr:uid="{F66365A5-A3EF-4AB1-B53E-33622628E25D}"/>
    <cellStyle name="出力 2 2 4 4" xfId="4724" xr:uid="{5AFBC03A-0BCF-4747-812F-5385F5E5DE55}"/>
    <cellStyle name="出力 2 2 4 4 2" xfId="15480" xr:uid="{9690C682-7587-401F-93ED-9BB85FC77800}"/>
    <cellStyle name="出力 2 2 4 4 2 2" xfId="37170" xr:uid="{49547F54-19A8-4688-B412-E239EE1F9958}"/>
    <cellStyle name="出力 2 2 4 4 3" xfId="26412" xr:uid="{09D1A988-AD34-438C-B112-E9307E8D21F9}"/>
    <cellStyle name="出力 2 2 4 4 4" xfId="49350" xr:uid="{06B70BAB-3A96-4994-B731-BBFFB41E07F2}"/>
    <cellStyle name="出力 2 2 4 5" xfId="5400" xr:uid="{FE2D0AC0-EC49-4E3F-91E5-C9525003B169}"/>
    <cellStyle name="出力 2 2 4 5 2" xfId="16156" xr:uid="{08CE2154-3669-4A48-A289-549B3D77A7BA}"/>
    <cellStyle name="出力 2 2 4 5 2 2" xfId="37846" xr:uid="{E99B409B-301B-4396-9A05-BC6258BDDA26}"/>
    <cellStyle name="出力 2 2 4 5 3" xfId="27088" xr:uid="{E1B598B3-2176-4B87-8E4B-6DDAA0F17971}"/>
    <cellStyle name="出力 2 2 4 6" xfId="6089" xr:uid="{54D0CEA4-0D1D-4A75-B33B-0ED82D56A1D4}"/>
    <cellStyle name="出力 2 2 4 6 2" xfId="16845" xr:uid="{9061675E-D472-4678-88B1-A4042FE35002}"/>
    <cellStyle name="出力 2 2 4 6 2 2" xfId="38535" xr:uid="{BB031079-B6B1-468F-8C0D-22E62C67261E}"/>
    <cellStyle name="出力 2 2 4 6 3" xfId="27776" xr:uid="{A4C7182A-40E1-40F7-BBFA-9B965D8F285A}"/>
    <cellStyle name="出力 2 2 4 7" xfId="6763" xr:uid="{DD63FC25-EF35-4E1F-BBDB-AF1667190012}"/>
    <cellStyle name="出力 2 2 4 7 2" xfId="17519" xr:uid="{893D08E4-BF39-4040-8C75-F874DDF11B26}"/>
    <cellStyle name="出力 2 2 4 7 2 2" xfId="39209" xr:uid="{B8D985BE-1628-493D-BBFA-DA2EB57BE82B}"/>
    <cellStyle name="出力 2 2 4 7 3" xfId="28450" xr:uid="{36154E0C-91AF-40A7-BF6F-786B06A67D44}"/>
    <cellStyle name="出力 2 2 4 8" xfId="7439" xr:uid="{6BC0AAA4-85DC-42B4-B5EC-17317919068B}"/>
    <cellStyle name="出力 2 2 4 8 2" xfId="18195" xr:uid="{6F456147-08E3-4FC6-96E7-B0F9F41AAA55}"/>
    <cellStyle name="出力 2 2 4 8 2 2" xfId="39885" xr:uid="{824F8508-00E8-4276-8144-591BD313AB3B}"/>
    <cellStyle name="出力 2 2 4 8 3" xfId="29126" xr:uid="{5BC0C559-CCA3-4566-B462-74CD71F2647B}"/>
    <cellStyle name="出力 2 2 4 9" xfId="8063" xr:uid="{FF812EFF-65B2-4EA7-964C-C5D08CB327AA}"/>
    <cellStyle name="出力 2 2 4 9 2" xfId="18819" xr:uid="{99CCF910-B3D0-4A90-A0D5-304231B61514}"/>
    <cellStyle name="出力 2 2 4 9 2 2" xfId="40510" xr:uid="{73D47517-435D-47C3-A432-97D905B45630}"/>
    <cellStyle name="出力 2 2 4 9 3" xfId="29751" xr:uid="{E719E510-CB48-4620-A7C0-1EC40F2C77A6}"/>
    <cellStyle name="出力 2 2 5" xfId="2773" xr:uid="{D10546D6-566F-4E6D-B99D-BC4BDEAAA8D8}"/>
    <cellStyle name="出力 2 2 5 10" xfId="8801" xr:uid="{890A9E41-47D7-42C6-BE50-3D04C4298D87}"/>
    <cellStyle name="出力 2 2 5 10 2" xfId="19557" xr:uid="{129E0834-FADA-4F20-90B8-7FAAA1A6DAE7}"/>
    <cellStyle name="出力 2 2 5 10 2 2" xfId="41248" xr:uid="{58CDAAD8-7A24-448F-ABB8-C4DE9E3D427E}"/>
    <cellStyle name="出力 2 2 5 10 3" xfId="30489" xr:uid="{D495933F-9635-45AC-B868-1863277AC0B7}"/>
    <cellStyle name="出力 2 2 5 11" xfId="9426" xr:uid="{D5E056E1-A7F6-4F5C-B840-312668DECF3A}"/>
    <cellStyle name="出力 2 2 5 11 2" xfId="20183" xr:uid="{E045B528-484E-40A3-9368-D81F264E5C03}"/>
    <cellStyle name="出力 2 2 5 11 2 2" xfId="41874" xr:uid="{3A47296F-C040-4E4C-973B-BFBC68D8804F}"/>
    <cellStyle name="出力 2 2 5 11 3" xfId="31115" xr:uid="{14D0F3D1-C2A2-4F82-8C1C-7369E6840E03}"/>
    <cellStyle name="出力 2 2 5 12" xfId="10061" xr:uid="{8A8A10D9-C699-4DB1-B13D-DA0379D12CFC}"/>
    <cellStyle name="出力 2 2 5 12 2" xfId="20818" xr:uid="{B6CD486F-283A-4BFA-A93C-742CABD7AB3A}"/>
    <cellStyle name="出力 2 2 5 12 2 2" xfId="42509" xr:uid="{3ACB24D7-A2AF-4E84-BBB7-2A60D6F52372}"/>
    <cellStyle name="出力 2 2 5 12 3" xfId="31750" xr:uid="{212387C0-BC99-424D-BB07-39C68FA1D11A}"/>
    <cellStyle name="出力 2 2 5 13" xfId="10713" xr:uid="{F26C4DC4-2261-49B2-8A53-0E037AD49384}"/>
    <cellStyle name="出力 2 2 5 13 2" xfId="21470" xr:uid="{C045F896-F557-48BF-BBCF-3C64A05DA99C}"/>
    <cellStyle name="出力 2 2 5 13 2 2" xfId="43161" xr:uid="{6D4D8698-8438-4254-B190-67D324D70777}"/>
    <cellStyle name="出力 2 2 5 13 3" xfId="32402" xr:uid="{96BF0C45-091B-4A88-BF07-8EAFE6E4A86B}"/>
    <cellStyle name="出力 2 2 5 14" xfId="11338" xr:uid="{547253B8-CDCE-41F9-AF4A-11F4990CC35B}"/>
    <cellStyle name="出力 2 2 5 14 2" xfId="22095" xr:uid="{BAB53952-5E29-44C9-96C3-49F2F0C664ED}"/>
    <cellStyle name="出力 2 2 5 14 2 2" xfId="43786" xr:uid="{16FA1192-4952-4E2B-BFF8-BF5B16E062E1}"/>
    <cellStyle name="出力 2 2 5 14 3" xfId="33027" xr:uid="{946545AD-B488-48F9-B8EE-A042EA0AE76B}"/>
    <cellStyle name="出力 2 2 5 15" xfId="11943" xr:uid="{E2FB2E09-9CA3-49E0-BBF2-72632FA516B4}"/>
    <cellStyle name="出力 2 2 5 15 2" xfId="22700" xr:uid="{205F4AA8-BD21-4F62-A1B3-4F9F9FF272D5}"/>
    <cellStyle name="出力 2 2 5 15 2 2" xfId="44391" xr:uid="{D11797D3-ABE9-472C-840D-19BF7927DAEA}"/>
    <cellStyle name="出力 2 2 5 15 3" xfId="33632" xr:uid="{B63DCB8D-A124-41C6-9855-60279BF09CB1}"/>
    <cellStyle name="出力 2 2 5 16" xfId="12572" xr:uid="{C2F1EB9E-8912-4B1C-A0C6-20ABB12175F1}"/>
    <cellStyle name="出力 2 2 5 16 2" xfId="23329" xr:uid="{39D9466D-7924-4679-AC37-38855867A178}"/>
    <cellStyle name="出力 2 2 5 16 2 2" xfId="45020" xr:uid="{A7807E1E-EDC6-4FF9-A356-F670607B8399}"/>
    <cellStyle name="出力 2 2 5 16 3" xfId="34261" xr:uid="{BBBFC21B-8522-4AA6-9D5D-511AAEBF072B}"/>
    <cellStyle name="出力 2 2 5 17" xfId="13243" xr:uid="{00F1273A-151E-4ED4-A2CF-41A751EF9F13}"/>
    <cellStyle name="出力 2 2 5 17 2" xfId="34932" xr:uid="{EED1AC1D-CAA1-49E3-98A2-D2AA6BE77959}"/>
    <cellStyle name="出力 2 2 5 18" xfId="24172" xr:uid="{CBB5130B-024F-4A0B-8340-25274D280548}"/>
    <cellStyle name="出力 2 2 5 19" xfId="45870" xr:uid="{6474FDDF-054E-47E5-8CA4-A53254D76502}"/>
    <cellStyle name="出力 2 2 5 2" xfId="3424" xr:uid="{17E48B63-6783-4E76-8C85-938F83A27182}"/>
    <cellStyle name="出力 2 2 5 2 2" xfId="14180" xr:uid="{4E795C52-7A49-4BFF-822F-CCAEE1D719EE}"/>
    <cellStyle name="出力 2 2 5 2 2 2" xfId="35870" xr:uid="{A66D86E6-DC26-41B0-9AD5-EF21C7B338B5}"/>
    <cellStyle name="出力 2 2 5 2 2 3" xfId="50081" xr:uid="{4A75916D-614A-4387-A84A-1A926004D6B9}"/>
    <cellStyle name="出力 2 2 5 2 3" xfId="25111" xr:uid="{852DA9BF-E254-49A3-8A2F-2AF4901B255D}"/>
    <cellStyle name="出力 2 2 5 2 4" xfId="47912" xr:uid="{7922B10F-BC8A-4135-AFAB-60C041A7904F}"/>
    <cellStyle name="出力 2 2 5 20" xfId="46548" xr:uid="{C446982C-8A67-41CF-9C8E-760A25B98512}"/>
    <cellStyle name="出力 2 2 5 21" xfId="47232" xr:uid="{ACAEDB91-1512-4DAF-9CF0-1DB1A6EA87F9}"/>
    <cellStyle name="出力 2 2 5 3" xfId="4104" xr:uid="{1D8C075A-B729-439C-A404-96673BA62FFC}"/>
    <cellStyle name="出力 2 2 5 3 2" xfId="14860" xr:uid="{1F393FC4-4AB2-4CC0-B6CF-DABC9685C865}"/>
    <cellStyle name="出力 2 2 5 3 2 2" xfId="36550" xr:uid="{AFBC6477-6DCA-425B-850A-1511E5227557}"/>
    <cellStyle name="出力 2 2 5 3 2 3" xfId="50761" xr:uid="{E5DA9C10-7ABE-458A-BC0E-9A838E07C8D5}"/>
    <cellStyle name="出力 2 2 5 3 3" xfId="25792" xr:uid="{AA42B6A4-EA53-4F9A-A9CE-3B2000D8F495}"/>
    <cellStyle name="出力 2 2 5 3 4" xfId="48592" xr:uid="{B82147A0-3D48-45B0-80CA-C9FB25A038F3}"/>
    <cellStyle name="出力 2 2 5 4" xfId="4780" xr:uid="{BE470638-2BAF-4CA6-9C44-9F3D3582C16E}"/>
    <cellStyle name="出力 2 2 5 4 2" xfId="15536" xr:uid="{5FCFF998-8820-452C-8894-61DA9B630485}"/>
    <cellStyle name="出力 2 2 5 4 2 2" xfId="37226" xr:uid="{99ABC766-E823-44AC-982B-ED7247E1CB27}"/>
    <cellStyle name="出力 2 2 5 4 3" xfId="26468" xr:uid="{EAFCBB8E-464E-49D2-AD5C-DB2DE146CEC6}"/>
    <cellStyle name="出力 2 2 5 4 4" xfId="49401" xr:uid="{3F2D9A73-A8B9-4A18-90EF-D6845D07623A}"/>
    <cellStyle name="出力 2 2 5 5" xfId="5460" xr:uid="{FCBF249A-315F-4D89-A5F4-40C038EC0F13}"/>
    <cellStyle name="出力 2 2 5 5 2" xfId="16216" xr:uid="{077227B1-0414-455E-9D84-F8FBA734431F}"/>
    <cellStyle name="出力 2 2 5 5 2 2" xfId="37906" xr:uid="{B3F7B1B1-13DD-4E90-8176-BF359F4173AB}"/>
    <cellStyle name="出力 2 2 5 5 3" xfId="27148" xr:uid="{8F1213A1-7335-403E-9D19-0DC9826F7165}"/>
    <cellStyle name="出力 2 2 5 6" xfId="6144" xr:uid="{EF79D25A-4662-4E66-91EB-2987B8F54592}"/>
    <cellStyle name="出力 2 2 5 6 2" xfId="16900" xr:uid="{DC4EC32D-A30D-4D55-ACFC-DA6568A7B3FA}"/>
    <cellStyle name="出力 2 2 5 6 2 2" xfId="38590" xr:uid="{5651A300-B9A1-451E-8B2E-3E26D2DEAB34}"/>
    <cellStyle name="出力 2 2 5 6 3" xfId="27831" xr:uid="{4E646F55-61EC-4CB2-8B30-133C5FCC2482}"/>
    <cellStyle name="出力 2 2 5 7" xfId="6823" xr:uid="{51002061-45A2-4515-B83F-132232F4C727}"/>
    <cellStyle name="出力 2 2 5 7 2" xfId="17579" xr:uid="{00CC4A93-C256-4545-A766-2D5EEE062710}"/>
    <cellStyle name="出力 2 2 5 7 2 2" xfId="39269" xr:uid="{A587EDED-D7D4-4A85-929A-88167BE13662}"/>
    <cellStyle name="出力 2 2 5 7 3" xfId="28510" xr:uid="{8BDC8859-9CEA-4858-9A8E-149D0DC27E94}"/>
    <cellStyle name="出力 2 2 5 8" xfId="7486" xr:uid="{1178B157-9DB4-4F2F-9805-1B76FC0D1F7C}"/>
    <cellStyle name="出力 2 2 5 8 2" xfId="18242" xr:uid="{FC4BA723-16E5-40A3-8BF5-6D13CD5B1386}"/>
    <cellStyle name="出力 2 2 5 8 2 2" xfId="39932" xr:uid="{BE417499-DD5A-42E3-ACB0-E26E1ADF8E9A}"/>
    <cellStyle name="出力 2 2 5 8 3" xfId="29173" xr:uid="{4DF9B636-97A8-4223-8F92-77ED5B338745}"/>
    <cellStyle name="出力 2 2 5 9" xfId="8120" xr:uid="{0DCB91B4-2B98-4654-BD3A-1659413912BF}"/>
    <cellStyle name="出力 2 2 5 9 2" xfId="18876" xr:uid="{92425D16-6894-49B6-9ACD-86FD2B254E46}"/>
    <cellStyle name="出力 2 2 5 9 2 2" xfId="40567" xr:uid="{50D44CD4-A5C4-420C-B066-303D62B05876}"/>
    <cellStyle name="出力 2 2 5 9 3" xfId="29808" xr:uid="{16CAB3DE-E42A-4D8C-B2E9-69D1646905DA}"/>
    <cellStyle name="出力 2 2 6" xfId="2833" xr:uid="{EFCA9EF2-B7F7-4728-AA4B-B583A0891A81}"/>
    <cellStyle name="出力 2 2 6 10" xfId="8861" xr:uid="{71101758-9509-4F3D-AB64-5FF3CF28E38C}"/>
    <cellStyle name="出力 2 2 6 10 2" xfId="19617" xr:uid="{AE19BFE9-BBCC-4D68-86A8-4411B13DB262}"/>
    <cellStyle name="出力 2 2 6 10 2 2" xfId="41308" xr:uid="{5B8D55C1-1132-4BA4-8C36-85A09CCA1DDD}"/>
    <cellStyle name="出力 2 2 6 10 3" xfId="30549" xr:uid="{EEADBA98-AA76-4AD4-8444-135107FB261C}"/>
    <cellStyle name="出力 2 2 6 11" xfId="9486" xr:uid="{EFDA7AD6-2E30-4ADE-9773-E0EBAD166B97}"/>
    <cellStyle name="出力 2 2 6 11 2" xfId="20243" xr:uid="{6BC5B35A-8CA3-4A88-9114-D71D6D60C6C9}"/>
    <cellStyle name="出力 2 2 6 11 2 2" xfId="41934" xr:uid="{1F1D7F14-28D3-4AC5-AF7B-D847035B0954}"/>
    <cellStyle name="出力 2 2 6 11 3" xfId="31175" xr:uid="{E525610D-E86C-43B1-9F56-5717CA2C4F97}"/>
    <cellStyle name="出力 2 2 6 12" xfId="10121" xr:uid="{A52F36A5-B3D7-4A18-9767-78FFC48CEB57}"/>
    <cellStyle name="出力 2 2 6 12 2" xfId="20878" xr:uid="{1B31569E-63CD-4DF1-B339-BD0D0E6CDBD2}"/>
    <cellStyle name="出力 2 2 6 12 2 2" xfId="42569" xr:uid="{82E60FEC-A33A-46CD-9B54-1AA5D305A4D8}"/>
    <cellStyle name="出力 2 2 6 12 3" xfId="31810" xr:uid="{DA0A8B51-19E3-4DE9-9C1A-D74E6F75F088}"/>
    <cellStyle name="出力 2 2 6 13" xfId="10773" xr:uid="{A12073B8-12BF-458B-B5B4-4AF3FEB5B258}"/>
    <cellStyle name="出力 2 2 6 13 2" xfId="21530" xr:uid="{07F32D64-CC99-4620-BB10-4DC690C3BE71}"/>
    <cellStyle name="出力 2 2 6 13 2 2" xfId="43221" xr:uid="{63B480F6-ED46-4900-B537-BF8FE53CEF1B}"/>
    <cellStyle name="出力 2 2 6 13 3" xfId="32462" xr:uid="{947F6D8F-13E6-4F92-B466-4900B6EE68AB}"/>
    <cellStyle name="出力 2 2 6 14" xfId="11398" xr:uid="{193CCB48-0741-43CD-A143-2B66BCA0724A}"/>
    <cellStyle name="出力 2 2 6 14 2" xfId="22155" xr:uid="{6E2E2769-DF53-462E-BED9-B01FB6D02FC4}"/>
    <cellStyle name="出力 2 2 6 14 2 2" xfId="43846" xr:uid="{03E448B3-BF92-41B4-BA82-8A4119F3E38C}"/>
    <cellStyle name="出力 2 2 6 14 3" xfId="33087" xr:uid="{45097A2E-A527-41F5-A4EA-8594036F78A9}"/>
    <cellStyle name="出力 2 2 6 15" xfId="12003" xr:uid="{89636C0F-AE3A-4A0C-861E-3ED6CE92ED0C}"/>
    <cellStyle name="出力 2 2 6 15 2" xfId="22760" xr:uid="{09B47EF7-361D-4AE8-801D-2925238DF1F3}"/>
    <cellStyle name="出力 2 2 6 15 2 2" xfId="44451" xr:uid="{E1D1F7BF-C99D-48E2-9450-6C20E3D83360}"/>
    <cellStyle name="出力 2 2 6 15 3" xfId="33692" xr:uid="{EB0FEAB1-3FB6-45F4-905D-36E4294D83C6}"/>
    <cellStyle name="出力 2 2 6 16" xfId="12632" xr:uid="{21B036AE-C8B9-4F43-B674-71BC35B4E3EF}"/>
    <cellStyle name="出力 2 2 6 16 2" xfId="23389" xr:uid="{3F127BAA-1EDE-45D6-8174-3885785FE2B7}"/>
    <cellStyle name="出力 2 2 6 16 2 2" xfId="45080" xr:uid="{BAC227FC-C85F-49AD-8658-62E0A8FE513F}"/>
    <cellStyle name="出力 2 2 6 16 3" xfId="34321" xr:uid="{F00E22E6-D934-457D-A4C6-1885CD71556A}"/>
    <cellStyle name="出力 2 2 6 17" xfId="13303" xr:uid="{0295710C-1BEB-4DA9-8C67-967028195A0B}"/>
    <cellStyle name="出力 2 2 6 17 2" xfId="34992" xr:uid="{7AF4C23F-4C54-4199-8DCF-CA4AC39E849B}"/>
    <cellStyle name="出力 2 2 6 18" xfId="24232" xr:uid="{A5A9C89B-8BDB-444C-9EE3-136084ECB74F}"/>
    <cellStyle name="出力 2 2 6 19" xfId="45930" xr:uid="{1837302F-7AFB-4E59-9BC8-37C75691BA08}"/>
    <cellStyle name="出力 2 2 6 2" xfId="3484" xr:uid="{9FA5A9EE-8D44-4EAF-8714-0264DFFF9262}"/>
    <cellStyle name="出力 2 2 6 2 2" xfId="14240" xr:uid="{915138D0-E435-4A47-B4BA-50C5953FD6F2}"/>
    <cellStyle name="出力 2 2 6 2 2 2" xfId="35930" xr:uid="{1842ED93-8605-4E4E-8E8B-485971EE7B91}"/>
    <cellStyle name="出力 2 2 6 2 2 3" xfId="50141" xr:uid="{2CD68F1D-430E-4D6E-B461-CA00D53C62E2}"/>
    <cellStyle name="出力 2 2 6 2 3" xfId="25171" xr:uid="{2EDC07A6-B6A9-49A1-933C-C4B7D635F5E0}"/>
    <cellStyle name="出力 2 2 6 2 4" xfId="47972" xr:uid="{63585BAD-92A6-403D-8562-39370BDD0B41}"/>
    <cellStyle name="出力 2 2 6 20" xfId="46608" xr:uid="{0B95802F-E334-49FA-BCFF-FDE764B4CD19}"/>
    <cellStyle name="出力 2 2 6 21" xfId="47292" xr:uid="{73183435-843F-488C-BAE8-D1CE6E357882}"/>
    <cellStyle name="出力 2 2 6 3" xfId="4164" xr:uid="{50626AE9-1191-4271-8676-E688751C16D3}"/>
    <cellStyle name="出力 2 2 6 3 2" xfId="14920" xr:uid="{066DB2D3-B233-45F6-AB7A-9EDC75D3114A}"/>
    <cellStyle name="出力 2 2 6 3 2 2" xfId="36610" xr:uid="{93ADBB1E-E20C-42C8-90DD-50AB274DCA40}"/>
    <cellStyle name="出力 2 2 6 3 2 3" xfId="50821" xr:uid="{FD218331-F97C-423E-9909-CF46D06FFFE9}"/>
    <cellStyle name="出力 2 2 6 3 3" xfId="25852" xr:uid="{92AEBCAA-A22A-4738-ADD1-48441BDDE185}"/>
    <cellStyle name="出力 2 2 6 3 4" xfId="48652" xr:uid="{691C2F6E-3D6C-4F01-9FC9-1E0E87CF0013}"/>
    <cellStyle name="出力 2 2 6 4" xfId="4840" xr:uid="{5A6411AE-4169-48F1-88FD-99AF71391433}"/>
    <cellStyle name="出力 2 2 6 4 2" xfId="15596" xr:uid="{AC46FEBB-900C-4082-BCA8-D23FF723C4E5}"/>
    <cellStyle name="出力 2 2 6 4 2 2" xfId="37286" xr:uid="{23D272AE-9B14-44B3-9DFE-F2581C8B34AC}"/>
    <cellStyle name="出力 2 2 6 4 3" xfId="26528" xr:uid="{ECB79252-D2AF-4966-BAFF-B1524987338C}"/>
    <cellStyle name="出力 2 2 6 4 4" xfId="49461" xr:uid="{1D740EAA-B414-415D-9D92-8B4263DB0206}"/>
    <cellStyle name="出力 2 2 6 5" xfId="5520" xr:uid="{6D54F4FC-1EDE-4DAE-B16B-2F8A1812CC60}"/>
    <cellStyle name="出力 2 2 6 5 2" xfId="16276" xr:uid="{D3607400-CEFA-44BF-8824-B69053E39C10}"/>
    <cellStyle name="出力 2 2 6 5 2 2" xfId="37966" xr:uid="{79F41CCF-8020-4759-B509-2A1FACA9BB9D}"/>
    <cellStyle name="出力 2 2 6 5 3" xfId="27207" xr:uid="{FC71AE1B-37B1-4183-8CBD-BBF49357B179}"/>
    <cellStyle name="出力 2 2 6 6" xfId="6203" xr:uid="{D0FC63B9-B8EB-43D4-B749-970E1CE43A96}"/>
    <cellStyle name="出力 2 2 6 6 2" xfId="16959" xr:uid="{E2A8D891-645C-4D4B-92AC-81FFDAA0F9FC}"/>
    <cellStyle name="出力 2 2 6 6 2 2" xfId="38649" xr:uid="{2EC509B8-DBBB-4A21-A58B-3267B37FC413}"/>
    <cellStyle name="出力 2 2 6 6 3" xfId="27890" xr:uid="{5D41534A-0425-4972-832E-122E1D8125E3}"/>
    <cellStyle name="出力 2 2 6 7" xfId="6882" xr:uid="{32C97B99-84CA-4EC2-9D07-77F77D4E00A1}"/>
    <cellStyle name="出力 2 2 6 7 2" xfId="17638" xr:uid="{F8934FBE-948D-4A74-9111-9DD8FB025505}"/>
    <cellStyle name="出力 2 2 6 7 2 2" xfId="39328" xr:uid="{3A25CE06-6A51-4936-A053-0242F29F98E3}"/>
    <cellStyle name="出力 2 2 6 7 3" xfId="28569" xr:uid="{AE7C8DEA-7F22-4323-855B-EC93D60B272F}"/>
    <cellStyle name="出力 2 2 6 8" xfId="7545" xr:uid="{1FE32F24-8D25-471A-B414-BFBAC4B7250B}"/>
    <cellStyle name="出力 2 2 6 8 2" xfId="18301" xr:uid="{5686AC00-3512-45D9-8031-287E721AD1FD}"/>
    <cellStyle name="出力 2 2 6 8 2 2" xfId="39991" xr:uid="{99AB23CE-EA5A-4A10-97AC-E6BA056286FB}"/>
    <cellStyle name="出力 2 2 6 8 3" xfId="29232" xr:uid="{866FFE85-6CE2-4BD0-B40C-F75F90BFBB61}"/>
    <cellStyle name="出力 2 2 6 9" xfId="8180" xr:uid="{2DD8205C-0FDB-42EA-9522-98998A5EF1FC}"/>
    <cellStyle name="出力 2 2 6 9 2" xfId="18936" xr:uid="{0AEBAD9A-D95C-4F34-94C3-9A75654137A4}"/>
    <cellStyle name="出力 2 2 6 9 2 2" xfId="40627" xr:uid="{DD558DC4-F0BE-4651-854D-2970BEC5E161}"/>
    <cellStyle name="出力 2 2 6 9 3" xfId="29868" xr:uid="{F9069036-FB8C-4480-A034-424695EBF965}"/>
    <cellStyle name="出力 2 2 7" xfId="2892" xr:uid="{DEAB7B67-57AE-414C-9A42-167C3208176F}"/>
    <cellStyle name="出力 2 2 7 10" xfId="8920" xr:uid="{E609A59E-51CF-40F1-A4E1-B3AF49376E1F}"/>
    <cellStyle name="出力 2 2 7 10 2" xfId="19676" xr:uid="{64F1FAB8-CE52-46BA-81B3-210AD563BEFA}"/>
    <cellStyle name="出力 2 2 7 10 2 2" xfId="41367" xr:uid="{4621E8F7-C802-43E3-9F43-7FBE4D3977DA}"/>
    <cellStyle name="出力 2 2 7 10 3" xfId="30608" xr:uid="{6973F86D-1CFD-477D-ACDC-207E547F5726}"/>
    <cellStyle name="出力 2 2 7 11" xfId="9545" xr:uid="{225B7324-2AC9-4DD7-83F3-6805AC951A04}"/>
    <cellStyle name="出力 2 2 7 11 2" xfId="20302" xr:uid="{FD56068B-F5A1-4617-B349-8F36309BF711}"/>
    <cellStyle name="出力 2 2 7 11 2 2" xfId="41993" xr:uid="{D44706AD-4062-4FCE-9CF6-18786C8C12C8}"/>
    <cellStyle name="出力 2 2 7 11 3" xfId="31234" xr:uid="{25431ECA-1926-47AD-A4C1-CD2CCF6A2BB8}"/>
    <cellStyle name="出力 2 2 7 12" xfId="10180" xr:uid="{6919DCFA-1B53-456C-97C3-E85064A30FEC}"/>
    <cellStyle name="出力 2 2 7 12 2" xfId="20937" xr:uid="{55AEEC67-665E-4C35-8DDD-F57477EC4DD2}"/>
    <cellStyle name="出力 2 2 7 12 2 2" xfId="42628" xr:uid="{5C41A7E5-252E-4822-BDF0-35145DE6FEA2}"/>
    <cellStyle name="出力 2 2 7 12 3" xfId="31869" xr:uid="{092477F2-EDF1-46FB-9AD7-4085E12ECA89}"/>
    <cellStyle name="出力 2 2 7 13" xfId="10832" xr:uid="{C347FC39-7D0C-43D7-9C17-6E9A45C73461}"/>
    <cellStyle name="出力 2 2 7 13 2" xfId="21589" xr:uid="{AFE05741-ED36-4176-BF4E-5EA371BD2717}"/>
    <cellStyle name="出力 2 2 7 13 2 2" xfId="43280" xr:uid="{71099944-7DFD-4589-BE86-788494AD3DA1}"/>
    <cellStyle name="出力 2 2 7 13 3" xfId="32521" xr:uid="{454689A8-B862-4AC8-AF4C-B419C21200A4}"/>
    <cellStyle name="出力 2 2 7 14" xfId="11457" xr:uid="{E60DC44A-6671-436A-BEF3-9310FBBF029B}"/>
    <cellStyle name="出力 2 2 7 14 2" xfId="22214" xr:uid="{1794D5F4-F8D0-4FAB-9810-4D4E5435DD7A}"/>
    <cellStyle name="出力 2 2 7 14 2 2" xfId="43905" xr:uid="{8681F108-987F-43A5-90BE-068E3319FEAC}"/>
    <cellStyle name="出力 2 2 7 14 3" xfId="33146" xr:uid="{DBFC868C-04B4-4FFD-A66C-8308D7915AB7}"/>
    <cellStyle name="出力 2 2 7 15" xfId="12062" xr:uid="{44FA7AD1-C3BE-49C4-8CB2-02D56A57C582}"/>
    <cellStyle name="出力 2 2 7 15 2" xfId="22819" xr:uid="{69EC0263-B180-47FF-AC17-23F421DF5897}"/>
    <cellStyle name="出力 2 2 7 15 2 2" xfId="44510" xr:uid="{8EAD8404-D042-47F3-A1BF-EEA3F61EFD84}"/>
    <cellStyle name="出力 2 2 7 15 3" xfId="33751" xr:uid="{A1C05CAD-7AAB-42EB-95B4-707B5421220D}"/>
    <cellStyle name="出力 2 2 7 16" xfId="12691" xr:uid="{FB97BDC2-948B-40AC-9961-42D73D8F16A6}"/>
    <cellStyle name="出力 2 2 7 16 2" xfId="23448" xr:uid="{D15E0F58-0A4A-4060-B600-209450FFB405}"/>
    <cellStyle name="出力 2 2 7 16 2 2" xfId="45139" xr:uid="{44AC29E9-4056-485B-B32C-F6F6F1CEE71E}"/>
    <cellStyle name="出力 2 2 7 16 3" xfId="34380" xr:uid="{FBAC09C6-068A-4F3A-A71E-DE9C2F17D672}"/>
    <cellStyle name="出力 2 2 7 17" xfId="13362" xr:uid="{6EA3EE9B-67AB-43BC-8C9D-CAEB4DA65267}"/>
    <cellStyle name="出力 2 2 7 17 2" xfId="35051" xr:uid="{81E090C6-7A56-451E-A979-F8FAB0A678E9}"/>
    <cellStyle name="出力 2 2 7 18" xfId="24291" xr:uid="{EF3B33CD-256A-4467-B4AB-116F628434FA}"/>
    <cellStyle name="出力 2 2 7 19" xfId="45989" xr:uid="{EE5072DF-44FA-48B4-98A7-F200C89C6EB3}"/>
    <cellStyle name="出力 2 2 7 2" xfId="3543" xr:uid="{5DE5AA7D-1121-438A-B85F-DD6D44BBBB6E}"/>
    <cellStyle name="出力 2 2 7 2 2" xfId="14299" xr:uid="{BDD16FA4-4E03-461E-A97F-7BC2B26C3082}"/>
    <cellStyle name="出力 2 2 7 2 2 2" xfId="35989" xr:uid="{1CF16121-4799-43DC-A9CE-E6D45DA16A73}"/>
    <cellStyle name="出力 2 2 7 2 2 3" xfId="50200" xr:uid="{EF71BE48-9271-4BC5-A5A8-15BC019F50A6}"/>
    <cellStyle name="出力 2 2 7 2 3" xfId="25231" xr:uid="{7BC68F7B-924B-4850-9DC8-BA8A9CA93A75}"/>
    <cellStyle name="出力 2 2 7 2 4" xfId="48031" xr:uid="{47825DD6-782E-45CE-90EC-0E05D599B2C6}"/>
    <cellStyle name="出力 2 2 7 20" xfId="46667" xr:uid="{34174867-06B0-4EFB-99C1-076529407544}"/>
    <cellStyle name="出力 2 2 7 21" xfId="47351" xr:uid="{A38E7C80-5553-45FC-B1FD-156EC2939A45}"/>
    <cellStyle name="出力 2 2 7 3" xfId="4223" xr:uid="{51C3CF72-9EF7-462B-BCC9-69D240352C6B}"/>
    <cellStyle name="出力 2 2 7 3 2" xfId="14979" xr:uid="{022CE1FE-620D-4A5F-84D4-26E06A163C46}"/>
    <cellStyle name="出力 2 2 7 3 2 2" xfId="36669" xr:uid="{FFB78E3C-07B8-4584-BA87-E5624A5B89F9}"/>
    <cellStyle name="出力 2 2 7 3 2 3" xfId="50880" xr:uid="{FD24F2D3-046F-4AFA-BD41-A8CD0996D9E3}"/>
    <cellStyle name="出力 2 2 7 3 3" xfId="25911" xr:uid="{0588D1C4-CA58-45F0-AA11-03915A360F18}"/>
    <cellStyle name="出力 2 2 7 3 4" xfId="48711" xr:uid="{43C9F441-FD00-45ED-918D-68252B2AE6C8}"/>
    <cellStyle name="出力 2 2 7 4" xfId="4899" xr:uid="{B41895E7-0207-46C3-8A8D-FFFC28BD8314}"/>
    <cellStyle name="出力 2 2 7 4 2" xfId="15655" xr:uid="{63F520A3-B60F-4A6E-8821-7BC575C7FBF6}"/>
    <cellStyle name="出力 2 2 7 4 2 2" xfId="37345" xr:uid="{5BA6FCAD-D4DF-4E4E-B89D-2CEF82C65EFB}"/>
    <cellStyle name="出力 2 2 7 4 3" xfId="26587" xr:uid="{19629026-4D3B-4484-8112-90CE5E08C6F0}"/>
    <cellStyle name="出力 2 2 7 4 4" xfId="49520" xr:uid="{711950FD-F7EC-47D2-BF70-683CC0439155}"/>
    <cellStyle name="出力 2 2 7 5" xfId="5579" xr:uid="{7EE31502-A9CD-4D40-8427-0F2D725B79C9}"/>
    <cellStyle name="出力 2 2 7 5 2" xfId="16335" xr:uid="{3BB2BC43-8355-47B2-BAFC-6E25189D57D9}"/>
    <cellStyle name="出力 2 2 7 5 2 2" xfId="38025" xr:uid="{5A5B50AE-6D2E-47E7-819E-2F2BE4B4BCFB}"/>
    <cellStyle name="出力 2 2 7 5 3" xfId="27266" xr:uid="{5B85EB27-483B-4A97-9178-16CCA54185E1}"/>
    <cellStyle name="出力 2 2 7 6" xfId="6262" xr:uid="{7897DB38-90E2-4A09-A446-A074A51CF0C7}"/>
    <cellStyle name="出力 2 2 7 6 2" xfId="17018" xr:uid="{AC78D371-3A4A-4086-84C4-6A1029C42CFB}"/>
    <cellStyle name="出力 2 2 7 6 2 2" xfId="38708" xr:uid="{81078B71-9FDD-499D-BFAF-225F3AA9EC2F}"/>
    <cellStyle name="出力 2 2 7 6 3" xfId="27949" xr:uid="{93E3CDDE-DDEB-4392-BEC0-464BAD21F7B3}"/>
    <cellStyle name="出力 2 2 7 7" xfId="6941" xr:uid="{05E2889E-D3BE-4C61-9F74-0A31E30C94E8}"/>
    <cellStyle name="出力 2 2 7 7 2" xfId="17697" xr:uid="{CC64F8A3-F5B7-4AD8-A495-348B5F2EB607}"/>
    <cellStyle name="出力 2 2 7 7 2 2" xfId="39387" xr:uid="{F7322962-697A-4341-8DB6-ABF928C494C1}"/>
    <cellStyle name="出力 2 2 7 7 3" xfId="28628" xr:uid="{6487D69A-FB14-48B3-B067-A8B7443EA980}"/>
    <cellStyle name="出力 2 2 7 8" xfId="7604" xr:uid="{0E5B4842-0CCE-4C60-8FBF-62737AC5725C}"/>
    <cellStyle name="出力 2 2 7 8 2" xfId="18360" xr:uid="{1995254F-F59F-4A78-B394-8DE4E91B2224}"/>
    <cellStyle name="出力 2 2 7 8 2 2" xfId="40051" xr:uid="{5DFB0348-135A-4408-8DBB-F448EAC3DCD3}"/>
    <cellStyle name="出力 2 2 7 8 3" xfId="29292" xr:uid="{8DFA72F2-94D1-402F-B87D-A44A345CA6F7}"/>
    <cellStyle name="出力 2 2 7 9" xfId="8240" xr:uid="{16FDD54A-65BF-42F0-AAE5-9A5ED9028750}"/>
    <cellStyle name="出力 2 2 7 9 2" xfId="18996" xr:uid="{7B8A5EC7-67B8-45C4-9C85-30C831755F4D}"/>
    <cellStyle name="出力 2 2 7 9 2 2" xfId="40687" xr:uid="{4C6B667A-42B9-4329-B537-634A22ADDDE1}"/>
    <cellStyle name="出力 2 2 7 9 3" xfId="29928" xr:uid="{F975B45F-8FC8-4911-AF29-E1DE54BAE8F8}"/>
    <cellStyle name="出力 2 2 8" xfId="2693" xr:uid="{0D8FD7E4-8EF4-46B0-A594-53AEDDAE3EBE}"/>
    <cellStyle name="出力 2 2 8 10" xfId="8720" xr:uid="{50B139D1-071D-4600-9037-29B053A965CE}"/>
    <cellStyle name="出力 2 2 8 10 2" xfId="19476" xr:uid="{B1B326E8-62FF-4247-9363-23A480D0528D}"/>
    <cellStyle name="出力 2 2 8 10 2 2" xfId="41167" xr:uid="{6584F19F-9CDF-4B01-9202-4F137841DCDC}"/>
    <cellStyle name="出力 2 2 8 10 3" xfId="30408" xr:uid="{C3CE96F4-18E2-422B-9875-8E2022A9B714}"/>
    <cellStyle name="出力 2 2 8 11" xfId="9366" xr:uid="{DB1E9206-E48A-496B-A281-307004D22155}"/>
    <cellStyle name="出力 2 2 8 11 2" xfId="20123" xr:uid="{3C170D6D-6706-42DA-BE61-6786C6FD049F}"/>
    <cellStyle name="出力 2 2 8 11 2 2" xfId="41814" xr:uid="{36238684-EAA1-4352-BB2D-2321AF693608}"/>
    <cellStyle name="出力 2 2 8 11 3" xfId="31055" xr:uid="{7EF9A5AC-9A26-4006-977C-D1AD696C5290}"/>
    <cellStyle name="出力 2 2 8 12" xfId="2579" xr:uid="{5BB610A0-6C74-4AAB-9F0F-A1629B2F5EAF}"/>
    <cellStyle name="出力 2 2 8 12 2" xfId="13948" xr:uid="{5E4D5573-40B0-46FB-BA72-A1765C651B44}"/>
    <cellStyle name="出力 2 2 8 12 2 2" xfId="35638" xr:uid="{24F406CF-B548-4D93-AD20-47972398AA80}"/>
    <cellStyle name="出力 2 2 8 12 3" xfId="24879" xr:uid="{521E98F5-B289-48C5-AA5C-93975B5B3D5A}"/>
    <cellStyle name="出力 2 2 8 13" xfId="10654" xr:uid="{871A44AB-B2F7-46C4-8C58-312F4FAB9472}"/>
    <cellStyle name="出力 2 2 8 13 2" xfId="21411" xr:uid="{CEB473D9-59FF-4714-A255-E22FBC2B6582}"/>
    <cellStyle name="出力 2 2 8 13 2 2" xfId="43102" xr:uid="{B55E0396-F6D2-451F-9B81-973ED2A80270}"/>
    <cellStyle name="出力 2 2 8 13 3" xfId="32343" xr:uid="{361C5594-79F4-4B01-A01F-514AA4725109}"/>
    <cellStyle name="出力 2 2 8 14" xfId="11275" xr:uid="{F55E0921-951D-4A47-8C6B-B018E510C3A9}"/>
    <cellStyle name="出力 2 2 8 14 2" xfId="22032" xr:uid="{D25C6D37-E73E-4B2F-B8DD-09A73B6A261D}"/>
    <cellStyle name="出力 2 2 8 14 2 2" xfId="43723" xr:uid="{16BEAA52-86F2-40A0-9EB7-B1C6D4CB26DE}"/>
    <cellStyle name="出力 2 2 8 14 3" xfId="32964" xr:uid="{0ABF50CB-92A1-4194-B144-BA5566B6D4A7}"/>
    <cellStyle name="出力 2 2 8 15" xfId="9412" xr:uid="{6CCAFBE0-8F8A-478E-BE90-D5A833B34CF6}"/>
    <cellStyle name="出力 2 2 8 15 2" xfId="20169" xr:uid="{C16D0B5C-85C9-4585-9BF1-FBE85AE86B0B}"/>
    <cellStyle name="出力 2 2 8 15 2 2" xfId="41860" xr:uid="{82BBA832-5C35-4921-AF99-DBA819680AE0}"/>
    <cellStyle name="出力 2 2 8 15 3" xfId="31101" xr:uid="{0F63F562-E263-4EED-A22D-3F63420180AF}"/>
    <cellStyle name="出力 2 2 8 16" xfId="10054" xr:uid="{8C154689-606C-4FA6-913E-F9F7AEDC5175}"/>
    <cellStyle name="出力 2 2 8 16 2" xfId="20811" xr:uid="{A7F58D40-9B5E-4AF2-90E0-0E9B2C781E90}"/>
    <cellStyle name="出力 2 2 8 16 2 2" xfId="42502" xr:uid="{11F179FD-CCBF-411B-A20B-B2F3B30559DC}"/>
    <cellStyle name="出力 2 2 8 16 3" xfId="31743" xr:uid="{BA5A4F5A-3CA2-4B31-BE6C-0048F8723212}"/>
    <cellStyle name="出力 2 2 8 17" xfId="13171" xr:uid="{FE4245B9-EA9E-40E3-9B4E-6F2543FBA70D}"/>
    <cellStyle name="出力 2 2 8 17 2" xfId="34860" xr:uid="{5DE14FE8-E42B-4D96-A636-BE2312C17E2A}"/>
    <cellStyle name="出力 2 2 8 18" xfId="24100" xr:uid="{F41D6209-2073-4C2A-9DB4-E595D82D2038}"/>
    <cellStyle name="出力 2 2 8 19" xfId="45798" xr:uid="{D462A63D-FF7C-4204-987B-1FCDB80183C9}"/>
    <cellStyle name="出力 2 2 8 2" xfId="3346" xr:uid="{FF70A3BA-0EA9-40B1-ABBD-D2DDB7478D07}"/>
    <cellStyle name="出力 2 2 8 2 2" xfId="14102" xr:uid="{9E34E3E5-E74B-473F-B3DE-51261A79081A}"/>
    <cellStyle name="出力 2 2 8 2 2 2" xfId="35792" xr:uid="{9E3A2831-F38A-49D8-BF74-A85D3D258D5D}"/>
    <cellStyle name="出力 2 2 8 2 2 3" xfId="50009" xr:uid="{C0E999E8-D518-4960-A6B9-4CAEC864845C}"/>
    <cellStyle name="出力 2 2 8 2 3" xfId="25033" xr:uid="{D6B9F634-3D65-4CC5-A0E6-A95C20BC6478}"/>
    <cellStyle name="出力 2 2 8 2 4" xfId="47840" xr:uid="{ECEDAC1B-47BF-4C91-BEBA-B51F43DD2E63}"/>
    <cellStyle name="出力 2 2 8 20" xfId="46476" xr:uid="{CF675943-5166-4072-8D8D-CB817EA03E38}"/>
    <cellStyle name="出力 2 2 8 21" xfId="47160" xr:uid="{C163198F-9EB1-46AA-BC1F-A945630B713C}"/>
    <cellStyle name="出力 2 2 8 3" xfId="4023" xr:uid="{42D3CEF0-C49B-452C-A593-99972545453D}"/>
    <cellStyle name="出力 2 2 8 3 2" xfId="14779" xr:uid="{98960306-A04C-4B45-BBA5-1FF572B8BB87}"/>
    <cellStyle name="出力 2 2 8 3 2 2" xfId="36469" xr:uid="{721EE0A8-F5F3-45ED-949F-3ED2A843B34C}"/>
    <cellStyle name="出力 2 2 8 3 2 3" xfId="50689" xr:uid="{EF311E52-6EE7-4E99-9FDA-25B21A748038}"/>
    <cellStyle name="出力 2 2 8 3 3" xfId="25711" xr:uid="{C43AA497-97B9-45CA-9C80-AD3DD826B215}"/>
    <cellStyle name="出力 2 2 8 3 4" xfId="48520" xr:uid="{9852A902-202A-4B9A-9700-228EC974C9A7}"/>
    <cellStyle name="出力 2 2 8 4" xfId="4703" xr:uid="{32889CD9-5319-48F5-9F17-DC52180C3BF1}"/>
    <cellStyle name="出力 2 2 8 4 2" xfId="15459" xr:uid="{BB702C72-F200-4634-9361-28280C9CC288}"/>
    <cellStyle name="出力 2 2 8 4 2 2" xfId="37149" xr:uid="{B88EAB7F-2130-4F68-AA01-7901E7321CC9}"/>
    <cellStyle name="出力 2 2 8 4 3" xfId="26391" xr:uid="{674BB5DC-9725-45DA-97C7-7B59F46096B4}"/>
    <cellStyle name="出力 2 2 8 4 4" xfId="49329" xr:uid="{D0119628-2DF9-487A-A598-59AF1D350CFA}"/>
    <cellStyle name="出力 2 2 8 5" xfId="5379" xr:uid="{0E523174-B4AE-404C-906A-53CFB6FE5B8E}"/>
    <cellStyle name="出力 2 2 8 5 2" xfId="16135" xr:uid="{8A2D0178-9B56-42C9-A17C-AA107BBECF42}"/>
    <cellStyle name="出力 2 2 8 5 2 2" xfId="37825" xr:uid="{8C052AB7-F4AF-465D-A165-C4ACA10DE19B}"/>
    <cellStyle name="出力 2 2 8 5 3" xfId="27067" xr:uid="{731085E1-08FC-47F8-A448-9B74359A2FD6}"/>
    <cellStyle name="出力 2 2 8 6" xfId="6068" xr:uid="{D4A0E505-84CE-4A70-B4A1-D41CD8B5A7C5}"/>
    <cellStyle name="出力 2 2 8 6 2" xfId="16824" xr:uid="{B8C4CBBB-5521-4D98-BFB5-B0B5CC363DF2}"/>
    <cellStyle name="出力 2 2 8 6 2 2" xfId="38514" xr:uid="{56965109-3170-47A5-A389-109B8AFE353D}"/>
    <cellStyle name="出力 2 2 8 6 3" xfId="27755" xr:uid="{1504B2E2-1302-4051-A0EE-D098F5D2E4A8}"/>
    <cellStyle name="出力 2 2 8 7" xfId="6742" xr:uid="{A06B835B-507E-46BA-9ECB-35D45C2D5541}"/>
    <cellStyle name="出力 2 2 8 7 2" xfId="17498" xr:uid="{527461F3-B06C-4F84-92B9-2076057571FA}"/>
    <cellStyle name="出力 2 2 8 7 2 2" xfId="39188" xr:uid="{7629B1AE-C88D-493E-AEFC-2C580193431B}"/>
    <cellStyle name="出力 2 2 8 7 3" xfId="28429" xr:uid="{9B94FCF5-8FBA-4FC8-A027-98742D5223BB}"/>
    <cellStyle name="出力 2 2 8 8" xfId="7418" xr:uid="{6ADDFA26-7ADE-412D-BE9E-2D44F0ED8F50}"/>
    <cellStyle name="出力 2 2 8 8 2" xfId="18174" xr:uid="{FD7FF3FC-C0E5-4860-96E8-56CF057018FC}"/>
    <cellStyle name="出力 2 2 8 8 2 2" xfId="39864" xr:uid="{EFD3AB20-288F-47EC-B665-3E913C627730}"/>
    <cellStyle name="出力 2 2 8 8 3" xfId="29105" xr:uid="{90755B7D-8D7F-419D-A49A-DEA20CC6A4F4}"/>
    <cellStyle name="出力 2 2 8 9" xfId="2615" xr:uid="{E76C7D7E-2133-4B95-8C0D-698B4AE3B54F}"/>
    <cellStyle name="出力 2 2 8 9 2" xfId="13984" xr:uid="{83B4FB1A-83DB-43F8-A9CE-3E55C110FCE5}"/>
    <cellStyle name="出力 2 2 8 9 2 2" xfId="35674" xr:uid="{B5965500-F014-49D2-AF91-E895A1D7A039}"/>
    <cellStyle name="出力 2 2 8 9 3" xfId="24915" xr:uid="{92A7036F-E1FB-4646-B03F-2EF7193EAD12}"/>
    <cellStyle name="出力 2 2 9" xfId="2916" xr:uid="{AC4B1D1D-1128-4B57-9938-CE1D8F69F024}"/>
    <cellStyle name="出力 2 2 9 10" xfId="8944" xr:uid="{7D44BE93-A7E9-408E-AAAD-99360FF06A2C}"/>
    <cellStyle name="出力 2 2 9 10 2" xfId="19700" xr:uid="{5A5067A2-D13E-4A27-8F87-AA6B0F161E90}"/>
    <cellStyle name="出力 2 2 9 10 2 2" xfId="41391" xr:uid="{D0729D1E-85E4-4863-BA36-DE8D1C7279EB}"/>
    <cellStyle name="出力 2 2 9 10 3" xfId="30632" xr:uid="{AA674637-B0D5-4A9F-869A-24666C1F7452}"/>
    <cellStyle name="出力 2 2 9 11" xfId="9569" xr:uid="{61233F12-4EB7-40F6-91A6-C46F38C9A6FE}"/>
    <cellStyle name="出力 2 2 9 11 2" xfId="20326" xr:uid="{98318770-25DE-4BE8-B2D3-B6D5DC7AF444}"/>
    <cellStyle name="出力 2 2 9 11 2 2" xfId="42017" xr:uid="{D2E9C7B8-CF8B-4911-8E98-AE45374449DB}"/>
    <cellStyle name="出力 2 2 9 11 3" xfId="31258" xr:uid="{9A4B6849-8A37-46C3-AFBC-FE85839BBE6A}"/>
    <cellStyle name="出力 2 2 9 12" xfId="10204" xr:uid="{53EBAC54-D400-4909-88C0-08B3D9BC4402}"/>
    <cellStyle name="出力 2 2 9 12 2" xfId="20961" xr:uid="{8820CFFB-53AA-45B5-9B61-D665E4F9C4A1}"/>
    <cellStyle name="出力 2 2 9 12 2 2" xfId="42652" xr:uid="{AD2963D8-D1A1-4DF4-80B9-6EBE5B43B7F1}"/>
    <cellStyle name="出力 2 2 9 12 3" xfId="31893" xr:uid="{23390BD0-D833-4CF6-89F8-81C70187BEF9}"/>
    <cellStyle name="出力 2 2 9 13" xfId="10856" xr:uid="{7F4D527C-0092-49A3-B9B7-4D3AACBDAEEC}"/>
    <cellStyle name="出力 2 2 9 13 2" xfId="21613" xr:uid="{7E35D4E6-8A93-4676-B635-2496DB641C4F}"/>
    <cellStyle name="出力 2 2 9 13 2 2" xfId="43304" xr:uid="{8E4AEEF5-1ED7-4655-B5E1-78BD81682003}"/>
    <cellStyle name="出力 2 2 9 13 3" xfId="32545" xr:uid="{00B61CB1-60BC-4787-B220-CF7A1251C73D}"/>
    <cellStyle name="出力 2 2 9 14" xfId="11481" xr:uid="{E92ECB63-17AA-4285-8118-BCA783253F85}"/>
    <cellStyle name="出力 2 2 9 14 2" xfId="22238" xr:uid="{2E61BA44-FB4B-41FD-868A-FA9EA3FDA63F}"/>
    <cellStyle name="出力 2 2 9 14 2 2" xfId="43929" xr:uid="{E7E227AC-3180-4EED-A752-2F5B65A23E17}"/>
    <cellStyle name="出力 2 2 9 14 3" xfId="33170" xr:uid="{EF031124-1A59-42A3-AC7E-C989D8423D7E}"/>
    <cellStyle name="出力 2 2 9 15" xfId="12086" xr:uid="{29C4B841-FEB6-48F3-8024-30206CBD6527}"/>
    <cellStyle name="出力 2 2 9 15 2" xfId="22843" xr:uid="{A12A054D-CEF6-4D4D-BA06-F7867D60C095}"/>
    <cellStyle name="出力 2 2 9 15 2 2" xfId="44534" xr:uid="{31348B15-3D10-477D-A264-7AD55DC3206C}"/>
    <cellStyle name="出力 2 2 9 15 3" xfId="33775" xr:uid="{B1EB9F54-6E95-4168-B36E-CE06A30DBDAF}"/>
    <cellStyle name="出力 2 2 9 16" xfId="12715" xr:uid="{F5105D0C-BDB0-45AF-83B8-413B7F790062}"/>
    <cellStyle name="出力 2 2 9 16 2" xfId="23472" xr:uid="{10F8D6CE-0EBD-4E31-85DD-F452C0E535D0}"/>
    <cellStyle name="出力 2 2 9 16 2 2" xfId="45163" xr:uid="{74C1DE99-CFC0-411E-A26B-58ACAA1E308D}"/>
    <cellStyle name="出力 2 2 9 16 3" xfId="34404" xr:uid="{B394BABB-A903-4416-929C-B407D0747305}"/>
    <cellStyle name="出力 2 2 9 17" xfId="13386" xr:uid="{D6C335C0-412D-45A3-86FF-98EF391E4B8F}"/>
    <cellStyle name="出力 2 2 9 17 2" xfId="35075" xr:uid="{57E4C2E7-A183-42A9-BA28-2CFEA958BDA8}"/>
    <cellStyle name="出力 2 2 9 18" xfId="24315" xr:uid="{E06DA6F5-9076-41B9-9D79-EFB53AF102E8}"/>
    <cellStyle name="出力 2 2 9 19" xfId="46013" xr:uid="{324AEF5F-2A55-424D-8A2D-881C84E9D8C5}"/>
    <cellStyle name="出力 2 2 9 2" xfId="3567" xr:uid="{1AA9A2C6-852A-44D8-8A93-1E2F4A9B1510}"/>
    <cellStyle name="出力 2 2 9 2 2" xfId="14323" xr:uid="{B24E5F60-8B47-4794-9281-6F39EF1322A0}"/>
    <cellStyle name="出力 2 2 9 2 2 2" xfId="36013" xr:uid="{668954C0-45BA-4B43-A352-E6C708F2857B}"/>
    <cellStyle name="出力 2 2 9 2 2 3" xfId="50224" xr:uid="{8767C444-CDA0-4120-A53E-FAB63472E01D}"/>
    <cellStyle name="出力 2 2 9 2 3" xfId="25255" xr:uid="{C882A31E-66C9-4AAF-9D77-3DDC00A6E6C2}"/>
    <cellStyle name="出力 2 2 9 2 4" xfId="48055" xr:uid="{0C4B9790-DAA9-4469-87BA-44E175D5AFA0}"/>
    <cellStyle name="出力 2 2 9 20" xfId="46691" xr:uid="{018D8B41-82F6-49E9-81AE-43290C9779C5}"/>
    <cellStyle name="出力 2 2 9 21" xfId="47375" xr:uid="{0F75F732-6B70-4430-8BCD-254DAECCF98F}"/>
    <cellStyle name="出力 2 2 9 3" xfId="4247" xr:uid="{4A377ABB-A247-46B8-B60A-29A4B87678CB}"/>
    <cellStyle name="出力 2 2 9 3 2" xfId="15003" xr:uid="{03BCE119-F697-42D7-B603-2D5624EA4ACD}"/>
    <cellStyle name="出力 2 2 9 3 2 2" xfId="36693" xr:uid="{FE0E4579-A156-4A0A-9170-8241F46EF52B}"/>
    <cellStyle name="出力 2 2 9 3 2 3" xfId="50904" xr:uid="{80906A08-A926-43F4-BF3B-87065881271E}"/>
    <cellStyle name="出力 2 2 9 3 3" xfId="25935" xr:uid="{A4B1085C-83A9-4936-A64E-C751FB77CF32}"/>
    <cellStyle name="出力 2 2 9 3 4" xfId="48735" xr:uid="{416E9F07-D647-4FD6-B7FD-3E446FCEB1E5}"/>
    <cellStyle name="出力 2 2 9 4" xfId="4923" xr:uid="{481627F3-2EC4-48CD-A41B-4B7BE9731F24}"/>
    <cellStyle name="出力 2 2 9 4 2" xfId="15679" xr:uid="{FF53F9EC-B54F-49CE-AC9D-7D6C27F09211}"/>
    <cellStyle name="出力 2 2 9 4 2 2" xfId="37369" xr:uid="{5C416A09-276D-44C9-AE9B-515C4B5E117C}"/>
    <cellStyle name="出力 2 2 9 4 3" xfId="26611" xr:uid="{BB524987-649D-45F6-B950-0EBCC71A9CE2}"/>
    <cellStyle name="出力 2 2 9 4 4" xfId="49544" xr:uid="{555556D5-D1D8-4019-9B21-6B6B096B7C98}"/>
    <cellStyle name="出力 2 2 9 5" xfId="5603" xr:uid="{F2A55426-0C0E-44D3-BC65-E974CF1A7FDA}"/>
    <cellStyle name="出力 2 2 9 5 2" xfId="16359" xr:uid="{011F3EEF-F354-497A-AA37-87A7564B4E6D}"/>
    <cellStyle name="出力 2 2 9 5 2 2" xfId="38049" xr:uid="{7FD8E219-7F34-4811-88D9-B9C20B07797C}"/>
    <cellStyle name="出力 2 2 9 5 3" xfId="27290" xr:uid="{1A2E26BB-AAA9-47D9-9C70-F1F47A959D59}"/>
    <cellStyle name="出力 2 2 9 6" xfId="6286" xr:uid="{9D802124-D94F-430B-AD3B-C0C059E3295A}"/>
    <cellStyle name="出力 2 2 9 6 2" xfId="17042" xr:uid="{3CC83336-E945-4BAA-AF69-068FD7E36108}"/>
    <cellStyle name="出力 2 2 9 6 2 2" xfId="38732" xr:uid="{CEF41223-A88D-4E8A-B3E6-6FD5DDA69A07}"/>
    <cellStyle name="出力 2 2 9 6 3" xfId="27973" xr:uid="{F7A29094-7C1B-4CA1-B850-F1F4EB30EDFF}"/>
    <cellStyle name="出力 2 2 9 7" xfId="6965" xr:uid="{13C447DB-A092-4048-B781-BBFC44D2E683}"/>
    <cellStyle name="出力 2 2 9 7 2" xfId="17721" xr:uid="{AE797C61-920B-490C-8980-10320B2D13A1}"/>
    <cellStyle name="出力 2 2 9 7 2 2" xfId="39411" xr:uid="{604E2F49-190D-40EE-B64D-765B7041A355}"/>
    <cellStyle name="出力 2 2 9 7 3" xfId="28652" xr:uid="{ABB125C5-FB5B-468E-860F-4FA3FB4CE1AD}"/>
    <cellStyle name="出力 2 2 9 8" xfId="7628" xr:uid="{37299D8C-2313-4FC9-80D1-766CAB21386A}"/>
    <cellStyle name="出力 2 2 9 8 2" xfId="18384" xr:uid="{1299F5C4-E56C-4070-8A70-B33995DE0883}"/>
    <cellStyle name="出力 2 2 9 8 2 2" xfId="40075" xr:uid="{0D5B4145-19B2-409F-841B-BD15B22EA196}"/>
    <cellStyle name="出力 2 2 9 8 3" xfId="29316" xr:uid="{EE37EAB1-EECD-46F3-A181-7E69A541D3E0}"/>
    <cellStyle name="出力 2 2 9 9" xfId="8264" xr:uid="{254FFEA6-C07A-4A5A-973A-A4257463DD1C}"/>
    <cellStyle name="出力 2 2 9 9 2" xfId="19020" xr:uid="{7A5AA477-E285-4205-8FC0-F506EBDA3B61}"/>
    <cellStyle name="出力 2 2 9 9 2 2" xfId="40711" xr:uid="{5D490CBF-7F8D-4B8E-87EC-E0306DE960DF}"/>
    <cellStyle name="出力 2 2 9 9 3" xfId="29952" xr:uid="{A960ACC7-2534-4942-80D0-BE4FD941F63F}"/>
    <cellStyle name="出力 2 3" xfId="2410" xr:uid="{A31919C4-8FF3-4E6C-AE08-5005450E3CD7}"/>
    <cellStyle name="出力 2 3 10" xfId="3233" xr:uid="{9CA16C83-D91D-41FF-A0F2-6E777A64EC4C}"/>
    <cellStyle name="出力 2 3 10 10" xfId="9261" xr:uid="{98C7A826-7B15-402E-BEAD-2D067F9563F7}"/>
    <cellStyle name="出力 2 3 10 10 2" xfId="20018" xr:uid="{9B323175-60A3-4E4B-943A-3B5D8F2B3278}"/>
    <cellStyle name="出力 2 3 10 10 2 2" xfId="41709" xr:uid="{5D9617EB-A03D-4FEA-870D-1AFC59428EE8}"/>
    <cellStyle name="出力 2 3 10 10 3" xfId="30950" xr:uid="{A518263E-E4C5-435F-9D60-9F917268C931}"/>
    <cellStyle name="出力 2 3 10 11" xfId="9887" xr:uid="{E924E80C-AE6B-47CE-BBE6-0C0E444989DD}"/>
    <cellStyle name="出力 2 3 10 11 2" xfId="20644" xr:uid="{9493090E-EA74-4435-9271-CBA51E9FF6AF}"/>
    <cellStyle name="出力 2 3 10 11 2 2" xfId="42335" xr:uid="{D2813117-0767-44DB-AA8F-18E9490FAAC8}"/>
    <cellStyle name="出力 2 3 10 11 3" xfId="31576" xr:uid="{6CFDD8E2-3B3D-4644-93AA-6142772C078F}"/>
    <cellStyle name="出力 2 3 10 12" xfId="10522" xr:uid="{1E6E9809-EB16-400B-9928-4D60CB0350AD}"/>
    <cellStyle name="出力 2 3 10 12 2" xfId="21279" xr:uid="{AC3593B2-781B-4259-975D-2345C1ACD707}"/>
    <cellStyle name="出力 2 3 10 12 2 2" xfId="42970" xr:uid="{8B7AA46F-FB4D-4196-8D02-BF5FF1FAF82C}"/>
    <cellStyle name="出力 2 3 10 12 3" xfId="32211" xr:uid="{CACA54DF-CA21-4499-B21D-9DBFF286E7CC}"/>
    <cellStyle name="出力 2 3 10 13" xfId="11174" xr:uid="{4BC12B1E-522B-4C35-A7EF-6C1AD090DAF8}"/>
    <cellStyle name="出力 2 3 10 13 2" xfId="21931" xr:uid="{1F1E0CDF-2354-4FB4-9FEF-C83682703B75}"/>
    <cellStyle name="出力 2 3 10 13 2 2" xfId="43622" xr:uid="{CFEBFE9C-0E3D-4810-9073-85EFB482530B}"/>
    <cellStyle name="出力 2 3 10 13 3" xfId="32863" xr:uid="{9F2F7D09-94B8-4B07-8352-3CB021DEE69F}"/>
    <cellStyle name="出力 2 3 10 14" xfId="11799" xr:uid="{135AF2AC-BCA3-4D2C-AFA2-9FA17F76F57B}"/>
    <cellStyle name="出力 2 3 10 14 2" xfId="22556" xr:uid="{64DC23A3-687F-4F19-A310-80218E3966E4}"/>
    <cellStyle name="出力 2 3 10 14 2 2" xfId="44247" xr:uid="{4B0E81D5-7C14-4C73-8397-2420BB6BE42C}"/>
    <cellStyle name="出力 2 3 10 14 3" xfId="33488" xr:uid="{07B50B63-571A-48B9-9941-028F7F9A44D1}"/>
    <cellStyle name="出力 2 3 10 15" xfId="12404" xr:uid="{50DC6989-2F78-4CDD-B524-AB98CFDD357F}"/>
    <cellStyle name="出力 2 3 10 15 2" xfId="23161" xr:uid="{85E88653-E314-4450-B757-BC3C7FA73688}"/>
    <cellStyle name="出力 2 3 10 15 2 2" xfId="44852" xr:uid="{E2B639C1-54C6-437B-BB16-1ADCF95E3F20}"/>
    <cellStyle name="出力 2 3 10 15 3" xfId="34093" xr:uid="{00EE2949-3DB1-4553-A291-8EFF83D49DD4}"/>
    <cellStyle name="出力 2 3 10 16" xfId="13033" xr:uid="{1B9A92C8-BAC1-4E3C-8557-8B227AA009F8}"/>
    <cellStyle name="出力 2 3 10 16 2" xfId="23790" xr:uid="{3FDCB4BE-4D84-4B1B-A8A2-175CDD8CAB8A}"/>
    <cellStyle name="出力 2 3 10 16 2 2" xfId="45481" xr:uid="{1B93308A-46D8-4B38-A00C-0D11A82B8E9A}"/>
    <cellStyle name="出力 2 3 10 16 3" xfId="34722" xr:uid="{DFE630C1-9BBC-49C2-B1F4-3B35E3ED37C7}"/>
    <cellStyle name="出力 2 3 10 17" xfId="13704" xr:uid="{45319035-1914-4FA5-BD7F-5D8DF44F6090}"/>
    <cellStyle name="出力 2 3 10 17 2" xfId="35393" xr:uid="{4F36A0BB-E2F5-40DD-B321-78E5D6EDDF89}"/>
    <cellStyle name="出力 2 3 10 18" xfId="24633" xr:uid="{81F63BB7-3AF3-40F3-8F71-4BACD31102F9}"/>
    <cellStyle name="出力 2 3 10 19" xfId="46331" xr:uid="{F805A3DB-71CD-4BC9-AC48-D9D8F00E9C1F}"/>
    <cellStyle name="出力 2 3 10 2" xfId="3885" xr:uid="{48A87D67-77F2-48B2-BAC7-9E7635863A3E}"/>
    <cellStyle name="出力 2 3 10 2 2" xfId="14641" xr:uid="{A0590F53-3135-4A51-8D35-11C0AB95EF0B}"/>
    <cellStyle name="出力 2 3 10 2 2 2" xfId="36331" xr:uid="{09C5FBFA-63C4-4483-A569-607146CBB570}"/>
    <cellStyle name="出力 2 3 10 2 2 3" xfId="50542" xr:uid="{959D6838-9254-4425-BE28-997B2AA370A7}"/>
    <cellStyle name="出力 2 3 10 2 3" xfId="25573" xr:uid="{7A7B040F-6879-4132-8314-846078E2B34E}"/>
    <cellStyle name="出力 2 3 10 2 4" xfId="48373" xr:uid="{259D0A00-C0DE-46A2-B796-07FA294B8CD2}"/>
    <cellStyle name="出力 2 3 10 20" xfId="47009" xr:uid="{E3E2153E-DE5A-466E-B470-8B5C4C413881}"/>
    <cellStyle name="出力 2 3 10 21" xfId="47693" xr:uid="{80A704C6-CCE4-4432-94FC-F2497E9374FD}"/>
    <cellStyle name="出力 2 3 10 3" xfId="4565" xr:uid="{8E1CF339-F129-4212-83DE-2ACD90B01B07}"/>
    <cellStyle name="出力 2 3 10 3 2" xfId="15321" xr:uid="{B088BC3B-E4A1-46B2-ADF5-47C5FBD487B2}"/>
    <cellStyle name="出力 2 3 10 3 2 2" xfId="37011" xr:uid="{9E630441-EC6B-4C69-A126-E2E5479444EF}"/>
    <cellStyle name="出力 2 3 10 3 2 3" xfId="51222" xr:uid="{D379289F-4339-43F6-9B76-1A5F2DA21F48}"/>
    <cellStyle name="出力 2 3 10 3 3" xfId="26253" xr:uid="{19379B27-5B66-4E30-B336-6B7D38E86EA2}"/>
    <cellStyle name="出力 2 3 10 3 4" xfId="49053" xr:uid="{10D50AD6-2001-4FC8-B0A3-941C2677A505}"/>
    <cellStyle name="出力 2 3 10 4" xfId="5241" xr:uid="{B6B9E94A-04A6-4E08-A89A-3F3AD308D716}"/>
    <cellStyle name="出力 2 3 10 4 2" xfId="15997" xr:uid="{E0153BE0-3905-46C7-B9E8-33973D5A9AA0}"/>
    <cellStyle name="出力 2 3 10 4 2 2" xfId="37687" xr:uid="{48CEA473-C56C-4B35-8059-9B3BA331E129}"/>
    <cellStyle name="出力 2 3 10 4 3" xfId="26929" xr:uid="{A7461037-1B65-4B98-97AF-029F54BF7610}"/>
    <cellStyle name="出力 2 3 10 4 4" xfId="49862" xr:uid="{597397E6-8631-47A1-8725-14928F4E0FA3}"/>
    <cellStyle name="出力 2 3 10 5" xfId="5921" xr:uid="{E8495891-384A-4E16-964A-7422F45C0B95}"/>
    <cellStyle name="出力 2 3 10 5 2" xfId="16677" xr:uid="{121CFE50-7695-48AD-9D15-E88183029455}"/>
    <cellStyle name="出力 2 3 10 5 2 2" xfId="38367" xr:uid="{F6C296DD-250A-47EA-B2CA-92441C2E0B0E}"/>
    <cellStyle name="出力 2 3 10 5 3" xfId="27608" xr:uid="{7B20F7F2-AEEB-4D09-A26D-D166F2F67038}"/>
    <cellStyle name="出力 2 3 10 6" xfId="6604" xr:uid="{9758E485-B3D3-4474-93E9-D103F9EE56A8}"/>
    <cellStyle name="出力 2 3 10 6 2" xfId="17360" xr:uid="{A2651B06-755B-4F23-AF4A-DEC98221392B}"/>
    <cellStyle name="出力 2 3 10 6 2 2" xfId="39050" xr:uid="{945BF535-88AC-4450-8197-4667D8212C86}"/>
    <cellStyle name="出力 2 3 10 6 3" xfId="28291" xr:uid="{E82EBEE1-40BF-412A-9C46-0DF139E07749}"/>
    <cellStyle name="出力 2 3 10 7" xfId="7283" xr:uid="{A35010F0-E1AD-4734-B0F3-ABB911EE0BDF}"/>
    <cellStyle name="出力 2 3 10 7 2" xfId="18039" xr:uid="{7C00DE1A-D0BF-4D6D-AE99-0BB86E870FED}"/>
    <cellStyle name="出力 2 3 10 7 2 2" xfId="39729" xr:uid="{A50FBB9F-685E-443F-881D-8D1073178EC8}"/>
    <cellStyle name="出力 2 3 10 7 3" xfId="28970" xr:uid="{1990B7F3-7A21-47B8-80C9-3AB74A37EE7B}"/>
    <cellStyle name="出力 2 3 10 8" xfId="7946" xr:uid="{C01E98B2-3CB7-4A7B-BDDC-4CED3628AA2E}"/>
    <cellStyle name="出力 2 3 10 8 2" xfId="18702" xr:uid="{3155E871-EDBF-4A34-8F82-393F98ACDEAB}"/>
    <cellStyle name="出力 2 3 10 8 2 2" xfId="40393" xr:uid="{3A913435-FB12-4D94-83A3-34F229A63825}"/>
    <cellStyle name="出力 2 3 10 8 3" xfId="29634" xr:uid="{EE09C6B5-4EF5-4597-A855-A29AA6E34D27}"/>
    <cellStyle name="出力 2 3 10 9" xfId="8582" xr:uid="{4F5306CA-6421-455B-8326-06D41B611930}"/>
    <cellStyle name="出力 2 3 10 9 2" xfId="19338" xr:uid="{9B474331-815F-449D-85FE-D03D02042BDF}"/>
    <cellStyle name="出力 2 3 10 9 2 2" xfId="41029" xr:uid="{8E75F306-4C1D-457B-B64F-38843DDC6E5D}"/>
    <cellStyle name="出力 2 3 10 9 3" xfId="30270" xr:uid="{1C60A691-387B-47F3-9079-2DA274239078}"/>
    <cellStyle name="出力 2 3 11" xfId="3293" xr:uid="{C2FA68B0-BA29-4FA7-9463-13BF146B699A}"/>
    <cellStyle name="出力 2 3 11 10" xfId="9321" xr:uid="{4679D233-745E-49C7-A5C5-EB32FE0C82B8}"/>
    <cellStyle name="出力 2 3 11 10 2" xfId="20078" xr:uid="{62FF73E8-3E1D-4BD6-AD18-F56BD6FF16D1}"/>
    <cellStyle name="出力 2 3 11 10 2 2" xfId="41769" xr:uid="{1D129F99-6776-4280-8435-697770B4F6F9}"/>
    <cellStyle name="出力 2 3 11 10 3" xfId="31010" xr:uid="{819B2F93-B4E7-4E5D-B86C-6194C22BFA22}"/>
    <cellStyle name="出力 2 3 11 11" xfId="9947" xr:uid="{2A1EC932-5E2C-4D5A-A271-F46889E049B4}"/>
    <cellStyle name="出力 2 3 11 11 2" xfId="20704" xr:uid="{82D5E795-A4B9-4B63-AB5F-F9C13FA091B8}"/>
    <cellStyle name="出力 2 3 11 11 2 2" xfId="42395" xr:uid="{2675D0CA-FF28-478E-A04F-FA29540133DF}"/>
    <cellStyle name="出力 2 3 11 11 3" xfId="31636" xr:uid="{1D9D90B8-3506-4F8D-B28F-5E42CF8B6C9E}"/>
    <cellStyle name="出力 2 3 11 12" xfId="10582" xr:uid="{FA9346E8-B7C6-44EF-A22C-E7860D2B79F4}"/>
    <cellStyle name="出力 2 3 11 12 2" xfId="21339" xr:uid="{5B751E0D-87D9-4A99-A121-15499C6B1261}"/>
    <cellStyle name="出力 2 3 11 12 2 2" xfId="43030" xr:uid="{9ECB5700-342E-4FD4-BE2D-6AD871FC015C}"/>
    <cellStyle name="出力 2 3 11 12 3" xfId="32271" xr:uid="{D3A0CA53-A905-4853-849D-F738753D39BE}"/>
    <cellStyle name="出力 2 3 11 13" xfId="11234" xr:uid="{0FC45141-F01F-431F-81D0-6E7EEB7C2A52}"/>
    <cellStyle name="出力 2 3 11 13 2" xfId="21991" xr:uid="{0A7A0721-BF54-47F3-BE6C-D26FACFBCB89}"/>
    <cellStyle name="出力 2 3 11 13 2 2" xfId="43682" xr:uid="{6C30EF06-53D8-444A-902E-CE848147BB49}"/>
    <cellStyle name="出力 2 3 11 13 3" xfId="32923" xr:uid="{F44138F2-7647-41FC-B0C6-146A3FEC046D}"/>
    <cellStyle name="出力 2 3 11 14" xfId="11859" xr:uid="{A4A99A41-8A0D-4096-8106-CCD5CCBB15AD}"/>
    <cellStyle name="出力 2 3 11 14 2" xfId="22616" xr:uid="{2F810E9D-4A6E-477F-AE7E-7AF3837E4AF3}"/>
    <cellStyle name="出力 2 3 11 14 2 2" xfId="44307" xr:uid="{1A6DD29B-92DF-4C74-930B-2138A78CA52C}"/>
    <cellStyle name="出力 2 3 11 14 3" xfId="33548" xr:uid="{71D4A6EA-3679-492B-A838-2AA77F68CB2F}"/>
    <cellStyle name="出力 2 3 11 15" xfId="12464" xr:uid="{1413A87A-28A5-4181-842E-052B00A310A5}"/>
    <cellStyle name="出力 2 3 11 15 2" xfId="23221" xr:uid="{A47DE5CD-D623-44B6-9CC9-D7B8FBAA5887}"/>
    <cellStyle name="出力 2 3 11 15 2 2" xfId="44912" xr:uid="{9449734F-C38F-4947-AE83-3D89D2952E23}"/>
    <cellStyle name="出力 2 3 11 15 3" xfId="34153" xr:uid="{EEB1F729-4130-4A73-A0B8-D1DDC83F7FBE}"/>
    <cellStyle name="出力 2 3 11 16" xfId="13093" xr:uid="{A2A951A8-EE1D-402B-ABA6-BFFF0BDCC1AC}"/>
    <cellStyle name="出力 2 3 11 16 2" xfId="23850" xr:uid="{7CA49832-0C99-409A-A18B-C36D869F6568}"/>
    <cellStyle name="出力 2 3 11 16 2 2" xfId="45541" xr:uid="{61E65D12-3CDB-4C23-A4EB-4698791CD87F}"/>
    <cellStyle name="出力 2 3 11 16 3" xfId="34782" xr:uid="{AACE3829-7C62-4776-9795-C62C8E5B7071}"/>
    <cellStyle name="出力 2 3 11 17" xfId="13764" xr:uid="{C9807BA1-E845-4081-BD42-F691474C375A}"/>
    <cellStyle name="出力 2 3 11 17 2" xfId="35453" xr:uid="{A6A11F25-AF30-435E-B489-A7FB2114FDBB}"/>
    <cellStyle name="出力 2 3 11 18" xfId="24693" xr:uid="{1BB50FE0-82C5-4720-892B-D997D4E528AA}"/>
    <cellStyle name="出力 2 3 11 19" xfId="46391" xr:uid="{BFEA3CF5-D4DE-414C-87DB-AE9F9A73F4F5}"/>
    <cellStyle name="出力 2 3 11 2" xfId="3945" xr:uid="{6A6F5653-680F-45A3-8CB0-42CC0A12B662}"/>
    <cellStyle name="出力 2 3 11 2 2" xfId="14701" xr:uid="{7560E906-C397-48F9-B7E4-6399401BC71A}"/>
    <cellStyle name="出力 2 3 11 2 2 2" xfId="36391" xr:uid="{16F3CA95-A6A3-459A-8D14-7662D4D7CAE6}"/>
    <cellStyle name="出力 2 3 11 2 2 3" xfId="50602" xr:uid="{664239FF-C217-4B6D-92CE-75FBDB8ED63C}"/>
    <cellStyle name="出力 2 3 11 2 3" xfId="25633" xr:uid="{F7588165-9D9C-441A-88FF-F72DAF7D1BAA}"/>
    <cellStyle name="出力 2 3 11 2 4" xfId="48433" xr:uid="{00CDAA74-3330-4D05-9EB7-B01ADE9491AE}"/>
    <cellStyle name="出力 2 3 11 20" xfId="47069" xr:uid="{68F6EBDB-8646-4D01-8413-9CC7D7E47231}"/>
    <cellStyle name="出力 2 3 11 21" xfId="47753" xr:uid="{238E6DB6-13D4-4CDF-BB66-0B8B82C5068D}"/>
    <cellStyle name="出力 2 3 11 3" xfId="4625" xr:uid="{3C3D048C-AAF7-4E76-90E1-0BB63D1DE2BC}"/>
    <cellStyle name="出力 2 3 11 3 2" xfId="15381" xr:uid="{34AEB041-D523-4EAA-9A17-029267BB3A3C}"/>
    <cellStyle name="出力 2 3 11 3 2 2" xfId="37071" xr:uid="{5373273E-E8D0-41BF-8B30-9FAD703D9751}"/>
    <cellStyle name="出力 2 3 11 3 2 3" xfId="51282" xr:uid="{426903B4-E98B-4E01-BB4C-9EE8B259CE09}"/>
    <cellStyle name="出力 2 3 11 3 3" xfId="26313" xr:uid="{FB8529BC-2AD8-4C91-BB1E-2365E941AF20}"/>
    <cellStyle name="出力 2 3 11 3 4" xfId="49113" xr:uid="{B89E44E3-071B-411E-B5A7-9246009BC371}"/>
    <cellStyle name="出力 2 3 11 4" xfId="5301" xr:uid="{9ACD653D-D23F-43F2-8565-970836798CCE}"/>
    <cellStyle name="出力 2 3 11 4 2" xfId="16057" xr:uid="{B4EDBA07-DAB1-4808-BC7B-B437EEACA9D2}"/>
    <cellStyle name="出力 2 3 11 4 2 2" xfId="37747" xr:uid="{C3068D94-AE66-48E5-9E4A-82A602C7A1BE}"/>
    <cellStyle name="出力 2 3 11 4 3" xfId="26989" xr:uid="{FFA55223-83F4-434C-A1D2-D4DD1AAFEF3B}"/>
    <cellStyle name="出力 2 3 11 4 4" xfId="49922" xr:uid="{54DD26EC-2BA9-4ED5-A3CC-4C4168CF84B7}"/>
    <cellStyle name="出力 2 3 11 5" xfId="5981" xr:uid="{049C866A-A0A6-4D97-940C-D950481E9E8D}"/>
    <cellStyle name="出力 2 3 11 5 2" xfId="16737" xr:uid="{9C2EC9C9-9E5E-475C-ACF3-8B64D4B67D5E}"/>
    <cellStyle name="出力 2 3 11 5 2 2" xfId="38427" xr:uid="{028CB36F-9BFF-4B6C-855B-06C262B0E02D}"/>
    <cellStyle name="出力 2 3 11 5 3" xfId="27668" xr:uid="{E38EB091-9B60-4022-AD4B-BF4B97CC2DB6}"/>
    <cellStyle name="出力 2 3 11 6" xfId="6664" xr:uid="{42EF4C99-CB77-42A9-BEDF-05FB0BBB9CB1}"/>
    <cellStyle name="出力 2 3 11 6 2" xfId="17420" xr:uid="{C83F3AEB-CD81-42B3-87B7-FDBD5FD9F3E8}"/>
    <cellStyle name="出力 2 3 11 6 2 2" xfId="39110" xr:uid="{13EE5327-25F1-4B77-ABAF-0DF1E49DD4C5}"/>
    <cellStyle name="出力 2 3 11 6 3" xfId="28351" xr:uid="{02E049A6-30D8-4571-94B0-EF49C778FBBE}"/>
    <cellStyle name="出力 2 3 11 7" xfId="7343" xr:uid="{006C9760-4799-42E9-BE7D-19D9DADA387B}"/>
    <cellStyle name="出力 2 3 11 7 2" xfId="18099" xr:uid="{D2AED101-2200-45C6-AE46-C1E7BD5E70E1}"/>
    <cellStyle name="出力 2 3 11 7 2 2" xfId="39789" xr:uid="{65AC590B-72C1-4A82-89B9-1A81FBC48759}"/>
    <cellStyle name="出力 2 3 11 7 3" xfId="29030" xr:uid="{1302CDEA-70D2-48A9-BBAA-AB16815D03E8}"/>
    <cellStyle name="出力 2 3 11 8" xfId="8006" xr:uid="{92AC2BFD-E625-4F09-91FF-5DAB1000B9A9}"/>
    <cellStyle name="出力 2 3 11 8 2" xfId="18762" xr:uid="{E7022739-6434-4A78-96BE-0035D9683FCD}"/>
    <cellStyle name="出力 2 3 11 8 2 2" xfId="40453" xr:uid="{B424BA6F-E847-49A7-ABA9-CF50029C0364}"/>
    <cellStyle name="出力 2 3 11 8 3" xfId="29694" xr:uid="{646BEBFF-40DA-4228-A3AD-D5F6115A7C4A}"/>
    <cellStyle name="出力 2 3 11 9" xfId="8642" xr:uid="{84D198D8-EC31-4231-AAF3-C26D7F7D2CDA}"/>
    <cellStyle name="出力 2 3 11 9 2" xfId="19398" xr:uid="{441EDE32-4E6E-4DC4-8138-E461C9D49097}"/>
    <cellStyle name="出力 2 3 11 9 2 2" xfId="41089" xr:uid="{A51664DF-6A55-48A3-AFBD-72FDBA2D110A}"/>
    <cellStyle name="出力 2 3 11 9 3" xfId="30330" xr:uid="{8951492E-DE27-4811-8F28-04C8C0AB5F4A}"/>
    <cellStyle name="出力 2 3 12" xfId="2729" xr:uid="{BCAF2118-9B8C-4EC8-9F77-56ED325E1589}"/>
    <cellStyle name="出力 2 3 12 2" xfId="14035" xr:uid="{A519D27F-F248-499C-AF0C-20316A9C2ADB}"/>
    <cellStyle name="出力 2 3 12 2 2" xfId="35725" xr:uid="{D8CAE726-5CB5-4E98-AA2E-D7DB0BC2ED17}"/>
    <cellStyle name="出力 2 3 12 2 3" xfId="50045" xr:uid="{D2697A0E-A630-4F0D-8CE9-336F45DD0E4E}"/>
    <cellStyle name="出力 2 3 12 3" xfId="24966" xr:uid="{64B8A096-8DD9-4222-BAB3-BAD261F19C34}"/>
    <cellStyle name="出力 2 3 12 4" xfId="47876" xr:uid="{27706F43-DED3-4A2B-99AD-929143261C20}"/>
    <cellStyle name="出力 2 3 13" xfId="3382" xr:uid="{AE8146EB-6F09-461F-AEDE-BE99FE6B694A}"/>
    <cellStyle name="出力 2 3 13 2" xfId="14138" xr:uid="{F0006C93-306A-48FA-B323-E1361EBF7560}"/>
    <cellStyle name="出力 2 3 13 2 2" xfId="35828" xr:uid="{5E12D26E-71D5-44D3-AB05-A67395758D4F}"/>
    <cellStyle name="出力 2 3 13 2 3" xfId="50725" xr:uid="{2523A6F2-E1F1-44F7-A93A-755FD2232190}"/>
    <cellStyle name="出力 2 3 13 3" xfId="25069" xr:uid="{91C89221-1D26-4B05-9833-BFAAEC9F7184}"/>
    <cellStyle name="出力 2 3 13 4" xfId="48556" xr:uid="{C910677B-47A0-4649-A81F-154A0F9BF224}"/>
    <cellStyle name="出力 2 3 14" xfId="4059" xr:uid="{ED57AADC-E43E-4460-A139-00C8F0C3B039}"/>
    <cellStyle name="出力 2 3 14 2" xfId="14815" xr:uid="{E9603FFE-0408-4449-A76D-7A0AD7134E45}"/>
    <cellStyle name="出力 2 3 14 2 2" xfId="36505" xr:uid="{BC04E7AE-E722-4576-A10D-B7DE740D215C}"/>
    <cellStyle name="出力 2 3 14 3" xfId="25747" xr:uid="{909E0F65-2E2D-490A-8742-5C9B034D2421}"/>
    <cellStyle name="出力 2 3 14 4" xfId="49365" xr:uid="{66615A2C-1CD3-4B1B-A7E1-771CC1076B98}"/>
    <cellStyle name="出力 2 3 15" xfId="4739" xr:uid="{B809711E-4FD8-4B02-ADD6-8E8E465CA0AA}"/>
    <cellStyle name="出力 2 3 15 2" xfId="15495" xr:uid="{8B14942D-E877-42D9-8863-03F1E4C68C20}"/>
    <cellStyle name="出力 2 3 15 2 2" xfId="37185" xr:uid="{1BD4B601-325C-4FAF-B906-8052E33685DA}"/>
    <cellStyle name="出力 2 3 15 3" xfId="26427" xr:uid="{8FE37EBD-ED81-4096-93EB-48FCC3F24A29}"/>
    <cellStyle name="出力 2 3 16" xfId="5415" xr:uid="{02A55677-6F00-4B46-A8EA-E261F663EC75}"/>
    <cellStyle name="出力 2 3 16 2" xfId="16171" xr:uid="{519AA327-28E6-4EFB-A13D-3A1491FFD3CF}"/>
    <cellStyle name="出力 2 3 16 2 2" xfId="37861" xr:uid="{C1973471-E8E8-4289-A41F-FD06ECCAB1FB}"/>
    <cellStyle name="出力 2 3 16 3" xfId="27103" xr:uid="{B855A973-9EDA-45AC-90EB-800EC651B461}"/>
    <cellStyle name="出力 2 3 17" xfId="6104" xr:uid="{943880FF-6C0C-4CA5-A3F3-7F18C3CEE5C2}"/>
    <cellStyle name="出力 2 3 17 2" xfId="16860" xr:uid="{C4D541CA-C034-4D8B-9ADA-345F3BE90E4E}"/>
    <cellStyle name="出力 2 3 17 2 2" xfId="38550" xr:uid="{86D0899D-1906-418F-836C-68F1B0D6F63A}"/>
    <cellStyle name="出力 2 3 17 3" xfId="27791" xr:uid="{2716F95B-AA42-44AC-B9F9-EBB2F3311A3B}"/>
    <cellStyle name="出力 2 3 18" xfId="6778" xr:uid="{6EB6756C-204A-4F00-AEEF-7D9B8F0045A1}"/>
    <cellStyle name="出力 2 3 18 2" xfId="17534" xr:uid="{BBEA4D2A-D5A8-43B0-AE38-AEAFE5A497A7}"/>
    <cellStyle name="出力 2 3 18 2 2" xfId="39224" xr:uid="{C189397A-BF77-4AC8-A15E-62D6EEB10799}"/>
    <cellStyle name="出力 2 3 18 3" xfId="28465" xr:uid="{1E310A05-AC15-44E5-A96E-8E26F9E40E04}"/>
    <cellStyle name="出力 2 3 19" xfId="7454" xr:uid="{BE38A109-7BB0-4712-940B-7D1402894AEC}"/>
    <cellStyle name="出力 2 3 19 2" xfId="18210" xr:uid="{9D518F54-C55E-4333-B511-0D3FE724DF90}"/>
    <cellStyle name="出力 2 3 19 2 2" xfId="39900" xr:uid="{8F4688E1-A38C-4A36-A31D-D4091AFB8D43}"/>
    <cellStyle name="出力 2 3 19 3" xfId="29141" xr:uid="{696E4F44-9631-48D0-8903-B38B268497A2}"/>
    <cellStyle name="出力 2 3 2" xfId="2788" xr:uid="{DBE95E0A-ECE2-4844-A13D-C87855A91AEF}"/>
    <cellStyle name="出力 2 3 2 10" xfId="8816" xr:uid="{9120F9A8-54DC-4C72-8E84-548AAF353EDB}"/>
    <cellStyle name="出力 2 3 2 10 2" xfId="19572" xr:uid="{060DFF2C-0978-409B-A203-EC573E511D0D}"/>
    <cellStyle name="出力 2 3 2 10 2 2" xfId="41263" xr:uid="{0226310B-1295-4A1E-9E65-38A73F9312B5}"/>
    <cellStyle name="出力 2 3 2 10 3" xfId="30504" xr:uid="{CC4921A1-E70D-4C2E-9D98-851DE20811C1}"/>
    <cellStyle name="出力 2 3 2 11" xfId="9441" xr:uid="{561FE933-5A7F-4E81-96F9-EA8BDF73A2AA}"/>
    <cellStyle name="出力 2 3 2 11 2" xfId="20198" xr:uid="{95E438A7-064E-447D-94D4-580AC54F2B63}"/>
    <cellStyle name="出力 2 3 2 11 2 2" xfId="41889" xr:uid="{2B217F39-478E-46D6-8607-13553ABD2AF4}"/>
    <cellStyle name="出力 2 3 2 11 3" xfId="31130" xr:uid="{FCF6BEBD-3B61-4FCC-A645-8C24CC390E0D}"/>
    <cellStyle name="出力 2 3 2 12" xfId="10076" xr:uid="{EDAE02DA-F949-4675-9DE0-B120DA6A9466}"/>
    <cellStyle name="出力 2 3 2 12 2" xfId="20833" xr:uid="{EC9CCE1D-5B1E-48DE-BD1B-FF45243E5FF9}"/>
    <cellStyle name="出力 2 3 2 12 2 2" xfId="42524" xr:uid="{45EF05CD-1FA5-4BF3-A5FD-CD97824C77DC}"/>
    <cellStyle name="出力 2 3 2 12 3" xfId="31765" xr:uid="{8E2ABEE8-9C39-4714-BD0D-58DFDFFC2759}"/>
    <cellStyle name="出力 2 3 2 13" xfId="10728" xr:uid="{8095E616-DF09-44C7-9AA3-1DDBEE52633F}"/>
    <cellStyle name="出力 2 3 2 13 2" xfId="21485" xr:uid="{B9C1CB14-A7E5-413E-8CB9-AA3FCCA4AB4A}"/>
    <cellStyle name="出力 2 3 2 13 2 2" xfId="43176" xr:uid="{60D154CC-2565-401E-82C6-7AA1499AEE14}"/>
    <cellStyle name="出力 2 3 2 13 3" xfId="32417" xr:uid="{30ACDCA9-8CA8-4F4E-9E4E-D3D7A5C6E881}"/>
    <cellStyle name="出力 2 3 2 14" xfId="11353" xr:uid="{1D020459-CC8D-47AB-A343-CC064C3F538D}"/>
    <cellStyle name="出力 2 3 2 14 2" xfId="22110" xr:uid="{40781F61-ABDB-46D9-AF3B-ACC76471EEBB}"/>
    <cellStyle name="出力 2 3 2 14 2 2" xfId="43801" xr:uid="{A327BB39-8D07-4BDA-B217-B52B96D672D0}"/>
    <cellStyle name="出力 2 3 2 14 3" xfId="33042" xr:uid="{748D4B86-89ED-4039-82DA-140494EB998C}"/>
    <cellStyle name="出力 2 3 2 15" xfId="11958" xr:uid="{EB87CEB4-09D2-4C46-B39A-4E45090180B5}"/>
    <cellStyle name="出力 2 3 2 15 2" xfId="22715" xr:uid="{6D15B432-996C-48DE-B26F-AAC73B864885}"/>
    <cellStyle name="出力 2 3 2 15 2 2" xfId="44406" xr:uid="{85D348E1-F083-4EF2-AC20-ABE8B6DDA0AD}"/>
    <cellStyle name="出力 2 3 2 15 3" xfId="33647" xr:uid="{6FF1BF5B-FB6D-43E0-A532-1E4657118539}"/>
    <cellStyle name="出力 2 3 2 16" xfId="12587" xr:uid="{7636091C-3DA3-49DD-97DF-8CA0F01F526A}"/>
    <cellStyle name="出力 2 3 2 16 2" xfId="23344" xr:uid="{374F8D38-791F-445C-8776-734FD83B2E3C}"/>
    <cellStyle name="出力 2 3 2 16 2 2" xfId="45035" xr:uid="{A0B8AF14-317B-4958-8270-C20FD09CF42C}"/>
    <cellStyle name="出力 2 3 2 16 3" xfId="34276" xr:uid="{1D638972-D277-4A45-8BBE-27A5AF34C99E}"/>
    <cellStyle name="出力 2 3 2 17" xfId="13258" xr:uid="{320FC091-CA8F-414F-B92D-C0E1739ABC6E}"/>
    <cellStyle name="出力 2 3 2 17 2" xfId="34947" xr:uid="{F9E4FD6A-8448-4FDE-BFDE-AAD842D786AD}"/>
    <cellStyle name="出力 2 3 2 18" xfId="24187" xr:uid="{4E317D80-ABE8-4A7B-8315-42E86A7E439A}"/>
    <cellStyle name="出力 2 3 2 19" xfId="45885" xr:uid="{F4623DA7-AFEA-48F6-8AF2-B5C8AE03B9E0}"/>
    <cellStyle name="出力 2 3 2 2" xfId="3439" xr:uid="{E973165C-1853-4008-AC1C-E77C6DDFD2A2}"/>
    <cellStyle name="出力 2 3 2 2 2" xfId="14195" xr:uid="{500381B5-5A91-491A-A126-C750E8F5F763}"/>
    <cellStyle name="出力 2 3 2 2 2 2" xfId="35885" xr:uid="{FF6E0FD5-7AFF-451B-B0BC-9A4E5AA72BBD}"/>
    <cellStyle name="出力 2 3 2 2 2 3" xfId="50096" xr:uid="{089C24A3-55F6-42BD-AB27-E315FF423B53}"/>
    <cellStyle name="出力 2 3 2 2 3" xfId="25126" xr:uid="{A242DA18-FB7F-4822-997B-9CB1426FA2DF}"/>
    <cellStyle name="出力 2 3 2 2 4" xfId="47927" xr:uid="{00405EB7-216A-4993-8DD7-CE7F3EEE25A7}"/>
    <cellStyle name="出力 2 3 2 20" xfId="46563" xr:uid="{1F7C44EE-3779-45EC-986A-371F2FA9B058}"/>
    <cellStyle name="出力 2 3 2 21" xfId="47247" xr:uid="{BCC51FFC-A46D-41F5-B128-A813DFF03615}"/>
    <cellStyle name="出力 2 3 2 3" xfId="4119" xr:uid="{7C28BC84-2708-4615-900C-615DB7EA29C0}"/>
    <cellStyle name="出力 2 3 2 3 2" xfId="14875" xr:uid="{2A279E70-FA2D-4188-A9F4-06D0DD82E31B}"/>
    <cellStyle name="出力 2 3 2 3 2 2" xfId="36565" xr:uid="{234A1919-B729-466D-92EC-4B385C37A944}"/>
    <cellStyle name="出力 2 3 2 3 2 3" xfId="50776" xr:uid="{A901E9BC-F56B-4ABF-9D96-4D4509552E7F}"/>
    <cellStyle name="出力 2 3 2 3 3" xfId="25807" xr:uid="{41097A2F-9B18-4867-92C4-453994B8DE6F}"/>
    <cellStyle name="出力 2 3 2 3 4" xfId="48607" xr:uid="{AF53E301-5DCA-4F5E-9E36-27055A96388E}"/>
    <cellStyle name="出力 2 3 2 4" xfId="4795" xr:uid="{86A78672-503E-4DD3-838A-BD44FC9267B2}"/>
    <cellStyle name="出力 2 3 2 4 2" xfId="15551" xr:uid="{CB88803D-BD8A-4024-907C-68689928CF8F}"/>
    <cellStyle name="出力 2 3 2 4 2 2" xfId="37241" xr:uid="{899BEE88-F71C-4DD3-8746-1AD5B9A727DC}"/>
    <cellStyle name="出力 2 3 2 4 3" xfId="26483" xr:uid="{18B13C7B-8833-46C2-93BE-13D0B671F060}"/>
    <cellStyle name="出力 2 3 2 4 4" xfId="49416" xr:uid="{565953D2-44FC-4493-8C93-C8452DA44661}"/>
    <cellStyle name="出力 2 3 2 5" xfId="5475" xr:uid="{BE99EDB3-05B9-46F9-B84A-BC7DC90A2A7D}"/>
    <cellStyle name="出力 2 3 2 5 2" xfId="16231" xr:uid="{0E475CB0-5FE8-4C29-B6CB-3A723044FB47}"/>
    <cellStyle name="出力 2 3 2 5 2 2" xfId="37921" xr:uid="{C2155C2B-80D3-4D3F-95E6-71CF120164B1}"/>
    <cellStyle name="出力 2 3 2 5 3" xfId="27163" xr:uid="{96484AB9-99C0-49D1-847D-38232BBE8C0A}"/>
    <cellStyle name="出力 2 3 2 6" xfId="6159" xr:uid="{54A98821-58D0-4015-9895-E554098023F2}"/>
    <cellStyle name="出力 2 3 2 6 2" xfId="16915" xr:uid="{BB71335F-74C4-49D8-A3D9-76E979D084B3}"/>
    <cellStyle name="出力 2 3 2 6 2 2" xfId="38605" xr:uid="{51A76540-3EB2-4DC3-94BF-0B55287B4DBD}"/>
    <cellStyle name="出力 2 3 2 6 3" xfId="27846" xr:uid="{30B98D27-0C56-4792-AA8C-F4ADA5B828C7}"/>
    <cellStyle name="出力 2 3 2 7" xfId="6838" xr:uid="{1598AACD-7AAB-43BB-8448-2DE430751D07}"/>
    <cellStyle name="出力 2 3 2 7 2" xfId="17594" xr:uid="{0BD18875-EB92-4412-912D-9D42CD4503F5}"/>
    <cellStyle name="出力 2 3 2 7 2 2" xfId="39284" xr:uid="{E4126371-9DC3-4C97-98E2-1A7D3CFAF4A5}"/>
    <cellStyle name="出力 2 3 2 7 3" xfId="28525" xr:uid="{3752CF74-F4B4-4D2B-A0E9-429EA88CA52F}"/>
    <cellStyle name="出力 2 3 2 8" xfId="7501" xr:uid="{43383359-017B-42C7-AF05-BD696F8E3427}"/>
    <cellStyle name="出力 2 3 2 8 2" xfId="18257" xr:uid="{83ACD2E2-0733-4035-9A46-021068F1620C}"/>
    <cellStyle name="出力 2 3 2 8 2 2" xfId="39947" xr:uid="{3FB99D9F-C339-4372-A47D-32FE58E5E92E}"/>
    <cellStyle name="出力 2 3 2 8 3" xfId="29188" xr:uid="{6DDC5579-031E-410C-A58B-447CB9EC32F7}"/>
    <cellStyle name="出力 2 3 2 9" xfId="8135" xr:uid="{8BC226C3-5477-44C2-81CE-4C75E4CE5D04}"/>
    <cellStyle name="出力 2 3 2 9 2" xfId="18891" xr:uid="{75802AF7-0743-4FFA-B14B-75A5C336E431}"/>
    <cellStyle name="出力 2 3 2 9 2 2" xfId="40582" xr:uid="{C9E45E45-B8F9-4BC9-BD64-82DCA0ACABFE}"/>
    <cellStyle name="出力 2 3 2 9 3" xfId="29823" xr:uid="{58D5A551-1FCC-41D3-A8D8-2EAB2EB01FF0}"/>
    <cellStyle name="出力 2 3 20" xfId="8078" xr:uid="{3257A64F-F873-4083-B7A5-A83CF8575C69}"/>
    <cellStyle name="出力 2 3 20 2" xfId="18834" xr:uid="{F8AD04F4-2E02-4C76-9098-440B07D14CF7}"/>
    <cellStyle name="出力 2 3 20 2 2" xfId="40525" xr:uid="{35D0C517-4EEB-463E-A032-9AAD1E73F449}"/>
    <cellStyle name="出力 2 3 20 3" xfId="29766" xr:uid="{F61E0B9B-620E-41A3-82FE-8AE9B6D3BEBB}"/>
    <cellStyle name="出力 2 3 21" xfId="8756" xr:uid="{15A16370-4551-4071-9510-88C765440F2A}"/>
    <cellStyle name="出力 2 3 21 2" xfId="19512" xr:uid="{77C4FC50-D108-4C44-9890-CC12102C5183}"/>
    <cellStyle name="出力 2 3 21 2 2" xfId="41203" xr:uid="{5069FA54-F51C-449A-A702-35596795127D}"/>
    <cellStyle name="出力 2 3 21 3" xfId="30444" xr:uid="{304D2734-962C-49F5-9152-DB25E0EF8AFA}"/>
    <cellStyle name="出力 2 3 22" xfId="9400" xr:uid="{405053C7-BFD2-41DE-A847-ED972D6D69EF}"/>
    <cellStyle name="出力 2 3 22 2" xfId="20157" xr:uid="{B0FE1749-8A76-46D3-83D0-484B83A971CE}"/>
    <cellStyle name="出力 2 3 22 2 2" xfId="41848" xr:uid="{A8987399-4BEC-4850-B7DF-4DCF0D4F0605}"/>
    <cellStyle name="出力 2 3 22 3" xfId="31089" xr:uid="{544D95C1-0359-41AA-AA77-17B8C208B49E}"/>
    <cellStyle name="出力 2 3 23" xfId="10019" xr:uid="{4E4E4B06-0AF6-4818-ADD4-1B0C86882B96}"/>
    <cellStyle name="出力 2 3 23 2" xfId="20776" xr:uid="{9E51662C-0546-4716-AABB-BCE517876C67}"/>
    <cellStyle name="出力 2 3 23 2 2" xfId="42467" xr:uid="{EF33E7EA-3D93-4457-A9EB-156B91C483C5}"/>
    <cellStyle name="出力 2 3 23 3" xfId="31708" xr:uid="{FACA39AF-0A3F-42E4-A252-4F6CDBD9002C}"/>
    <cellStyle name="出力 2 3 24" xfId="10690" xr:uid="{CA8A6248-BBDB-4239-AFB1-D4A279ADECB6}"/>
    <cellStyle name="出力 2 3 24 2" xfId="21447" xr:uid="{C3091107-C8B9-4C01-9311-F3A658E055DD}"/>
    <cellStyle name="出力 2 3 24 2 2" xfId="43138" xr:uid="{2281CFB4-A6D8-404A-AD08-DB1BE5D9C488}"/>
    <cellStyle name="出力 2 3 24 3" xfId="32379" xr:uid="{CEB1D3D2-10EF-4762-8787-77AB4826386F}"/>
    <cellStyle name="出力 2 3 25" xfId="11311" xr:uid="{675AFDDA-60BB-4F24-B992-4848EAFAE162}"/>
    <cellStyle name="出力 2 3 25 2" xfId="22068" xr:uid="{F04444D4-9F00-40B2-B17E-1BA300FD19A8}"/>
    <cellStyle name="出力 2 3 25 2 2" xfId="43759" xr:uid="{E3ED15BA-8F7F-45D8-80F9-5640D52EB71F}"/>
    <cellStyle name="出力 2 3 25 3" xfId="33000" xr:uid="{97C845CA-0313-4500-A391-8F74183ED8AB}"/>
    <cellStyle name="出力 2 3 26" xfId="11929" xr:uid="{32B89FB6-2962-4762-82D7-BA33C8B5DD69}"/>
    <cellStyle name="出力 2 3 26 2" xfId="22686" xr:uid="{B7FE35E2-A486-41B9-9C4D-CC1B942329C0}"/>
    <cellStyle name="出力 2 3 26 2 2" xfId="44377" xr:uid="{5DD692C4-0741-4937-9BE8-864A7F11E310}"/>
    <cellStyle name="出力 2 3 26 3" xfId="33618" xr:uid="{3462F282-4D71-4A9C-90B9-1387C5ABD382}"/>
    <cellStyle name="出力 2 3 27" xfId="12536" xr:uid="{6FAD06EC-A5AA-40C4-A5C5-3C90FBFFE247}"/>
    <cellStyle name="出力 2 3 27 2" xfId="23293" xr:uid="{01E18F76-98DD-40EB-9232-9BE110C41BF7}"/>
    <cellStyle name="出力 2 3 27 2 2" xfId="44984" xr:uid="{CE5D0446-8A28-4425-93C7-472BA5836036}"/>
    <cellStyle name="出力 2 3 27 3" xfId="34225" xr:uid="{BE77A99B-B395-45AF-8A26-D86C4693B99F}"/>
    <cellStyle name="出力 2 3 28" xfId="13207" xr:uid="{5C96E179-407C-4AF1-A37D-D6822508E18A}"/>
    <cellStyle name="出力 2 3 28 2" xfId="34896" xr:uid="{ED62D912-BFDF-47CA-AA67-028EE9C7C10E}"/>
    <cellStyle name="出力 2 3 29" xfId="24136" xr:uid="{4BFFD2C5-0FC0-417C-AB24-E4D8932250D8}"/>
    <cellStyle name="出力 2 3 3" xfId="2848" xr:uid="{2AF72944-2B1F-4A62-ACED-645E0DC4A5FB}"/>
    <cellStyle name="出力 2 3 3 10" xfId="8876" xr:uid="{0ECF9776-EB55-40A9-9F0C-32A5844392A3}"/>
    <cellStyle name="出力 2 3 3 10 2" xfId="19632" xr:uid="{DF7FA44F-9DD4-4A38-977F-930F6144B579}"/>
    <cellStyle name="出力 2 3 3 10 2 2" xfId="41323" xr:uid="{B00EBEFF-315F-44B2-8D65-F70FA1EE0AC8}"/>
    <cellStyle name="出力 2 3 3 10 3" xfId="30564" xr:uid="{8009436E-AA4F-4705-9AF0-46D8504CBD09}"/>
    <cellStyle name="出力 2 3 3 11" xfId="9501" xr:uid="{B4E04DE4-7FE6-4171-9370-9D1F674CB661}"/>
    <cellStyle name="出力 2 3 3 11 2" xfId="20258" xr:uid="{792355D5-BDC4-46CB-8C13-A2382A4C99DC}"/>
    <cellStyle name="出力 2 3 3 11 2 2" xfId="41949" xr:uid="{3C7185BD-41C0-4686-876B-07728F390322}"/>
    <cellStyle name="出力 2 3 3 11 3" xfId="31190" xr:uid="{CA120DC7-BAA1-4BFF-A8B6-71FA75E9834B}"/>
    <cellStyle name="出力 2 3 3 12" xfId="10136" xr:uid="{926C3892-2E41-4E43-AF42-BF9850B1EA42}"/>
    <cellStyle name="出力 2 3 3 12 2" xfId="20893" xr:uid="{A7BD74EC-0269-440F-923C-2E21BBD340A0}"/>
    <cellStyle name="出力 2 3 3 12 2 2" xfId="42584" xr:uid="{479547E3-9D87-4B0E-AB0C-297610444929}"/>
    <cellStyle name="出力 2 3 3 12 3" xfId="31825" xr:uid="{57C0EF4D-EFFF-44B8-AC0D-CA9B587BE8F7}"/>
    <cellStyle name="出力 2 3 3 13" xfId="10788" xr:uid="{2D8F6729-18B5-4E79-A57E-9B058BC64A32}"/>
    <cellStyle name="出力 2 3 3 13 2" xfId="21545" xr:uid="{81D147B0-BF29-4490-A3FF-AD17109BD33B}"/>
    <cellStyle name="出力 2 3 3 13 2 2" xfId="43236" xr:uid="{AE0F0C9F-7999-46D6-90D8-6A7BB62935A4}"/>
    <cellStyle name="出力 2 3 3 13 3" xfId="32477" xr:uid="{72FC32D7-5493-4A68-8663-772847718BC5}"/>
    <cellStyle name="出力 2 3 3 14" xfId="11413" xr:uid="{40AF4899-34D8-4BC2-97C3-AC502B51F00C}"/>
    <cellStyle name="出力 2 3 3 14 2" xfId="22170" xr:uid="{D32696C4-A8E0-48BB-AFA5-2A5E4BFDB3D6}"/>
    <cellStyle name="出力 2 3 3 14 2 2" xfId="43861" xr:uid="{4829A1E6-BF77-4D48-A9CD-F42423CAF2A2}"/>
    <cellStyle name="出力 2 3 3 14 3" xfId="33102" xr:uid="{00DCC96D-8749-4AC3-89B2-0E20D6B8BEE9}"/>
    <cellStyle name="出力 2 3 3 15" xfId="12018" xr:uid="{3FED312C-9F75-41D0-A8C4-398214FA04C0}"/>
    <cellStyle name="出力 2 3 3 15 2" xfId="22775" xr:uid="{74FC3815-4C96-42F6-9E6A-29053153D8A3}"/>
    <cellStyle name="出力 2 3 3 15 2 2" xfId="44466" xr:uid="{3B79A5AE-287E-45B3-BA1D-87BBD6888A57}"/>
    <cellStyle name="出力 2 3 3 15 3" xfId="33707" xr:uid="{091197A8-B3C7-4A58-8B44-A186A20A2654}"/>
    <cellStyle name="出力 2 3 3 16" xfId="12647" xr:uid="{1E7A9C13-76AD-475A-8532-5C31D5CF75D0}"/>
    <cellStyle name="出力 2 3 3 16 2" xfId="23404" xr:uid="{78D4D086-DF6C-4905-870A-507DB7AC954F}"/>
    <cellStyle name="出力 2 3 3 16 2 2" xfId="45095" xr:uid="{B8F71FA5-7509-469A-80CF-5E9A5D2FD910}"/>
    <cellStyle name="出力 2 3 3 16 3" xfId="34336" xr:uid="{0AB882D6-183A-4734-A3CD-20B89B8C1EA1}"/>
    <cellStyle name="出力 2 3 3 17" xfId="13318" xr:uid="{446B6299-CC0C-4253-BCDD-352697E37D8A}"/>
    <cellStyle name="出力 2 3 3 17 2" xfId="35007" xr:uid="{D7CF8083-FBB4-45B2-B880-27C477D36FE9}"/>
    <cellStyle name="出力 2 3 3 18" xfId="24247" xr:uid="{A7448C98-3320-4B2F-B07C-C68623DEC93B}"/>
    <cellStyle name="出力 2 3 3 19" xfId="45945" xr:uid="{F4A73F3B-E07D-4F9E-A390-B33A72F84DA1}"/>
    <cellStyle name="出力 2 3 3 2" xfId="3499" xr:uid="{9DDC06AF-E9E7-4EC6-9015-159956B2549B}"/>
    <cellStyle name="出力 2 3 3 2 2" xfId="14255" xr:uid="{340BE949-3BD0-4CD1-A2C7-93E52DAB4896}"/>
    <cellStyle name="出力 2 3 3 2 2 2" xfId="35945" xr:uid="{6C508BB7-2BE4-4962-B29B-6268EBD156AB}"/>
    <cellStyle name="出力 2 3 3 2 2 3" xfId="50156" xr:uid="{56D60CA6-A201-4907-8773-D8ECDF1404E2}"/>
    <cellStyle name="出力 2 3 3 2 3" xfId="25186" xr:uid="{80292E23-7608-483E-BFE0-D12BAD2E0527}"/>
    <cellStyle name="出力 2 3 3 2 4" xfId="47987" xr:uid="{B6BF8424-AC4A-400B-9D40-E5AD01BF04E9}"/>
    <cellStyle name="出力 2 3 3 20" xfId="46623" xr:uid="{47570AA4-7ABC-478E-B1E5-0AD7D6A585C9}"/>
    <cellStyle name="出力 2 3 3 21" xfId="47307" xr:uid="{6F02EE57-BBB1-4A2C-B620-9F46160CFD13}"/>
    <cellStyle name="出力 2 3 3 3" xfId="4179" xr:uid="{299F3E96-73DD-48C0-B14F-67E06DA1372E}"/>
    <cellStyle name="出力 2 3 3 3 2" xfId="14935" xr:uid="{64BF3BF0-4B5E-4E49-B44D-2AE5CC8ACDB5}"/>
    <cellStyle name="出力 2 3 3 3 2 2" xfId="36625" xr:uid="{5A653E17-6F91-41E9-A5A0-8343D9F36E72}"/>
    <cellStyle name="出力 2 3 3 3 2 3" xfId="50836" xr:uid="{D7D25BCE-B759-427A-9344-70B0F532F044}"/>
    <cellStyle name="出力 2 3 3 3 3" xfId="25867" xr:uid="{73036405-01F0-402C-8DF9-BFDE992079D8}"/>
    <cellStyle name="出力 2 3 3 3 4" xfId="48667" xr:uid="{35E279E7-7D93-4875-A4A9-E27D530F6EDB}"/>
    <cellStyle name="出力 2 3 3 4" xfId="4855" xr:uid="{CA23BC44-672C-49BC-B17D-7D067D29208B}"/>
    <cellStyle name="出力 2 3 3 4 2" xfId="15611" xr:uid="{5BF8BC48-3B7E-439A-B38A-DCCCB39C280A}"/>
    <cellStyle name="出力 2 3 3 4 2 2" xfId="37301" xr:uid="{D78FB793-ED64-4762-9090-2D7E2D8391E2}"/>
    <cellStyle name="出力 2 3 3 4 3" xfId="26543" xr:uid="{EBAB0E44-8F6B-4E36-B8F1-A96CEDF0FCB8}"/>
    <cellStyle name="出力 2 3 3 4 4" xfId="49476" xr:uid="{8F6674C8-B81D-4806-A7D9-CB2AC758F6EA}"/>
    <cellStyle name="出力 2 3 3 5" xfId="5535" xr:uid="{53DA7D6D-5BEE-4349-9CA1-3799DE6E4F2E}"/>
    <cellStyle name="出力 2 3 3 5 2" xfId="16291" xr:uid="{CB1B69BD-5762-4BE2-BF07-8E0E68AFCD69}"/>
    <cellStyle name="出力 2 3 3 5 2 2" xfId="37981" xr:uid="{D389EC7C-7ED1-4DA2-9384-9C9F92B9A032}"/>
    <cellStyle name="出力 2 3 3 5 3" xfId="27222" xr:uid="{1599724F-DB5E-4C37-84DB-057135C55596}"/>
    <cellStyle name="出力 2 3 3 6" xfId="6218" xr:uid="{74BE45D2-8C44-471B-AC47-7EC6BB84E9D2}"/>
    <cellStyle name="出力 2 3 3 6 2" xfId="16974" xr:uid="{C432A679-409B-4860-BB28-BCAA75B9660D}"/>
    <cellStyle name="出力 2 3 3 6 2 2" xfId="38664" xr:uid="{2492C6E2-5B91-4A3F-B354-D577B7395C03}"/>
    <cellStyle name="出力 2 3 3 6 3" xfId="27905" xr:uid="{336E1CB9-4214-47F2-A8B5-D0738116D15E}"/>
    <cellStyle name="出力 2 3 3 7" xfId="6897" xr:uid="{27CE8EDB-A56A-46E1-8DBD-731B979FFD96}"/>
    <cellStyle name="出力 2 3 3 7 2" xfId="17653" xr:uid="{F50995AE-76D2-4B9A-A17D-F0C9CBDFCFA6}"/>
    <cellStyle name="出力 2 3 3 7 2 2" xfId="39343" xr:uid="{496CB920-C9B1-43DB-8450-1A2FBEAC6FAC}"/>
    <cellStyle name="出力 2 3 3 7 3" xfId="28584" xr:uid="{B051116D-2A53-4061-9FCB-F1786FE57D53}"/>
    <cellStyle name="出力 2 3 3 8" xfId="7560" xr:uid="{37819A74-0BCF-4490-B801-DE4E63EB18C1}"/>
    <cellStyle name="出力 2 3 3 8 2" xfId="18316" xr:uid="{28BDE873-C250-47DB-9C14-FE905545EF6E}"/>
    <cellStyle name="出力 2 3 3 8 2 2" xfId="40006" xr:uid="{B1270F15-3827-4081-82BA-8E3FB5BD587F}"/>
    <cellStyle name="出力 2 3 3 8 3" xfId="29247" xr:uid="{7413BDDD-CDBB-4DA8-BC73-6A951520BE4C}"/>
    <cellStyle name="出力 2 3 3 9" xfId="8195" xr:uid="{522F17AA-4741-444D-9035-9BA44E2F2B0C}"/>
    <cellStyle name="出力 2 3 3 9 2" xfId="18951" xr:uid="{7723207A-EC5F-45FD-AE9A-35AFF8E27089}"/>
    <cellStyle name="出力 2 3 3 9 2 2" xfId="40642" xr:uid="{CA0DCA6C-EE58-4FE8-92B4-25EFC041C279}"/>
    <cellStyle name="出力 2 3 3 9 3" xfId="29883" xr:uid="{33B45BBC-BA96-4C55-9064-B9966C753C47}"/>
    <cellStyle name="出力 2 3 30" xfId="45834" xr:uid="{29F50F6D-A781-4344-9793-822DEE1C03BE}"/>
    <cellStyle name="出力 2 3 31" xfId="46512" xr:uid="{BDDB8907-1A4F-41B6-AF20-96C807D51BDB}"/>
    <cellStyle name="出力 2 3 32" xfId="47196" xr:uid="{1CF9168C-CEBD-432B-9A7D-42340F2DD7BF}"/>
    <cellStyle name="出力 2 3 4" xfId="2678" xr:uid="{4A6D5D4C-84EA-4F4C-A5A9-A9E3AC9E073A}"/>
    <cellStyle name="出力 2 3 4 10" xfId="8705" xr:uid="{C531F8C8-B57A-4488-8EA8-7E40194185DB}"/>
    <cellStyle name="出力 2 3 4 10 2" xfId="19461" xr:uid="{F050968F-E115-47A1-BC27-FBCEC017BB51}"/>
    <cellStyle name="出力 2 3 4 10 2 2" xfId="41152" xr:uid="{1A2D19DE-B8AA-432F-BA0C-82A59D1CA791}"/>
    <cellStyle name="出力 2 3 4 10 3" xfId="30393" xr:uid="{B3A37ED6-493F-47A8-B418-A56D0EE81BD8}"/>
    <cellStyle name="出力 2 3 4 11" xfId="2659" xr:uid="{C0F52293-C29F-4325-8DCF-B63854EBF680}"/>
    <cellStyle name="出力 2 3 4 11 2" xfId="14028" xr:uid="{8D308A86-8848-4E09-9F21-C1E19C72F436}"/>
    <cellStyle name="出力 2 3 4 11 2 2" xfId="35718" xr:uid="{B5055F80-FEAD-449C-AB33-F96B7C60AF21}"/>
    <cellStyle name="出力 2 3 4 11 3" xfId="24959" xr:uid="{45FC534D-0EBD-46F9-9A78-C49DA96A4355}"/>
    <cellStyle name="出力 2 3 4 12" xfId="7462" xr:uid="{4141ABCF-F7BD-4B58-8A65-D2058386BE5B}"/>
    <cellStyle name="出力 2 3 4 12 2" xfId="18218" xr:uid="{EAA49E8A-15B5-4CD7-9CB4-62EE71896CA9}"/>
    <cellStyle name="出力 2 3 4 12 2 2" xfId="39908" xr:uid="{61BEE657-E124-4DE1-A039-7F449A8900BD}"/>
    <cellStyle name="出力 2 3 4 12 3" xfId="29149" xr:uid="{96D72F53-25CC-4249-A363-B3A422CBB3B8}"/>
    <cellStyle name="出力 2 3 4 13" xfId="10639" xr:uid="{7FA81D42-0E04-44D0-BD83-5CBC77D54465}"/>
    <cellStyle name="出力 2 3 4 13 2" xfId="21396" xr:uid="{3121AAA1-F008-4C95-9670-59054A8F23C7}"/>
    <cellStyle name="出力 2 3 4 13 2 2" xfId="43087" xr:uid="{8E814250-02DF-4A03-A99E-B0FC63AE37EF}"/>
    <cellStyle name="出力 2 3 4 13 3" xfId="32328" xr:uid="{2CA191B5-72B6-4FC5-8928-44E6FBE9DD02}"/>
    <cellStyle name="出力 2 3 4 14" xfId="8775" xr:uid="{293B1E8E-C3E8-4821-BA93-93C51BE0076D}"/>
    <cellStyle name="出力 2 3 4 14 2" xfId="19531" xr:uid="{C6991D07-F3E5-4316-8576-BB0ED8E68E4E}"/>
    <cellStyle name="出力 2 3 4 14 2 2" xfId="41222" xr:uid="{5DE54121-DF9C-44B0-A374-2A656251BEE4}"/>
    <cellStyle name="出力 2 3 4 14 3" xfId="30463" xr:uid="{2C8DC8F5-644D-4242-967E-96F3885FA36F}"/>
    <cellStyle name="出力 2 3 4 15" xfId="6126" xr:uid="{672915DB-B13E-4329-B145-A22B08993278}"/>
    <cellStyle name="出力 2 3 4 15 2" xfId="16882" xr:uid="{43284EF5-086C-4A0B-9C86-CBA9AA8239B6}"/>
    <cellStyle name="出力 2 3 4 15 2 2" xfId="38572" xr:uid="{AD43DCE6-1F1B-4402-96B0-1C78C46BC091}"/>
    <cellStyle name="出力 2 3 4 15 3" xfId="27813" xr:uid="{D0FDD2ED-A9AF-4528-8485-9CEC119097A3}"/>
    <cellStyle name="出力 2 3 4 16" xfId="2550" xr:uid="{A0093C7F-0BC4-4151-803B-49E5B9609C85}"/>
    <cellStyle name="出力 2 3 4 16 2" xfId="13919" xr:uid="{F38C7C73-7B61-4308-B7B2-FADA14B905ED}"/>
    <cellStyle name="出力 2 3 4 16 2 2" xfId="35609" xr:uid="{7A075638-AE82-4BCA-BDAC-A2D9A023C40A}"/>
    <cellStyle name="出力 2 3 4 16 3" xfId="24850" xr:uid="{2D7382CA-7B74-441F-880F-684B90C0DA29}"/>
    <cellStyle name="出力 2 3 4 17" xfId="13156" xr:uid="{4CF54CEC-A325-478F-BECD-40B885F44483}"/>
    <cellStyle name="出力 2 3 4 17 2" xfId="34845" xr:uid="{65DB84EC-A314-4024-B647-358E4B08EEB4}"/>
    <cellStyle name="出力 2 3 4 18" xfId="24085" xr:uid="{1863C7C4-6765-46C0-ADAD-A350F1BFCAD6}"/>
    <cellStyle name="出力 2 3 4 19" xfId="45783" xr:uid="{A0EF7AD9-9657-4E15-A60D-4D11E339621C}"/>
    <cellStyle name="出力 2 3 4 2" xfId="2515" xr:uid="{4627428A-CA87-4EF5-B148-AF4F5FF369C3}"/>
    <cellStyle name="出力 2 3 4 2 2" xfId="13884" xr:uid="{B1F7B904-2CE6-408C-AA16-2FBDCFEE0AC5}"/>
    <cellStyle name="出力 2 3 4 2 2 2" xfId="35574" xr:uid="{E54C85A7-4BB2-4B4F-A61C-345F8B6851F8}"/>
    <cellStyle name="出力 2 3 4 2 2 3" xfId="49994" xr:uid="{1CDA9CFA-DE44-4E72-B149-F23A4EC305B2}"/>
    <cellStyle name="出力 2 3 4 2 3" xfId="24815" xr:uid="{67C12E10-E1EF-4BF1-827E-84A5FABF8C16}"/>
    <cellStyle name="出力 2 3 4 2 4" xfId="47825" xr:uid="{438AF236-ED2D-424F-A16D-7B055C6A75AE}"/>
    <cellStyle name="出力 2 3 4 20" xfId="46461" xr:uid="{8AE482CF-BB3D-40DE-B32F-BACB102BDB79}"/>
    <cellStyle name="出力 2 3 4 21" xfId="47145" xr:uid="{F7714A11-07D8-48A2-B045-3D936C211053}"/>
    <cellStyle name="出力 2 3 4 3" xfId="4008" xr:uid="{1BD4A64C-5BAD-44BA-B2AA-1BBB70A43B62}"/>
    <cellStyle name="出力 2 3 4 3 2" xfId="14764" xr:uid="{2812DF64-9649-4A82-AD47-3941CDDEE292}"/>
    <cellStyle name="出力 2 3 4 3 2 2" xfId="36454" xr:uid="{1D08152A-32B1-4D43-9AAC-117A479A32F1}"/>
    <cellStyle name="出力 2 3 4 3 2 3" xfId="50674" xr:uid="{C172A361-2B41-4DC5-90C9-FABD427ACD4B}"/>
    <cellStyle name="出力 2 3 4 3 3" xfId="25696" xr:uid="{77FCC23F-6A44-43EF-9113-BE25C3B5F739}"/>
    <cellStyle name="出力 2 3 4 3 4" xfId="48505" xr:uid="{EF15EEBD-BDFF-47F4-979D-8F0CBD83B41A}"/>
    <cellStyle name="出力 2 3 4 4" xfId="4688" xr:uid="{8942F24D-7B61-4392-B582-1970B544D7D2}"/>
    <cellStyle name="出力 2 3 4 4 2" xfId="15444" xr:uid="{9F76A74C-EB9F-4224-94C4-1456B66DA70D}"/>
    <cellStyle name="出力 2 3 4 4 2 2" xfId="37134" xr:uid="{1BE0D52F-73DA-4206-B387-96B2EF3ED9C4}"/>
    <cellStyle name="出力 2 3 4 4 3" xfId="26376" xr:uid="{254DE131-368E-4278-AC0A-C44CC01E8B92}"/>
    <cellStyle name="出力 2 3 4 4 4" xfId="49314" xr:uid="{40C7E5E1-79ED-403F-8F6A-653A34C21E89}"/>
    <cellStyle name="出力 2 3 4 5" xfId="5364" xr:uid="{87070B3E-6B9B-4EFD-98FC-318E24E6928C}"/>
    <cellStyle name="出力 2 3 4 5 2" xfId="16120" xr:uid="{D23DD3F3-1C56-4120-9A8A-87EB803A50E1}"/>
    <cellStyle name="出力 2 3 4 5 2 2" xfId="37810" xr:uid="{8E6F8E85-43A5-4311-9622-61676EFB37AF}"/>
    <cellStyle name="出力 2 3 4 5 3" xfId="27052" xr:uid="{89D1832F-9879-4C1F-BFFE-E19C95F1A554}"/>
    <cellStyle name="出力 2 3 4 6" xfId="6053" xr:uid="{FA12F2A6-B0AA-4A30-B10C-13EF897274B6}"/>
    <cellStyle name="出力 2 3 4 6 2" xfId="16809" xr:uid="{2489A868-D012-43FC-9409-D102C5A2959F}"/>
    <cellStyle name="出力 2 3 4 6 2 2" xfId="38499" xr:uid="{85C8B1F8-DE43-48F5-9754-0C8FAF651BC8}"/>
    <cellStyle name="出力 2 3 4 6 3" xfId="27740" xr:uid="{B8CC298B-AE2E-4FCA-8047-6AF9B7B0611F}"/>
    <cellStyle name="出力 2 3 4 7" xfId="6727" xr:uid="{1F682BDE-B354-4784-B05C-3BF20A3683B8}"/>
    <cellStyle name="出力 2 3 4 7 2" xfId="17483" xr:uid="{5812556E-CF8A-4645-B703-3071A7B2AF16}"/>
    <cellStyle name="出力 2 3 4 7 2 2" xfId="39173" xr:uid="{58ADA7BA-B70F-4A23-A3EE-3E56FE95EA70}"/>
    <cellStyle name="出力 2 3 4 7 3" xfId="28414" xr:uid="{F0414A48-B47A-4D4A-A98B-A54703F2576C}"/>
    <cellStyle name="出力 2 3 4 8" xfId="7403" xr:uid="{F6BB0E56-4C10-461B-B1CD-887F7B49C718}"/>
    <cellStyle name="出力 2 3 4 8 2" xfId="18159" xr:uid="{4426916A-C204-463A-9860-3D59902589A5}"/>
    <cellStyle name="出力 2 3 4 8 2 2" xfId="39849" xr:uid="{D7187CD0-4B18-4A96-A6EB-D0A0D94FCF97}"/>
    <cellStyle name="出力 2 3 4 8 3" xfId="29090" xr:uid="{DC5CEE58-1CBE-43E9-87AD-F082D0C01AD1}"/>
    <cellStyle name="出力 2 3 4 9" xfId="2606" xr:uid="{F8BCB234-E277-4AC3-B743-A120DA160473}"/>
    <cellStyle name="出力 2 3 4 9 2" xfId="13975" xr:uid="{8B4D8F9D-46C9-4077-871A-C9EFF89BB82F}"/>
    <cellStyle name="出力 2 3 4 9 2 2" xfId="35665" xr:uid="{075E7FF2-22C3-4F3C-A888-878B7E259435}"/>
    <cellStyle name="出力 2 3 4 9 3" xfId="24906" xr:uid="{DB15457B-5565-4F77-B132-C648166241AF}"/>
    <cellStyle name="出力 2 3 5" xfId="2963" xr:uid="{0885E7E5-3726-4114-AA7D-A3D5884FEA9C}"/>
    <cellStyle name="出力 2 3 5 10" xfId="8991" xr:uid="{A1327C41-8949-45C5-8529-ABFB2888DB42}"/>
    <cellStyle name="出力 2 3 5 10 2" xfId="19748" xr:uid="{34ED9F0B-3E89-4982-AF55-72BC42912579}"/>
    <cellStyle name="出力 2 3 5 10 2 2" xfId="41439" xr:uid="{9B9442A5-452C-4AC2-B0E4-4F2444EB0759}"/>
    <cellStyle name="出力 2 3 5 10 3" xfId="30680" xr:uid="{164ECBBC-58D3-4659-9F41-A4BCC4CB7559}"/>
    <cellStyle name="出力 2 3 5 11" xfId="9617" xr:uid="{C370D509-B890-4271-BF26-706A07AD0139}"/>
    <cellStyle name="出力 2 3 5 11 2" xfId="20374" xr:uid="{55C51F06-CEFE-4A56-A6D6-C80FB27D1F09}"/>
    <cellStyle name="出力 2 3 5 11 2 2" xfId="42065" xr:uid="{FD9A5A82-A5D1-45B2-85CD-4A0677E56495}"/>
    <cellStyle name="出力 2 3 5 11 3" xfId="31306" xr:uid="{B28CBBA1-1D57-487B-8438-0F481969F1B8}"/>
    <cellStyle name="出力 2 3 5 12" xfId="10252" xr:uid="{6988290D-12BF-47D1-8DF2-100E0C40712B}"/>
    <cellStyle name="出力 2 3 5 12 2" xfId="21009" xr:uid="{714031D1-928F-47BB-8ED5-84634086239F}"/>
    <cellStyle name="出力 2 3 5 12 2 2" xfId="42700" xr:uid="{684488D9-7296-4DD2-9C18-3847EE974C98}"/>
    <cellStyle name="出力 2 3 5 12 3" xfId="31941" xr:uid="{0EBF3BA8-4EE6-4138-828E-0C7927186724}"/>
    <cellStyle name="出力 2 3 5 13" xfId="10904" xr:uid="{8870255E-C26D-47B7-9313-B7571799B704}"/>
    <cellStyle name="出力 2 3 5 13 2" xfId="21661" xr:uid="{5FABE37A-EAF8-4E3D-A0E6-8D4956327B87}"/>
    <cellStyle name="出力 2 3 5 13 2 2" xfId="43352" xr:uid="{EC94A4B5-34F2-491D-910A-1254ED687171}"/>
    <cellStyle name="出力 2 3 5 13 3" xfId="32593" xr:uid="{75FEA0CC-227D-4461-ABFC-E2892A5FD21E}"/>
    <cellStyle name="出力 2 3 5 14" xfId="11529" xr:uid="{578B4EC7-EF13-4BC2-A21F-DE40543CA49C}"/>
    <cellStyle name="出力 2 3 5 14 2" xfId="22286" xr:uid="{4CFB4D7E-0B79-4612-A5E4-46BDE0E96F97}"/>
    <cellStyle name="出力 2 3 5 14 2 2" xfId="43977" xr:uid="{88DDFA5D-8DB2-4502-91D3-B2A3376E7A17}"/>
    <cellStyle name="出力 2 3 5 14 3" xfId="33218" xr:uid="{469B605B-165F-437C-9C80-916F0658798F}"/>
    <cellStyle name="出力 2 3 5 15" xfId="12134" xr:uid="{1ACCBE3E-2506-4EC2-96C4-2F2EAB8F9D7E}"/>
    <cellStyle name="出力 2 3 5 15 2" xfId="22891" xr:uid="{87FF9710-2DA7-4F6D-920D-93D007F1CBAB}"/>
    <cellStyle name="出力 2 3 5 15 2 2" xfId="44582" xr:uid="{DB332773-B7F0-4CDA-ADF2-EAD6BABA4329}"/>
    <cellStyle name="出力 2 3 5 15 3" xfId="33823" xr:uid="{11D0D55B-A089-41DB-8BF8-D7ABE5DF5DA8}"/>
    <cellStyle name="出力 2 3 5 16" xfId="12763" xr:uid="{4270B1A9-0AE3-49A6-9E44-DEC2079437E8}"/>
    <cellStyle name="出力 2 3 5 16 2" xfId="23520" xr:uid="{21B2C8E5-9998-426B-85D9-91EF7CFE5171}"/>
    <cellStyle name="出力 2 3 5 16 2 2" xfId="45211" xr:uid="{8EE96D51-2421-4448-A4AD-FF80C850EB5A}"/>
    <cellStyle name="出力 2 3 5 16 3" xfId="34452" xr:uid="{0492C750-B4F7-4A7E-AD8F-55A3A5456E8B}"/>
    <cellStyle name="出力 2 3 5 17" xfId="13434" xr:uid="{CD4AF971-A5BB-4166-9F76-B3F4C3C88657}"/>
    <cellStyle name="出力 2 3 5 17 2" xfId="35123" xr:uid="{63136347-BD77-439F-B7ED-10347B93B759}"/>
    <cellStyle name="出力 2 3 5 18" xfId="24363" xr:uid="{757E3D85-E849-459E-8D76-ECF9C5B72479}"/>
    <cellStyle name="出力 2 3 5 19" xfId="46061" xr:uid="{2A62E68A-2FDB-4E9A-849E-3CAD80957447}"/>
    <cellStyle name="出力 2 3 5 2" xfId="3615" xr:uid="{7EEF5806-4933-4C60-8691-0EB2E82868C5}"/>
    <cellStyle name="出力 2 3 5 2 2" xfId="14371" xr:uid="{66382607-11AC-4B91-9F94-E14B357939B7}"/>
    <cellStyle name="出力 2 3 5 2 2 2" xfId="36061" xr:uid="{BE52DE97-1BD2-43C5-A70B-BB39605CE507}"/>
    <cellStyle name="出力 2 3 5 2 2 3" xfId="50272" xr:uid="{E7C6A06F-331F-4084-8E3E-F235277C0EF5}"/>
    <cellStyle name="出力 2 3 5 2 3" xfId="25303" xr:uid="{A29E5D5C-B9D1-4A75-B5CB-0E04F21A72AF}"/>
    <cellStyle name="出力 2 3 5 2 4" xfId="48103" xr:uid="{DDCFC762-8EF3-4B8D-9A2D-07CD09CF37D2}"/>
    <cellStyle name="出力 2 3 5 20" xfId="46739" xr:uid="{F6E6EB83-6690-4988-9B9B-F4A66D10E2DC}"/>
    <cellStyle name="出力 2 3 5 21" xfId="47423" xr:uid="{8444DBE2-5666-429F-BC7A-12A6C64FDCDA}"/>
    <cellStyle name="出力 2 3 5 3" xfId="4295" xr:uid="{9E146870-EF5A-47FA-98BF-91AFF29A5B31}"/>
    <cellStyle name="出力 2 3 5 3 2" xfId="15051" xr:uid="{80FCCB78-0A20-42B6-8D6A-A8C0E8899B67}"/>
    <cellStyle name="出力 2 3 5 3 2 2" xfId="36741" xr:uid="{8AE98B48-1618-4BEE-B26D-423EB067BA67}"/>
    <cellStyle name="出力 2 3 5 3 2 3" xfId="50952" xr:uid="{04289845-256D-4E74-98F7-621CF0C5A1DC}"/>
    <cellStyle name="出力 2 3 5 3 3" xfId="25983" xr:uid="{A85CFBE8-035C-4D7A-8FAC-53D14D19394A}"/>
    <cellStyle name="出力 2 3 5 3 4" xfId="48783" xr:uid="{0FC7F03D-04BB-4179-83DD-1847B3FA3636}"/>
    <cellStyle name="出力 2 3 5 4" xfId="4971" xr:uid="{D645CF8F-4EDC-44F8-8C40-C98A14EEC7C1}"/>
    <cellStyle name="出力 2 3 5 4 2" xfId="15727" xr:uid="{E65D380E-A916-4158-8CC3-39341FFC5FF0}"/>
    <cellStyle name="出力 2 3 5 4 2 2" xfId="37417" xr:uid="{99FAED12-DC55-418A-8C5E-E160B6CD0203}"/>
    <cellStyle name="出力 2 3 5 4 3" xfId="26659" xr:uid="{980A9DC8-92E0-49CD-9BEF-1BDAA39EE536}"/>
    <cellStyle name="出力 2 3 5 4 4" xfId="49592" xr:uid="{3B399987-D2C1-4CA2-AD83-F369943C3FC0}"/>
    <cellStyle name="出力 2 3 5 5" xfId="5651" xr:uid="{BF1D7FDA-F765-4EAF-BD50-9E6A145A4AD3}"/>
    <cellStyle name="出力 2 3 5 5 2" xfId="16407" xr:uid="{25EA2044-5BE2-4E85-98B3-B9B33237FE9E}"/>
    <cellStyle name="出力 2 3 5 5 2 2" xfId="38097" xr:uid="{DA914112-5F91-4791-A262-B9847F07A1E2}"/>
    <cellStyle name="出力 2 3 5 5 3" xfId="27338" xr:uid="{7E8E3199-A4E9-43AE-BC72-203F596FDE1C}"/>
    <cellStyle name="出力 2 3 5 6" xfId="6334" xr:uid="{696789B3-541D-45A1-B631-496D811A7D3F}"/>
    <cellStyle name="出力 2 3 5 6 2" xfId="17090" xr:uid="{EF9CAC5D-23C2-4DDF-8E23-4F050CA23533}"/>
    <cellStyle name="出力 2 3 5 6 2 2" xfId="38780" xr:uid="{A9D5B507-20EE-4B3A-BB2D-F6D4EB4DB518}"/>
    <cellStyle name="出力 2 3 5 6 3" xfId="28021" xr:uid="{8BE4901E-DB94-4A37-85B9-43D338E3C749}"/>
    <cellStyle name="出力 2 3 5 7" xfId="7013" xr:uid="{91A5BCDC-927A-4CA5-B103-10A8238FAE02}"/>
    <cellStyle name="出力 2 3 5 7 2" xfId="17769" xr:uid="{FC136307-A318-4FA7-A130-B8F09D4EF804}"/>
    <cellStyle name="出力 2 3 5 7 2 2" xfId="39459" xr:uid="{E7DF68AD-4C58-4CF5-AAB4-9272121F3B48}"/>
    <cellStyle name="出力 2 3 5 7 3" xfId="28700" xr:uid="{2188BDDE-B3E3-4ED9-992E-638E42DE86B6}"/>
    <cellStyle name="出力 2 3 5 8" xfId="7676" xr:uid="{DBA1CB46-B38C-41CF-8930-533B9D42DE60}"/>
    <cellStyle name="出力 2 3 5 8 2" xfId="18432" xr:uid="{9683D035-D419-4661-BD0C-7182D063619E}"/>
    <cellStyle name="出力 2 3 5 8 2 2" xfId="40123" xr:uid="{F7F1DA37-CFEA-4B5D-A45D-8118697C204A}"/>
    <cellStyle name="出力 2 3 5 8 3" xfId="29364" xr:uid="{748119F6-FD2F-4FCC-8CEB-C86E89CA2911}"/>
    <cellStyle name="出力 2 3 5 9" xfId="8312" xr:uid="{62FC99FC-7CBF-44E4-BC14-562B5B9D9F1B}"/>
    <cellStyle name="出力 2 3 5 9 2" xfId="19068" xr:uid="{B2B27805-58A5-4BA4-A3C8-C37B99CC8ABD}"/>
    <cellStyle name="出力 2 3 5 9 2 2" xfId="40759" xr:uid="{61964CFA-DE30-4235-BDCB-054E81179A70}"/>
    <cellStyle name="出力 2 3 5 9 3" xfId="30000" xr:uid="{05F4A956-E2F6-4EFC-ABAD-2ABC6E7DA6FA}"/>
    <cellStyle name="出力 2 3 6" xfId="3008" xr:uid="{7ACEA43D-0E66-4FA6-B257-1773C32E6EE3}"/>
    <cellStyle name="出力 2 3 6 10" xfId="9036" xr:uid="{6FC42CAB-448E-47C5-917D-53A1EB24ABB8}"/>
    <cellStyle name="出力 2 3 6 10 2" xfId="19793" xr:uid="{AC4F5CCF-5A93-408B-B549-835233E66461}"/>
    <cellStyle name="出力 2 3 6 10 2 2" xfId="41484" xr:uid="{207984DD-BEE6-4151-BE1F-123652CFCA5F}"/>
    <cellStyle name="出力 2 3 6 10 3" xfId="30725" xr:uid="{1CD58699-EDB2-4482-970D-C48E27FD2E56}"/>
    <cellStyle name="出力 2 3 6 11" xfId="9662" xr:uid="{B29799D8-5E8D-4521-8707-6102B8594442}"/>
    <cellStyle name="出力 2 3 6 11 2" xfId="20419" xr:uid="{444F84D2-0113-4ABA-8570-D833EF6E5F9A}"/>
    <cellStyle name="出力 2 3 6 11 2 2" xfId="42110" xr:uid="{07F65DCD-3032-4C28-A203-FAB4978194D5}"/>
    <cellStyle name="出力 2 3 6 11 3" xfId="31351" xr:uid="{E3D311A9-B9B9-4059-B3CA-8F472C6DECBC}"/>
    <cellStyle name="出力 2 3 6 12" xfId="10297" xr:uid="{50A24839-61FF-418D-A9F9-BD2DA05854E0}"/>
    <cellStyle name="出力 2 3 6 12 2" xfId="21054" xr:uid="{72912594-95C0-4698-82DB-8F3E215FE8F8}"/>
    <cellStyle name="出力 2 3 6 12 2 2" xfId="42745" xr:uid="{FC04DE0E-B80D-41BA-B6C1-D28E69D354F3}"/>
    <cellStyle name="出力 2 3 6 12 3" xfId="31986" xr:uid="{C735FB7B-61CA-4D94-86C6-70249B5BB408}"/>
    <cellStyle name="出力 2 3 6 13" xfId="10949" xr:uid="{3CA37F95-C613-4C12-AC0B-F686851F4703}"/>
    <cellStyle name="出力 2 3 6 13 2" xfId="21706" xr:uid="{87EA5C12-8F79-4248-980C-9C1022DED1AD}"/>
    <cellStyle name="出力 2 3 6 13 2 2" xfId="43397" xr:uid="{AB811258-844E-4BAA-88A7-F4B15BD65AE3}"/>
    <cellStyle name="出力 2 3 6 13 3" xfId="32638" xr:uid="{07D1347E-8D1E-4836-BEDB-8D86F01675C3}"/>
    <cellStyle name="出力 2 3 6 14" xfId="11574" xr:uid="{5D005E9C-B721-40AB-8BBC-61C4FDB43991}"/>
    <cellStyle name="出力 2 3 6 14 2" xfId="22331" xr:uid="{D0D13E15-E128-42AB-A25D-46B391197A0F}"/>
    <cellStyle name="出力 2 3 6 14 2 2" xfId="44022" xr:uid="{F6204AFD-EB34-4079-B605-7E084D2A37D8}"/>
    <cellStyle name="出力 2 3 6 14 3" xfId="33263" xr:uid="{79BF601A-8608-40E8-988D-E2B94698B38B}"/>
    <cellStyle name="出力 2 3 6 15" xfId="12179" xr:uid="{67037615-77FE-4C0A-809F-9AEE972102CE}"/>
    <cellStyle name="出力 2 3 6 15 2" xfId="22936" xr:uid="{2A5A863D-990D-4F23-A0FA-C53E75CF5C9E}"/>
    <cellStyle name="出力 2 3 6 15 2 2" xfId="44627" xr:uid="{40D69EA4-E281-4421-A58C-602E14C50AA1}"/>
    <cellStyle name="出力 2 3 6 15 3" xfId="33868" xr:uid="{DC61FECA-E3A2-471D-83DD-D1AC5F50EC93}"/>
    <cellStyle name="出力 2 3 6 16" xfId="12808" xr:uid="{1CA84B15-4F65-495A-847B-D53790F33241}"/>
    <cellStyle name="出力 2 3 6 16 2" xfId="23565" xr:uid="{19A30418-0F92-4DB5-83F1-098DCE8DA94F}"/>
    <cellStyle name="出力 2 3 6 16 2 2" xfId="45256" xr:uid="{EDDA0DF3-B384-472B-8A0B-32A0484DA020}"/>
    <cellStyle name="出力 2 3 6 16 3" xfId="34497" xr:uid="{9FD943F6-3EE7-4073-963C-3D43179A7A19}"/>
    <cellStyle name="出力 2 3 6 17" xfId="13479" xr:uid="{626BFB82-035F-4880-AFCB-6259CF1258D8}"/>
    <cellStyle name="出力 2 3 6 17 2" xfId="35168" xr:uid="{EF46A803-2E11-4086-BDCB-6980D6A19162}"/>
    <cellStyle name="出力 2 3 6 18" xfId="24408" xr:uid="{89DD6D1F-D2C5-4884-95C5-D99A25A24389}"/>
    <cellStyle name="出力 2 3 6 19" xfId="46106" xr:uid="{D2B710DD-AB5F-4F5B-B373-C53BA585D014}"/>
    <cellStyle name="出力 2 3 6 2" xfId="3660" xr:uid="{5C28B4FF-64FB-4250-AEC3-0F83BAEB0A47}"/>
    <cellStyle name="出力 2 3 6 2 2" xfId="14416" xr:uid="{10C2823A-8FEA-41EF-A7DC-EE173D0A963C}"/>
    <cellStyle name="出力 2 3 6 2 2 2" xfId="36106" xr:uid="{91650180-6432-4E2D-A557-00918691C27B}"/>
    <cellStyle name="出力 2 3 6 2 2 3" xfId="50317" xr:uid="{26442EF5-9122-4461-8AA4-D7321E22EA53}"/>
    <cellStyle name="出力 2 3 6 2 3" xfId="25348" xr:uid="{DFF140E5-CA84-4D01-B3E2-E37089F0A803}"/>
    <cellStyle name="出力 2 3 6 2 4" xfId="48148" xr:uid="{317D90C1-6026-4BDC-90CC-0DD9D40766A6}"/>
    <cellStyle name="出力 2 3 6 20" xfId="46784" xr:uid="{43E0D72F-D8B0-4CB6-A619-92C6B36A5A12}"/>
    <cellStyle name="出力 2 3 6 21" xfId="47468" xr:uid="{6F1C54C5-DBFF-4D0C-851A-B9F99B144F4B}"/>
    <cellStyle name="出力 2 3 6 3" xfId="4340" xr:uid="{32F13B0C-7AED-4F21-8414-2F0CCA7A0773}"/>
    <cellStyle name="出力 2 3 6 3 2" xfId="15096" xr:uid="{1E5A0D7C-56E1-4C03-8EE6-045A4FC46576}"/>
    <cellStyle name="出力 2 3 6 3 2 2" xfId="36786" xr:uid="{8E13090E-441B-4E0F-8497-CCD243E0B86C}"/>
    <cellStyle name="出力 2 3 6 3 2 3" xfId="50997" xr:uid="{20E0732B-A999-4C86-BE8D-02AF333D24E1}"/>
    <cellStyle name="出力 2 3 6 3 3" xfId="26028" xr:uid="{661D6597-FCE5-4F66-ACC6-F234342813EF}"/>
    <cellStyle name="出力 2 3 6 3 4" xfId="48828" xr:uid="{DA0B0F40-4729-4D0F-9CDF-5550E9404E96}"/>
    <cellStyle name="出力 2 3 6 4" xfId="5016" xr:uid="{BDB330D8-6C3E-4291-A64F-714F2AF55DA4}"/>
    <cellStyle name="出力 2 3 6 4 2" xfId="15772" xr:uid="{93199033-14E7-4533-925C-81BBD89A7659}"/>
    <cellStyle name="出力 2 3 6 4 2 2" xfId="37462" xr:uid="{E1CC30C6-6409-4D31-973C-AA420DF8E557}"/>
    <cellStyle name="出力 2 3 6 4 3" xfId="26704" xr:uid="{CD51BFFF-6483-4726-A21C-02A8385E87AB}"/>
    <cellStyle name="出力 2 3 6 4 4" xfId="49637" xr:uid="{0B35816B-A432-4519-A2B3-BDB85F3D7384}"/>
    <cellStyle name="出力 2 3 6 5" xfId="5696" xr:uid="{36426598-258F-4D68-8A36-2F200D6F64CF}"/>
    <cellStyle name="出力 2 3 6 5 2" xfId="16452" xr:uid="{45935AB0-FB2C-4438-89CB-4BADAF0FD6CD}"/>
    <cellStyle name="出力 2 3 6 5 2 2" xfId="38142" xr:uid="{BCD85AF0-5272-4D95-809F-5E881A35FD56}"/>
    <cellStyle name="出力 2 3 6 5 3" xfId="27383" xr:uid="{5BA0FAA9-7C22-4200-A8F2-B7F81CF80E14}"/>
    <cellStyle name="出力 2 3 6 6" xfId="6379" xr:uid="{CE24C2A5-8B86-4088-B0D8-B7F61FB6DAAA}"/>
    <cellStyle name="出力 2 3 6 6 2" xfId="17135" xr:uid="{A9600D38-D345-482E-89C5-A9EF411F90B0}"/>
    <cellStyle name="出力 2 3 6 6 2 2" xfId="38825" xr:uid="{1144FAA2-72AF-4891-8FF2-64B051C44B1B}"/>
    <cellStyle name="出力 2 3 6 6 3" xfId="28066" xr:uid="{A4D91618-FF4C-4082-AC6D-1967FB67544C}"/>
    <cellStyle name="出力 2 3 6 7" xfId="7058" xr:uid="{9F42A1E6-A2AF-47E7-A49E-681BB710F0E5}"/>
    <cellStyle name="出力 2 3 6 7 2" xfId="17814" xr:uid="{9D9965D6-4267-4FCD-A8CE-7BB7FCB6EE91}"/>
    <cellStyle name="出力 2 3 6 7 2 2" xfId="39504" xr:uid="{C671712E-1ADC-4DDE-9F4A-00233BCB26F6}"/>
    <cellStyle name="出力 2 3 6 7 3" xfId="28745" xr:uid="{97C6B374-7941-4F13-8412-269BFBC18F23}"/>
    <cellStyle name="出力 2 3 6 8" xfId="7721" xr:uid="{5B14243F-4B96-4D0F-B402-90AE5770E2E7}"/>
    <cellStyle name="出力 2 3 6 8 2" xfId="18477" xr:uid="{FFD785C9-5D6D-46C2-B364-45EDAA71DA3A}"/>
    <cellStyle name="出力 2 3 6 8 2 2" xfId="40168" xr:uid="{969C58EB-06CA-40F5-A341-E688F9FE0EDB}"/>
    <cellStyle name="出力 2 3 6 8 3" xfId="29409" xr:uid="{503A9693-3EE5-4183-A748-8C9920696E31}"/>
    <cellStyle name="出力 2 3 6 9" xfId="8357" xr:uid="{6F7226E1-3378-4C75-A2A0-5060DEB9DC85}"/>
    <cellStyle name="出力 2 3 6 9 2" xfId="19113" xr:uid="{6BE63A82-929A-4EAC-BE76-7917936240EE}"/>
    <cellStyle name="出力 2 3 6 9 2 2" xfId="40804" xr:uid="{34618C9B-26A0-4171-B59F-1FCAC8C78483}"/>
    <cellStyle name="出力 2 3 6 9 3" xfId="30045" xr:uid="{266687FB-4F5F-486F-930C-E2DBB867352E}"/>
    <cellStyle name="出力 2 3 7" xfId="3053" xr:uid="{6CCDE8B2-B35E-49FB-A996-CD563465A011}"/>
    <cellStyle name="出力 2 3 7 10" xfId="9081" xr:uid="{FBD086A5-5FEF-4B4C-867D-6EF4F28BB763}"/>
    <cellStyle name="出力 2 3 7 10 2" xfId="19838" xr:uid="{1C43FF94-9137-4BB3-9D91-60D400F03235}"/>
    <cellStyle name="出力 2 3 7 10 2 2" xfId="41529" xr:uid="{0A39005D-F03E-49EF-94E5-EF516242DFF5}"/>
    <cellStyle name="出力 2 3 7 10 3" xfId="30770" xr:uid="{5B7F0166-F96D-4B57-A8FB-E477892E48B8}"/>
    <cellStyle name="出力 2 3 7 11" xfId="9707" xr:uid="{FCFDB628-5A12-4E77-9AFC-BF4F80FF21B0}"/>
    <cellStyle name="出力 2 3 7 11 2" xfId="20464" xr:uid="{F488F8CD-7441-4982-A43B-0EE373FC1893}"/>
    <cellStyle name="出力 2 3 7 11 2 2" xfId="42155" xr:uid="{88DE2832-8397-476D-837E-EDF02E3E0573}"/>
    <cellStyle name="出力 2 3 7 11 3" xfId="31396" xr:uid="{6133C93B-A104-46E3-A3A9-9787E00F81E6}"/>
    <cellStyle name="出力 2 3 7 12" xfId="10342" xr:uid="{A6F8BD12-840F-4E52-8F31-6F32B8C931D7}"/>
    <cellStyle name="出力 2 3 7 12 2" xfId="21099" xr:uid="{80F78F35-8626-4579-A9A1-87CA4C604B6D}"/>
    <cellStyle name="出力 2 3 7 12 2 2" xfId="42790" xr:uid="{1CF67296-5F2C-4766-BB9B-1644EEBF5536}"/>
    <cellStyle name="出力 2 3 7 12 3" xfId="32031" xr:uid="{E7954E27-2130-4DA3-BB60-5D516C3CBFFE}"/>
    <cellStyle name="出力 2 3 7 13" xfId="10994" xr:uid="{7E805AED-E68B-4325-BAF8-CBF2EE8B9CC7}"/>
    <cellStyle name="出力 2 3 7 13 2" xfId="21751" xr:uid="{C5359B81-C76F-4321-972F-F6D46938F0F3}"/>
    <cellStyle name="出力 2 3 7 13 2 2" xfId="43442" xr:uid="{CA09E4EE-E8D8-4F27-B171-D5B92FACF6B6}"/>
    <cellStyle name="出力 2 3 7 13 3" xfId="32683" xr:uid="{0023C62B-F66B-4DB6-BC06-B7A1080521BE}"/>
    <cellStyle name="出力 2 3 7 14" xfId="11619" xr:uid="{492A54EF-FCF6-4980-8F8C-77B5BA240C88}"/>
    <cellStyle name="出力 2 3 7 14 2" xfId="22376" xr:uid="{CE369D7A-9EC9-4E27-BCDA-D00A9B3BC774}"/>
    <cellStyle name="出力 2 3 7 14 2 2" xfId="44067" xr:uid="{C063E861-EDEF-432F-846E-8F291CF4CA47}"/>
    <cellStyle name="出力 2 3 7 14 3" xfId="33308" xr:uid="{2E08EB98-FA9E-440E-9E7F-114F7E8D12E1}"/>
    <cellStyle name="出力 2 3 7 15" xfId="12224" xr:uid="{A269F141-87D6-455D-9A7E-01F1442910CC}"/>
    <cellStyle name="出力 2 3 7 15 2" xfId="22981" xr:uid="{AD36E833-6DB5-40AC-9478-C7ED2C2D1D65}"/>
    <cellStyle name="出力 2 3 7 15 2 2" xfId="44672" xr:uid="{C995E9C9-8336-4226-BCBC-84E2DBB384F2}"/>
    <cellStyle name="出力 2 3 7 15 3" xfId="33913" xr:uid="{A50A1966-571A-446B-BFD9-2C74E1C9B264}"/>
    <cellStyle name="出力 2 3 7 16" xfId="12853" xr:uid="{34FEF950-0718-400E-BE59-EF697E801180}"/>
    <cellStyle name="出力 2 3 7 16 2" xfId="23610" xr:uid="{1271204F-0691-4805-9B83-2C1A47B855DB}"/>
    <cellStyle name="出力 2 3 7 16 2 2" xfId="45301" xr:uid="{73013BE8-F282-41DD-8F00-82591B72A204}"/>
    <cellStyle name="出力 2 3 7 16 3" xfId="34542" xr:uid="{4DB913E5-8ED7-499C-A3E8-4A822DEA18CF}"/>
    <cellStyle name="出力 2 3 7 17" xfId="13524" xr:uid="{AB06895D-C382-4CFC-AADF-C858DF8A818D}"/>
    <cellStyle name="出力 2 3 7 17 2" xfId="35213" xr:uid="{03848270-DA1F-4BDE-929B-59A5D463B11E}"/>
    <cellStyle name="出力 2 3 7 18" xfId="24453" xr:uid="{C7CA4D43-44CD-489E-854D-E4C92BB2ADAC}"/>
    <cellStyle name="出力 2 3 7 19" xfId="46151" xr:uid="{E110D9ED-37F2-4D0F-9263-DBFFF5699B12}"/>
    <cellStyle name="出力 2 3 7 2" xfId="3705" xr:uid="{2D047BBA-354A-4368-A390-0AB21F3C4EDA}"/>
    <cellStyle name="出力 2 3 7 2 2" xfId="14461" xr:uid="{D63DEC2C-0A7A-4F5C-936B-BA1F01411CEA}"/>
    <cellStyle name="出力 2 3 7 2 2 2" xfId="36151" xr:uid="{BB609084-184F-481D-8C64-5F8F91294512}"/>
    <cellStyle name="出力 2 3 7 2 2 3" xfId="50362" xr:uid="{19DFD227-5CBD-4ED3-9B7E-1C7B90D91CE7}"/>
    <cellStyle name="出力 2 3 7 2 3" xfId="25393" xr:uid="{48C6BB43-04B4-4965-BCBF-EC85EFDB267D}"/>
    <cellStyle name="出力 2 3 7 2 4" xfId="48193" xr:uid="{4AC3290E-E418-4433-BBBC-5BE670D80A5B}"/>
    <cellStyle name="出力 2 3 7 20" xfId="46829" xr:uid="{4A8B06A1-F37A-4EB0-8D7B-DC716CAB43E5}"/>
    <cellStyle name="出力 2 3 7 21" xfId="47513" xr:uid="{71BA0B89-0544-4FD2-9AC4-F2D714D49800}"/>
    <cellStyle name="出力 2 3 7 3" xfId="4385" xr:uid="{A0458C52-C62F-4233-82AD-A4EC015EF894}"/>
    <cellStyle name="出力 2 3 7 3 2" xfId="15141" xr:uid="{A641BF5B-0EC6-4B7F-B54F-AF76715CEA29}"/>
    <cellStyle name="出力 2 3 7 3 2 2" xfId="36831" xr:uid="{6345B0BB-D4DB-440C-A1FD-213CEFFC3C58}"/>
    <cellStyle name="出力 2 3 7 3 2 3" xfId="51042" xr:uid="{595C5552-4BB5-49B9-9B47-4192A1427C6C}"/>
    <cellStyle name="出力 2 3 7 3 3" xfId="26073" xr:uid="{553C384B-66A2-469C-8BB4-06413D43E608}"/>
    <cellStyle name="出力 2 3 7 3 4" xfId="48873" xr:uid="{92F79A4B-8572-48CE-AFA0-83112831B62F}"/>
    <cellStyle name="出力 2 3 7 4" xfId="5061" xr:uid="{0B33DAE4-CFC9-490A-83F7-A0D439B40F6D}"/>
    <cellStyle name="出力 2 3 7 4 2" xfId="15817" xr:uid="{59070668-7709-4EA3-8A88-0E8389793B96}"/>
    <cellStyle name="出力 2 3 7 4 2 2" xfId="37507" xr:uid="{2720ED73-5C0C-4B4D-B014-9F179B9D3F8E}"/>
    <cellStyle name="出力 2 3 7 4 3" xfId="26749" xr:uid="{C727E1E7-DAA2-41C4-8188-D39C9F3A70B6}"/>
    <cellStyle name="出力 2 3 7 4 4" xfId="49682" xr:uid="{DA0E05E1-B20B-4D58-AC77-24BB3DFA3FEA}"/>
    <cellStyle name="出力 2 3 7 5" xfId="5741" xr:uid="{DA22E98D-7058-4412-AC90-14D70E9F9BF3}"/>
    <cellStyle name="出力 2 3 7 5 2" xfId="16497" xr:uid="{CFE9DC3E-91AF-47CA-9F6A-2D2EBCFC7D28}"/>
    <cellStyle name="出力 2 3 7 5 2 2" xfId="38187" xr:uid="{3B36C529-57E1-4EAF-ACC4-5A6BA840166C}"/>
    <cellStyle name="出力 2 3 7 5 3" xfId="27428" xr:uid="{6CDCFF6C-6420-42C5-A5BE-D9E975E14EA3}"/>
    <cellStyle name="出力 2 3 7 6" xfId="6424" xr:uid="{756D2BA8-EEA9-4F8D-9337-F64F810E5915}"/>
    <cellStyle name="出力 2 3 7 6 2" xfId="17180" xr:uid="{E12A2F28-D1AE-4CA1-B755-8B74C7160317}"/>
    <cellStyle name="出力 2 3 7 6 2 2" xfId="38870" xr:uid="{93CBB8E4-7F66-401C-8A88-33B2B586F2A0}"/>
    <cellStyle name="出力 2 3 7 6 3" xfId="28111" xr:uid="{F5814222-79A7-4553-BCCE-93D82A215489}"/>
    <cellStyle name="出力 2 3 7 7" xfId="7103" xr:uid="{8BC89D02-79E6-4FDF-A604-EB6EAE3E5877}"/>
    <cellStyle name="出力 2 3 7 7 2" xfId="17859" xr:uid="{A60C8269-2EB4-4679-8C2B-3880B31BD59B}"/>
    <cellStyle name="出力 2 3 7 7 2 2" xfId="39549" xr:uid="{1AB4B82E-E295-43EA-8BC9-3BED10DAA603}"/>
    <cellStyle name="出力 2 3 7 7 3" xfId="28790" xr:uid="{E3BE317E-94EA-4677-B497-2176E6DFA9D4}"/>
    <cellStyle name="出力 2 3 7 8" xfId="7766" xr:uid="{E20F16DD-B94F-452C-ADA9-A85B601BAD81}"/>
    <cellStyle name="出力 2 3 7 8 2" xfId="18522" xr:uid="{197E4BAE-7D35-4717-BDDB-A87DA02638E7}"/>
    <cellStyle name="出力 2 3 7 8 2 2" xfId="40213" xr:uid="{F798E361-438E-40F6-84D7-8B02C49B4534}"/>
    <cellStyle name="出力 2 3 7 8 3" xfId="29454" xr:uid="{A81D887F-F3E1-45A0-977D-06ADF6E5DB55}"/>
    <cellStyle name="出力 2 3 7 9" xfId="8402" xr:uid="{E42427E4-6AAE-4053-BF3B-3CF9EF86825C}"/>
    <cellStyle name="出力 2 3 7 9 2" xfId="19158" xr:uid="{584B71C5-D363-400A-97E4-9B80B76CA8D3}"/>
    <cellStyle name="出力 2 3 7 9 2 2" xfId="40849" xr:uid="{135A3C0E-3094-4917-8AA4-CFCA4D1445EF}"/>
    <cellStyle name="出力 2 3 7 9 3" xfId="30090" xr:uid="{977D50E1-A6D6-4878-8EDE-5234E3F39533}"/>
    <cellStyle name="出力 2 3 8" xfId="3113" xr:uid="{60EAF11C-3CAC-4A07-9355-9F6B0C5830B7}"/>
    <cellStyle name="出力 2 3 8 10" xfId="9141" xr:uid="{25BF0781-43EB-4D7D-BA15-858295E93CD0}"/>
    <cellStyle name="出力 2 3 8 10 2" xfId="19898" xr:uid="{21ACE33A-C7F8-455C-88D4-D4A4400E92CB}"/>
    <cellStyle name="出力 2 3 8 10 2 2" xfId="41589" xr:uid="{401F93BB-6739-4ECA-8C76-9D4706D467D1}"/>
    <cellStyle name="出力 2 3 8 10 3" xfId="30830" xr:uid="{5289646F-585C-4214-970A-E297D468DAAC}"/>
    <cellStyle name="出力 2 3 8 11" xfId="9767" xr:uid="{B66BB5CA-5083-4651-AAA8-CA7AEF689FAC}"/>
    <cellStyle name="出力 2 3 8 11 2" xfId="20524" xr:uid="{530CC2DB-F575-4094-990F-7E8A6027242C}"/>
    <cellStyle name="出力 2 3 8 11 2 2" xfId="42215" xr:uid="{EAA2CEA8-DA30-4E27-89BD-DBC24436E55C}"/>
    <cellStyle name="出力 2 3 8 11 3" xfId="31456" xr:uid="{9E158019-2CC6-4B93-8C73-533B10D534FE}"/>
    <cellStyle name="出力 2 3 8 12" xfId="10402" xr:uid="{975A058C-A667-4168-AC91-5A388361AA18}"/>
    <cellStyle name="出力 2 3 8 12 2" xfId="21159" xr:uid="{16F15F4E-75C7-44BB-9D02-10BCFC78230F}"/>
    <cellStyle name="出力 2 3 8 12 2 2" xfId="42850" xr:uid="{CD19C27D-5080-4DCD-9303-D3D448E0F33B}"/>
    <cellStyle name="出力 2 3 8 12 3" xfId="32091" xr:uid="{625E9411-22D6-41BB-BFC7-AD45E358EBF5}"/>
    <cellStyle name="出力 2 3 8 13" xfId="11054" xr:uid="{C0A676D0-A423-43FC-9BE2-04DAF0F74318}"/>
    <cellStyle name="出力 2 3 8 13 2" xfId="21811" xr:uid="{3BC30053-0867-47EA-B808-67A89C83B018}"/>
    <cellStyle name="出力 2 3 8 13 2 2" xfId="43502" xr:uid="{81801A7E-AAD2-4FFD-9965-ABB521EB6561}"/>
    <cellStyle name="出力 2 3 8 13 3" xfId="32743" xr:uid="{068A151E-EEC2-4973-B97A-3C803F644329}"/>
    <cellStyle name="出力 2 3 8 14" xfId="11679" xr:uid="{593961A2-9CD2-4E8C-AFF3-8384F844A8AF}"/>
    <cellStyle name="出力 2 3 8 14 2" xfId="22436" xr:uid="{66CC2E13-CEAB-44BB-B585-D38A9FA432E9}"/>
    <cellStyle name="出力 2 3 8 14 2 2" xfId="44127" xr:uid="{3D6B8E53-A033-4319-9F0F-FE2061ECE711}"/>
    <cellStyle name="出力 2 3 8 14 3" xfId="33368" xr:uid="{D94E4480-B5A3-4D3B-92FF-17D61AE37649}"/>
    <cellStyle name="出力 2 3 8 15" xfId="12284" xr:uid="{6E9FCB8A-37A6-419B-8F7A-0EBD6E017C7F}"/>
    <cellStyle name="出力 2 3 8 15 2" xfId="23041" xr:uid="{304E2D00-700F-401B-9E49-24AA69C7759C}"/>
    <cellStyle name="出力 2 3 8 15 2 2" xfId="44732" xr:uid="{8AEB7B8B-2CE1-48A5-BEAF-DD4A60C46934}"/>
    <cellStyle name="出力 2 3 8 15 3" xfId="33973" xr:uid="{CAB3B428-1C5E-4EE6-A0A3-FF6C0395595F}"/>
    <cellStyle name="出力 2 3 8 16" xfId="12913" xr:uid="{0453822C-1FDF-4C07-A5B9-7341FD7C3D93}"/>
    <cellStyle name="出力 2 3 8 16 2" xfId="23670" xr:uid="{2D919890-D627-4993-B45B-A647CE4A6156}"/>
    <cellStyle name="出力 2 3 8 16 2 2" xfId="45361" xr:uid="{4FC0AE1D-97FF-4BCC-B56E-12C283E50691}"/>
    <cellStyle name="出力 2 3 8 16 3" xfId="34602" xr:uid="{555B3F5A-C38B-432B-8851-C6A2F8BC06B7}"/>
    <cellStyle name="出力 2 3 8 17" xfId="13584" xr:uid="{AF8BBDE0-98D0-4500-977B-0F2F5BBDD3A5}"/>
    <cellStyle name="出力 2 3 8 17 2" xfId="35273" xr:uid="{6DB4D4BA-1286-4AEF-AF2A-272A3323E8F6}"/>
    <cellStyle name="出力 2 3 8 18" xfId="24513" xr:uid="{A50E5B39-8CF4-4DAD-B783-8FB15F046C13}"/>
    <cellStyle name="出力 2 3 8 19" xfId="46211" xr:uid="{5E2A3C74-DB65-455E-B2EE-34E38AD4E1B6}"/>
    <cellStyle name="出力 2 3 8 2" xfId="3765" xr:uid="{ED0F9C9A-70EE-4123-9E73-6B76AE1B0740}"/>
    <cellStyle name="出力 2 3 8 2 2" xfId="14521" xr:uid="{5B032A5A-BFF9-4F46-B2CA-BBE61B1CB281}"/>
    <cellStyle name="出力 2 3 8 2 2 2" xfId="36211" xr:uid="{807711EA-B6FC-45AA-A330-5A16F6551444}"/>
    <cellStyle name="出力 2 3 8 2 2 3" xfId="50422" xr:uid="{846ECFBC-009A-4B0A-8FCE-FCCFF028AEF8}"/>
    <cellStyle name="出力 2 3 8 2 3" xfId="25453" xr:uid="{27B04C3C-B69C-4B70-8CCE-07266CFB6C5C}"/>
    <cellStyle name="出力 2 3 8 2 4" xfId="48253" xr:uid="{EF33D2BF-4C4D-4E10-87B6-036D3F6FAA5C}"/>
    <cellStyle name="出力 2 3 8 20" xfId="46889" xr:uid="{A05E4905-5074-4F1F-A33A-79311D6F56E3}"/>
    <cellStyle name="出力 2 3 8 21" xfId="47573" xr:uid="{3CF87A3C-1583-45AA-AE30-E6A6009D3E7F}"/>
    <cellStyle name="出力 2 3 8 3" xfId="4445" xr:uid="{E966C40C-B830-45F9-8BAD-C14EBC765B54}"/>
    <cellStyle name="出力 2 3 8 3 2" xfId="15201" xr:uid="{6B243C12-EEEB-4032-8A58-C7EB76F38E90}"/>
    <cellStyle name="出力 2 3 8 3 2 2" xfId="36891" xr:uid="{C29C2C38-B413-487F-B36C-FA1A0E135467}"/>
    <cellStyle name="出力 2 3 8 3 2 3" xfId="51102" xr:uid="{EE4C7A45-62D4-42CC-94C1-A38E53E21D1B}"/>
    <cellStyle name="出力 2 3 8 3 3" xfId="26133" xr:uid="{B9F3DFDA-0F88-4EB3-BDCC-272AA4CACAB8}"/>
    <cellStyle name="出力 2 3 8 3 4" xfId="48933" xr:uid="{87C17A87-CD59-4BF3-9C1A-03F9C56F44F9}"/>
    <cellStyle name="出力 2 3 8 4" xfId="5121" xr:uid="{928A0194-2D5F-4177-A268-662F8948EE65}"/>
    <cellStyle name="出力 2 3 8 4 2" xfId="15877" xr:uid="{A4FCDC70-3EE9-4B18-9D76-EE2C9B870D42}"/>
    <cellStyle name="出力 2 3 8 4 2 2" xfId="37567" xr:uid="{E329005A-15D1-4A10-92E1-89499F6231D5}"/>
    <cellStyle name="出力 2 3 8 4 3" xfId="26809" xr:uid="{0D9BA25E-4709-4409-A87C-845A7820615E}"/>
    <cellStyle name="出力 2 3 8 4 4" xfId="49742" xr:uid="{EA86A9A6-82F0-4D31-9FCF-BF77DE6C965D}"/>
    <cellStyle name="出力 2 3 8 5" xfId="5801" xr:uid="{B56425DD-16AF-4770-9048-77FCEEA712D8}"/>
    <cellStyle name="出力 2 3 8 5 2" xfId="16557" xr:uid="{EE399344-F0CB-4DFC-B4DA-2D6E340F26E9}"/>
    <cellStyle name="出力 2 3 8 5 2 2" xfId="38247" xr:uid="{1BEFB1D6-02EE-4FCF-AF9A-467872C6370B}"/>
    <cellStyle name="出力 2 3 8 5 3" xfId="27488" xr:uid="{D500DFA7-00F5-465B-9EF8-9A607A9AE4C0}"/>
    <cellStyle name="出力 2 3 8 6" xfId="6484" xr:uid="{11B264F5-E25F-4942-9A66-EC6D99E5903C}"/>
    <cellStyle name="出力 2 3 8 6 2" xfId="17240" xr:uid="{6BADE612-54B2-41B3-AB5A-8AAADB7CDBC6}"/>
    <cellStyle name="出力 2 3 8 6 2 2" xfId="38930" xr:uid="{E394CCAE-42B1-468F-A9C0-AEC4C7B818E9}"/>
    <cellStyle name="出力 2 3 8 6 3" xfId="28171" xr:uid="{8E6F09B9-50AB-43EF-9926-4B431B6A6AAE}"/>
    <cellStyle name="出力 2 3 8 7" xfId="7163" xr:uid="{FC1CAFBF-7B98-43A7-BC9B-42E1EEB610AD}"/>
    <cellStyle name="出力 2 3 8 7 2" xfId="17919" xr:uid="{CC4C37A7-E63D-4B7D-9B4E-7DE8AAB7276C}"/>
    <cellStyle name="出力 2 3 8 7 2 2" xfId="39609" xr:uid="{62989B71-45F7-4ADB-BD27-B64690EB5FCA}"/>
    <cellStyle name="出力 2 3 8 7 3" xfId="28850" xr:uid="{954D2FBF-2453-4148-811B-987E7910793F}"/>
    <cellStyle name="出力 2 3 8 8" xfId="7826" xr:uid="{1AA9C685-F06D-4285-AA5E-B8159CE788A3}"/>
    <cellStyle name="出力 2 3 8 8 2" xfId="18582" xr:uid="{483342A4-2526-4CB8-AFAF-679A705B0CED}"/>
    <cellStyle name="出力 2 3 8 8 2 2" xfId="40273" xr:uid="{D2990AA0-45FC-40B1-B886-999FFB31A1D9}"/>
    <cellStyle name="出力 2 3 8 8 3" xfId="29514" xr:uid="{57665B02-DF65-41A7-B368-B35D9561CD0C}"/>
    <cellStyle name="出力 2 3 8 9" xfId="8462" xr:uid="{E3919F4E-F3BE-411E-8CD9-133F27EB880D}"/>
    <cellStyle name="出力 2 3 8 9 2" xfId="19218" xr:uid="{8A5B779F-B427-40BE-A69A-AC1431DEB85E}"/>
    <cellStyle name="出力 2 3 8 9 2 2" xfId="40909" xr:uid="{891DF852-1F7D-4280-B498-A75339382D4D}"/>
    <cellStyle name="出力 2 3 8 9 3" xfId="30150" xr:uid="{8B06C3ED-4148-4966-8743-0E0D07E42B02}"/>
    <cellStyle name="出力 2 3 9" xfId="3173" xr:uid="{4043CC0A-D202-4C07-B770-9A9B37CF07A4}"/>
    <cellStyle name="出力 2 3 9 10" xfId="9201" xr:uid="{DAC9AA8C-5BF1-467A-817B-35637C38B5E9}"/>
    <cellStyle name="出力 2 3 9 10 2" xfId="19958" xr:uid="{9FA34DC7-E153-4A68-883D-B312338F6D4A}"/>
    <cellStyle name="出力 2 3 9 10 2 2" xfId="41649" xr:uid="{42A25E87-BB96-4926-AC36-0D4BBEB22235}"/>
    <cellStyle name="出力 2 3 9 10 3" xfId="30890" xr:uid="{B183760D-99F1-4167-8A68-511C03A96284}"/>
    <cellStyle name="出力 2 3 9 11" xfId="9827" xr:uid="{F0C4EFB4-09CB-45EF-BF8D-ABECF3922A4E}"/>
    <cellStyle name="出力 2 3 9 11 2" xfId="20584" xr:uid="{09D42F37-44EF-486C-A3B4-3045492AC4CA}"/>
    <cellStyle name="出力 2 3 9 11 2 2" xfId="42275" xr:uid="{683BBBB2-97D2-401F-A4C4-00CEBE28481A}"/>
    <cellStyle name="出力 2 3 9 11 3" xfId="31516" xr:uid="{B6C39250-4283-4596-A284-073900D09FF4}"/>
    <cellStyle name="出力 2 3 9 12" xfId="10462" xr:uid="{CEDAC89E-3C25-4FCE-9BD7-67A8A7AA4455}"/>
    <cellStyle name="出力 2 3 9 12 2" xfId="21219" xr:uid="{DF08D404-E9AB-4DA8-9108-649F52BD620E}"/>
    <cellStyle name="出力 2 3 9 12 2 2" xfId="42910" xr:uid="{9329093F-75BD-4F59-8765-EAA1E44FD1B8}"/>
    <cellStyle name="出力 2 3 9 12 3" xfId="32151" xr:uid="{9AAA25B1-7170-4CCE-B8E3-504083EB5952}"/>
    <cellStyle name="出力 2 3 9 13" xfId="11114" xr:uid="{4318289B-CA01-4254-BAE7-2E9198944E41}"/>
    <cellStyle name="出力 2 3 9 13 2" xfId="21871" xr:uid="{3B9DA4E2-36B2-4CF8-A16E-1DC022E1C6F7}"/>
    <cellStyle name="出力 2 3 9 13 2 2" xfId="43562" xr:uid="{642E09BF-BAF2-4276-9CA7-1A8CB5CA3C55}"/>
    <cellStyle name="出力 2 3 9 13 3" xfId="32803" xr:uid="{A897827B-F81B-45C5-B8B3-CF4F5563759D}"/>
    <cellStyle name="出力 2 3 9 14" xfId="11739" xr:uid="{DCCE16CB-1B93-4B1E-8592-64E260793497}"/>
    <cellStyle name="出力 2 3 9 14 2" xfId="22496" xr:uid="{4972AFF4-BC10-4DC8-AFFC-78BE2313DD93}"/>
    <cellStyle name="出力 2 3 9 14 2 2" xfId="44187" xr:uid="{A2CF48E9-F700-4457-8D47-107909ECEFD1}"/>
    <cellStyle name="出力 2 3 9 14 3" xfId="33428" xr:uid="{D0BA7CF0-29D0-4115-80B3-2AD95B55212A}"/>
    <cellStyle name="出力 2 3 9 15" xfId="12344" xr:uid="{491AB41D-ED72-43E3-AF60-39437EB6DC10}"/>
    <cellStyle name="出力 2 3 9 15 2" xfId="23101" xr:uid="{1E45FCBB-0C59-46E3-93CE-4E53120DD17A}"/>
    <cellStyle name="出力 2 3 9 15 2 2" xfId="44792" xr:uid="{DFEFCFD4-2589-4AC4-8432-0F20861AC36A}"/>
    <cellStyle name="出力 2 3 9 15 3" xfId="34033" xr:uid="{41490236-8CC0-443B-BA51-84A70A5549CC}"/>
    <cellStyle name="出力 2 3 9 16" xfId="12973" xr:uid="{10006857-13F6-4AF7-9D3E-F91AC97A6593}"/>
    <cellStyle name="出力 2 3 9 16 2" xfId="23730" xr:uid="{D55B1725-2ED4-4344-A743-CD764BD194BC}"/>
    <cellStyle name="出力 2 3 9 16 2 2" xfId="45421" xr:uid="{881202F0-042C-4E8D-AD8B-C64E213D2540}"/>
    <cellStyle name="出力 2 3 9 16 3" xfId="34662" xr:uid="{BB843DC9-C266-410E-ACAC-CEC22A7295F9}"/>
    <cellStyle name="出力 2 3 9 17" xfId="13644" xr:uid="{914C0A36-9BB9-4A89-8157-DAB93067647A}"/>
    <cellStyle name="出力 2 3 9 17 2" xfId="35333" xr:uid="{76359E7D-C07F-41BE-AC36-FCFA84A474BB}"/>
    <cellStyle name="出力 2 3 9 18" xfId="24573" xr:uid="{213ECFB0-9D2A-466F-81F6-7912C3527744}"/>
    <cellStyle name="出力 2 3 9 19" xfId="46271" xr:uid="{2AB365F6-E221-4E8E-930C-FC1D100118DA}"/>
    <cellStyle name="出力 2 3 9 2" xfId="3825" xr:uid="{93457AF8-B0D2-4643-B1E5-7759698BE846}"/>
    <cellStyle name="出力 2 3 9 2 2" xfId="14581" xr:uid="{CC9F046C-5714-4BEC-BB46-456D844B092D}"/>
    <cellStyle name="出力 2 3 9 2 2 2" xfId="36271" xr:uid="{5E9BF62F-C102-4D36-BE1C-FFD054653731}"/>
    <cellStyle name="出力 2 3 9 2 2 3" xfId="50482" xr:uid="{3230D6BF-CD78-4B8C-9D24-D2B6578C524D}"/>
    <cellStyle name="出力 2 3 9 2 3" xfId="25513" xr:uid="{EC92EAB2-A53D-4394-9364-672662E66CF7}"/>
    <cellStyle name="出力 2 3 9 2 4" xfId="48313" xr:uid="{38767ECF-BEA8-4905-BC52-34DC6759C9E3}"/>
    <cellStyle name="出力 2 3 9 20" xfId="46949" xr:uid="{FE5E00D2-3D4A-41E3-BCFE-541E30F6ADDD}"/>
    <cellStyle name="出力 2 3 9 21" xfId="47633" xr:uid="{48951895-5DF4-4A29-AE91-DEFF24B54B21}"/>
    <cellStyle name="出力 2 3 9 3" xfId="4505" xr:uid="{C3135C3B-C57B-4C57-8F07-C1883F808F03}"/>
    <cellStyle name="出力 2 3 9 3 2" xfId="15261" xr:uid="{6B40A78D-C1BF-4BCA-85F4-AD67407404A4}"/>
    <cellStyle name="出力 2 3 9 3 2 2" xfId="36951" xr:uid="{6AE9CE72-6B68-4B4B-A111-BB7D8DFBDBA8}"/>
    <cellStyle name="出力 2 3 9 3 2 3" xfId="51162" xr:uid="{6EC5BE53-56A6-42B3-8CD2-5747F5E5F148}"/>
    <cellStyle name="出力 2 3 9 3 3" xfId="26193" xr:uid="{EFCB8D94-484E-462E-BE0C-8E311441A747}"/>
    <cellStyle name="出力 2 3 9 3 4" xfId="48993" xr:uid="{6EE5AF94-35C7-4D64-90B1-D7002DA186AE}"/>
    <cellStyle name="出力 2 3 9 4" xfId="5181" xr:uid="{30F6D37A-8E5C-4368-97C4-73D3A7ED73A3}"/>
    <cellStyle name="出力 2 3 9 4 2" xfId="15937" xr:uid="{5B406F03-7C5B-4AD8-A9C8-3A28F09F3321}"/>
    <cellStyle name="出力 2 3 9 4 2 2" xfId="37627" xr:uid="{92E41FF1-AB9F-4971-8E3D-01C9A0D0B99B}"/>
    <cellStyle name="出力 2 3 9 4 3" xfId="26869" xr:uid="{F1579855-6CBD-459E-98D9-5D2CD0E61E6A}"/>
    <cellStyle name="出力 2 3 9 4 4" xfId="49802" xr:uid="{F1F46451-CA18-43B4-A6E8-4298616E5234}"/>
    <cellStyle name="出力 2 3 9 5" xfId="5861" xr:uid="{3C37CBC6-665D-4F53-87BA-FA0179F7B232}"/>
    <cellStyle name="出力 2 3 9 5 2" xfId="16617" xr:uid="{987BEC8D-A858-4D9E-8DA2-7630305B5842}"/>
    <cellStyle name="出力 2 3 9 5 2 2" xfId="38307" xr:uid="{242D8184-5B0A-4C7B-B426-4FD4A74E55DE}"/>
    <cellStyle name="出力 2 3 9 5 3" xfId="27548" xr:uid="{19679A00-B347-420F-8296-6588185080FC}"/>
    <cellStyle name="出力 2 3 9 6" xfId="6544" xr:uid="{F99CF7A3-FA79-4B67-9371-C975E815D9F7}"/>
    <cellStyle name="出力 2 3 9 6 2" xfId="17300" xr:uid="{02E29E9A-0388-4D6D-9768-1D9CC44FB869}"/>
    <cellStyle name="出力 2 3 9 6 2 2" xfId="38990" xr:uid="{F0AB1A7A-6320-4CAC-AC1A-6ACAC8BFE6C9}"/>
    <cellStyle name="出力 2 3 9 6 3" xfId="28231" xr:uid="{40F3D2F2-5418-4213-909C-9DB522C7534B}"/>
    <cellStyle name="出力 2 3 9 7" xfId="7223" xr:uid="{ACD1BC77-780B-4DA3-81CB-26001DD84C81}"/>
    <cellStyle name="出力 2 3 9 7 2" xfId="17979" xr:uid="{003C60E5-F281-43CA-B4D4-36EBAB7D8DA2}"/>
    <cellStyle name="出力 2 3 9 7 2 2" xfId="39669" xr:uid="{B8B9F477-66A2-43D0-8336-A548365B6C09}"/>
    <cellStyle name="出力 2 3 9 7 3" xfId="28910" xr:uid="{0BBB0AAD-D082-460C-B7C0-8279A5B117A4}"/>
    <cellStyle name="出力 2 3 9 8" xfId="7886" xr:uid="{E938CB45-55D3-4345-A7C1-1080F79A3E15}"/>
    <cellStyle name="出力 2 3 9 8 2" xfId="18642" xr:uid="{07C6242A-01F3-4856-A476-B6CBE4378D7E}"/>
    <cellStyle name="出力 2 3 9 8 2 2" xfId="40333" xr:uid="{2A09BB91-880A-44EB-98C0-4E027A0CC3A3}"/>
    <cellStyle name="出力 2 3 9 8 3" xfId="29574" xr:uid="{6FA0603B-DEB6-41BB-A730-5C727D57A541}"/>
    <cellStyle name="出力 2 3 9 9" xfId="8522" xr:uid="{DB9E9C94-161A-49B0-AFF5-AAB0F958C1B6}"/>
    <cellStyle name="出力 2 3 9 9 2" xfId="19278" xr:uid="{93E8EBAC-6DF1-4AD3-AC52-E079AE6C3406}"/>
    <cellStyle name="出力 2 3 9 9 2 2" xfId="40969" xr:uid="{C3A18FE8-21B1-4A4C-8495-2BF79B453D76}"/>
    <cellStyle name="出力 2 3 9 9 3" xfId="30210" xr:uid="{A8CCA7C7-7088-4FC3-80DB-48CF86694FE9}"/>
    <cellStyle name="出力 2 4" xfId="2416" xr:uid="{16A7C26D-8077-4B07-8788-DEA771D91A02}"/>
    <cellStyle name="出力 2 4 2" xfId="13848" xr:uid="{76C6553C-A538-4664-966F-377EC364A619}"/>
    <cellStyle name="出力 2 4 2 2" xfId="35538" xr:uid="{C1F4D9F9-C142-44F5-AC8F-5223208E006E}"/>
    <cellStyle name="出力 2 4 3" xfId="24779" xr:uid="{BC393184-9B62-4F0A-A2BB-BCA61A4FDD73}"/>
    <cellStyle name="出力 2 5" xfId="51428" xr:uid="{3CF7C645-482A-4997-A832-DE8A96D1E2B1}"/>
    <cellStyle name="出力 2 6" xfId="2349" xr:uid="{D4274E92-4E8E-4FCA-BEC4-86DB29C7063C}"/>
    <cellStyle name="出力 3" xfId="92" xr:uid="{085A8B4B-6917-4198-8BB6-43E491D43FF3}"/>
    <cellStyle name="出力 3 2" xfId="2438" xr:uid="{FAFBE934-4651-4856-9D7E-1BB671CF62B9}"/>
    <cellStyle name="出力 3 2 10" xfId="2948" xr:uid="{59BEEF10-F603-43B7-AE7F-289FE1EB27B3}"/>
    <cellStyle name="出力 3 2 10 10" xfId="8976" xr:uid="{FCEF5A1F-93EA-46B4-B4EA-70802870956B}"/>
    <cellStyle name="出力 3 2 10 10 2" xfId="19732" xr:uid="{7C7C7C7F-1A77-47D4-AB5A-AA36EC3AD61A}"/>
    <cellStyle name="出力 3 2 10 10 2 2" xfId="41423" xr:uid="{45C79071-0BB8-4BC1-B1CA-B4D5938EA9DC}"/>
    <cellStyle name="出力 3 2 10 10 3" xfId="30664" xr:uid="{92624887-174C-4BEF-B245-3C49C14427A6}"/>
    <cellStyle name="出力 3 2 10 11" xfId="9601" xr:uid="{009FF2BF-B0A6-47AD-A408-CE9FA14BFDD4}"/>
    <cellStyle name="出力 3 2 10 11 2" xfId="20358" xr:uid="{64E2089E-41FE-436A-ACAE-EB57CBD168FA}"/>
    <cellStyle name="出力 3 2 10 11 2 2" xfId="42049" xr:uid="{A94B0594-63A5-403C-84C6-549E705CAA96}"/>
    <cellStyle name="出力 3 2 10 11 3" xfId="31290" xr:uid="{8ECC86D0-881C-4B90-924E-5095D1C7119B}"/>
    <cellStyle name="出力 3 2 10 12" xfId="10236" xr:uid="{1D744AE8-2A36-4B22-8E29-8CFFE99B7B7C}"/>
    <cellStyle name="出力 3 2 10 12 2" xfId="20993" xr:uid="{88D68549-540D-47A4-9473-391AC00FC34D}"/>
    <cellStyle name="出力 3 2 10 12 2 2" xfId="42684" xr:uid="{06B29E50-67BC-414C-BD91-CD1DDA574208}"/>
    <cellStyle name="出力 3 2 10 12 3" xfId="31925" xr:uid="{BA0C78AA-9A77-4C57-88DB-C6DCEF5FD33B}"/>
    <cellStyle name="出力 3 2 10 13" xfId="10888" xr:uid="{85B1C0E2-858F-4717-BC3C-2FFEE1E11054}"/>
    <cellStyle name="出力 3 2 10 13 2" xfId="21645" xr:uid="{AECE2C68-0B36-4AC4-BC25-2EB0B8BDDA0A}"/>
    <cellStyle name="出力 3 2 10 13 2 2" xfId="43336" xr:uid="{09095B48-7933-4D01-BEBF-31D0C31E97D9}"/>
    <cellStyle name="出力 3 2 10 13 3" xfId="32577" xr:uid="{A59B494D-7ED5-4F2A-B7D6-B995170C9CD5}"/>
    <cellStyle name="出力 3 2 10 14" xfId="11513" xr:uid="{CD42B24C-65F7-44A2-8F6B-A359797553AA}"/>
    <cellStyle name="出力 3 2 10 14 2" xfId="22270" xr:uid="{99ABA9C1-46CA-44B5-9ECF-623585B6B776}"/>
    <cellStyle name="出力 3 2 10 14 2 2" xfId="43961" xr:uid="{49886934-339F-4DAD-B501-A9BC167F5F7F}"/>
    <cellStyle name="出力 3 2 10 14 3" xfId="33202" xr:uid="{2ECFD672-AD76-4A2E-9392-5010E053804F}"/>
    <cellStyle name="出力 3 2 10 15" xfId="12118" xr:uid="{E9EEF106-85C7-48F5-B7A0-2BC79CBD2C7D}"/>
    <cellStyle name="出力 3 2 10 15 2" xfId="22875" xr:uid="{05CA4E60-114E-4390-B9D9-A3F8695C1A59}"/>
    <cellStyle name="出力 3 2 10 15 2 2" xfId="44566" xr:uid="{037B813C-52E3-4056-BD81-56E15C2FAFD3}"/>
    <cellStyle name="出力 3 2 10 15 3" xfId="33807" xr:uid="{2E89848C-2A5B-480B-9A0F-67FBF7A84166}"/>
    <cellStyle name="出力 3 2 10 16" xfId="12747" xr:uid="{466085F2-AB80-44F1-9B18-86C238747C36}"/>
    <cellStyle name="出力 3 2 10 16 2" xfId="23504" xr:uid="{BA6C02DE-B1E4-4130-A24B-E68F8E7C7BB5}"/>
    <cellStyle name="出力 3 2 10 16 2 2" xfId="45195" xr:uid="{334B68DF-FE48-4ED1-8170-2A06FF6B21DC}"/>
    <cellStyle name="出力 3 2 10 16 3" xfId="34436" xr:uid="{55EA7B6E-4453-424A-9959-9E4768F383DA}"/>
    <cellStyle name="出力 3 2 10 17" xfId="13418" xr:uid="{FCBA8909-6144-4478-BC00-FCFC164F0732}"/>
    <cellStyle name="出力 3 2 10 17 2" xfId="35107" xr:uid="{E5D45A3B-3A42-4F13-B37B-7F6975BBA634}"/>
    <cellStyle name="出力 3 2 10 18" xfId="24347" xr:uid="{E8877D65-C9D0-48AF-B120-04CA91DD6AD0}"/>
    <cellStyle name="出力 3 2 10 19" xfId="46045" xr:uid="{2C5ED416-A893-4C67-AF2D-8ECBAE7F6972}"/>
    <cellStyle name="出力 3 2 10 2" xfId="3599" xr:uid="{276D14E6-6A2D-42B2-864E-59FAB7D83C7F}"/>
    <cellStyle name="出力 3 2 10 2 2" xfId="14355" xr:uid="{4516D9E8-09B0-4E01-881C-2839B8B4B9C1}"/>
    <cellStyle name="出力 3 2 10 2 2 2" xfId="36045" xr:uid="{917489BA-04C5-464C-B8B6-2E4B43681B45}"/>
    <cellStyle name="出力 3 2 10 2 2 3" xfId="50256" xr:uid="{F67826BC-E388-47E0-8824-40D5B906C83D}"/>
    <cellStyle name="出力 3 2 10 2 3" xfId="25287" xr:uid="{862CF7BF-A4A9-415D-ADA2-34B915164935}"/>
    <cellStyle name="出力 3 2 10 2 4" xfId="48087" xr:uid="{8FD480FD-4649-411B-B946-8A174E3C4F9D}"/>
    <cellStyle name="出力 3 2 10 20" xfId="46723" xr:uid="{A2776C21-1329-427C-A2D0-DD0258CCDE68}"/>
    <cellStyle name="出力 3 2 10 21" xfId="47407" xr:uid="{CF79579C-C755-481C-B991-E6218AB4DD56}"/>
    <cellStyle name="出力 3 2 10 3" xfId="4279" xr:uid="{15379F43-C468-4807-B9EB-5029AE669571}"/>
    <cellStyle name="出力 3 2 10 3 2" xfId="15035" xr:uid="{6D65A107-2E59-4C01-A84C-71AB8F2CFE46}"/>
    <cellStyle name="出力 3 2 10 3 2 2" xfId="36725" xr:uid="{B2383BC9-F2D1-4BBC-9795-F100602394A5}"/>
    <cellStyle name="出力 3 2 10 3 2 3" xfId="50936" xr:uid="{8DA079F4-8D51-4B95-AEE8-0EB1CAE37750}"/>
    <cellStyle name="出力 3 2 10 3 3" xfId="25967" xr:uid="{15A53E34-B69D-4D05-B2F2-06776E9CB25A}"/>
    <cellStyle name="出力 3 2 10 3 4" xfId="48767" xr:uid="{3FCDE0A4-A3A4-4D34-A9FB-EF47309FBC40}"/>
    <cellStyle name="出力 3 2 10 4" xfId="4955" xr:uid="{0DE49D66-35E4-4A3E-852D-C36863B2DC55}"/>
    <cellStyle name="出力 3 2 10 4 2" xfId="15711" xr:uid="{F57BA281-3ED0-4730-9431-09B234D2305F}"/>
    <cellStyle name="出力 3 2 10 4 2 2" xfId="37401" xr:uid="{7665BDA1-4BCE-41E1-8274-5E14D31927B0}"/>
    <cellStyle name="出力 3 2 10 4 3" xfId="26643" xr:uid="{F4D634CE-6AE8-4457-9418-3A07A2F2231E}"/>
    <cellStyle name="出力 3 2 10 4 4" xfId="49576" xr:uid="{803C0B1F-F4E3-4B1C-8529-7DD2AF5E18FD}"/>
    <cellStyle name="出力 3 2 10 5" xfId="5635" xr:uid="{0A64732C-8FC5-4F67-8FEF-0C39396F6ACD}"/>
    <cellStyle name="出力 3 2 10 5 2" xfId="16391" xr:uid="{5EFC26C7-5A84-4EF1-9504-A8B0252864BF}"/>
    <cellStyle name="出力 3 2 10 5 2 2" xfId="38081" xr:uid="{96E0A16A-9EA9-4AB6-9E6E-C8EBBD082A6D}"/>
    <cellStyle name="出力 3 2 10 5 3" xfId="27322" xr:uid="{6ADFE05B-F237-48F9-B543-68DAC50A0D3C}"/>
    <cellStyle name="出力 3 2 10 6" xfId="6318" xr:uid="{089C9284-AA82-47A3-AEEF-1C2389533B0A}"/>
    <cellStyle name="出力 3 2 10 6 2" xfId="17074" xr:uid="{52E353D3-0AD1-43B3-84AB-2F68688B2FA4}"/>
    <cellStyle name="出力 3 2 10 6 2 2" xfId="38764" xr:uid="{70CA21DD-CFAE-4FD2-A9FD-AEEBD1BA027B}"/>
    <cellStyle name="出力 3 2 10 6 3" xfId="28005" xr:uid="{0DA8DF43-0334-49E1-B219-869735E2E607}"/>
    <cellStyle name="出力 3 2 10 7" xfId="6997" xr:uid="{50608A19-F29F-427D-B9E2-AA21363F36F1}"/>
    <cellStyle name="出力 3 2 10 7 2" xfId="17753" xr:uid="{E5F116B3-193A-406B-B9D3-F2CC8B347391}"/>
    <cellStyle name="出力 3 2 10 7 2 2" xfId="39443" xr:uid="{56B2D65F-815A-4C9E-BB0D-A8710FDBD3B3}"/>
    <cellStyle name="出力 3 2 10 7 3" xfId="28684" xr:uid="{9368A161-B3F5-4658-98BF-EA0BE3D957E3}"/>
    <cellStyle name="出力 3 2 10 8" xfId="7660" xr:uid="{F26E55C6-0E14-4CA7-B71B-A519BBEC4E28}"/>
    <cellStyle name="出力 3 2 10 8 2" xfId="18416" xr:uid="{CE329CD1-1BF0-48BC-9D57-D29D4A053D51}"/>
    <cellStyle name="出力 3 2 10 8 2 2" xfId="40107" xr:uid="{92CB1B2D-74FC-407B-85F2-FFA595538533}"/>
    <cellStyle name="出力 3 2 10 8 3" xfId="29348" xr:uid="{DBA70395-7FCF-40C0-813E-FA73CF886800}"/>
    <cellStyle name="出力 3 2 10 9" xfId="8296" xr:uid="{16CE9DC0-481F-475D-AAE2-CAB2F97DCC22}"/>
    <cellStyle name="出力 3 2 10 9 2" xfId="19052" xr:uid="{80A89867-08CB-4D42-9682-0F1A22336A38}"/>
    <cellStyle name="出力 3 2 10 9 2 2" xfId="40743" xr:uid="{5E6D24FC-517A-4563-B8C0-57D9C55ADCDB}"/>
    <cellStyle name="出力 3 2 10 9 3" xfId="29984" xr:uid="{FEE10AB4-6405-404C-99D5-AAFC258828BF}"/>
    <cellStyle name="出力 3 2 11" xfId="2703" xr:uid="{F6E99E49-C842-4AFA-B9D6-8778CE69E976}"/>
    <cellStyle name="出力 3 2 11 10" xfId="8730" xr:uid="{0E82CABF-B611-4218-960B-47148E5A5A14}"/>
    <cellStyle name="出力 3 2 11 10 2" xfId="19486" xr:uid="{3C13359B-1AC0-46A5-A566-1A3B821D842A}"/>
    <cellStyle name="出力 3 2 11 10 2 2" xfId="41177" xr:uid="{2F00A330-335A-4458-964F-CAFF41AD0285}"/>
    <cellStyle name="出力 3 2 11 10 3" xfId="30418" xr:uid="{D7D5C874-9255-4EB1-9F65-8D31A38FF431}"/>
    <cellStyle name="出力 3 2 11 11" xfId="9376" xr:uid="{3CF04F89-83F9-426B-853C-25A337E03609}"/>
    <cellStyle name="出力 3 2 11 11 2" xfId="20133" xr:uid="{E9213461-2981-4ED0-B06E-BDD43485A408}"/>
    <cellStyle name="出力 3 2 11 11 2 2" xfId="41824" xr:uid="{970EEA90-6008-45F8-9882-BF3D6FE176C3}"/>
    <cellStyle name="出力 3 2 11 11 3" xfId="31065" xr:uid="{B4030539-2B09-42D1-A03A-C0FE53593BB3}"/>
    <cellStyle name="出力 3 2 11 12" xfId="9993" xr:uid="{9C7D05A3-8717-4B41-A22F-47927DEC6643}"/>
    <cellStyle name="出力 3 2 11 12 2" xfId="20750" xr:uid="{5D1DAEDE-5DF2-4C3F-B1E3-4E39F60445FB}"/>
    <cellStyle name="出力 3 2 11 12 2 2" xfId="42441" xr:uid="{0D06218A-8522-4E02-86E6-37D3CF446196}"/>
    <cellStyle name="出力 3 2 11 12 3" xfId="31682" xr:uid="{24F3615E-2ED1-426D-8F90-934B1275782F}"/>
    <cellStyle name="出力 3 2 11 13" xfId="10664" xr:uid="{FC60270E-CE93-407C-B063-CDD29123FB8D}"/>
    <cellStyle name="出力 3 2 11 13 2" xfId="21421" xr:uid="{7663FA1D-4B0F-4926-B8C3-BAA6487D4AE3}"/>
    <cellStyle name="出力 3 2 11 13 2 2" xfId="43112" xr:uid="{7CB2BB17-97E4-4B2E-BEE5-DB1C3BBB7D64}"/>
    <cellStyle name="出力 3 2 11 13 3" xfId="32353" xr:uid="{1157E033-337A-4F80-BABD-A94F2157B6D6}"/>
    <cellStyle name="出力 3 2 11 14" xfId="11285" xr:uid="{D6F85171-4ECB-4174-84C9-F046C3A9C51D}"/>
    <cellStyle name="出力 3 2 11 14 2" xfId="22042" xr:uid="{698FF459-4DB6-4494-8379-40E24B6ABEC8}"/>
    <cellStyle name="出力 3 2 11 14 2 2" xfId="43733" xr:uid="{7F057DAC-EDFA-416D-B3DE-548CFE259C41}"/>
    <cellStyle name="出力 3 2 11 14 3" xfId="32974" xr:uid="{9198D794-B059-4B89-B517-909D0653B0B0}"/>
    <cellStyle name="出力 3 2 11 15" xfId="11905" xr:uid="{65A80824-B3C3-4D02-B164-4B8F293B1B61}"/>
    <cellStyle name="出力 3 2 11 15 2" xfId="22662" xr:uid="{7BF13269-F728-49E4-8370-3062EF9A96A8}"/>
    <cellStyle name="出力 3 2 11 15 2 2" xfId="44353" xr:uid="{4AD61452-1C4A-4DA2-A9FB-5EE99DDCD74D}"/>
    <cellStyle name="出力 3 2 11 15 3" xfId="33594" xr:uid="{CBBACE12-85DC-4BF5-B099-B6B1CD04B76F}"/>
    <cellStyle name="出力 3 2 11 16" xfId="12510" xr:uid="{EF8990CC-BA3A-4CB4-A083-A313943C5212}"/>
    <cellStyle name="出力 3 2 11 16 2" xfId="23267" xr:uid="{7BDBF7F7-1832-41B2-9CB1-C562B426F8D4}"/>
    <cellStyle name="出力 3 2 11 16 2 2" xfId="44958" xr:uid="{BFCB2C92-7548-472E-BE04-7C4812E8F4D0}"/>
    <cellStyle name="出力 3 2 11 16 3" xfId="34199" xr:uid="{5F6A661F-1C83-4879-A156-60C346F76189}"/>
    <cellStyle name="出力 3 2 11 17" xfId="13181" xr:uid="{A7E4CFAE-5766-4D00-A2CD-6BC8078ED0BA}"/>
    <cellStyle name="出力 3 2 11 17 2" xfId="34870" xr:uid="{F3C18BA8-34AD-4E7A-8767-0449D4A590E7}"/>
    <cellStyle name="出力 3 2 11 18" xfId="24110" xr:uid="{C66E4E3D-88CC-4222-8B88-F8572B61021D}"/>
    <cellStyle name="出力 3 2 11 19" xfId="45808" xr:uid="{D235790F-3238-4EF0-A0C2-4680D0090955}"/>
    <cellStyle name="出力 3 2 11 2" xfId="3356" xr:uid="{D846D5DA-8CBF-49E5-B70C-E1BDBA103894}"/>
    <cellStyle name="出力 3 2 11 2 2" xfId="14112" xr:uid="{5A49A7C5-2A9E-40E9-8170-CBAEBC84342D}"/>
    <cellStyle name="出力 3 2 11 2 2 2" xfId="35802" xr:uid="{BD9629EF-3E58-461D-BB7A-82B475BE9DDF}"/>
    <cellStyle name="出力 3 2 11 2 2 3" xfId="50019" xr:uid="{ADE6BA8F-29C0-41D6-94C0-DF7E464DB3C4}"/>
    <cellStyle name="出力 3 2 11 2 3" xfId="25043" xr:uid="{C08DE7A8-44AC-4B6C-903D-DEFD4D4D6F2B}"/>
    <cellStyle name="出力 3 2 11 2 4" xfId="47850" xr:uid="{0407B8C6-F2D8-4471-B896-029057407EB0}"/>
    <cellStyle name="出力 3 2 11 20" xfId="46486" xr:uid="{F5977382-2BD2-484E-B912-033D86003256}"/>
    <cellStyle name="出力 3 2 11 21" xfId="47170" xr:uid="{31C9142C-A08B-45A8-B889-7AEC5E0B9DDB}"/>
    <cellStyle name="出力 3 2 11 3" xfId="4033" xr:uid="{D3BF5289-0540-4F78-9A92-E0BAF8462208}"/>
    <cellStyle name="出力 3 2 11 3 2" xfId="14789" xr:uid="{3C636A82-C05F-482D-AB49-EC37DE40FE17}"/>
    <cellStyle name="出力 3 2 11 3 2 2" xfId="36479" xr:uid="{9CE0DE74-7DBC-47AF-A769-79D5CA7C4F6B}"/>
    <cellStyle name="出力 3 2 11 3 2 3" xfId="50699" xr:uid="{873DB626-1961-4A78-9D58-62A35F769CCF}"/>
    <cellStyle name="出力 3 2 11 3 3" xfId="25721" xr:uid="{3DF69AC0-49E7-415D-B098-9925B93E442C}"/>
    <cellStyle name="出力 3 2 11 3 4" xfId="48530" xr:uid="{56E04614-D434-462C-B175-1A9FCB260AFB}"/>
    <cellStyle name="出力 3 2 11 4" xfId="4713" xr:uid="{20BE534A-F892-4E93-A013-2D37276EF84A}"/>
    <cellStyle name="出力 3 2 11 4 2" xfId="15469" xr:uid="{A75545A6-04CF-407E-86B2-1E05EE7AEEFE}"/>
    <cellStyle name="出力 3 2 11 4 2 2" xfId="37159" xr:uid="{0A14F5CA-226A-49F5-AE0B-1CA446E5495A}"/>
    <cellStyle name="出力 3 2 11 4 3" xfId="26401" xr:uid="{91102E82-AD34-4B0F-923D-4AD7BDAC516E}"/>
    <cellStyle name="出力 3 2 11 4 4" xfId="49339" xr:uid="{6036C821-037E-46DC-8BD8-9BBF0505EF76}"/>
    <cellStyle name="出力 3 2 11 5" xfId="5389" xr:uid="{DA11999E-1082-43C4-89DF-E328535BFAA2}"/>
    <cellStyle name="出力 3 2 11 5 2" xfId="16145" xr:uid="{8EFAA53A-C7C3-4899-BD94-27CC0369FBE1}"/>
    <cellStyle name="出力 3 2 11 5 2 2" xfId="37835" xr:uid="{8DC0ED3E-F74D-4F18-A4C9-3DB2B664B5D4}"/>
    <cellStyle name="出力 3 2 11 5 3" xfId="27077" xr:uid="{89744F6D-8FB9-4BE9-A33F-70375595FFB6}"/>
    <cellStyle name="出力 3 2 11 6" xfId="6078" xr:uid="{DB5F7E26-8872-4D3F-BB29-7A555148928E}"/>
    <cellStyle name="出力 3 2 11 6 2" xfId="16834" xr:uid="{B52ED4AF-3904-456C-9005-4623EC0FFB59}"/>
    <cellStyle name="出力 3 2 11 6 2 2" xfId="38524" xr:uid="{6E2DDB40-42A2-435E-B81E-52FC144974B6}"/>
    <cellStyle name="出力 3 2 11 6 3" xfId="27765" xr:uid="{1EDF9207-6770-45ED-A1A2-E0B669572C1B}"/>
    <cellStyle name="出力 3 2 11 7" xfId="6752" xr:uid="{143BFA5E-00A9-461E-AADE-FAD7B0980928}"/>
    <cellStyle name="出力 3 2 11 7 2" xfId="17508" xr:uid="{5AA4474C-8C9E-4C20-AA2D-66960F9884F4}"/>
    <cellStyle name="出力 3 2 11 7 2 2" xfId="39198" xr:uid="{2A07A5FF-BC59-4A9C-9A19-950000BEB67C}"/>
    <cellStyle name="出力 3 2 11 7 3" xfId="28439" xr:uid="{433A8EF5-692D-456E-AA25-7CE46C60AE7D}"/>
    <cellStyle name="出力 3 2 11 8" xfId="7428" xr:uid="{EF2A3B33-5A77-4233-BC4A-CE2F1454B1A4}"/>
    <cellStyle name="出力 3 2 11 8 2" xfId="18184" xr:uid="{5527E9EB-A94C-4898-9F3A-16F279299E0C}"/>
    <cellStyle name="出力 3 2 11 8 2 2" xfId="39874" xr:uid="{0B4F4A29-8432-40FD-A24C-D932C3198AA7}"/>
    <cellStyle name="出力 3 2 11 8 3" xfId="29115" xr:uid="{78302DE8-EBF5-42F7-A970-1974D3B9C326}"/>
    <cellStyle name="出力 3 2 11 9" xfId="8052" xr:uid="{AF7FAE33-DDF2-4B35-B249-E7374486D475}"/>
    <cellStyle name="出力 3 2 11 9 2" xfId="18808" xr:uid="{130989E6-23D6-4149-A088-D132AC06BF72}"/>
    <cellStyle name="出力 3 2 11 9 2 2" xfId="40499" xr:uid="{9869B1B1-4F1B-479C-BB2C-716BDB949352}"/>
    <cellStyle name="出力 3 2 11 9 3" xfId="29740" xr:uid="{59E2D826-289F-43EE-B64A-19C8720DC604}"/>
    <cellStyle name="出力 3 2 12" xfId="3097" xr:uid="{A8ADE715-BD80-47EB-BD02-E1704A6E5573}"/>
    <cellStyle name="出力 3 2 12 10" xfId="9125" xr:uid="{0297A59B-B712-4B45-A666-3F77CFE97ACC}"/>
    <cellStyle name="出力 3 2 12 10 2" xfId="19882" xr:uid="{3BB06A96-D846-4107-BD79-3CB438E8825F}"/>
    <cellStyle name="出力 3 2 12 10 2 2" xfId="41573" xr:uid="{38737538-6AE8-4CDE-8CBA-CB09B44AC697}"/>
    <cellStyle name="出力 3 2 12 10 3" xfId="30814" xr:uid="{0F38BD69-0A76-42A8-8683-CDF9FEAD6F55}"/>
    <cellStyle name="出力 3 2 12 11" xfId="9751" xr:uid="{668A56AA-9515-4DBE-97A4-B0029F77D2C8}"/>
    <cellStyle name="出力 3 2 12 11 2" xfId="20508" xr:uid="{17F2FAB1-9A6B-4DA2-BE57-3A2599899A7E}"/>
    <cellStyle name="出力 3 2 12 11 2 2" xfId="42199" xr:uid="{B66F4C73-06D0-4046-9D92-31AFC14767F2}"/>
    <cellStyle name="出力 3 2 12 11 3" xfId="31440" xr:uid="{0C8B8981-83CD-4B22-A1BE-E5E420CD35AE}"/>
    <cellStyle name="出力 3 2 12 12" xfId="10386" xr:uid="{2B9ABE22-938F-4635-ABA0-62D05F647744}"/>
    <cellStyle name="出力 3 2 12 12 2" xfId="21143" xr:uid="{455E8991-4A06-4F99-9728-A7C06DE64C0A}"/>
    <cellStyle name="出力 3 2 12 12 2 2" xfId="42834" xr:uid="{996B99AA-6F52-4397-92A2-61556DEA8B73}"/>
    <cellStyle name="出力 3 2 12 12 3" xfId="32075" xr:uid="{31EFACE4-9935-4391-B5B3-EC312F0E858A}"/>
    <cellStyle name="出力 3 2 12 13" xfId="11038" xr:uid="{127EDA4C-21A5-4A06-80FB-267338031C6A}"/>
    <cellStyle name="出力 3 2 12 13 2" xfId="21795" xr:uid="{E654FDAA-99DC-4A4F-96E4-C444BC4BCD74}"/>
    <cellStyle name="出力 3 2 12 13 2 2" xfId="43486" xr:uid="{48CEEF6B-3CAC-4442-B953-5E23F949FB77}"/>
    <cellStyle name="出力 3 2 12 13 3" xfId="32727" xr:uid="{B6CDDC81-2DF0-47BA-91A8-75300EBA8670}"/>
    <cellStyle name="出力 3 2 12 14" xfId="11663" xr:uid="{E912A448-39BD-48F6-A907-0726D240122C}"/>
    <cellStyle name="出力 3 2 12 14 2" xfId="22420" xr:uid="{57A97A7E-314C-4449-981E-2D2661A40C7E}"/>
    <cellStyle name="出力 3 2 12 14 2 2" xfId="44111" xr:uid="{4FFDC7E5-B5CE-4236-BDBD-7F229E02F9C2}"/>
    <cellStyle name="出力 3 2 12 14 3" xfId="33352" xr:uid="{FF9C80B3-17E3-4B57-8942-170B942A6AF1}"/>
    <cellStyle name="出力 3 2 12 15" xfId="12268" xr:uid="{97B28171-2232-47EB-AE12-A6B366E4B88F}"/>
    <cellStyle name="出力 3 2 12 15 2" xfId="23025" xr:uid="{8A8AC9B2-951B-47D7-A603-9CDE0C846547}"/>
    <cellStyle name="出力 3 2 12 15 2 2" xfId="44716" xr:uid="{9B3B3929-064F-46B5-AEC9-D5544EE96EF8}"/>
    <cellStyle name="出力 3 2 12 15 3" xfId="33957" xr:uid="{412B2E05-45EC-4BBE-9A6B-2FD5E2A6B01C}"/>
    <cellStyle name="出力 3 2 12 16" xfId="12897" xr:uid="{23A370B2-9AA1-4DCB-B099-95778474B334}"/>
    <cellStyle name="出力 3 2 12 16 2" xfId="23654" xr:uid="{2D8452B6-9DEB-4C23-879F-D98C0EEC833E}"/>
    <cellStyle name="出力 3 2 12 16 2 2" xfId="45345" xr:uid="{EBB07DFA-55FB-435C-B3E6-A78095158F94}"/>
    <cellStyle name="出力 3 2 12 16 3" xfId="34586" xr:uid="{B311C3B6-5CD9-42C1-B401-BFB68E99725B}"/>
    <cellStyle name="出力 3 2 12 17" xfId="13568" xr:uid="{3787DC70-587F-402F-8E75-EA3A1BFE2FD0}"/>
    <cellStyle name="出力 3 2 12 17 2" xfId="35257" xr:uid="{315B8825-650B-4B9B-AC8A-EA96FCB99AFE}"/>
    <cellStyle name="出力 3 2 12 18" xfId="24497" xr:uid="{749827C8-A4F8-42CC-A3A4-4818B54D724F}"/>
    <cellStyle name="出力 3 2 12 19" xfId="46195" xr:uid="{6FE97F69-DB81-4C12-A086-830B20F19010}"/>
    <cellStyle name="出力 3 2 12 2" xfId="3749" xr:uid="{07569A07-7B9E-4D13-AEC4-E6435CD86AFF}"/>
    <cellStyle name="出力 3 2 12 2 2" xfId="14505" xr:uid="{28795AE1-E4A6-44F8-809D-CA89DC88BA47}"/>
    <cellStyle name="出力 3 2 12 2 2 2" xfId="36195" xr:uid="{B0376CA9-E1F5-4630-9036-0472B371AE5A}"/>
    <cellStyle name="出力 3 2 12 2 2 3" xfId="50406" xr:uid="{7668CE29-2DD9-4230-A7F4-122C314CF5D2}"/>
    <cellStyle name="出力 3 2 12 2 3" xfId="25437" xr:uid="{7B1EA345-DAAA-47BD-A7BE-3CF294E51084}"/>
    <cellStyle name="出力 3 2 12 2 4" xfId="48237" xr:uid="{FA68442F-FFC3-4776-8006-D1D8E5C5D68F}"/>
    <cellStyle name="出力 3 2 12 20" xfId="46873" xr:uid="{45824CB0-9B1C-45ED-84CB-C53DC6BDBCA6}"/>
    <cellStyle name="出力 3 2 12 21" xfId="47557" xr:uid="{76AD79D2-2F39-405A-8DF9-D42D4A03D3AE}"/>
    <cellStyle name="出力 3 2 12 3" xfId="4429" xr:uid="{DB36FD43-DB8D-49D1-923C-ABB56F77C8F4}"/>
    <cellStyle name="出力 3 2 12 3 2" xfId="15185" xr:uid="{5FC58DF5-EBDB-494B-8B7B-0C52867D93E9}"/>
    <cellStyle name="出力 3 2 12 3 2 2" xfId="36875" xr:uid="{B5B5629A-173D-42BC-9FC0-4FDB665B3B9D}"/>
    <cellStyle name="出力 3 2 12 3 2 3" xfId="51086" xr:uid="{82F30C9E-EC3A-4A1E-89F3-3B23046899E7}"/>
    <cellStyle name="出力 3 2 12 3 3" xfId="26117" xr:uid="{875ECF20-A7E8-4190-B7DE-A8EC3A4B0E83}"/>
    <cellStyle name="出力 3 2 12 3 4" xfId="48917" xr:uid="{1AC46E9D-09BA-4B05-A5FA-9A3AAD76C8A3}"/>
    <cellStyle name="出力 3 2 12 4" xfId="5105" xr:uid="{A013105F-F9CE-456E-977E-54E8C66EADD4}"/>
    <cellStyle name="出力 3 2 12 4 2" xfId="15861" xr:uid="{E886807D-AA38-4F9A-A22B-57B3255810FD}"/>
    <cellStyle name="出力 3 2 12 4 2 2" xfId="37551" xr:uid="{252D8720-DD7E-4AD7-8C57-687807A72752}"/>
    <cellStyle name="出力 3 2 12 4 3" xfId="26793" xr:uid="{2FB288EE-EEC1-45B3-9520-EB4BEB1D3E9F}"/>
    <cellStyle name="出力 3 2 12 4 4" xfId="49726" xr:uid="{4C9940B1-91FF-4A14-A986-FD8AEBCA2D06}"/>
    <cellStyle name="出力 3 2 12 5" xfId="5785" xr:uid="{670199B6-B724-481C-9CC6-F848AB0FD3D4}"/>
    <cellStyle name="出力 3 2 12 5 2" xfId="16541" xr:uid="{6E94A411-230D-47FD-8E8E-92CFFD7DDE94}"/>
    <cellStyle name="出力 3 2 12 5 2 2" xfId="38231" xr:uid="{3351D688-B991-43D4-8E8B-9EF6B2418743}"/>
    <cellStyle name="出力 3 2 12 5 3" xfId="27472" xr:uid="{E5CE3AF7-2035-4AFE-92EA-1BCADA0E00A1}"/>
    <cellStyle name="出力 3 2 12 6" xfId="6468" xr:uid="{C700482F-EB9B-47A0-8F88-C2208E764ACB}"/>
    <cellStyle name="出力 3 2 12 6 2" xfId="17224" xr:uid="{077C7BE1-24BE-4952-B114-275F433649E2}"/>
    <cellStyle name="出力 3 2 12 6 2 2" xfId="38914" xr:uid="{49869F16-7539-404B-886D-0612E8AA1F77}"/>
    <cellStyle name="出力 3 2 12 6 3" xfId="28155" xr:uid="{35ADE5D0-E83C-48BF-9292-5289556F35BA}"/>
    <cellStyle name="出力 3 2 12 7" xfId="7147" xr:uid="{F2A5C412-2EAF-487A-B2B0-ECCDBA93D5C9}"/>
    <cellStyle name="出力 3 2 12 7 2" xfId="17903" xr:uid="{0C92D9AB-3071-4FE5-88E4-D21D007C1E9F}"/>
    <cellStyle name="出力 3 2 12 7 2 2" xfId="39593" xr:uid="{4D11CCE7-2447-4FCA-AC17-63E1515E05D9}"/>
    <cellStyle name="出力 3 2 12 7 3" xfId="28834" xr:uid="{5AB5FCCA-A6DA-48E8-B261-88FD688B7CA5}"/>
    <cellStyle name="出力 3 2 12 8" xfId="7810" xr:uid="{C5DD9D61-F085-4711-B59F-F64963350433}"/>
    <cellStyle name="出力 3 2 12 8 2" xfId="18566" xr:uid="{CDC4D599-B86B-4AED-A40C-DFDA08F25634}"/>
    <cellStyle name="出力 3 2 12 8 2 2" xfId="40257" xr:uid="{A5B1BBA5-C362-4D3D-AB7D-ED4D64FE3CB9}"/>
    <cellStyle name="出力 3 2 12 8 3" xfId="29498" xr:uid="{3622DB37-701A-4C8C-AB81-39796A99B8E8}"/>
    <cellStyle name="出力 3 2 12 9" xfId="8446" xr:uid="{95FC36CA-81C6-44CF-867A-F1CCA0B1C407}"/>
    <cellStyle name="出力 3 2 12 9 2" xfId="19202" xr:uid="{78C06B76-F2E7-4B88-9811-ABD78312CE15}"/>
    <cellStyle name="出力 3 2 12 9 2 2" xfId="40893" xr:uid="{90920A57-F9F9-418C-AA47-E56A08D5995A}"/>
    <cellStyle name="出力 3 2 12 9 3" xfId="30134" xr:uid="{A8888F57-307D-41B2-BBAB-4A39A484A546}"/>
    <cellStyle name="出力 3 2 13" xfId="3157" xr:uid="{411998DE-3B8E-415E-8C8E-8BB97C9E9631}"/>
    <cellStyle name="出力 3 2 13 10" xfId="9185" xr:uid="{107BBCF2-5254-4ADF-9404-D1BC885154EE}"/>
    <cellStyle name="出力 3 2 13 10 2" xfId="19942" xr:uid="{B95B894E-C882-4532-9786-B22CBDF8E622}"/>
    <cellStyle name="出力 3 2 13 10 2 2" xfId="41633" xr:uid="{C70E91A2-2B80-4991-B16D-F5E0D7294422}"/>
    <cellStyle name="出力 3 2 13 10 3" xfId="30874" xr:uid="{5E1AF9CE-092D-4AF4-AC6F-2D44D04D054B}"/>
    <cellStyle name="出力 3 2 13 11" xfId="9811" xr:uid="{B235A158-DFC9-42DC-8E25-ED1C162D228A}"/>
    <cellStyle name="出力 3 2 13 11 2" xfId="20568" xr:uid="{82317BDE-9488-4CE1-9448-43F01D03A307}"/>
    <cellStyle name="出力 3 2 13 11 2 2" xfId="42259" xr:uid="{C3A5E4CA-70A5-4F45-92D8-01C9F62A6695}"/>
    <cellStyle name="出力 3 2 13 11 3" xfId="31500" xr:uid="{1B4DF8E1-CDD1-450F-A43C-E550394BE542}"/>
    <cellStyle name="出力 3 2 13 12" xfId="10446" xr:uid="{23BEFAEC-55A0-4380-9040-0206F4C26B19}"/>
    <cellStyle name="出力 3 2 13 12 2" xfId="21203" xr:uid="{B37B0462-C669-4564-A803-A5D17793B0E9}"/>
    <cellStyle name="出力 3 2 13 12 2 2" xfId="42894" xr:uid="{C8A74BC5-7CBE-4CAC-9E83-B87F58ECAC9C}"/>
    <cellStyle name="出力 3 2 13 12 3" xfId="32135" xr:uid="{797195DA-782F-41B4-B446-9123BE7D21FB}"/>
    <cellStyle name="出力 3 2 13 13" xfId="11098" xr:uid="{603EDF9F-5D9E-4154-A371-6DDCE17C4E55}"/>
    <cellStyle name="出力 3 2 13 13 2" xfId="21855" xr:uid="{028160AD-B1D4-427A-8C27-AF1EAC530B2E}"/>
    <cellStyle name="出力 3 2 13 13 2 2" xfId="43546" xr:uid="{C81E0F96-E46B-4F8E-AFD1-094A700FABC4}"/>
    <cellStyle name="出力 3 2 13 13 3" xfId="32787" xr:uid="{49383964-2043-4319-A31F-4B565D35D3B8}"/>
    <cellStyle name="出力 3 2 13 14" xfId="11723" xr:uid="{2DE80BDD-6456-491F-8B76-4F44D58C4686}"/>
    <cellStyle name="出力 3 2 13 14 2" xfId="22480" xr:uid="{5A891837-BFE1-4C2F-BC84-C778FB9304C5}"/>
    <cellStyle name="出力 3 2 13 14 2 2" xfId="44171" xr:uid="{B0C34D9E-746F-4544-A868-715B76AFD25E}"/>
    <cellStyle name="出力 3 2 13 14 3" xfId="33412" xr:uid="{E8D4CEC7-CA7E-4F94-84B0-CA4A28B681B9}"/>
    <cellStyle name="出力 3 2 13 15" xfId="12328" xr:uid="{C6A96190-DB44-427D-8482-6E45B86878D7}"/>
    <cellStyle name="出力 3 2 13 15 2" xfId="23085" xr:uid="{6425C267-56E9-46BF-B45D-B8CE4F37DEE4}"/>
    <cellStyle name="出力 3 2 13 15 2 2" xfId="44776" xr:uid="{F4647B22-B944-4478-99DD-0294DF4DDE9B}"/>
    <cellStyle name="出力 3 2 13 15 3" xfId="34017" xr:uid="{FAFE1141-2AF4-4BF4-859C-2F4A987BE693}"/>
    <cellStyle name="出力 3 2 13 16" xfId="12957" xr:uid="{C6D17599-62E2-49C7-8E2C-34D578E6B3D8}"/>
    <cellStyle name="出力 3 2 13 16 2" xfId="23714" xr:uid="{B68C1BE8-E44E-4D8E-A298-9EDE73DDFC06}"/>
    <cellStyle name="出力 3 2 13 16 2 2" xfId="45405" xr:uid="{5E896780-521E-447B-B039-82F439FC2CA8}"/>
    <cellStyle name="出力 3 2 13 16 3" xfId="34646" xr:uid="{3458CFF3-F5C3-48C6-B0EF-42A0F4B6784C}"/>
    <cellStyle name="出力 3 2 13 17" xfId="13628" xr:uid="{708E3B72-E6B7-4FB4-8477-5AE05A079FE2}"/>
    <cellStyle name="出力 3 2 13 17 2" xfId="35317" xr:uid="{B0E8B35F-DE8E-4530-86E0-9DE8D46B26B8}"/>
    <cellStyle name="出力 3 2 13 18" xfId="24557" xr:uid="{832B486B-514B-40E2-8757-9B5763E59D90}"/>
    <cellStyle name="出力 3 2 13 19" xfId="46255" xr:uid="{9DA80722-F0D4-46FA-AE2A-F404F6D41CAA}"/>
    <cellStyle name="出力 3 2 13 2" xfId="3809" xr:uid="{D633AE05-DA26-422D-B642-372AFCB33541}"/>
    <cellStyle name="出力 3 2 13 2 2" xfId="14565" xr:uid="{A87A9DD5-7A22-4168-A1DC-FB6900754C93}"/>
    <cellStyle name="出力 3 2 13 2 2 2" xfId="36255" xr:uid="{DB82CBC4-5E27-4BE3-BB94-6040193B5172}"/>
    <cellStyle name="出力 3 2 13 2 2 3" xfId="50466" xr:uid="{B4687AD2-EE77-4EA0-8D66-A2BCF42332EF}"/>
    <cellStyle name="出力 3 2 13 2 3" xfId="25497" xr:uid="{A65236B4-655F-4CEC-BA14-8897A5A32F68}"/>
    <cellStyle name="出力 3 2 13 2 4" xfId="48297" xr:uid="{5F3998F1-3DF6-4330-B0F6-E55DA686D80A}"/>
    <cellStyle name="出力 3 2 13 20" xfId="46933" xr:uid="{08D53B18-7E33-4B65-9BDF-0FE54238EE7B}"/>
    <cellStyle name="出力 3 2 13 21" xfId="47617" xr:uid="{237EFFD7-2FB7-459A-9756-1C71A6A6E530}"/>
    <cellStyle name="出力 3 2 13 3" xfId="4489" xr:uid="{EA86CC62-D64A-4EAB-ABBC-DBF5E7E6442A}"/>
    <cellStyle name="出力 3 2 13 3 2" xfId="15245" xr:uid="{EC2DE965-DA02-4B0B-9AF1-3876EA8EA687}"/>
    <cellStyle name="出力 3 2 13 3 2 2" xfId="36935" xr:uid="{315567F2-4313-4E6E-97EE-D58652EEB478}"/>
    <cellStyle name="出力 3 2 13 3 2 3" xfId="51146" xr:uid="{A023767E-7825-48EC-A310-608324D664F7}"/>
    <cellStyle name="出力 3 2 13 3 3" xfId="26177" xr:uid="{D77AC16A-5166-42BF-8DDF-D610618AD8F3}"/>
    <cellStyle name="出力 3 2 13 3 4" xfId="48977" xr:uid="{4B1724F0-A2E2-4842-A916-C217859DD393}"/>
    <cellStyle name="出力 3 2 13 4" xfId="5165" xr:uid="{956134CC-3EC8-4709-84E5-1640D9A399AB}"/>
    <cellStyle name="出力 3 2 13 4 2" xfId="15921" xr:uid="{607398B2-EDC5-4F75-8AEB-67BAC4E3E7E8}"/>
    <cellStyle name="出力 3 2 13 4 2 2" xfId="37611" xr:uid="{9DEDB7AF-619A-465D-942E-335F478C6D4E}"/>
    <cellStyle name="出力 3 2 13 4 3" xfId="26853" xr:uid="{86E007E7-5EE6-4C5F-94E4-7083C4274132}"/>
    <cellStyle name="出力 3 2 13 4 4" xfId="49786" xr:uid="{9F568C67-CBE7-4C12-B77E-D42B5928B23A}"/>
    <cellStyle name="出力 3 2 13 5" xfId="5845" xr:uid="{AB759903-CD9D-4CC3-A6B3-85A01F3ACADF}"/>
    <cellStyle name="出力 3 2 13 5 2" xfId="16601" xr:uid="{9E549350-8C84-4BB0-B743-A1C60F3E623C}"/>
    <cellStyle name="出力 3 2 13 5 2 2" xfId="38291" xr:uid="{0F2B1834-ECB5-4ACD-8BD9-4BF91F412DEE}"/>
    <cellStyle name="出力 3 2 13 5 3" xfId="27532" xr:uid="{B52A0267-45E5-4E75-B4E9-8F99FA6A0850}"/>
    <cellStyle name="出力 3 2 13 6" xfId="6528" xr:uid="{A0A1862B-10C4-45D9-8516-8B441F2FFC01}"/>
    <cellStyle name="出力 3 2 13 6 2" xfId="17284" xr:uid="{23C8B72F-7E7C-47BD-93A4-B7D8B509D3F6}"/>
    <cellStyle name="出力 3 2 13 6 2 2" xfId="38974" xr:uid="{372350CB-9C64-428A-964F-D842FEAB3B21}"/>
    <cellStyle name="出力 3 2 13 6 3" xfId="28215" xr:uid="{23F86CE8-96D2-4CEF-86A5-0E0AF5255FCE}"/>
    <cellStyle name="出力 3 2 13 7" xfId="7207" xr:uid="{B5DC6281-FC21-40A6-AD10-3F36AA6565C8}"/>
    <cellStyle name="出力 3 2 13 7 2" xfId="17963" xr:uid="{4D99B37E-6EE3-4C95-8626-59E51715A2FD}"/>
    <cellStyle name="出力 3 2 13 7 2 2" xfId="39653" xr:uid="{AEC7527A-6C43-4C57-AFCC-81E48546A919}"/>
    <cellStyle name="出力 3 2 13 7 3" xfId="28894" xr:uid="{CE0B3147-E443-4043-9FE1-FB8689BFF806}"/>
    <cellStyle name="出力 3 2 13 8" xfId="7870" xr:uid="{DC883C71-407B-4A41-8B2B-E0064C9B7609}"/>
    <cellStyle name="出力 3 2 13 8 2" xfId="18626" xr:uid="{72C01AF9-BD16-4B4D-8E2A-8A21F81FAE3B}"/>
    <cellStyle name="出力 3 2 13 8 2 2" xfId="40317" xr:uid="{DF6C3F21-53D0-438D-8A74-566C19C7D541}"/>
    <cellStyle name="出力 3 2 13 8 3" xfId="29558" xr:uid="{31DBD7C4-48E8-43F1-8CA9-6A391EB5D8F7}"/>
    <cellStyle name="出力 3 2 13 9" xfId="8506" xr:uid="{86DD3D5D-8DE2-4FAE-868F-EBA0BA4B2A1D}"/>
    <cellStyle name="出力 3 2 13 9 2" xfId="19262" xr:uid="{3C7BE396-714A-40CD-BFF7-E6717D6B1712}"/>
    <cellStyle name="出力 3 2 13 9 2 2" xfId="40953" xr:uid="{7C71EEFD-9F91-4C46-AF54-7BBECA131F2A}"/>
    <cellStyle name="出力 3 2 13 9 3" xfId="30194" xr:uid="{FE863331-7366-4C8C-8654-69B8322BA558}"/>
    <cellStyle name="出力 3 2 14" xfId="3217" xr:uid="{D94CCE6A-0B35-48E7-8714-E9D23B1C0FAF}"/>
    <cellStyle name="出力 3 2 14 10" xfId="9245" xr:uid="{5A51789D-62EA-4233-97C6-A0E66CD23351}"/>
    <cellStyle name="出力 3 2 14 10 2" xfId="20002" xr:uid="{17856AAF-7FA3-406B-B6CF-E736FBF4F860}"/>
    <cellStyle name="出力 3 2 14 10 2 2" xfId="41693" xr:uid="{6DEA5D96-B9A4-4269-A59C-3DFD48097353}"/>
    <cellStyle name="出力 3 2 14 10 3" xfId="30934" xr:uid="{D48C695E-D345-4E8D-8994-8C3B36D1FDEB}"/>
    <cellStyle name="出力 3 2 14 11" xfId="9871" xr:uid="{084E72E5-DBED-423B-8B4F-6A0AAA9DE889}"/>
    <cellStyle name="出力 3 2 14 11 2" xfId="20628" xr:uid="{B23038CB-BE61-43E1-B6AF-66A76D45F0B8}"/>
    <cellStyle name="出力 3 2 14 11 2 2" xfId="42319" xr:uid="{F0CB60E5-27BB-48CB-B799-CF2B4C357D27}"/>
    <cellStyle name="出力 3 2 14 11 3" xfId="31560" xr:uid="{284A2FCD-8CA2-49B7-A483-44824BB1C57C}"/>
    <cellStyle name="出力 3 2 14 12" xfId="10506" xr:uid="{14CF20A6-B382-414B-9638-E0DDAEACB2F6}"/>
    <cellStyle name="出力 3 2 14 12 2" xfId="21263" xr:uid="{BE0F51B8-54B7-4565-B14C-C255BE472D7D}"/>
    <cellStyle name="出力 3 2 14 12 2 2" xfId="42954" xr:uid="{73B1055F-C365-456D-A455-87E8E5A7BCAB}"/>
    <cellStyle name="出力 3 2 14 12 3" xfId="32195" xr:uid="{F25C9964-8215-41C9-9402-1030A5AC2EFB}"/>
    <cellStyle name="出力 3 2 14 13" xfId="11158" xr:uid="{D8BB22C6-2135-48BD-B675-8B924CD4D00E}"/>
    <cellStyle name="出力 3 2 14 13 2" xfId="21915" xr:uid="{B9A5CEDF-5B74-441E-BFB8-D8F38371F98C}"/>
    <cellStyle name="出力 3 2 14 13 2 2" xfId="43606" xr:uid="{81174CAA-05D2-4230-A55B-CCC1F1F13E02}"/>
    <cellStyle name="出力 3 2 14 13 3" xfId="32847" xr:uid="{406E9FBB-6CC9-4CFB-9A32-E866E3ED8B9C}"/>
    <cellStyle name="出力 3 2 14 14" xfId="11783" xr:uid="{5E93105B-75EC-4D23-9BCD-28CCADBED1E7}"/>
    <cellStyle name="出力 3 2 14 14 2" xfId="22540" xr:uid="{DE25F756-0F20-4E49-B3B1-FBDA9C4C2F80}"/>
    <cellStyle name="出力 3 2 14 14 2 2" xfId="44231" xr:uid="{E6878C46-5042-4A40-9AE5-2FA195BA61DD}"/>
    <cellStyle name="出力 3 2 14 14 3" xfId="33472" xr:uid="{15A0510B-B17B-4AB5-B763-485CE379BED8}"/>
    <cellStyle name="出力 3 2 14 15" xfId="12388" xr:uid="{F63BBCFD-A0BC-4107-9F9A-80B918F0ED33}"/>
    <cellStyle name="出力 3 2 14 15 2" xfId="23145" xr:uid="{C6E9C5BD-430F-416F-B9FF-B73DD5594231}"/>
    <cellStyle name="出力 3 2 14 15 2 2" xfId="44836" xr:uid="{67769B3E-2333-464A-A045-3A2E5F0D6C62}"/>
    <cellStyle name="出力 3 2 14 15 3" xfId="34077" xr:uid="{C53BD68A-3761-4875-A381-CDE78CC65173}"/>
    <cellStyle name="出力 3 2 14 16" xfId="13017" xr:uid="{550EFE98-9CE0-42B7-AA8F-FBE12616C8B8}"/>
    <cellStyle name="出力 3 2 14 16 2" xfId="23774" xr:uid="{C46B61D2-3F56-4954-BC66-78ACD084A896}"/>
    <cellStyle name="出力 3 2 14 16 2 2" xfId="45465" xr:uid="{779FEF3E-FD53-4CFC-B067-51D8F8584128}"/>
    <cellStyle name="出力 3 2 14 16 3" xfId="34706" xr:uid="{4D20B462-ADE2-4ECB-9A91-38D6C3E49E97}"/>
    <cellStyle name="出力 3 2 14 17" xfId="13688" xr:uid="{287BAC1E-AA07-44EA-8A1B-BD4ECF00D4FB}"/>
    <cellStyle name="出力 3 2 14 17 2" xfId="35377" xr:uid="{56D59910-604A-405E-8082-7EFFE486FF3D}"/>
    <cellStyle name="出力 3 2 14 18" xfId="24617" xr:uid="{EA094849-60C6-4F2D-95F4-9E0F3DFBF458}"/>
    <cellStyle name="出力 3 2 14 19" xfId="46315" xr:uid="{F8E10ADC-42F0-4588-9AB7-15F93EB7633F}"/>
    <cellStyle name="出力 3 2 14 2" xfId="3869" xr:uid="{FA976A72-C523-44AE-A461-5DF41F133DDC}"/>
    <cellStyle name="出力 3 2 14 2 2" xfId="14625" xr:uid="{897DB8BD-D719-46F4-A390-7ABC5512E3E7}"/>
    <cellStyle name="出力 3 2 14 2 2 2" xfId="36315" xr:uid="{1540B061-8304-43B3-82D0-C133924C94BD}"/>
    <cellStyle name="出力 3 2 14 2 2 3" xfId="50526" xr:uid="{24A60F71-5BD5-4B94-8558-9B4E5EAA1680}"/>
    <cellStyle name="出力 3 2 14 2 3" xfId="25557" xr:uid="{4D0D5A47-40B3-4A48-AB98-C83A0D6EF1EC}"/>
    <cellStyle name="出力 3 2 14 2 4" xfId="48357" xr:uid="{255F639D-CE12-4C24-847F-419211F7BEF7}"/>
    <cellStyle name="出力 3 2 14 20" xfId="46993" xr:uid="{E4A70543-2BC2-428F-98AA-18A6C9C7E35C}"/>
    <cellStyle name="出力 3 2 14 21" xfId="47677" xr:uid="{8C6C975F-E9A7-41CE-A463-C7FC40B67B9E}"/>
    <cellStyle name="出力 3 2 14 3" xfId="4549" xr:uid="{2874D535-B661-405C-8DAB-FD6E84D42B5D}"/>
    <cellStyle name="出力 3 2 14 3 2" xfId="15305" xr:uid="{BD29F0B0-EE9C-4716-B133-E1901B7BF87E}"/>
    <cellStyle name="出力 3 2 14 3 2 2" xfId="36995" xr:uid="{444C5706-3FCA-4232-A465-0DE6A2A056F8}"/>
    <cellStyle name="出力 3 2 14 3 2 3" xfId="51206" xr:uid="{3A258CD0-3825-4612-BE47-839C24A9C479}"/>
    <cellStyle name="出力 3 2 14 3 3" xfId="26237" xr:uid="{20F1FC43-877B-41A8-9A3F-6A30E685EA7C}"/>
    <cellStyle name="出力 3 2 14 3 4" xfId="49037" xr:uid="{F0F47BF0-6B9F-4E35-BD29-77CA2FDAC374}"/>
    <cellStyle name="出力 3 2 14 4" xfId="5225" xr:uid="{0F679128-F58E-4228-8716-C084173EA195}"/>
    <cellStyle name="出力 3 2 14 4 2" xfId="15981" xr:uid="{7E885820-EA8D-4B8E-A082-3D07A5C37910}"/>
    <cellStyle name="出力 3 2 14 4 2 2" xfId="37671" xr:uid="{D54BFC7F-F558-4487-BEAF-93905BD9749B}"/>
    <cellStyle name="出力 3 2 14 4 3" xfId="26913" xr:uid="{67AC8B93-24E0-4176-8401-8474E2F74165}"/>
    <cellStyle name="出力 3 2 14 4 4" xfId="49846" xr:uid="{8A3C4F05-DDA5-470E-A5E3-C0F068593242}"/>
    <cellStyle name="出力 3 2 14 5" xfId="5905" xr:uid="{DB330E12-0993-4627-8F5C-077B0D8593EB}"/>
    <cellStyle name="出力 3 2 14 5 2" xfId="16661" xr:uid="{34EA2FE0-7752-485F-85F3-B835198229BE}"/>
    <cellStyle name="出力 3 2 14 5 2 2" xfId="38351" xr:uid="{C01BDB86-50F4-4E9C-82DF-3879EB2A5B3D}"/>
    <cellStyle name="出力 3 2 14 5 3" xfId="27592" xr:uid="{C23EA934-12EC-4A0E-A5CE-89D708A3968F}"/>
    <cellStyle name="出力 3 2 14 6" xfId="6588" xr:uid="{F73A9CC6-1042-4C8E-ADDD-A438B762B09B}"/>
    <cellStyle name="出力 3 2 14 6 2" xfId="17344" xr:uid="{AE60B90E-4F10-4102-9DB0-403024D141C2}"/>
    <cellStyle name="出力 3 2 14 6 2 2" xfId="39034" xr:uid="{002539A4-85C9-46FB-B366-580F7F816610}"/>
    <cellStyle name="出力 3 2 14 6 3" xfId="28275" xr:uid="{A776A7AC-2C93-42F3-BE24-19C6F5196087}"/>
    <cellStyle name="出力 3 2 14 7" xfId="7267" xr:uid="{F832B455-FA58-413E-9AF2-A7B09812D62A}"/>
    <cellStyle name="出力 3 2 14 7 2" xfId="18023" xr:uid="{62A4FD55-7DE7-468B-B811-FC4ADD3A3C28}"/>
    <cellStyle name="出力 3 2 14 7 2 2" xfId="39713" xr:uid="{31EE6619-42CE-4682-BC2D-3728FD6DDA61}"/>
    <cellStyle name="出力 3 2 14 7 3" xfId="28954" xr:uid="{AC203D32-2B25-4024-B1F7-7F470F9814AB}"/>
    <cellStyle name="出力 3 2 14 8" xfId="7930" xr:uid="{67A9A543-B921-481C-BC78-298B8E2E7FB9}"/>
    <cellStyle name="出力 3 2 14 8 2" xfId="18686" xr:uid="{A6C4D071-A5B9-4C70-82E1-5E0EC8525C67}"/>
    <cellStyle name="出力 3 2 14 8 2 2" xfId="40377" xr:uid="{311E80A3-91F7-48EF-8306-DC26157D93E4}"/>
    <cellStyle name="出力 3 2 14 8 3" xfId="29618" xr:uid="{A945F8B7-7A79-4AD0-B041-80C73051ABB9}"/>
    <cellStyle name="出力 3 2 14 9" xfId="8566" xr:uid="{12CB7C48-FD59-44E5-AA6E-7B303AB202FF}"/>
    <cellStyle name="出力 3 2 14 9 2" xfId="19322" xr:uid="{25D5F7B2-05C6-406A-B7DF-1AAB9B52F8A6}"/>
    <cellStyle name="出力 3 2 14 9 2 2" xfId="41013" xr:uid="{DB082029-3A0C-4EA4-AD69-920FF5150A06}"/>
    <cellStyle name="出力 3 2 14 9 3" xfId="30254" xr:uid="{7E21FDBA-FCF6-447F-817C-ABFB46AAA3F9}"/>
    <cellStyle name="出力 3 2 15" xfId="3277" xr:uid="{13DF7653-7930-4220-B644-BEA6BCA18A9D}"/>
    <cellStyle name="出力 3 2 15 10" xfId="9305" xr:uid="{87C4E830-AF5B-4D29-9C83-022690558C72}"/>
    <cellStyle name="出力 3 2 15 10 2" xfId="20062" xr:uid="{56EF8DFE-F962-4CFA-86AB-5FBDAF7C6764}"/>
    <cellStyle name="出力 3 2 15 10 2 2" xfId="41753" xr:uid="{A4665100-05AD-4753-B2D5-293C9A220580}"/>
    <cellStyle name="出力 3 2 15 10 3" xfId="30994" xr:uid="{7FCDB3D6-B398-4C69-AE61-29847A1BE14A}"/>
    <cellStyle name="出力 3 2 15 11" xfId="9931" xr:uid="{E71C1950-6B62-4DF2-AE77-2E7FEEBB9FB2}"/>
    <cellStyle name="出力 3 2 15 11 2" xfId="20688" xr:uid="{3D3D54FF-8335-4FCA-985F-0932B9E4B3AE}"/>
    <cellStyle name="出力 3 2 15 11 2 2" xfId="42379" xr:uid="{48E61510-7FF0-4DAC-81DD-CC9E6BFF68C9}"/>
    <cellStyle name="出力 3 2 15 11 3" xfId="31620" xr:uid="{B3BA3371-C1F8-4E97-BB27-E3B53BD2BD76}"/>
    <cellStyle name="出力 3 2 15 12" xfId="10566" xr:uid="{AD0B4CAE-97EA-42AD-834A-97C9801C6BE8}"/>
    <cellStyle name="出力 3 2 15 12 2" xfId="21323" xr:uid="{E8AF9E39-F365-4AC0-9E6D-52B6AA15E9E7}"/>
    <cellStyle name="出力 3 2 15 12 2 2" xfId="43014" xr:uid="{A0856A1E-50DA-44A6-A410-01702840F80F}"/>
    <cellStyle name="出力 3 2 15 12 3" xfId="32255" xr:uid="{A1E7B87C-89F1-4E12-B328-2DCF6A6CD78E}"/>
    <cellStyle name="出力 3 2 15 13" xfId="11218" xr:uid="{900CE42D-81A7-46A1-B377-8E4700DDF7A5}"/>
    <cellStyle name="出力 3 2 15 13 2" xfId="21975" xr:uid="{BA2FFCC3-A7E4-47F4-B54B-6A9AC0F1C3F7}"/>
    <cellStyle name="出力 3 2 15 13 2 2" xfId="43666" xr:uid="{B5BD6BA0-962C-431B-ABC4-80052886359A}"/>
    <cellStyle name="出力 3 2 15 13 3" xfId="32907" xr:uid="{A98E53E6-2868-4933-AEC4-807F98893D03}"/>
    <cellStyle name="出力 3 2 15 14" xfId="11843" xr:uid="{B1D7083F-82B3-4A81-A5AA-AD8DC7C7DBCC}"/>
    <cellStyle name="出力 3 2 15 14 2" xfId="22600" xr:uid="{BF00A3D4-4433-4748-97EB-6463D55844A3}"/>
    <cellStyle name="出力 3 2 15 14 2 2" xfId="44291" xr:uid="{421A6477-644A-40A7-97E5-8BB97D3781AF}"/>
    <cellStyle name="出力 3 2 15 14 3" xfId="33532" xr:uid="{1D515EA6-1A05-4AE2-A55D-B38A4CF384A1}"/>
    <cellStyle name="出力 3 2 15 15" xfId="12448" xr:uid="{6ED7C547-529E-4220-8AF5-4C95D7543695}"/>
    <cellStyle name="出力 3 2 15 15 2" xfId="23205" xr:uid="{F6570BB3-53C9-4EBF-9CF9-2BFAC830037E}"/>
    <cellStyle name="出力 3 2 15 15 2 2" xfId="44896" xr:uid="{333D16B6-1ACA-4A65-A9A5-B96C56816372}"/>
    <cellStyle name="出力 3 2 15 15 3" xfId="34137" xr:uid="{03EF9C7E-811A-4FCF-A994-E5C042961C17}"/>
    <cellStyle name="出力 3 2 15 16" xfId="13077" xr:uid="{2D379C18-A552-469C-BB31-F1A6813DD565}"/>
    <cellStyle name="出力 3 2 15 16 2" xfId="23834" xr:uid="{89855C82-30BB-46EF-9080-A0352C13753F}"/>
    <cellStyle name="出力 3 2 15 16 2 2" xfId="45525" xr:uid="{BEFE2080-D294-47EE-BA3B-98B066E466D2}"/>
    <cellStyle name="出力 3 2 15 16 3" xfId="34766" xr:uid="{27941D1B-759D-451A-8CCA-0F4632225A63}"/>
    <cellStyle name="出力 3 2 15 17" xfId="13748" xr:uid="{57A0FD07-AD9C-4036-8173-E14DAF31DA10}"/>
    <cellStyle name="出力 3 2 15 17 2" xfId="35437" xr:uid="{BACBADA3-7AD5-4A77-890D-58DD01E2A6FC}"/>
    <cellStyle name="出力 3 2 15 18" xfId="24677" xr:uid="{79AA93DF-6790-44B3-9E22-2A022800934E}"/>
    <cellStyle name="出力 3 2 15 19" xfId="46375" xr:uid="{AD5E8D74-AD6E-4A3D-A6EA-9FE8F2C4979A}"/>
    <cellStyle name="出力 3 2 15 2" xfId="3929" xr:uid="{744B1D05-06C6-42B8-813F-01A8078CD974}"/>
    <cellStyle name="出力 3 2 15 2 2" xfId="14685" xr:uid="{C8D87B22-5BB5-4EFA-AD3F-0DFFCF073E5D}"/>
    <cellStyle name="出力 3 2 15 2 2 2" xfId="36375" xr:uid="{754547B0-4F5D-41E6-AB32-38812E375972}"/>
    <cellStyle name="出力 3 2 15 2 2 3" xfId="50586" xr:uid="{C354D476-02BD-4C2D-A350-0CD9EB1AA3D6}"/>
    <cellStyle name="出力 3 2 15 2 3" xfId="25617" xr:uid="{498B21F3-36DE-4494-99B8-A15FEFF66DF5}"/>
    <cellStyle name="出力 3 2 15 2 4" xfId="48417" xr:uid="{35AFC25F-0E90-44B2-91A3-3EFF92EC5172}"/>
    <cellStyle name="出力 3 2 15 20" xfId="47053" xr:uid="{B991797C-3781-47E6-9E46-D5C8782012DE}"/>
    <cellStyle name="出力 3 2 15 21" xfId="47737" xr:uid="{E9E70541-B08C-4DD4-A9BE-31CA0F334E1B}"/>
    <cellStyle name="出力 3 2 15 3" xfId="4609" xr:uid="{583B993C-46A4-46D7-A1DF-941D1B62E477}"/>
    <cellStyle name="出力 3 2 15 3 2" xfId="15365" xr:uid="{F43AC5E3-C78B-4E6A-865D-6CCBF2E508B2}"/>
    <cellStyle name="出力 3 2 15 3 2 2" xfId="37055" xr:uid="{18EF74E4-DFEE-4E9B-A486-66C137AC9D0A}"/>
    <cellStyle name="出力 3 2 15 3 2 3" xfId="51266" xr:uid="{18B0CADF-6DFD-4FDC-B821-12E3FC21117E}"/>
    <cellStyle name="出力 3 2 15 3 3" xfId="26297" xr:uid="{2ABCF70D-01F0-4CE4-983F-6D6816D3F7A0}"/>
    <cellStyle name="出力 3 2 15 3 4" xfId="49097" xr:uid="{F9341A1A-3F0D-4917-A79A-DE3757856866}"/>
    <cellStyle name="出力 3 2 15 4" xfId="5285" xr:uid="{9F8B9FCE-D219-4A7F-A74F-F91E2416FA9C}"/>
    <cellStyle name="出力 3 2 15 4 2" xfId="16041" xr:uid="{15D3C9B2-3EE0-4C23-883C-694292E5BD8E}"/>
    <cellStyle name="出力 3 2 15 4 2 2" xfId="37731" xr:uid="{425F969C-17F2-4664-B8BD-FF84D8CDA2F5}"/>
    <cellStyle name="出力 3 2 15 4 3" xfId="26973" xr:uid="{293440F6-45E8-4971-9AB1-35D04EBDB0BD}"/>
    <cellStyle name="出力 3 2 15 4 4" xfId="49906" xr:uid="{DF2BD635-18C4-4FFC-BFFA-64E38F5AAF26}"/>
    <cellStyle name="出力 3 2 15 5" xfId="5965" xr:uid="{40BAAE3B-1D8D-4E21-B9C5-A6BFD71CD872}"/>
    <cellStyle name="出力 3 2 15 5 2" xfId="16721" xr:uid="{42EB74E4-96B1-4339-9B70-05ADB7F0D76B}"/>
    <cellStyle name="出力 3 2 15 5 2 2" xfId="38411" xr:uid="{C32CAF29-0FB1-481B-8506-04F8CF123C8D}"/>
    <cellStyle name="出力 3 2 15 5 3" xfId="27652" xr:uid="{12DA7104-5B91-4F0C-90FC-5D5496EECA5A}"/>
    <cellStyle name="出力 3 2 15 6" xfId="6648" xr:uid="{8E348EAD-7D25-4609-90CB-BF3B41612ABE}"/>
    <cellStyle name="出力 3 2 15 6 2" xfId="17404" xr:uid="{B35AA583-6037-477A-A912-9F3E83537DFD}"/>
    <cellStyle name="出力 3 2 15 6 2 2" xfId="39094" xr:uid="{8F73946C-D72D-4497-B4E2-B78E44CE506F}"/>
    <cellStyle name="出力 3 2 15 6 3" xfId="28335" xr:uid="{2E51826B-3B64-4F9B-81EF-3973391EDC95}"/>
    <cellStyle name="出力 3 2 15 7" xfId="7327" xr:uid="{98F2EA81-317B-4FF6-A400-D5C30AD43870}"/>
    <cellStyle name="出力 3 2 15 7 2" xfId="18083" xr:uid="{3685D85A-B839-46CE-B6DA-53C0E090354F}"/>
    <cellStyle name="出力 3 2 15 7 2 2" xfId="39773" xr:uid="{79D380B3-A256-43BE-AD41-4D385F6BBCEE}"/>
    <cellStyle name="出力 3 2 15 7 3" xfId="29014" xr:uid="{219BC884-B4A3-415E-A5EF-6E1D9B734876}"/>
    <cellStyle name="出力 3 2 15 8" xfId="7990" xr:uid="{ACE21E12-F74F-4AB2-AB3F-A72B2FC81D77}"/>
    <cellStyle name="出力 3 2 15 8 2" xfId="18746" xr:uid="{BF38555F-0A08-40CD-A09D-6A6916DADBA3}"/>
    <cellStyle name="出力 3 2 15 8 2 2" xfId="40437" xr:uid="{FB1478AF-E940-459E-A31A-5635FF50F0B4}"/>
    <cellStyle name="出力 3 2 15 8 3" xfId="29678" xr:uid="{31550D03-8AA5-4746-9E94-16065A85E305}"/>
    <cellStyle name="出力 3 2 15 9" xfId="8626" xr:uid="{E714F4DE-59D4-40D3-ACA7-F8FDB469BAC2}"/>
    <cellStyle name="出力 3 2 15 9 2" xfId="19382" xr:uid="{015849D2-E1C7-4764-B216-AD6B2D4605A9}"/>
    <cellStyle name="出力 3 2 15 9 2 2" xfId="41073" xr:uid="{E0D3A7FA-D321-4BFE-B492-24E4E79FCC1F}"/>
    <cellStyle name="出力 3 2 15 9 3" xfId="30314" xr:uid="{27A422DB-5E5A-4B23-A438-721952A40395}"/>
    <cellStyle name="出力 3 2 16" xfId="2540" xr:uid="{D2469A51-CD2B-4E46-95BB-171B662556C6}"/>
    <cellStyle name="出力 3 2 16 2" xfId="13909" xr:uid="{9CF64D44-EF4D-42A3-9D27-3DF8917BD417}"/>
    <cellStyle name="出力 3 2 16 2 2" xfId="35599" xr:uid="{0AD21966-04E0-4375-95A4-86AACD479D17}"/>
    <cellStyle name="出力 3 2 16 2 3" xfId="49966" xr:uid="{6C681CD4-594B-4990-8C51-1B364D4F2FAA}"/>
    <cellStyle name="出力 3 2 16 3" xfId="24840" xr:uid="{71ACCAA1-0B6E-4185-ADA2-005F6FB9DDD7}"/>
    <cellStyle name="出力 3 2 16 4" xfId="47797" xr:uid="{64BE26C6-A4AC-4315-99C9-DC144451F8E5}"/>
    <cellStyle name="出力 3 2 17" xfId="2755" xr:uid="{A916A09E-0478-4F8A-B755-EBFBA90B3E1C}"/>
    <cellStyle name="出力 3 2 17 2" xfId="14061" xr:uid="{D9EE30A9-4C75-4212-A631-CDFAD8358E4A}"/>
    <cellStyle name="出力 3 2 17 2 2" xfId="35751" xr:uid="{A42F73B3-E5F1-4654-8B61-A7616FE5509E}"/>
    <cellStyle name="出力 3 2 17 2 3" xfId="50646" xr:uid="{A497C605-7BE0-4701-8AF3-59BE595BFE49}"/>
    <cellStyle name="出力 3 2 17 3" xfId="24992" xr:uid="{91106AC3-EBA8-4C26-82C4-0F494018C6E8}"/>
    <cellStyle name="出力 3 2 17 4" xfId="48477" xr:uid="{B573B594-8075-4B21-B19A-E59CC286086B}"/>
    <cellStyle name="出力 3 2 18" xfId="2640" xr:uid="{D36AEDE6-CF45-42FF-B154-067AE0DCE8C9}"/>
    <cellStyle name="出力 3 2 18 2" xfId="14009" xr:uid="{4C6795F2-20BE-42A8-AFCE-B46F8DD8B74E}"/>
    <cellStyle name="出力 3 2 18 2 2" xfId="35699" xr:uid="{00883EC9-9A6E-4F2F-9D42-FAA04F4C3A35}"/>
    <cellStyle name="出力 3 2 18 3" xfId="24940" xr:uid="{1ECB14F9-FD9E-41C3-8E96-76B36B5622F5}"/>
    <cellStyle name="出力 3 2 18 4" xfId="49286" xr:uid="{0442A627-9D97-437F-83DB-40B376C0D71C}"/>
    <cellStyle name="出力 3 2 19" xfId="2553" xr:uid="{C3128548-058C-46BD-BAE4-A3928D913E37}"/>
    <cellStyle name="出力 3 2 19 2" xfId="13922" xr:uid="{B3A8FF15-663C-453B-A130-D295877FE643}"/>
    <cellStyle name="出力 3 2 19 2 2" xfId="35612" xr:uid="{C94D4F71-BDFC-451F-B322-03D08ED54AE8}"/>
    <cellStyle name="出力 3 2 19 3" xfId="24853" xr:uid="{A7E00FD5-2EEB-499F-9BCC-F3CE00B4AB22}"/>
    <cellStyle name="出力 3 2 2" xfId="2465" xr:uid="{3C0E00D4-9BF3-4473-BC0A-A4D0633757F8}"/>
    <cellStyle name="出力 3 2 2 10" xfId="3247" xr:uid="{B12E10C1-00BC-44F8-B981-4A3A7356A477}"/>
    <cellStyle name="出力 3 2 2 10 10" xfId="9275" xr:uid="{970E1A37-729E-4C36-9B2E-9D19D4CE4A83}"/>
    <cellStyle name="出力 3 2 2 10 10 2" xfId="20032" xr:uid="{F8298247-5FBB-4571-B659-1E335DCF6FD4}"/>
    <cellStyle name="出力 3 2 2 10 10 2 2" xfId="41723" xr:uid="{F9B6F8DD-DADF-4554-870E-F1802F93EBEE}"/>
    <cellStyle name="出力 3 2 2 10 10 3" xfId="30964" xr:uid="{278F2582-3AEB-41B5-85E7-F7377A0FB021}"/>
    <cellStyle name="出力 3 2 2 10 11" xfId="9901" xr:uid="{4DB2FCE2-FEFA-45D8-8273-AE2278B188D7}"/>
    <cellStyle name="出力 3 2 2 10 11 2" xfId="20658" xr:uid="{25C210E2-288A-4A2E-B92A-FFE4E75A3F13}"/>
    <cellStyle name="出力 3 2 2 10 11 2 2" xfId="42349" xr:uid="{313A938E-74D9-462B-B43E-9DD67AFEFE4D}"/>
    <cellStyle name="出力 3 2 2 10 11 3" xfId="31590" xr:uid="{2EA8CDF5-2B96-4CE1-B378-D1939C4CC48E}"/>
    <cellStyle name="出力 3 2 2 10 12" xfId="10536" xr:uid="{F07B496B-2601-401C-909E-380A057C1635}"/>
    <cellStyle name="出力 3 2 2 10 12 2" xfId="21293" xr:uid="{76217AB5-ED73-477A-89F7-1034DCA8482F}"/>
    <cellStyle name="出力 3 2 2 10 12 2 2" xfId="42984" xr:uid="{9D1A9F4A-3C0C-4199-8625-057952B531D4}"/>
    <cellStyle name="出力 3 2 2 10 12 3" xfId="32225" xr:uid="{1DDEC3BA-E7D1-4C94-AC91-7A3E364DD4A1}"/>
    <cellStyle name="出力 3 2 2 10 13" xfId="11188" xr:uid="{3F8291D3-0742-41A2-A84B-489FF39EF63D}"/>
    <cellStyle name="出力 3 2 2 10 13 2" xfId="21945" xr:uid="{A80EB892-22C1-40B2-80DD-F546648AF908}"/>
    <cellStyle name="出力 3 2 2 10 13 2 2" xfId="43636" xr:uid="{FFB0D0D3-F60D-4747-B1A0-C96C1A953684}"/>
    <cellStyle name="出力 3 2 2 10 13 3" xfId="32877" xr:uid="{FCC509BD-72D8-4AFD-AD52-2A311D8FEF6C}"/>
    <cellStyle name="出力 3 2 2 10 14" xfId="11813" xr:uid="{E9F3CC2A-64A4-4DD9-9C82-12B3529FB03E}"/>
    <cellStyle name="出力 3 2 2 10 14 2" xfId="22570" xr:uid="{4BCBA482-0305-442D-B7A9-412A96E229C1}"/>
    <cellStyle name="出力 3 2 2 10 14 2 2" xfId="44261" xr:uid="{63C7EAF3-B4B1-4B6F-8495-3FB6B75C4F85}"/>
    <cellStyle name="出力 3 2 2 10 14 3" xfId="33502" xr:uid="{5045A37A-AABF-43F1-A8EA-725300FCFD73}"/>
    <cellStyle name="出力 3 2 2 10 15" xfId="12418" xr:uid="{0A24BCCA-C7D6-4BF2-A6DA-BD3DE99C5375}"/>
    <cellStyle name="出力 3 2 2 10 15 2" xfId="23175" xr:uid="{CB87E37E-8FD3-4133-846E-9C0DA8549CC9}"/>
    <cellStyle name="出力 3 2 2 10 15 2 2" xfId="44866" xr:uid="{DEE2CACD-10FC-4EB2-A9AA-7E3BA1038359}"/>
    <cellStyle name="出力 3 2 2 10 15 3" xfId="34107" xr:uid="{0C853435-265F-40CC-81EA-595292D6C42C}"/>
    <cellStyle name="出力 3 2 2 10 16" xfId="13047" xr:uid="{889A493A-EE1B-4D4B-B6CE-6A2C007ABF8C}"/>
    <cellStyle name="出力 3 2 2 10 16 2" xfId="23804" xr:uid="{44403C8E-E64F-4034-A74D-2BE3A497A2DC}"/>
    <cellStyle name="出力 3 2 2 10 16 2 2" xfId="45495" xr:uid="{3A00C874-3C61-42D3-B82C-E2139FDAF224}"/>
    <cellStyle name="出力 3 2 2 10 16 3" xfId="34736" xr:uid="{AAE24F4D-D94A-4508-85D9-1F1C200C96B0}"/>
    <cellStyle name="出力 3 2 2 10 17" xfId="13718" xr:uid="{BB507220-410B-45B7-BA98-BBC3DBFE9986}"/>
    <cellStyle name="出力 3 2 2 10 17 2" xfId="35407" xr:uid="{71AF6C03-0E37-4D22-BCDF-3F5B1D32B425}"/>
    <cellStyle name="出力 3 2 2 10 18" xfId="24647" xr:uid="{AC196BAF-53C2-4E00-85E7-E5C48072BEFA}"/>
    <cellStyle name="出力 3 2 2 10 19" xfId="46345" xr:uid="{B33A3124-8F44-4D4D-9726-5231A0BD542F}"/>
    <cellStyle name="出力 3 2 2 10 2" xfId="3899" xr:uid="{013DE0CC-D073-48CA-87A5-5027AAED5660}"/>
    <cellStyle name="出力 3 2 2 10 2 2" xfId="14655" xr:uid="{CC550B56-BAFA-4094-AC9D-A2BB64D5B177}"/>
    <cellStyle name="出力 3 2 2 10 2 2 2" xfId="36345" xr:uid="{21781C13-F080-4630-A9D0-DCB1E97CD1DF}"/>
    <cellStyle name="出力 3 2 2 10 2 2 3" xfId="50556" xr:uid="{9B4C22E1-F4D5-439A-BCAB-EF210F79F88F}"/>
    <cellStyle name="出力 3 2 2 10 2 3" xfId="25587" xr:uid="{BF377050-4517-4449-B143-8DDEC6C6E348}"/>
    <cellStyle name="出力 3 2 2 10 2 4" xfId="48387" xr:uid="{BC744B34-9329-439B-8B2F-2B3E269A6E2F}"/>
    <cellStyle name="出力 3 2 2 10 20" xfId="47023" xr:uid="{5359B43F-94ED-4256-B124-774FF1A4DFD6}"/>
    <cellStyle name="出力 3 2 2 10 21" xfId="47707" xr:uid="{F2EAFCE1-9C52-4527-8B21-8F434A9AEE10}"/>
    <cellStyle name="出力 3 2 2 10 3" xfId="4579" xr:uid="{B8E5823E-7DB5-4541-9DAF-428EED65A318}"/>
    <cellStyle name="出力 3 2 2 10 3 2" xfId="15335" xr:uid="{2E63BDAA-1AC7-4488-82C1-4BF82365DB7F}"/>
    <cellStyle name="出力 3 2 2 10 3 2 2" xfId="37025" xr:uid="{012BE5F2-D2AF-4CF7-A8F7-30BC13B7698F}"/>
    <cellStyle name="出力 3 2 2 10 3 2 3" xfId="51236" xr:uid="{C3A939B2-88A3-428A-B0C2-A8EA5D9506C3}"/>
    <cellStyle name="出力 3 2 2 10 3 3" xfId="26267" xr:uid="{5B972933-D57C-4360-918C-EBAEB04BD649}"/>
    <cellStyle name="出力 3 2 2 10 3 4" xfId="49067" xr:uid="{BA110F03-59D0-43FD-9293-B99716202E67}"/>
    <cellStyle name="出力 3 2 2 10 4" xfId="5255" xr:uid="{B706EDD9-CC9A-46F0-9FC7-11BF1B54A18E}"/>
    <cellStyle name="出力 3 2 2 10 4 2" xfId="16011" xr:uid="{688D88D5-E1FD-4413-8CB3-17247FCC8AD3}"/>
    <cellStyle name="出力 3 2 2 10 4 2 2" xfId="37701" xr:uid="{743E73F6-EBDB-46AB-B11E-890B1A9A4AA9}"/>
    <cellStyle name="出力 3 2 2 10 4 3" xfId="26943" xr:uid="{80A0066E-2B84-4A67-9317-DB3ABB853D66}"/>
    <cellStyle name="出力 3 2 2 10 4 4" xfId="49876" xr:uid="{C3EF040C-3859-4623-BC39-AF0C59B7A963}"/>
    <cellStyle name="出力 3 2 2 10 5" xfId="5935" xr:uid="{41934940-85C7-4B30-B83F-F3E3EDFCE625}"/>
    <cellStyle name="出力 3 2 2 10 5 2" xfId="16691" xr:uid="{E2B92B9E-3B42-4134-9C81-723E0EA3AD9C}"/>
    <cellStyle name="出力 3 2 2 10 5 2 2" xfId="38381" xr:uid="{FCF67A7B-454B-43C8-B704-820A749A4468}"/>
    <cellStyle name="出力 3 2 2 10 5 3" xfId="27622" xr:uid="{260ABA60-0B7E-45DD-BB9B-141AF38C9C17}"/>
    <cellStyle name="出力 3 2 2 10 6" xfId="6618" xr:uid="{27215752-BDA2-453A-9F8B-90636E64BCE4}"/>
    <cellStyle name="出力 3 2 2 10 6 2" xfId="17374" xr:uid="{E95F74DB-B8E6-4B17-9CC3-1B5A46CBE410}"/>
    <cellStyle name="出力 3 2 2 10 6 2 2" xfId="39064" xr:uid="{6F94E3DB-F869-4E6B-8A41-3706A89BA987}"/>
    <cellStyle name="出力 3 2 2 10 6 3" xfId="28305" xr:uid="{0D839389-1B19-4766-94BF-35FFC4C7011C}"/>
    <cellStyle name="出力 3 2 2 10 7" xfId="7297" xr:uid="{937EC5F1-8B3E-4D7F-9E86-AAC50CD3AA11}"/>
    <cellStyle name="出力 3 2 2 10 7 2" xfId="18053" xr:uid="{2C789262-7F66-482E-B853-F2DDAB96BAE0}"/>
    <cellStyle name="出力 3 2 2 10 7 2 2" xfId="39743" xr:uid="{8662C4F0-67C6-4DEB-B667-95760A574F4F}"/>
    <cellStyle name="出力 3 2 2 10 7 3" xfId="28984" xr:uid="{2AF24B2D-4D6A-40EA-BEB6-6AAE9D3B60B4}"/>
    <cellStyle name="出力 3 2 2 10 8" xfId="7960" xr:uid="{248C993B-247A-4D18-91F9-9AF1849FA374}"/>
    <cellStyle name="出力 3 2 2 10 8 2" xfId="18716" xr:uid="{08F9FB7E-1AAB-4739-B372-0C374E180350}"/>
    <cellStyle name="出力 3 2 2 10 8 2 2" xfId="40407" xr:uid="{EA441360-CBF7-470B-8B1F-7CE4B90E943E}"/>
    <cellStyle name="出力 3 2 2 10 8 3" xfId="29648" xr:uid="{5C191A29-E6D2-444F-A36B-8DC0EC3BD77A}"/>
    <cellStyle name="出力 3 2 2 10 9" xfId="8596" xr:uid="{5BB3D7BC-0401-401E-9240-EA95F5A4B643}"/>
    <cellStyle name="出力 3 2 2 10 9 2" xfId="19352" xr:uid="{37CEBFBB-95C2-401D-90DF-C59DA753D356}"/>
    <cellStyle name="出力 3 2 2 10 9 2 2" xfId="41043" xr:uid="{8CD73627-AB43-42F7-90ED-E9F7D0632B14}"/>
    <cellStyle name="出力 3 2 2 10 9 3" xfId="30284" xr:uid="{9AB7745A-08E8-4A3E-831E-22F5DE845677}"/>
    <cellStyle name="出力 3 2 2 11" xfId="3307" xr:uid="{40A382C3-CAD4-44E5-8049-969FC06BA078}"/>
    <cellStyle name="出力 3 2 2 11 10" xfId="9335" xr:uid="{08000A04-A8E2-4258-A432-FFE91D555D4E}"/>
    <cellStyle name="出力 3 2 2 11 10 2" xfId="20092" xr:uid="{33868456-E4CD-45D2-B111-95B6C44C9463}"/>
    <cellStyle name="出力 3 2 2 11 10 2 2" xfId="41783" xr:uid="{C6EAB9F9-5234-4878-841E-C092FCB1E063}"/>
    <cellStyle name="出力 3 2 2 11 10 3" xfId="31024" xr:uid="{2803E7B7-E60D-4F2E-A65C-E5498D73B929}"/>
    <cellStyle name="出力 3 2 2 11 11" xfId="9961" xr:uid="{DD09A058-762E-4122-AA5D-1EE9C43E6400}"/>
    <cellStyle name="出力 3 2 2 11 11 2" xfId="20718" xr:uid="{E00DC948-69C7-44A6-8D63-2DBD316948E1}"/>
    <cellStyle name="出力 3 2 2 11 11 2 2" xfId="42409" xr:uid="{EC945DC4-0315-4F2E-8E0A-F9ED95C4DEFB}"/>
    <cellStyle name="出力 3 2 2 11 11 3" xfId="31650" xr:uid="{110C2580-DE5D-4CCD-A549-4398D428449B}"/>
    <cellStyle name="出力 3 2 2 11 12" xfId="10596" xr:uid="{F4B2DF85-8783-4527-BD43-A1CD1B4CAEA8}"/>
    <cellStyle name="出力 3 2 2 11 12 2" xfId="21353" xr:uid="{769CADB9-9D41-491C-B868-946DEA63BD9C}"/>
    <cellStyle name="出力 3 2 2 11 12 2 2" xfId="43044" xr:uid="{B6057121-B43D-4C40-8000-1E0482537079}"/>
    <cellStyle name="出力 3 2 2 11 12 3" xfId="32285" xr:uid="{D68F6A9F-638C-4CD6-BFED-D2024C093D79}"/>
    <cellStyle name="出力 3 2 2 11 13" xfId="11248" xr:uid="{A6CA78C3-838F-428D-8E67-7D0781CD6741}"/>
    <cellStyle name="出力 3 2 2 11 13 2" xfId="22005" xr:uid="{32F0F3A0-F2D2-463B-8D8B-5416A3D4E617}"/>
    <cellStyle name="出力 3 2 2 11 13 2 2" xfId="43696" xr:uid="{3EAC079D-E845-4D40-8ABE-10E62C51A63A}"/>
    <cellStyle name="出力 3 2 2 11 13 3" xfId="32937" xr:uid="{A3783118-0414-4228-8F88-45F35C7A9E1C}"/>
    <cellStyle name="出力 3 2 2 11 14" xfId="11873" xr:uid="{251FB705-514B-483B-9117-44ECFD499EA6}"/>
    <cellStyle name="出力 3 2 2 11 14 2" xfId="22630" xr:uid="{805DD03B-6A12-41E1-9C4F-AD5DDD56CE27}"/>
    <cellStyle name="出力 3 2 2 11 14 2 2" xfId="44321" xr:uid="{D65014B5-EFAA-433E-B2AB-D791A56F1086}"/>
    <cellStyle name="出力 3 2 2 11 14 3" xfId="33562" xr:uid="{B7242607-3094-47C4-B012-A5AF2FBD8B81}"/>
    <cellStyle name="出力 3 2 2 11 15" xfId="12478" xr:uid="{BB6CA710-5B40-44B5-9BCF-7C87547A15C9}"/>
    <cellStyle name="出力 3 2 2 11 15 2" xfId="23235" xr:uid="{1300DDDD-E426-4C1F-8312-4ED4B6B39006}"/>
    <cellStyle name="出力 3 2 2 11 15 2 2" xfId="44926" xr:uid="{602FF56D-516D-4674-BCB0-641308123A9F}"/>
    <cellStyle name="出力 3 2 2 11 15 3" xfId="34167" xr:uid="{848AABC0-4972-4B0D-9AF8-AF6163007E71}"/>
    <cellStyle name="出力 3 2 2 11 16" xfId="13107" xr:uid="{15980C34-1A04-45BD-8E3D-4AD290D9328A}"/>
    <cellStyle name="出力 3 2 2 11 16 2" xfId="23864" xr:uid="{E59A0BA9-4E21-4615-ABD2-0B40EDE7E8BB}"/>
    <cellStyle name="出力 3 2 2 11 16 2 2" xfId="45555" xr:uid="{590B2BF5-D7E3-4D27-B234-F85D328A9558}"/>
    <cellStyle name="出力 3 2 2 11 16 3" xfId="34796" xr:uid="{22240C34-BBE6-48A9-A2A3-51BC9FCFE756}"/>
    <cellStyle name="出力 3 2 2 11 17" xfId="13778" xr:uid="{028FC01B-D8A7-4646-B200-CB15AD8E675B}"/>
    <cellStyle name="出力 3 2 2 11 17 2" xfId="35467" xr:uid="{ED9E5354-C20B-465D-A09C-B4195991E537}"/>
    <cellStyle name="出力 3 2 2 11 18" xfId="24707" xr:uid="{D90DB48C-BED4-4F55-94F1-40F8C72666D1}"/>
    <cellStyle name="出力 3 2 2 11 19" xfId="46405" xr:uid="{03C0888E-D0BD-4178-A087-3AAF92AFDDAB}"/>
    <cellStyle name="出力 3 2 2 11 2" xfId="3959" xr:uid="{824A0A06-CC38-44CC-8124-A3E8F258F556}"/>
    <cellStyle name="出力 3 2 2 11 2 2" xfId="14715" xr:uid="{41E82FEE-BE97-4E07-8F45-9D060E4B6836}"/>
    <cellStyle name="出力 3 2 2 11 2 2 2" xfId="36405" xr:uid="{CE24BDA7-6DD8-4DDF-AA1D-B64F862DAF16}"/>
    <cellStyle name="出力 3 2 2 11 2 2 3" xfId="50616" xr:uid="{303AD004-5BF8-4C1B-BF5B-5E8690EBA364}"/>
    <cellStyle name="出力 3 2 2 11 2 3" xfId="25647" xr:uid="{C6F9DF3A-BE46-4A93-A304-27021C645D95}"/>
    <cellStyle name="出力 3 2 2 11 2 4" xfId="48447" xr:uid="{52A0F1F6-4D32-4DF2-A459-508B7187B719}"/>
    <cellStyle name="出力 3 2 2 11 20" xfId="47083" xr:uid="{CC22188F-72CB-41B3-B30F-532F50510CD3}"/>
    <cellStyle name="出力 3 2 2 11 21" xfId="47767" xr:uid="{29098773-18B7-4D61-B888-5189AE77D25A}"/>
    <cellStyle name="出力 3 2 2 11 3" xfId="4639" xr:uid="{A7FCEF92-76B8-45B8-B1D2-84E707D54552}"/>
    <cellStyle name="出力 3 2 2 11 3 2" xfId="15395" xr:uid="{DAFD2174-F0A7-4851-A6EF-EFFA9893A3AF}"/>
    <cellStyle name="出力 3 2 2 11 3 2 2" xfId="37085" xr:uid="{D8EEC1B6-C327-4A17-91BD-A525949C653C}"/>
    <cellStyle name="出力 3 2 2 11 3 2 3" xfId="51296" xr:uid="{CA7CBC15-C4F3-4A5B-917C-987218D9E670}"/>
    <cellStyle name="出力 3 2 2 11 3 3" xfId="26327" xr:uid="{72D82E58-2E71-4BC8-B6B6-0634BC13E879}"/>
    <cellStyle name="出力 3 2 2 11 3 4" xfId="49127" xr:uid="{A3948C8F-0B54-4AB9-A709-9A2ED853AFA0}"/>
    <cellStyle name="出力 3 2 2 11 4" xfId="5315" xr:uid="{D66AE7B4-61D1-4A1A-BAF5-5058A638AC7F}"/>
    <cellStyle name="出力 3 2 2 11 4 2" xfId="16071" xr:uid="{3A821F0C-A942-4A09-861C-C122C680D2B6}"/>
    <cellStyle name="出力 3 2 2 11 4 2 2" xfId="37761" xr:uid="{BB70DC4A-FBD9-40F9-B4EB-7ADA292F5D4C}"/>
    <cellStyle name="出力 3 2 2 11 4 3" xfId="27003" xr:uid="{E4F6D08C-76EB-40F4-B348-68CA494A0A4E}"/>
    <cellStyle name="出力 3 2 2 11 4 4" xfId="49936" xr:uid="{B004A471-86ED-4CBE-A97E-4C824B75DB64}"/>
    <cellStyle name="出力 3 2 2 11 5" xfId="5995" xr:uid="{D0AF3A88-BBD5-4445-8F42-0E575B3940D8}"/>
    <cellStyle name="出力 3 2 2 11 5 2" xfId="16751" xr:uid="{8B2C7630-C118-49DC-998D-27072A82D9D7}"/>
    <cellStyle name="出力 3 2 2 11 5 2 2" xfId="38441" xr:uid="{965C4FE8-5C9B-4A30-9299-95BB9425F309}"/>
    <cellStyle name="出力 3 2 2 11 5 3" xfId="27682" xr:uid="{93F6304E-C3B9-4471-8A7E-37001E410BE3}"/>
    <cellStyle name="出力 3 2 2 11 6" xfId="6678" xr:uid="{DFD485A0-FFFE-4BCE-975F-7D127659EF30}"/>
    <cellStyle name="出力 3 2 2 11 6 2" xfId="17434" xr:uid="{8D7033E9-BBB7-45C3-8105-49DB08FCF07B}"/>
    <cellStyle name="出力 3 2 2 11 6 2 2" xfId="39124" xr:uid="{2A972428-F3B9-429E-BAE6-C32A74DB298F}"/>
    <cellStyle name="出力 3 2 2 11 6 3" xfId="28365" xr:uid="{89763017-5737-4C6D-A840-9382EB17710F}"/>
    <cellStyle name="出力 3 2 2 11 7" xfId="7357" xr:uid="{8171275C-50A7-4CBD-815D-3253FB10E2EB}"/>
    <cellStyle name="出力 3 2 2 11 7 2" xfId="18113" xr:uid="{F7579D44-2266-4312-B73D-CCECF644113D}"/>
    <cellStyle name="出力 3 2 2 11 7 2 2" xfId="39803" xr:uid="{60557D7F-40FA-4382-8A4A-223B439EFF95}"/>
    <cellStyle name="出力 3 2 2 11 7 3" xfId="29044" xr:uid="{E6AD3794-C4CB-48EA-81FE-556DA7A47745}"/>
    <cellStyle name="出力 3 2 2 11 8" xfId="8020" xr:uid="{887FA11F-D080-4991-91DB-92297CEA4402}"/>
    <cellStyle name="出力 3 2 2 11 8 2" xfId="18776" xr:uid="{9C26D487-6660-4150-ADEB-BFE51284D233}"/>
    <cellStyle name="出力 3 2 2 11 8 2 2" xfId="40467" xr:uid="{3E0F5264-8EF7-4107-AFA9-9BE3269876A6}"/>
    <cellStyle name="出力 3 2 2 11 8 3" xfId="29708" xr:uid="{3DCDF24A-27B8-47AC-965B-7B0D4FF1E668}"/>
    <cellStyle name="出力 3 2 2 11 9" xfId="8656" xr:uid="{7FC8C26A-9510-4A83-88F2-E301D719EF30}"/>
    <cellStyle name="出力 3 2 2 11 9 2" xfId="19412" xr:uid="{C9E0B9EF-F2A6-49D6-A824-BB0FF3B6B1DC}"/>
    <cellStyle name="出力 3 2 2 11 9 2 2" xfId="41103" xr:uid="{50E8099D-9598-49D3-9338-E883C83CA0B4}"/>
    <cellStyle name="出力 3 2 2 11 9 3" xfId="30344" xr:uid="{81DC6320-5C9B-4673-BECF-580BB7AE97AD}"/>
    <cellStyle name="出力 3 2 2 12" xfId="2743" xr:uid="{EF20342D-5C5E-4AE0-823C-55CFE6A3F0DC}"/>
    <cellStyle name="出力 3 2 2 12 2" xfId="14049" xr:uid="{0A2066AD-3605-42FA-A05B-8F79539AC49A}"/>
    <cellStyle name="出力 3 2 2 12 2 2" xfId="35739" xr:uid="{5BC5FFC7-DA42-4A5A-B016-7464F821096A}"/>
    <cellStyle name="出力 3 2 2 12 2 3" xfId="50056" xr:uid="{9CCF2EA1-BE06-4A6B-960B-FC1D398171FE}"/>
    <cellStyle name="出力 3 2 2 12 3" xfId="24980" xr:uid="{4C7BA7FA-5A8C-4FC0-B375-F9BBD52D6278}"/>
    <cellStyle name="出力 3 2 2 12 4" xfId="47887" xr:uid="{C085CD47-9B39-4282-9984-1E57DD91FA99}"/>
    <cellStyle name="出力 3 2 2 13" xfId="3395" xr:uid="{23751964-1CEB-48CF-8C01-4C0FB9070FD8}"/>
    <cellStyle name="出力 3 2 2 13 2" xfId="14151" xr:uid="{AA12E123-58A4-4614-823A-B59CE5F1A8EB}"/>
    <cellStyle name="出力 3 2 2 13 2 2" xfId="35841" xr:uid="{07E0C397-DFAC-4E1E-AEAC-C313A091E1E6}"/>
    <cellStyle name="出力 3 2 2 13 2 3" xfId="50736" xr:uid="{2BCF28CC-B8FE-4C42-8FC9-78961F927119}"/>
    <cellStyle name="出力 3 2 2 13 3" xfId="25082" xr:uid="{7487EF12-CC5B-46D3-ABBE-6D850FEC6B99}"/>
    <cellStyle name="出力 3 2 2 13 4" xfId="48567" xr:uid="{735A9C70-CEDA-47D4-98CB-5A669969846B}"/>
    <cellStyle name="出力 3 2 2 14" xfId="4073" xr:uid="{A26BFBF4-5A96-4E98-A3BA-355564E32501}"/>
    <cellStyle name="出力 3 2 2 14 2" xfId="14829" xr:uid="{8B709056-0CD8-475C-83ED-BBE4477D3FEA}"/>
    <cellStyle name="出力 3 2 2 14 2 2" xfId="36519" xr:uid="{AA5F100D-8A66-48FE-9EA3-49E76C517917}"/>
    <cellStyle name="出力 3 2 2 14 3" xfId="25761" xr:uid="{CA5DD98D-1BE9-4237-B0DD-3D23D97790F3}"/>
    <cellStyle name="出力 3 2 2 14 4" xfId="49376" xr:uid="{D92A324D-9BA3-4589-AE91-DDE08D14667E}"/>
    <cellStyle name="出力 3 2 2 15" xfId="4752" xr:uid="{EC4DC77A-6F28-44AF-BFC1-DBA2EDE5C515}"/>
    <cellStyle name="出力 3 2 2 15 2" xfId="15508" xr:uid="{50D18266-2DD0-4FC2-8838-729B31F87D54}"/>
    <cellStyle name="出力 3 2 2 15 2 2" xfId="37198" xr:uid="{612E5A65-5E25-4B93-8593-5EF13D439EDC}"/>
    <cellStyle name="出力 3 2 2 15 3" xfId="26440" xr:uid="{0F604CDB-E093-4C1E-AD5D-2F3F33B430AE}"/>
    <cellStyle name="出力 3 2 2 16" xfId="5429" xr:uid="{E2E9EA8A-343B-4D6D-9A24-57CA3152C9E6}"/>
    <cellStyle name="出力 3 2 2 16 2" xfId="16185" xr:uid="{80288AF1-8390-4CB4-86D7-CB486ECB5ECC}"/>
    <cellStyle name="出力 3 2 2 16 2 2" xfId="37875" xr:uid="{29C8EA7A-5C4F-4077-BAE0-8220FE6490C7}"/>
    <cellStyle name="出力 3 2 2 16 3" xfId="27117" xr:uid="{405E7472-6604-4C0E-80D5-16D139DBD7F1}"/>
    <cellStyle name="出力 3 2 2 17" xfId="6118" xr:uid="{61E9CDF9-C9A0-4310-8B30-45D4252C7B69}"/>
    <cellStyle name="出力 3 2 2 17 2" xfId="16874" xr:uid="{0C72CDA9-07E6-4FC8-9A2D-BCBD0FF78EBD}"/>
    <cellStyle name="出力 3 2 2 17 2 2" xfId="38564" xr:uid="{3935C2AD-E976-4FF6-8CD2-658BDA9ED26B}"/>
    <cellStyle name="出力 3 2 2 17 3" xfId="27805" xr:uid="{346F2524-111E-4309-B88E-D6574153EAEA}"/>
    <cellStyle name="出力 3 2 2 18" xfId="6792" xr:uid="{8859C523-DB80-4D4D-A5D5-4E7BC8A3072A}"/>
    <cellStyle name="出力 3 2 2 18 2" xfId="17548" xr:uid="{1CC5526D-6788-4F60-9D21-E15212B6E1DD}"/>
    <cellStyle name="出力 3 2 2 18 2 2" xfId="39238" xr:uid="{F78F3901-EB6F-4B0E-B3D9-6D77422F580B}"/>
    <cellStyle name="出力 3 2 2 18 3" xfId="28479" xr:uid="{9E0FE528-860D-4AC2-82EA-3CCD2CA8A26A}"/>
    <cellStyle name="出力 3 2 2 19" xfId="7464" xr:uid="{810ABC51-D6D6-4DF8-B396-4E77D92E38B7}"/>
    <cellStyle name="出力 3 2 2 19 2" xfId="18220" xr:uid="{D406D7C0-0F5C-4F75-BD06-F3579DA29F2B}"/>
    <cellStyle name="出力 3 2 2 19 2 2" xfId="39910" xr:uid="{1AA16F83-B7CF-476F-B5EF-9C033DC489A0}"/>
    <cellStyle name="出力 3 2 2 19 3" xfId="29151" xr:uid="{054AF5A8-6DFA-404C-B9A1-F89CFFF50AE2}"/>
    <cellStyle name="出力 3 2 2 2" xfId="2497" xr:uid="{4F39B9D3-E611-481A-AD92-5B6088FCF368}"/>
    <cellStyle name="出力 3 2 2 2 10" xfId="8149" xr:uid="{8D96B0A5-870F-4238-BE2F-9DE34E5BA28E}"/>
    <cellStyle name="出力 3 2 2 2 10 2" xfId="18905" xr:uid="{53A6FEF6-C155-437B-AF6D-D896DEDD7E87}"/>
    <cellStyle name="出力 3 2 2 2 10 2 2" xfId="40596" xr:uid="{F6CF9649-74D5-4F51-9089-CC2BF0675333}"/>
    <cellStyle name="出力 3 2 2 2 10 3" xfId="29837" xr:uid="{4D1D777C-A6C8-4988-A498-19EE982404AB}"/>
    <cellStyle name="出力 3 2 2 2 11" xfId="8830" xr:uid="{4AF8BCE1-7CA9-4BA5-BCBA-B304B7624BF4}"/>
    <cellStyle name="出力 3 2 2 2 11 2" xfId="19586" xr:uid="{431341A6-4994-44CE-AC51-3C3972AF5FF1}"/>
    <cellStyle name="出力 3 2 2 2 11 2 2" xfId="41277" xr:uid="{4D7F603E-AAE4-4091-864B-6BF7619D75A6}"/>
    <cellStyle name="出力 3 2 2 2 11 3" xfId="30518" xr:uid="{9DCC8B54-9FA2-424A-AA59-5827D47EF487}"/>
    <cellStyle name="出力 3 2 2 2 12" xfId="9455" xr:uid="{1158B31D-2F5A-41F7-86DD-3F9D2F9261E5}"/>
    <cellStyle name="出力 3 2 2 2 12 2" xfId="20212" xr:uid="{094A5731-48A4-48C2-B60E-039DEA5E5FE5}"/>
    <cellStyle name="出力 3 2 2 2 12 2 2" xfId="41903" xr:uid="{38738EDC-4F9E-4514-9200-E004B0493DD4}"/>
    <cellStyle name="出力 3 2 2 2 12 3" xfId="31144" xr:uid="{80956983-4C1E-403C-9BBE-D769BFC902ED}"/>
    <cellStyle name="出力 3 2 2 2 13" xfId="10090" xr:uid="{5FDF0081-1702-42FB-B655-CEF976060A9D}"/>
    <cellStyle name="出力 3 2 2 2 13 2" xfId="20847" xr:uid="{D6BD3A5B-67D7-4002-96BB-AAAC7E96CB56}"/>
    <cellStyle name="出力 3 2 2 2 13 2 2" xfId="42538" xr:uid="{874C067D-932B-4639-8398-0DF1C6C95DC8}"/>
    <cellStyle name="出力 3 2 2 2 13 3" xfId="31779" xr:uid="{4C15C7BD-8EDB-442F-9C5A-8CA6D03B47DA}"/>
    <cellStyle name="出力 3 2 2 2 14" xfId="10742" xr:uid="{A494FF0A-A914-4BE7-A150-B0110D05CE12}"/>
    <cellStyle name="出力 3 2 2 2 14 2" xfId="21499" xr:uid="{DB6691EC-77F6-409A-B56C-0D9D14C1E901}"/>
    <cellStyle name="出力 3 2 2 2 14 2 2" xfId="43190" xr:uid="{32E452F2-E2D6-4476-9672-F9B5CE495B93}"/>
    <cellStyle name="出力 3 2 2 2 14 3" xfId="32431" xr:uid="{53850508-A326-416D-A704-29D48C33E271}"/>
    <cellStyle name="出力 3 2 2 2 15" xfId="11367" xr:uid="{CD025D46-AE34-4AA7-9394-730204450C3F}"/>
    <cellStyle name="出力 3 2 2 2 15 2" xfId="22124" xr:uid="{39C20191-825D-42BD-8309-2EAFC69E87B4}"/>
    <cellStyle name="出力 3 2 2 2 15 2 2" xfId="43815" xr:uid="{FF6F7BF8-398D-4183-88FB-7C4596917B9F}"/>
    <cellStyle name="出力 3 2 2 2 15 3" xfId="33056" xr:uid="{2EE82B40-2EDC-4FD5-BE43-3BA263BC2BEE}"/>
    <cellStyle name="出力 3 2 2 2 16" xfId="11972" xr:uid="{59BFB910-48BE-4F2C-BDFE-E673DA31C65A}"/>
    <cellStyle name="出力 3 2 2 2 16 2" xfId="22729" xr:uid="{CF8F5406-1FC1-4204-B6E9-2E0469C48410}"/>
    <cellStyle name="出力 3 2 2 2 16 2 2" xfId="44420" xr:uid="{9AC0BD7A-4919-44E5-8DC7-53CE780C3DF8}"/>
    <cellStyle name="出力 3 2 2 2 16 3" xfId="33661" xr:uid="{107F2562-25CB-4161-BE07-2A55FBF3BFF7}"/>
    <cellStyle name="出力 3 2 2 2 17" xfId="12601" xr:uid="{FB9F2F49-3362-4D25-846F-AE974AD90740}"/>
    <cellStyle name="出力 3 2 2 2 17 2" xfId="23358" xr:uid="{26A8F723-F2EF-44C7-ADAD-76461445E514}"/>
    <cellStyle name="出力 3 2 2 2 17 2 2" xfId="45049" xr:uid="{C003534E-E62E-46D1-B97C-09746A97D547}"/>
    <cellStyle name="出力 3 2 2 2 17 3" xfId="34290" xr:uid="{0C1AC1C5-EB53-49AD-B387-72B507D1EE0B}"/>
    <cellStyle name="出力 3 2 2 2 18" xfId="13272" xr:uid="{4ACD9219-A10B-451D-AC8D-F54668DCB528}"/>
    <cellStyle name="出力 3 2 2 2 18 2" xfId="34961" xr:uid="{2D70D3B9-3AF8-48E3-B6C0-72DDBC122E4D}"/>
    <cellStyle name="出力 3 2 2 2 19" xfId="24201" xr:uid="{C3500BF7-C3E2-4D95-AC98-D39A482CE6CC}"/>
    <cellStyle name="出力 3 2 2 2 2" xfId="2802" xr:uid="{E42E612F-FFED-4F6B-9733-1BB4EC0F404E}"/>
    <cellStyle name="出力 3 2 2 2 2 2" xfId="14078" xr:uid="{68AA709C-A938-4015-BB36-514E5161A580}"/>
    <cellStyle name="出力 3 2 2 2 2 2 2" xfId="35768" xr:uid="{3BA2B830-16DA-4960-B3B3-402A7C04F41F}"/>
    <cellStyle name="出力 3 2 2 2 2 2 3" xfId="50110" xr:uid="{124C1D89-7C80-4214-85C4-D4995F0FBB1D}"/>
    <cellStyle name="出力 3 2 2 2 2 3" xfId="25009" xr:uid="{7E379901-211D-4B84-BCD4-C02DC7EBA5B7}"/>
    <cellStyle name="出力 3 2 2 2 2 4" xfId="47941" xr:uid="{F7B48572-494E-4F50-AB3B-32E9C9BFC81A}"/>
    <cellStyle name="出力 3 2 2 2 20" xfId="45899" xr:uid="{55D2FA2D-A207-419E-8E97-6D0E2F911AC1}"/>
    <cellStyle name="出力 3 2 2 2 21" xfId="46577" xr:uid="{E45F2690-E634-42FA-9A8C-A0533ABD2C2C}"/>
    <cellStyle name="出力 3 2 2 2 22" xfId="47261" xr:uid="{D82F4FCA-E1DF-4CE3-9BBA-0E5EF6860C91}"/>
    <cellStyle name="出力 3 2 2 2 3" xfId="3453" xr:uid="{BCD173D0-4031-45B0-A7E6-EF6014A220DE}"/>
    <cellStyle name="出力 3 2 2 2 3 2" xfId="14209" xr:uid="{50B092C9-FE26-4E7A-ADA4-C43ECE660BDE}"/>
    <cellStyle name="出力 3 2 2 2 3 2 2" xfId="35899" xr:uid="{71447070-6D64-4EEA-B330-90CD67DB29B8}"/>
    <cellStyle name="出力 3 2 2 2 3 2 3" xfId="50790" xr:uid="{0569B0B1-5564-4506-80C8-DAF99ED9DBB0}"/>
    <cellStyle name="出力 3 2 2 2 3 3" xfId="25140" xr:uid="{9EB6B049-A6EA-4FF2-9C3E-5FAFB5225002}"/>
    <cellStyle name="出力 3 2 2 2 3 4" xfId="48621" xr:uid="{0A3BAF35-54BD-4222-AA6F-848F973AA530}"/>
    <cellStyle name="出力 3 2 2 2 4" xfId="4133" xr:uid="{D12D4EA6-C6BF-4807-A850-B21B112725A8}"/>
    <cellStyle name="出力 3 2 2 2 4 2" xfId="14889" xr:uid="{B2AE43B3-AC4A-4A3E-9D24-F3D1B111C8C5}"/>
    <cellStyle name="出力 3 2 2 2 4 2 2" xfId="36579" xr:uid="{FC97E702-1E7A-4F15-BC7C-32362E630CDF}"/>
    <cellStyle name="出力 3 2 2 2 4 3" xfId="25821" xr:uid="{13AC7085-79EE-4001-B5AF-10C7B6F2B95D}"/>
    <cellStyle name="出力 3 2 2 2 4 4" xfId="49430" xr:uid="{FA261120-98DB-4814-8061-02D942D502C5}"/>
    <cellStyle name="出力 3 2 2 2 5" xfId="4809" xr:uid="{02246601-4239-4BE1-ABD7-B00B2C65020F}"/>
    <cellStyle name="出力 3 2 2 2 5 2" xfId="15565" xr:uid="{4DC54C1C-E980-44BD-8504-DC55C2122D11}"/>
    <cellStyle name="出力 3 2 2 2 5 2 2" xfId="37255" xr:uid="{7EF51A1B-C565-4076-AE70-BD600B8004DD}"/>
    <cellStyle name="出力 3 2 2 2 5 3" xfId="26497" xr:uid="{BE079047-080C-4838-B0E3-FC760BEC45DF}"/>
    <cellStyle name="出力 3 2 2 2 6" xfId="5489" xr:uid="{7C8CC8E6-2A7C-4863-9C2F-07C18D82A3AC}"/>
    <cellStyle name="出力 3 2 2 2 6 2" xfId="16245" xr:uid="{A4954139-87FE-407A-ADAB-0890B7A7DCF7}"/>
    <cellStyle name="出力 3 2 2 2 6 2 2" xfId="37935" xr:uid="{4CA4DD84-9DE1-46E6-AE88-190E819BEDE5}"/>
    <cellStyle name="出力 3 2 2 2 6 3" xfId="27177" xr:uid="{978FE0B1-9DF2-4E9A-8F03-31E701648A81}"/>
    <cellStyle name="出力 3 2 2 2 7" xfId="6173" xr:uid="{07CF2DAD-1DAF-49A7-AE93-83E6F4B4E5D7}"/>
    <cellStyle name="出力 3 2 2 2 7 2" xfId="16929" xr:uid="{14472ACF-40F0-4569-B825-402920C690AC}"/>
    <cellStyle name="出力 3 2 2 2 7 2 2" xfId="38619" xr:uid="{A7FC87D3-77D1-4758-9E0F-8A2B603A0D11}"/>
    <cellStyle name="出力 3 2 2 2 7 3" xfId="27860" xr:uid="{8CF52B9B-9E6E-4BC7-9EE6-0AEAFC2FBFBC}"/>
    <cellStyle name="出力 3 2 2 2 8" xfId="6852" xr:uid="{6D6F73F5-EE00-47A5-8BEE-AA1608102DAA}"/>
    <cellStyle name="出力 3 2 2 2 8 2" xfId="17608" xr:uid="{AB901110-61F4-408A-852B-97A9A595021F}"/>
    <cellStyle name="出力 3 2 2 2 8 2 2" xfId="39298" xr:uid="{4F17238E-D033-4EFE-97BA-8239CE0D078D}"/>
    <cellStyle name="出力 3 2 2 2 8 3" xfId="28539" xr:uid="{198421D6-EF25-44B0-A197-635CED30C061}"/>
    <cellStyle name="出力 3 2 2 2 9" xfId="7515" xr:uid="{71BDB02D-3B74-4B99-86F4-43F118E7B6E0}"/>
    <cellStyle name="出力 3 2 2 2 9 2" xfId="18271" xr:uid="{6AAE7AF0-AD56-46AB-8483-342DABA32F03}"/>
    <cellStyle name="出力 3 2 2 2 9 2 2" xfId="39961" xr:uid="{CCECF95F-4629-4B34-8F23-ADC4542EF0ED}"/>
    <cellStyle name="出力 3 2 2 2 9 3" xfId="29202" xr:uid="{F86C6A05-29DB-4B27-9265-939EA4D11CD5}"/>
    <cellStyle name="出力 3 2 2 20" xfId="8091" xr:uid="{773E5D91-D7E6-4A55-9275-B17253443286}"/>
    <cellStyle name="出力 3 2 2 20 2" xfId="18847" xr:uid="{B22C70CF-0C6D-47D9-969A-093FB5FEDAC6}"/>
    <cellStyle name="出力 3 2 2 20 2 2" xfId="40538" xr:uid="{6757A100-FCF1-4E43-8989-5A882268F3BC}"/>
    <cellStyle name="出力 3 2 2 20 3" xfId="29779" xr:uid="{4F8063DE-3E57-4B6D-ABBF-09E6CDC22426}"/>
    <cellStyle name="出力 3 2 2 21" xfId="8770" xr:uid="{51AD6FF5-DDD4-47BD-AFF8-0244555370B9}"/>
    <cellStyle name="出力 3 2 2 21 2" xfId="19526" xr:uid="{3FE673F2-AFA8-4E11-B838-9D45BCF368BC}"/>
    <cellStyle name="出力 3 2 2 21 2 2" xfId="41217" xr:uid="{47BCB015-EC34-4987-8E64-EE2734F0F8D7}"/>
    <cellStyle name="出力 3 2 2 21 3" xfId="30458" xr:uid="{932EDBA1-D49C-409C-8A40-FD46801C78AA}"/>
    <cellStyle name="出力 3 2 2 22" xfId="9406" xr:uid="{9E86ECDF-F3C2-45DC-B6E3-49A8C3CB66F2}"/>
    <cellStyle name="出力 3 2 2 22 2" xfId="20163" xr:uid="{F90395C5-0370-4E33-9E1B-AC2B82831238}"/>
    <cellStyle name="出力 3 2 2 22 2 2" xfId="41854" xr:uid="{04ED1B9D-1665-4E1E-B308-01951899CE79}"/>
    <cellStyle name="出力 3 2 2 22 3" xfId="31095" xr:uid="{54A1C715-40FA-447A-AC92-E2D266E1AD77}"/>
    <cellStyle name="出力 3 2 2 23" xfId="10031" xr:uid="{322B338C-4BDB-43C8-AD04-CE36B8D97C27}"/>
    <cellStyle name="出力 3 2 2 23 2" xfId="20788" xr:uid="{4B612F7A-760A-4E17-9630-6BA96CFCFB19}"/>
    <cellStyle name="出力 3 2 2 23 2 2" xfId="42479" xr:uid="{1D5B67AF-B879-455B-8620-080C71455D7D}"/>
    <cellStyle name="出力 3 2 2 23 3" xfId="31720" xr:uid="{74723E95-F259-4F7E-8E08-85C18024FCE5}"/>
    <cellStyle name="出力 3 2 2 24" xfId="10698" xr:uid="{90A6217D-6D6D-40BC-9A8A-825388C8AF51}"/>
    <cellStyle name="出力 3 2 2 24 2" xfId="21455" xr:uid="{30751AF5-37FE-4E6D-8FE8-6E4DE825DA9D}"/>
    <cellStyle name="出力 3 2 2 24 2 2" xfId="43146" xr:uid="{0B5F0FB4-F1E1-4E8B-8F07-5345DFDE1C3E}"/>
    <cellStyle name="出力 3 2 2 24 3" xfId="32387" xr:uid="{81BF9801-A7BA-4275-8A82-68733AF2F002}"/>
    <cellStyle name="出力 3 2 2 25" xfId="11319" xr:uid="{00D5CDE1-728F-4B60-A0CB-5537224144E2}"/>
    <cellStyle name="出力 3 2 2 25 2" xfId="22076" xr:uid="{4B8B3520-4B7F-4170-9264-08050A252BB6}"/>
    <cellStyle name="出力 3 2 2 25 2 2" xfId="43767" xr:uid="{2D08E425-1110-4FAB-825C-8BC4182B85F5}"/>
    <cellStyle name="出力 3 2 2 25 3" xfId="33008" xr:uid="{04F57622-9175-4D01-9572-465FBA9E30EA}"/>
    <cellStyle name="出力 3 2 2 26" xfId="11932" xr:uid="{E27ABF4F-85C2-44F8-8CD6-F56F8D800B3D}"/>
    <cellStyle name="出力 3 2 2 26 2" xfId="22689" xr:uid="{C1D4FA67-6018-4904-9E6A-F55ED7A2DE90}"/>
    <cellStyle name="出力 3 2 2 26 2 2" xfId="44380" xr:uid="{4F2D17A4-4B65-4E5F-9B8B-86A54D112CAA}"/>
    <cellStyle name="出力 3 2 2 26 3" xfId="33621" xr:uid="{7D62CE5C-94DB-439A-B333-9A561009B86B}"/>
    <cellStyle name="出力 3 2 2 27" xfId="12547" xr:uid="{99158BCF-0CDD-4DB2-AA42-A2AC8183E65C}"/>
    <cellStyle name="出力 3 2 2 27 2" xfId="23304" xr:uid="{FB14C827-3F29-488C-88CF-D81DD4F355F4}"/>
    <cellStyle name="出力 3 2 2 27 2 2" xfId="44995" xr:uid="{29C807BC-53C2-47A9-B950-83A4B7F51C86}"/>
    <cellStyle name="出力 3 2 2 27 3" xfId="34236" xr:uid="{92CA8A74-F413-411F-A5F1-1A50B84C2B2A}"/>
    <cellStyle name="出力 3 2 2 28" xfId="13218" xr:uid="{E37FCB38-A917-44EE-BAA3-D42EBDF22266}"/>
    <cellStyle name="出力 3 2 2 28 2" xfId="34907" xr:uid="{A83BAE73-52BE-444F-B3FC-C2922B8E73F3}"/>
    <cellStyle name="出力 3 2 2 29" xfId="24147" xr:uid="{337AD0F3-6E4E-42F8-9D4E-CF601D6058FB}"/>
    <cellStyle name="出力 3 2 2 3" xfId="2862" xr:uid="{A9612F3A-79B9-443A-9C10-77DF9A8281F6}"/>
    <cellStyle name="出力 3 2 2 3 10" xfId="8890" xr:uid="{DC836DF8-0964-4095-8F2D-947AE44C4ADC}"/>
    <cellStyle name="出力 3 2 2 3 10 2" xfId="19646" xr:uid="{9A31D6F5-E954-4963-A2E9-5FFD720C2431}"/>
    <cellStyle name="出力 3 2 2 3 10 2 2" xfId="41337" xr:uid="{BF2151B4-765F-482E-9156-70118D90D8DB}"/>
    <cellStyle name="出力 3 2 2 3 10 3" xfId="30578" xr:uid="{9B50E234-3A59-4E8C-8B67-D6AF551F448E}"/>
    <cellStyle name="出力 3 2 2 3 11" xfId="9515" xr:uid="{4AA9E107-8E34-4202-9727-420DA138C2E1}"/>
    <cellStyle name="出力 3 2 2 3 11 2" xfId="20272" xr:uid="{9AECB18F-8EC2-43EC-BF32-05F42D06E415}"/>
    <cellStyle name="出力 3 2 2 3 11 2 2" xfId="41963" xr:uid="{B5A8BC96-F648-4FE7-B808-AEA92635D386}"/>
    <cellStyle name="出力 3 2 2 3 11 3" xfId="31204" xr:uid="{C2871ADF-98CE-4543-9C69-7B5B55E7319F}"/>
    <cellStyle name="出力 3 2 2 3 12" xfId="10150" xr:uid="{DAC1C04F-BAFE-40C9-B481-CA135DDFC79F}"/>
    <cellStyle name="出力 3 2 2 3 12 2" xfId="20907" xr:uid="{A6908F95-F9DC-4892-9E80-B1C7FA210349}"/>
    <cellStyle name="出力 3 2 2 3 12 2 2" xfId="42598" xr:uid="{D6475D38-4E0D-44DD-9E03-F31D006EBCB8}"/>
    <cellStyle name="出力 3 2 2 3 12 3" xfId="31839" xr:uid="{DE091EAF-135C-41AA-BBE5-4DB5AA49BBEF}"/>
    <cellStyle name="出力 3 2 2 3 13" xfId="10802" xr:uid="{9CEEDF72-874A-436F-8CDB-F674C35B1EA1}"/>
    <cellStyle name="出力 3 2 2 3 13 2" xfId="21559" xr:uid="{8627EBAE-A656-44B5-95EA-E1343486B64A}"/>
    <cellStyle name="出力 3 2 2 3 13 2 2" xfId="43250" xr:uid="{2CB37C3B-5C49-4574-A19D-024DBFA42B04}"/>
    <cellStyle name="出力 3 2 2 3 13 3" xfId="32491" xr:uid="{39C73769-D032-4340-B858-D5C1CC3ADD96}"/>
    <cellStyle name="出力 3 2 2 3 14" xfId="11427" xr:uid="{2453D3E8-1184-40D1-9AFF-9BE43CD4DA21}"/>
    <cellStyle name="出力 3 2 2 3 14 2" xfId="22184" xr:uid="{D3410F86-6558-4C1F-8CA3-B54D44583EAA}"/>
    <cellStyle name="出力 3 2 2 3 14 2 2" xfId="43875" xr:uid="{D75F0E8B-4A17-4223-AE55-91A7EAF12F3E}"/>
    <cellStyle name="出力 3 2 2 3 14 3" xfId="33116" xr:uid="{9E7D99D7-33E9-4C35-9487-59B2160D1EF9}"/>
    <cellStyle name="出力 3 2 2 3 15" xfId="12032" xr:uid="{28616618-FF2D-4524-8EFF-46BCBD00EDF1}"/>
    <cellStyle name="出力 3 2 2 3 15 2" xfId="22789" xr:uid="{ADF8FF0F-52A3-4831-B2F6-2FFCDC2D27C1}"/>
    <cellStyle name="出力 3 2 2 3 15 2 2" xfId="44480" xr:uid="{9CE1525B-8A63-435B-B509-A93367552BBC}"/>
    <cellStyle name="出力 3 2 2 3 15 3" xfId="33721" xr:uid="{8B51ACFA-29DF-4026-ADD3-71B75C5E7674}"/>
    <cellStyle name="出力 3 2 2 3 16" xfId="12661" xr:uid="{7B19964A-3A4C-4688-8426-024B1CAD9225}"/>
    <cellStyle name="出力 3 2 2 3 16 2" xfId="23418" xr:uid="{02A0E201-AEFE-4099-9A39-759F28BCE8B3}"/>
    <cellStyle name="出力 3 2 2 3 16 2 2" xfId="45109" xr:uid="{54E198F5-688E-4693-8CD6-2E2D3EBB7F42}"/>
    <cellStyle name="出力 3 2 2 3 16 3" xfId="34350" xr:uid="{F6ABC134-79A8-4BAA-8266-4B39DB0F302C}"/>
    <cellStyle name="出力 3 2 2 3 17" xfId="13332" xr:uid="{2D3EDBD9-0C87-44E2-A44C-1A168403B46D}"/>
    <cellStyle name="出力 3 2 2 3 17 2" xfId="35021" xr:uid="{009624EB-8BA0-4D43-8159-C33C6E9FB55C}"/>
    <cellStyle name="出力 3 2 2 3 18" xfId="24261" xr:uid="{F842385B-B30C-43F3-AF49-83654E33D7B5}"/>
    <cellStyle name="出力 3 2 2 3 19" xfId="45959" xr:uid="{58A8E9F8-006E-49A1-AE33-FD3F7FB5BC6B}"/>
    <cellStyle name="出力 3 2 2 3 2" xfId="3513" xr:uid="{722D50F1-5D99-4EA4-9C94-ED87A798AA4F}"/>
    <cellStyle name="出力 3 2 2 3 2 2" xfId="14269" xr:uid="{440AC504-9B9D-491D-AF67-2211362D2375}"/>
    <cellStyle name="出力 3 2 2 3 2 2 2" xfId="35959" xr:uid="{0F9D6F34-307B-4EDC-8386-1EE6AE29EF22}"/>
    <cellStyle name="出力 3 2 2 3 2 2 3" xfId="50170" xr:uid="{9B9216CA-2040-4D75-9ACA-7A64B65D2AD0}"/>
    <cellStyle name="出力 3 2 2 3 2 3" xfId="25200" xr:uid="{2FA922B9-156F-4D6C-8AB7-D3E762B571E0}"/>
    <cellStyle name="出力 3 2 2 3 2 4" xfId="48001" xr:uid="{396AE5A9-87EF-42FC-A1B8-86016D4CA06F}"/>
    <cellStyle name="出力 3 2 2 3 20" xfId="46637" xr:uid="{30EE62A7-7F75-4947-90D7-8D0B4C34BC98}"/>
    <cellStyle name="出力 3 2 2 3 21" xfId="47321" xr:uid="{4C8B03AD-7F03-4A8F-9D21-7B78AD625961}"/>
    <cellStyle name="出力 3 2 2 3 3" xfId="4193" xr:uid="{87B73FFF-7AD6-4387-8A83-24A59EBE292F}"/>
    <cellStyle name="出力 3 2 2 3 3 2" xfId="14949" xr:uid="{FCA5C8AD-759E-491F-942C-91FF9D79B936}"/>
    <cellStyle name="出力 3 2 2 3 3 2 2" xfId="36639" xr:uid="{D9796414-5A3D-46BB-A6AB-EC67EE6A4E3E}"/>
    <cellStyle name="出力 3 2 2 3 3 2 3" xfId="50850" xr:uid="{9E3CF45B-6272-4F18-AC0D-1919B02FAB68}"/>
    <cellStyle name="出力 3 2 2 3 3 3" xfId="25881" xr:uid="{881E1E4C-36F1-46B6-A3D0-A7C212D0F264}"/>
    <cellStyle name="出力 3 2 2 3 3 4" xfId="48681" xr:uid="{DED33273-F535-4636-BFE4-69980BA7AFA2}"/>
    <cellStyle name="出力 3 2 2 3 4" xfId="4869" xr:uid="{BBBB18F1-7C3F-4767-8515-AF87CAD4F326}"/>
    <cellStyle name="出力 3 2 2 3 4 2" xfId="15625" xr:uid="{D57498C6-5FF1-4985-BD5F-32CC1D76D802}"/>
    <cellStyle name="出力 3 2 2 3 4 2 2" xfId="37315" xr:uid="{8CD2B979-B227-41B7-9C90-52AF64A20808}"/>
    <cellStyle name="出力 3 2 2 3 4 3" xfId="26557" xr:uid="{D6D25BC3-4E0D-45CB-BD46-5B35B65B4793}"/>
    <cellStyle name="出力 3 2 2 3 4 4" xfId="49490" xr:uid="{72DE33F1-B598-44F5-BBB4-0E06180ECABF}"/>
    <cellStyle name="出力 3 2 2 3 5" xfId="5549" xr:uid="{4F4961CD-937B-4DAB-A10D-17E153F65000}"/>
    <cellStyle name="出力 3 2 2 3 5 2" xfId="16305" xr:uid="{EA52E3B1-F6C1-4AF2-824B-4CE3914988C6}"/>
    <cellStyle name="出力 3 2 2 3 5 2 2" xfId="37995" xr:uid="{AA2A55A9-AD2A-4D4C-9F23-371BADE79EC4}"/>
    <cellStyle name="出力 3 2 2 3 5 3" xfId="27236" xr:uid="{37E01FBA-9BD6-447B-ABA0-7F886D08DB6E}"/>
    <cellStyle name="出力 3 2 2 3 6" xfId="6232" xr:uid="{85A776E7-9144-403A-A0CB-6A4CD12FE9D6}"/>
    <cellStyle name="出力 3 2 2 3 6 2" xfId="16988" xr:uid="{18E2CE34-9BD0-4FCD-940A-730ACF2C49C8}"/>
    <cellStyle name="出力 3 2 2 3 6 2 2" xfId="38678" xr:uid="{B9547C7F-5C01-4595-BDD9-4BE81BEBCABD}"/>
    <cellStyle name="出力 3 2 2 3 6 3" xfId="27919" xr:uid="{E942B0D7-A1CC-4FF1-A5AC-E5DC3BBECD51}"/>
    <cellStyle name="出力 3 2 2 3 7" xfId="6911" xr:uid="{CC1BAE42-15E4-4CA1-95B2-D2E85BA7836B}"/>
    <cellStyle name="出力 3 2 2 3 7 2" xfId="17667" xr:uid="{892E6622-DAD2-4BA9-B7B7-528BF35B373E}"/>
    <cellStyle name="出力 3 2 2 3 7 2 2" xfId="39357" xr:uid="{54D08F29-CF3B-4844-9E3A-E54FAED3E307}"/>
    <cellStyle name="出力 3 2 2 3 7 3" xfId="28598" xr:uid="{5F304B3E-F441-402E-9554-278C722E1F30}"/>
    <cellStyle name="出力 3 2 2 3 8" xfId="7574" xr:uid="{859DDFCE-605B-4ED3-A58C-394CED51AE81}"/>
    <cellStyle name="出力 3 2 2 3 8 2" xfId="18330" xr:uid="{BA8E9488-1FF4-4E81-B6D7-A65AAA10DD4D}"/>
    <cellStyle name="出力 3 2 2 3 8 2 2" xfId="40020" xr:uid="{4BC7F94F-5BCF-4715-8874-038A807677A0}"/>
    <cellStyle name="出力 3 2 2 3 8 3" xfId="29261" xr:uid="{AE1C1F42-3576-476A-AAAD-0AD278E332FB}"/>
    <cellStyle name="出力 3 2 2 3 9" xfId="8209" xr:uid="{0620CBBC-40B2-4CBF-93FB-A1399CF2F1BB}"/>
    <cellStyle name="出力 3 2 2 3 9 2" xfId="18965" xr:uid="{3C12D04B-F959-48BC-95A8-557EF63807B4}"/>
    <cellStyle name="出力 3 2 2 3 9 2 2" xfId="40656" xr:uid="{AA472500-4C29-486C-8E2A-82C0F9766E86}"/>
    <cellStyle name="出力 3 2 2 3 9 3" xfId="29897" xr:uid="{EAC71787-B983-4920-8F22-105C475A1F3F}"/>
    <cellStyle name="出力 3 2 2 30" xfId="45845" xr:uid="{50E40732-9665-4331-B5C7-CAC83BA3AAD7}"/>
    <cellStyle name="出力 3 2 2 31" xfId="46523" xr:uid="{EA2A7278-BCAB-49A9-8955-57C1653F78CD}"/>
    <cellStyle name="出力 3 2 2 32" xfId="47207" xr:uid="{4CED8293-070E-4B06-9542-BA3FF92053B7}"/>
    <cellStyle name="出力 3 2 2 4" xfId="2919" xr:uid="{E82C0142-CE53-4A39-BCBA-711E4DA1C781}"/>
    <cellStyle name="出力 3 2 2 4 10" xfId="8947" xr:uid="{519C718C-624F-4F04-BE34-45474BF33F72}"/>
    <cellStyle name="出力 3 2 2 4 10 2" xfId="19703" xr:uid="{DF2B451A-73F2-4A6E-BFD9-67F83840FE0B}"/>
    <cellStyle name="出力 3 2 2 4 10 2 2" xfId="41394" xr:uid="{60DA9C64-DE25-4AF8-99BE-B27776AFEB83}"/>
    <cellStyle name="出力 3 2 2 4 10 3" xfId="30635" xr:uid="{E00C5FE2-4B93-42C6-8AE5-5B651887ED38}"/>
    <cellStyle name="出力 3 2 2 4 11" xfId="9572" xr:uid="{8244BFAE-4591-42F6-B6CD-6AE03104371D}"/>
    <cellStyle name="出力 3 2 2 4 11 2" xfId="20329" xr:uid="{0B32732B-663D-4C3D-98C0-9A5B06E00DAE}"/>
    <cellStyle name="出力 3 2 2 4 11 2 2" xfId="42020" xr:uid="{976671C4-9011-4386-8FEF-12C11A6EED21}"/>
    <cellStyle name="出力 3 2 2 4 11 3" xfId="31261" xr:uid="{001BDBF7-F048-4917-9B3B-BE7E4EA7D257}"/>
    <cellStyle name="出力 3 2 2 4 12" xfId="10207" xr:uid="{3AE3015E-CDAE-487A-B1E6-AA4486B16A1C}"/>
    <cellStyle name="出力 3 2 2 4 12 2" xfId="20964" xr:uid="{9FA2D3E7-7057-4496-9157-85BCA25CDCA9}"/>
    <cellStyle name="出力 3 2 2 4 12 2 2" xfId="42655" xr:uid="{91B040D0-F7A3-46BF-A9B4-40DD22C34936}"/>
    <cellStyle name="出力 3 2 2 4 12 3" xfId="31896" xr:uid="{8C187E31-4746-4E2B-86B6-A9FE4B4EAE8B}"/>
    <cellStyle name="出力 3 2 2 4 13" xfId="10859" xr:uid="{2B6310F4-B8CE-4029-A356-7C6EF3494461}"/>
    <cellStyle name="出力 3 2 2 4 13 2" xfId="21616" xr:uid="{735D15C7-37D0-4523-BD9D-D19D9F6EDF0F}"/>
    <cellStyle name="出力 3 2 2 4 13 2 2" xfId="43307" xr:uid="{45E9E444-D0DA-4A1A-9E2F-E72204863C22}"/>
    <cellStyle name="出力 3 2 2 4 13 3" xfId="32548" xr:uid="{E091AA77-7888-4CA7-82A6-89B1BDA94226}"/>
    <cellStyle name="出力 3 2 2 4 14" xfId="11484" xr:uid="{8D9CF8AF-BC19-4DFD-BE1C-45EA5EACD4F3}"/>
    <cellStyle name="出力 3 2 2 4 14 2" xfId="22241" xr:uid="{87C483C5-93D0-4694-AAD8-39DBA82F5C17}"/>
    <cellStyle name="出力 3 2 2 4 14 2 2" xfId="43932" xr:uid="{B787FC82-5EE0-4D6D-83FD-CEDBDFC6F0A4}"/>
    <cellStyle name="出力 3 2 2 4 14 3" xfId="33173" xr:uid="{70F2465F-A115-427D-85F4-9C6B97A3BFB2}"/>
    <cellStyle name="出力 3 2 2 4 15" xfId="12089" xr:uid="{54C08FF6-D56B-4667-9F62-F78934C1DB08}"/>
    <cellStyle name="出力 3 2 2 4 15 2" xfId="22846" xr:uid="{B97E10AB-F7A3-4A23-9874-F9AFBB0F2B49}"/>
    <cellStyle name="出力 3 2 2 4 15 2 2" xfId="44537" xr:uid="{3982C09B-CD8D-407C-A884-768E88DDB90C}"/>
    <cellStyle name="出力 3 2 2 4 15 3" xfId="33778" xr:uid="{09877445-633E-48AE-A552-65ADE044ACB4}"/>
    <cellStyle name="出力 3 2 2 4 16" xfId="12718" xr:uid="{04988B9A-836F-478B-B3BF-3B9D57C3DC96}"/>
    <cellStyle name="出力 3 2 2 4 16 2" xfId="23475" xr:uid="{74D371B5-B231-4ABE-934D-B8B5EB0F613E}"/>
    <cellStyle name="出力 3 2 2 4 16 2 2" xfId="45166" xr:uid="{80A8AC51-4742-496E-A6A1-05967DBF477A}"/>
    <cellStyle name="出力 3 2 2 4 16 3" xfId="34407" xr:uid="{68AAEC41-097E-4A71-AB0A-23EA82ADBB99}"/>
    <cellStyle name="出力 3 2 2 4 17" xfId="13389" xr:uid="{54A9C1A2-5338-4443-8A30-BDBA2E89C179}"/>
    <cellStyle name="出力 3 2 2 4 17 2" xfId="35078" xr:uid="{3D1924DA-9335-4763-B7FC-7C26C213C779}"/>
    <cellStyle name="出力 3 2 2 4 18" xfId="24318" xr:uid="{FDC869F1-4F99-4EB4-8B8E-4AB3982CAD1B}"/>
    <cellStyle name="出力 3 2 2 4 19" xfId="46016" xr:uid="{A119260B-4C9F-4E13-AFEA-DFF5E62CC89F}"/>
    <cellStyle name="出力 3 2 2 4 2" xfId="3570" xr:uid="{F892FB0E-F97C-4A35-8EEC-F9A0B293165A}"/>
    <cellStyle name="出力 3 2 2 4 2 2" xfId="14326" xr:uid="{25854F3E-C4CE-4338-95DC-ADA4D463F288}"/>
    <cellStyle name="出力 3 2 2 4 2 2 2" xfId="36016" xr:uid="{B434B1FC-5CDC-4DCC-8821-F77673A2046E}"/>
    <cellStyle name="出力 3 2 2 4 2 2 3" xfId="50227" xr:uid="{D2B77033-9532-42BA-9C27-987B557CEF12}"/>
    <cellStyle name="出力 3 2 2 4 2 3" xfId="25258" xr:uid="{9BDA9581-D91E-4F2A-BB53-9417AD6E18D6}"/>
    <cellStyle name="出力 3 2 2 4 2 4" xfId="48058" xr:uid="{1610C5B9-FAC9-4C6B-8EC7-5119471D602A}"/>
    <cellStyle name="出力 3 2 2 4 20" xfId="46694" xr:uid="{B10CC9B2-71D9-4BF6-BC9C-84AC22949674}"/>
    <cellStyle name="出力 3 2 2 4 21" xfId="47378" xr:uid="{1B458ED7-44A3-4496-AEAF-F429DE5D0DC6}"/>
    <cellStyle name="出力 3 2 2 4 3" xfId="4250" xr:uid="{4CEA9E7A-344B-40D2-8C7F-EE10953D8E53}"/>
    <cellStyle name="出力 3 2 2 4 3 2" xfId="15006" xr:uid="{082C1FEF-AB6C-4DDC-99A6-E3CA3FEAC02C}"/>
    <cellStyle name="出力 3 2 2 4 3 2 2" xfId="36696" xr:uid="{09D0CDF4-467B-4679-B54D-5D782DAFC093}"/>
    <cellStyle name="出力 3 2 2 4 3 2 3" xfId="50907" xr:uid="{BA7F6F82-4689-4BAB-B40B-B8B77CF1C8D8}"/>
    <cellStyle name="出力 3 2 2 4 3 3" xfId="25938" xr:uid="{665EA825-5712-4089-8D21-19751EC0C3A3}"/>
    <cellStyle name="出力 3 2 2 4 3 4" xfId="48738" xr:uid="{71F99EA1-FEAD-41B6-80C0-1885329D423C}"/>
    <cellStyle name="出力 3 2 2 4 4" xfId="4926" xr:uid="{9455A6EE-ACAE-4EFC-9DBF-31670699D434}"/>
    <cellStyle name="出力 3 2 2 4 4 2" xfId="15682" xr:uid="{AC05A06C-5FA9-4BC9-A426-41DA9B0BD015}"/>
    <cellStyle name="出力 3 2 2 4 4 2 2" xfId="37372" xr:uid="{7E401C2E-B207-4B6D-82B2-A8911C475DB0}"/>
    <cellStyle name="出力 3 2 2 4 4 3" xfId="26614" xr:uid="{E29F7209-4974-400E-A376-89651A9E74CD}"/>
    <cellStyle name="出力 3 2 2 4 4 4" xfId="49547" xr:uid="{91A60D65-D251-43A7-9D8C-980F1C296F47}"/>
    <cellStyle name="出力 3 2 2 4 5" xfId="5606" xr:uid="{7494CC49-66F3-4138-A96C-E7A61A26A166}"/>
    <cellStyle name="出力 3 2 2 4 5 2" xfId="16362" xr:uid="{DB668037-93B6-493E-9F08-860E022DD290}"/>
    <cellStyle name="出力 3 2 2 4 5 2 2" xfId="38052" xr:uid="{9A937005-7774-42F9-813A-BA4FAA58F958}"/>
    <cellStyle name="出力 3 2 2 4 5 3" xfId="27293" xr:uid="{C3B3C22B-83DB-49DE-A078-CE3D5090938C}"/>
    <cellStyle name="出力 3 2 2 4 6" xfId="6289" xr:uid="{F3CA9729-A75F-447F-BBAD-04D28261C1FA}"/>
    <cellStyle name="出力 3 2 2 4 6 2" xfId="17045" xr:uid="{10254C69-9A22-4A24-98F3-3A39299EE6F3}"/>
    <cellStyle name="出力 3 2 2 4 6 2 2" xfId="38735" xr:uid="{770B8047-E36A-4D1A-BD6A-36FC6B864981}"/>
    <cellStyle name="出力 3 2 2 4 6 3" xfId="27976" xr:uid="{6D4FBF1E-7E7A-4118-B9DE-60BE9C729AC0}"/>
    <cellStyle name="出力 3 2 2 4 7" xfId="6968" xr:uid="{F0EAEB87-FE03-459C-A772-73209B9EECEB}"/>
    <cellStyle name="出力 3 2 2 4 7 2" xfId="17724" xr:uid="{57F74CBE-605B-43F1-93C5-0081B77D8CD8}"/>
    <cellStyle name="出力 3 2 2 4 7 2 2" xfId="39414" xr:uid="{8B951EE8-FD64-45A7-AB90-6502FF44130B}"/>
    <cellStyle name="出力 3 2 2 4 7 3" xfId="28655" xr:uid="{BA7F6C0C-7FE4-4FCD-809F-D71FE08D4D35}"/>
    <cellStyle name="出力 3 2 2 4 8" xfId="7631" xr:uid="{A7F2F20F-DEFA-4C31-8586-AEAAADEEDF93}"/>
    <cellStyle name="出力 3 2 2 4 8 2" xfId="18387" xr:uid="{209C202D-C8BF-42BC-BEAB-F20E4BC00116}"/>
    <cellStyle name="出力 3 2 2 4 8 2 2" xfId="40078" xr:uid="{18EF3753-AEC8-4A66-AF05-32B9BE312644}"/>
    <cellStyle name="出力 3 2 2 4 8 3" xfId="29319" xr:uid="{9CB47AA0-A52F-4C6B-9DD1-CBDCEBBB7F6A}"/>
    <cellStyle name="出力 3 2 2 4 9" xfId="8267" xr:uid="{D0C0B2A6-0657-4254-9EF5-107AA78E71D3}"/>
    <cellStyle name="出力 3 2 2 4 9 2" xfId="19023" xr:uid="{03FA2B5A-3D1E-4157-AA2A-4399834C3AF9}"/>
    <cellStyle name="出力 3 2 2 4 9 2 2" xfId="40714" xr:uid="{5BB13A9E-9D66-4855-A2C0-E07FC66D8FB8}"/>
    <cellStyle name="出力 3 2 2 4 9 3" xfId="29955" xr:uid="{253DC810-5903-4D21-87A2-242D7D9EB288}"/>
    <cellStyle name="出力 3 2 2 5" xfId="2977" xr:uid="{E0A90B23-384B-40B4-AE94-2C237C5C25AC}"/>
    <cellStyle name="出力 3 2 2 5 10" xfId="9005" xr:uid="{8041D5CF-ED16-4008-883B-2FEC6B2DCF66}"/>
    <cellStyle name="出力 3 2 2 5 10 2" xfId="19762" xr:uid="{70B1965C-6262-4406-B09B-F66A03ACC6EA}"/>
    <cellStyle name="出力 3 2 2 5 10 2 2" xfId="41453" xr:uid="{560A03BA-914E-400E-A829-7C832E66DB57}"/>
    <cellStyle name="出力 3 2 2 5 10 3" xfId="30694" xr:uid="{5D48B662-0D72-4E9B-A4D4-CAEE0A9BA63D}"/>
    <cellStyle name="出力 3 2 2 5 11" xfId="9631" xr:uid="{F2C1482B-5601-4CBD-9ACD-37C8698CA8FE}"/>
    <cellStyle name="出力 3 2 2 5 11 2" xfId="20388" xr:uid="{2E16C163-1AE0-4A0F-AFA7-E0A835995E79}"/>
    <cellStyle name="出力 3 2 2 5 11 2 2" xfId="42079" xr:uid="{901C7945-FEA2-46FA-ACA0-199CA5FACE79}"/>
    <cellStyle name="出力 3 2 2 5 11 3" xfId="31320" xr:uid="{2AE07D9D-790C-4547-874A-6F92772B2DD2}"/>
    <cellStyle name="出力 3 2 2 5 12" xfId="10266" xr:uid="{63D4296A-FBFC-412A-8B76-9A77E81BC45D}"/>
    <cellStyle name="出力 3 2 2 5 12 2" xfId="21023" xr:uid="{4337EBE2-BA2D-40DE-83D2-CFC245C6C88E}"/>
    <cellStyle name="出力 3 2 2 5 12 2 2" xfId="42714" xr:uid="{56968999-5414-4013-88A8-15F20EBD3143}"/>
    <cellStyle name="出力 3 2 2 5 12 3" xfId="31955" xr:uid="{3A392007-F8F8-4354-9DEA-B8D727549086}"/>
    <cellStyle name="出力 3 2 2 5 13" xfId="10918" xr:uid="{4C8E2C3C-44DE-49A4-B922-DFDEF5B3B44B}"/>
    <cellStyle name="出力 3 2 2 5 13 2" xfId="21675" xr:uid="{550385B0-11CC-499A-9C33-2814A318F29C}"/>
    <cellStyle name="出力 3 2 2 5 13 2 2" xfId="43366" xr:uid="{98A15016-D5B0-47C4-AB83-14184DE2936F}"/>
    <cellStyle name="出力 3 2 2 5 13 3" xfId="32607" xr:uid="{FCF6FCC1-C575-4B53-9607-4996F25C76C9}"/>
    <cellStyle name="出力 3 2 2 5 14" xfId="11543" xr:uid="{C89AB077-0B93-494F-BF88-D223444172E7}"/>
    <cellStyle name="出力 3 2 2 5 14 2" xfId="22300" xr:uid="{08871187-8C75-4084-A6EA-2D8BF76B8FB1}"/>
    <cellStyle name="出力 3 2 2 5 14 2 2" xfId="43991" xr:uid="{2751603A-6E8D-410B-A2B8-A77DAD5FF554}"/>
    <cellStyle name="出力 3 2 2 5 14 3" xfId="33232" xr:uid="{D7DEF239-869D-4580-8B63-9792C2C420C3}"/>
    <cellStyle name="出力 3 2 2 5 15" xfId="12148" xr:uid="{503DC4D0-5E3F-4EAB-9B6F-BD325C90194E}"/>
    <cellStyle name="出力 3 2 2 5 15 2" xfId="22905" xr:uid="{8528C547-9822-4726-8A61-266D10F3CF20}"/>
    <cellStyle name="出力 3 2 2 5 15 2 2" xfId="44596" xr:uid="{16CFE315-7A22-40F1-AF31-EAEA3401097F}"/>
    <cellStyle name="出力 3 2 2 5 15 3" xfId="33837" xr:uid="{CAA5F0C3-91FF-4A29-8FF7-D13603963A3C}"/>
    <cellStyle name="出力 3 2 2 5 16" xfId="12777" xr:uid="{BFBDDEB3-1CA6-40F7-9E61-E3E208779FCF}"/>
    <cellStyle name="出力 3 2 2 5 16 2" xfId="23534" xr:uid="{4B177455-A07A-46C1-9859-D0B187D2B205}"/>
    <cellStyle name="出力 3 2 2 5 16 2 2" xfId="45225" xr:uid="{3D557B44-0557-4801-9D02-7AAB8549D3AE}"/>
    <cellStyle name="出力 3 2 2 5 16 3" xfId="34466" xr:uid="{AC8B6C6D-4B9E-4F21-AEF5-9EF4F17CAB71}"/>
    <cellStyle name="出力 3 2 2 5 17" xfId="13448" xr:uid="{7406BE42-14EB-4702-92AF-5DDBEF4483B9}"/>
    <cellStyle name="出力 3 2 2 5 17 2" xfId="35137" xr:uid="{21149B99-2FD8-4269-97B1-2C1F77FA4DC3}"/>
    <cellStyle name="出力 3 2 2 5 18" xfId="24377" xr:uid="{84B356B7-6F89-4055-919D-5075099740D5}"/>
    <cellStyle name="出力 3 2 2 5 19" xfId="46075" xr:uid="{44F60A63-BC81-49B4-A024-D11722A9E6C6}"/>
    <cellStyle name="出力 3 2 2 5 2" xfId="3629" xr:uid="{26E21B21-8846-481D-BBB4-9AD4AF4C4DBA}"/>
    <cellStyle name="出力 3 2 2 5 2 2" xfId="14385" xr:uid="{6343FCBB-48ED-4671-A7F4-90BB452AB67E}"/>
    <cellStyle name="出力 3 2 2 5 2 2 2" xfId="36075" xr:uid="{50931326-377D-400D-A25A-1D9AB1BCA360}"/>
    <cellStyle name="出力 3 2 2 5 2 2 3" xfId="50286" xr:uid="{657E32E1-6185-4954-8C62-FC9D03DD9B07}"/>
    <cellStyle name="出力 3 2 2 5 2 3" xfId="25317" xr:uid="{878D4F0D-E0D1-4797-9438-803244E4BE1F}"/>
    <cellStyle name="出力 3 2 2 5 2 4" xfId="48117" xr:uid="{1CD97C9E-180B-4B50-BC76-FF9D9D4D97F3}"/>
    <cellStyle name="出力 3 2 2 5 20" xfId="46753" xr:uid="{8CE16DE3-64FF-4008-9B01-2ECA3868037A}"/>
    <cellStyle name="出力 3 2 2 5 21" xfId="47437" xr:uid="{582B0583-3144-48C6-A8AE-19CE3E9AF5BC}"/>
    <cellStyle name="出力 3 2 2 5 3" xfId="4309" xr:uid="{43FA034D-62A4-4C1F-A655-18D2D77ACD4E}"/>
    <cellStyle name="出力 3 2 2 5 3 2" xfId="15065" xr:uid="{5BE241AA-BC5D-4869-92B9-364632716A9A}"/>
    <cellStyle name="出力 3 2 2 5 3 2 2" xfId="36755" xr:uid="{3D9559F2-6A3E-4DA4-9423-5C04C2FC7852}"/>
    <cellStyle name="出力 3 2 2 5 3 2 3" xfId="50966" xr:uid="{3F6AD829-7F38-4CBE-B5F3-A471D32333D4}"/>
    <cellStyle name="出力 3 2 2 5 3 3" xfId="25997" xr:uid="{F005909A-E675-40AB-A16F-29653F46F33B}"/>
    <cellStyle name="出力 3 2 2 5 3 4" xfId="48797" xr:uid="{936D2CE1-B491-40AA-9A29-A799004476F5}"/>
    <cellStyle name="出力 3 2 2 5 4" xfId="4985" xr:uid="{282D2B20-6A4A-4446-9620-64E57E4078CA}"/>
    <cellStyle name="出力 3 2 2 5 4 2" xfId="15741" xr:uid="{3548FE70-0CF4-497D-895F-9C980EAC3163}"/>
    <cellStyle name="出力 3 2 2 5 4 2 2" xfId="37431" xr:uid="{371C325D-C63E-4D83-97DD-0C87BA84F64D}"/>
    <cellStyle name="出力 3 2 2 5 4 3" xfId="26673" xr:uid="{DAD8C21F-4B6B-4A84-8BDB-9D5F194E3B0D}"/>
    <cellStyle name="出力 3 2 2 5 4 4" xfId="49606" xr:uid="{0E5FA276-A56A-40A1-B391-D61373F8F07C}"/>
    <cellStyle name="出力 3 2 2 5 5" xfId="5665" xr:uid="{0BEE81AD-A9CF-4B03-98EB-6A0EACFCD890}"/>
    <cellStyle name="出力 3 2 2 5 5 2" xfId="16421" xr:uid="{9E2ABCC9-9677-4FD8-9FA4-FCF442D4E473}"/>
    <cellStyle name="出力 3 2 2 5 5 2 2" xfId="38111" xr:uid="{F6864CDC-BF1F-4E18-86EB-8323FF8CB751}"/>
    <cellStyle name="出力 3 2 2 5 5 3" xfId="27352" xr:uid="{3DEC1DE3-39A5-4A7D-A9DE-089CDD97DA1E}"/>
    <cellStyle name="出力 3 2 2 5 6" xfId="6348" xr:uid="{CEB496AD-3B0F-4629-BC66-9135248D7D58}"/>
    <cellStyle name="出力 3 2 2 5 6 2" xfId="17104" xr:uid="{F25A84A7-EE4D-4FAF-85DC-F4FEC0E94124}"/>
    <cellStyle name="出力 3 2 2 5 6 2 2" xfId="38794" xr:uid="{282C8051-1BF2-4CC8-A242-A792BE55F3E2}"/>
    <cellStyle name="出力 3 2 2 5 6 3" xfId="28035" xr:uid="{22D32E06-3E98-4EEC-88CC-66A0B1DF2E90}"/>
    <cellStyle name="出力 3 2 2 5 7" xfId="7027" xr:uid="{31EDC428-AE38-42AE-BA78-9CA40452171E}"/>
    <cellStyle name="出力 3 2 2 5 7 2" xfId="17783" xr:uid="{5DF98972-2DA3-4929-ADB2-8A6F5E27F15A}"/>
    <cellStyle name="出力 3 2 2 5 7 2 2" xfId="39473" xr:uid="{335FE7EC-3319-493E-9655-2D6FC4494E37}"/>
    <cellStyle name="出力 3 2 2 5 7 3" xfId="28714" xr:uid="{19EBFF2B-476E-47C1-A7C1-0D913EF3FFBC}"/>
    <cellStyle name="出力 3 2 2 5 8" xfId="7690" xr:uid="{D39A6D16-FA77-4B91-A571-4963877C3A1A}"/>
    <cellStyle name="出力 3 2 2 5 8 2" xfId="18446" xr:uid="{02BE4818-1B7E-4050-9BEB-FF63C9771117}"/>
    <cellStyle name="出力 3 2 2 5 8 2 2" xfId="40137" xr:uid="{9EA25D2E-7643-4D38-A87E-20D57D5BD391}"/>
    <cellStyle name="出力 3 2 2 5 8 3" xfId="29378" xr:uid="{C6E469FA-27FF-4A37-8739-5423B37D49C0}"/>
    <cellStyle name="出力 3 2 2 5 9" xfId="8326" xr:uid="{9461F4D3-3CFA-4DAF-B4E4-6D2170971A6D}"/>
    <cellStyle name="出力 3 2 2 5 9 2" xfId="19082" xr:uid="{66D6C470-DBE8-4175-999D-1FA1DD5CC932}"/>
    <cellStyle name="出力 3 2 2 5 9 2 2" xfId="40773" xr:uid="{BF2C09AE-E85D-40FD-9CDF-B442A3B7CFF8}"/>
    <cellStyle name="出力 3 2 2 5 9 3" xfId="30014" xr:uid="{30EB4939-29C7-4C51-80CB-96CF9454E3F8}"/>
    <cellStyle name="出力 3 2 2 6" xfId="3022" xr:uid="{9EB30A21-B822-49E1-A385-9A71E4491AAF}"/>
    <cellStyle name="出力 3 2 2 6 10" xfId="9050" xr:uid="{9B7A935C-96DC-46C3-9F64-629C0DDD567E}"/>
    <cellStyle name="出力 3 2 2 6 10 2" xfId="19807" xr:uid="{D4DAA2D3-E0E2-4A4C-8A6B-7E6DC49F1A4C}"/>
    <cellStyle name="出力 3 2 2 6 10 2 2" xfId="41498" xr:uid="{38D59779-E0F5-423D-BEE1-7FBCC4EAA9B9}"/>
    <cellStyle name="出力 3 2 2 6 10 3" xfId="30739" xr:uid="{79E4E23F-B8FB-430D-8546-2FB439C38F93}"/>
    <cellStyle name="出力 3 2 2 6 11" xfId="9676" xr:uid="{6B593199-20C0-48B6-ABB4-86DC86AFCE20}"/>
    <cellStyle name="出力 3 2 2 6 11 2" xfId="20433" xr:uid="{B70FBA50-7EDD-404D-A10B-633AC84F1430}"/>
    <cellStyle name="出力 3 2 2 6 11 2 2" xfId="42124" xr:uid="{6D46D97B-5DBD-4DF7-9780-3E9D389D9240}"/>
    <cellStyle name="出力 3 2 2 6 11 3" xfId="31365" xr:uid="{1657ED3B-74A7-4092-95BB-F7AF9290C64C}"/>
    <cellStyle name="出力 3 2 2 6 12" xfId="10311" xr:uid="{C606C94A-F46E-49D3-9C6E-9DCA8AF33234}"/>
    <cellStyle name="出力 3 2 2 6 12 2" xfId="21068" xr:uid="{2EB2DD83-742E-4EA7-B8F6-07BD7C04C708}"/>
    <cellStyle name="出力 3 2 2 6 12 2 2" xfId="42759" xr:uid="{E39AE07C-5187-47B4-A600-A364462FC99A}"/>
    <cellStyle name="出力 3 2 2 6 12 3" xfId="32000" xr:uid="{D4F2C42B-95DF-419B-A41F-1D34BA42C276}"/>
    <cellStyle name="出力 3 2 2 6 13" xfId="10963" xr:uid="{D7CCD7F5-EF0B-47DE-A32A-34FD8A60FD3C}"/>
    <cellStyle name="出力 3 2 2 6 13 2" xfId="21720" xr:uid="{E0448C82-12E5-4559-B503-EBD2B8862F17}"/>
    <cellStyle name="出力 3 2 2 6 13 2 2" xfId="43411" xr:uid="{B834BE36-292F-4733-957B-A8D33FC68F08}"/>
    <cellStyle name="出力 3 2 2 6 13 3" xfId="32652" xr:uid="{B267752C-1876-49C9-BE97-ED65F456118C}"/>
    <cellStyle name="出力 3 2 2 6 14" xfId="11588" xr:uid="{010EC523-FC05-4C8C-BE7E-8ADB3C26C8CF}"/>
    <cellStyle name="出力 3 2 2 6 14 2" xfId="22345" xr:uid="{37C4C526-59AF-4A03-A83F-CC073DC44979}"/>
    <cellStyle name="出力 3 2 2 6 14 2 2" xfId="44036" xr:uid="{11279AB7-22E0-446C-B976-C197B36D2AF8}"/>
    <cellStyle name="出力 3 2 2 6 14 3" xfId="33277" xr:uid="{F45911C2-A1DB-4826-ADEC-4CAD49248126}"/>
    <cellStyle name="出力 3 2 2 6 15" xfId="12193" xr:uid="{1C0527FF-C4A4-4942-B7FA-6728D28FCC6B}"/>
    <cellStyle name="出力 3 2 2 6 15 2" xfId="22950" xr:uid="{E856B204-B0F4-4E74-BC60-43B7EC3E38A0}"/>
    <cellStyle name="出力 3 2 2 6 15 2 2" xfId="44641" xr:uid="{0F733D5A-8A6E-4A55-BC86-89D88EB5A39C}"/>
    <cellStyle name="出力 3 2 2 6 15 3" xfId="33882" xr:uid="{1F4C96A8-DBC5-4D12-B791-AC97403ED8DA}"/>
    <cellStyle name="出力 3 2 2 6 16" xfId="12822" xr:uid="{B2AAFE0B-926A-49A5-A812-5C1BEC18C9F1}"/>
    <cellStyle name="出力 3 2 2 6 16 2" xfId="23579" xr:uid="{4C3E81AD-CFE1-483B-A279-78F9BAC55A35}"/>
    <cellStyle name="出力 3 2 2 6 16 2 2" xfId="45270" xr:uid="{D1141EF2-74C4-49BE-8E42-9EDB9808DA95}"/>
    <cellStyle name="出力 3 2 2 6 16 3" xfId="34511" xr:uid="{6768AC88-1E23-4CC9-8E82-DFA62B29A631}"/>
    <cellStyle name="出力 3 2 2 6 17" xfId="13493" xr:uid="{03D7BA9D-CE3B-43CE-A6B2-48E2EB333D7C}"/>
    <cellStyle name="出力 3 2 2 6 17 2" xfId="35182" xr:uid="{4795746C-5862-4CFB-9259-511E9541186C}"/>
    <cellStyle name="出力 3 2 2 6 18" xfId="24422" xr:uid="{C077D5DE-56C3-4690-91EF-81017E530BDB}"/>
    <cellStyle name="出力 3 2 2 6 19" xfId="46120" xr:uid="{936827B6-E5DE-404B-9347-A2BCD80AD372}"/>
    <cellStyle name="出力 3 2 2 6 2" xfId="3674" xr:uid="{636C66BD-4A23-4EFD-8BA4-FB56F412FF1D}"/>
    <cellStyle name="出力 3 2 2 6 2 2" xfId="14430" xr:uid="{9FA77F83-9B64-4FD2-949E-FDF04C12155F}"/>
    <cellStyle name="出力 3 2 2 6 2 2 2" xfId="36120" xr:uid="{F6E19808-02F6-492C-BCCD-1D5F9052E72B}"/>
    <cellStyle name="出力 3 2 2 6 2 2 3" xfId="50331" xr:uid="{9A95332D-C7BE-4027-8CF0-4A88255E00D7}"/>
    <cellStyle name="出力 3 2 2 6 2 3" xfId="25362" xr:uid="{9657F7A5-E7AE-42FE-B9F4-4C349E761DA4}"/>
    <cellStyle name="出力 3 2 2 6 2 4" xfId="48162" xr:uid="{95D2BD06-4D0A-4AF7-9F5F-A52F37D29511}"/>
    <cellStyle name="出力 3 2 2 6 20" xfId="46798" xr:uid="{9F792E34-A03E-4FED-8634-F206DBB4BF66}"/>
    <cellStyle name="出力 3 2 2 6 21" xfId="47482" xr:uid="{6B4F1A8A-B84C-4C70-BF28-6118202998F9}"/>
    <cellStyle name="出力 3 2 2 6 3" xfId="4354" xr:uid="{C767D9B5-534E-4D6C-9B67-FFB8D7C71DF0}"/>
    <cellStyle name="出力 3 2 2 6 3 2" xfId="15110" xr:uid="{5561E8C1-87A7-49A8-A27A-DF09E8592C44}"/>
    <cellStyle name="出力 3 2 2 6 3 2 2" xfId="36800" xr:uid="{D0A4536F-345A-41E1-8731-949C1D2CB0DA}"/>
    <cellStyle name="出力 3 2 2 6 3 2 3" xfId="51011" xr:uid="{BA38D0B4-A322-4C86-B80B-00D81EDC177B}"/>
    <cellStyle name="出力 3 2 2 6 3 3" xfId="26042" xr:uid="{A899F04F-B545-490A-B5A3-A7B2B89993A7}"/>
    <cellStyle name="出力 3 2 2 6 3 4" xfId="48842" xr:uid="{73687774-B944-4B9A-99A6-720F8F7EB360}"/>
    <cellStyle name="出力 3 2 2 6 4" xfId="5030" xr:uid="{80F87744-0E0C-4A80-8A40-7EE2A632504C}"/>
    <cellStyle name="出力 3 2 2 6 4 2" xfId="15786" xr:uid="{7D00C23F-F25B-467B-AE51-9B0F2824D79D}"/>
    <cellStyle name="出力 3 2 2 6 4 2 2" xfId="37476" xr:uid="{C08CFE23-2F95-41FE-97F6-EA20B2989DD1}"/>
    <cellStyle name="出力 3 2 2 6 4 3" xfId="26718" xr:uid="{FD49A644-CF86-4DAE-9A6F-9C3AE5131A97}"/>
    <cellStyle name="出力 3 2 2 6 4 4" xfId="49651" xr:uid="{818E91C7-2962-4F64-8CFB-4F8A5046D7C4}"/>
    <cellStyle name="出力 3 2 2 6 5" xfId="5710" xr:uid="{5996F896-7B0B-49A2-B772-BD0F49F204AB}"/>
    <cellStyle name="出力 3 2 2 6 5 2" xfId="16466" xr:uid="{F2904A0E-7CE9-461F-9D80-09BD81769BC6}"/>
    <cellStyle name="出力 3 2 2 6 5 2 2" xfId="38156" xr:uid="{8655BB67-7406-47B3-BF9C-79FA623D45D9}"/>
    <cellStyle name="出力 3 2 2 6 5 3" xfId="27397" xr:uid="{BA126822-6944-42B4-A967-14E75E5BEB09}"/>
    <cellStyle name="出力 3 2 2 6 6" xfId="6393" xr:uid="{796C9000-D7CD-455D-BADC-318BBA61EFCD}"/>
    <cellStyle name="出力 3 2 2 6 6 2" xfId="17149" xr:uid="{42B38D69-E9A6-458A-B458-CCAD40F91E76}"/>
    <cellStyle name="出力 3 2 2 6 6 2 2" xfId="38839" xr:uid="{2022D2B1-D380-4550-B52D-F0E04D58C574}"/>
    <cellStyle name="出力 3 2 2 6 6 3" xfId="28080" xr:uid="{6A3F541D-B6CA-4D56-A8E9-EA39056BE67B}"/>
    <cellStyle name="出力 3 2 2 6 7" xfId="7072" xr:uid="{4AC33284-0D25-4CFD-9B65-4AAD12DF9921}"/>
    <cellStyle name="出力 3 2 2 6 7 2" xfId="17828" xr:uid="{5B6684E0-17C2-475D-AC38-AD5A38ECCCEE}"/>
    <cellStyle name="出力 3 2 2 6 7 2 2" xfId="39518" xr:uid="{76D8A3F0-D7B9-4DC9-A7DF-356D6AD65195}"/>
    <cellStyle name="出力 3 2 2 6 7 3" xfId="28759" xr:uid="{5073AA02-6C6A-4F6C-A85C-81682371CADA}"/>
    <cellStyle name="出力 3 2 2 6 8" xfId="7735" xr:uid="{67B785D1-9FB4-4E02-B7E2-1017296F878E}"/>
    <cellStyle name="出力 3 2 2 6 8 2" xfId="18491" xr:uid="{CDE6D916-EA6B-4D62-A4E7-2371F0DF8697}"/>
    <cellStyle name="出力 3 2 2 6 8 2 2" xfId="40182" xr:uid="{67CF3FC0-1F85-4C45-8C3A-CC6447DCFC1F}"/>
    <cellStyle name="出力 3 2 2 6 8 3" xfId="29423" xr:uid="{D1211416-FC07-4119-BCFA-BE61BF5C54BD}"/>
    <cellStyle name="出力 3 2 2 6 9" xfId="8371" xr:uid="{EE9045C8-013F-4897-BAB5-CDBA727535E2}"/>
    <cellStyle name="出力 3 2 2 6 9 2" xfId="19127" xr:uid="{5142C315-AD28-4A31-A930-0CB68ECA86A4}"/>
    <cellStyle name="出力 3 2 2 6 9 2 2" xfId="40818" xr:uid="{CF664677-2D50-4279-9D0E-712456860473}"/>
    <cellStyle name="出力 3 2 2 6 9 3" xfId="30059" xr:uid="{78FE7279-CB4C-49B9-8389-5D1DDFB99557}"/>
    <cellStyle name="出力 3 2 2 7" xfId="3067" xr:uid="{BA3C6011-4423-4E82-BF98-F8934B554B1B}"/>
    <cellStyle name="出力 3 2 2 7 10" xfId="9095" xr:uid="{EFCED233-CB3F-44FF-9409-1425B4999ECC}"/>
    <cellStyle name="出力 3 2 2 7 10 2" xfId="19852" xr:uid="{40C75FC3-3D46-4F1C-AC68-8E4C8BD58446}"/>
    <cellStyle name="出力 3 2 2 7 10 2 2" xfId="41543" xr:uid="{67AFAD7C-ACCE-465F-BEA6-BE2063C990B7}"/>
    <cellStyle name="出力 3 2 2 7 10 3" xfId="30784" xr:uid="{C5EF5A8E-EF4F-4CCE-94A2-E5DCB5956CED}"/>
    <cellStyle name="出力 3 2 2 7 11" xfId="9721" xr:uid="{DABF9520-FF83-4842-AEDA-AFB881EA21E7}"/>
    <cellStyle name="出力 3 2 2 7 11 2" xfId="20478" xr:uid="{75C3AB65-F61E-4D23-9764-F96843A132A8}"/>
    <cellStyle name="出力 3 2 2 7 11 2 2" xfId="42169" xr:uid="{CFC85F63-A91F-467E-B268-6456446D92A8}"/>
    <cellStyle name="出力 3 2 2 7 11 3" xfId="31410" xr:uid="{916CD011-55F7-453B-935E-DB654E966919}"/>
    <cellStyle name="出力 3 2 2 7 12" xfId="10356" xr:uid="{61F56549-5CA7-4428-B48E-92C906D46D29}"/>
    <cellStyle name="出力 3 2 2 7 12 2" xfId="21113" xr:uid="{D271C6F9-5A18-428F-A672-848237015EC0}"/>
    <cellStyle name="出力 3 2 2 7 12 2 2" xfId="42804" xr:uid="{686F4BC1-E439-4F48-9948-AF6BF2DAA09A}"/>
    <cellStyle name="出力 3 2 2 7 12 3" xfId="32045" xr:uid="{0E4F6353-9638-4309-A1D8-89FEB20B97AF}"/>
    <cellStyle name="出力 3 2 2 7 13" xfId="11008" xr:uid="{08018725-6F18-49A5-A743-055F3F7CE5D5}"/>
    <cellStyle name="出力 3 2 2 7 13 2" xfId="21765" xr:uid="{690A1105-A099-495A-8135-DD36D937D54A}"/>
    <cellStyle name="出力 3 2 2 7 13 2 2" xfId="43456" xr:uid="{EABB9250-CEAE-425F-9CD9-4DEF77A02BCF}"/>
    <cellStyle name="出力 3 2 2 7 13 3" xfId="32697" xr:uid="{D13C1264-BDC3-4D1A-BA26-057FC728006F}"/>
    <cellStyle name="出力 3 2 2 7 14" xfId="11633" xr:uid="{047706CB-61AA-4498-9BB2-6F30338F9FF1}"/>
    <cellStyle name="出力 3 2 2 7 14 2" xfId="22390" xr:uid="{9FFA5590-23EA-4B6E-AC55-325A874EE691}"/>
    <cellStyle name="出力 3 2 2 7 14 2 2" xfId="44081" xr:uid="{D6B82D74-910C-4ECD-A5FD-E5CC30E0FC43}"/>
    <cellStyle name="出力 3 2 2 7 14 3" xfId="33322" xr:uid="{7E811140-9EE9-45C0-9A75-463FCF35F629}"/>
    <cellStyle name="出力 3 2 2 7 15" xfId="12238" xr:uid="{62BB880D-8A25-44B6-9BEB-D8091A919B78}"/>
    <cellStyle name="出力 3 2 2 7 15 2" xfId="22995" xr:uid="{7606CEFB-3C3D-4075-8C7D-047D4F7A7240}"/>
    <cellStyle name="出力 3 2 2 7 15 2 2" xfId="44686" xr:uid="{ABF21474-90E4-49B2-8DD4-C787D932A2E4}"/>
    <cellStyle name="出力 3 2 2 7 15 3" xfId="33927" xr:uid="{97808B5C-ADF4-44A5-A08A-7B9DACFDA08E}"/>
    <cellStyle name="出力 3 2 2 7 16" xfId="12867" xr:uid="{49D1361B-65C8-46D5-8993-FD4FFB193D9E}"/>
    <cellStyle name="出力 3 2 2 7 16 2" xfId="23624" xr:uid="{B3880921-F1B0-4D3E-A643-1D848466ECC7}"/>
    <cellStyle name="出力 3 2 2 7 16 2 2" xfId="45315" xr:uid="{C1A5CDE2-688D-4A6B-BB74-2FC70558E1DF}"/>
    <cellStyle name="出力 3 2 2 7 16 3" xfId="34556" xr:uid="{01AABA70-AD14-43D1-B8F9-7E2CC8250606}"/>
    <cellStyle name="出力 3 2 2 7 17" xfId="13538" xr:uid="{A456FCDD-49B7-43CB-946B-EA853FC7FFE3}"/>
    <cellStyle name="出力 3 2 2 7 17 2" xfId="35227" xr:uid="{42D952B5-95D4-41C4-BAB0-E2A2F2FB3DF4}"/>
    <cellStyle name="出力 3 2 2 7 18" xfId="24467" xr:uid="{3F01F2B5-9246-4BF7-894D-6FEA3164E706}"/>
    <cellStyle name="出力 3 2 2 7 19" xfId="46165" xr:uid="{25F07A93-B65F-4644-9F93-7D6DE6EA569A}"/>
    <cellStyle name="出力 3 2 2 7 2" xfId="3719" xr:uid="{1BF2B6B5-4B43-46B0-A5B1-6382F5C83955}"/>
    <cellStyle name="出力 3 2 2 7 2 2" xfId="14475" xr:uid="{71838C3F-0CAC-4272-A2D2-3239EAACAAB1}"/>
    <cellStyle name="出力 3 2 2 7 2 2 2" xfId="36165" xr:uid="{0156D774-ED19-481C-8FB2-B4F9B2064C85}"/>
    <cellStyle name="出力 3 2 2 7 2 2 3" xfId="50376" xr:uid="{54EDF2DB-E4D5-447D-8B93-455A8A8DA1A1}"/>
    <cellStyle name="出力 3 2 2 7 2 3" xfId="25407" xr:uid="{11B2712B-4564-4077-8352-E01A61867C7E}"/>
    <cellStyle name="出力 3 2 2 7 2 4" xfId="48207" xr:uid="{66FCD810-BC2E-42D6-9146-A926365F160F}"/>
    <cellStyle name="出力 3 2 2 7 20" xfId="46843" xr:uid="{70AADABD-94C4-49AE-8F3C-947A9D4A5A05}"/>
    <cellStyle name="出力 3 2 2 7 21" xfId="47527" xr:uid="{00A23B75-4EAD-4905-8D8C-15930EF67CC9}"/>
    <cellStyle name="出力 3 2 2 7 3" xfId="4399" xr:uid="{527AE008-DF50-4306-AA6F-190E28196D55}"/>
    <cellStyle name="出力 3 2 2 7 3 2" xfId="15155" xr:uid="{0DF764BB-8CDE-47E2-BA72-4B4A5ECEDC27}"/>
    <cellStyle name="出力 3 2 2 7 3 2 2" xfId="36845" xr:uid="{21086BDE-2F2E-4430-8184-228FDF444852}"/>
    <cellStyle name="出力 3 2 2 7 3 2 3" xfId="51056" xr:uid="{F999EE5A-B2AB-43B5-8D94-1715ABD1BF07}"/>
    <cellStyle name="出力 3 2 2 7 3 3" xfId="26087" xr:uid="{118422C0-3EEC-4506-A9BF-37F4E1BA4EB3}"/>
    <cellStyle name="出力 3 2 2 7 3 4" xfId="48887" xr:uid="{73FCF39D-4FC6-4079-8CCA-CEADB6343A15}"/>
    <cellStyle name="出力 3 2 2 7 4" xfId="5075" xr:uid="{5DC689AC-0D86-4A0A-BDCE-F1AED692C5F2}"/>
    <cellStyle name="出力 3 2 2 7 4 2" xfId="15831" xr:uid="{3769DA1E-4AE9-456F-BBA9-F65F91B4EAD2}"/>
    <cellStyle name="出力 3 2 2 7 4 2 2" xfId="37521" xr:uid="{CC667F1D-70B5-47AC-8E65-39227C925F88}"/>
    <cellStyle name="出力 3 2 2 7 4 3" xfId="26763" xr:uid="{7AF1FD51-0E19-4CAE-AAA0-577497495664}"/>
    <cellStyle name="出力 3 2 2 7 4 4" xfId="49696" xr:uid="{3659E994-882E-4566-913A-23372E58579A}"/>
    <cellStyle name="出力 3 2 2 7 5" xfId="5755" xr:uid="{BD5A26D7-B73A-4E5C-A98F-DE9DA04B6D40}"/>
    <cellStyle name="出力 3 2 2 7 5 2" xfId="16511" xr:uid="{E7BBA9B8-96F9-4F6B-964F-ADBF32C99CE4}"/>
    <cellStyle name="出力 3 2 2 7 5 2 2" xfId="38201" xr:uid="{7E3EB212-917C-434E-80F0-4C74DF6FB921}"/>
    <cellStyle name="出力 3 2 2 7 5 3" xfId="27442" xr:uid="{16AF9CFF-7400-44F9-BB79-A7C19AF1BFA8}"/>
    <cellStyle name="出力 3 2 2 7 6" xfId="6438" xr:uid="{2A11E08F-F745-4647-8092-F62C8EB75E29}"/>
    <cellStyle name="出力 3 2 2 7 6 2" xfId="17194" xr:uid="{A705A41A-41EC-4860-8CBF-C28DD3760942}"/>
    <cellStyle name="出力 3 2 2 7 6 2 2" xfId="38884" xr:uid="{6106D3A4-6A62-412A-9179-EFB7D24D12BB}"/>
    <cellStyle name="出力 3 2 2 7 6 3" xfId="28125" xr:uid="{81705F60-D386-4081-8FF7-B6FF2DCF348E}"/>
    <cellStyle name="出力 3 2 2 7 7" xfId="7117" xr:uid="{DD21BC83-E100-49F3-93AF-D1C80146583A}"/>
    <cellStyle name="出力 3 2 2 7 7 2" xfId="17873" xr:uid="{629799EF-7B92-4E16-9F63-D7209D187DB7}"/>
    <cellStyle name="出力 3 2 2 7 7 2 2" xfId="39563" xr:uid="{FC07871F-8EA0-4B75-9712-FA58D1D2CFE8}"/>
    <cellStyle name="出力 3 2 2 7 7 3" xfId="28804" xr:uid="{D407D789-3FD5-487B-903B-23FA19ACC7C0}"/>
    <cellStyle name="出力 3 2 2 7 8" xfId="7780" xr:uid="{A6FC143E-BA9E-4371-BBAC-09D56A28C436}"/>
    <cellStyle name="出力 3 2 2 7 8 2" xfId="18536" xr:uid="{804D2D5E-697E-4605-9529-8B1ED6215B04}"/>
    <cellStyle name="出力 3 2 2 7 8 2 2" xfId="40227" xr:uid="{493674A8-0B33-4CFA-8DE7-4D9DCDD53273}"/>
    <cellStyle name="出力 3 2 2 7 8 3" xfId="29468" xr:uid="{A176AAE1-0F3C-42D7-B278-C5DF60610CF9}"/>
    <cellStyle name="出力 3 2 2 7 9" xfId="8416" xr:uid="{5FF82FBD-48A6-4FE2-8618-D452506C1C7E}"/>
    <cellStyle name="出力 3 2 2 7 9 2" xfId="19172" xr:uid="{E4798C03-88DA-49E5-AFE8-E1DE8E3C7AD6}"/>
    <cellStyle name="出力 3 2 2 7 9 2 2" xfId="40863" xr:uid="{BFE57208-B3B0-4E87-9FE3-ACA0F8996850}"/>
    <cellStyle name="出力 3 2 2 7 9 3" xfId="30104" xr:uid="{6792C21C-5682-4854-95FB-6A53B237989D}"/>
    <cellStyle name="出力 3 2 2 8" xfId="3127" xr:uid="{B5B29FC6-A00D-4807-A546-AA036F0A7038}"/>
    <cellStyle name="出力 3 2 2 8 10" xfId="9155" xr:uid="{57A169E1-C940-40B6-98FE-A4849C6B2704}"/>
    <cellStyle name="出力 3 2 2 8 10 2" xfId="19912" xr:uid="{1AE44435-B826-462C-84E6-08FA2F1A784C}"/>
    <cellStyle name="出力 3 2 2 8 10 2 2" xfId="41603" xr:uid="{60E7E6DC-647F-45F6-8344-12E447199A7D}"/>
    <cellStyle name="出力 3 2 2 8 10 3" xfId="30844" xr:uid="{D308C32C-58B8-4038-811D-9C9668FBBCD8}"/>
    <cellStyle name="出力 3 2 2 8 11" xfId="9781" xr:uid="{1EA70500-8DF6-405A-8643-7654A386C162}"/>
    <cellStyle name="出力 3 2 2 8 11 2" xfId="20538" xr:uid="{6184F5E4-2E27-4357-BD68-D90C3B665559}"/>
    <cellStyle name="出力 3 2 2 8 11 2 2" xfId="42229" xr:uid="{1CBBE347-7D8D-450D-A5E6-10A6D3C3F392}"/>
    <cellStyle name="出力 3 2 2 8 11 3" xfId="31470" xr:uid="{5782D7EB-EA09-4885-A873-88D87F684527}"/>
    <cellStyle name="出力 3 2 2 8 12" xfId="10416" xr:uid="{771D495D-B9E7-4039-B28C-C65EF69B643B}"/>
    <cellStyle name="出力 3 2 2 8 12 2" xfId="21173" xr:uid="{E2CE92DB-6006-4924-A211-692B396DF07B}"/>
    <cellStyle name="出力 3 2 2 8 12 2 2" xfId="42864" xr:uid="{F9E49221-6243-4EA0-9C0D-BB34414211DE}"/>
    <cellStyle name="出力 3 2 2 8 12 3" xfId="32105" xr:uid="{72F07855-566D-4329-8B4B-558E2230A037}"/>
    <cellStyle name="出力 3 2 2 8 13" xfId="11068" xr:uid="{27265EAA-D2AE-4056-A0F4-F3C7F38AF0C2}"/>
    <cellStyle name="出力 3 2 2 8 13 2" xfId="21825" xr:uid="{64541781-1854-4F53-B872-B5CBE7971692}"/>
    <cellStyle name="出力 3 2 2 8 13 2 2" xfId="43516" xr:uid="{61FE7963-DFA1-40EB-A02C-48FBAB06D579}"/>
    <cellStyle name="出力 3 2 2 8 13 3" xfId="32757" xr:uid="{2836F0E3-3FD7-404A-A358-FE464140A83B}"/>
    <cellStyle name="出力 3 2 2 8 14" xfId="11693" xr:uid="{466B9F20-4D1E-4E68-97E0-30D64E8E6DD8}"/>
    <cellStyle name="出力 3 2 2 8 14 2" xfId="22450" xr:uid="{9826AA53-8E47-490C-A7C9-7DD08C4E3898}"/>
    <cellStyle name="出力 3 2 2 8 14 2 2" xfId="44141" xr:uid="{41D96A3F-EBDB-469D-B638-58DC0EB5A98C}"/>
    <cellStyle name="出力 3 2 2 8 14 3" xfId="33382" xr:uid="{8B6CAB90-747C-47A8-B6BE-2C9C2D6B515F}"/>
    <cellStyle name="出力 3 2 2 8 15" xfId="12298" xr:uid="{56B1F749-2F33-43F5-870D-4481643684FE}"/>
    <cellStyle name="出力 3 2 2 8 15 2" xfId="23055" xr:uid="{87F22515-EB19-43A9-9CC1-7FC5645C0285}"/>
    <cellStyle name="出力 3 2 2 8 15 2 2" xfId="44746" xr:uid="{A0C6BE6E-73AE-48B9-AACF-B34185DC48EB}"/>
    <cellStyle name="出力 3 2 2 8 15 3" xfId="33987" xr:uid="{E991A66A-6FCC-47A5-92B2-0C2570CA9C0B}"/>
    <cellStyle name="出力 3 2 2 8 16" xfId="12927" xr:uid="{38195D1A-B35E-4982-A825-4F8304966760}"/>
    <cellStyle name="出力 3 2 2 8 16 2" xfId="23684" xr:uid="{BBF68036-AFBC-4339-900E-A6CE9BA18300}"/>
    <cellStyle name="出力 3 2 2 8 16 2 2" xfId="45375" xr:uid="{D52D9BCC-7B27-454F-9B1D-47FB07E06780}"/>
    <cellStyle name="出力 3 2 2 8 16 3" xfId="34616" xr:uid="{4A1BFF11-0461-4A61-BDFD-5F6C44535E51}"/>
    <cellStyle name="出力 3 2 2 8 17" xfId="13598" xr:uid="{A2DA14CF-45AB-4B6F-8923-84227037C7BE}"/>
    <cellStyle name="出力 3 2 2 8 17 2" xfId="35287" xr:uid="{1592265C-81BD-4C9C-8038-B26E4E2F3DD7}"/>
    <cellStyle name="出力 3 2 2 8 18" xfId="24527" xr:uid="{A8548CF2-5F6F-4BAD-9588-58584AB95435}"/>
    <cellStyle name="出力 3 2 2 8 19" xfId="46225" xr:uid="{D9F713BC-687F-40FB-AF5A-A78924D89E93}"/>
    <cellStyle name="出力 3 2 2 8 2" xfId="3779" xr:uid="{3B1CEB9E-3665-4B9D-9346-04887802D9AE}"/>
    <cellStyle name="出力 3 2 2 8 2 2" xfId="14535" xr:uid="{2D8DC2C6-7A32-43E2-8371-115EC6770CFB}"/>
    <cellStyle name="出力 3 2 2 8 2 2 2" xfId="36225" xr:uid="{5DA9D816-673E-49E9-B3F1-BA6C95437584}"/>
    <cellStyle name="出力 3 2 2 8 2 2 3" xfId="50436" xr:uid="{B70B3CA1-53AA-4987-9FBF-205BD91C9FAE}"/>
    <cellStyle name="出力 3 2 2 8 2 3" xfId="25467" xr:uid="{3150C34D-F973-45D0-88C1-D4F6BCD24FB6}"/>
    <cellStyle name="出力 3 2 2 8 2 4" xfId="48267" xr:uid="{72C410DE-AF12-41DB-8C3D-8C7E8100F072}"/>
    <cellStyle name="出力 3 2 2 8 20" xfId="46903" xr:uid="{B4D4E003-153A-4126-B04E-6A34C6CDF9C0}"/>
    <cellStyle name="出力 3 2 2 8 21" xfId="47587" xr:uid="{0DDD5DEC-CDE2-49F6-92A8-567D75A4BBC6}"/>
    <cellStyle name="出力 3 2 2 8 3" xfId="4459" xr:uid="{289F2C83-B839-4136-9C19-DA72AA225C01}"/>
    <cellStyle name="出力 3 2 2 8 3 2" xfId="15215" xr:uid="{0E510F7B-01C4-4B0B-80E9-5FA060722D33}"/>
    <cellStyle name="出力 3 2 2 8 3 2 2" xfId="36905" xr:uid="{AB514A89-4D77-4A08-91FD-C6F509A23401}"/>
    <cellStyle name="出力 3 2 2 8 3 2 3" xfId="51116" xr:uid="{0920EAAF-F96D-43C9-A9B6-F03ACB172ECA}"/>
    <cellStyle name="出力 3 2 2 8 3 3" xfId="26147" xr:uid="{F94EDCB4-CBF4-4B6C-BE5E-B2039DD2FDD0}"/>
    <cellStyle name="出力 3 2 2 8 3 4" xfId="48947" xr:uid="{1058457C-7397-4A97-B033-0EAD742BD6C3}"/>
    <cellStyle name="出力 3 2 2 8 4" xfId="5135" xr:uid="{8B99DA97-D787-44F7-94E2-BE49111905DE}"/>
    <cellStyle name="出力 3 2 2 8 4 2" xfId="15891" xr:uid="{9F68A0D4-D583-4615-8EE7-1F71B9B54229}"/>
    <cellStyle name="出力 3 2 2 8 4 2 2" xfId="37581" xr:uid="{4914A8A4-783F-4B74-A1CC-D3EF54B5631E}"/>
    <cellStyle name="出力 3 2 2 8 4 3" xfId="26823" xr:uid="{97F2BD7F-C90A-4EF9-B119-0747FC5C5076}"/>
    <cellStyle name="出力 3 2 2 8 4 4" xfId="49756" xr:uid="{E1B0F345-E302-49D4-A756-83367DBB4E26}"/>
    <cellStyle name="出力 3 2 2 8 5" xfId="5815" xr:uid="{3B8B11E9-5673-4730-962C-88BA539FD44C}"/>
    <cellStyle name="出力 3 2 2 8 5 2" xfId="16571" xr:uid="{176F76C0-5368-4D2B-9A35-52D271F8EBEB}"/>
    <cellStyle name="出力 3 2 2 8 5 2 2" xfId="38261" xr:uid="{C7441F84-C103-445D-AED5-947199DCEBD7}"/>
    <cellStyle name="出力 3 2 2 8 5 3" xfId="27502" xr:uid="{8B7ABD19-3BDE-44A8-81F3-252BD91B476A}"/>
    <cellStyle name="出力 3 2 2 8 6" xfId="6498" xr:uid="{ADA738E3-868C-444B-8714-5B18FBAE617E}"/>
    <cellStyle name="出力 3 2 2 8 6 2" xfId="17254" xr:uid="{B6B86F29-F1A5-4A37-81D7-2ED5363E2FAD}"/>
    <cellStyle name="出力 3 2 2 8 6 2 2" xfId="38944" xr:uid="{5D336AF6-C75C-433C-B2EE-18D524A3B362}"/>
    <cellStyle name="出力 3 2 2 8 6 3" xfId="28185" xr:uid="{CAE5C358-8888-480B-B55D-7BA63DF5639D}"/>
    <cellStyle name="出力 3 2 2 8 7" xfId="7177" xr:uid="{EE40D429-D758-4124-AD21-96B277703BE1}"/>
    <cellStyle name="出力 3 2 2 8 7 2" xfId="17933" xr:uid="{DBF7BFF2-07E7-4FB3-B4BD-88C37EB3DC2A}"/>
    <cellStyle name="出力 3 2 2 8 7 2 2" xfId="39623" xr:uid="{FD2386D8-86F6-45A3-9574-16F28BF8195F}"/>
    <cellStyle name="出力 3 2 2 8 7 3" xfId="28864" xr:uid="{B7C3D541-5225-441E-884C-B09BECA6B0D9}"/>
    <cellStyle name="出力 3 2 2 8 8" xfId="7840" xr:uid="{6D727120-A6DB-475C-B1F1-18971DC7F295}"/>
    <cellStyle name="出力 3 2 2 8 8 2" xfId="18596" xr:uid="{91587437-5850-4E80-A882-CD0504FD1B94}"/>
    <cellStyle name="出力 3 2 2 8 8 2 2" xfId="40287" xr:uid="{6F459AB3-3117-48CA-93F4-4F56B5F24956}"/>
    <cellStyle name="出力 3 2 2 8 8 3" xfId="29528" xr:uid="{C5F0A694-2280-4C0A-A38A-B33896F55D12}"/>
    <cellStyle name="出力 3 2 2 8 9" xfId="8476" xr:uid="{0C493021-8A8C-4B09-B777-E4714F52226C}"/>
    <cellStyle name="出力 3 2 2 8 9 2" xfId="19232" xr:uid="{1FE6B137-4D91-4B18-A5F7-B755C4053308}"/>
    <cellStyle name="出力 3 2 2 8 9 2 2" xfId="40923" xr:uid="{6151DFFE-F488-447E-8DA8-02FF9D063F6F}"/>
    <cellStyle name="出力 3 2 2 8 9 3" xfId="30164" xr:uid="{91384E4E-7769-4DCE-B8B2-3FF2A47E542C}"/>
    <cellStyle name="出力 3 2 2 9" xfId="3187" xr:uid="{6D205D35-2B74-43B5-A6F9-A7597099C4A4}"/>
    <cellStyle name="出力 3 2 2 9 10" xfId="9215" xr:uid="{DB0FF364-CF74-4A0E-886A-E6E4C63D39B7}"/>
    <cellStyle name="出力 3 2 2 9 10 2" xfId="19972" xr:uid="{8BCB3953-92C2-484F-BC33-681B2B2E6433}"/>
    <cellStyle name="出力 3 2 2 9 10 2 2" xfId="41663" xr:uid="{9F69D227-ECC2-46C1-B7B9-62F1A2969CE8}"/>
    <cellStyle name="出力 3 2 2 9 10 3" xfId="30904" xr:uid="{CF8FEF12-E592-448F-89A4-4131EC51CDAA}"/>
    <cellStyle name="出力 3 2 2 9 11" xfId="9841" xr:uid="{E99FC5B9-B74A-4EAA-9335-B0499756A30E}"/>
    <cellStyle name="出力 3 2 2 9 11 2" xfId="20598" xr:uid="{0E56FC0F-00D1-4D8A-9FEF-C7CF032A36A5}"/>
    <cellStyle name="出力 3 2 2 9 11 2 2" xfId="42289" xr:uid="{FAAEDD62-094F-48AC-A2D8-34451665AACD}"/>
    <cellStyle name="出力 3 2 2 9 11 3" xfId="31530" xr:uid="{64C48752-48DF-4074-8B0A-03820CD34F27}"/>
    <cellStyle name="出力 3 2 2 9 12" xfId="10476" xr:uid="{DC107E74-BA41-4E9F-81DA-A90F96E5DF04}"/>
    <cellStyle name="出力 3 2 2 9 12 2" xfId="21233" xr:uid="{3FD6E7F1-C099-403E-B834-15ABA03B337C}"/>
    <cellStyle name="出力 3 2 2 9 12 2 2" xfId="42924" xr:uid="{FFC9B910-A329-4290-ADB2-7DE1616D0BB0}"/>
    <cellStyle name="出力 3 2 2 9 12 3" xfId="32165" xr:uid="{8EDC5CA3-6CEC-4A7A-BA90-192F5F44E7F4}"/>
    <cellStyle name="出力 3 2 2 9 13" xfId="11128" xr:uid="{811D80C9-B221-4F44-8313-D1653F8754D2}"/>
    <cellStyle name="出力 3 2 2 9 13 2" xfId="21885" xr:uid="{0A67F27F-F55C-4A57-BBD5-0D1E3B879644}"/>
    <cellStyle name="出力 3 2 2 9 13 2 2" xfId="43576" xr:uid="{39DDEF64-89D7-4A5E-9C2C-5FB919A20AC1}"/>
    <cellStyle name="出力 3 2 2 9 13 3" xfId="32817" xr:uid="{B86D8EFD-E386-4E12-8784-85AE07859FFA}"/>
    <cellStyle name="出力 3 2 2 9 14" xfId="11753" xr:uid="{46B24C32-7B6E-45C2-86B1-D1A1147ADA8B}"/>
    <cellStyle name="出力 3 2 2 9 14 2" xfId="22510" xr:uid="{61705FA9-8285-4572-A7DF-F044893100A3}"/>
    <cellStyle name="出力 3 2 2 9 14 2 2" xfId="44201" xr:uid="{36FDB22C-1390-4E3C-9C3F-7DC05C116CFE}"/>
    <cellStyle name="出力 3 2 2 9 14 3" xfId="33442" xr:uid="{9DE271B7-3229-4E17-95CA-2D4CD8A0919B}"/>
    <cellStyle name="出力 3 2 2 9 15" xfId="12358" xr:uid="{3267ED07-B096-4119-8E59-3EDC3ED16AAA}"/>
    <cellStyle name="出力 3 2 2 9 15 2" xfId="23115" xr:uid="{A9482D5D-B492-4A67-A04D-460D6062732E}"/>
    <cellStyle name="出力 3 2 2 9 15 2 2" xfId="44806" xr:uid="{0D63BF76-8F05-495E-9C2F-EB4BDF0EFF2B}"/>
    <cellStyle name="出力 3 2 2 9 15 3" xfId="34047" xr:uid="{67EDC0F1-E469-4E24-B01D-DA58BE04000C}"/>
    <cellStyle name="出力 3 2 2 9 16" xfId="12987" xr:uid="{C6A64906-4FAB-4654-9110-4F528721B732}"/>
    <cellStyle name="出力 3 2 2 9 16 2" xfId="23744" xr:uid="{B1315C68-C89D-41B7-A33B-ACE2E2866E24}"/>
    <cellStyle name="出力 3 2 2 9 16 2 2" xfId="45435" xr:uid="{46C06F29-2374-42EA-BA3C-BAF420362D77}"/>
    <cellStyle name="出力 3 2 2 9 16 3" xfId="34676" xr:uid="{F582B854-B93C-4560-A557-E76ACFF0A09D}"/>
    <cellStyle name="出力 3 2 2 9 17" xfId="13658" xr:uid="{86C511DD-57FD-465A-8F3C-F28BD57F7994}"/>
    <cellStyle name="出力 3 2 2 9 17 2" xfId="35347" xr:uid="{FDB9FCEF-1064-4BF1-86F0-7C92A0963249}"/>
    <cellStyle name="出力 3 2 2 9 18" xfId="24587" xr:uid="{42437337-0F0B-4999-855D-28DC6F8E8331}"/>
    <cellStyle name="出力 3 2 2 9 19" xfId="46285" xr:uid="{0F020D9F-7C65-40DE-9527-0E7B4D5A0250}"/>
    <cellStyle name="出力 3 2 2 9 2" xfId="3839" xr:uid="{033FE351-2BC5-4714-B5AF-51A00E0B8783}"/>
    <cellStyle name="出力 3 2 2 9 2 2" xfId="14595" xr:uid="{B5432554-9AFE-415A-9CF7-4C7524F8D426}"/>
    <cellStyle name="出力 3 2 2 9 2 2 2" xfId="36285" xr:uid="{BEC518FF-32E8-4845-978B-E2168E6BC3D1}"/>
    <cellStyle name="出力 3 2 2 9 2 2 3" xfId="50496" xr:uid="{592BE418-90D8-415F-BEE8-D54A7F986DFA}"/>
    <cellStyle name="出力 3 2 2 9 2 3" xfId="25527" xr:uid="{1D659AA6-E294-4DAB-9CFD-F3D4F2EDE49B}"/>
    <cellStyle name="出力 3 2 2 9 2 4" xfId="48327" xr:uid="{2A5AB4FA-79F0-41F5-B569-5350861E413B}"/>
    <cellStyle name="出力 3 2 2 9 20" xfId="46963" xr:uid="{E08C72D1-6BE1-4CDD-8A6F-9986CEB9CC27}"/>
    <cellStyle name="出力 3 2 2 9 21" xfId="47647" xr:uid="{D42BDF9D-769F-4E1E-A36A-3051E343941E}"/>
    <cellStyle name="出力 3 2 2 9 3" xfId="4519" xr:uid="{6BEE520A-D79B-4C6C-AFBD-7403D67D9C3B}"/>
    <cellStyle name="出力 3 2 2 9 3 2" xfId="15275" xr:uid="{A8052E4A-1E0F-4FD4-8E9B-D853D3A5AD8C}"/>
    <cellStyle name="出力 3 2 2 9 3 2 2" xfId="36965" xr:uid="{F35D313A-7BAD-4E19-AAA5-C9C390462477}"/>
    <cellStyle name="出力 3 2 2 9 3 2 3" xfId="51176" xr:uid="{402CAD98-5E8C-4F6C-B121-19245C28A344}"/>
    <cellStyle name="出力 3 2 2 9 3 3" xfId="26207" xr:uid="{82D15390-AED3-4096-B2A3-282344800855}"/>
    <cellStyle name="出力 3 2 2 9 3 4" xfId="49007" xr:uid="{6D20C561-5A19-4EC9-8EE9-6F9997537F81}"/>
    <cellStyle name="出力 3 2 2 9 4" xfId="5195" xr:uid="{35A658F3-982E-49CA-96F2-E7ED8F39308A}"/>
    <cellStyle name="出力 3 2 2 9 4 2" xfId="15951" xr:uid="{AED0D77A-01A0-4BAE-9B85-5F4693F3F77D}"/>
    <cellStyle name="出力 3 2 2 9 4 2 2" xfId="37641" xr:uid="{36F4FDD6-A692-4145-897C-7E2E625E7655}"/>
    <cellStyle name="出力 3 2 2 9 4 3" xfId="26883" xr:uid="{F41F0CEE-2B3A-43BB-BDE0-43A0772FB6F7}"/>
    <cellStyle name="出力 3 2 2 9 4 4" xfId="49816" xr:uid="{DC6970EC-A6AD-4FD2-BF1D-20278EAE7C68}"/>
    <cellStyle name="出力 3 2 2 9 5" xfId="5875" xr:uid="{D9F84867-D6F7-4A75-A89C-B05A9B2318BC}"/>
    <cellStyle name="出力 3 2 2 9 5 2" xfId="16631" xr:uid="{856F219D-4433-499B-9C7F-05A39CBA9C1E}"/>
    <cellStyle name="出力 3 2 2 9 5 2 2" xfId="38321" xr:uid="{93F04790-FB8F-4054-8DA0-B5FD3969E436}"/>
    <cellStyle name="出力 3 2 2 9 5 3" xfId="27562" xr:uid="{2F617E11-49F3-4A4E-81E3-46BC8A266C20}"/>
    <cellStyle name="出力 3 2 2 9 6" xfId="6558" xr:uid="{6EB64457-9F44-4B30-8379-47D4688B68A1}"/>
    <cellStyle name="出力 3 2 2 9 6 2" xfId="17314" xr:uid="{9C349A8E-7E20-4255-B6AC-0A8E67A691A8}"/>
    <cellStyle name="出力 3 2 2 9 6 2 2" xfId="39004" xr:uid="{BAF4331F-B02D-4086-A5CA-A6F2E47114C1}"/>
    <cellStyle name="出力 3 2 2 9 6 3" xfId="28245" xr:uid="{BD761D34-B1EF-47DA-88C5-F13285FADF67}"/>
    <cellStyle name="出力 3 2 2 9 7" xfId="7237" xr:uid="{4F072C88-CF14-4339-A97F-A81EDEA72E09}"/>
    <cellStyle name="出力 3 2 2 9 7 2" xfId="17993" xr:uid="{B917CA70-D3F4-4150-B92E-2F7A2FACF810}"/>
    <cellStyle name="出力 3 2 2 9 7 2 2" xfId="39683" xr:uid="{47518BDB-8656-49BE-A5A9-5C141D9343E6}"/>
    <cellStyle name="出力 3 2 2 9 7 3" xfId="28924" xr:uid="{3BA2975E-4DE2-4B0C-AE0E-9155D4A9FABB}"/>
    <cellStyle name="出力 3 2 2 9 8" xfId="7900" xr:uid="{458234F9-0BD6-4C08-913B-E901EE1C3E65}"/>
    <cellStyle name="出力 3 2 2 9 8 2" xfId="18656" xr:uid="{5CA1E616-E5EA-449A-A788-A8816FD9183F}"/>
    <cellStyle name="出力 3 2 2 9 8 2 2" xfId="40347" xr:uid="{3E53645E-71D8-47AC-BCC5-9B9554E21F14}"/>
    <cellStyle name="出力 3 2 2 9 8 3" xfId="29588" xr:uid="{65BF7961-6048-4BBA-BA65-62AB9087F6AF}"/>
    <cellStyle name="出力 3 2 2 9 9" xfId="8536" xr:uid="{CB7DA900-73E6-4EC9-BEF8-258BF8F37F51}"/>
    <cellStyle name="出力 3 2 2 9 9 2" xfId="19292" xr:uid="{2C24D971-444C-40CA-BADC-F5DA65B06708}"/>
    <cellStyle name="出力 3 2 2 9 9 2 2" xfId="40983" xr:uid="{74009E56-FFD4-4221-992B-47118A856EBD}"/>
    <cellStyle name="出力 3 2 2 9 9 3" xfId="30224" xr:uid="{82E63D38-0BA2-4AE7-861C-7974B9F6728B}"/>
    <cellStyle name="出力 3 2 20" xfId="6025" xr:uid="{3317A391-B8E1-4B68-922C-500F42111744}"/>
    <cellStyle name="出力 3 2 20 2" xfId="16781" xr:uid="{5C8FC369-D511-49B9-885B-A20933E909FE}"/>
    <cellStyle name="出力 3 2 20 2 2" xfId="38471" xr:uid="{F09E506C-95BE-4DEF-8096-CC47BDFB57A1}"/>
    <cellStyle name="出力 3 2 20 3" xfId="27712" xr:uid="{62637778-84FA-458B-B395-527BD5997572}"/>
    <cellStyle name="出力 3 2 21" xfId="2561" xr:uid="{ECE1C910-00FE-433F-B665-1E7170490924}"/>
    <cellStyle name="出力 3 2 21 2" xfId="13930" xr:uid="{ED10772B-FDF3-4943-AA15-FC4673F7BCE4}"/>
    <cellStyle name="出力 3 2 21 2 2" xfId="35620" xr:uid="{D344024E-705C-4CF3-8FA8-31211B162F77}"/>
    <cellStyle name="出力 3 2 21 3" xfId="24861" xr:uid="{4694E368-F14B-4DAC-AC81-E951A1E4CBCE}"/>
    <cellStyle name="出力 3 2 22" xfId="2633" xr:uid="{584FB12E-3045-4268-9A64-1932D331ED8F}"/>
    <cellStyle name="出力 3 2 22 2" xfId="14002" xr:uid="{2E57B49F-ABCC-4D96-A1E5-34D9E1B682FB}"/>
    <cellStyle name="出力 3 2 22 2 2" xfId="35692" xr:uid="{8B686843-27E1-4827-B254-D42FDA9D971D}"/>
    <cellStyle name="出力 3 2 22 3" xfId="24933" xr:uid="{547514C5-365C-420A-8DAA-B294D3BDE141}"/>
    <cellStyle name="出力 3 2 23" xfId="8774" xr:uid="{003B6CBD-D73D-4465-BDA2-445AD4C7EC8C}"/>
    <cellStyle name="出力 3 2 23 2" xfId="19530" xr:uid="{FBB79DFB-9AEA-4CFB-ADDA-1D42CD4EC1D1}"/>
    <cellStyle name="出力 3 2 23 2 2" xfId="41221" xr:uid="{A2E9D0F6-DB42-4D16-9CC3-2A13CA805C6F}"/>
    <cellStyle name="出力 3 2 23 3" xfId="30462" xr:uid="{BD84D907-7618-4273-9CB3-A8F9335CBE3B}"/>
    <cellStyle name="出力 3 2 24" xfId="11323" xr:uid="{2B01B1AA-31D9-4773-BFF0-ED6F54FFE0BC}"/>
    <cellStyle name="出力 3 2 24 2" xfId="22080" xr:uid="{29B45EDF-273F-46FE-B4BD-24485569D023}"/>
    <cellStyle name="出力 3 2 24 2 2" xfId="43771" xr:uid="{5221F87E-BF97-4F8B-961A-44DD7F0B1AB9}"/>
    <cellStyle name="出力 3 2 24 3" xfId="33012" xr:uid="{B855D9AC-E9B4-461A-A6F2-415CF374F97C}"/>
    <cellStyle name="出力 3 2 25" xfId="4746" xr:uid="{5DED74D5-BEA1-4437-B6A1-A0484D0A5204}"/>
    <cellStyle name="出力 3 2 25 2" xfId="15502" xr:uid="{2E5AE4FA-8E76-445E-BF44-12CF79D1995D}"/>
    <cellStyle name="出力 3 2 25 2 2" xfId="37192" xr:uid="{E8552D64-A83C-45A2-BC3F-A8811C292AA7}"/>
    <cellStyle name="出力 3 2 25 3" xfId="26434" xr:uid="{4F59A5C5-1685-4D62-A665-B257ECA7657F}"/>
    <cellStyle name="出力 3 2 26" xfId="24057" xr:uid="{22D37CB0-B60A-48DC-A9EE-9E26B574FFF4}"/>
    <cellStyle name="出力 3 2 27" xfId="45755" xr:uid="{EC2870DC-9297-4D07-B1B6-00F652090FE9}"/>
    <cellStyle name="出力 3 2 28" xfId="46433" xr:uid="{E48B5EB2-275E-44A6-9B9D-CAC833E3A5C7}"/>
    <cellStyle name="出力 3 2 29" xfId="47117" xr:uid="{02641F5C-78E9-452D-B34C-7A6C31E21DF4}"/>
    <cellStyle name="出力 3 2 3" xfId="2480" xr:uid="{8AF9175D-5C41-443A-A581-984B32DBA205}"/>
    <cellStyle name="出力 3 2 3 10" xfId="3262" xr:uid="{14136B5A-E7F0-4A53-801C-BB6C17F58393}"/>
    <cellStyle name="出力 3 2 3 10 10" xfId="9290" xr:uid="{FA9F7297-2DF8-428E-8DB9-3826A7E78DAA}"/>
    <cellStyle name="出力 3 2 3 10 10 2" xfId="20047" xr:uid="{C84069B0-804A-4CA9-810A-35A44B441D9F}"/>
    <cellStyle name="出力 3 2 3 10 10 2 2" xfId="41738" xr:uid="{22CBACF5-FAF2-4DFE-9342-7ED4FC909F55}"/>
    <cellStyle name="出力 3 2 3 10 10 3" xfId="30979" xr:uid="{B5E15A49-F7B4-4D12-BA04-A8F62636F444}"/>
    <cellStyle name="出力 3 2 3 10 11" xfId="9916" xr:uid="{E3931EDB-E76B-4F93-9271-AD13546BCE1E}"/>
    <cellStyle name="出力 3 2 3 10 11 2" xfId="20673" xr:uid="{79F34854-0835-4767-B14C-2E60603817C1}"/>
    <cellStyle name="出力 3 2 3 10 11 2 2" xfId="42364" xr:uid="{AC2790B1-1271-4457-A357-B7C30F3D9D5A}"/>
    <cellStyle name="出力 3 2 3 10 11 3" xfId="31605" xr:uid="{0C28B6EC-24CA-4BC3-A078-C25FEA1147CE}"/>
    <cellStyle name="出力 3 2 3 10 12" xfId="10551" xr:uid="{B811CD11-1A43-4ED3-B65D-EA0315AE87AA}"/>
    <cellStyle name="出力 3 2 3 10 12 2" xfId="21308" xr:uid="{FB497CE0-6CDE-4E2E-9365-06424CD7AF26}"/>
    <cellStyle name="出力 3 2 3 10 12 2 2" xfId="42999" xr:uid="{B2369B32-7F9D-4966-8835-C571D3862E9E}"/>
    <cellStyle name="出力 3 2 3 10 12 3" xfId="32240" xr:uid="{07AB4005-FF23-40F3-A4A8-8DBCAC49249F}"/>
    <cellStyle name="出力 3 2 3 10 13" xfId="11203" xr:uid="{4257B40C-6940-4B79-8585-51D763596F8E}"/>
    <cellStyle name="出力 3 2 3 10 13 2" xfId="21960" xr:uid="{37D0327A-0C46-4913-BF46-13747C948321}"/>
    <cellStyle name="出力 3 2 3 10 13 2 2" xfId="43651" xr:uid="{FEFD93EB-FDF8-4929-891D-C4A3CB616100}"/>
    <cellStyle name="出力 3 2 3 10 13 3" xfId="32892" xr:uid="{63632B72-F1FD-4F2B-9158-DBF92C7D8502}"/>
    <cellStyle name="出力 3 2 3 10 14" xfId="11828" xr:uid="{6536A642-D152-4668-99F1-C650C7D22AE3}"/>
    <cellStyle name="出力 3 2 3 10 14 2" xfId="22585" xr:uid="{1F2E6D69-43FF-40A1-807C-C11939542BAB}"/>
    <cellStyle name="出力 3 2 3 10 14 2 2" xfId="44276" xr:uid="{77F69BCA-AB82-4A2E-AF92-C6D47E6537A1}"/>
    <cellStyle name="出力 3 2 3 10 14 3" xfId="33517" xr:uid="{8110E20C-0B34-4FCB-AE6E-B3453B1A7156}"/>
    <cellStyle name="出力 3 2 3 10 15" xfId="12433" xr:uid="{446C9956-3E3A-4D51-828D-3A1E9063268A}"/>
    <cellStyle name="出力 3 2 3 10 15 2" xfId="23190" xr:uid="{3ECC5424-7222-49C1-BDA5-A1B7A63BE497}"/>
    <cellStyle name="出力 3 2 3 10 15 2 2" xfId="44881" xr:uid="{12BA4690-AA97-4D33-82F1-10E016FA00DE}"/>
    <cellStyle name="出力 3 2 3 10 15 3" xfId="34122" xr:uid="{BE134F7B-DEB0-4016-B6B1-EBC31703F4C7}"/>
    <cellStyle name="出力 3 2 3 10 16" xfId="13062" xr:uid="{988CAD2F-BB43-4BED-A7B9-538A399B1BAD}"/>
    <cellStyle name="出力 3 2 3 10 16 2" xfId="23819" xr:uid="{420C0DC9-AA9C-4284-994A-C4C92A2AA6BB}"/>
    <cellStyle name="出力 3 2 3 10 16 2 2" xfId="45510" xr:uid="{99F2522F-7CC9-468F-A672-3E029FB29FCE}"/>
    <cellStyle name="出力 3 2 3 10 16 3" xfId="34751" xr:uid="{809ABB5D-C268-4F69-96E6-293E2F4D10C7}"/>
    <cellStyle name="出力 3 2 3 10 17" xfId="13733" xr:uid="{97B124D7-10D6-428C-B969-5467036ADC64}"/>
    <cellStyle name="出力 3 2 3 10 17 2" xfId="35422" xr:uid="{2BF1037F-9C74-4C1B-8BCD-790F479834FC}"/>
    <cellStyle name="出力 3 2 3 10 18" xfId="24662" xr:uid="{0DF0B464-584F-4A06-B327-F0545DB1C42C}"/>
    <cellStyle name="出力 3 2 3 10 19" xfId="46360" xr:uid="{A1CE4A3B-B2B2-43C0-B0A8-17C82B23CCF0}"/>
    <cellStyle name="出力 3 2 3 10 2" xfId="3914" xr:uid="{703C762A-DB79-41E2-B19B-D9056ADD7947}"/>
    <cellStyle name="出力 3 2 3 10 2 2" xfId="14670" xr:uid="{7611E2BF-A0E1-4FD8-B19E-76739E6FCADA}"/>
    <cellStyle name="出力 3 2 3 10 2 2 2" xfId="36360" xr:uid="{7DAAF89D-5DE1-4C4B-BFB9-97E176F0755F}"/>
    <cellStyle name="出力 3 2 3 10 2 2 3" xfId="50571" xr:uid="{C7CD78C3-24DF-4FEF-93A3-BBC4913C3496}"/>
    <cellStyle name="出力 3 2 3 10 2 3" xfId="25602" xr:uid="{23D1F2C9-D39C-4634-8090-43EBA284E1E9}"/>
    <cellStyle name="出力 3 2 3 10 2 4" xfId="48402" xr:uid="{4892B917-358E-4F85-942C-6937BFADA51E}"/>
    <cellStyle name="出力 3 2 3 10 20" xfId="47038" xr:uid="{EB9B5BA2-0805-4CD9-B74D-057B8982FA35}"/>
    <cellStyle name="出力 3 2 3 10 21" xfId="47722" xr:uid="{D4064D14-7374-44AC-912F-2B25E7B9D7CC}"/>
    <cellStyle name="出力 3 2 3 10 3" xfId="4594" xr:uid="{CAD59889-2AF7-4561-BAF7-414D61B85580}"/>
    <cellStyle name="出力 3 2 3 10 3 2" xfId="15350" xr:uid="{EBEFF814-8C16-44C3-B95E-EB3FC00185A4}"/>
    <cellStyle name="出力 3 2 3 10 3 2 2" xfId="37040" xr:uid="{FB9096D5-0142-43B0-983A-7A3941625F73}"/>
    <cellStyle name="出力 3 2 3 10 3 2 3" xfId="51251" xr:uid="{4CC8DEA7-80A9-4DE2-90A4-7A2516019E36}"/>
    <cellStyle name="出力 3 2 3 10 3 3" xfId="26282" xr:uid="{1799638F-3FC3-4099-9116-75AF2A0CB06E}"/>
    <cellStyle name="出力 3 2 3 10 3 4" xfId="49082" xr:uid="{83C79716-BEAB-4B16-BBCB-E74CB1DB0AC5}"/>
    <cellStyle name="出力 3 2 3 10 4" xfId="5270" xr:uid="{39E97EFB-AD38-4FE9-BB4F-D1A793A03A26}"/>
    <cellStyle name="出力 3 2 3 10 4 2" xfId="16026" xr:uid="{8C280B6F-0813-41A9-B012-9AD7F7D9AB72}"/>
    <cellStyle name="出力 3 2 3 10 4 2 2" xfId="37716" xr:uid="{01F94ADD-A446-46F9-B28F-5C789CA895F2}"/>
    <cellStyle name="出力 3 2 3 10 4 3" xfId="26958" xr:uid="{CD3B6650-96FE-43FF-8A8F-4EF514904D13}"/>
    <cellStyle name="出力 3 2 3 10 4 4" xfId="49891" xr:uid="{F46E96FA-2FCA-40B0-8873-F57CE22A0160}"/>
    <cellStyle name="出力 3 2 3 10 5" xfId="5950" xr:uid="{0F8089A9-2DBC-4FAA-9C9B-79266E1798E3}"/>
    <cellStyle name="出力 3 2 3 10 5 2" xfId="16706" xr:uid="{D2A43149-6DDA-4074-9836-3FA2F9679027}"/>
    <cellStyle name="出力 3 2 3 10 5 2 2" xfId="38396" xr:uid="{ECCC48F2-7D61-48AE-9CD7-E100B6801E89}"/>
    <cellStyle name="出力 3 2 3 10 5 3" xfId="27637" xr:uid="{B3C17A72-87EB-4414-BFBC-3F184BC44871}"/>
    <cellStyle name="出力 3 2 3 10 6" xfId="6633" xr:uid="{78BD92B3-0AA3-4C21-899A-AEA944767B44}"/>
    <cellStyle name="出力 3 2 3 10 6 2" xfId="17389" xr:uid="{850B75F6-CD91-44B7-8A3D-3A32AD3E2107}"/>
    <cellStyle name="出力 3 2 3 10 6 2 2" xfId="39079" xr:uid="{3E26C9A3-0DC3-44E4-A04C-EE54A28EB14B}"/>
    <cellStyle name="出力 3 2 3 10 6 3" xfId="28320" xr:uid="{DB0FFF85-EA11-4B68-8C0A-7BDB9D88BF3A}"/>
    <cellStyle name="出力 3 2 3 10 7" xfId="7312" xr:uid="{B907A565-D92F-4B3C-8A6C-A0EDFC570699}"/>
    <cellStyle name="出力 3 2 3 10 7 2" xfId="18068" xr:uid="{39A88347-423E-4F4E-895D-7D56D7C019A4}"/>
    <cellStyle name="出力 3 2 3 10 7 2 2" xfId="39758" xr:uid="{2ED5C25B-9C57-4D93-B790-411F5110B6C3}"/>
    <cellStyle name="出力 3 2 3 10 7 3" xfId="28999" xr:uid="{C77F2012-97EC-46B1-990F-9898DC2C9516}"/>
    <cellStyle name="出力 3 2 3 10 8" xfId="7975" xr:uid="{9618F536-F90C-4A01-A752-65396472A7C2}"/>
    <cellStyle name="出力 3 2 3 10 8 2" xfId="18731" xr:uid="{99913832-F6AF-4A3F-BA7D-E5753C30A7C1}"/>
    <cellStyle name="出力 3 2 3 10 8 2 2" xfId="40422" xr:uid="{7CF66D97-773A-4B44-AEDF-A08FE7FFE9B2}"/>
    <cellStyle name="出力 3 2 3 10 8 3" xfId="29663" xr:uid="{96789E41-DA9E-43EC-BEF7-B6F1C090B88D}"/>
    <cellStyle name="出力 3 2 3 10 9" xfId="8611" xr:uid="{04D1AE6A-94EF-409F-9C1A-1FF2018C9B46}"/>
    <cellStyle name="出力 3 2 3 10 9 2" xfId="19367" xr:uid="{B2092972-F893-4F1D-8223-99EB07A2EF47}"/>
    <cellStyle name="出力 3 2 3 10 9 2 2" xfId="41058" xr:uid="{DD5DFB5F-38A7-4B31-87B1-F46B524BDEFC}"/>
    <cellStyle name="出力 3 2 3 10 9 3" xfId="30299" xr:uid="{0D0B2D93-4418-4BA2-8984-11A8348CDEDB}"/>
    <cellStyle name="出力 3 2 3 11" xfId="3322" xr:uid="{F6E8861F-34A7-438B-929A-7BFE2CAEE2E0}"/>
    <cellStyle name="出力 3 2 3 11 10" xfId="9350" xr:uid="{3270B657-F9CD-48C9-9057-328265EB0E14}"/>
    <cellStyle name="出力 3 2 3 11 10 2" xfId="20107" xr:uid="{4D0550D3-9185-4E9B-8E74-90B0DC90B829}"/>
    <cellStyle name="出力 3 2 3 11 10 2 2" xfId="41798" xr:uid="{C64E1692-138F-43A8-8602-B249D3F1A446}"/>
    <cellStyle name="出力 3 2 3 11 10 3" xfId="31039" xr:uid="{512294C4-B2C1-4CFB-BEDC-53AFCCEBD22F}"/>
    <cellStyle name="出力 3 2 3 11 11" xfId="9976" xr:uid="{9A3D9016-7946-4A88-B17F-37CA758452FD}"/>
    <cellStyle name="出力 3 2 3 11 11 2" xfId="20733" xr:uid="{531AB370-7CAF-4B8D-99D4-28618CED9F01}"/>
    <cellStyle name="出力 3 2 3 11 11 2 2" xfId="42424" xr:uid="{3B5DE72F-C3A3-437D-824E-24F16B18904F}"/>
    <cellStyle name="出力 3 2 3 11 11 3" xfId="31665" xr:uid="{C2139838-CDE0-4301-B4A2-F736ABB57F69}"/>
    <cellStyle name="出力 3 2 3 11 12" xfId="10611" xr:uid="{8312043B-6C91-4C26-AB95-E89965B3175C}"/>
    <cellStyle name="出力 3 2 3 11 12 2" xfId="21368" xr:uid="{3F853469-43D4-4D5B-B96A-854174A1D6FB}"/>
    <cellStyle name="出力 3 2 3 11 12 2 2" xfId="43059" xr:uid="{D13A2DA0-1E26-4D1B-B30D-356A2F582E53}"/>
    <cellStyle name="出力 3 2 3 11 12 3" xfId="32300" xr:uid="{6525493D-1179-493B-927B-9B138758B0A7}"/>
    <cellStyle name="出力 3 2 3 11 13" xfId="11263" xr:uid="{77B5C463-FE45-4BE4-8E36-6D16CC8C3EEE}"/>
    <cellStyle name="出力 3 2 3 11 13 2" xfId="22020" xr:uid="{16DF6959-4432-4386-87CF-11ECDE55F59B}"/>
    <cellStyle name="出力 3 2 3 11 13 2 2" xfId="43711" xr:uid="{6020F5F5-3D0C-46E2-970C-A6785A19EC30}"/>
    <cellStyle name="出力 3 2 3 11 13 3" xfId="32952" xr:uid="{D99321A5-132F-4D87-9E05-0FAE659082A9}"/>
    <cellStyle name="出力 3 2 3 11 14" xfId="11888" xr:uid="{F85B2A4D-6285-4B08-B70B-60BB8510879D}"/>
    <cellStyle name="出力 3 2 3 11 14 2" xfId="22645" xr:uid="{D7269962-6EB9-42E7-A323-32B0EAFBDF09}"/>
    <cellStyle name="出力 3 2 3 11 14 2 2" xfId="44336" xr:uid="{52615253-0BC9-4E8D-861A-A6C0AA809D08}"/>
    <cellStyle name="出力 3 2 3 11 14 3" xfId="33577" xr:uid="{E4C6F448-7BBD-4E4B-9DA1-093DBFEB6601}"/>
    <cellStyle name="出力 3 2 3 11 15" xfId="12493" xr:uid="{58F75603-45D5-40DA-AFB3-3634D207DD64}"/>
    <cellStyle name="出力 3 2 3 11 15 2" xfId="23250" xr:uid="{2E63D36C-DBB6-477C-9FF1-84E1F6683E3D}"/>
    <cellStyle name="出力 3 2 3 11 15 2 2" xfId="44941" xr:uid="{E17F55D8-D4CE-4C0C-B4C4-6F35DD1E8E21}"/>
    <cellStyle name="出力 3 2 3 11 15 3" xfId="34182" xr:uid="{5FBEE07E-D62A-436A-BD8B-BC603F3E3C18}"/>
    <cellStyle name="出力 3 2 3 11 16" xfId="13122" xr:uid="{74B7AC6E-4D6F-4F12-B4FB-C56B91044CE6}"/>
    <cellStyle name="出力 3 2 3 11 16 2" xfId="23879" xr:uid="{C872E817-D955-4624-B045-960410088239}"/>
    <cellStyle name="出力 3 2 3 11 16 2 2" xfId="45570" xr:uid="{A61352CD-72EB-43F3-89BD-041B6E449E59}"/>
    <cellStyle name="出力 3 2 3 11 16 3" xfId="34811" xr:uid="{603A0159-91F6-433E-A477-B23383BF13D3}"/>
    <cellStyle name="出力 3 2 3 11 17" xfId="13793" xr:uid="{78977D58-F7CC-47F9-8C03-A2901D1DFA4C}"/>
    <cellStyle name="出力 3 2 3 11 17 2" xfId="35482" xr:uid="{61DFB4B7-8161-4D76-9BF1-8B057FCE5166}"/>
    <cellStyle name="出力 3 2 3 11 18" xfId="24722" xr:uid="{F4ACB4E4-61D4-4880-94FE-81834FAA1DED}"/>
    <cellStyle name="出力 3 2 3 11 19" xfId="46420" xr:uid="{0C01BA74-CDCD-432C-A960-24CA1A8D35AB}"/>
    <cellStyle name="出力 3 2 3 11 2" xfId="3974" xr:uid="{1C3B244D-C995-4EB7-8254-AF6364E1EB23}"/>
    <cellStyle name="出力 3 2 3 11 2 2" xfId="14730" xr:uid="{BFFE07C0-0EAF-4137-B7D8-9DDE68662FAF}"/>
    <cellStyle name="出力 3 2 3 11 2 2 2" xfId="36420" xr:uid="{C3C2078C-3156-41C0-B3BD-6F7D742A468B}"/>
    <cellStyle name="出力 3 2 3 11 2 2 3" xfId="50631" xr:uid="{50469483-39F9-4A8E-9AD5-231A0B85C079}"/>
    <cellStyle name="出力 3 2 3 11 2 3" xfId="25662" xr:uid="{9DF06524-537B-410B-A92B-31A586607A0A}"/>
    <cellStyle name="出力 3 2 3 11 2 4" xfId="48462" xr:uid="{A8CB9135-F23C-4292-BC1C-4971D889A7E5}"/>
    <cellStyle name="出力 3 2 3 11 20" xfId="47098" xr:uid="{35AC33BA-12AA-4819-B7F8-91D807C15723}"/>
    <cellStyle name="出力 3 2 3 11 21" xfId="47782" xr:uid="{31A2273C-5469-489E-91F6-8B86C94AAB9D}"/>
    <cellStyle name="出力 3 2 3 11 3" xfId="4654" xr:uid="{195FD7AC-DD04-49F0-9392-28EDDBD3F323}"/>
    <cellStyle name="出力 3 2 3 11 3 2" xfId="15410" xr:uid="{215259E9-4111-40BC-9F4A-5170F96AA262}"/>
    <cellStyle name="出力 3 2 3 11 3 2 2" xfId="37100" xr:uid="{F42CC072-3CA5-4797-A0FC-07B82DF5DFB0}"/>
    <cellStyle name="出力 3 2 3 11 3 2 3" xfId="51311" xr:uid="{6B0DC965-8541-4197-BF4D-F51E824DE47A}"/>
    <cellStyle name="出力 3 2 3 11 3 3" xfId="26342" xr:uid="{A88B3856-BB13-420C-976D-80806E5C67F9}"/>
    <cellStyle name="出力 3 2 3 11 3 4" xfId="49142" xr:uid="{92E17EE4-9B26-43D2-A30C-A06A7717B6BD}"/>
    <cellStyle name="出力 3 2 3 11 4" xfId="5330" xr:uid="{817BCC88-D4CE-4815-B125-17223DB7BAF6}"/>
    <cellStyle name="出力 3 2 3 11 4 2" xfId="16086" xr:uid="{FD83E018-A993-4879-8778-63DC3C45123C}"/>
    <cellStyle name="出力 3 2 3 11 4 2 2" xfId="37776" xr:uid="{658604F5-E88C-43BB-8378-D5479B7380D0}"/>
    <cellStyle name="出力 3 2 3 11 4 3" xfId="27018" xr:uid="{2CC7006D-1E50-48F1-A456-60AF3433ADD0}"/>
    <cellStyle name="出力 3 2 3 11 4 4" xfId="49951" xr:uid="{37995729-93A2-441F-8DBE-F27346AFF5CF}"/>
    <cellStyle name="出力 3 2 3 11 5" xfId="6010" xr:uid="{F4D5D5AF-CD2F-4A65-A154-571C68ADDCB1}"/>
    <cellStyle name="出力 3 2 3 11 5 2" xfId="16766" xr:uid="{B70FC2EA-2BFF-4AA9-87E2-C7991706D9C3}"/>
    <cellStyle name="出力 3 2 3 11 5 2 2" xfId="38456" xr:uid="{CFB844D6-4A5C-45C6-9A1B-3198DFF31E2A}"/>
    <cellStyle name="出力 3 2 3 11 5 3" xfId="27697" xr:uid="{DC13B029-50D4-451E-92C4-5B32FEBE74E8}"/>
    <cellStyle name="出力 3 2 3 11 6" xfId="6693" xr:uid="{0B835E29-4B52-4CC1-B6B0-B34876C21B14}"/>
    <cellStyle name="出力 3 2 3 11 6 2" xfId="17449" xr:uid="{19EF79FD-4443-485E-B50E-A1091C44B267}"/>
    <cellStyle name="出力 3 2 3 11 6 2 2" xfId="39139" xr:uid="{526FFCE5-78E2-4518-803E-D569ED6D2D4D}"/>
    <cellStyle name="出力 3 2 3 11 6 3" xfId="28380" xr:uid="{B006AB02-0924-496F-BC00-322C7CA5E8D6}"/>
    <cellStyle name="出力 3 2 3 11 7" xfId="7372" xr:uid="{BD3D1A50-72C1-4D42-808E-A92F48BB81E3}"/>
    <cellStyle name="出力 3 2 3 11 7 2" xfId="18128" xr:uid="{7535A25B-4A2E-4856-91C7-0E3F02ADEB22}"/>
    <cellStyle name="出力 3 2 3 11 7 2 2" xfId="39818" xr:uid="{6255B26C-92E1-41AF-A5F7-684C91B7102D}"/>
    <cellStyle name="出力 3 2 3 11 7 3" xfId="29059" xr:uid="{FC33987C-DCB5-4D87-B3D8-F8E55FA3296B}"/>
    <cellStyle name="出力 3 2 3 11 8" xfId="8035" xr:uid="{66CD9B17-13E6-46FE-8FC9-E5120B7ECBA2}"/>
    <cellStyle name="出力 3 2 3 11 8 2" xfId="18791" xr:uid="{66B61F84-7594-49D3-8778-53B0EE8403B5}"/>
    <cellStyle name="出力 3 2 3 11 8 2 2" xfId="40482" xr:uid="{3D259F8E-C19F-424A-9D07-6AF8A72B2EE2}"/>
    <cellStyle name="出力 3 2 3 11 8 3" xfId="29723" xr:uid="{4331C21E-0D85-481E-BAE1-E72B6D2BD691}"/>
    <cellStyle name="出力 3 2 3 11 9" xfId="8671" xr:uid="{3BE69F20-5ACE-41E3-BA69-C6836A2A137E}"/>
    <cellStyle name="出力 3 2 3 11 9 2" xfId="19427" xr:uid="{CAE0B0E8-2B74-4F46-8573-75DDE462F28C}"/>
    <cellStyle name="出力 3 2 3 11 9 2 2" xfId="41118" xr:uid="{270A51B7-7261-47A6-9AF7-594451FFE57E}"/>
    <cellStyle name="出力 3 2 3 11 9 3" xfId="30359" xr:uid="{1DC2CB4D-1F59-4643-A2F3-DCD071F4C3F8}"/>
    <cellStyle name="出力 3 2 3 12" xfId="2757" xr:uid="{E96FB573-CE56-4BED-B7CE-715A7EB0C92D}"/>
    <cellStyle name="出力 3 2 3 12 2" xfId="14063" xr:uid="{0A384598-9126-4F79-A967-246CBE8DDF31}"/>
    <cellStyle name="出力 3 2 3 12 2 2" xfId="35753" xr:uid="{B380DAA0-A2A2-4039-8823-6BADDD7BA3F8}"/>
    <cellStyle name="出力 3 2 3 12 2 3" xfId="50068" xr:uid="{23D72039-61E7-4475-A829-6E78D1A5A0AB}"/>
    <cellStyle name="出力 3 2 3 12 3" xfId="24994" xr:uid="{5B6B5256-337B-4F99-A057-51E80EBEF76F}"/>
    <cellStyle name="出力 3 2 3 12 4" xfId="47899" xr:uid="{3456C1E2-3295-4809-82F0-3D54D1E79231}"/>
    <cellStyle name="出力 3 2 3 13" xfId="3409" xr:uid="{19F0BF3F-0BF9-42AF-A899-C3F56728680D}"/>
    <cellStyle name="出力 3 2 3 13 2" xfId="14165" xr:uid="{F03E4EAA-63CA-486A-B1FB-F954FE94EA1A}"/>
    <cellStyle name="出力 3 2 3 13 2 2" xfId="35855" xr:uid="{4CB276AE-0FDB-4CA5-8189-748749AC3C6A}"/>
    <cellStyle name="出力 3 2 3 13 2 3" xfId="50748" xr:uid="{2E981946-06D9-48CC-9596-0D9FE7E073C4}"/>
    <cellStyle name="出力 3 2 3 13 3" xfId="25096" xr:uid="{73BB7FBC-EAD7-4F7C-8369-252DEBFCEB32}"/>
    <cellStyle name="出力 3 2 3 13 4" xfId="48579" xr:uid="{61E3D453-3C62-451A-862D-FF02BA5B4C50}"/>
    <cellStyle name="出力 3 2 3 14" xfId="4088" xr:uid="{8DE8BD0D-D09D-4042-AF54-2CE0ECB01BF6}"/>
    <cellStyle name="出力 3 2 3 14 2" xfId="14844" xr:uid="{D4B5E55C-6450-4B91-B0EE-CB53E369CAD8}"/>
    <cellStyle name="出力 3 2 3 14 2 2" xfId="36534" xr:uid="{F119A6CA-0B90-4E44-82EE-F9F19563D885}"/>
    <cellStyle name="出力 3 2 3 14 3" xfId="25776" xr:uid="{1B810E2D-7E5C-42BB-860E-ED73CE9512F3}"/>
    <cellStyle name="出力 3 2 3 14 4" xfId="49388" xr:uid="{40B3107A-75C8-4B9F-B69F-43A2C3054D9E}"/>
    <cellStyle name="出力 3 2 3 15" xfId="4766" xr:uid="{01CB2DAE-F263-434E-9B34-2DC991ADCEBF}"/>
    <cellStyle name="出力 3 2 3 15 2" xfId="15522" xr:uid="{4FFA2545-71DA-42E4-A546-9E70521B1A93}"/>
    <cellStyle name="出力 3 2 3 15 2 2" xfId="37212" xr:uid="{6557BD99-8118-45A5-9DE3-F0CD51E2929A}"/>
    <cellStyle name="出力 3 2 3 15 3" xfId="26454" xr:uid="{7E08DF74-FEA9-40E2-A0DA-3F38FA9F278E}"/>
    <cellStyle name="出力 3 2 3 16" xfId="5444" xr:uid="{6CB6EA2B-260C-4110-A083-85E4595ED67F}"/>
    <cellStyle name="出力 3 2 3 16 2" xfId="16200" xr:uid="{DA44A422-C8C7-4E1D-A432-55F916D4EDD5}"/>
    <cellStyle name="出力 3 2 3 16 2 2" xfId="37890" xr:uid="{6BCC875C-074F-42E2-B84D-758219679E79}"/>
    <cellStyle name="出力 3 2 3 16 3" xfId="27132" xr:uid="{5ACBC218-26F1-402E-931F-4D872178847C}"/>
    <cellStyle name="出力 3 2 3 17" xfId="6131" xr:uid="{C7CA7D61-B27C-4BBD-8664-DBD0C7EB0637}"/>
    <cellStyle name="出力 3 2 3 17 2" xfId="16887" xr:uid="{4DD3E613-43D9-41A1-9F21-4997ACC93D01}"/>
    <cellStyle name="出力 3 2 3 17 2 2" xfId="38577" xr:uid="{3F619FD4-9072-426D-B28C-7BF3A36BAF2A}"/>
    <cellStyle name="出力 3 2 3 17 3" xfId="27818" xr:uid="{95510903-DDBC-423D-B107-6B80BD3DAC34}"/>
    <cellStyle name="出力 3 2 3 18" xfId="6807" xr:uid="{75817727-EC8C-46D0-9B3B-8FA77E46FBE5}"/>
    <cellStyle name="出力 3 2 3 18 2" xfId="17563" xr:uid="{1C69ADFB-F803-417F-8D10-392EABC49973}"/>
    <cellStyle name="出力 3 2 3 18 2 2" xfId="39253" xr:uid="{A12A2572-6BC2-414E-919E-C143C692A168}"/>
    <cellStyle name="出力 3 2 3 18 3" xfId="28494" xr:uid="{1FD67D1E-CC28-4708-AEBA-8AC368AF3FAB}"/>
    <cellStyle name="出力 3 2 3 19" xfId="7474" xr:uid="{A67AE07E-6341-48B8-9398-2979EB85544F}"/>
    <cellStyle name="出力 3 2 3 19 2" xfId="18230" xr:uid="{99D6F788-EC9B-487D-BF3F-0EEF5D6F71A1}"/>
    <cellStyle name="出力 3 2 3 19 2 2" xfId="39920" xr:uid="{D53A500F-9F37-4B71-B904-56A4F3EA4EB3}"/>
    <cellStyle name="出力 3 2 3 19 3" xfId="29161" xr:uid="{902C328B-DC49-48B4-9A3D-1EF0587C80BF}"/>
    <cellStyle name="出力 3 2 3 2" xfId="2817" xr:uid="{DA5331F3-DE84-4042-95EE-70D51CE4BAE4}"/>
    <cellStyle name="出力 3 2 3 2 10" xfId="8845" xr:uid="{F70D0FBD-84B2-4E2D-BC60-782853B4F8CD}"/>
    <cellStyle name="出力 3 2 3 2 10 2" xfId="19601" xr:uid="{4FAAFF0A-F297-4231-B233-CC95A73B6D59}"/>
    <cellStyle name="出力 3 2 3 2 10 2 2" xfId="41292" xr:uid="{FE9DEF24-265E-4592-A8D5-FB09064E13A1}"/>
    <cellStyle name="出力 3 2 3 2 10 3" xfId="30533" xr:uid="{EB2595CD-0364-4B07-80C0-6D1CE3A6A55A}"/>
    <cellStyle name="出力 3 2 3 2 11" xfId="9470" xr:uid="{F24D52AF-DE63-4708-875B-457BDE2F5CD2}"/>
    <cellStyle name="出力 3 2 3 2 11 2" xfId="20227" xr:uid="{A79FFD27-7AF7-4393-9CDC-CAD00B1ECC6A}"/>
    <cellStyle name="出力 3 2 3 2 11 2 2" xfId="41918" xr:uid="{D6391FD2-14CB-46D9-B1AE-BCCE653F8603}"/>
    <cellStyle name="出力 3 2 3 2 11 3" xfId="31159" xr:uid="{ACB116F0-2036-43C9-91E6-4C07DE697787}"/>
    <cellStyle name="出力 3 2 3 2 12" xfId="10105" xr:uid="{C9FDB2C3-7811-446D-ACF7-E3C585349A07}"/>
    <cellStyle name="出力 3 2 3 2 12 2" xfId="20862" xr:uid="{AAFBFCB6-7935-452B-9340-9298107223C4}"/>
    <cellStyle name="出力 3 2 3 2 12 2 2" xfId="42553" xr:uid="{532E7F31-7BEA-4746-B411-E1F5FA1FCCA0}"/>
    <cellStyle name="出力 3 2 3 2 12 3" xfId="31794" xr:uid="{02E035B8-F9DE-4138-B5A2-7D9C424CD3E5}"/>
    <cellStyle name="出力 3 2 3 2 13" xfId="10757" xr:uid="{42095406-79FD-4F66-9A1B-ED4D1E6D2468}"/>
    <cellStyle name="出力 3 2 3 2 13 2" xfId="21514" xr:uid="{8142CC2D-001C-4BBC-B8B0-066038D199B4}"/>
    <cellStyle name="出力 3 2 3 2 13 2 2" xfId="43205" xr:uid="{6DFE6C5F-7FEF-4848-962E-DCB3BCB49D1A}"/>
    <cellStyle name="出力 3 2 3 2 13 3" xfId="32446" xr:uid="{B47C203E-014E-4DFB-BB3F-1F0317605AF7}"/>
    <cellStyle name="出力 3 2 3 2 14" xfId="11382" xr:uid="{C51FC19B-35A2-49D5-824B-B22FA1460D8F}"/>
    <cellStyle name="出力 3 2 3 2 14 2" xfId="22139" xr:uid="{F1F10E35-36B3-4081-A104-5AEF07B9C1E3}"/>
    <cellStyle name="出力 3 2 3 2 14 2 2" xfId="43830" xr:uid="{F24AC6DA-C120-44FE-AD68-782480B7BF8E}"/>
    <cellStyle name="出力 3 2 3 2 14 3" xfId="33071" xr:uid="{B2634061-963A-47CF-91B5-072734911291}"/>
    <cellStyle name="出力 3 2 3 2 15" xfId="11987" xr:uid="{F6CB2C2B-56B6-455E-8D97-850099E81000}"/>
    <cellStyle name="出力 3 2 3 2 15 2" xfId="22744" xr:uid="{272AB378-5390-4576-941F-2E5D97F0C584}"/>
    <cellStyle name="出力 3 2 3 2 15 2 2" xfId="44435" xr:uid="{7AD9A791-3608-42A9-960B-585357B89486}"/>
    <cellStyle name="出力 3 2 3 2 15 3" xfId="33676" xr:uid="{838DED20-1987-4BB7-B339-A6F7DC9AECE6}"/>
    <cellStyle name="出力 3 2 3 2 16" xfId="12616" xr:uid="{52F2501C-B3DF-4A9D-802F-834891843B55}"/>
    <cellStyle name="出力 3 2 3 2 16 2" xfId="23373" xr:uid="{A6F5017C-34C0-4E79-AF41-BA86E9A6AFF9}"/>
    <cellStyle name="出力 3 2 3 2 16 2 2" xfId="45064" xr:uid="{9968E75D-ED19-4BD8-8DB2-72001FC8B7E3}"/>
    <cellStyle name="出力 3 2 3 2 16 3" xfId="34305" xr:uid="{B199FFC2-C50D-4DE5-B3C3-BB17184D6209}"/>
    <cellStyle name="出力 3 2 3 2 17" xfId="13287" xr:uid="{2980AD4D-B9E0-4A23-AC03-34448524E7CE}"/>
    <cellStyle name="出力 3 2 3 2 17 2" xfId="34976" xr:uid="{26245DC2-F7B4-4F95-9F58-E40B001D92E2}"/>
    <cellStyle name="出力 3 2 3 2 18" xfId="24216" xr:uid="{45C64C07-3D56-4115-B65F-CD79380E1B24}"/>
    <cellStyle name="出力 3 2 3 2 19" xfId="45914" xr:uid="{242A3B96-256E-47F1-9F20-5985723C5A30}"/>
    <cellStyle name="出力 3 2 3 2 2" xfId="3468" xr:uid="{C0BE8692-BE00-41DE-BD26-A50096BBB3BF}"/>
    <cellStyle name="出力 3 2 3 2 2 2" xfId="14224" xr:uid="{8D8CB401-9CD6-4120-B8D3-7446A1ABA883}"/>
    <cellStyle name="出力 3 2 3 2 2 2 2" xfId="35914" xr:uid="{8EFC2087-596C-4D0B-8C38-13A6E84754CD}"/>
    <cellStyle name="出力 3 2 3 2 2 2 3" xfId="50125" xr:uid="{2D7A453B-CDEF-4821-A531-AF56153F6D8C}"/>
    <cellStyle name="出力 3 2 3 2 2 3" xfId="25155" xr:uid="{2B20D1E9-013C-4B1A-9111-075EFD5F71AA}"/>
    <cellStyle name="出力 3 2 3 2 2 4" xfId="47956" xr:uid="{A13AB2F9-DBD3-4BED-B545-3C616F22ACD0}"/>
    <cellStyle name="出力 3 2 3 2 20" xfId="46592" xr:uid="{AB501A0C-3360-4E96-9FEC-230BEA3F52E6}"/>
    <cellStyle name="出力 3 2 3 2 21" xfId="47276" xr:uid="{DD0E9363-616B-4DE5-90BC-65DF1415F25F}"/>
    <cellStyle name="出力 3 2 3 2 3" xfId="4148" xr:uid="{E8D61412-56D2-45DB-9E14-DBA674347174}"/>
    <cellStyle name="出力 3 2 3 2 3 2" xfId="14904" xr:uid="{E6F4E8C5-878E-40E3-8354-50D33E5BAEBB}"/>
    <cellStyle name="出力 3 2 3 2 3 2 2" xfId="36594" xr:uid="{984C4D8E-DB1F-422F-A272-B4D9F2EAA9D9}"/>
    <cellStyle name="出力 3 2 3 2 3 2 3" xfId="50805" xr:uid="{BC5DCFF9-933F-4B91-84B9-095557021C31}"/>
    <cellStyle name="出力 3 2 3 2 3 3" xfId="25836" xr:uid="{9FE05C26-1422-45C1-8AE4-F00382237939}"/>
    <cellStyle name="出力 3 2 3 2 3 4" xfId="48636" xr:uid="{4DEB0719-3F4C-43F3-B4BB-9687A062876D}"/>
    <cellStyle name="出力 3 2 3 2 4" xfId="4824" xr:uid="{15CC261A-DA94-42E7-9747-2D0A1273447D}"/>
    <cellStyle name="出力 3 2 3 2 4 2" xfId="15580" xr:uid="{D03340CE-2A42-4CC3-8E33-C74776A10047}"/>
    <cellStyle name="出力 3 2 3 2 4 2 2" xfId="37270" xr:uid="{283C8821-7658-4D29-BA19-8188A332615F}"/>
    <cellStyle name="出力 3 2 3 2 4 3" xfId="26512" xr:uid="{FF2BF63B-4AF9-416B-A289-57688D8008B7}"/>
    <cellStyle name="出力 3 2 3 2 4 4" xfId="49445" xr:uid="{EE4D7446-B0EC-42A6-90C6-402BA3B3D0BE}"/>
    <cellStyle name="出力 3 2 3 2 5" xfId="5504" xr:uid="{192B0675-FD29-4597-804B-CAA194AC4429}"/>
    <cellStyle name="出力 3 2 3 2 5 2" xfId="16260" xr:uid="{4E742919-247C-487D-B49A-858D49001B98}"/>
    <cellStyle name="出力 3 2 3 2 5 2 2" xfId="37950" xr:uid="{382C8422-9A10-4875-8551-B8300AF0E36B}"/>
    <cellStyle name="出力 3 2 3 2 5 3" xfId="27191" xr:uid="{E02B762A-4085-465C-9E10-95F132B98C6A}"/>
    <cellStyle name="出力 3 2 3 2 6" xfId="6187" xr:uid="{84346254-6E90-4FA2-B02B-BC4B9EDD34CE}"/>
    <cellStyle name="出力 3 2 3 2 6 2" xfId="16943" xr:uid="{564FC11F-B251-4EE7-9163-F80396E6168B}"/>
    <cellStyle name="出力 3 2 3 2 6 2 2" xfId="38633" xr:uid="{9F180050-8867-4DA0-A580-FCE1CADC83E5}"/>
    <cellStyle name="出力 3 2 3 2 6 3" xfId="27874" xr:uid="{354FFD18-86AC-4726-85EA-B0A7858CB42B}"/>
    <cellStyle name="出力 3 2 3 2 7" xfId="6866" xr:uid="{48B69646-B4FB-4EEA-87E3-F9D9B6F107B6}"/>
    <cellStyle name="出力 3 2 3 2 7 2" xfId="17622" xr:uid="{66AFB37B-63D9-4359-B390-2DC4246A8D5E}"/>
    <cellStyle name="出力 3 2 3 2 7 2 2" xfId="39312" xr:uid="{F612A7F2-AF08-4A64-9D27-BA2FD4535474}"/>
    <cellStyle name="出力 3 2 3 2 7 3" xfId="28553" xr:uid="{B4170C18-7ADD-4808-A747-8369FA3EA1C6}"/>
    <cellStyle name="出力 3 2 3 2 8" xfId="7529" xr:uid="{6CA1AE9E-206A-4015-B466-87CC60343122}"/>
    <cellStyle name="出力 3 2 3 2 8 2" xfId="18285" xr:uid="{252B674F-F8C7-4053-8451-D870EF6CCF8E}"/>
    <cellStyle name="出力 3 2 3 2 8 2 2" xfId="39975" xr:uid="{AC5E2525-510A-489A-B893-A6523F5377CC}"/>
    <cellStyle name="出力 3 2 3 2 8 3" xfId="29216" xr:uid="{BDAC7C4C-173A-4953-AF4C-FAAA62B4992D}"/>
    <cellStyle name="出力 3 2 3 2 9" xfId="8164" xr:uid="{F8485294-0C31-4B2B-9E50-FA4EF4354C24}"/>
    <cellStyle name="出力 3 2 3 2 9 2" xfId="18920" xr:uid="{678A31A5-3CF4-4CE1-8EBB-65C86C5C9813}"/>
    <cellStyle name="出力 3 2 3 2 9 2 2" xfId="40611" xr:uid="{A23A88A3-A191-4753-84FB-76BA78B14785}"/>
    <cellStyle name="出力 3 2 3 2 9 3" xfId="29852" xr:uid="{9F717B4B-35CC-4F52-802F-F8D8BC1DBBF9}"/>
    <cellStyle name="出力 3 2 3 20" xfId="8104" xr:uid="{38FCABEC-D4BD-458E-9F7E-588C3DC917E2}"/>
    <cellStyle name="出力 3 2 3 20 2" xfId="18860" xr:uid="{DC0FC0C4-0AB1-4213-8049-389ECCE681A9}"/>
    <cellStyle name="出力 3 2 3 20 2 2" xfId="40551" xr:uid="{9C6ABCFB-595C-4714-98B6-62E6FF0829B3}"/>
    <cellStyle name="出力 3 2 3 20 3" xfId="29792" xr:uid="{2E551C72-042D-4963-A55B-E8CBEFEE2F3D}"/>
    <cellStyle name="出力 3 2 3 21" xfId="8785" xr:uid="{37E87740-23CD-46FD-9677-7521C76C5EBA}"/>
    <cellStyle name="出力 3 2 3 21 2" xfId="19541" xr:uid="{02EE03BF-F121-4632-8A47-CB898E549ACA}"/>
    <cellStyle name="出力 3 2 3 21 2 2" xfId="41232" xr:uid="{C6B02967-305D-46A7-8C42-FCFC95BC56FB}"/>
    <cellStyle name="出力 3 2 3 21 3" xfId="30473" xr:uid="{A784A865-3CE0-47C1-81C5-FE63FC61495B}"/>
    <cellStyle name="出力 3 2 3 22" xfId="9414" xr:uid="{EF519DE2-4ED2-47EB-B7EB-1BCB8A8DC518}"/>
    <cellStyle name="出力 3 2 3 22 2" xfId="20171" xr:uid="{D08E478F-B66C-413E-8CF2-715FD0CFA69D}"/>
    <cellStyle name="出力 3 2 3 22 2 2" xfId="41862" xr:uid="{5370738A-8A00-4304-85BE-5C644D48078F}"/>
    <cellStyle name="出力 3 2 3 22 3" xfId="31103" xr:uid="{A6A28FE7-6EC5-447E-9561-6804D9F536FB}"/>
    <cellStyle name="出力 3 2 3 23" xfId="10046" xr:uid="{E10150AD-212D-4DD6-A045-0ADEF955B63D}"/>
    <cellStyle name="出力 3 2 3 23 2" xfId="20803" xr:uid="{C1202913-8CA0-4CD8-8CFC-5B8EC93F418C}"/>
    <cellStyle name="出力 3 2 3 23 2 2" xfId="42494" xr:uid="{1A3639C6-6414-4F81-ADDE-DCE4400840FA}"/>
    <cellStyle name="出力 3 2 3 23 3" xfId="31735" xr:uid="{2F88F5DA-9817-4E07-BE35-58D0ED8A63E8}"/>
    <cellStyle name="出力 3 2 3 24" xfId="10705" xr:uid="{D9398558-FD15-4DAD-9CA1-DF2F25B8DC78}"/>
    <cellStyle name="出力 3 2 3 24 2" xfId="21462" xr:uid="{4DF08C2A-7E9A-4A1E-ABC4-64691D803986}"/>
    <cellStyle name="出力 3 2 3 24 2 2" xfId="43153" xr:uid="{78E9B7AC-A604-42E6-9715-29199588A9BF}"/>
    <cellStyle name="出力 3 2 3 24 3" xfId="32394" xr:uid="{747B61F7-57AB-439C-848E-7883997B7D8C}"/>
    <cellStyle name="出力 3 2 3 25" xfId="11328" xr:uid="{DB72F3AF-F032-4207-9CBD-CCAF45D0EFF6}"/>
    <cellStyle name="出力 3 2 3 25 2" xfId="22085" xr:uid="{4F460559-B3BF-4359-B11D-72ACA0E1C2DC}"/>
    <cellStyle name="出力 3 2 3 25 2 2" xfId="43776" xr:uid="{3298F187-0FB2-4CDA-9B0C-F18FFA17CEAA}"/>
    <cellStyle name="出力 3 2 3 25 3" xfId="33017" xr:uid="{E435C1FD-42EB-4339-8ED8-6E626FFB9444}"/>
    <cellStyle name="出力 3 2 3 26" xfId="11936" xr:uid="{5CE429BD-023F-4BC2-94F2-5AB3F3F725BB}"/>
    <cellStyle name="出力 3 2 3 26 2" xfId="22693" xr:uid="{BB15D4F3-CE02-409D-9B3F-0FC23CDEF468}"/>
    <cellStyle name="出力 3 2 3 26 2 2" xfId="44384" xr:uid="{090C6F5E-9358-4D50-806D-21E25964ACA3}"/>
    <cellStyle name="出力 3 2 3 26 3" xfId="33625" xr:uid="{214B5761-B563-47D6-AAA4-A9BB2F924674}"/>
    <cellStyle name="出力 3 2 3 27" xfId="12559" xr:uid="{FF14594D-57D9-488D-A87D-CA430F5DE76F}"/>
    <cellStyle name="出力 3 2 3 27 2" xfId="23316" xr:uid="{D72474C3-7F28-43BE-8C05-D7DE3F52A794}"/>
    <cellStyle name="出力 3 2 3 27 2 2" xfId="45007" xr:uid="{5F0B07BB-AE61-4D61-B55B-70ABAB3BDDE2}"/>
    <cellStyle name="出力 3 2 3 27 3" xfId="34248" xr:uid="{78F75336-E0F6-46FF-AB6B-BD500F79F89C}"/>
    <cellStyle name="出力 3 2 3 28" xfId="13230" xr:uid="{4F0C25AF-867A-43CB-9126-455801F5FC1A}"/>
    <cellStyle name="出力 3 2 3 28 2" xfId="34919" xr:uid="{AA287502-4CF8-438A-94D7-F83E03B20752}"/>
    <cellStyle name="出力 3 2 3 29" xfId="24159" xr:uid="{34BADC5B-F844-4B3E-B590-FB803432CCDC}"/>
    <cellStyle name="出力 3 2 3 3" xfId="2876" xr:uid="{3A6304BB-7F73-4F55-B19C-526695C11F04}"/>
    <cellStyle name="出力 3 2 3 3 10" xfId="8904" xr:uid="{9A1A46A4-C042-40C1-B720-C09C8861C5D9}"/>
    <cellStyle name="出力 3 2 3 3 10 2" xfId="19660" xr:uid="{DB8FAADB-D8BD-4849-82AD-6FA37E7552F6}"/>
    <cellStyle name="出力 3 2 3 3 10 2 2" xfId="41351" xr:uid="{B94BADD8-5043-4B98-BFD9-C549C6ECE5C4}"/>
    <cellStyle name="出力 3 2 3 3 10 3" xfId="30592" xr:uid="{3DEC8393-5DAD-4EFE-BEFC-0029F91CF06E}"/>
    <cellStyle name="出力 3 2 3 3 11" xfId="9529" xr:uid="{7D623215-B587-47DB-AEAB-5B4469E3329B}"/>
    <cellStyle name="出力 3 2 3 3 11 2" xfId="20286" xr:uid="{91B42B74-0854-48BB-807C-3A1BE8099568}"/>
    <cellStyle name="出力 3 2 3 3 11 2 2" xfId="41977" xr:uid="{D8DA4A0D-136C-4162-8B4B-975355190869}"/>
    <cellStyle name="出力 3 2 3 3 11 3" xfId="31218" xr:uid="{4956F85E-8C09-48E4-B5FF-3DD6E4CD0C20}"/>
    <cellStyle name="出力 3 2 3 3 12" xfId="10164" xr:uid="{A8358F13-D6B4-4857-80FA-5418A60D0B97}"/>
    <cellStyle name="出力 3 2 3 3 12 2" xfId="20921" xr:uid="{E6B8A956-27F2-49BA-8B8E-34BC10001A3F}"/>
    <cellStyle name="出力 3 2 3 3 12 2 2" xfId="42612" xr:uid="{B48A876B-C898-4811-AA15-5A3841CE7C34}"/>
    <cellStyle name="出力 3 2 3 3 12 3" xfId="31853" xr:uid="{874AB43D-BD72-4A90-BD4B-F8E7D66E23FE}"/>
    <cellStyle name="出力 3 2 3 3 13" xfId="10816" xr:uid="{86181E5F-B8D2-43F9-B12E-46BFAC80EA45}"/>
    <cellStyle name="出力 3 2 3 3 13 2" xfId="21573" xr:uid="{5C8ABDD0-4B03-4EEF-9180-890B033933E2}"/>
    <cellStyle name="出力 3 2 3 3 13 2 2" xfId="43264" xr:uid="{9D92EC84-E715-42D3-8E17-0BF0D665EFE6}"/>
    <cellStyle name="出力 3 2 3 3 13 3" xfId="32505" xr:uid="{1A4464A0-029B-416E-A94D-C18AFD68D5DE}"/>
    <cellStyle name="出力 3 2 3 3 14" xfId="11441" xr:uid="{B9D0712D-1E21-4861-A471-A2EFD7EAB83B}"/>
    <cellStyle name="出力 3 2 3 3 14 2" xfId="22198" xr:uid="{780372FD-E75B-4E42-B65B-86FC9A12C227}"/>
    <cellStyle name="出力 3 2 3 3 14 2 2" xfId="43889" xr:uid="{07CDAB98-49E3-43CF-AED4-67D7EE778E3C}"/>
    <cellStyle name="出力 3 2 3 3 14 3" xfId="33130" xr:uid="{F21CFFCE-40B8-44CB-B93A-A0F3304C11F4}"/>
    <cellStyle name="出力 3 2 3 3 15" xfId="12046" xr:uid="{979B7DA3-92D5-4C8D-AC3B-C24CE56D2C8D}"/>
    <cellStyle name="出力 3 2 3 3 15 2" xfId="22803" xr:uid="{71D6DA7E-0CAF-4C05-AFD6-9730882055EA}"/>
    <cellStyle name="出力 3 2 3 3 15 2 2" xfId="44494" xr:uid="{C17737EC-5F1E-4550-847B-7162FD32D8B9}"/>
    <cellStyle name="出力 3 2 3 3 15 3" xfId="33735" xr:uid="{603032E4-1144-4B3C-9389-C8475A59CD29}"/>
    <cellStyle name="出力 3 2 3 3 16" xfId="12675" xr:uid="{A62CA182-8C0E-4245-A255-AB5C1038AF46}"/>
    <cellStyle name="出力 3 2 3 3 16 2" xfId="23432" xr:uid="{8F9BD24C-F812-4FE7-A399-1C7482915F7F}"/>
    <cellStyle name="出力 3 2 3 3 16 2 2" xfId="45123" xr:uid="{23617C23-AF48-4EFF-B65A-AF36FAAA01AC}"/>
    <cellStyle name="出力 3 2 3 3 16 3" xfId="34364" xr:uid="{F13E9B3C-B5CB-434F-99CA-F17FDF4B9D79}"/>
    <cellStyle name="出力 3 2 3 3 17" xfId="13346" xr:uid="{1AD75A0A-2206-4001-BC84-555F6872CA07}"/>
    <cellStyle name="出力 3 2 3 3 17 2" xfId="35035" xr:uid="{9B798E42-2CCD-4AF2-8505-D641634C78AF}"/>
    <cellStyle name="出力 3 2 3 3 18" xfId="24275" xr:uid="{971428D9-ECA1-4BD0-A1EF-BA8E96C38C6C}"/>
    <cellStyle name="出力 3 2 3 3 19" xfId="45973" xr:uid="{D0F9DED8-CC84-4BAD-92D0-DB8928FCB3F2}"/>
    <cellStyle name="出力 3 2 3 3 2" xfId="3527" xr:uid="{1F6EA04E-27A0-4FCB-B1C2-338E9B9C5FD3}"/>
    <cellStyle name="出力 3 2 3 3 2 2" xfId="14283" xr:uid="{F211D0A0-BE0F-405E-A5C1-BE56169A5897}"/>
    <cellStyle name="出力 3 2 3 3 2 2 2" xfId="35973" xr:uid="{8F83B904-E92E-4BFA-A6AA-13ED9A798514}"/>
    <cellStyle name="出力 3 2 3 3 2 2 3" xfId="50184" xr:uid="{A7C6F64D-2C4B-4BBC-B40C-014D009D27AC}"/>
    <cellStyle name="出力 3 2 3 3 2 3" xfId="25215" xr:uid="{1C60AD9A-60F0-4A7D-99C1-0049C04F45C7}"/>
    <cellStyle name="出力 3 2 3 3 2 4" xfId="48015" xr:uid="{84AE2D2E-91EB-4E47-ABA7-439169B03C21}"/>
    <cellStyle name="出力 3 2 3 3 20" xfId="46651" xr:uid="{F078B689-643A-4B3E-8AE2-F7F3820DEE46}"/>
    <cellStyle name="出力 3 2 3 3 21" xfId="47335" xr:uid="{52BAD8F6-A883-4DA0-8F72-0BF600F6C121}"/>
    <cellStyle name="出力 3 2 3 3 3" xfId="4207" xr:uid="{A00FF191-634B-437A-8D8F-CD58A18573F8}"/>
    <cellStyle name="出力 3 2 3 3 3 2" xfId="14963" xr:uid="{DCECC775-1ADC-4505-89AB-1F410A0B4E15}"/>
    <cellStyle name="出力 3 2 3 3 3 2 2" xfId="36653" xr:uid="{AC2BDCB3-3A4E-4C0E-8200-9036DFA2D647}"/>
    <cellStyle name="出力 3 2 3 3 3 2 3" xfId="50864" xr:uid="{52B522A2-3521-49B2-B4D9-FAFD3C66BACC}"/>
    <cellStyle name="出力 3 2 3 3 3 3" xfId="25895" xr:uid="{FB69FF2E-23E3-4184-B43E-883ECB214AFA}"/>
    <cellStyle name="出力 3 2 3 3 3 4" xfId="48695" xr:uid="{190F4533-825F-4542-A8C9-B5C5CE19B8AD}"/>
    <cellStyle name="出力 3 2 3 3 4" xfId="4883" xr:uid="{15F22E9A-E346-4201-81FC-14B500AC122B}"/>
    <cellStyle name="出力 3 2 3 3 4 2" xfId="15639" xr:uid="{088072B3-F3C7-4C3C-8848-9C4C2602F6BE}"/>
    <cellStyle name="出力 3 2 3 3 4 2 2" xfId="37329" xr:uid="{33907BA5-4F0B-4704-BC01-4EFE97A7DAD4}"/>
    <cellStyle name="出力 3 2 3 3 4 3" xfId="26571" xr:uid="{4D88EA61-3DD0-4627-98CE-1D33C9276F5F}"/>
    <cellStyle name="出力 3 2 3 3 4 4" xfId="49504" xr:uid="{7721405D-7783-40A8-8C01-62FCB29B138F}"/>
    <cellStyle name="出力 3 2 3 3 5" xfId="5563" xr:uid="{CE4CF999-6AA6-4925-A978-0A5E793D8D7D}"/>
    <cellStyle name="出力 3 2 3 3 5 2" xfId="16319" xr:uid="{D819B0F7-10FC-4833-AC2E-7524C2261ECE}"/>
    <cellStyle name="出力 3 2 3 3 5 2 2" xfId="38009" xr:uid="{37D05EA2-D2FD-40E9-8430-479C9D03451A}"/>
    <cellStyle name="出力 3 2 3 3 5 3" xfId="27250" xr:uid="{8F35BA12-C6CE-4A19-834B-D530203AF18F}"/>
    <cellStyle name="出力 3 2 3 3 6" xfId="6246" xr:uid="{FE5D9A9F-FF18-4B42-8D3F-E93303E3BB85}"/>
    <cellStyle name="出力 3 2 3 3 6 2" xfId="17002" xr:uid="{0473201D-02BC-42EE-97CB-10DE1BC6CF48}"/>
    <cellStyle name="出力 3 2 3 3 6 2 2" xfId="38692" xr:uid="{7DD27E7D-B03E-4F9E-A12F-FA7EF744BFB5}"/>
    <cellStyle name="出力 3 2 3 3 6 3" xfId="27933" xr:uid="{0B2DC86F-3CE1-426D-9038-7C05B14F244B}"/>
    <cellStyle name="出力 3 2 3 3 7" xfId="6925" xr:uid="{0F3FB885-C633-471C-A7EE-CE7D75F1F915}"/>
    <cellStyle name="出力 3 2 3 3 7 2" xfId="17681" xr:uid="{65847064-63CA-4BA8-880E-9D8DAF149CD8}"/>
    <cellStyle name="出力 3 2 3 3 7 2 2" xfId="39371" xr:uid="{8D411B80-E791-4255-9F79-EC1B77B3040E}"/>
    <cellStyle name="出力 3 2 3 3 7 3" xfId="28612" xr:uid="{0942DFBD-DAD2-4E53-8A58-FC2787BBD443}"/>
    <cellStyle name="出力 3 2 3 3 8" xfId="7588" xr:uid="{2188B060-26E7-4956-9217-99209E747451}"/>
    <cellStyle name="出力 3 2 3 3 8 2" xfId="18344" xr:uid="{D134D3D0-273B-4E07-BB11-C746E4EBA799}"/>
    <cellStyle name="出力 3 2 3 3 8 2 2" xfId="40035" xr:uid="{F7A74E9C-A402-47AC-8035-D3C5B7AAA094}"/>
    <cellStyle name="出力 3 2 3 3 8 3" xfId="29276" xr:uid="{D39F24D5-0A00-4422-9178-1516FA2C5C1B}"/>
    <cellStyle name="出力 3 2 3 3 9" xfId="8224" xr:uid="{9C19EDBC-B848-4EAC-A976-537C7B831BF5}"/>
    <cellStyle name="出力 3 2 3 3 9 2" xfId="18980" xr:uid="{6308E236-EF5A-4EBC-A56C-D5612F719648}"/>
    <cellStyle name="出力 3 2 3 3 9 2 2" xfId="40671" xr:uid="{646E7BA5-B78E-4BB4-BDA9-E6A26DDC1F45}"/>
    <cellStyle name="出力 3 2 3 3 9 3" xfId="29912" xr:uid="{47A25945-6A12-43DD-9382-FD774E943A34}"/>
    <cellStyle name="出力 3 2 3 30" xfId="45857" xr:uid="{48A86270-21BF-469B-BF8F-F2B9026BCC23}"/>
    <cellStyle name="出力 3 2 3 31" xfId="46535" xr:uid="{5B1630DD-64C7-4872-8F0F-35EBF154D893}"/>
    <cellStyle name="出力 3 2 3 32" xfId="47219" xr:uid="{E1AAF31C-EC2C-401D-BECD-97D03431112C}"/>
    <cellStyle name="出力 3 2 3 4" xfId="2933" xr:uid="{115EFC92-7BBF-4284-A50C-D6795AA75B1A}"/>
    <cellStyle name="出力 3 2 3 4 10" xfId="8961" xr:uid="{D24D142A-F5B5-4273-9C85-45BFE1043EEE}"/>
    <cellStyle name="出力 3 2 3 4 10 2" xfId="19717" xr:uid="{D30A2D8A-7AC0-4E8A-B0BE-E93A4F59E225}"/>
    <cellStyle name="出力 3 2 3 4 10 2 2" xfId="41408" xr:uid="{FE2CA2A9-0608-4529-B778-4F1A4308ED1F}"/>
    <cellStyle name="出力 3 2 3 4 10 3" xfId="30649" xr:uid="{3075A49A-3388-4445-A4F2-F53CA067EECA}"/>
    <cellStyle name="出力 3 2 3 4 11" xfId="9586" xr:uid="{4284A461-3E65-480F-8F9E-0C197EFF1181}"/>
    <cellStyle name="出力 3 2 3 4 11 2" xfId="20343" xr:uid="{6A26A1F2-EB16-40AC-A5F9-FA8BD941B3D8}"/>
    <cellStyle name="出力 3 2 3 4 11 2 2" xfId="42034" xr:uid="{6C129D85-2F80-4DD0-BDFA-41BC76A8C292}"/>
    <cellStyle name="出力 3 2 3 4 11 3" xfId="31275" xr:uid="{4160F374-BEAD-4245-9E17-FDA41EF3DC40}"/>
    <cellStyle name="出力 3 2 3 4 12" xfId="10221" xr:uid="{294B8CC9-13F3-4941-AD74-6DD68414EDE7}"/>
    <cellStyle name="出力 3 2 3 4 12 2" xfId="20978" xr:uid="{F2A6A952-02EA-4BF0-ACFD-6E6905C5DE3B}"/>
    <cellStyle name="出力 3 2 3 4 12 2 2" xfId="42669" xr:uid="{6C33DD02-68FD-4C43-A964-6575D4232F10}"/>
    <cellStyle name="出力 3 2 3 4 12 3" xfId="31910" xr:uid="{795B3E67-C8A6-462B-AB4B-4702C82D3A88}"/>
    <cellStyle name="出力 3 2 3 4 13" xfId="10873" xr:uid="{B154AF86-BFBD-4A09-BAE8-148E3A9854F4}"/>
    <cellStyle name="出力 3 2 3 4 13 2" xfId="21630" xr:uid="{C1A00DCE-10BC-4953-A00B-C2FFD832ECB5}"/>
    <cellStyle name="出力 3 2 3 4 13 2 2" xfId="43321" xr:uid="{A2446260-058F-4CAD-96A4-96F5CF834EBD}"/>
    <cellStyle name="出力 3 2 3 4 13 3" xfId="32562" xr:uid="{DF85C2B0-72C6-471B-B17D-D4F53AABB7DE}"/>
    <cellStyle name="出力 3 2 3 4 14" xfId="11498" xr:uid="{5E173EB0-8D83-4406-AE14-F58E21CE5F85}"/>
    <cellStyle name="出力 3 2 3 4 14 2" xfId="22255" xr:uid="{BDE73B68-F702-4A0E-8B97-DCB31822FBFA}"/>
    <cellStyle name="出力 3 2 3 4 14 2 2" xfId="43946" xr:uid="{3809B932-2888-4427-9FEE-9D86A9B4C476}"/>
    <cellStyle name="出力 3 2 3 4 14 3" xfId="33187" xr:uid="{58F85D48-85E6-4610-8F47-0254C733C9F4}"/>
    <cellStyle name="出力 3 2 3 4 15" xfId="12103" xr:uid="{336CC227-F8D3-451A-B722-91C26C35AFE1}"/>
    <cellStyle name="出力 3 2 3 4 15 2" xfId="22860" xr:uid="{94F33F86-7004-463E-ACAB-12FE38D5A70C}"/>
    <cellStyle name="出力 3 2 3 4 15 2 2" xfId="44551" xr:uid="{0ED7A87A-8BFA-4CB9-91C9-A3F341A7D2BA}"/>
    <cellStyle name="出力 3 2 3 4 15 3" xfId="33792" xr:uid="{D87AC281-73F3-4C4D-A927-8C87C936FD4F}"/>
    <cellStyle name="出力 3 2 3 4 16" xfId="12732" xr:uid="{B117FC59-C8A5-4FE0-A110-AE03528A0811}"/>
    <cellStyle name="出力 3 2 3 4 16 2" xfId="23489" xr:uid="{F7FF4B6D-2CF9-4BAE-9AE5-0E2668804824}"/>
    <cellStyle name="出力 3 2 3 4 16 2 2" xfId="45180" xr:uid="{1EF5F480-0771-40F7-9055-446F4AB6F333}"/>
    <cellStyle name="出力 3 2 3 4 16 3" xfId="34421" xr:uid="{857F3482-66D2-46A3-9895-2E34FC967BA5}"/>
    <cellStyle name="出力 3 2 3 4 17" xfId="13403" xr:uid="{8568A265-1596-4D96-8DB5-5E33B9F95222}"/>
    <cellStyle name="出力 3 2 3 4 17 2" xfId="35092" xr:uid="{DD1A615F-0EDA-4C2F-AAAC-1F3FF347492C}"/>
    <cellStyle name="出力 3 2 3 4 18" xfId="24332" xr:uid="{EEF0F1A5-6589-4EF2-ACD1-FB651D5E7E83}"/>
    <cellStyle name="出力 3 2 3 4 19" xfId="46030" xr:uid="{7926F1B1-3DA9-41C7-96F1-DD47B6E357BC}"/>
    <cellStyle name="出力 3 2 3 4 2" xfId="3584" xr:uid="{5A14227F-EA05-4D18-9EBF-6A92F0D75376}"/>
    <cellStyle name="出力 3 2 3 4 2 2" xfId="14340" xr:uid="{D9D4433F-23F0-429D-B4DC-F8ECB02141DC}"/>
    <cellStyle name="出力 3 2 3 4 2 2 2" xfId="36030" xr:uid="{9A243C75-6F56-4C45-96ED-FC1940CF0B30}"/>
    <cellStyle name="出力 3 2 3 4 2 2 3" xfId="50241" xr:uid="{2160327C-0BF2-45EF-8F58-A43F30DBC09D}"/>
    <cellStyle name="出力 3 2 3 4 2 3" xfId="25272" xr:uid="{62C57C4C-9792-4322-A544-9A41F84C86B4}"/>
    <cellStyle name="出力 3 2 3 4 2 4" xfId="48072" xr:uid="{8990C497-CB6D-4868-BF21-2F8AA994025E}"/>
    <cellStyle name="出力 3 2 3 4 20" xfId="46708" xr:uid="{28F1F093-DFD6-4141-BDFD-7BE9256F09FA}"/>
    <cellStyle name="出力 3 2 3 4 21" xfId="47392" xr:uid="{04B40EC4-4246-44DB-974B-FCC02F39F641}"/>
    <cellStyle name="出力 3 2 3 4 3" xfId="4264" xr:uid="{2B57BA5E-221E-4D23-AEE7-95DEBF394D54}"/>
    <cellStyle name="出力 3 2 3 4 3 2" xfId="15020" xr:uid="{3B36FC27-34DD-4580-97EE-EB270BB2ECCD}"/>
    <cellStyle name="出力 3 2 3 4 3 2 2" xfId="36710" xr:uid="{1ED5624F-96D1-46BE-9DDC-10A849507CFA}"/>
    <cellStyle name="出力 3 2 3 4 3 2 3" xfId="50921" xr:uid="{8808C8A3-A29C-4947-96BE-364AA28F3860}"/>
    <cellStyle name="出力 3 2 3 4 3 3" xfId="25952" xr:uid="{7468C135-7550-41EF-976E-00D02F19C6A3}"/>
    <cellStyle name="出力 3 2 3 4 3 4" xfId="48752" xr:uid="{70A20FE3-9AB0-4490-AF62-FAB5376B7E7C}"/>
    <cellStyle name="出力 3 2 3 4 4" xfId="4940" xr:uid="{719CA645-98C0-41DE-A511-2D2882161CFC}"/>
    <cellStyle name="出力 3 2 3 4 4 2" xfId="15696" xr:uid="{681669A0-8D57-4135-9C9D-C88AFD3C6444}"/>
    <cellStyle name="出力 3 2 3 4 4 2 2" xfId="37386" xr:uid="{6FC2ACD4-B9C2-4162-A576-47D08CD7DA90}"/>
    <cellStyle name="出力 3 2 3 4 4 3" xfId="26628" xr:uid="{4DBD3FA3-E71B-413B-AD99-C247CDE021FC}"/>
    <cellStyle name="出力 3 2 3 4 4 4" xfId="49561" xr:uid="{B1C517FF-1D31-4B36-A36F-E58BBF382CE4}"/>
    <cellStyle name="出力 3 2 3 4 5" xfId="5620" xr:uid="{63956655-C71D-4277-B60E-78EAB99A55DB}"/>
    <cellStyle name="出力 3 2 3 4 5 2" xfId="16376" xr:uid="{5DB942A1-F81A-42F4-973C-DD140C6C27D3}"/>
    <cellStyle name="出力 3 2 3 4 5 2 2" xfId="38066" xr:uid="{A3B0FAC7-FC64-4E78-B4BB-2CB87A60F02D}"/>
    <cellStyle name="出力 3 2 3 4 5 3" xfId="27307" xr:uid="{D82EE16D-037A-4D54-8DEB-F2E39F3B5113}"/>
    <cellStyle name="出力 3 2 3 4 6" xfId="6303" xr:uid="{24AF98BD-E79B-4B34-9505-4CE1B0C07627}"/>
    <cellStyle name="出力 3 2 3 4 6 2" xfId="17059" xr:uid="{61E9C750-35E4-42EE-92E7-1A209FD76A9E}"/>
    <cellStyle name="出力 3 2 3 4 6 2 2" xfId="38749" xr:uid="{BD393729-A06C-4212-BDB3-00376B51F316}"/>
    <cellStyle name="出力 3 2 3 4 6 3" xfId="27990" xr:uid="{2C4C37FE-61DE-490D-9866-F68D4EBA8ACB}"/>
    <cellStyle name="出力 3 2 3 4 7" xfId="6982" xr:uid="{05042185-5D5D-4582-96C4-9101044688D0}"/>
    <cellStyle name="出力 3 2 3 4 7 2" xfId="17738" xr:uid="{1662D870-14E2-4381-BF39-CACF24F5CB0D}"/>
    <cellStyle name="出力 3 2 3 4 7 2 2" xfId="39428" xr:uid="{D7F50AEC-7B71-4C35-9E4F-F7944F4C2217}"/>
    <cellStyle name="出力 3 2 3 4 7 3" xfId="28669" xr:uid="{8594656D-9388-46A9-A2C8-D78223198B7E}"/>
    <cellStyle name="出力 3 2 3 4 8" xfId="7645" xr:uid="{C601414B-1AD4-4EC9-B237-4BE826D37380}"/>
    <cellStyle name="出力 3 2 3 4 8 2" xfId="18401" xr:uid="{2634100D-11F0-4913-BC6B-02BE7FA527AF}"/>
    <cellStyle name="出力 3 2 3 4 8 2 2" xfId="40092" xr:uid="{8E118823-F0B6-4028-90F2-672DFFCDED47}"/>
    <cellStyle name="出力 3 2 3 4 8 3" xfId="29333" xr:uid="{627FF476-2E24-42B6-8CDC-BBAD8A56E6E9}"/>
    <cellStyle name="出力 3 2 3 4 9" xfId="8281" xr:uid="{E6B2DC58-2142-4B2E-B169-4C26BE23599A}"/>
    <cellStyle name="出力 3 2 3 4 9 2" xfId="19037" xr:uid="{07F710C2-789D-41CF-A6D2-CE7DC795D91D}"/>
    <cellStyle name="出力 3 2 3 4 9 2 2" xfId="40728" xr:uid="{C6140BBE-D278-4DCE-8019-4798B489BE06}"/>
    <cellStyle name="出力 3 2 3 4 9 3" xfId="29969" xr:uid="{61CFE393-0F6E-4A50-A03D-ADC76FB378B0}"/>
    <cellStyle name="出力 3 2 3 5" xfId="2992" xr:uid="{80C01BA5-58C6-4068-B7E7-5C547140A835}"/>
    <cellStyle name="出力 3 2 3 5 10" xfId="9020" xr:uid="{0F2161B2-D929-4EED-BD05-1CEF5C353854}"/>
    <cellStyle name="出力 3 2 3 5 10 2" xfId="19777" xr:uid="{D8DECF05-7D72-45CA-BFBC-45012DB7044C}"/>
    <cellStyle name="出力 3 2 3 5 10 2 2" xfId="41468" xr:uid="{DC52F5AF-DDA9-4E6C-8EBE-D26DE4BB12EF}"/>
    <cellStyle name="出力 3 2 3 5 10 3" xfId="30709" xr:uid="{1448C9F6-0FC6-477A-B02C-467EB553F719}"/>
    <cellStyle name="出力 3 2 3 5 11" xfId="9646" xr:uid="{538011DB-4C20-4AC5-9416-824C1235D8E9}"/>
    <cellStyle name="出力 3 2 3 5 11 2" xfId="20403" xr:uid="{5536C775-2DCF-4150-BB24-4A94E7D0E067}"/>
    <cellStyle name="出力 3 2 3 5 11 2 2" xfId="42094" xr:uid="{F4A6C514-0557-400B-B6D3-FAC463CB3B6F}"/>
    <cellStyle name="出力 3 2 3 5 11 3" xfId="31335" xr:uid="{8E5DD530-44A0-4361-B18B-9BB23E52C572}"/>
    <cellStyle name="出力 3 2 3 5 12" xfId="10281" xr:uid="{6F680552-7FA4-4DA9-866B-03ECC3D4DB1F}"/>
    <cellStyle name="出力 3 2 3 5 12 2" xfId="21038" xr:uid="{2F86EC0E-A50B-491A-BE3D-948E770B21C3}"/>
    <cellStyle name="出力 3 2 3 5 12 2 2" xfId="42729" xr:uid="{6C88F624-3279-47CE-A403-41FC5A15D7A2}"/>
    <cellStyle name="出力 3 2 3 5 12 3" xfId="31970" xr:uid="{F9B27F0C-0571-4755-B3C1-8C9FB6E08A92}"/>
    <cellStyle name="出力 3 2 3 5 13" xfId="10933" xr:uid="{DEADEC8D-23FA-486C-927A-5D0AB3D795D5}"/>
    <cellStyle name="出力 3 2 3 5 13 2" xfId="21690" xr:uid="{5C289817-0A77-4A84-826D-DD944D08ED1B}"/>
    <cellStyle name="出力 3 2 3 5 13 2 2" xfId="43381" xr:uid="{BF80E79D-F5CB-4355-930B-A55F50B2CCB3}"/>
    <cellStyle name="出力 3 2 3 5 13 3" xfId="32622" xr:uid="{809BBCC7-4091-49CA-B662-2FB38EE88E4C}"/>
    <cellStyle name="出力 3 2 3 5 14" xfId="11558" xr:uid="{230529AF-810A-4D64-A8D1-A411D78E1FAC}"/>
    <cellStyle name="出力 3 2 3 5 14 2" xfId="22315" xr:uid="{C53F2FDF-714E-4490-9646-2280C644AE8C}"/>
    <cellStyle name="出力 3 2 3 5 14 2 2" xfId="44006" xr:uid="{1DDF19C8-7FDF-400F-B365-EF5C80B80212}"/>
    <cellStyle name="出力 3 2 3 5 14 3" xfId="33247" xr:uid="{853B4605-763F-4101-AE8B-999630051CEA}"/>
    <cellStyle name="出力 3 2 3 5 15" xfId="12163" xr:uid="{607F251C-7D10-4D10-B131-6EB986A78BDA}"/>
    <cellStyle name="出力 3 2 3 5 15 2" xfId="22920" xr:uid="{71D21F80-6B0B-4466-BA7E-C14DA09B94F2}"/>
    <cellStyle name="出力 3 2 3 5 15 2 2" xfId="44611" xr:uid="{3E6A8975-DDAA-4618-A13D-E11EBFE3DA2D}"/>
    <cellStyle name="出力 3 2 3 5 15 3" xfId="33852" xr:uid="{3A4E1045-A2F6-4029-A86A-FDD8B8E12F0E}"/>
    <cellStyle name="出力 3 2 3 5 16" xfId="12792" xr:uid="{38C43FC1-0AF7-463F-8B8B-955AF7888729}"/>
    <cellStyle name="出力 3 2 3 5 16 2" xfId="23549" xr:uid="{A7D44420-7C6B-4DC9-B30C-50A26EBC51F3}"/>
    <cellStyle name="出力 3 2 3 5 16 2 2" xfId="45240" xr:uid="{59638A5F-1746-452C-BF04-F21443544175}"/>
    <cellStyle name="出力 3 2 3 5 16 3" xfId="34481" xr:uid="{8B4B7B6A-DE4D-4A71-9A0B-9B42202DE0A9}"/>
    <cellStyle name="出力 3 2 3 5 17" xfId="13463" xr:uid="{E9D163A0-D593-45FF-9C32-BA25109F0750}"/>
    <cellStyle name="出力 3 2 3 5 17 2" xfId="35152" xr:uid="{A8545008-1DE5-4F76-B3CE-2233654FBE59}"/>
    <cellStyle name="出力 3 2 3 5 18" xfId="24392" xr:uid="{A22CD03D-9723-49F4-B622-CA7583E51ABF}"/>
    <cellStyle name="出力 3 2 3 5 19" xfId="46090" xr:uid="{2ADB8FBF-F9C2-4B29-87D8-99B33ED6B197}"/>
    <cellStyle name="出力 3 2 3 5 2" xfId="3644" xr:uid="{AC67701C-210C-403F-A7DB-A547644A5A49}"/>
    <cellStyle name="出力 3 2 3 5 2 2" xfId="14400" xr:uid="{8942919B-0DBB-43C0-ACB0-0844B777479D}"/>
    <cellStyle name="出力 3 2 3 5 2 2 2" xfId="36090" xr:uid="{95C8D612-347C-45EC-9CC6-E17989DF77BB}"/>
    <cellStyle name="出力 3 2 3 5 2 2 3" xfId="50301" xr:uid="{5588B266-936F-4D7B-AFA4-19D459659D47}"/>
    <cellStyle name="出力 3 2 3 5 2 3" xfId="25332" xr:uid="{A1C6241D-B1F8-42A8-94DB-56615CF3F42D}"/>
    <cellStyle name="出力 3 2 3 5 2 4" xfId="48132" xr:uid="{C83623C9-B736-436B-B9B8-2BE3CF0F6439}"/>
    <cellStyle name="出力 3 2 3 5 20" xfId="46768" xr:uid="{75319EEF-F98D-4F09-9EE7-8D00D4806806}"/>
    <cellStyle name="出力 3 2 3 5 21" xfId="47452" xr:uid="{C724C859-6CD1-44ED-828D-8397397CECD3}"/>
    <cellStyle name="出力 3 2 3 5 3" xfId="4324" xr:uid="{6C6E552A-58C0-4984-983D-CBE00CC87162}"/>
    <cellStyle name="出力 3 2 3 5 3 2" xfId="15080" xr:uid="{A5BA389D-90FA-426E-959B-22B523B7AA37}"/>
    <cellStyle name="出力 3 2 3 5 3 2 2" xfId="36770" xr:uid="{08D4296E-ECF5-4BFC-9FD8-81E9A32744FA}"/>
    <cellStyle name="出力 3 2 3 5 3 2 3" xfId="50981" xr:uid="{035BDC53-8D44-49F0-A373-A14914D490AD}"/>
    <cellStyle name="出力 3 2 3 5 3 3" xfId="26012" xr:uid="{FCBD7721-46A2-4498-BB94-CA5F963FF400}"/>
    <cellStyle name="出力 3 2 3 5 3 4" xfId="48812" xr:uid="{321603C2-EDAE-49B8-8407-249229558C17}"/>
    <cellStyle name="出力 3 2 3 5 4" xfId="5000" xr:uid="{46BE74A8-5722-4772-8F5A-5C4B1316DA34}"/>
    <cellStyle name="出力 3 2 3 5 4 2" xfId="15756" xr:uid="{AFCE93FA-1CB7-44CD-A295-5DB035A5DDA3}"/>
    <cellStyle name="出力 3 2 3 5 4 2 2" xfId="37446" xr:uid="{D0A3FC2C-B109-4765-A446-6E66FFF9EF16}"/>
    <cellStyle name="出力 3 2 3 5 4 3" xfId="26688" xr:uid="{79D8CC34-BA7D-46DB-BF0F-EDDDFBFD7234}"/>
    <cellStyle name="出力 3 2 3 5 4 4" xfId="49621" xr:uid="{D62A2DEB-EA00-4BCD-9050-463D2F7C4DF4}"/>
    <cellStyle name="出力 3 2 3 5 5" xfId="5680" xr:uid="{B779F143-69A0-4A08-86CA-C6F5C73AEA3D}"/>
    <cellStyle name="出力 3 2 3 5 5 2" xfId="16436" xr:uid="{F0F2CE4C-8419-49F5-B2E9-C6408214DE4A}"/>
    <cellStyle name="出力 3 2 3 5 5 2 2" xfId="38126" xr:uid="{19F5208E-F300-4F56-ABE8-4970B1D03C2D}"/>
    <cellStyle name="出力 3 2 3 5 5 3" xfId="27367" xr:uid="{9A07D6DB-2940-4AAA-90CA-9697A4B4416B}"/>
    <cellStyle name="出力 3 2 3 5 6" xfId="6363" xr:uid="{379D5751-ED53-4BB4-9174-F3A53DD67232}"/>
    <cellStyle name="出力 3 2 3 5 6 2" xfId="17119" xr:uid="{DC0BC7A9-401E-4333-B530-5A6E9E03C76D}"/>
    <cellStyle name="出力 3 2 3 5 6 2 2" xfId="38809" xr:uid="{6321C768-8D37-4C35-87AF-F370EA08E9FB}"/>
    <cellStyle name="出力 3 2 3 5 6 3" xfId="28050" xr:uid="{DCE18C79-955D-4EC4-B93A-EBD9277FF759}"/>
    <cellStyle name="出力 3 2 3 5 7" xfId="7042" xr:uid="{D643DBD9-7E6F-4025-AE3D-69C579A76DCF}"/>
    <cellStyle name="出力 3 2 3 5 7 2" xfId="17798" xr:uid="{D87E300A-DD03-44E9-922A-0ECC23DCC1BE}"/>
    <cellStyle name="出力 3 2 3 5 7 2 2" xfId="39488" xr:uid="{D81FDFFC-CE08-44CD-92AB-DDB16FD9F50C}"/>
    <cellStyle name="出力 3 2 3 5 7 3" xfId="28729" xr:uid="{B6A94125-8796-4528-9FB0-1DA8FB9EBE4A}"/>
    <cellStyle name="出力 3 2 3 5 8" xfId="7705" xr:uid="{AF214586-AA0E-4DE4-8817-791E6F7A54B3}"/>
    <cellStyle name="出力 3 2 3 5 8 2" xfId="18461" xr:uid="{3DDEF441-338C-49D0-837E-181454C5F817}"/>
    <cellStyle name="出力 3 2 3 5 8 2 2" xfId="40152" xr:uid="{6D82016E-F1BA-4B3F-9724-7342D67A196B}"/>
    <cellStyle name="出力 3 2 3 5 8 3" xfId="29393" xr:uid="{C9BCD76A-8B1B-4B69-A635-16FD9C6E4CBF}"/>
    <cellStyle name="出力 3 2 3 5 9" xfId="8341" xr:uid="{98C7FF46-4A59-414E-BAFA-6882435F8B80}"/>
    <cellStyle name="出力 3 2 3 5 9 2" xfId="19097" xr:uid="{648AADF0-FF91-4257-B937-4CB158F3A3A4}"/>
    <cellStyle name="出力 3 2 3 5 9 2 2" xfId="40788" xr:uid="{11167A05-DA7A-475B-9191-1E1B56A52551}"/>
    <cellStyle name="出力 3 2 3 5 9 3" xfId="30029" xr:uid="{320151DA-737F-4C65-A392-08BB6669F79D}"/>
    <cellStyle name="出力 3 2 3 6" xfId="3037" xr:uid="{6665FBA5-4B85-4ECD-B2A9-1813C3838D0E}"/>
    <cellStyle name="出力 3 2 3 6 10" xfId="9065" xr:uid="{265B546E-4D6D-41EB-A60E-8635033A7BA1}"/>
    <cellStyle name="出力 3 2 3 6 10 2" xfId="19822" xr:uid="{1B8961F3-0D71-4F80-B9E7-F68EB5F15A3D}"/>
    <cellStyle name="出力 3 2 3 6 10 2 2" xfId="41513" xr:uid="{05F5BB69-48F5-4C74-833D-16CBC68E1220}"/>
    <cellStyle name="出力 3 2 3 6 10 3" xfId="30754" xr:uid="{5DD97B9B-23E6-4DBB-B014-291EF058109F}"/>
    <cellStyle name="出力 3 2 3 6 11" xfId="9691" xr:uid="{76F62A4F-EF68-43F7-9DFF-1759A58867B7}"/>
    <cellStyle name="出力 3 2 3 6 11 2" xfId="20448" xr:uid="{924F666B-C09C-4B29-9EE2-9DDB9F09B7D0}"/>
    <cellStyle name="出力 3 2 3 6 11 2 2" xfId="42139" xr:uid="{BADCBBEC-A37F-4E11-BDAC-5F8EFDB11C88}"/>
    <cellStyle name="出力 3 2 3 6 11 3" xfId="31380" xr:uid="{787C4208-9127-423E-9E02-CE87404BEEF7}"/>
    <cellStyle name="出力 3 2 3 6 12" xfId="10326" xr:uid="{75D9CECD-84AE-4773-8ACD-12371F3BD6E0}"/>
    <cellStyle name="出力 3 2 3 6 12 2" xfId="21083" xr:uid="{4ACF4807-AC6E-4A4C-95F0-2E5C046F4E0C}"/>
    <cellStyle name="出力 3 2 3 6 12 2 2" xfId="42774" xr:uid="{2ED04BE2-E4C5-4BC5-8324-8F525C8B17FE}"/>
    <cellStyle name="出力 3 2 3 6 12 3" xfId="32015" xr:uid="{7EA2B129-1969-4859-8601-636C19645C1E}"/>
    <cellStyle name="出力 3 2 3 6 13" xfId="10978" xr:uid="{018F64CC-353B-4309-BEE6-C20B13DB2A97}"/>
    <cellStyle name="出力 3 2 3 6 13 2" xfId="21735" xr:uid="{970DA9A1-16B8-47C9-9C9E-0C2FCA5E8382}"/>
    <cellStyle name="出力 3 2 3 6 13 2 2" xfId="43426" xr:uid="{068A2497-A44C-49DA-B826-01651786A0AE}"/>
    <cellStyle name="出力 3 2 3 6 13 3" xfId="32667" xr:uid="{BF5B6ACE-35BB-41A7-A920-2ED89DF9F77B}"/>
    <cellStyle name="出力 3 2 3 6 14" xfId="11603" xr:uid="{C9E7A733-8A7A-44DB-8715-3A8FFCA0FDF5}"/>
    <cellStyle name="出力 3 2 3 6 14 2" xfId="22360" xr:uid="{60F7A329-8CE3-4FCF-9E0D-99C98674056C}"/>
    <cellStyle name="出力 3 2 3 6 14 2 2" xfId="44051" xr:uid="{6C695879-1E8F-4AD3-8993-8594DC80A7F7}"/>
    <cellStyle name="出力 3 2 3 6 14 3" xfId="33292" xr:uid="{D93F2214-12C5-490B-ADF4-2BE4413660C2}"/>
    <cellStyle name="出力 3 2 3 6 15" xfId="12208" xr:uid="{8C1BBE86-C52F-4C00-BF44-43A560806C20}"/>
    <cellStyle name="出力 3 2 3 6 15 2" xfId="22965" xr:uid="{9430DDCA-A82A-492A-B8D8-35A95C7CA92C}"/>
    <cellStyle name="出力 3 2 3 6 15 2 2" xfId="44656" xr:uid="{7F3B4D8F-B047-4833-B42C-117C7B245DB7}"/>
    <cellStyle name="出力 3 2 3 6 15 3" xfId="33897" xr:uid="{A2EE572C-549B-4EEB-B026-CE6B08D5F348}"/>
    <cellStyle name="出力 3 2 3 6 16" xfId="12837" xr:uid="{150DB48B-B8C3-42DE-B1D9-EACBDA714FC8}"/>
    <cellStyle name="出力 3 2 3 6 16 2" xfId="23594" xr:uid="{33FCBD21-42E8-4482-9732-9527E1B392E5}"/>
    <cellStyle name="出力 3 2 3 6 16 2 2" xfId="45285" xr:uid="{812F3845-F19C-41D0-8AD8-05416D5AC671}"/>
    <cellStyle name="出力 3 2 3 6 16 3" xfId="34526" xr:uid="{619AB64B-4B62-4F88-B454-059B15097C3A}"/>
    <cellStyle name="出力 3 2 3 6 17" xfId="13508" xr:uid="{B1A4310B-FBD3-4688-9714-447F6D57AE55}"/>
    <cellStyle name="出力 3 2 3 6 17 2" xfId="35197" xr:uid="{1B7C9AF7-0540-4D6D-A681-EB38AF42BE3A}"/>
    <cellStyle name="出力 3 2 3 6 18" xfId="24437" xr:uid="{DF81BABB-7B19-4ED1-8B6C-1692FA0A66A2}"/>
    <cellStyle name="出力 3 2 3 6 19" xfId="46135" xr:uid="{B1688D6C-D36B-4C53-97A7-D4C5674A989B}"/>
    <cellStyle name="出力 3 2 3 6 2" xfId="3689" xr:uid="{436EDA68-2A95-4062-971B-B0A57A732DF4}"/>
    <cellStyle name="出力 3 2 3 6 2 2" xfId="14445" xr:uid="{96AF14D5-2F4F-4D1D-8072-ED9BD6F7B913}"/>
    <cellStyle name="出力 3 2 3 6 2 2 2" xfId="36135" xr:uid="{50D71702-3AFC-4B35-A2A6-217B9FDE0ECA}"/>
    <cellStyle name="出力 3 2 3 6 2 2 3" xfId="50346" xr:uid="{6C528070-8DF6-42CD-8141-F61B38F80634}"/>
    <cellStyle name="出力 3 2 3 6 2 3" xfId="25377" xr:uid="{C1FCFFC9-5663-4608-8984-BC0C1FC83398}"/>
    <cellStyle name="出力 3 2 3 6 2 4" xfId="48177" xr:uid="{389B959B-E4A7-4676-8E5D-4F817E4B960E}"/>
    <cellStyle name="出力 3 2 3 6 20" xfId="46813" xr:uid="{D1483979-CB52-4E47-887A-5CB475E3F496}"/>
    <cellStyle name="出力 3 2 3 6 21" xfId="47497" xr:uid="{A1485456-A989-400A-B307-1829146CD8D9}"/>
    <cellStyle name="出力 3 2 3 6 3" xfId="4369" xr:uid="{852A0A55-E5FA-4789-9FC5-D47E4A7CFA5B}"/>
    <cellStyle name="出力 3 2 3 6 3 2" xfId="15125" xr:uid="{3EDBBA0E-6EA3-4AE6-BCD8-17FCD9777858}"/>
    <cellStyle name="出力 3 2 3 6 3 2 2" xfId="36815" xr:uid="{F65DDCF8-4B02-4F20-AA5F-847FAC21371A}"/>
    <cellStyle name="出力 3 2 3 6 3 2 3" xfId="51026" xr:uid="{F82B2F92-02EC-4F25-A1B5-53FB9BFD82E7}"/>
    <cellStyle name="出力 3 2 3 6 3 3" xfId="26057" xr:uid="{E0B0A117-661C-4B6D-B767-C6C7C558D473}"/>
    <cellStyle name="出力 3 2 3 6 3 4" xfId="48857" xr:uid="{F7AD78DF-6ED6-4883-B799-46B0D8908428}"/>
    <cellStyle name="出力 3 2 3 6 4" xfId="5045" xr:uid="{5B747C99-D359-4C34-818F-D9D841130D71}"/>
    <cellStyle name="出力 3 2 3 6 4 2" xfId="15801" xr:uid="{67483CFE-4BCC-4B9F-87B7-107CD5CD2834}"/>
    <cellStyle name="出力 3 2 3 6 4 2 2" xfId="37491" xr:uid="{307A2A27-819F-4093-A544-39E9A97FA4DE}"/>
    <cellStyle name="出力 3 2 3 6 4 3" xfId="26733" xr:uid="{B994D227-B402-4A1F-95EE-3A9ECDF285BA}"/>
    <cellStyle name="出力 3 2 3 6 4 4" xfId="49666" xr:uid="{BDD26B6A-D9DF-4F6A-924A-A2A4519CEAE0}"/>
    <cellStyle name="出力 3 2 3 6 5" xfId="5725" xr:uid="{45069C79-8437-4639-9D27-410C04130FEE}"/>
    <cellStyle name="出力 3 2 3 6 5 2" xfId="16481" xr:uid="{A7AA9A5D-021E-4283-B71A-CBC6B63826BC}"/>
    <cellStyle name="出力 3 2 3 6 5 2 2" xfId="38171" xr:uid="{AEF92659-1ABA-46A8-9EB0-BD510F1300E0}"/>
    <cellStyle name="出力 3 2 3 6 5 3" xfId="27412" xr:uid="{8A84B55E-A43F-478C-A5AF-66BACE202B90}"/>
    <cellStyle name="出力 3 2 3 6 6" xfId="6408" xr:uid="{D344388B-BA57-48C9-B9B0-42136B97C2BF}"/>
    <cellStyle name="出力 3 2 3 6 6 2" xfId="17164" xr:uid="{4D5C6C7D-92A5-403D-A74C-2A5CDC32D1FB}"/>
    <cellStyle name="出力 3 2 3 6 6 2 2" xfId="38854" xr:uid="{B92CA59E-6465-48EF-AED4-26DAB396B5CA}"/>
    <cellStyle name="出力 3 2 3 6 6 3" xfId="28095" xr:uid="{E87F67D3-F582-4624-9979-2EBD5B8DBCA3}"/>
    <cellStyle name="出力 3 2 3 6 7" xfId="7087" xr:uid="{A4895C1F-D4AA-426B-949C-CB149D1F8EF3}"/>
    <cellStyle name="出力 3 2 3 6 7 2" xfId="17843" xr:uid="{06FC6CC9-DE40-4B35-BB2E-D383D5B485EC}"/>
    <cellStyle name="出力 3 2 3 6 7 2 2" xfId="39533" xr:uid="{B7EEFDF8-02D5-44B0-AE2C-A09488FE15A1}"/>
    <cellStyle name="出力 3 2 3 6 7 3" xfId="28774" xr:uid="{1D7AB4FE-5EBE-4A11-89C7-1820B4830DFA}"/>
    <cellStyle name="出力 3 2 3 6 8" xfId="7750" xr:uid="{4AE8A05D-F698-4457-AF2A-75ADFA3F6EE3}"/>
    <cellStyle name="出力 3 2 3 6 8 2" xfId="18506" xr:uid="{FB47E25E-FEEA-4A5F-B3A8-9E3664F9EF4D}"/>
    <cellStyle name="出力 3 2 3 6 8 2 2" xfId="40197" xr:uid="{FE9CA461-7274-40F2-96D1-76BE051AFC5A}"/>
    <cellStyle name="出力 3 2 3 6 8 3" xfId="29438" xr:uid="{231A7EFB-0D54-4DC4-A6FB-D090F93D3CB6}"/>
    <cellStyle name="出力 3 2 3 6 9" xfId="8386" xr:uid="{84204BBA-D3DA-43D3-BDE5-BFDF45D21ED6}"/>
    <cellStyle name="出力 3 2 3 6 9 2" xfId="19142" xr:uid="{813394E6-F641-43EA-87CA-50C96188D859}"/>
    <cellStyle name="出力 3 2 3 6 9 2 2" xfId="40833" xr:uid="{3C243AB9-03BB-4DDD-8B89-8619A50B1B22}"/>
    <cellStyle name="出力 3 2 3 6 9 3" xfId="30074" xr:uid="{A28B4955-1077-4417-A01A-C6A5145D2B83}"/>
    <cellStyle name="出力 3 2 3 7" xfId="3082" xr:uid="{78E18B66-A757-4DB0-91FE-41107886450B}"/>
    <cellStyle name="出力 3 2 3 7 10" xfId="9110" xr:uid="{8AB3C376-AD26-4836-87F1-1B3FFB5E454F}"/>
    <cellStyle name="出力 3 2 3 7 10 2" xfId="19867" xr:uid="{80B65F69-E054-4526-91FA-44733AB1F2E2}"/>
    <cellStyle name="出力 3 2 3 7 10 2 2" xfId="41558" xr:uid="{63CA041C-DBF5-40D7-A981-F4E77010857B}"/>
    <cellStyle name="出力 3 2 3 7 10 3" xfId="30799" xr:uid="{A5F03D45-0369-4C3F-B943-1E37EF6D1A7B}"/>
    <cellStyle name="出力 3 2 3 7 11" xfId="9736" xr:uid="{8FB3606E-545E-47E5-A8CA-C00E91B703A5}"/>
    <cellStyle name="出力 3 2 3 7 11 2" xfId="20493" xr:uid="{6A8B45E9-1932-471D-B4BD-FC0AFEA20E92}"/>
    <cellStyle name="出力 3 2 3 7 11 2 2" xfId="42184" xr:uid="{5010609D-5B9E-4CB0-9A21-AF29D04E0E49}"/>
    <cellStyle name="出力 3 2 3 7 11 3" xfId="31425" xr:uid="{DF3C4982-7072-4089-B765-5931430840AA}"/>
    <cellStyle name="出力 3 2 3 7 12" xfId="10371" xr:uid="{9A7FD04F-01BD-466E-B279-B19D53A0ED7C}"/>
    <cellStyle name="出力 3 2 3 7 12 2" xfId="21128" xr:uid="{8EBC3A38-CE74-4ABF-A1C8-040ABA2BA8C5}"/>
    <cellStyle name="出力 3 2 3 7 12 2 2" xfId="42819" xr:uid="{540D9670-60CC-4626-8CC1-560036262727}"/>
    <cellStyle name="出力 3 2 3 7 12 3" xfId="32060" xr:uid="{1BB85068-7A68-45F9-B463-80CB9342EF4D}"/>
    <cellStyle name="出力 3 2 3 7 13" xfId="11023" xr:uid="{EBC729DD-F0EA-44DC-987F-13FAD634E761}"/>
    <cellStyle name="出力 3 2 3 7 13 2" xfId="21780" xr:uid="{82E2E5B0-6B1F-4316-B14D-903BCC0ABA77}"/>
    <cellStyle name="出力 3 2 3 7 13 2 2" xfId="43471" xr:uid="{F8A6A7A6-11BF-491E-9C25-BF8CDE85FB80}"/>
    <cellStyle name="出力 3 2 3 7 13 3" xfId="32712" xr:uid="{4A542D44-493E-4E03-9786-23A885EF28F3}"/>
    <cellStyle name="出力 3 2 3 7 14" xfId="11648" xr:uid="{E5125E05-F937-40C4-8FC5-776220FAC219}"/>
    <cellStyle name="出力 3 2 3 7 14 2" xfId="22405" xr:uid="{42EC5E28-6BD7-42C4-A71E-C64012822F7A}"/>
    <cellStyle name="出力 3 2 3 7 14 2 2" xfId="44096" xr:uid="{E301A585-1991-4FA0-9066-8B0C6E1E2A59}"/>
    <cellStyle name="出力 3 2 3 7 14 3" xfId="33337" xr:uid="{0E248D48-456E-4E34-A2E3-20BE1DA7BC7C}"/>
    <cellStyle name="出力 3 2 3 7 15" xfId="12253" xr:uid="{93601100-5905-4742-BBE2-60420080BFE3}"/>
    <cellStyle name="出力 3 2 3 7 15 2" xfId="23010" xr:uid="{8D2DD397-4B4C-409C-8211-47B3D1A4AB06}"/>
    <cellStyle name="出力 3 2 3 7 15 2 2" xfId="44701" xr:uid="{B771042F-08A4-4582-A76D-3BC894B5D45B}"/>
    <cellStyle name="出力 3 2 3 7 15 3" xfId="33942" xr:uid="{E58918FE-6CF4-4C84-8FA9-31BCD0F65D7F}"/>
    <cellStyle name="出力 3 2 3 7 16" xfId="12882" xr:uid="{B4704A85-D010-4C25-BB61-CD70D3C69C7C}"/>
    <cellStyle name="出力 3 2 3 7 16 2" xfId="23639" xr:uid="{A51CFFFB-67EF-48A2-82FC-EBB7E5C3BC65}"/>
    <cellStyle name="出力 3 2 3 7 16 2 2" xfId="45330" xr:uid="{C7601BC9-A7C9-46F3-842E-BA8E51CDA73F}"/>
    <cellStyle name="出力 3 2 3 7 16 3" xfId="34571" xr:uid="{4C82A48C-AA7C-4960-B8BD-14609290FCFA}"/>
    <cellStyle name="出力 3 2 3 7 17" xfId="13553" xr:uid="{30757505-F6A3-4CB4-97BF-8FAFB058B452}"/>
    <cellStyle name="出力 3 2 3 7 17 2" xfId="35242" xr:uid="{09C5E6B4-3D1F-4985-9699-75672DAD5E78}"/>
    <cellStyle name="出力 3 2 3 7 18" xfId="24482" xr:uid="{E0CA2CBE-B2F9-4613-8038-4DB1296FE3B8}"/>
    <cellStyle name="出力 3 2 3 7 19" xfId="46180" xr:uid="{F26C039C-1815-488C-B500-044E0B86A7C2}"/>
    <cellStyle name="出力 3 2 3 7 2" xfId="3734" xr:uid="{09865CAA-6F99-494E-9FE7-2E12E99AD1E9}"/>
    <cellStyle name="出力 3 2 3 7 2 2" xfId="14490" xr:uid="{9137C088-1471-4A46-BC2D-4BF12F89FFBE}"/>
    <cellStyle name="出力 3 2 3 7 2 2 2" xfId="36180" xr:uid="{E8F70563-ADFB-4068-ADB0-5D485BB99FCD}"/>
    <cellStyle name="出力 3 2 3 7 2 2 3" xfId="50391" xr:uid="{1EFD8A28-C533-4CC3-BCC0-B40BB42D38A2}"/>
    <cellStyle name="出力 3 2 3 7 2 3" xfId="25422" xr:uid="{B8CBCB90-561B-4CAC-AF41-27E67CF7BAC0}"/>
    <cellStyle name="出力 3 2 3 7 2 4" xfId="48222" xr:uid="{74A131BB-3A7C-46F5-9EC0-664F154F9C11}"/>
    <cellStyle name="出力 3 2 3 7 20" xfId="46858" xr:uid="{C400A5EB-A355-4DCB-91C3-A30396151791}"/>
    <cellStyle name="出力 3 2 3 7 21" xfId="47542" xr:uid="{A7C564EF-F617-4B6C-83F3-81D4F35CB563}"/>
    <cellStyle name="出力 3 2 3 7 3" xfId="4414" xr:uid="{AD838E87-83A2-4556-8FF6-096FD33342EA}"/>
    <cellStyle name="出力 3 2 3 7 3 2" xfId="15170" xr:uid="{ABCF8468-5C3E-49CF-9616-D5636E3E4E1F}"/>
    <cellStyle name="出力 3 2 3 7 3 2 2" xfId="36860" xr:uid="{E9FEF592-260C-4248-B0A4-DEFD22681BDB}"/>
    <cellStyle name="出力 3 2 3 7 3 2 3" xfId="51071" xr:uid="{852C4630-B2AC-47F0-AFB0-95064F334B0C}"/>
    <cellStyle name="出力 3 2 3 7 3 3" xfId="26102" xr:uid="{0EA34FEC-CFFF-4F43-A4C3-811E19A855AF}"/>
    <cellStyle name="出力 3 2 3 7 3 4" xfId="48902" xr:uid="{691A22E1-BB04-41EA-A6EE-99E267F0078D}"/>
    <cellStyle name="出力 3 2 3 7 4" xfId="5090" xr:uid="{E6D827BB-9093-438C-934B-D009D233944B}"/>
    <cellStyle name="出力 3 2 3 7 4 2" xfId="15846" xr:uid="{88F72D67-AA26-452A-A318-25AFCA1F9D73}"/>
    <cellStyle name="出力 3 2 3 7 4 2 2" xfId="37536" xr:uid="{4D42DEAE-7401-4C85-A293-EA7A2BBEAE0E}"/>
    <cellStyle name="出力 3 2 3 7 4 3" xfId="26778" xr:uid="{453B4E2B-91B1-4096-A077-89DDD7C9EBAC}"/>
    <cellStyle name="出力 3 2 3 7 4 4" xfId="49711" xr:uid="{9CB5231C-8399-45D0-94D5-88B2398E0CD0}"/>
    <cellStyle name="出力 3 2 3 7 5" xfId="5770" xr:uid="{27263F0A-ED4A-4622-A6DC-B01EF9E72153}"/>
    <cellStyle name="出力 3 2 3 7 5 2" xfId="16526" xr:uid="{581860D1-DF3B-4BEF-AA19-E7027E95B6AB}"/>
    <cellStyle name="出力 3 2 3 7 5 2 2" xfId="38216" xr:uid="{57C6297D-BD57-45AE-82D5-08BA168D27A4}"/>
    <cellStyle name="出力 3 2 3 7 5 3" xfId="27457" xr:uid="{9CED085C-A800-4AAA-B86F-D8413B4E00C3}"/>
    <cellStyle name="出力 3 2 3 7 6" xfId="6453" xr:uid="{8DC53789-B09B-48E6-B637-A56C3E36816F}"/>
    <cellStyle name="出力 3 2 3 7 6 2" xfId="17209" xr:uid="{5C4DA259-714E-4BFD-A928-D1F65106CC80}"/>
    <cellStyle name="出力 3 2 3 7 6 2 2" xfId="38899" xr:uid="{AD9D7C7C-64F3-44D2-B2FD-583FEF9FB793}"/>
    <cellStyle name="出力 3 2 3 7 6 3" xfId="28140" xr:uid="{2BB1818D-716D-4733-8091-7032671AE38F}"/>
    <cellStyle name="出力 3 2 3 7 7" xfId="7132" xr:uid="{4DB823AC-46EB-4D3F-B4B8-9DCB7E707852}"/>
    <cellStyle name="出力 3 2 3 7 7 2" xfId="17888" xr:uid="{D3B8D720-9AB5-481A-862D-35AA8E19088C}"/>
    <cellStyle name="出力 3 2 3 7 7 2 2" xfId="39578" xr:uid="{D57EE68C-8B62-4AF3-8AE9-E58B5A3251F0}"/>
    <cellStyle name="出力 3 2 3 7 7 3" xfId="28819" xr:uid="{8A5A6702-B795-4B00-8FBA-7E3215EDCCBC}"/>
    <cellStyle name="出力 3 2 3 7 8" xfId="7795" xr:uid="{4585DF85-C871-4140-B86B-93D1CA998886}"/>
    <cellStyle name="出力 3 2 3 7 8 2" xfId="18551" xr:uid="{0A4BE58C-1701-4181-80C6-1DDE320529FB}"/>
    <cellStyle name="出力 3 2 3 7 8 2 2" xfId="40242" xr:uid="{210E11AC-2EB4-4B0B-879C-5EBBBB9449D4}"/>
    <cellStyle name="出力 3 2 3 7 8 3" xfId="29483" xr:uid="{C4E20991-8181-4ED4-9F2F-DD4AA590564D}"/>
    <cellStyle name="出力 3 2 3 7 9" xfId="8431" xr:uid="{D16BD138-F5D3-4D74-93DD-293F706AA139}"/>
    <cellStyle name="出力 3 2 3 7 9 2" xfId="19187" xr:uid="{52945DAD-BCAD-478D-B128-8528F8E4E07B}"/>
    <cellStyle name="出力 3 2 3 7 9 2 2" xfId="40878" xr:uid="{0B8F01EB-D1E9-40BC-A761-68A0D0073247}"/>
    <cellStyle name="出力 3 2 3 7 9 3" xfId="30119" xr:uid="{FB2CD95F-1529-498F-97D2-C6FAFC1A7DDF}"/>
    <cellStyle name="出力 3 2 3 8" xfId="3142" xr:uid="{53765EF2-09D9-432A-80C9-2F6ECBEA0BD2}"/>
    <cellStyle name="出力 3 2 3 8 10" xfId="9170" xr:uid="{26E64326-40B2-4F7D-90A5-62474BEBBDED}"/>
    <cellStyle name="出力 3 2 3 8 10 2" xfId="19927" xr:uid="{424E1E4D-4F8B-43E1-B292-EDFD1DD08F80}"/>
    <cellStyle name="出力 3 2 3 8 10 2 2" xfId="41618" xr:uid="{FFA87BC8-0A90-4A3F-8136-DEA215C5D695}"/>
    <cellStyle name="出力 3 2 3 8 10 3" xfId="30859" xr:uid="{B587172C-9CF2-446C-BC60-D648403B8E35}"/>
    <cellStyle name="出力 3 2 3 8 11" xfId="9796" xr:uid="{6180F9D9-6DF2-4D1D-872A-A6C8E53AF32B}"/>
    <cellStyle name="出力 3 2 3 8 11 2" xfId="20553" xr:uid="{4E40ED47-C4A8-49BE-8069-B3D9C69BE6B8}"/>
    <cellStyle name="出力 3 2 3 8 11 2 2" xfId="42244" xr:uid="{70966CDE-B3BF-4684-8B0D-0F87910B735F}"/>
    <cellStyle name="出力 3 2 3 8 11 3" xfId="31485" xr:uid="{CCE02890-1783-42E1-BA11-3575A152DACF}"/>
    <cellStyle name="出力 3 2 3 8 12" xfId="10431" xr:uid="{AECCBB65-1B90-46D6-A3AC-1C1EA687472F}"/>
    <cellStyle name="出力 3 2 3 8 12 2" xfId="21188" xr:uid="{3E4A55AC-99FA-4791-AB85-D2E18333DF95}"/>
    <cellStyle name="出力 3 2 3 8 12 2 2" xfId="42879" xr:uid="{C4BE00CA-7174-4AA6-8A90-399F67C7D800}"/>
    <cellStyle name="出力 3 2 3 8 12 3" xfId="32120" xr:uid="{B2A8958C-CABC-442C-9211-CF8D89C4E8DF}"/>
    <cellStyle name="出力 3 2 3 8 13" xfId="11083" xr:uid="{480CCB2A-2F20-4A87-865B-D5AF4B6AA3C0}"/>
    <cellStyle name="出力 3 2 3 8 13 2" xfId="21840" xr:uid="{4E1C149A-FC94-4612-A07A-EF10832B55E5}"/>
    <cellStyle name="出力 3 2 3 8 13 2 2" xfId="43531" xr:uid="{D0390B8E-5D43-469C-8FAB-BCF075167890}"/>
    <cellStyle name="出力 3 2 3 8 13 3" xfId="32772" xr:uid="{BCA28243-DCC2-4283-A628-FCADB094E6AC}"/>
    <cellStyle name="出力 3 2 3 8 14" xfId="11708" xr:uid="{96F05DC0-79DB-400E-8537-791C42549AD7}"/>
    <cellStyle name="出力 3 2 3 8 14 2" xfId="22465" xr:uid="{4ED1DED3-7B36-44F4-B8A3-F99229434007}"/>
    <cellStyle name="出力 3 2 3 8 14 2 2" xfId="44156" xr:uid="{EA0C36BE-EC66-461C-83FE-708120B8CEF9}"/>
    <cellStyle name="出力 3 2 3 8 14 3" xfId="33397" xr:uid="{AFE8EFA8-C827-44BD-AD47-C9B2BBCB0CD2}"/>
    <cellStyle name="出力 3 2 3 8 15" xfId="12313" xr:uid="{BA3B9CD8-5439-42EC-B78F-45A19EF1956A}"/>
    <cellStyle name="出力 3 2 3 8 15 2" xfId="23070" xr:uid="{875E0D55-71C1-48BF-8CD1-454629A186C6}"/>
    <cellStyle name="出力 3 2 3 8 15 2 2" xfId="44761" xr:uid="{B14DC973-A2B0-453C-B97C-37CFA60E4C42}"/>
    <cellStyle name="出力 3 2 3 8 15 3" xfId="34002" xr:uid="{DC0CEE00-BE6E-4074-9E74-C5A2E6592924}"/>
    <cellStyle name="出力 3 2 3 8 16" xfId="12942" xr:uid="{15893ED0-1857-4DA6-82EA-BC156DB2C348}"/>
    <cellStyle name="出力 3 2 3 8 16 2" xfId="23699" xr:uid="{F0C0802E-06D2-4FCE-9B4B-E531740EF707}"/>
    <cellStyle name="出力 3 2 3 8 16 2 2" xfId="45390" xr:uid="{70ED1959-760C-4478-BAB7-406A970F133F}"/>
    <cellStyle name="出力 3 2 3 8 16 3" xfId="34631" xr:uid="{00FD5F05-D7C4-4D65-BC01-09F566737BBD}"/>
    <cellStyle name="出力 3 2 3 8 17" xfId="13613" xr:uid="{AF31C897-748C-4782-9641-D66B8B47A289}"/>
    <cellStyle name="出力 3 2 3 8 17 2" xfId="35302" xr:uid="{03FF10B3-4FF4-4058-9146-B2CA49EBD644}"/>
    <cellStyle name="出力 3 2 3 8 18" xfId="24542" xr:uid="{B13DBEB9-A612-4994-BD1C-1CA7A6628A0A}"/>
    <cellStyle name="出力 3 2 3 8 19" xfId="46240" xr:uid="{0B73D053-845A-4E60-A250-A4A1C1D87222}"/>
    <cellStyle name="出力 3 2 3 8 2" xfId="3794" xr:uid="{DB63C8B5-99D4-4F62-8DA3-EE1AF2475AA2}"/>
    <cellStyle name="出力 3 2 3 8 2 2" xfId="14550" xr:uid="{7A4E751A-B442-41D1-82E7-95CA7BA07A43}"/>
    <cellStyle name="出力 3 2 3 8 2 2 2" xfId="36240" xr:uid="{A4C87ABF-1505-478F-A101-AD7939687A78}"/>
    <cellStyle name="出力 3 2 3 8 2 2 3" xfId="50451" xr:uid="{E63E2967-69C3-4840-B812-DF0D95EA35C4}"/>
    <cellStyle name="出力 3 2 3 8 2 3" xfId="25482" xr:uid="{A4A95DE3-16A4-4964-8F15-1B2B896B1DFD}"/>
    <cellStyle name="出力 3 2 3 8 2 4" xfId="48282" xr:uid="{61CB2E6A-863C-45AC-95FA-74CF7895C105}"/>
    <cellStyle name="出力 3 2 3 8 20" xfId="46918" xr:uid="{B40C5083-78AE-41CB-9C33-68A94F7C1573}"/>
    <cellStyle name="出力 3 2 3 8 21" xfId="47602" xr:uid="{4939A249-F65E-4E98-95BC-A43A29815FE9}"/>
    <cellStyle name="出力 3 2 3 8 3" xfId="4474" xr:uid="{CB8C9963-3040-4052-8FF5-DD01621D31C4}"/>
    <cellStyle name="出力 3 2 3 8 3 2" xfId="15230" xr:uid="{4F5CCE26-3705-4EE1-87F1-72A7B0183653}"/>
    <cellStyle name="出力 3 2 3 8 3 2 2" xfId="36920" xr:uid="{DE0D1A5D-A018-4A64-9096-C93AA90ED8FE}"/>
    <cellStyle name="出力 3 2 3 8 3 2 3" xfId="51131" xr:uid="{0519EFE4-173C-444C-A3D7-521E953F08CF}"/>
    <cellStyle name="出力 3 2 3 8 3 3" xfId="26162" xr:uid="{F99EBEA9-C0DA-4694-8DDB-0926E313459F}"/>
    <cellStyle name="出力 3 2 3 8 3 4" xfId="48962" xr:uid="{44879314-E304-41CA-B172-302BE0167842}"/>
    <cellStyle name="出力 3 2 3 8 4" xfId="5150" xr:uid="{AD4005E9-89B9-4453-AA47-F4CB1FB81207}"/>
    <cellStyle name="出力 3 2 3 8 4 2" xfId="15906" xr:uid="{0C21AEDD-5BF1-41FE-AC15-077370814DCB}"/>
    <cellStyle name="出力 3 2 3 8 4 2 2" xfId="37596" xr:uid="{D7580199-D308-46E2-8AF1-6FEDF7189FF6}"/>
    <cellStyle name="出力 3 2 3 8 4 3" xfId="26838" xr:uid="{7E92F7D6-3B12-4423-85B3-6ADC83DABBB1}"/>
    <cellStyle name="出力 3 2 3 8 4 4" xfId="49771" xr:uid="{D987B8FA-E47C-426E-8728-27D823F138B4}"/>
    <cellStyle name="出力 3 2 3 8 5" xfId="5830" xr:uid="{16C873C9-AAFC-4BDB-877E-7EC393072938}"/>
    <cellStyle name="出力 3 2 3 8 5 2" xfId="16586" xr:uid="{82324191-301E-4212-B8FE-C130BC29EC76}"/>
    <cellStyle name="出力 3 2 3 8 5 2 2" xfId="38276" xr:uid="{0DD99FCB-F5FC-40A3-B500-B154290614FD}"/>
    <cellStyle name="出力 3 2 3 8 5 3" xfId="27517" xr:uid="{7B15748C-A69F-4B49-BDA5-8EC8CAB63A57}"/>
    <cellStyle name="出力 3 2 3 8 6" xfId="6513" xr:uid="{5A8F0F37-00A7-4EB1-BA96-DA4106077373}"/>
    <cellStyle name="出力 3 2 3 8 6 2" xfId="17269" xr:uid="{118B6AB0-4494-4302-96BE-F3AE163EDF09}"/>
    <cellStyle name="出力 3 2 3 8 6 2 2" xfId="38959" xr:uid="{5DB8CD7B-0BD6-4D7F-A0CE-EE5AACB62324}"/>
    <cellStyle name="出力 3 2 3 8 6 3" xfId="28200" xr:uid="{EBB810F2-6E1C-48E6-ACBA-0B82DF9506DD}"/>
    <cellStyle name="出力 3 2 3 8 7" xfId="7192" xr:uid="{9443FC32-2024-4E93-B790-8CCA6E7427A1}"/>
    <cellStyle name="出力 3 2 3 8 7 2" xfId="17948" xr:uid="{871DB343-6562-4C01-9FA7-7C8D3150B3E9}"/>
    <cellStyle name="出力 3 2 3 8 7 2 2" xfId="39638" xr:uid="{CD1E8172-062E-42D9-BF09-C8F4F41893B9}"/>
    <cellStyle name="出力 3 2 3 8 7 3" xfId="28879" xr:uid="{EDC4C0E3-3E53-43A1-B4EA-4590D28023E2}"/>
    <cellStyle name="出力 3 2 3 8 8" xfId="7855" xr:uid="{6A9BDD3E-C94E-4D77-B552-8D52D6065133}"/>
    <cellStyle name="出力 3 2 3 8 8 2" xfId="18611" xr:uid="{C6CA1B63-7AF7-4C7F-879B-1F3060696FAC}"/>
    <cellStyle name="出力 3 2 3 8 8 2 2" xfId="40302" xr:uid="{07222C5E-3B37-4E1F-AC91-952A17E44AEC}"/>
    <cellStyle name="出力 3 2 3 8 8 3" xfId="29543" xr:uid="{369DA2E0-EB06-41CC-9954-5EAD0CE1F68D}"/>
    <cellStyle name="出力 3 2 3 8 9" xfId="8491" xr:uid="{C15ADD39-3804-4ACC-9F35-5F52CF1CB52E}"/>
    <cellStyle name="出力 3 2 3 8 9 2" xfId="19247" xr:uid="{8462420D-05C7-4B1B-98DF-8C5B5A552E71}"/>
    <cellStyle name="出力 3 2 3 8 9 2 2" xfId="40938" xr:uid="{42A7DF5B-8B65-4C53-8945-49262C9DDF67}"/>
    <cellStyle name="出力 3 2 3 8 9 3" xfId="30179" xr:uid="{B148FCFC-1E5D-4967-A13B-ECFB168EED7E}"/>
    <cellStyle name="出力 3 2 3 9" xfId="3202" xr:uid="{F9B2D9FF-C602-4FFE-A6E5-3965ECDFD2EB}"/>
    <cellStyle name="出力 3 2 3 9 10" xfId="9230" xr:uid="{BC1BBA7F-03B3-4436-AB28-DD8C7A9845DE}"/>
    <cellStyle name="出力 3 2 3 9 10 2" xfId="19987" xr:uid="{BF673594-5AB4-4EF1-A278-988CC79F22BB}"/>
    <cellStyle name="出力 3 2 3 9 10 2 2" xfId="41678" xr:uid="{BC98DC2E-F986-43F4-9E06-1BBD0E037AC2}"/>
    <cellStyle name="出力 3 2 3 9 10 3" xfId="30919" xr:uid="{BA864BC8-0A36-4150-BAB6-366F114DDA7A}"/>
    <cellStyle name="出力 3 2 3 9 11" xfId="9856" xr:uid="{2F03545A-6881-40BC-BF92-2C21FB075C01}"/>
    <cellStyle name="出力 3 2 3 9 11 2" xfId="20613" xr:uid="{646A704E-8B09-4785-B33D-B8F8D456089B}"/>
    <cellStyle name="出力 3 2 3 9 11 2 2" xfId="42304" xr:uid="{0C91391B-BCCB-4B05-835D-A4F88F4712A9}"/>
    <cellStyle name="出力 3 2 3 9 11 3" xfId="31545" xr:uid="{9A34A3BA-06CC-49AF-B3BB-5577EC9BDA49}"/>
    <cellStyle name="出力 3 2 3 9 12" xfId="10491" xr:uid="{1368A097-C68E-46CD-81E5-7E9F9C71B782}"/>
    <cellStyle name="出力 3 2 3 9 12 2" xfId="21248" xr:uid="{BD3E227B-D249-43DF-AA3F-7F50AF1D841E}"/>
    <cellStyle name="出力 3 2 3 9 12 2 2" xfId="42939" xr:uid="{FCB58630-B81E-4ECB-B73A-5F41EE7FE5FF}"/>
    <cellStyle name="出力 3 2 3 9 12 3" xfId="32180" xr:uid="{3701E89B-921E-4701-A2F1-936612AEB5E0}"/>
    <cellStyle name="出力 3 2 3 9 13" xfId="11143" xr:uid="{5F98243D-DA09-49EC-BDE3-67164ECD65D1}"/>
    <cellStyle name="出力 3 2 3 9 13 2" xfId="21900" xr:uid="{626EF4A0-F15A-49DD-BE72-64B945046E39}"/>
    <cellStyle name="出力 3 2 3 9 13 2 2" xfId="43591" xr:uid="{062E29FA-3E78-4D44-BDE4-FE9C0C484991}"/>
    <cellStyle name="出力 3 2 3 9 13 3" xfId="32832" xr:uid="{FBC19F54-594A-46F4-84C1-DE184CD0BACA}"/>
    <cellStyle name="出力 3 2 3 9 14" xfId="11768" xr:uid="{8CF57E28-08EB-4B45-9ADB-EFE38DFEAD65}"/>
    <cellStyle name="出力 3 2 3 9 14 2" xfId="22525" xr:uid="{9D2781EF-280B-45AF-99C2-43F443A2B324}"/>
    <cellStyle name="出力 3 2 3 9 14 2 2" xfId="44216" xr:uid="{566FB1E5-4435-4645-92CF-0ABB921C359A}"/>
    <cellStyle name="出力 3 2 3 9 14 3" xfId="33457" xr:uid="{EE00B6EC-5C00-406B-BDAA-63E71E931E20}"/>
    <cellStyle name="出力 3 2 3 9 15" xfId="12373" xr:uid="{1E5FEB36-6C3B-4B2D-A6AC-CB80FE196572}"/>
    <cellStyle name="出力 3 2 3 9 15 2" xfId="23130" xr:uid="{1E22E15C-1A67-40AC-82A3-713CFFE333C8}"/>
    <cellStyle name="出力 3 2 3 9 15 2 2" xfId="44821" xr:uid="{29A4C90D-7F45-40A5-9D51-EE217D386290}"/>
    <cellStyle name="出力 3 2 3 9 15 3" xfId="34062" xr:uid="{914BBC99-F51B-4081-9874-8B9266575CB7}"/>
    <cellStyle name="出力 3 2 3 9 16" xfId="13002" xr:uid="{CF511B02-4908-4B3F-9825-F3DAFA75BC78}"/>
    <cellStyle name="出力 3 2 3 9 16 2" xfId="23759" xr:uid="{46DF49EA-7842-48DB-90A0-7D97EA3AA0D7}"/>
    <cellStyle name="出力 3 2 3 9 16 2 2" xfId="45450" xr:uid="{CCD1BCD6-664F-4155-959D-ED08582EE666}"/>
    <cellStyle name="出力 3 2 3 9 16 3" xfId="34691" xr:uid="{0896C936-C7E5-482C-880C-1D109BFEDA47}"/>
    <cellStyle name="出力 3 2 3 9 17" xfId="13673" xr:uid="{5634D733-4755-4B1F-B542-4C16961288B0}"/>
    <cellStyle name="出力 3 2 3 9 17 2" xfId="35362" xr:uid="{412CC1CE-57EC-4755-A9DA-4E24D8ECEE8E}"/>
    <cellStyle name="出力 3 2 3 9 18" xfId="24602" xr:uid="{64520E0E-CF08-476C-995D-3BA2A94227A9}"/>
    <cellStyle name="出力 3 2 3 9 19" xfId="46300" xr:uid="{7617A351-D716-4BE2-8FFC-881C3C353995}"/>
    <cellStyle name="出力 3 2 3 9 2" xfId="3854" xr:uid="{54F258BC-BFB2-4DA3-88D4-192F6BE9CE6F}"/>
    <cellStyle name="出力 3 2 3 9 2 2" xfId="14610" xr:uid="{17521B94-9FE3-4FEE-B481-E2E02A353B6A}"/>
    <cellStyle name="出力 3 2 3 9 2 2 2" xfId="36300" xr:uid="{E01C9088-95D9-4E61-A875-5C7672856947}"/>
    <cellStyle name="出力 3 2 3 9 2 2 3" xfId="50511" xr:uid="{CFCCC344-DF62-4487-B6C0-AB1AA580A655}"/>
    <cellStyle name="出力 3 2 3 9 2 3" xfId="25542" xr:uid="{B38A24AA-3248-43A8-B7D2-62D8DF0726A9}"/>
    <cellStyle name="出力 3 2 3 9 2 4" xfId="48342" xr:uid="{11463DC5-94A6-4D6C-B5D0-4EA323A68D6E}"/>
    <cellStyle name="出力 3 2 3 9 20" xfId="46978" xr:uid="{8F6FE3EF-B7EA-4564-AC64-2917FE87A93B}"/>
    <cellStyle name="出力 3 2 3 9 21" xfId="47662" xr:uid="{7B90E7F1-76A6-4C44-AED2-01B3E469D2F4}"/>
    <cellStyle name="出力 3 2 3 9 3" xfId="4534" xr:uid="{3B18368F-7860-4225-A939-F44787D1C03C}"/>
    <cellStyle name="出力 3 2 3 9 3 2" xfId="15290" xr:uid="{276504A2-F275-4AB5-882A-C622ADE293C5}"/>
    <cellStyle name="出力 3 2 3 9 3 2 2" xfId="36980" xr:uid="{B2A8A29A-09C1-4052-9F74-055E74C476B0}"/>
    <cellStyle name="出力 3 2 3 9 3 2 3" xfId="51191" xr:uid="{9CF4511B-C001-44C3-A362-EAECD310A755}"/>
    <cellStyle name="出力 3 2 3 9 3 3" xfId="26222" xr:uid="{72E66182-6697-43B9-BE72-4795D015E3AD}"/>
    <cellStyle name="出力 3 2 3 9 3 4" xfId="49022" xr:uid="{35D36A06-1570-4C01-BEDD-79BDB60C2981}"/>
    <cellStyle name="出力 3 2 3 9 4" xfId="5210" xr:uid="{124DA5F8-B6C1-4463-9CAB-EE5AE3482C13}"/>
    <cellStyle name="出力 3 2 3 9 4 2" xfId="15966" xr:uid="{06226B3B-4FFF-4EE3-8112-E5F4AFB8C0C9}"/>
    <cellStyle name="出力 3 2 3 9 4 2 2" xfId="37656" xr:uid="{BF97EA62-CDBE-498C-A41B-02B433102E2A}"/>
    <cellStyle name="出力 3 2 3 9 4 3" xfId="26898" xr:uid="{CCFE99B9-92D4-419D-8B13-335B6EBC74C6}"/>
    <cellStyle name="出力 3 2 3 9 4 4" xfId="49831" xr:uid="{067368F3-5227-4802-B0A5-9A64AFB12F8B}"/>
    <cellStyle name="出力 3 2 3 9 5" xfId="5890" xr:uid="{A5F31E4C-3FE5-43BA-B5EF-B431408BAFCD}"/>
    <cellStyle name="出力 3 2 3 9 5 2" xfId="16646" xr:uid="{4976CA20-3D6B-413E-91A9-9CCC673B955A}"/>
    <cellStyle name="出力 3 2 3 9 5 2 2" xfId="38336" xr:uid="{E59E4DB2-797C-4B0C-8E44-07BF24ED62BD}"/>
    <cellStyle name="出力 3 2 3 9 5 3" xfId="27577" xr:uid="{5AF57AE6-FC87-48A7-B3FF-839ACC2CE036}"/>
    <cellStyle name="出力 3 2 3 9 6" xfId="6573" xr:uid="{8F091181-0485-4874-A39E-6441E8F1189D}"/>
    <cellStyle name="出力 3 2 3 9 6 2" xfId="17329" xr:uid="{16E33123-8393-4224-8BDE-579301D1D405}"/>
    <cellStyle name="出力 3 2 3 9 6 2 2" xfId="39019" xr:uid="{068B2B1A-AA0A-4F18-879C-48431E33AC08}"/>
    <cellStyle name="出力 3 2 3 9 6 3" xfId="28260" xr:uid="{39F7BF5A-D354-4078-97B7-67973B8411B6}"/>
    <cellStyle name="出力 3 2 3 9 7" xfId="7252" xr:uid="{3771A603-6E8E-4014-A6E3-D6B54DE63FFB}"/>
    <cellStyle name="出力 3 2 3 9 7 2" xfId="18008" xr:uid="{D5CD5F21-407B-41D2-934F-844B0616A291}"/>
    <cellStyle name="出力 3 2 3 9 7 2 2" xfId="39698" xr:uid="{ED49E949-7374-4E00-9A5D-72766B11C474}"/>
    <cellStyle name="出力 3 2 3 9 7 3" xfId="28939" xr:uid="{EF245FF4-83F1-4EC0-ACC6-615B04698678}"/>
    <cellStyle name="出力 3 2 3 9 8" xfId="7915" xr:uid="{D51DD695-B198-4963-B06B-34F7F12D55B1}"/>
    <cellStyle name="出力 3 2 3 9 8 2" xfId="18671" xr:uid="{927D3052-5111-4F9C-AC53-0A63A59FD6C3}"/>
    <cellStyle name="出力 3 2 3 9 8 2 2" xfId="40362" xr:uid="{24C3C2C0-B942-4C71-BB16-D7F29045E776}"/>
    <cellStyle name="出力 3 2 3 9 8 3" xfId="29603" xr:uid="{9B8672A6-5921-4483-ACD9-9E2E98D07E24}"/>
    <cellStyle name="出力 3 2 3 9 9" xfId="8551" xr:uid="{B9DC447E-BF83-4F47-A976-7F0AC4828F4E}"/>
    <cellStyle name="出力 3 2 3 9 9 2" xfId="19307" xr:uid="{335BAF90-0C00-4581-B44B-F9B5487D1DA4}"/>
    <cellStyle name="出力 3 2 3 9 9 2 2" xfId="40998" xr:uid="{4D278373-067B-4BFD-933D-9A06AE7B8A40}"/>
    <cellStyle name="出力 3 2 3 9 9 3" xfId="30239" xr:uid="{B8BD098D-470C-401C-8B31-13CDDBA49973}"/>
    <cellStyle name="出力 3 2 4" xfId="2713" xr:uid="{FA80ADD7-8CF9-4138-BE7C-BB1E3088969C}"/>
    <cellStyle name="出力 3 2 4 10" xfId="8740" xr:uid="{66AF528A-A517-4D04-90D1-3E84C297C905}"/>
    <cellStyle name="出力 3 2 4 10 2" xfId="19496" xr:uid="{3BCB6DA9-9E5A-48A8-A78A-39893103F2A1}"/>
    <cellStyle name="出力 3 2 4 10 2 2" xfId="41187" xr:uid="{B96DA463-1E39-4CB3-B83F-DB53C2045696}"/>
    <cellStyle name="出力 3 2 4 10 3" xfId="30428" xr:uid="{517154E8-F828-4087-8DBE-6E1405CAE088}"/>
    <cellStyle name="出力 3 2 4 11" xfId="9386" xr:uid="{1D5625AB-A4D8-4C2C-8D57-1DF8F8822DF8}"/>
    <cellStyle name="出力 3 2 4 11 2" xfId="20143" xr:uid="{8003C55C-9FFA-4534-BB51-096D2C0A0062}"/>
    <cellStyle name="出力 3 2 4 11 2 2" xfId="41834" xr:uid="{74E14527-0ECB-41E7-A12C-C38F5409C178}"/>
    <cellStyle name="出力 3 2 4 11 3" xfId="31075" xr:uid="{5E410250-067D-4DBC-999E-54C9A50D3AD9}"/>
    <cellStyle name="出力 3 2 4 12" xfId="10003" xr:uid="{21E5434C-632A-4870-A752-453EA2DEF250}"/>
    <cellStyle name="出力 3 2 4 12 2" xfId="20760" xr:uid="{42829E0C-0D1E-4138-AA33-528EB21625A3}"/>
    <cellStyle name="出力 3 2 4 12 2 2" xfId="42451" xr:uid="{02F37150-1F5D-4943-9023-3ACD5D9D3A5A}"/>
    <cellStyle name="出力 3 2 4 12 3" xfId="31692" xr:uid="{047904C7-A5C5-477E-90E9-48A2D527AF86}"/>
    <cellStyle name="出力 3 2 4 13" xfId="10674" xr:uid="{B989408D-6EDE-4FB5-89EF-364F3E9FE334}"/>
    <cellStyle name="出力 3 2 4 13 2" xfId="21431" xr:uid="{0DB14CE0-1B0C-4396-8F41-F9A1B62F5F3B}"/>
    <cellStyle name="出力 3 2 4 13 2 2" xfId="43122" xr:uid="{8ED5296E-DE9A-44BF-B623-536EE4E94EE2}"/>
    <cellStyle name="出力 3 2 4 13 3" xfId="32363" xr:uid="{94B170B3-9540-4A22-A435-5BF3667E9470}"/>
    <cellStyle name="出力 3 2 4 14" xfId="11295" xr:uid="{AA35BAEB-7BC0-421C-87B4-0FE2D512D892}"/>
    <cellStyle name="出力 3 2 4 14 2" xfId="22052" xr:uid="{C76AB424-82D5-4F18-8BBF-AC4936C79F63}"/>
    <cellStyle name="出力 3 2 4 14 2 2" xfId="43743" xr:uid="{D7CBE2A1-FDA0-4550-AB1F-A04ABAF18E6B}"/>
    <cellStyle name="出力 3 2 4 14 3" xfId="32984" xr:uid="{3F06671C-E498-4884-8958-C1EBBC56DCB1}"/>
    <cellStyle name="出力 3 2 4 15" xfId="11915" xr:uid="{F1A1E3F9-020A-48C6-8E50-E32D4C2D12EB}"/>
    <cellStyle name="出力 3 2 4 15 2" xfId="22672" xr:uid="{81D8DF5A-5A4C-481A-BD59-B147EED9AB25}"/>
    <cellStyle name="出力 3 2 4 15 2 2" xfId="44363" xr:uid="{599E1F70-1D14-46E2-96D2-4283628F74D0}"/>
    <cellStyle name="出力 3 2 4 15 3" xfId="33604" xr:uid="{11FB908F-4A41-4A34-87F2-17A42084FF67}"/>
    <cellStyle name="出力 3 2 4 16" xfId="12520" xr:uid="{4E3747F9-2B2A-404A-83BD-DC0F389CAB9A}"/>
    <cellStyle name="出力 3 2 4 16 2" xfId="23277" xr:uid="{8640A780-1FF8-48F3-8C4E-9FC3DA916A75}"/>
    <cellStyle name="出力 3 2 4 16 2 2" xfId="44968" xr:uid="{BFE43A62-E809-4D7A-9E28-8B4D8B4A4194}"/>
    <cellStyle name="出力 3 2 4 16 3" xfId="34209" xr:uid="{034AC976-9454-40E7-99D1-879E02D6F3FA}"/>
    <cellStyle name="出力 3 2 4 17" xfId="13191" xr:uid="{D1DD0BFE-EB27-4BC6-B413-5B0991BE20D3}"/>
    <cellStyle name="出力 3 2 4 17 2" xfId="34880" xr:uid="{44A0B8B5-B9A8-4F97-A0DB-0AC7C400F20D}"/>
    <cellStyle name="出力 3 2 4 18" xfId="24120" xr:uid="{73630C0D-FCB5-42F0-9FB8-6481318A6FCE}"/>
    <cellStyle name="出力 3 2 4 19" xfId="45818" xr:uid="{7EE00FB7-5E33-4E84-905B-945C2BEC7075}"/>
    <cellStyle name="出力 3 2 4 2" xfId="3366" xr:uid="{A745309E-BABF-4428-A940-DBAD931C7A33}"/>
    <cellStyle name="出力 3 2 4 2 2" xfId="14122" xr:uid="{5802BE16-002F-4657-B194-E66E25498B91}"/>
    <cellStyle name="出力 3 2 4 2 2 2" xfId="35812" xr:uid="{80D0FFBA-6032-4246-9D31-BCA3BA7E4AD7}"/>
    <cellStyle name="出力 3 2 4 2 2 3" xfId="50029" xr:uid="{532B8BD0-37D1-4381-A697-BF55A934EEC9}"/>
    <cellStyle name="出力 3 2 4 2 3" xfId="25053" xr:uid="{4AA37F85-03C0-453E-9186-07271C31D9DE}"/>
    <cellStyle name="出力 3 2 4 2 4" xfId="47860" xr:uid="{8E811D3A-587F-4DAA-8DC8-0CD2A38135D1}"/>
    <cellStyle name="出力 3 2 4 20" xfId="46496" xr:uid="{BFA33AB7-B3B7-4346-8A8C-98C917A3BA24}"/>
    <cellStyle name="出力 3 2 4 21" xfId="47180" xr:uid="{DFD63102-C58E-45F2-AC12-D0B5FFA0BE8B}"/>
    <cellStyle name="出力 3 2 4 3" xfId="4043" xr:uid="{49889CFE-6DF6-4A0B-A869-E7F11C471DEF}"/>
    <cellStyle name="出力 3 2 4 3 2" xfId="14799" xr:uid="{7C821911-231E-40D5-9BDB-0C7EF2761480}"/>
    <cellStyle name="出力 3 2 4 3 2 2" xfId="36489" xr:uid="{FEE8DC90-2EB2-46F6-910E-1E41518C8657}"/>
    <cellStyle name="出力 3 2 4 3 2 3" xfId="50709" xr:uid="{7874353D-A670-4B67-8BD1-9DEE869ACB4F}"/>
    <cellStyle name="出力 3 2 4 3 3" xfId="25731" xr:uid="{083DA24A-3E9E-42DA-BED0-A98C0B8D5D6A}"/>
    <cellStyle name="出力 3 2 4 3 4" xfId="48540" xr:uid="{C572D9D0-1F1A-40FF-B776-3BEE8ABD0B07}"/>
    <cellStyle name="出力 3 2 4 4" xfId="4723" xr:uid="{09903A3D-54B5-42E5-9FB6-A05DDBFBC426}"/>
    <cellStyle name="出力 3 2 4 4 2" xfId="15479" xr:uid="{5026E3C4-A48A-4D38-9A7E-D13316F3CA76}"/>
    <cellStyle name="出力 3 2 4 4 2 2" xfId="37169" xr:uid="{1A9D3812-7913-49C4-A642-07DD678A038C}"/>
    <cellStyle name="出力 3 2 4 4 3" xfId="26411" xr:uid="{8F7C2AF8-0BA2-4D0F-938E-FDCCF18C3760}"/>
    <cellStyle name="出力 3 2 4 4 4" xfId="49349" xr:uid="{39D8AF94-0449-4441-B34D-02D660CB3FBC}"/>
    <cellStyle name="出力 3 2 4 5" xfId="5399" xr:uid="{590AB490-849C-4080-9D27-DE153CAD3E07}"/>
    <cellStyle name="出力 3 2 4 5 2" xfId="16155" xr:uid="{E260A88F-3365-4FCA-8EE3-C6C16DAC938C}"/>
    <cellStyle name="出力 3 2 4 5 2 2" xfId="37845" xr:uid="{D589369A-38A4-4000-B8AB-80D3EE87CF29}"/>
    <cellStyle name="出力 3 2 4 5 3" xfId="27087" xr:uid="{4F388FCE-0B40-4C41-B9B2-C5445B1292AA}"/>
    <cellStyle name="出力 3 2 4 6" xfId="6088" xr:uid="{DE543052-B837-494B-B4FA-0878A654C20D}"/>
    <cellStyle name="出力 3 2 4 6 2" xfId="16844" xr:uid="{3B51766E-07AC-4F54-876C-32476C152113}"/>
    <cellStyle name="出力 3 2 4 6 2 2" xfId="38534" xr:uid="{EDB59118-780A-45C4-B6B4-B080F389F5C7}"/>
    <cellStyle name="出力 3 2 4 6 3" xfId="27775" xr:uid="{23B0F5C2-06F6-4353-ACE2-E95FDFDC3013}"/>
    <cellStyle name="出力 3 2 4 7" xfId="6762" xr:uid="{8CFDC495-CBF0-42A2-8AA0-B8B171ADB08F}"/>
    <cellStyle name="出力 3 2 4 7 2" xfId="17518" xr:uid="{9ECBB651-9AFE-4788-98F7-6314626242B8}"/>
    <cellStyle name="出力 3 2 4 7 2 2" xfId="39208" xr:uid="{BF366BD8-B1A9-4157-9416-5C3DA6C2041B}"/>
    <cellStyle name="出力 3 2 4 7 3" xfId="28449" xr:uid="{0CE4E836-0A8A-4BCC-8ED9-04A77AABF52E}"/>
    <cellStyle name="出力 3 2 4 8" xfId="7438" xr:uid="{C6081BD0-44EE-4BE3-9918-C597E81AAAAC}"/>
    <cellStyle name="出力 3 2 4 8 2" xfId="18194" xr:uid="{EDDA0879-A2C8-4F0F-AD56-29B90483E808}"/>
    <cellStyle name="出力 3 2 4 8 2 2" xfId="39884" xr:uid="{09F2D5C8-3899-4E7D-9389-0E30229320D3}"/>
    <cellStyle name="出力 3 2 4 8 3" xfId="29125" xr:uid="{6DD96CA0-1887-4296-961B-E8FB05417169}"/>
    <cellStyle name="出力 3 2 4 9" xfId="8062" xr:uid="{4F99D973-B185-415F-B388-9697B14C2A1A}"/>
    <cellStyle name="出力 3 2 4 9 2" xfId="18818" xr:uid="{614C6353-B7A9-47ED-94F4-BCF9AED7E9C2}"/>
    <cellStyle name="出力 3 2 4 9 2 2" xfId="40509" xr:uid="{874BD491-9A36-4952-81FB-2766E34D5259}"/>
    <cellStyle name="出力 3 2 4 9 3" xfId="29750" xr:uid="{018A214A-7F1C-425D-8C98-E32A48BCA106}"/>
    <cellStyle name="出力 3 2 5" xfId="2772" xr:uid="{D9E2DD0C-1BFC-47C4-BCBC-E7987FA55B54}"/>
    <cellStyle name="出力 3 2 5 10" xfId="8800" xr:uid="{B11FF54F-6521-4495-AD14-C825AFF6F71B}"/>
    <cellStyle name="出力 3 2 5 10 2" xfId="19556" xr:uid="{1470F41E-B388-4803-AD09-314545B55C04}"/>
    <cellStyle name="出力 3 2 5 10 2 2" xfId="41247" xr:uid="{D937EB6A-982E-4858-A341-2C1D31949264}"/>
    <cellStyle name="出力 3 2 5 10 3" xfId="30488" xr:uid="{D1666174-117D-4744-BAE8-7E11CA74EEB9}"/>
    <cellStyle name="出力 3 2 5 11" xfId="9425" xr:uid="{0734826C-36BE-47C5-98A3-946810A4CBC8}"/>
    <cellStyle name="出力 3 2 5 11 2" xfId="20182" xr:uid="{85DC874F-ED5D-44E4-8786-D534F34A075F}"/>
    <cellStyle name="出力 3 2 5 11 2 2" xfId="41873" xr:uid="{863D4313-06E8-4589-AEA0-E6A65672E8D6}"/>
    <cellStyle name="出力 3 2 5 11 3" xfId="31114" xr:uid="{A1DAB84A-5EC0-4930-97A8-C8781A9C0F73}"/>
    <cellStyle name="出力 3 2 5 12" xfId="10060" xr:uid="{4623DE91-4973-49B0-B030-230756F53A6F}"/>
    <cellStyle name="出力 3 2 5 12 2" xfId="20817" xr:uid="{1BB375AB-6A3C-4372-B2DA-74203F827B08}"/>
    <cellStyle name="出力 3 2 5 12 2 2" xfId="42508" xr:uid="{4DDEAD43-0FA2-443E-B1E5-D80D85D10C5B}"/>
    <cellStyle name="出力 3 2 5 12 3" xfId="31749" xr:uid="{3DDA22AD-9D20-4EC4-B68E-82AF9BAD6676}"/>
    <cellStyle name="出力 3 2 5 13" xfId="10712" xr:uid="{6EAB6B42-8F0D-4CF5-AA97-25F9899C3A3B}"/>
    <cellStyle name="出力 3 2 5 13 2" xfId="21469" xr:uid="{0778FB7C-7BA3-43FC-AB69-890B70AECD2B}"/>
    <cellStyle name="出力 3 2 5 13 2 2" xfId="43160" xr:uid="{B03E2BD5-5AC8-444D-BAB4-9DA54C610294}"/>
    <cellStyle name="出力 3 2 5 13 3" xfId="32401" xr:uid="{3C58B727-6258-4001-8203-614DC8BB6A58}"/>
    <cellStyle name="出力 3 2 5 14" xfId="11337" xr:uid="{2EAEBFF2-8D7F-4D84-9046-BDD5E7BE913A}"/>
    <cellStyle name="出力 3 2 5 14 2" xfId="22094" xr:uid="{0C094E10-D11B-49CF-8E4E-049870C3FD19}"/>
    <cellStyle name="出力 3 2 5 14 2 2" xfId="43785" xr:uid="{D9921964-CB80-47B4-8D63-210354339B6C}"/>
    <cellStyle name="出力 3 2 5 14 3" xfId="33026" xr:uid="{D8EDB9E7-A8FB-4E20-B71D-E747C4AD1374}"/>
    <cellStyle name="出力 3 2 5 15" xfId="11942" xr:uid="{C0720ECD-0735-46E2-9D75-0F56B4D597BB}"/>
    <cellStyle name="出力 3 2 5 15 2" xfId="22699" xr:uid="{C02E48BC-02D3-47E2-A583-46198468E0A8}"/>
    <cellStyle name="出力 3 2 5 15 2 2" xfId="44390" xr:uid="{2613BBA7-FA81-41D5-B554-00D4764729B8}"/>
    <cellStyle name="出力 3 2 5 15 3" xfId="33631" xr:uid="{C993C748-2F14-41F0-9B11-89C2FF8B324A}"/>
    <cellStyle name="出力 3 2 5 16" xfId="12571" xr:uid="{D6760855-50DF-4089-99DA-BBF04BD20629}"/>
    <cellStyle name="出力 3 2 5 16 2" xfId="23328" xr:uid="{AE4B62CB-3AB3-4AAD-85D3-C3D50357DD90}"/>
    <cellStyle name="出力 3 2 5 16 2 2" xfId="45019" xr:uid="{D100A729-A10C-4B9E-B742-9C35FEFA7281}"/>
    <cellStyle name="出力 3 2 5 16 3" xfId="34260" xr:uid="{77B98283-B859-474A-B9EB-39FC83C53EB9}"/>
    <cellStyle name="出力 3 2 5 17" xfId="13242" xr:uid="{3C5FD654-0A4E-41B5-B1A7-62DD44C1F3AA}"/>
    <cellStyle name="出力 3 2 5 17 2" xfId="34931" xr:uid="{1B550EF8-6FC6-44CE-9859-54AC6227653B}"/>
    <cellStyle name="出力 3 2 5 18" xfId="24171" xr:uid="{47CDB77A-62E5-4B62-BF0A-0D4ED7687CE1}"/>
    <cellStyle name="出力 3 2 5 19" xfId="45869" xr:uid="{F8928AF2-3674-4F2D-9AD3-A0E1FD99E52F}"/>
    <cellStyle name="出力 3 2 5 2" xfId="3423" xr:uid="{F455EBD2-AA63-4E65-B809-84F66160F1AA}"/>
    <cellStyle name="出力 3 2 5 2 2" xfId="14179" xr:uid="{0C50638A-FEA4-4D2A-8B40-1E2B3B0C9449}"/>
    <cellStyle name="出力 3 2 5 2 2 2" xfId="35869" xr:uid="{0DDD30B7-F2F9-4467-AD7E-D16E528743D0}"/>
    <cellStyle name="出力 3 2 5 2 2 3" xfId="50080" xr:uid="{3668352F-6F74-4BDE-8836-9FEF45803814}"/>
    <cellStyle name="出力 3 2 5 2 3" xfId="25110" xr:uid="{3A964376-1354-4515-BBD9-20C3729EF315}"/>
    <cellStyle name="出力 3 2 5 2 4" xfId="47911" xr:uid="{A40441A2-4401-43DA-A913-F0FAD102CC14}"/>
    <cellStyle name="出力 3 2 5 20" xfId="46547" xr:uid="{BE2118B1-951E-4204-8CA4-D9E93A4B644E}"/>
    <cellStyle name="出力 3 2 5 21" xfId="47231" xr:uid="{DD188CCF-E7A6-40FA-A95F-17733B7A3C5B}"/>
    <cellStyle name="出力 3 2 5 3" xfId="4103" xr:uid="{E6F32ED9-314B-43FA-935C-AAB3B0771F54}"/>
    <cellStyle name="出力 3 2 5 3 2" xfId="14859" xr:uid="{39CA3C77-FEAC-41A0-B122-A779ED7D1E3A}"/>
    <cellStyle name="出力 3 2 5 3 2 2" xfId="36549" xr:uid="{AA324131-4B2D-4E91-AE53-4711FEA531F4}"/>
    <cellStyle name="出力 3 2 5 3 2 3" xfId="50760" xr:uid="{BA9963CA-5CB8-469D-A170-1D21ADE674FD}"/>
    <cellStyle name="出力 3 2 5 3 3" xfId="25791" xr:uid="{C7BD6EF9-0694-44AA-B43B-DCA234640BCC}"/>
    <cellStyle name="出力 3 2 5 3 4" xfId="48591" xr:uid="{5F3A5B6C-3EF2-4D96-88BB-551A6EE9BD6A}"/>
    <cellStyle name="出力 3 2 5 4" xfId="4779" xr:uid="{3470A5D8-F295-4F33-9690-9A7408A9B57C}"/>
    <cellStyle name="出力 3 2 5 4 2" xfId="15535" xr:uid="{F9B0E215-DE50-4BDD-8F77-0191F5201A16}"/>
    <cellStyle name="出力 3 2 5 4 2 2" xfId="37225" xr:uid="{A0B1F747-14E5-42C3-A830-D1B7B4226664}"/>
    <cellStyle name="出力 3 2 5 4 3" xfId="26467" xr:uid="{57C8972E-20DA-40EF-97A5-8E05C6795DA6}"/>
    <cellStyle name="出力 3 2 5 4 4" xfId="49400" xr:uid="{1ECD553D-7E4E-45AF-AF0D-BA155D6C9EE9}"/>
    <cellStyle name="出力 3 2 5 5" xfId="5459" xr:uid="{E11BDD08-34AE-415F-AA1B-026A10EFEEEC}"/>
    <cellStyle name="出力 3 2 5 5 2" xfId="16215" xr:uid="{4B19B5E4-BC21-4479-8B40-FBF0A8298C43}"/>
    <cellStyle name="出力 3 2 5 5 2 2" xfId="37905" xr:uid="{E543FCEA-A1FF-4D7C-A4D0-E8DA6516BB39}"/>
    <cellStyle name="出力 3 2 5 5 3" xfId="27147" xr:uid="{9E073DB2-8130-49A9-BC41-822B622AEFA5}"/>
    <cellStyle name="出力 3 2 5 6" xfId="6143" xr:uid="{CE5C302E-9F65-4123-A20A-CE8BA3186797}"/>
    <cellStyle name="出力 3 2 5 6 2" xfId="16899" xr:uid="{3CE41B34-1EB5-4DF5-8093-2E6861ECDEBB}"/>
    <cellStyle name="出力 3 2 5 6 2 2" xfId="38589" xr:uid="{7B1A8EE9-528F-4410-A19F-5F94B620798F}"/>
    <cellStyle name="出力 3 2 5 6 3" xfId="27830" xr:uid="{9DF398B5-9AC4-41CF-9458-F07C3783A079}"/>
    <cellStyle name="出力 3 2 5 7" xfId="6822" xr:uid="{BDAD7A72-89C0-4CDE-9F63-22CBA840254E}"/>
    <cellStyle name="出力 3 2 5 7 2" xfId="17578" xr:uid="{A86F38F2-2AD7-44B9-B86C-95970D041ACE}"/>
    <cellStyle name="出力 3 2 5 7 2 2" xfId="39268" xr:uid="{8B376033-2598-4782-94D6-77E3F1EF5826}"/>
    <cellStyle name="出力 3 2 5 7 3" xfId="28509" xr:uid="{BB1C2B19-52A4-450F-B991-5B6D634A1FC0}"/>
    <cellStyle name="出力 3 2 5 8" xfId="7485" xr:uid="{B2134FA1-E37F-405E-B0F1-D98B2CCEBD73}"/>
    <cellStyle name="出力 3 2 5 8 2" xfId="18241" xr:uid="{358EF16A-764E-446F-A288-24AB3D1CC930}"/>
    <cellStyle name="出力 3 2 5 8 2 2" xfId="39931" xr:uid="{E30E5DE9-FC1C-4FA8-900A-C3662845473B}"/>
    <cellStyle name="出力 3 2 5 8 3" xfId="29172" xr:uid="{0E9B12EA-8ADB-43CD-B969-7104C47D92A5}"/>
    <cellStyle name="出力 3 2 5 9" xfId="8119" xr:uid="{3EBA59E2-E306-4645-A9DE-A2C698BE5148}"/>
    <cellStyle name="出力 3 2 5 9 2" xfId="18875" xr:uid="{1F213891-EC7C-44D1-BD63-112BCD1E9937}"/>
    <cellStyle name="出力 3 2 5 9 2 2" xfId="40566" xr:uid="{261B129E-1D2C-441C-9EC9-15AAA45D7C20}"/>
    <cellStyle name="出力 3 2 5 9 3" xfId="29807" xr:uid="{7FCC354C-C430-486A-8E33-440D024DA988}"/>
    <cellStyle name="出力 3 2 6" xfId="2832" xr:uid="{382D8CF8-432A-4C9E-AC7D-4B8878AB64A6}"/>
    <cellStyle name="出力 3 2 6 10" xfId="8860" xr:uid="{DF1B4DA4-D25A-47A2-B4A0-057EB3295884}"/>
    <cellStyle name="出力 3 2 6 10 2" xfId="19616" xr:uid="{E255E8EF-F84A-4F6B-B788-870EA2CD3E45}"/>
    <cellStyle name="出力 3 2 6 10 2 2" xfId="41307" xr:uid="{F9304098-D35D-4269-885D-11D23AC53889}"/>
    <cellStyle name="出力 3 2 6 10 3" xfId="30548" xr:uid="{AF770246-7C86-4F94-8AE2-F4A6501A7B29}"/>
    <cellStyle name="出力 3 2 6 11" xfId="9485" xr:uid="{7CC9C7CF-6832-4E22-9EBD-F8DA90CBFF49}"/>
    <cellStyle name="出力 3 2 6 11 2" xfId="20242" xr:uid="{1CD3EFC2-A223-4A79-9C2F-4ACE197099C5}"/>
    <cellStyle name="出力 3 2 6 11 2 2" xfId="41933" xr:uid="{4D216968-80A2-401B-AD49-703980A64A84}"/>
    <cellStyle name="出力 3 2 6 11 3" xfId="31174" xr:uid="{3D7F50F5-EA76-46CB-859D-B4842CF56692}"/>
    <cellStyle name="出力 3 2 6 12" xfId="10120" xr:uid="{36779192-0935-4B69-AB29-44DDE389B9E9}"/>
    <cellStyle name="出力 3 2 6 12 2" xfId="20877" xr:uid="{36AA04D6-637F-48BA-AB9C-66EBFC51D6B7}"/>
    <cellStyle name="出力 3 2 6 12 2 2" xfId="42568" xr:uid="{46CA33D9-6552-4879-95A9-5100F764372C}"/>
    <cellStyle name="出力 3 2 6 12 3" xfId="31809" xr:uid="{5C10E57E-4128-4B38-931C-0EF5ECD8E31C}"/>
    <cellStyle name="出力 3 2 6 13" xfId="10772" xr:uid="{645A74F6-56BA-4223-A89C-58C7A4E74671}"/>
    <cellStyle name="出力 3 2 6 13 2" xfId="21529" xr:uid="{F3C8A6B5-EC96-4BDA-AA42-123D55EAF033}"/>
    <cellStyle name="出力 3 2 6 13 2 2" xfId="43220" xr:uid="{1E56C6DB-145C-4F9D-84CD-465AC0B94238}"/>
    <cellStyle name="出力 3 2 6 13 3" xfId="32461" xr:uid="{FFF2FA3A-8B87-4BAE-AA25-4C6B7754E95B}"/>
    <cellStyle name="出力 3 2 6 14" xfId="11397" xr:uid="{B5D9C128-9E36-4176-9F76-895EFB9A306D}"/>
    <cellStyle name="出力 3 2 6 14 2" xfId="22154" xr:uid="{923F4893-C064-4832-8162-368A7D67C416}"/>
    <cellStyle name="出力 3 2 6 14 2 2" xfId="43845" xr:uid="{62FA02E2-3868-456B-B423-5AD205DDE753}"/>
    <cellStyle name="出力 3 2 6 14 3" xfId="33086" xr:uid="{5D0E9FFD-EBAC-4FF2-AF41-0FB3FE0F97DA}"/>
    <cellStyle name="出力 3 2 6 15" xfId="12002" xr:uid="{BB88AFE3-A34D-40E3-AAD8-8B19DA7494AF}"/>
    <cellStyle name="出力 3 2 6 15 2" xfId="22759" xr:uid="{8F6543C5-61B0-4F21-A1DD-B25BB73D957C}"/>
    <cellStyle name="出力 3 2 6 15 2 2" xfId="44450" xr:uid="{D3AA7278-F47D-4106-B68A-27A36D48B85E}"/>
    <cellStyle name="出力 3 2 6 15 3" xfId="33691" xr:uid="{83F37ACF-4F1F-451A-9945-877EA0D59DD3}"/>
    <cellStyle name="出力 3 2 6 16" xfId="12631" xr:uid="{999ED9BA-74EF-4DD5-90FF-74413E27F73A}"/>
    <cellStyle name="出力 3 2 6 16 2" xfId="23388" xr:uid="{3891431A-7153-4787-8D5C-3478FA6B5298}"/>
    <cellStyle name="出力 3 2 6 16 2 2" xfId="45079" xr:uid="{2D461AB1-7104-4852-85F5-25F8DC4B2351}"/>
    <cellStyle name="出力 3 2 6 16 3" xfId="34320" xr:uid="{93F9C921-F1CF-4107-B050-12282AB779BF}"/>
    <cellStyle name="出力 3 2 6 17" xfId="13302" xr:uid="{2CC5D863-C962-4202-82BC-CCD4C20A5C72}"/>
    <cellStyle name="出力 3 2 6 17 2" xfId="34991" xr:uid="{483AC84F-47F6-4DFA-B6A0-37DB44083F0C}"/>
    <cellStyle name="出力 3 2 6 18" xfId="24231" xr:uid="{E9CE8107-F7A3-4873-8A56-ADAC17D57588}"/>
    <cellStyle name="出力 3 2 6 19" xfId="45929" xr:uid="{11424F21-209F-4CB6-B86E-C20D612E6C05}"/>
    <cellStyle name="出力 3 2 6 2" xfId="3483" xr:uid="{3A2D2637-2AC0-4043-B506-BCF379FE127F}"/>
    <cellStyle name="出力 3 2 6 2 2" xfId="14239" xr:uid="{A28EBDB2-A03D-4B6A-A2CB-6AC4ECD48D96}"/>
    <cellStyle name="出力 3 2 6 2 2 2" xfId="35929" xr:uid="{AA05AEFB-3C5F-42F3-8968-31C0744D40F3}"/>
    <cellStyle name="出力 3 2 6 2 2 3" xfId="50140" xr:uid="{F6AF034C-D7E8-4B9B-B91E-753114BC6F90}"/>
    <cellStyle name="出力 3 2 6 2 3" xfId="25170" xr:uid="{3EA1E85D-485B-48C7-9F52-E8689811C15E}"/>
    <cellStyle name="出力 3 2 6 2 4" xfId="47971" xr:uid="{D706D78A-C72F-49F0-8890-433207EA30B7}"/>
    <cellStyle name="出力 3 2 6 20" xfId="46607" xr:uid="{1660B39F-ACE3-4A71-9057-905F48EAF0A7}"/>
    <cellStyle name="出力 3 2 6 21" xfId="47291" xr:uid="{0576DEDF-5A72-42D0-AD05-B7617E86B4A6}"/>
    <cellStyle name="出力 3 2 6 3" xfId="4163" xr:uid="{E46E0940-4769-42E8-A542-211B4FFA1941}"/>
    <cellStyle name="出力 3 2 6 3 2" xfId="14919" xr:uid="{02FDE0C5-CDF3-4C91-ADC7-C27C0E138365}"/>
    <cellStyle name="出力 3 2 6 3 2 2" xfId="36609" xr:uid="{A227A94E-CC94-4864-B929-3E7B3853D37E}"/>
    <cellStyle name="出力 3 2 6 3 2 3" xfId="50820" xr:uid="{8825B6DE-274B-41D0-A0C8-925100D75408}"/>
    <cellStyle name="出力 3 2 6 3 3" xfId="25851" xr:uid="{31D3BAF3-ACD5-45DF-96DB-95EA324070D2}"/>
    <cellStyle name="出力 3 2 6 3 4" xfId="48651" xr:uid="{B917B25A-1EBE-4D25-B9B8-43DA84458148}"/>
    <cellStyle name="出力 3 2 6 4" xfId="4839" xr:uid="{12F8C997-CD23-4D72-9B7D-5E15A7818A96}"/>
    <cellStyle name="出力 3 2 6 4 2" xfId="15595" xr:uid="{87A2E58A-381A-460A-A93A-094174B639C6}"/>
    <cellStyle name="出力 3 2 6 4 2 2" xfId="37285" xr:uid="{366175DB-4FD8-46A7-82BA-4401CE9D2665}"/>
    <cellStyle name="出力 3 2 6 4 3" xfId="26527" xr:uid="{CEA1E811-211C-4327-A9A1-F6BA557EB434}"/>
    <cellStyle name="出力 3 2 6 4 4" xfId="49460" xr:uid="{B05720BC-725D-4B72-A341-0F53380DCCCE}"/>
    <cellStyle name="出力 3 2 6 5" xfId="5519" xr:uid="{ADD5ECDB-214C-4880-8577-DB0669D19448}"/>
    <cellStyle name="出力 3 2 6 5 2" xfId="16275" xr:uid="{D6FD488B-7096-4121-982B-E705AA8B41A3}"/>
    <cellStyle name="出力 3 2 6 5 2 2" xfId="37965" xr:uid="{54FB297D-A623-4601-B72B-7374119634FD}"/>
    <cellStyle name="出力 3 2 6 5 3" xfId="27206" xr:uid="{0B23DB71-9620-469F-B443-40307A506AE0}"/>
    <cellStyle name="出力 3 2 6 6" xfId="6202" xr:uid="{9F527D74-11B5-4829-94A3-F3B718695CFF}"/>
    <cellStyle name="出力 3 2 6 6 2" xfId="16958" xr:uid="{15FB1B49-B80F-480F-87FF-F0E314D17FF4}"/>
    <cellStyle name="出力 3 2 6 6 2 2" xfId="38648" xr:uid="{4B16EF97-35A4-4777-9174-2E9C568CD147}"/>
    <cellStyle name="出力 3 2 6 6 3" xfId="27889" xr:uid="{AE64DCF3-6245-472C-9A8E-88925C36D60B}"/>
    <cellStyle name="出力 3 2 6 7" xfId="6881" xr:uid="{9D4CBFD1-B4E5-4EDF-97C3-D0931E0A196D}"/>
    <cellStyle name="出力 3 2 6 7 2" xfId="17637" xr:uid="{A795AFF1-E391-4DA5-A67C-A4058C1D295C}"/>
    <cellStyle name="出力 3 2 6 7 2 2" xfId="39327" xr:uid="{9A0AFC3C-3681-43C7-A11D-52214462AF8C}"/>
    <cellStyle name="出力 3 2 6 7 3" xfId="28568" xr:uid="{0D9E78DF-6CDF-466E-9716-B91298272428}"/>
    <cellStyle name="出力 3 2 6 8" xfId="7544" xr:uid="{68D2F932-17B0-459C-890F-879EFCCFCE47}"/>
    <cellStyle name="出力 3 2 6 8 2" xfId="18300" xr:uid="{5F2424F0-7250-4106-A5F7-D710B733F473}"/>
    <cellStyle name="出力 3 2 6 8 2 2" xfId="39990" xr:uid="{A64A034C-EC2A-4064-99B4-6312D1C41B02}"/>
    <cellStyle name="出力 3 2 6 8 3" xfId="29231" xr:uid="{B431C6CA-5310-419A-87EE-5185423A7B54}"/>
    <cellStyle name="出力 3 2 6 9" xfId="8179" xr:uid="{21DEFA73-770F-4318-8CA2-7CDE828B6590}"/>
    <cellStyle name="出力 3 2 6 9 2" xfId="18935" xr:uid="{F0C58B9B-0CCB-4AA9-8DEB-4451F0940792}"/>
    <cellStyle name="出力 3 2 6 9 2 2" xfId="40626" xr:uid="{E571864E-70E3-48B7-B43C-E559BAFBD839}"/>
    <cellStyle name="出力 3 2 6 9 3" xfId="29867" xr:uid="{3BC6CAE8-731D-41A5-ACAA-BA7351B06844}"/>
    <cellStyle name="出力 3 2 7" xfId="2891" xr:uid="{5BA9EFC4-1EFE-476F-BC60-5F738B470EB8}"/>
    <cellStyle name="出力 3 2 7 10" xfId="8919" xr:uid="{61E43BC2-7341-44CB-9138-B41FCAA015F0}"/>
    <cellStyle name="出力 3 2 7 10 2" xfId="19675" xr:uid="{0B6989CC-4768-4171-A2CF-5F151AE626C4}"/>
    <cellStyle name="出力 3 2 7 10 2 2" xfId="41366" xr:uid="{DF49C4E3-DB85-4871-BE89-44FAC170EFEA}"/>
    <cellStyle name="出力 3 2 7 10 3" xfId="30607" xr:uid="{28B7958A-06EA-4887-B444-9226CA34164D}"/>
    <cellStyle name="出力 3 2 7 11" xfId="9544" xr:uid="{AB47F627-D35A-405E-81FD-039475C1999F}"/>
    <cellStyle name="出力 3 2 7 11 2" xfId="20301" xr:uid="{246F35FE-EBAC-49BA-88D5-9B5F9782A565}"/>
    <cellStyle name="出力 3 2 7 11 2 2" xfId="41992" xr:uid="{727A14EA-74A4-4ED7-8F64-2704C7E18542}"/>
    <cellStyle name="出力 3 2 7 11 3" xfId="31233" xr:uid="{E0887CF4-6A7C-4275-AEF5-96F925E97B7B}"/>
    <cellStyle name="出力 3 2 7 12" xfId="10179" xr:uid="{06302D24-63B5-4985-9D16-E455D3EDEA2C}"/>
    <cellStyle name="出力 3 2 7 12 2" xfId="20936" xr:uid="{097B44A3-A4C3-4F6A-B538-6240D08E1111}"/>
    <cellStyle name="出力 3 2 7 12 2 2" xfId="42627" xr:uid="{4315F701-1EAA-4AEF-92DD-2D8347AC90C0}"/>
    <cellStyle name="出力 3 2 7 12 3" xfId="31868" xr:uid="{DF3F483E-5E66-4611-9AE0-9EE8426B74BE}"/>
    <cellStyle name="出力 3 2 7 13" xfId="10831" xr:uid="{402D50AC-231F-4B85-B4CA-26EB7763C9D3}"/>
    <cellStyle name="出力 3 2 7 13 2" xfId="21588" xr:uid="{7699129A-AF53-4720-9150-33E91397CFF4}"/>
    <cellStyle name="出力 3 2 7 13 2 2" xfId="43279" xr:uid="{62A071A8-1B23-48B2-8397-F41C8EB4F7AC}"/>
    <cellStyle name="出力 3 2 7 13 3" xfId="32520" xr:uid="{14B6E33D-AEDC-4773-97F9-05FC873B7AFF}"/>
    <cellStyle name="出力 3 2 7 14" xfId="11456" xr:uid="{E4FF50B8-6046-485D-B1CF-C08992F2064C}"/>
    <cellStyle name="出力 3 2 7 14 2" xfId="22213" xr:uid="{2A7B4AAF-CA57-4A29-B683-6C889D526171}"/>
    <cellStyle name="出力 3 2 7 14 2 2" xfId="43904" xr:uid="{690199E1-1A11-4662-AA10-BE82531A1D79}"/>
    <cellStyle name="出力 3 2 7 14 3" xfId="33145" xr:uid="{E4C9B074-F190-492A-906B-6BCBE4F4942C}"/>
    <cellStyle name="出力 3 2 7 15" xfId="12061" xr:uid="{87767933-6979-457B-80AE-2E611A50C04D}"/>
    <cellStyle name="出力 3 2 7 15 2" xfId="22818" xr:uid="{0C99C23E-5781-4E7B-8D75-414D40DA802F}"/>
    <cellStyle name="出力 3 2 7 15 2 2" xfId="44509" xr:uid="{EDD9B0EA-044F-425E-B21B-149ADAACB582}"/>
    <cellStyle name="出力 3 2 7 15 3" xfId="33750" xr:uid="{71655FFB-F8FD-47F4-B01C-0DF45784233C}"/>
    <cellStyle name="出力 3 2 7 16" xfId="12690" xr:uid="{2000A972-0696-4060-8BF2-AEAB8171DA05}"/>
    <cellStyle name="出力 3 2 7 16 2" xfId="23447" xr:uid="{2E697250-D5C5-4D58-B70F-17A7D56A3236}"/>
    <cellStyle name="出力 3 2 7 16 2 2" xfId="45138" xr:uid="{8D4F823C-202E-4BCD-8960-64F0F343D4A7}"/>
    <cellStyle name="出力 3 2 7 16 3" xfId="34379" xr:uid="{EFBB6A71-BAD0-4FDC-AF65-D7ABB25ED039}"/>
    <cellStyle name="出力 3 2 7 17" xfId="13361" xr:uid="{7DA04D9C-A483-4D2A-A6E9-F82191235A12}"/>
    <cellStyle name="出力 3 2 7 17 2" xfId="35050" xr:uid="{770BDF8C-7A75-488B-8E21-37B776E64A43}"/>
    <cellStyle name="出力 3 2 7 18" xfId="24290" xr:uid="{7B507001-0F61-49D8-B6D3-9270FE003168}"/>
    <cellStyle name="出力 3 2 7 19" xfId="45988" xr:uid="{7260E006-515B-49CA-9825-EEC961C75AD1}"/>
    <cellStyle name="出力 3 2 7 2" xfId="3542" xr:uid="{FD6D7157-A7A5-4419-A4A3-4F1D4F9002D6}"/>
    <cellStyle name="出力 3 2 7 2 2" xfId="14298" xr:uid="{D4E5A7AC-916B-4806-A9D9-EBDF6F433B3B}"/>
    <cellStyle name="出力 3 2 7 2 2 2" xfId="35988" xr:uid="{71E6FFC8-BCED-46CE-84DE-C12B4F7324AC}"/>
    <cellStyle name="出力 3 2 7 2 2 3" xfId="50199" xr:uid="{39A6684E-6F3D-4B62-8F21-B29ECE3771E1}"/>
    <cellStyle name="出力 3 2 7 2 3" xfId="25230" xr:uid="{D722D187-B025-4C52-A11D-42ED9A10DC5D}"/>
    <cellStyle name="出力 3 2 7 2 4" xfId="48030" xr:uid="{98E415D8-176E-4882-B2BD-1F2DEDA7C14F}"/>
    <cellStyle name="出力 3 2 7 20" xfId="46666" xr:uid="{98E733E6-7AF0-467E-9F2F-9A417000DEF5}"/>
    <cellStyle name="出力 3 2 7 21" xfId="47350" xr:uid="{93F7E2EF-620C-451B-9823-D6FE71C774FD}"/>
    <cellStyle name="出力 3 2 7 3" xfId="4222" xr:uid="{3F5F637B-D1FF-4666-BE6A-63473CB14C1D}"/>
    <cellStyle name="出力 3 2 7 3 2" xfId="14978" xr:uid="{80A20E0D-E7FA-4B93-AA4B-128987DB0F27}"/>
    <cellStyle name="出力 3 2 7 3 2 2" xfId="36668" xr:uid="{C982316D-7246-40A4-8FAC-2DCC9C5F9DAC}"/>
    <cellStyle name="出力 3 2 7 3 2 3" xfId="50879" xr:uid="{3F266723-90A4-404A-9FAB-FDB0E54BFF49}"/>
    <cellStyle name="出力 3 2 7 3 3" xfId="25910" xr:uid="{081C4DE2-A3E5-4469-A842-E12C76137E2C}"/>
    <cellStyle name="出力 3 2 7 3 4" xfId="48710" xr:uid="{4D646CB2-3E7A-4929-B5FA-ACD3CCE47847}"/>
    <cellStyle name="出力 3 2 7 4" xfId="4898" xr:uid="{D8CEAB11-7ED1-4D57-8DF1-31136C98F488}"/>
    <cellStyle name="出力 3 2 7 4 2" xfId="15654" xr:uid="{556F281D-12DD-401A-87BE-F1AFEB1D9960}"/>
    <cellStyle name="出力 3 2 7 4 2 2" xfId="37344" xr:uid="{242AF139-BD51-40C5-AD78-7BD94BD58227}"/>
    <cellStyle name="出力 3 2 7 4 3" xfId="26586" xr:uid="{538BC14C-C1C6-4A8F-9B78-C1B6039319D0}"/>
    <cellStyle name="出力 3 2 7 4 4" xfId="49519" xr:uid="{1BE10AD5-3019-49EE-B81F-4D717A461059}"/>
    <cellStyle name="出力 3 2 7 5" xfId="5578" xr:uid="{9B6FDE8D-C97E-4D39-BB10-0F829821063D}"/>
    <cellStyle name="出力 3 2 7 5 2" xfId="16334" xr:uid="{5A902343-F8D1-42EC-9526-C12FA2892690}"/>
    <cellStyle name="出力 3 2 7 5 2 2" xfId="38024" xr:uid="{E043F53C-12F6-4A71-8AEE-846A2E995A7B}"/>
    <cellStyle name="出力 3 2 7 5 3" xfId="27265" xr:uid="{CCA540B0-8C61-4F48-AF84-D183F99B8C63}"/>
    <cellStyle name="出力 3 2 7 6" xfId="6261" xr:uid="{027CB6C7-5C44-4294-86EC-EA026E4BC972}"/>
    <cellStyle name="出力 3 2 7 6 2" xfId="17017" xr:uid="{FE848F6F-43D6-4389-B26D-4001B2149F7C}"/>
    <cellStyle name="出力 3 2 7 6 2 2" xfId="38707" xr:uid="{0751E674-D5CD-4886-983B-E09CFD8CCA3E}"/>
    <cellStyle name="出力 3 2 7 6 3" xfId="27948" xr:uid="{624A032F-9036-4470-A4A5-310F9B42449F}"/>
    <cellStyle name="出力 3 2 7 7" xfId="6940" xr:uid="{19E1686D-1309-4221-91C9-16873B19821C}"/>
    <cellStyle name="出力 3 2 7 7 2" xfId="17696" xr:uid="{B7307C93-801E-484C-AB32-6D24456B6D90}"/>
    <cellStyle name="出力 3 2 7 7 2 2" xfId="39386" xr:uid="{E849F9F5-2A69-4AF3-994F-39F9894C4D7C}"/>
    <cellStyle name="出力 3 2 7 7 3" xfId="28627" xr:uid="{F11F0832-BEC1-481A-B8DA-C23DE4751610}"/>
    <cellStyle name="出力 3 2 7 8" xfId="7603" xr:uid="{58EC29EE-0B99-42FE-A743-1CC0E19FD7A4}"/>
    <cellStyle name="出力 3 2 7 8 2" xfId="18359" xr:uid="{8DFFCA79-E5B0-43BE-A7A0-5A64E85C0ED9}"/>
    <cellStyle name="出力 3 2 7 8 2 2" xfId="40050" xr:uid="{73144790-24B6-438F-B35A-B0CEED588377}"/>
    <cellStyle name="出力 3 2 7 8 3" xfId="29291" xr:uid="{D7F12539-AF50-43E1-B980-EB5DF3BC9339}"/>
    <cellStyle name="出力 3 2 7 9" xfId="8239" xr:uid="{1432275E-FAE7-4649-B0B5-59EBDCE16B61}"/>
    <cellStyle name="出力 3 2 7 9 2" xfId="18995" xr:uid="{FECA8005-8C19-4713-A467-10E718994508}"/>
    <cellStyle name="出力 3 2 7 9 2 2" xfId="40686" xr:uid="{B9B35B40-153C-4096-BFFA-B7D4B1D7B152}"/>
    <cellStyle name="出力 3 2 7 9 3" xfId="29927" xr:uid="{D4928AC6-4964-456C-BBAA-3B60095C83E8}"/>
    <cellStyle name="出力 3 2 8" xfId="2689" xr:uid="{97416786-443C-4D42-A37A-8A5027EFD981}"/>
    <cellStyle name="出力 3 2 8 10" xfId="8716" xr:uid="{887DAEE3-F26B-4877-8C1D-DF61D9D71E24}"/>
    <cellStyle name="出力 3 2 8 10 2" xfId="19472" xr:uid="{76DDAE56-242B-4D37-87B6-7740419E59B3}"/>
    <cellStyle name="出力 3 2 8 10 2 2" xfId="41163" xr:uid="{9DA05BB5-2832-4BD6-A743-9F4DA9B7D8D5}"/>
    <cellStyle name="出力 3 2 8 10 3" xfId="30404" xr:uid="{73DBF7C2-960D-42D2-BC19-16EAD32CCAF4}"/>
    <cellStyle name="出力 3 2 8 11" xfId="9362" xr:uid="{A1C77412-3602-48DC-B202-7D4B0CD14620}"/>
    <cellStyle name="出力 3 2 8 11 2" xfId="20119" xr:uid="{1F0467CB-877D-4BE6-A0F8-DD067493E7DE}"/>
    <cellStyle name="出力 3 2 8 11 2 2" xfId="41810" xr:uid="{3055052B-B0EB-4FBA-8331-3FA4F0600941}"/>
    <cellStyle name="出力 3 2 8 11 3" xfId="31051" xr:uid="{504E8EFC-230A-4C7F-A009-B2814A04A670}"/>
    <cellStyle name="出力 3 2 8 12" xfId="8768" xr:uid="{2F930C03-E5EA-4F3F-8406-3BD184F77E51}"/>
    <cellStyle name="出力 3 2 8 12 2" xfId="19524" xr:uid="{B8EEA259-F071-4479-AC72-0E433310DA20}"/>
    <cellStyle name="出力 3 2 8 12 2 2" xfId="41215" xr:uid="{BB0CE8DC-E3FA-4798-83B0-F311D4DC49D1}"/>
    <cellStyle name="出力 3 2 8 12 3" xfId="30456" xr:uid="{14254915-4120-4248-B670-D177A51BF599}"/>
    <cellStyle name="出力 3 2 8 13" xfId="10650" xr:uid="{3AF9BD69-ED1C-427C-861B-5F4B2F969994}"/>
    <cellStyle name="出力 3 2 8 13 2" xfId="21407" xr:uid="{DDE94CFC-9AE0-4707-9BCF-7A2A84A26540}"/>
    <cellStyle name="出力 3 2 8 13 2 2" xfId="43098" xr:uid="{ABCB10CF-5E36-446E-A0D6-C9CD244ADED7}"/>
    <cellStyle name="出力 3 2 8 13 3" xfId="32339" xr:uid="{ADDF8109-B6D5-42F3-B9F0-554C5A0A2DD1}"/>
    <cellStyle name="出力 3 2 8 14" xfId="7457" xr:uid="{AAE12325-9F0B-4945-A85E-CDA7AE41D3E8}"/>
    <cellStyle name="出力 3 2 8 14 2" xfId="18213" xr:uid="{2326CAA5-F158-40CA-9CBC-FFAA1130F044}"/>
    <cellStyle name="出力 3 2 8 14 2 2" xfId="39903" xr:uid="{1FC32E4E-32FA-46E3-8E42-85871C153755}"/>
    <cellStyle name="出力 3 2 8 14 3" xfId="29144" xr:uid="{3193AFEF-A1DD-4E6C-BDEA-046695332AEE}"/>
    <cellStyle name="出力 3 2 8 15" xfId="10694" xr:uid="{A6EBEEFC-23E6-4BB0-956B-85FADA244778}"/>
    <cellStyle name="出力 3 2 8 15 2" xfId="21451" xr:uid="{856C8EED-4BD1-4D92-B5DB-9CA01B944723}"/>
    <cellStyle name="出力 3 2 8 15 2 2" xfId="43142" xr:uid="{EF7FB2F9-8081-46A5-BD8B-DBAFBB5F53D6}"/>
    <cellStyle name="出力 3 2 8 15 3" xfId="32383" xr:uid="{9FB09A2D-1104-40F0-8DE2-10B8E6765CCD}"/>
    <cellStyle name="出力 3 2 8 16" xfId="11317" xr:uid="{E7B56B60-DC69-4122-A473-BDBD67428401}"/>
    <cellStyle name="出力 3 2 8 16 2" xfId="22074" xr:uid="{3269AE70-1280-4CA7-B9EA-14A99C3CA371}"/>
    <cellStyle name="出力 3 2 8 16 2 2" xfId="43765" xr:uid="{0126AE47-D8A9-4150-9D9C-CFE5D76B7036}"/>
    <cellStyle name="出力 3 2 8 16 3" xfId="33006" xr:uid="{83609B80-1B89-412B-AB07-051FE496263A}"/>
    <cellStyle name="出力 3 2 8 17" xfId="13167" xr:uid="{95B5882E-AB41-4CDA-BBE1-679EEAF00F36}"/>
    <cellStyle name="出力 3 2 8 17 2" xfId="34856" xr:uid="{393A3E99-9434-4E72-8347-EABA6F7FFC90}"/>
    <cellStyle name="出力 3 2 8 18" xfId="24096" xr:uid="{585DF6F1-EBEA-4BE6-A223-6FB0E236FD6E}"/>
    <cellStyle name="出力 3 2 8 19" xfId="45794" xr:uid="{8C2BCF6C-0C93-43AB-946D-852CC10249E9}"/>
    <cellStyle name="出力 3 2 8 2" xfId="3342" xr:uid="{E1664E37-7AA8-49D2-9EE3-DA9786495F66}"/>
    <cellStyle name="出力 3 2 8 2 2" xfId="14098" xr:uid="{DD456E56-BBFB-44A3-AEAD-4CAED0D267BC}"/>
    <cellStyle name="出力 3 2 8 2 2 2" xfId="35788" xr:uid="{23A8A0BB-5BC2-4161-A8B0-1263DC625DA6}"/>
    <cellStyle name="出力 3 2 8 2 2 3" xfId="50005" xr:uid="{858BCDFC-2AAB-4AA4-956D-FF4B85E9E920}"/>
    <cellStyle name="出力 3 2 8 2 3" xfId="25029" xr:uid="{F07ECE70-8AF0-49C4-9A95-E440DBF7A804}"/>
    <cellStyle name="出力 3 2 8 2 4" xfId="47836" xr:uid="{EA0EAA14-64E2-47A4-A4BE-4D9E6B375E17}"/>
    <cellStyle name="出力 3 2 8 20" xfId="46472" xr:uid="{C10AEE82-B903-4035-9ACF-B21F27824DD4}"/>
    <cellStyle name="出力 3 2 8 21" xfId="47156" xr:uid="{6FDCDC68-EF32-423B-BE12-A4FEFBA02AC6}"/>
    <cellStyle name="出力 3 2 8 3" xfId="4019" xr:uid="{6F7482C5-2AEB-4682-B899-8C7AC067A643}"/>
    <cellStyle name="出力 3 2 8 3 2" xfId="14775" xr:uid="{74CDFF56-11E7-4D20-9DE3-6E2EF64CAB54}"/>
    <cellStyle name="出力 3 2 8 3 2 2" xfId="36465" xr:uid="{56997A22-33F2-417C-A8BD-60061E1F70AE}"/>
    <cellStyle name="出力 3 2 8 3 2 3" xfId="50685" xr:uid="{B81AF6D2-A983-4E35-8131-879642CADAC4}"/>
    <cellStyle name="出力 3 2 8 3 3" xfId="25707" xr:uid="{46EAA68B-6445-44F3-88DB-142611C3BB7B}"/>
    <cellStyle name="出力 3 2 8 3 4" xfId="48516" xr:uid="{CE58B9EF-9689-4C8E-928D-CF3B2EA20640}"/>
    <cellStyle name="出力 3 2 8 4" xfId="4699" xr:uid="{9BBADE20-C6A7-460B-84A6-7E73E4B0EE7E}"/>
    <cellStyle name="出力 3 2 8 4 2" xfId="15455" xr:uid="{F2D8A0AA-1F05-4C50-8692-11E931FC76C7}"/>
    <cellStyle name="出力 3 2 8 4 2 2" xfId="37145" xr:uid="{0797F89D-4250-4459-BA4A-4B60F6A8A5A8}"/>
    <cellStyle name="出力 3 2 8 4 3" xfId="26387" xr:uid="{356B6DFD-7102-4CFB-B8D9-18A01EE334C7}"/>
    <cellStyle name="出力 3 2 8 4 4" xfId="49325" xr:uid="{50E4FAC4-307A-4BD3-8371-A5903968962C}"/>
    <cellStyle name="出力 3 2 8 5" xfId="5375" xr:uid="{085CBC57-80FA-4208-B290-9DC70480160F}"/>
    <cellStyle name="出力 3 2 8 5 2" xfId="16131" xr:uid="{76B0136D-2485-428D-B7B4-B01A2A200EEE}"/>
    <cellStyle name="出力 3 2 8 5 2 2" xfId="37821" xr:uid="{977678ED-AFEC-43B8-8946-CD6FB8500E96}"/>
    <cellStyle name="出力 3 2 8 5 3" xfId="27063" xr:uid="{408A1209-7D53-4629-828B-1B0B79938AD2}"/>
    <cellStyle name="出力 3 2 8 6" xfId="6064" xr:uid="{1FA9D5E4-DFF3-4A85-BA03-0D5CA92E60E4}"/>
    <cellStyle name="出力 3 2 8 6 2" xfId="16820" xr:uid="{D9B61A73-DAC1-4ABA-BA69-FE0229BEFB85}"/>
    <cellStyle name="出力 3 2 8 6 2 2" xfId="38510" xr:uid="{41FBB4F8-C4F5-4E19-8D4D-6863712702A2}"/>
    <cellStyle name="出力 3 2 8 6 3" xfId="27751" xr:uid="{C152980E-2DEB-492E-87A2-B0CA08469065}"/>
    <cellStyle name="出力 3 2 8 7" xfId="6738" xr:uid="{E10DF0E2-01B8-4A63-92AB-AFAEBBDB3FAD}"/>
    <cellStyle name="出力 3 2 8 7 2" xfId="17494" xr:uid="{F0F58095-7880-4D43-AF83-04C34D632A32}"/>
    <cellStyle name="出力 3 2 8 7 2 2" xfId="39184" xr:uid="{08DCE4F6-39C6-4C94-B01C-691273B1F7F2}"/>
    <cellStyle name="出力 3 2 8 7 3" xfId="28425" xr:uid="{77899A2E-D1B7-4002-8875-AAFB4108442A}"/>
    <cellStyle name="出力 3 2 8 8" xfId="7414" xr:uid="{E98895A3-565C-42A1-BE8C-FEE128FBD072}"/>
    <cellStyle name="出力 3 2 8 8 2" xfId="18170" xr:uid="{07607B4B-C365-4460-BBD4-AB41FB6B3DDA}"/>
    <cellStyle name="出力 3 2 8 8 2 2" xfId="39860" xr:uid="{99EE85E1-3C1B-48D1-9627-7AC4C9E0B609}"/>
    <cellStyle name="出力 3 2 8 8 3" xfId="29101" xr:uid="{F7FF99E4-5253-4592-95A5-7114C823D62F}"/>
    <cellStyle name="出力 3 2 8 9" xfId="2739" xr:uid="{C1ADBE0F-8438-45C4-BFBC-7B56B24D92A0}"/>
    <cellStyle name="出力 3 2 8 9 2" xfId="14045" xr:uid="{3EC6340C-C6B7-467A-8C9D-297ADE73AAFC}"/>
    <cellStyle name="出力 3 2 8 9 2 2" xfId="35735" xr:uid="{E0F87CB1-7B19-42EE-B0C1-E3E9BCE9C37E}"/>
    <cellStyle name="出力 3 2 8 9 3" xfId="24976" xr:uid="{F0FB077C-1D06-4D2B-BBC7-1D7A5F968A35}"/>
    <cellStyle name="出力 3 2 9" xfId="2682" xr:uid="{C77830E1-F5DD-4A0E-8919-2BD188A8A83F}"/>
    <cellStyle name="出力 3 2 9 10" xfId="8709" xr:uid="{E2D7584D-1591-498A-AF82-E8FE3AE2203C}"/>
    <cellStyle name="出力 3 2 9 10 2" xfId="19465" xr:uid="{45F0D149-6309-4B80-9E82-26E81515B242}"/>
    <cellStyle name="出力 3 2 9 10 2 2" xfId="41156" xr:uid="{2F383687-56F1-40B6-AABD-08EB19B62FE6}"/>
    <cellStyle name="出力 3 2 9 10 3" xfId="30397" xr:uid="{509A865A-3C5B-4D3F-8839-ACE66CEDB639}"/>
    <cellStyle name="出力 3 2 9 11" xfId="6786" xr:uid="{F791C707-F33A-4B23-9C26-FBF854019796}"/>
    <cellStyle name="出力 3 2 9 11 2" xfId="17542" xr:uid="{B91247AF-EB6B-464E-9171-D546F431F58A}"/>
    <cellStyle name="出力 3 2 9 11 2 2" xfId="39232" xr:uid="{B93D6CC6-08F5-4677-9CE1-3152055EFB8B}"/>
    <cellStyle name="出力 3 2 9 11 3" xfId="28473" xr:uid="{945CFC41-0E49-40FB-A3D1-5A44A1F06B26}"/>
    <cellStyle name="出力 3 2 9 12" xfId="8781" xr:uid="{2988C23F-4DD0-4436-9F7F-248E0A615A38}"/>
    <cellStyle name="出力 3 2 9 12 2" xfId="19537" xr:uid="{94318CD5-7278-4819-8019-1735F157DE19}"/>
    <cellStyle name="出力 3 2 9 12 2 2" xfId="41228" xr:uid="{C3182509-166E-4A96-A1B3-83CACF64C7CB}"/>
    <cellStyle name="出力 3 2 9 12 3" xfId="30469" xr:uid="{71810360-D58C-4D78-9726-AD7F6165D339}"/>
    <cellStyle name="出力 3 2 9 13" xfId="10643" xr:uid="{DA12D08C-23E1-4646-8C4A-39568A126F85}"/>
    <cellStyle name="出力 3 2 9 13 2" xfId="21400" xr:uid="{F2D4E560-9ED5-4EC2-AAF1-4C9ED09A67A2}"/>
    <cellStyle name="出力 3 2 9 13 2 2" xfId="43091" xr:uid="{0E07A13F-2630-4885-8A5A-4F849E17A6B3}"/>
    <cellStyle name="出力 3 2 9 13 3" xfId="32332" xr:uid="{8D8D513C-D1C7-497F-BB09-2E36E9CBCC12}"/>
    <cellStyle name="出力 3 2 9 14" xfId="6801" xr:uid="{55011AAA-FE36-4139-9C65-ECB2E561B929}"/>
    <cellStyle name="出力 3 2 9 14 2" xfId="17557" xr:uid="{B2C80C36-9FA9-4C51-BD2F-1C7EB2098E8D}"/>
    <cellStyle name="出力 3 2 9 14 2 2" xfId="39247" xr:uid="{7A0D4CA2-92F4-4CE0-90FC-9279F4475D42}"/>
    <cellStyle name="出力 3 2 9 14 3" xfId="28488" xr:uid="{5179E991-C14D-4798-A15E-CEE8DC19B0CE}"/>
    <cellStyle name="出力 3 2 9 15" xfId="10702" xr:uid="{B7F28160-80B5-4E70-94B2-8DEC5BEFE282}"/>
    <cellStyle name="出力 3 2 9 15 2" xfId="21459" xr:uid="{08CEFEF4-1CD8-4585-A948-42BDA15F8390}"/>
    <cellStyle name="出力 3 2 9 15 2 2" xfId="43150" xr:uid="{4ED7BBD5-664E-4C3D-8452-BA96B0A6BF32}"/>
    <cellStyle name="出力 3 2 9 15 3" xfId="32391" xr:uid="{897DF084-1ADB-4CC4-9137-14905179E95A}"/>
    <cellStyle name="出力 3 2 9 16" xfId="11324" xr:uid="{9F7783CA-300A-4433-983D-6386726CD5F8}"/>
    <cellStyle name="出力 3 2 9 16 2" xfId="22081" xr:uid="{809AFC99-CDF4-4F36-A17B-625B36D0F611}"/>
    <cellStyle name="出力 3 2 9 16 2 2" xfId="43772" xr:uid="{2492D72B-FF5A-4CF5-B053-7A46D25AB49A}"/>
    <cellStyle name="出力 3 2 9 16 3" xfId="33013" xr:uid="{727F69D4-8410-462F-B1D7-F63AF5D0A22C}"/>
    <cellStyle name="出力 3 2 9 17" xfId="13160" xr:uid="{2608EF07-982F-4DB7-94DF-D2AA5CA8FFCB}"/>
    <cellStyle name="出力 3 2 9 17 2" xfId="34849" xr:uid="{A0678F73-F636-4606-9A77-A77732B9D828}"/>
    <cellStyle name="出力 3 2 9 18" xfId="24089" xr:uid="{459B066D-4AD7-4769-B264-6CEFCD321FE0}"/>
    <cellStyle name="出力 3 2 9 19" xfId="45787" xr:uid="{9647B974-01CA-443E-A3D9-A467E0722A2B}"/>
    <cellStyle name="出力 3 2 9 2" xfId="3335" xr:uid="{5616D1C3-4F1C-4022-994B-06BB95B48F9B}"/>
    <cellStyle name="出力 3 2 9 2 2" xfId="14091" xr:uid="{E89464ED-126A-4804-A721-836C29D0D0ED}"/>
    <cellStyle name="出力 3 2 9 2 2 2" xfId="35781" xr:uid="{88CA82AC-1144-47CC-81CA-9DA3F61EEB47}"/>
    <cellStyle name="出力 3 2 9 2 2 3" xfId="49998" xr:uid="{73BA37C9-F0FB-493F-BB5E-2121E4154E11}"/>
    <cellStyle name="出力 3 2 9 2 3" xfId="25022" xr:uid="{C5790A92-160B-41F7-8ADA-9B88E633E5AF}"/>
    <cellStyle name="出力 3 2 9 2 4" xfId="47829" xr:uid="{D4844014-856D-4428-AFFF-ABB4010E9012}"/>
    <cellStyle name="出力 3 2 9 20" xfId="46465" xr:uid="{4AFC4C78-C9E5-4C90-9129-60B8F85C780E}"/>
    <cellStyle name="出力 3 2 9 21" xfId="47149" xr:uid="{8087EA53-5BEA-4EC9-ACE3-164BA1AD522B}"/>
    <cellStyle name="出力 3 2 9 3" xfId="4012" xr:uid="{F33F4429-D151-43A4-9F86-0D0DACC78A1F}"/>
    <cellStyle name="出力 3 2 9 3 2" xfId="14768" xr:uid="{CC2349ED-63B9-4592-8513-EC9BE8BAE399}"/>
    <cellStyle name="出力 3 2 9 3 2 2" xfId="36458" xr:uid="{56A54C63-4971-4258-B6AA-4EA4A6FC4E7E}"/>
    <cellStyle name="出力 3 2 9 3 2 3" xfId="50678" xr:uid="{2F94A4FB-D4BC-4E7C-BE7C-236523C5D9B1}"/>
    <cellStyle name="出力 3 2 9 3 3" xfId="25700" xr:uid="{0F5A5365-07B5-401F-8C28-667AEB5F711F}"/>
    <cellStyle name="出力 3 2 9 3 4" xfId="48509" xr:uid="{7421F012-2E65-4980-AE78-6CB8FCCAEC93}"/>
    <cellStyle name="出力 3 2 9 4" xfId="4692" xr:uid="{10403094-7FA3-4B9F-AEC1-FDA3B673018C}"/>
    <cellStyle name="出力 3 2 9 4 2" xfId="15448" xr:uid="{BD722B66-37EE-4E01-9700-93CB2167FA45}"/>
    <cellStyle name="出力 3 2 9 4 2 2" xfId="37138" xr:uid="{1BD5EB35-571E-43F9-89B7-632B8CE08CDF}"/>
    <cellStyle name="出力 3 2 9 4 3" xfId="26380" xr:uid="{8E677843-ED55-4A60-922B-095E77120946}"/>
    <cellStyle name="出力 3 2 9 4 4" xfId="49318" xr:uid="{798AC722-0B4A-4348-8481-6E6AF9CB3325}"/>
    <cellStyle name="出力 3 2 9 5" xfId="5368" xr:uid="{63D93608-1AD4-4BEE-BC04-A34FCB31614F}"/>
    <cellStyle name="出力 3 2 9 5 2" xfId="16124" xr:uid="{66E9F7FF-1341-4EE3-9F9A-F1C2A79B7E62}"/>
    <cellStyle name="出力 3 2 9 5 2 2" xfId="37814" xr:uid="{D17E0C00-857F-44B6-8994-B507E6CD67EB}"/>
    <cellStyle name="出力 3 2 9 5 3" xfId="27056" xr:uid="{FF45410B-A726-444A-94EE-69EA792803DC}"/>
    <cellStyle name="出力 3 2 9 6" xfId="6057" xr:uid="{198B5078-6C8D-4761-B4D9-E9AF7AFEC494}"/>
    <cellStyle name="出力 3 2 9 6 2" xfId="16813" xr:uid="{CB43A7C9-BD08-4B47-BA4D-9242CB22D3B5}"/>
    <cellStyle name="出力 3 2 9 6 2 2" xfId="38503" xr:uid="{6CC37474-BFFF-494B-94E5-2BB4423353BB}"/>
    <cellStyle name="出力 3 2 9 6 3" xfId="27744" xr:uid="{522FF234-B278-4021-9D22-8F62F8B26591}"/>
    <cellStyle name="出力 3 2 9 7" xfId="6731" xr:uid="{5176DB07-0AA1-4FFB-A131-2E76F71474AE}"/>
    <cellStyle name="出力 3 2 9 7 2" xfId="17487" xr:uid="{6C4795A3-6460-48C8-8E68-34773482AE5D}"/>
    <cellStyle name="出力 3 2 9 7 2 2" xfId="39177" xr:uid="{37569396-B52A-4851-9366-8A05DCE081C7}"/>
    <cellStyle name="出力 3 2 9 7 3" xfId="28418" xr:uid="{CE512BB9-DB1D-4833-8322-118C9962D744}"/>
    <cellStyle name="出力 3 2 9 8" xfId="7407" xr:uid="{D5AE9A50-A4E1-44BD-8C66-5E3AE26CE9DF}"/>
    <cellStyle name="出力 3 2 9 8 2" xfId="18163" xr:uid="{905412AB-AA9C-40EE-B6B3-3A0105F56868}"/>
    <cellStyle name="出力 3 2 9 8 2 2" xfId="39853" xr:uid="{A2018463-E2C2-49AF-B124-05CD4926E48A}"/>
    <cellStyle name="出力 3 2 9 8 3" xfId="29094" xr:uid="{B6E97F0D-BB68-4CE4-8611-745B4793E2E4}"/>
    <cellStyle name="出力 3 2 9 9" xfId="2611" xr:uid="{70E8D173-94F3-4695-8E0C-75D25D41358E}"/>
    <cellStyle name="出力 3 2 9 9 2" xfId="13980" xr:uid="{BA56857C-1664-4BB7-9CB8-1BDC8465CE26}"/>
    <cellStyle name="出力 3 2 9 9 2 2" xfId="35670" xr:uid="{5DC37398-2BED-46DE-AFD1-1D614C740CCC}"/>
    <cellStyle name="出力 3 2 9 9 3" xfId="24911" xr:uid="{98E5CF4E-9F5C-455E-ACCE-837B455539D4}"/>
    <cellStyle name="出力 3 3" xfId="2407" xr:uid="{36186598-0933-4E22-9162-A43C1962558E}"/>
    <cellStyle name="出力 3 3 10" xfId="3232" xr:uid="{7CC5BAB9-FBA8-47C9-972F-C625F3079BA3}"/>
    <cellStyle name="出力 3 3 10 10" xfId="9260" xr:uid="{B8E34309-17C9-4391-A8ED-A357494F2589}"/>
    <cellStyle name="出力 3 3 10 10 2" xfId="20017" xr:uid="{3D568DE2-A196-4CD2-B78B-E196F0C0BE43}"/>
    <cellStyle name="出力 3 3 10 10 2 2" xfId="41708" xr:uid="{E03E3B6B-35B9-406A-BD27-C1FDE979031F}"/>
    <cellStyle name="出力 3 3 10 10 3" xfId="30949" xr:uid="{344A49EE-7E80-4D29-B4CC-C8F060120A19}"/>
    <cellStyle name="出力 3 3 10 11" xfId="9886" xr:uid="{C7915DBD-E1A8-43B9-8049-136F22D253EB}"/>
    <cellStyle name="出力 3 3 10 11 2" xfId="20643" xr:uid="{E6453BA5-6DC2-407B-94AB-0E0B11161544}"/>
    <cellStyle name="出力 3 3 10 11 2 2" xfId="42334" xr:uid="{0F98383F-203A-4FE9-BE7C-5AC9DA5C94F4}"/>
    <cellStyle name="出力 3 3 10 11 3" xfId="31575" xr:uid="{22B1C716-8DAA-4814-ADEC-AE17552089CD}"/>
    <cellStyle name="出力 3 3 10 12" xfId="10521" xr:uid="{D75F5427-6CED-40E8-959F-613D1D092204}"/>
    <cellStyle name="出力 3 3 10 12 2" xfId="21278" xr:uid="{BC8266B8-4C42-44F7-B26D-CA6C95C9497C}"/>
    <cellStyle name="出力 3 3 10 12 2 2" xfId="42969" xr:uid="{4F9E9AE3-36F1-4595-BC99-263C68C37AC2}"/>
    <cellStyle name="出力 3 3 10 12 3" xfId="32210" xr:uid="{4A5B6213-3720-4E49-BF60-D2A33D67CE67}"/>
    <cellStyle name="出力 3 3 10 13" xfId="11173" xr:uid="{4FA12072-C86B-41C2-A7BD-C4C74C9E108A}"/>
    <cellStyle name="出力 3 3 10 13 2" xfId="21930" xr:uid="{AFF4D9B0-1363-4AC6-874C-D45BB11427E1}"/>
    <cellStyle name="出力 3 3 10 13 2 2" xfId="43621" xr:uid="{A0289DFC-54B6-4AD9-9AFD-25345C465815}"/>
    <cellStyle name="出力 3 3 10 13 3" xfId="32862" xr:uid="{D5FDC4D0-A375-422D-B2EA-E422E85961D4}"/>
    <cellStyle name="出力 3 3 10 14" xfId="11798" xr:uid="{8DE74711-8933-4921-90B1-6DE952DFA39A}"/>
    <cellStyle name="出力 3 3 10 14 2" xfId="22555" xr:uid="{C2D505E1-F285-45B6-A669-70006A6D65E4}"/>
    <cellStyle name="出力 3 3 10 14 2 2" xfId="44246" xr:uid="{3C0AAD13-1ADB-42FC-B627-BD40FB66789B}"/>
    <cellStyle name="出力 3 3 10 14 3" xfId="33487" xr:uid="{311163F6-6C44-464F-95E5-EE76FEC03566}"/>
    <cellStyle name="出力 3 3 10 15" xfId="12403" xr:uid="{1C659E1F-7D41-44E5-86B3-D34BC19386CB}"/>
    <cellStyle name="出力 3 3 10 15 2" xfId="23160" xr:uid="{1BA62B89-CD86-41D5-9598-4B912AA6D77B}"/>
    <cellStyle name="出力 3 3 10 15 2 2" xfId="44851" xr:uid="{65480690-EA9B-44A7-8273-3738A30DF2AA}"/>
    <cellStyle name="出力 3 3 10 15 3" xfId="34092" xr:uid="{496249B4-74F5-4698-8E6F-AD398EE8403E}"/>
    <cellStyle name="出力 3 3 10 16" xfId="13032" xr:uid="{217477C5-5DB1-4EA4-9E28-23ACED6EFC41}"/>
    <cellStyle name="出力 3 3 10 16 2" xfId="23789" xr:uid="{18C56090-FF61-4B71-A179-B06E02B09DCB}"/>
    <cellStyle name="出力 3 3 10 16 2 2" xfId="45480" xr:uid="{F514C6E0-E727-4AD1-8356-D059DD6F69BE}"/>
    <cellStyle name="出力 3 3 10 16 3" xfId="34721" xr:uid="{8BE40818-47F4-4FD4-B3AB-AAB3951AFD2A}"/>
    <cellStyle name="出力 3 3 10 17" xfId="13703" xr:uid="{7AD31A4F-0D0C-4291-B00A-D9DA79E62524}"/>
    <cellStyle name="出力 3 3 10 17 2" xfId="35392" xr:uid="{73DEB30F-8212-4936-A08E-09FD6C6CED52}"/>
    <cellStyle name="出力 3 3 10 18" xfId="24632" xr:uid="{4DD330BA-80E9-403F-8B3D-2048852600E4}"/>
    <cellStyle name="出力 3 3 10 19" xfId="46330" xr:uid="{A06E4501-4E11-449D-A1A7-A92F98F0ABD9}"/>
    <cellStyle name="出力 3 3 10 2" xfId="3884" xr:uid="{161A74B5-166E-4089-AF9E-ACB213B48199}"/>
    <cellStyle name="出力 3 3 10 2 2" xfId="14640" xr:uid="{1781E76F-6FBF-4C82-94B2-83DC2239110B}"/>
    <cellStyle name="出力 3 3 10 2 2 2" xfId="36330" xr:uid="{2225B03F-7FF3-41ED-83F1-79EE11F733F6}"/>
    <cellStyle name="出力 3 3 10 2 2 3" xfId="50541" xr:uid="{24DF46E6-107E-401E-8CD6-22B068DADA1A}"/>
    <cellStyle name="出力 3 3 10 2 3" xfId="25572" xr:uid="{B0325C3D-E78C-4D8A-AF35-FB938B0CD9F8}"/>
    <cellStyle name="出力 3 3 10 2 4" xfId="48372" xr:uid="{0BC2B552-5E82-4D93-B4A4-1B063F3DD008}"/>
    <cellStyle name="出力 3 3 10 20" xfId="47008" xr:uid="{35FD1A97-9D82-4599-AD0C-5A5A1F0C7E50}"/>
    <cellStyle name="出力 3 3 10 21" xfId="47692" xr:uid="{6716ECFA-D778-4C3B-9E96-6CB2418F46F6}"/>
    <cellStyle name="出力 3 3 10 3" xfId="4564" xr:uid="{3C0916BF-9655-42A2-AC99-7AE2FA0F20E2}"/>
    <cellStyle name="出力 3 3 10 3 2" xfId="15320" xr:uid="{F5C46FEE-7DFA-49F0-AC30-9F77F04FB686}"/>
    <cellStyle name="出力 3 3 10 3 2 2" xfId="37010" xr:uid="{AA50D28D-8266-4076-93FA-2B1B29184CC5}"/>
    <cellStyle name="出力 3 3 10 3 2 3" xfId="51221" xr:uid="{EA1EE275-0188-40C5-9119-61CC9637E3D6}"/>
    <cellStyle name="出力 3 3 10 3 3" xfId="26252" xr:uid="{C18A6B2C-3880-4469-843D-930D374E0D8C}"/>
    <cellStyle name="出力 3 3 10 3 4" xfId="49052" xr:uid="{27B13012-18F7-4250-B9F2-89A14217FEC5}"/>
    <cellStyle name="出力 3 3 10 4" xfId="5240" xr:uid="{CFD60A45-21A2-4EC4-8009-691E82897CC0}"/>
    <cellStyle name="出力 3 3 10 4 2" xfId="15996" xr:uid="{3BB1A429-6738-4E59-9043-DF1B207D9655}"/>
    <cellStyle name="出力 3 3 10 4 2 2" xfId="37686" xr:uid="{B9661E06-2171-4C32-B2FD-7998FE90E5E3}"/>
    <cellStyle name="出力 3 3 10 4 3" xfId="26928" xr:uid="{968B9A6F-4322-4BE8-B8DC-6E44AC551696}"/>
    <cellStyle name="出力 3 3 10 4 4" xfId="49861" xr:uid="{6601B734-4AAB-4BDB-9ADD-A5A8122AB3E6}"/>
    <cellStyle name="出力 3 3 10 5" xfId="5920" xr:uid="{F7994E2D-194E-4A20-8FDD-789015AFEDA1}"/>
    <cellStyle name="出力 3 3 10 5 2" xfId="16676" xr:uid="{4E0C5B3A-CEC2-49C0-8D8D-84561E3AC39B}"/>
    <cellStyle name="出力 3 3 10 5 2 2" xfId="38366" xr:uid="{EEBB0123-A997-4AFC-BC21-F9B4C96A6A3C}"/>
    <cellStyle name="出力 3 3 10 5 3" xfId="27607" xr:uid="{ECFC6AA8-ED38-4DA7-B16F-ADF301946F90}"/>
    <cellStyle name="出力 3 3 10 6" xfId="6603" xr:uid="{B897192F-354E-4F5B-9DB4-CB695336E4F1}"/>
    <cellStyle name="出力 3 3 10 6 2" xfId="17359" xr:uid="{B25737F4-839A-4D5D-BEBA-63D5DBE752B4}"/>
    <cellStyle name="出力 3 3 10 6 2 2" xfId="39049" xr:uid="{B872ECE1-8323-469B-B972-43EAAF9A913B}"/>
    <cellStyle name="出力 3 3 10 6 3" xfId="28290" xr:uid="{65B47B48-F47F-430A-8CA4-1D69E069ACC4}"/>
    <cellStyle name="出力 3 3 10 7" xfId="7282" xr:uid="{B2F87D37-A13F-4FD3-B0E6-B0BD7B0BCDDC}"/>
    <cellStyle name="出力 3 3 10 7 2" xfId="18038" xr:uid="{5A9445F9-4952-470C-AEA6-AD1854C3DEFA}"/>
    <cellStyle name="出力 3 3 10 7 2 2" xfId="39728" xr:uid="{304E09E0-E52F-461F-B988-E7587BD70533}"/>
    <cellStyle name="出力 3 3 10 7 3" xfId="28969" xr:uid="{1904CE31-1ED0-4CE7-9D1F-BA06D225E062}"/>
    <cellStyle name="出力 3 3 10 8" xfId="7945" xr:uid="{1C3B16E1-C126-4E43-864A-D4AEF1A0AEAA}"/>
    <cellStyle name="出力 3 3 10 8 2" xfId="18701" xr:uid="{E8B39175-F413-484E-9350-DE0045A4BDA0}"/>
    <cellStyle name="出力 3 3 10 8 2 2" xfId="40392" xr:uid="{E311194A-F49A-45F1-868E-7765EF1877BE}"/>
    <cellStyle name="出力 3 3 10 8 3" xfId="29633" xr:uid="{9B49A905-EF48-448A-9320-0DF9D7290113}"/>
    <cellStyle name="出力 3 3 10 9" xfId="8581" xr:uid="{191E98DD-7BDF-41FF-AE5C-AC396F1CD7E2}"/>
    <cellStyle name="出力 3 3 10 9 2" xfId="19337" xr:uid="{EE323BFE-1475-4A66-91D9-EAA21747081A}"/>
    <cellStyle name="出力 3 3 10 9 2 2" xfId="41028" xr:uid="{11FBA5B5-A2A3-4666-AF82-591E32A91109}"/>
    <cellStyle name="出力 3 3 10 9 3" xfId="30269" xr:uid="{661EC102-457E-4423-BB09-70AC2417A116}"/>
    <cellStyle name="出力 3 3 11" xfId="3292" xr:uid="{5FAD7577-D7F5-4C96-94E6-F65B9938D44F}"/>
    <cellStyle name="出力 3 3 11 10" xfId="9320" xr:uid="{DB8AF660-D63D-4944-89FB-8D1BE3BF9588}"/>
    <cellStyle name="出力 3 3 11 10 2" xfId="20077" xr:uid="{6C0DD230-B8A1-4D60-961A-0CB7F467384B}"/>
    <cellStyle name="出力 3 3 11 10 2 2" xfId="41768" xr:uid="{8BC4D2F4-C9E3-4FD3-A896-5261EA7A9F31}"/>
    <cellStyle name="出力 3 3 11 10 3" xfId="31009" xr:uid="{8C369756-9975-41C1-999E-E74E57EDE50C}"/>
    <cellStyle name="出力 3 3 11 11" xfId="9946" xr:uid="{F6AC91AE-72CD-438E-A1F2-1C355440E1F3}"/>
    <cellStyle name="出力 3 3 11 11 2" xfId="20703" xr:uid="{C3B70728-901D-427D-89B6-4EBF93CA46B3}"/>
    <cellStyle name="出力 3 3 11 11 2 2" xfId="42394" xr:uid="{80670CDE-D1A7-4444-8450-D8298C54680D}"/>
    <cellStyle name="出力 3 3 11 11 3" xfId="31635" xr:uid="{EA90D876-97B2-4319-8237-C7AF3B14CE15}"/>
    <cellStyle name="出力 3 3 11 12" xfId="10581" xr:uid="{F5B2CF8D-B5D5-477C-80C8-E7E9C41567FE}"/>
    <cellStyle name="出力 3 3 11 12 2" xfId="21338" xr:uid="{28CFA745-2E93-461F-AA67-8721C2687840}"/>
    <cellStyle name="出力 3 3 11 12 2 2" xfId="43029" xr:uid="{9316803F-A78C-4F73-8CBF-88F8DF4D1888}"/>
    <cellStyle name="出力 3 3 11 12 3" xfId="32270" xr:uid="{092F5AAD-4DE4-455E-8AB8-B9E8FE17C664}"/>
    <cellStyle name="出力 3 3 11 13" xfId="11233" xr:uid="{5CCFC5A4-D89D-4908-9C0C-32003D5FD22B}"/>
    <cellStyle name="出力 3 3 11 13 2" xfId="21990" xr:uid="{A1CD09FD-3D8E-4947-B41E-D8F3139D9669}"/>
    <cellStyle name="出力 3 3 11 13 2 2" xfId="43681" xr:uid="{4A515698-6253-49FE-BBAA-EDFF118B338C}"/>
    <cellStyle name="出力 3 3 11 13 3" xfId="32922" xr:uid="{D81E8FE6-9C63-4839-8FCA-1770B0D9522B}"/>
    <cellStyle name="出力 3 3 11 14" xfId="11858" xr:uid="{3DE99B62-E7AD-4C7F-B100-86B13F606A88}"/>
    <cellStyle name="出力 3 3 11 14 2" xfId="22615" xr:uid="{3A562092-471D-4AEF-A3A5-049D4A658857}"/>
    <cellStyle name="出力 3 3 11 14 2 2" xfId="44306" xr:uid="{3019AFFE-C8CB-4933-83E0-849A4C22CF10}"/>
    <cellStyle name="出力 3 3 11 14 3" xfId="33547" xr:uid="{53FCD311-2A5C-4156-AD57-053159D8E7FE}"/>
    <cellStyle name="出力 3 3 11 15" xfId="12463" xr:uid="{B7B70134-B907-49F5-8116-6AD06027B062}"/>
    <cellStyle name="出力 3 3 11 15 2" xfId="23220" xr:uid="{7297D19F-5990-48FE-AAFB-54906019A2E8}"/>
    <cellStyle name="出力 3 3 11 15 2 2" xfId="44911" xr:uid="{4CF17D9A-37A4-43D9-AE30-AC97681ED626}"/>
    <cellStyle name="出力 3 3 11 15 3" xfId="34152" xr:uid="{700497E4-2CE8-4B51-8D1A-B3DCF4FBDF2D}"/>
    <cellStyle name="出力 3 3 11 16" xfId="13092" xr:uid="{71281168-2134-4F85-839B-4C1C5FA40701}"/>
    <cellStyle name="出力 3 3 11 16 2" xfId="23849" xr:uid="{82FF40BB-920F-4317-89FA-F322923EA6A1}"/>
    <cellStyle name="出力 3 3 11 16 2 2" xfId="45540" xr:uid="{7C2987C5-A070-4F87-B1AA-215EED69D56E}"/>
    <cellStyle name="出力 3 3 11 16 3" xfId="34781" xr:uid="{BAB329D2-32EB-4036-A57F-895ABBBBFF10}"/>
    <cellStyle name="出力 3 3 11 17" xfId="13763" xr:uid="{68B2F8BA-6055-4599-8D57-8B5D1CA1F799}"/>
    <cellStyle name="出力 3 3 11 17 2" xfId="35452" xr:uid="{E76CC408-D53F-4364-B426-BC52EFAC5DDF}"/>
    <cellStyle name="出力 3 3 11 18" xfId="24692" xr:uid="{8950290D-4042-4A65-B7FE-48F3179FE8E0}"/>
    <cellStyle name="出力 3 3 11 19" xfId="46390" xr:uid="{7432ABE7-5A58-4CD2-B161-35C091760385}"/>
    <cellStyle name="出力 3 3 11 2" xfId="3944" xr:uid="{C8ACE099-5116-4661-96E6-70D6DA50C07F}"/>
    <cellStyle name="出力 3 3 11 2 2" xfId="14700" xr:uid="{C4E9B274-6BFF-4EF9-B573-FA1403CA1A26}"/>
    <cellStyle name="出力 3 3 11 2 2 2" xfId="36390" xr:uid="{C07045ED-7B76-4374-A15F-E451599E399C}"/>
    <cellStyle name="出力 3 3 11 2 2 3" xfId="50601" xr:uid="{0B78AF4B-4342-4A24-8089-076AB0E68A37}"/>
    <cellStyle name="出力 3 3 11 2 3" xfId="25632" xr:uid="{40AEB1DB-DA48-455C-8FA1-E40F3BED305B}"/>
    <cellStyle name="出力 3 3 11 2 4" xfId="48432" xr:uid="{CD048E70-B55A-416D-8D2F-BF24F0A06EF5}"/>
    <cellStyle name="出力 3 3 11 20" xfId="47068" xr:uid="{26529E5E-F25E-40E4-8F94-BA2AE7852345}"/>
    <cellStyle name="出力 3 3 11 21" xfId="47752" xr:uid="{6C56A5F2-28A9-4E9E-AB10-E3116A3A03DB}"/>
    <cellStyle name="出力 3 3 11 3" xfId="4624" xr:uid="{D478CEB9-4D56-40C0-B4BD-250139C4744B}"/>
    <cellStyle name="出力 3 3 11 3 2" xfId="15380" xr:uid="{224B4DC2-ED5F-4120-8526-19A8F06FCA76}"/>
    <cellStyle name="出力 3 3 11 3 2 2" xfId="37070" xr:uid="{66A3621D-39C4-4905-9549-378E6EF80495}"/>
    <cellStyle name="出力 3 3 11 3 2 3" xfId="51281" xr:uid="{B6ECA222-BD91-4FCA-811A-9978797B7B26}"/>
    <cellStyle name="出力 3 3 11 3 3" xfId="26312" xr:uid="{8C9E1B52-4156-490C-81CD-718DBEE1AC72}"/>
    <cellStyle name="出力 3 3 11 3 4" xfId="49112" xr:uid="{945569A9-2712-4069-AE66-EA64D868A201}"/>
    <cellStyle name="出力 3 3 11 4" xfId="5300" xr:uid="{571611EA-021E-494B-AA17-132AC3598B09}"/>
    <cellStyle name="出力 3 3 11 4 2" xfId="16056" xr:uid="{8FE2FAAC-F158-437B-897D-DF0530D48274}"/>
    <cellStyle name="出力 3 3 11 4 2 2" xfId="37746" xr:uid="{A65D3541-1E67-4819-B1C9-123ABD468DC0}"/>
    <cellStyle name="出力 3 3 11 4 3" xfId="26988" xr:uid="{8A51F877-93E5-4EF8-9328-5FA2B2443E3C}"/>
    <cellStyle name="出力 3 3 11 4 4" xfId="49921" xr:uid="{7BBA8F4C-45A7-4D18-9447-2CAD3EBC31F7}"/>
    <cellStyle name="出力 3 3 11 5" xfId="5980" xr:uid="{07E95768-698C-4A54-AE29-B3270D0C155D}"/>
    <cellStyle name="出力 3 3 11 5 2" xfId="16736" xr:uid="{58F30D93-EC5C-4325-97A9-055199CD604E}"/>
    <cellStyle name="出力 3 3 11 5 2 2" xfId="38426" xr:uid="{56179EA6-7B6D-4D20-A425-15184CDBD4F1}"/>
    <cellStyle name="出力 3 3 11 5 3" xfId="27667" xr:uid="{85F82519-BA08-4072-9699-98A6FDE444F7}"/>
    <cellStyle name="出力 3 3 11 6" xfId="6663" xr:uid="{B036A033-132C-4E9E-AE3E-122CB99B2E0E}"/>
    <cellStyle name="出力 3 3 11 6 2" xfId="17419" xr:uid="{94F01348-1CDE-47BB-BBC1-06EF274484DD}"/>
    <cellStyle name="出力 3 3 11 6 2 2" xfId="39109" xr:uid="{D9184BF1-9917-4352-8194-24DC9ACDFF84}"/>
    <cellStyle name="出力 3 3 11 6 3" xfId="28350" xr:uid="{82F4AA7E-7763-46B7-8F62-3EC7F9C4DCE3}"/>
    <cellStyle name="出力 3 3 11 7" xfId="7342" xr:uid="{74F6635B-4AE5-4527-BC08-3AD683F2517A}"/>
    <cellStyle name="出力 3 3 11 7 2" xfId="18098" xr:uid="{6FBA5295-BD2C-49CE-A85F-064A80EC5DEC}"/>
    <cellStyle name="出力 3 3 11 7 2 2" xfId="39788" xr:uid="{8C3AFCFE-D8B8-437B-A626-66734789E17C}"/>
    <cellStyle name="出力 3 3 11 7 3" xfId="29029" xr:uid="{26305AF6-00D7-42EC-8039-835261CD45C5}"/>
    <cellStyle name="出力 3 3 11 8" xfId="8005" xr:uid="{B057F854-1917-4B32-9F1E-98C5D7CF8B69}"/>
    <cellStyle name="出力 3 3 11 8 2" xfId="18761" xr:uid="{21AA928C-E397-4C2E-AB2D-842D31A36471}"/>
    <cellStyle name="出力 3 3 11 8 2 2" xfId="40452" xr:uid="{827D26C4-AEF4-4F11-B364-3C494E5BAF28}"/>
    <cellStyle name="出力 3 3 11 8 3" xfId="29693" xr:uid="{857D998E-E5E9-4C28-BB51-9BA425B8578F}"/>
    <cellStyle name="出力 3 3 11 9" xfId="8641" xr:uid="{4643DD9D-CA86-4020-A279-CEC600BB1486}"/>
    <cellStyle name="出力 3 3 11 9 2" xfId="19397" xr:uid="{7DD384E2-1E2B-4BAD-A8DA-F02B53AFD205}"/>
    <cellStyle name="出力 3 3 11 9 2 2" xfId="41088" xr:uid="{BFD07D5F-5C7D-4605-A3D3-CE357B2A7C02}"/>
    <cellStyle name="出力 3 3 11 9 3" xfId="30329" xr:uid="{7C9667D2-889A-4F92-8BCA-9976BDDBB8C4}"/>
    <cellStyle name="出力 3 3 12" xfId="2728" xr:uid="{C97EEF38-2530-40E4-A529-1A25FC5F2B11}"/>
    <cellStyle name="出力 3 3 12 2" xfId="14034" xr:uid="{EDB803FC-AB7C-45AB-B5CB-C8FC7E215AB0}"/>
    <cellStyle name="出力 3 3 12 2 2" xfId="35724" xr:uid="{A9107710-1AF6-4591-A12A-8E8404100DA7}"/>
    <cellStyle name="出力 3 3 12 2 3" xfId="50044" xr:uid="{9EFF4122-A734-4991-8031-89E8E3504503}"/>
    <cellStyle name="出力 3 3 12 3" xfId="24965" xr:uid="{F8E5AF4A-F0D3-483A-808C-C7DE04F4256E}"/>
    <cellStyle name="出力 3 3 12 4" xfId="47875" xr:uid="{E858B36C-DF34-4DA2-BDD0-5DC3BADD8867}"/>
    <cellStyle name="出力 3 3 13" xfId="3381" xr:uid="{C32196AE-CD78-46BD-8B37-7E3FFD4ED02D}"/>
    <cellStyle name="出力 3 3 13 2" xfId="14137" xr:uid="{3704EFCD-4C28-4879-A2F8-64903B04CFC5}"/>
    <cellStyle name="出力 3 3 13 2 2" xfId="35827" xr:uid="{EB56F5A2-BC47-43D8-8CA8-EF54F6073852}"/>
    <cellStyle name="出力 3 3 13 2 3" xfId="50724" xr:uid="{D93377A3-A9A7-4EBF-9CE0-16E0CE9343EE}"/>
    <cellStyle name="出力 3 3 13 3" xfId="25068" xr:uid="{A4458937-5915-4030-A8C4-DEA2DB0C40BC}"/>
    <cellStyle name="出力 3 3 13 4" xfId="48555" xr:uid="{3E508A95-F688-4C26-A352-2378B5DB84D7}"/>
    <cellStyle name="出力 3 3 14" xfId="4058" xr:uid="{3392350B-380C-4CBF-8C21-945AC6394B83}"/>
    <cellStyle name="出力 3 3 14 2" xfId="14814" xr:uid="{B66D0620-B8D6-4FAC-AE14-D48AA5E200A7}"/>
    <cellStyle name="出力 3 3 14 2 2" xfId="36504" xr:uid="{E2C08F8F-452C-4AC4-88A9-1853832EA98E}"/>
    <cellStyle name="出力 3 3 14 3" xfId="25746" xr:uid="{FBF08AD5-4E26-4985-87AD-7880A9B7B89F}"/>
    <cellStyle name="出力 3 3 14 4" xfId="49364" xr:uid="{F45B92E8-CD0B-41BB-8A17-D9E9D509C930}"/>
    <cellStyle name="出力 3 3 15" xfId="4738" xr:uid="{480F5E8D-6CCE-4A9E-B36C-626780D326CD}"/>
    <cellStyle name="出力 3 3 15 2" xfId="15494" xr:uid="{EE12E058-228E-493C-B126-3FCDEC795C18}"/>
    <cellStyle name="出力 3 3 15 2 2" xfId="37184" xr:uid="{BA2968CE-A019-47BE-9D89-D1145D62B063}"/>
    <cellStyle name="出力 3 3 15 3" xfId="26426" xr:uid="{5C6B02F9-D9A3-4673-99F5-5158407AE1C0}"/>
    <cellStyle name="出力 3 3 16" xfId="5414" xr:uid="{12C3A6D8-36FB-42D4-B912-4625BD31473A}"/>
    <cellStyle name="出力 3 3 16 2" xfId="16170" xr:uid="{37671804-9371-43B8-8603-AE974D4B505F}"/>
    <cellStyle name="出力 3 3 16 2 2" xfId="37860" xr:uid="{F84A065A-60E0-4047-83C0-5950E4B0BAF2}"/>
    <cellStyle name="出力 3 3 16 3" xfId="27102" xr:uid="{00D9A3A5-A4A2-41EA-B602-CDF4F388F38A}"/>
    <cellStyle name="出力 3 3 17" xfId="6103" xr:uid="{29421C8D-CF4C-4C56-93F4-2E9A645564A4}"/>
    <cellStyle name="出力 3 3 17 2" xfId="16859" xr:uid="{CDE4833C-1FA9-4221-B746-44CC445EB32F}"/>
    <cellStyle name="出力 3 3 17 2 2" xfId="38549" xr:uid="{00E17F16-F677-473B-B3AC-149C1F33E1E0}"/>
    <cellStyle name="出力 3 3 17 3" xfId="27790" xr:uid="{5DA05556-289E-4044-8E23-EA4F544AB792}"/>
    <cellStyle name="出力 3 3 18" xfId="6777" xr:uid="{C0A02C21-D4A2-4445-AC70-2BC9E884AD95}"/>
    <cellStyle name="出力 3 3 18 2" xfId="17533" xr:uid="{F4359110-8010-450A-804F-EF7AE5C4D7B2}"/>
    <cellStyle name="出力 3 3 18 2 2" xfId="39223" xr:uid="{58E43D0D-328B-4777-971E-A49CAE06DBC3}"/>
    <cellStyle name="出力 3 3 18 3" xfId="28464" xr:uid="{D2763208-CEAC-4E00-BA05-A9B8698E07CD}"/>
    <cellStyle name="出力 3 3 19" xfId="7453" xr:uid="{75341F74-F4D6-4E7C-91C5-01845C10C55B}"/>
    <cellStyle name="出力 3 3 19 2" xfId="18209" xr:uid="{A54EA76E-12C3-4AE6-AC93-505D86DC563A}"/>
    <cellStyle name="出力 3 3 19 2 2" xfId="39899" xr:uid="{166B8836-C477-4083-B466-940914DD2E37}"/>
    <cellStyle name="出力 3 3 19 3" xfId="29140" xr:uid="{3B5DE321-3655-4D1D-8C81-53AC5B90E4BE}"/>
    <cellStyle name="出力 3 3 2" xfId="2787" xr:uid="{90F5DE69-B0C1-4A1C-B5E1-0C6B5F91AC2E}"/>
    <cellStyle name="出力 3 3 2 10" xfId="8815" xr:uid="{C0E55567-4CD6-49D6-BF55-48260602A65B}"/>
    <cellStyle name="出力 3 3 2 10 2" xfId="19571" xr:uid="{C676CEFD-FE5D-4635-9E6C-E96D68A9F068}"/>
    <cellStyle name="出力 3 3 2 10 2 2" xfId="41262" xr:uid="{CA3BE9F8-58B9-43F1-972D-50C9026166F0}"/>
    <cellStyle name="出力 3 3 2 10 3" xfId="30503" xr:uid="{4DAC2B28-2211-4681-AED0-C9AE8FC3A82B}"/>
    <cellStyle name="出力 3 3 2 11" xfId="9440" xr:uid="{0826CA87-438E-4FF5-8AF5-7D42E475BA2F}"/>
    <cellStyle name="出力 3 3 2 11 2" xfId="20197" xr:uid="{1198C46D-084E-4D88-B4D0-DFA791D41B70}"/>
    <cellStyle name="出力 3 3 2 11 2 2" xfId="41888" xr:uid="{8A78875E-AAE2-4C73-896F-32F92D3CEEA5}"/>
    <cellStyle name="出力 3 3 2 11 3" xfId="31129" xr:uid="{8590A285-7068-4B70-96EF-3FCC647ED088}"/>
    <cellStyle name="出力 3 3 2 12" xfId="10075" xr:uid="{9A423A7A-D61C-45B6-B9AE-5A4122D5C63A}"/>
    <cellStyle name="出力 3 3 2 12 2" xfId="20832" xr:uid="{7C1F1295-415C-4A8C-959E-9EDFCF457E7A}"/>
    <cellStyle name="出力 3 3 2 12 2 2" xfId="42523" xr:uid="{7D294A52-6928-4ABF-84C8-12B2A06BC2D6}"/>
    <cellStyle name="出力 3 3 2 12 3" xfId="31764" xr:uid="{C0FD5F4B-7297-48C7-A7E6-7921373000CF}"/>
    <cellStyle name="出力 3 3 2 13" xfId="10727" xr:uid="{898D929C-ABB5-4B3C-9D5C-F865EE9044C2}"/>
    <cellStyle name="出力 3 3 2 13 2" xfId="21484" xr:uid="{337EF9F9-66CC-45E0-80E9-50E7E2DA6C0E}"/>
    <cellStyle name="出力 3 3 2 13 2 2" xfId="43175" xr:uid="{D408D967-23E0-407A-98E3-ACAC58B30017}"/>
    <cellStyle name="出力 3 3 2 13 3" xfId="32416" xr:uid="{3E0AEB6C-298B-46B6-9C5D-8F1EBF5DBE1A}"/>
    <cellStyle name="出力 3 3 2 14" xfId="11352" xr:uid="{0CADC7E7-FB79-429E-BD71-C88235E5285D}"/>
    <cellStyle name="出力 3 3 2 14 2" xfId="22109" xr:uid="{46169133-CFEE-4FED-9BEA-9D64D0A109A8}"/>
    <cellStyle name="出力 3 3 2 14 2 2" xfId="43800" xr:uid="{D13810EE-CF45-44CF-A67F-2270D91C66AA}"/>
    <cellStyle name="出力 3 3 2 14 3" xfId="33041" xr:uid="{FF296B64-5848-4FCE-9E8F-2341F0498E21}"/>
    <cellStyle name="出力 3 3 2 15" xfId="11957" xr:uid="{44DA4335-C431-48FE-9497-569D122F945E}"/>
    <cellStyle name="出力 3 3 2 15 2" xfId="22714" xr:uid="{25F47FA6-AC32-4B80-8186-BB2C2ABEC5CB}"/>
    <cellStyle name="出力 3 3 2 15 2 2" xfId="44405" xr:uid="{FECA2C9F-1EAE-4040-AC67-3E02B20DB651}"/>
    <cellStyle name="出力 3 3 2 15 3" xfId="33646" xr:uid="{EB38DB69-F726-4777-9516-FA3ACD99B891}"/>
    <cellStyle name="出力 3 3 2 16" xfId="12586" xr:uid="{3D39CCEC-4201-4CB8-8A48-4E513A82702C}"/>
    <cellStyle name="出力 3 3 2 16 2" xfId="23343" xr:uid="{46AA61D6-9154-4654-B7A7-495B19160A57}"/>
    <cellStyle name="出力 3 3 2 16 2 2" xfId="45034" xr:uid="{454F3744-F321-4DEF-9788-B30169E079CC}"/>
    <cellStyle name="出力 3 3 2 16 3" xfId="34275" xr:uid="{9CC58F27-16C9-4098-B01E-1C336A821D57}"/>
    <cellStyle name="出力 3 3 2 17" xfId="13257" xr:uid="{B42A1205-DE21-451E-81F9-E0CD378FD9D8}"/>
    <cellStyle name="出力 3 3 2 17 2" xfId="34946" xr:uid="{C2CF0415-E8D1-4968-AF92-25939DB996F9}"/>
    <cellStyle name="出力 3 3 2 18" xfId="24186" xr:uid="{4615F2F6-1FCB-486E-9370-09883F9BFEB0}"/>
    <cellStyle name="出力 3 3 2 19" xfId="45884" xr:uid="{7BC6E808-6410-4E4F-9202-0BE5C70855A6}"/>
    <cellStyle name="出力 3 3 2 2" xfId="3438" xr:uid="{1F393EF4-380C-4D49-BB78-1DA57C9C7F35}"/>
    <cellStyle name="出力 3 3 2 2 2" xfId="14194" xr:uid="{E1B52643-CD05-4AF7-8117-375242154C92}"/>
    <cellStyle name="出力 3 3 2 2 2 2" xfId="35884" xr:uid="{0214698F-9A37-45ED-8E37-947E6F3C1E74}"/>
    <cellStyle name="出力 3 3 2 2 2 3" xfId="50095" xr:uid="{933CB72E-61C7-404C-A36C-EA43DB62FBA2}"/>
    <cellStyle name="出力 3 3 2 2 3" xfId="25125" xr:uid="{23B1D359-E052-475A-873A-68CCC2593DD4}"/>
    <cellStyle name="出力 3 3 2 2 4" xfId="47926" xr:uid="{704B23DC-6BF5-47AF-9DA8-181EB8C9DABE}"/>
    <cellStyle name="出力 3 3 2 20" xfId="46562" xr:uid="{B0A8CE6D-2E0E-40B2-BE29-C3F5B81FCF00}"/>
    <cellStyle name="出力 3 3 2 21" xfId="47246" xr:uid="{0BC32DE5-66EC-445D-AC69-983616BE74DB}"/>
    <cellStyle name="出力 3 3 2 3" xfId="4118" xr:uid="{CDAFDE77-EC5A-4B73-AE13-9116700B1373}"/>
    <cellStyle name="出力 3 3 2 3 2" xfId="14874" xr:uid="{BACC534F-05FA-48C1-947E-1984146A2775}"/>
    <cellStyle name="出力 3 3 2 3 2 2" xfId="36564" xr:uid="{DA7502FF-05FC-4F61-8C3C-22BEF29BBD4F}"/>
    <cellStyle name="出力 3 3 2 3 2 3" xfId="50775" xr:uid="{66714706-41FD-4324-A668-EDB1E1888BF6}"/>
    <cellStyle name="出力 3 3 2 3 3" xfId="25806" xr:uid="{5E0B41AF-CF35-4851-A853-361E92A3A1A9}"/>
    <cellStyle name="出力 3 3 2 3 4" xfId="48606" xr:uid="{A3C89DDB-DA1A-4B08-890A-83763CFB63D5}"/>
    <cellStyle name="出力 3 3 2 4" xfId="4794" xr:uid="{E387F554-F894-48AB-83C8-732A76FADAF4}"/>
    <cellStyle name="出力 3 3 2 4 2" xfId="15550" xr:uid="{0DF3966D-9A18-4F80-8AEC-C9FBF4BC758C}"/>
    <cellStyle name="出力 3 3 2 4 2 2" xfId="37240" xr:uid="{F2B88E5C-2A26-4383-96B4-5B924213D049}"/>
    <cellStyle name="出力 3 3 2 4 3" xfId="26482" xr:uid="{019B860A-9FA2-45F8-9B3C-DDEBBE2943C9}"/>
    <cellStyle name="出力 3 3 2 4 4" xfId="49415" xr:uid="{21963DB3-53D1-4E69-82B1-539F5B81808D}"/>
    <cellStyle name="出力 3 3 2 5" xfId="5474" xr:uid="{3C0FA0A1-3178-483B-96A1-E754EC377382}"/>
    <cellStyle name="出力 3 3 2 5 2" xfId="16230" xr:uid="{5C25C546-1014-4AE1-8758-1E4274056A6B}"/>
    <cellStyle name="出力 3 3 2 5 2 2" xfId="37920" xr:uid="{67E12F3A-531B-4402-B03C-755BE77BC96D}"/>
    <cellStyle name="出力 3 3 2 5 3" xfId="27162" xr:uid="{A919256D-FDB8-40AB-8A4B-757E400BCE95}"/>
    <cellStyle name="出力 3 3 2 6" xfId="6158" xr:uid="{5DDCAFEA-D20E-4F8A-A967-B8086D0A6318}"/>
    <cellStyle name="出力 3 3 2 6 2" xfId="16914" xr:uid="{BCD561FD-381C-494E-A8EA-A6702A8CB383}"/>
    <cellStyle name="出力 3 3 2 6 2 2" xfId="38604" xr:uid="{0D7705D0-8C59-4E97-A95C-FEC3FFA3F2A0}"/>
    <cellStyle name="出力 3 3 2 6 3" xfId="27845" xr:uid="{A235870F-EF5A-4FFB-A899-E1E0636986F4}"/>
    <cellStyle name="出力 3 3 2 7" xfId="6837" xr:uid="{7FD656F8-1A9B-4E09-B612-38F7D7D82F9A}"/>
    <cellStyle name="出力 3 3 2 7 2" xfId="17593" xr:uid="{4535E778-7C08-4236-8459-79FADA0AF1E6}"/>
    <cellStyle name="出力 3 3 2 7 2 2" xfId="39283" xr:uid="{5088DA7E-FB71-4F03-AC7E-704C07078DBA}"/>
    <cellStyle name="出力 3 3 2 7 3" xfId="28524" xr:uid="{0262B493-11F3-4BCE-9DC9-87D82BCCF8BF}"/>
    <cellStyle name="出力 3 3 2 8" xfId="7500" xr:uid="{F2FCF23A-D4DF-48DD-A918-40044BB20555}"/>
    <cellStyle name="出力 3 3 2 8 2" xfId="18256" xr:uid="{C32F6577-2628-4194-AB00-D2087F24C9B4}"/>
    <cellStyle name="出力 3 3 2 8 2 2" xfId="39946" xr:uid="{50DECB98-B58B-4B6B-92B6-22DAE49BBCF2}"/>
    <cellStyle name="出力 3 3 2 8 3" xfId="29187" xr:uid="{3EC9AC06-B8EF-4C79-A2E4-B3A045638C1D}"/>
    <cellStyle name="出力 3 3 2 9" xfId="8134" xr:uid="{5E1F4FAC-75BA-447C-908B-EE4F03DE75B0}"/>
    <cellStyle name="出力 3 3 2 9 2" xfId="18890" xr:uid="{4266C0A8-31D0-4982-BE69-12868D3F2657}"/>
    <cellStyle name="出力 3 3 2 9 2 2" xfId="40581" xr:uid="{F97204B9-2133-4A06-9E62-DD3F4715BF02}"/>
    <cellStyle name="出力 3 3 2 9 3" xfId="29822" xr:uid="{8C5BE3DF-8636-4572-A6CB-1C7EE0E7C48E}"/>
    <cellStyle name="出力 3 3 20" xfId="8077" xr:uid="{25959803-697C-4CDA-A8E1-25D96F5E8BB3}"/>
    <cellStyle name="出力 3 3 20 2" xfId="18833" xr:uid="{81FE3CBA-CF11-4759-89F4-95590A17C720}"/>
    <cellStyle name="出力 3 3 20 2 2" xfId="40524" xr:uid="{79445B55-BF83-4B18-B151-018BB68B7E04}"/>
    <cellStyle name="出力 3 3 20 3" xfId="29765" xr:uid="{560F8CDD-DBD9-426E-A4B1-33CD2AC3FB13}"/>
    <cellStyle name="出力 3 3 21" xfId="8755" xr:uid="{3B7C70EA-92F1-40C7-BAF4-5B1D470E7798}"/>
    <cellStyle name="出力 3 3 21 2" xfId="19511" xr:uid="{A5B19A57-F77B-483C-9433-E5621C56B64A}"/>
    <cellStyle name="出力 3 3 21 2 2" xfId="41202" xr:uid="{DA33D644-0239-4D68-A524-51CCF9250456}"/>
    <cellStyle name="出力 3 3 21 3" xfId="30443" xr:uid="{ED6D2C42-881E-41B3-957A-0D8ED114A732}"/>
    <cellStyle name="出力 3 3 22" xfId="9399" xr:uid="{6DB3E8B4-A03F-4498-AA7C-3281100B1D25}"/>
    <cellStyle name="出力 3 3 22 2" xfId="20156" xr:uid="{A3129BA2-2418-42B1-983C-9D8E24914A32}"/>
    <cellStyle name="出力 3 3 22 2 2" xfId="41847" xr:uid="{AAA8A623-667F-44D8-884D-C8BAD5E677A0}"/>
    <cellStyle name="出力 3 3 22 3" xfId="31088" xr:uid="{9AEB9B4F-CC9E-48F1-9BB0-E020F7859B31}"/>
    <cellStyle name="出力 3 3 23" xfId="10018" xr:uid="{4AE4FABE-2590-43FC-964B-5D60D6A6C869}"/>
    <cellStyle name="出力 3 3 23 2" xfId="20775" xr:uid="{61559C33-93C9-45BC-9712-A8A81652FA34}"/>
    <cellStyle name="出力 3 3 23 2 2" xfId="42466" xr:uid="{9042D09B-8FD9-4CB8-AAEC-30DF479516FB}"/>
    <cellStyle name="出力 3 3 23 3" xfId="31707" xr:uid="{89AB1871-E9DF-4D87-86DD-920E1BF405F9}"/>
    <cellStyle name="出力 3 3 24" xfId="10689" xr:uid="{375C2716-64B4-4762-BCE4-F1B1A5D28739}"/>
    <cellStyle name="出力 3 3 24 2" xfId="21446" xr:uid="{B24CE32C-F16E-43D7-A20A-1422E0D910E3}"/>
    <cellStyle name="出力 3 3 24 2 2" xfId="43137" xr:uid="{74DDE86D-8044-4AB1-B026-AB825CFC21F7}"/>
    <cellStyle name="出力 3 3 24 3" xfId="32378" xr:uid="{050D00A1-2107-44FC-90BF-1BF77F47AB00}"/>
    <cellStyle name="出力 3 3 25" xfId="11310" xr:uid="{0B707AAA-E9FE-4DD6-9B68-798BBFF8AF72}"/>
    <cellStyle name="出力 3 3 25 2" xfId="22067" xr:uid="{372F05D1-35F6-433A-9333-C8A4A7AEBED1}"/>
    <cellStyle name="出力 3 3 25 2 2" xfId="43758" xr:uid="{53099FDB-66BE-43F8-B68F-ABDCD5B9B48C}"/>
    <cellStyle name="出力 3 3 25 3" xfId="32999" xr:uid="{F0F920A4-AB82-4E24-8ECF-4403E9F25ED8}"/>
    <cellStyle name="出力 3 3 26" xfId="11928" xr:uid="{B33DC001-9C6B-4B86-8351-A8891AA5FBD4}"/>
    <cellStyle name="出力 3 3 26 2" xfId="22685" xr:uid="{01C47426-6C54-4AF7-8256-9E4AF856F249}"/>
    <cellStyle name="出力 3 3 26 2 2" xfId="44376" xr:uid="{72815E0E-4090-4A18-AD8A-4929D4067B47}"/>
    <cellStyle name="出力 3 3 26 3" xfId="33617" xr:uid="{0754A4A4-5046-4624-908B-4028A856DA33}"/>
    <cellStyle name="出力 3 3 27" xfId="12535" xr:uid="{6079CB1F-447F-4159-99F0-C160A2303A56}"/>
    <cellStyle name="出力 3 3 27 2" xfId="23292" xr:uid="{653BDCB7-08E3-41A5-8F94-123F319AA7E1}"/>
    <cellStyle name="出力 3 3 27 2 2" xfId="44983" xr:uid="{887A31E3-67EE-4449-8ECB-CCEEE3D8A28C}"/>
    <cellStyle name="出力 3 3 27 3" xfId="34224" xr:uid="{97DF5914-1A6B-402A-9305-52644A5D3DFE}"/>
    <cellStyle name="出力 3 3 28" xfId="13206" xr:uid="{5FAD1FFA-565C-49E3-9FAB-7161664EF4EA}"/>
    <cellStyle name="出力 3 3 28 2" xfId="34895" xr:uid="{844E6BB6-37C5-4EBC-B7C4-F0A74CAEBB7D}"/>
    <cellStyle name="出力 3 3 29" xfId="24135" xr:uid="{5710D7FD-2492-464A-ACFE-4A62214CA1FD}"/>
    <cellStyle name="出力 3 3 3" xfId="2847" xr:uid="{96B5570C-A740-4DDC-984E-BC5A185F77BB}"/>
    <cellStyle name="出力 3 3 3 10" xfId="8875" xr:uid="{6D28369D-F121-4E9B-93A8-FECBC8290228}"/>
    <cellStyle name="出力 3 3 3 10 2" xfId="19631" xr:uid="{B54561B2-9813-41FA-A054-AEA62B79E2F4}"/>
    <cellStyle name="出力 3 3 3 10 2 2" xfId="41322" xr:uid="{12DE1DF4-F563-4E53-BE44-FE24159BBE6E}"/>
    <cellStyle name="出力 3 3 3 10 3" xfId="30563" xr:uid="{8D65C7B3-800A-47D9-B3EA-AB3CF927545A}"/>
    <cellStyle name="出力 3 3 3 11" xfId="9500" xr:uid="{C270D923-A9C8-4962-94D1-8B9628F3A394}"/>
    <cellStyle name="出力 3 3 3 11 2" xfId="20257" xr:uid="{85547504-3511-4BED-BE86-6BB1BC138E95}"/>
    <cellStyle name="出力 3 3 3 11 2 2" xfId="41948" xr:uid="{5F15C875-6651-402C-A87A-A2492A2E8625}"/>
    <cellStyle name="出力 3 3 3 11 3" xfId="31189" xr:uid="{88B13A2D-71C2-4E3E-9058-3406471713E8}"/>
    <cellStyle name="出力 3 3 3 12" xfId="10135" xr:uid="{C2881253-EF3A-4AD0-A565-F3E639A39CD6}"/>
    <cellStyle name="出力 3 3 3 12 2" xfId="20892" xr:uid="{64A3195E-44D9-497A-A5FF-54843B5A1D5D}"/>
    <cellStyle name="出力 3 3 3 12 2 2" xfId="42583" xr:uid="{B8C79221-190A-4187-8506-01A7D0B22000}"/>
    <cellStyle name="出力 3 3 3 12 3" xfId="31824" xr:uid="{F5F4672F-5560-4E55-BB04-6ADA48161FA7}"/>
    <cellStyle name="出力 3 3 3 13" xfId="10787" xr:uid="{2DAB907E-45F8-4710-ADF9-D181BDC9FB4D}"/>
    <cellStyle name="出力 3 3 3 13 2" xfId="21544" xr:uid="{9227198F-24B9-4911-A586-C0093F59A38B}"/>
    <cellStyle name="出力 3 3 3 13 2 2" xfId="43235" xr:uid="{68E4D740-F5C6-4BD1-982F-1895108069DB}"/>
    <cellStyle name="出力 3 3 3 13 3" xfId="32476" xr:uid="{6CD934FF-E382-4FA7-A231-D87A862D20B7}"/>
    <cellStyle name="出力 3 3 3 14" xfId="11412" xr:uid="{A11D4F2D-10DC-4ECC-8C1F-E3C0E5F4B99C}"/>
    <cellStyle name="出力 3 3 3 14 2" xfId="22169" xr:uid="{AC0F7723-7E00-4F9A-B9F0-549F2A81BCED}"/>
    <cellStyle name="出力 3 3 3 14 2 2" xfId="43860" xr:uid="{573C9B85-9BCA-4EF5-A8FB-045AE505FA60}"/>
    <cellStyle name="出力 3 3 3 14 3" xfId="33101" xr:uid="{32B9EA93-E311-48AD-9FB2-738B94753B03}"/>
    <cellStyle name="出力 3 3 3 15" xfId="12017" xr:uid="{4712A18B-F180-46DA-BBE4-DF4B9B11B382}"/>
    <cellStyle name="出力 3 3 3 15 2" xfId="22774" xr:uid="{D0FEE84C-8A6A-4EF0-A660-B959446183AF}"/>
    <cellStyle name="出力 3 3 3 15 2 2" xfId="44465" xr:uid="{2BAB27AA-A890-4B73-86C1-E8F1D65A7844}"/>
    <cellStyle name="出力 3 3 3 15 3" xfId="33706" xr:uid="{1CE5B1EE-D401-4BDA-8A70-8EB267AE3975}"/>
    <cellStyle name="出力 3 3 3 16" xfId="12646" xr:uid="{10C2D645-4419-4FE6-9085-1E79E56E2BAC}"/>
    <cellStyle name="出力 3 3 3 16 2" xfId="23403" xr:uid="{3A2FC745-FF9C-4D1C-A7DA-4DF6E93CDC6C}"/>
    <cellStyle name="出力 3 3 3 16 2 2" xfId="45094" xr:uid="{5ED2ECD8-B490-4B35-839A-6DEC99B04E2B}"/>
    <cellStyle name="出力 3 3 3 16 3" xfId="34335" xr:uid="{37D41EB0-DA39-4B65-9500-E838F739021F}"/>
    <cellStyle name="出力 3 3 3 17" xfId="13317" xr:uid="{DF8A4C1A-E2B1-4D79-BCAF-4277422B09CA}"/>
    <cellStyle name="出力 3 3 3 17 2" xfId="35006" xr:uid="{9BF1DE93-FD4C-47B6-BA53-7F7D59ADF9FF}"/>
    <cellStyle name="出力 3 3 3 18" xfId="24246" xr:uid="{E871839B-6871-45F3-9477-4C1AF02F5B13}"/>
    <cellStyle name="出力 3 3 3 19" xfId="45944" xr:uid="{0531F9ED-9C4B-41EA-BE32-A5DCC31964CD}"/>
    <cellStyle name="出力 3 3 3 2" xfId="3498" xr:uid="{B8BA6D47-D43F-4CB9-A34D-7CE9DFA073B9}"/>
    <cellStyle name="出力 3 3 3 2 2" xfId="14254" xr:uid="{C4793CA3-DAB2-4EB8-992F-80C5BCDBF515}"/>
    <cellStyle name="出力 3 3 3 2 2 2" xfId="35944" xr:uid="{33FBFADB-D378-44F0-B0FC-2718BE34FA6D}"/>
    <cellStyle name="出力 3 3 3 2 2 3" xfId="50155" xr:uid="{8486338D-F2F6-43D5-B203-81E767E6346B}"/>
    <cellStyle name="出力 3 3 3 2 3" xfId="25185" xr:uid="{8A3875B7-F366-4EF3-847B-4421D328D13C}"/>
    <cellStyle name="出力 3 3 3 2 4" xfId="47986" xr:uid="{00F6140C-3CD3-427F-B097-77AD5BD88584}"/>
    <cellStyle name="出力 3 3 3 20" xfId="46622" xr:uid="{9D509C53-D85E-413F-A70A-91506E5BFD23}"/>
    <cellStyle name="出力 3 3 3 21" xfId="47306" xr:uid="{DB285E11-2074-4A03-BB92-E1490EC2DC9E}"/>
    <cellStyle name="出力 3 3 3 3" xfId="4178" xr:uid="{FD3FE0F1-8D75-4CB8-B7ED-1FA7B158C336}"/>
    <cellStyle name="出力 3 3 3 3 2" xfId="14934" xr:uid="{A6438647-915F-454C-A713-8DAC9CBE7AE5}"/>
    <cellStyle name="出力 3 3 3 3 2 2" xfId="36624" xr:uid="{34E11D1F-F876-450E-87DC-43623AE64B63}"/>
    <cellStyle name="出力 3 3 3 3 2 3" xfId="50835" xr:uid="{57071570-269A-4FF0-815C-1F16B0FE3393}"/>
    <cellStyle name="出力 3 3 3 3 3" xfId="25866" xr:uid="{EB75AB1A-EB59-4322-8EFE-90B4FC6A5C71}"/>
    <cellStyle name="出力 3 3 3 3 4" xfId="48666" xr:uid="{E2BD628C-306F-4B33-AEF7-6304D65DFA77}"/>
    <cellStyle name="出力 3 3 3 4" xfId="4854" xr:uid="{A77EA08F-C22B-45D7-A5F9-6605AE1565CB}"/>
    <cellStyle name="出力 3 3 3 4 2" xfId="15610" xr:uid="{246B731A-48E9-44DF-817F-0924EAD795AC}"/>
    <cellStyle name="出力 3 3 3 4 2 2" xfId="37300" xr:uid="{82A9AA7F-E3A0-4428-9AC0-28BFEFA41E1F}"/>
    <cellStyle name="出力 3 3 3 4 3" xfId="26542" xr:uid="{9AE62C70-2991-4238-86C0-3C58BD890557}"/>
    <cellStyle name="出力 3 3 3 4 4" xfId="49475" xr:uid="{54734875-33A7-4F4A-99B2-1933C43223C5}"/>
    <cellStyle name="出力 3 3 3 5" xfId="5534" xr:uid="{3536E151-1EE4-4D4F-A858-92390376E87E}"/>
    <cellStyle name="出力 3 3 3 5 2" xfId="16290" xr:uid="{91DE9BAE-21C9-49FE-8CAB-257B4BEBB721}"/>
    <cellStyle name="出力 3 3 3 5 2 2" xfId="37980" xr:uid="{DC0E7302-A193-4F91-8358-D738B40E0DE9}"/>
    <cellStyle name="出力 3 3 3 5 3" xfId="27221" xr:uid="{6C5E8576-1B3D-426F-AF58-92F9D5C07006}"/>
    <cellStyle name="出力 3 3 3 6" xfId="6217" xr:uid="{F80FFC28-2758-4F2D-9FAC-FA283D0DF5D2}"/>
    <cellStyle name="出力 3 3 3 6 2" xfId="16973" xr:uid="{CBEADE85-0F54-41B7-BD2D-2A57670803C0}"/>
    <cellStyle name="出力 3 3 3 6 2 2" xfId="38663" xr:uid="{FE87CC88-6205-4CD9-BA0F-A2C6D9F36B58}"/>
    <cellStyle name="出力 3 3 3 6 3" xfId="27904" xr:uid="{435C48C8-F204-4B4A-8CCF-A9C908A2DB88}"/>
    <cellStyle name="出力 3 3 3 7" xfId="6896" xr:uid="{45EC765F-4193-422F-955D-875EFB4B5D23}"/>
    <cellStyle name="出力 3 3 3 7 2" xfId="17652" xr:uid="{F23005A1-E76A-4402-BD31-2313F07E4886}"/>
    <cellStyle name="出力 3 3 3 7 2 2" xfId="39342" xr:uid="{5D1BC748-4454-4C63-ADC9-C3CD59D67E68}"/>
    <cellStyle name="出力 3 3 3 7 3" xfId="28583" xr:uid="{490317E0-47ED-4513-9B6D-CE9ECF489AE0}"/>
    <cellStyle name="出力 3 3 3 8" xfId="7559" xr:uid="{C1781DEB-09B6-45EA-83F6-88C66C07A102}"/>
    <cellStyle name="出力 3 3 3 8 2" xfId="18315" xr:uid="{BE949973-7EE5-4528-BA0A-947932C613EF}"/>
    <cellStyle name="出力 3 3 3 8 2 2" xfId="40005" xr:uid="{01F47715-3F5C-473A-8D0C-65F751A84BF9}"/>
    <cellStyle name="出力 3 3 3 8 3" xfId="29246" xr:uid="{9BA30312-B6FC-44E4-A644-50F13F7DCA67}"/>
    <cellStyle name="出力 3 3 3 9" xfId="8194" xr:uid="{91AC22D0-4BBC-4624-A98F-D2E55A4DF615}"/>
    <cellStyle name="出力 3 3 3 9 2" xfId="18950" xr:uid="{6869A79F-7718-45C8-B83E-4166C1D7BAAF}"/>
    <cellStyle name="出力 3 3 3 9 2 2" xfId="40641" xr:uid="{8D44D976-7E53-4819-86BF-9A0CF3C8FFB8}"/>
    <cellStyle name="出力 3 3 3 9 3" xfId="29882" xr:uid="{6C5A64AF-CD2F-46CD-B235-2EB79B0B80F5}"/>
    <cellStyle name="出力 3 3 30" xfId="45833" xr:uid="{49B856D3-1008-4C96-87B1-EADCD83B734E}"/>
    <cellStyle name="出力 3 3 31" xfId="46511" xr:uid="{365F9EFC-917C-4AD2-BC33-CF98620ABA97}"/>
    <cellStyle name="出力 3 3 32" xfId="47195" xr:uid="{4F88187B-36F4-42C1-AF7F-09642EF5F258}"/>
    <cellStyle name="出力 3 3 4" xfId="2905" xr:uid="{6C1EC378-8589-4B0F-B955-63A7AA19F6E4}"/>
    <cellStyle name="出力 3 3 4 10" xfId="8933" xr:uid="{AD61CBEE-4DDF-43B7-B691-D9982C23BE2C}"/>
    <cellStyle name="出力 3 3 4 10 2" xfId="19689" xr:uid="{B1968889-4887-4808-B236-37432CEE6E84}"/>
    <cellStyle name="出力 3 3 4 10 2 2" xfId="41380" xr:uid="{B57732E7-1E0D-49FA-BAE4-61DEDFA725CD}"/>
    <cellStyle name="出力 3 3 4 10 3" xfId="30621" xr:uid="{314B2BE8-282F-45A6-A9E8-D6FAED4E21F9}"/>
    <cellStyle name="出力 3 3 4 11" xfId="9558" xr:uid="{FCE979B5-9454-4A52-BC0B-709F1241AF90}"/>
    <cellStyle name="出力 3 3 4 11 2" xfId="20315" xr:uid="{605E0B01-9BE3-4709-B5DA-AE718BD6F595}"/>
    <cellStyle name="出力 3 3 4 11 2 2" xfId="42006" xr:uid="{BED4140E-B0BB-4713-927A-EFF9536180D4}"/>
    <cellStyle name="出力 3 3 4 11 3" xfId="31247" xr:uid="{BA87E07F-CC40-4764-8D12-5D083ECE701D}"/>
    <cellStyle name="出力 3 3 4 12" xfId="10193" xr:uid="{A545A073-0B5C-4491-99EE-15BDC672B69A}"/>
    <cellStyle name="出力 3 3 4 12 2" xfId="20950" xr:uid="{62148494-8845-4EA5-B265-AAEA7256AFCD}"/>
    <cellStyle name="出力 3 3 4 12 2 2" xfId="42641" xr:uid="{97227194-EF89-40E2-9AC3-573842043C00}"/>
    <cellStyle name="出力 3 3 4 12 3" xfId="31882" xr:uid="{21DDCE5A-FA7B-4E1D-B9EC-7308D8EC6708}"/>
    <cellStyle name="出力 3 3 4 13" xfId="10845" xr:uid="{F84BA5D2-36A4-476D-8F22-C8CB505EEC99}"/>
    <cellStyle name="出力 3 3 4 13 2" xfId="21602" xr:uid="{157203C0-5E29-4C17-8914-C51B1EB12B51}"/>
    <cellStyle name="出力 3 3 4 13 2 2" xfId="43293" xr:uid="{8CC588C8-576B-45F7-8529-A5F8F8DB4841}"/>
    <cellStyle name="出力 3 3 4 13 3" xfId="32534" xr:uid="{B9BD7C6A-5CCE-4D54-AC33-981FEE168829}"/>
    <cellStyle name="出力 3 3 4 14" xfId="11470" xr:uid="{4C960CB9-DFD8-46E3-8170-26F6DF3182F2}"/>
    <cellStyle name="出力 3 3 4 14 2" xfId="22227" xr:uid="{1AF74666-F6B6-4FF0-AA7E-A90C21053782}"/>
    <cellStyle name="出力 3 3 4 14 2 2" xfId="43918" xr:uid="{3729FA3D-9011-4259-B9CB-15799EE01970}"/>
    <cellStyle name="出力 3 3 4 14 3" xfId="33159" xr:uid="{48AC2504-F02F-49D8-9F7B-4188D621D6A0}"/>
    <cellStyle name="出力 3 3 4 15" xfId="12075" xr:uid="{65BA8753-95C6-4B3E-8177-9797266C1E24}"/>
    <cellStyle name="出力 3 3 4 15 2" xfId="22832" xr:uid="{245A36DE-C0CB-4B51-8C26-8540E8F16721}"/>
    <cellStyle name="出力 3 3 4 15 2 2" xfId="44523" xr:uid="{28379CD2-AB88-4BB1-808A-B3BA46BA723A}"/>
    <cellStyle name="出力 3 3 4 15 3" xfId="33764" xr:uid="{C538501F-7B4A-467E-9009-679C8FF60BC7}"/>
    <cellStyle name="出力 3 3 4 16" xfId="12704" xr:uid="{8E14F194-AF55-4B58-90F0-90F6153CC957}"/>
    <cellStyle name="出力 3 3 4 16 2" xfId="23461" xr:uid="{FBC477B4-2D16-42D7-9FAF-BC2DAD7597EC}"/>
    <cellStyle name="出力 3 3 4 16 2 2" xfId="45152" xr:uid="{C6DC0935-4944-4127-9C84-39428689DB2A}"/>
    <cellStyle name="出力 3 3 4 16 3" xfId="34393" xr:uid="{D8A45938-F1C5-4620-AB75-B0329616506A}"/>
    <cellStyle name="出力 3 3 4 17" xfId="13375" xr:uid="{982918F7-BB12-4E66-BE2C-BBEAD2509312}"/>
    <cellStyle name="出力 3 3 4 17 2" xfId="35064" xr:uid="{C499CA97-2772-4E77-B704-B4E983369818}"/>
    <cellStyle name="出力 3 3 4 18" xfId="24304" xr:uid="{0FBF5C47-BFC5-4C47-8879-F9E0147F07CC}"/>
    <cellStyle name="出力 3 3 4 19" xfId="46002" xr:uid="{EA8C6AB4-816D-47ED-A474-FDD0F9515D3A}"/>
    <cellStyle name="出力 3 3 4 2" xfId="3556" xr:uid="{53081880-FD58-459D-8B52-FCFEB90B6314}"/>
    <cellStyle name="出力 3 3 4 2 2" xfId="14312" xr:uid="{1D0E60E0-FF1D-430F-8CCC-A4A65E56273E}"/>
    <cellStyle name="出力 3 3 4 2 2 2" xfId="36002" xr:uid="{86F4E108-40D9-484D-81E5-4E7157D7E568}"/>
    <cellStyle name="出力 3 3 4 2 2 3" xfId="50213" xr:uid="{F2F3CFCC-35B5-49ED-8243-F1915AE928EC}"/>
    <cellStyle name="出力 3 3 4 2 3" xfId="25244" xr:uid="{6ADAE2CB-0F96-44FB-BB5A-EA9231A6DC01}"/>
    <cellStyle name="出力 3 3 4 2 4" xfId="48044" xr:uid="{BB632ABB-3CF8-471F-B9AC-CF19DDC26F27}"/>
    <cellStyle name="出力 3 3 4 20" xfId="46680" xr:uid="{FAE78998-9831-4AF5-B000-FF27CF9215BF}"/>
    <cellStyle name="出力 3 3 4 21" xfId="47364" xr:uid="{DAF068D0-83B8-40C4-A83B-961143675E06}"/>
    <cellStyle name="出力 3 3 4 3" xfId="4236" xr:uid="{9A96059B-8143-4CA3-A06C-093F0F1E2367}"/>
    <cellStyle name="出力 3 3 4 3 2" xfId="14992" xr:uid="{819FFA08-7871-4FA1-9EC0-FF8F523E3BFE}"/>
    <cellStyle name="出力 3 3 4 3 2 2" xfId="36682" xr:uid="{1B24DAAA-C05F-4BDD-816B-B9E54A64E6A9}"/>
    <cellStyle name="出力 3 3 4 3 2 3" xfId="50893" xr:uid="{F2538A42-92DE-4720-BD17-CD1087B99D5A}"/>
    <cellStyle name="出力 3 3 4 3 3" xfId="25924" xr:uid="{2EEB0299-7B5E-49FD-840E-31F26E2A9574}"/>
    <cellStyle name="出力 3 3 4 3 4" xfId="48724" xr:uid="{A4B4A6FC-F133-484F-91FE-4C6287E1E0CC}"/>
    <cellStyle name="出力 3 3 4 4" xfId="4912" xr:uid="{6BC11E84-3081-4D04-B5D1-F3B95DC937B9}"/>
    <cellStyle name="出力 3 3 4 4 2" xfId="15668" xr:uid="{F7EF04C0-5745-47EE-AECD-443FA3DB4759}"/>
    <cellStyle name="出力 3 3 4 4 2 2" xfId="37358" xr:uid="{11DE472F-8277-4B96-93C6-E7A964B78E0A}"/>
    <cellStyle name="出力 3 3 4 4 3" xfId="26600" xr:uid="{5C06A0C9-770A-4913-8FF4-AD84CD20D770}"/>
    <cellStyle name="出力 3 3 4 4 4" xfId="49533" xr:uid="{481F018C-25AD-4FF9-BCDB-FAD54A7E0E1B}"/>
    <cellStyle name="出力 3 3 4 5" xfId="5592" xr:uid="{6A4644D6-6F9F-4EBF-BCDC-131BE40013D5}"/>
    <cellStyle name="出力 3 3 4 5 2" xfId="16348" xr:uid="{976A8A64-284D-4279-A736-119D91EF3436}"/>
    <cellStyle name="出力 3 3 4 5 2 2" xfId="38038" xr:uid="{5D8DB8DF-317D-43C3-9153-6EBFF7F4C0B5}"/>
    <cellStyle name="出力 3 3 4 5 3" xfId="27279" xr:uid="{94B16C9B-C12F-4C11-92B4-EF3FE232A2C3}"/>
    <cellStyle name="出力 3 3 4 6" xfId="6275" xr:uid="{BD610845-FF76-4BE2-BFDE-E9D5BA43F1CF}"/>
    <cellStyle name="出力 3 3 4 6 2" xfId="17031" xr:uid="{99089BE9-5D5D-430A-BED7-4C07661325DA}"/>
    <cellStyle name="出力 3 3 4 6 2 2" xfId="38721" xr:uid="{99F2FDC0-9917-4580-B8B4-5131B5DDFECE}"/>
    <cellStyle name="出力 3 3 4 6 3" xfId="27962" xr:uid="{2B26F8EC-E2C8-4128-B513-CE982A208BA1}"/>
    <cellStyle name="出力 3 3 4 7" xfId="6954" xr:uid="{05A5F635-51B0-48D2-8D31-5F3223F54191}"/>
    <cellStyle name="出力 3 3 4 7 2" xfId="17710" xr:uid="{E3649A4F-072C-4BA9-BF2D-EF481DF6A2D5}"/>
    <cellStyle name="出力 3 3 4 7 2 2" xfId="39400" xr:uid="{D03733EC-9012-4334-A693-725A99416A16}"/>
    <cellStyle name="出力 3 3 4 7 3" xfId="28641" xr:uid="{41A138FD-5A61-477F-943F-F12AE849AC06}"/>
    <cellStyle name="出力 3 3 4 8" xfId="7617" xr:uid="{53093C50-91CA-4BB6-8E07-1A009800CD3F}"/>
    <cellStyle name="出力 3 3 4 8 2" xfId="18373" xr:uid="{0BEE3695-47A6-494A-8A54-BF6E1AAA0214}"/>
    <cellStyle name="出力 3 3 4 8 2 2" xfId="40064" xr:uid="{F917E19B-9FC9-4A56-8268-01A61E5F1DE9}"/>
    <cellStyle name="出力 3 3 4 8 3" xfId="29305" xr:uid="{105D12E2-CA4D-4900-ADDD-81FFC8BA4E3B}"/>
    <cellStyle name="出力 3 3 4 9" xfId="8253" xr:uid="{BC156967-C51C-4BC9-BC90-7DD2CBD2FB98}"/>
    <cellStyle name="出力 3 3 4 9 2" xfId="19009" xr:uid="{749E3F50-9634-403B-8955-5E07927F8B47}"/>
    <cellStyle name="出力 3 3 4 9 2 2" xfId="40700" xr:uid="{68CD5674-190C-4BAB-8E74-4A4918113DEA}"/>
    <cellStyle name="出力 3 3 4 9 3" xfId="29941" xr:uid="{B231A5DA-A4DA-458B-A271-CAE77315991E}"/>
    <cellStyle name="出力 3 3 5" xfId="2962" xr:uid="{9A9AABCC-AC9C-4C6E-9E86-0CE29E485745}"/>
    <cellStyle name="出力 3 3 5 10" xfId="8990" xr:uid="{ED15C259-8372-4436-B3B3-B9825FA8E6DA}"/>
    <cellStyle name="出力 3 3 5 10 2" xfId="19747" xr:uid="{00C2A813-E879-4ECC-8F5D-45A06BE3C10B}"/>
    <cellStyle name="出力 3 3 5 10 2 2" xfId="41438" xr:uid="{AC358AD5-12DC-4679-A679-9F4D53239EF3}"/>
    <cellStyle name="出力 3 3 5 10 3" xfId="30679" xr:uid="{0F8C6CF1-4C45-48CC-A117-D4E797DDC726}"/>
    <cellStyle name="出力 3 3 5 11" xfId="9616" xr:uid="{066019F9-A372-4087-A4C4-D783FA056FF7}"/>
    <cellStyle name="出力 3 3 5 11 2" xfId="20373" xr:uid="{60A8F640-0728-499C-83C4-2D05848A606E}"/>
    <cellStyle name="出力 3 3 5 11 2 2" xfId="42064" xr:uid="{4DC7DBBA-C929-4581-87DF-6778B90CBC5C}"/>
    <cellStyle name="出力 3 3 5 11 3" xfId="31305" xr:uid="{7EDD7DC8-03BA-4F43-8468-C01B2D1C39FD}"/>
    <cellStyle name="出力 3 3 5 12" xfId="10251" xr:uid="{9629EC59-A1D0-42B4-9A0F-4403EC8AA038}"/>
    <cellStyle name="出力 3 3 5 12 2" xfId="21008" xr:uid="{E3513DE1-6F01-4693-AD41-65F7B9898022}"/>
    <cellStyle name="出力 3 3 5 12 2 2" xfId="42699" xr:uid="{DB60A516-6452-4ABF-BBFA-C2CD150023EF}"/>
    <cellStyle name="出力 3 3 5 12 3" xfId="31940" xr:uid="{8C214F5B-358B-47BC-8E0F-438912BEE1A0}"/>
    <cellStyle name="出力 3 3 5 13" xfId="10903" xr:uid="{CF4F774C-C8D5-4FBD-991E-2D19AD9DFBA6}"/>
    <cellStyle name="出力 3 3 5 13 2" xfId="21660" xr:uid="{18B13F01-6DD5-4115-8E1C-9E942278D759}"/>
    <cellStyle name="出力 3 3 5 13 2 2" xfId="43351" xr:uid="{944650A3-4144-4074-B066-57858480B5CE}"/>
    <cellStyle name="出力 3 3 5 13 3" xfId="32592" xr:uid="{3E355C83-4D9C-40C1-A311-19B170F7512E}"/>
    <cellStyle name="出力 3 3 5 14" xfId="11528" xr:uid="{59EDCBE6-0FDB-4716-8F0E-706D564B9603}"/>
    <cellStyle name="出力 3 3 5 14 2" xfId="22285" xr:uid="{22AB9E61-E385-47DA-9DE4-ABDBED913846}"/>
    <cellStyle name="出力 3 3 5 14 2 2" xfId="43976" xr:uid="{F82338C6-E3A0-477D-8E4A-EC784097E0A6}"/>
    <cellStyle name="出力 3 3 5 14 3" xfId="33217" xr:uid="{A680594F-0E09-499D-B1E6-436B07B9B646}"/>
    <cellStyle name="出力 3 3 5 15" xfId="12133" xr:uid="{E66A2369-B2A0-4D45-A002-AFE3DFCBB4AF}"/>
    <cellStyle name="出力 3 3 5 15 2" xfId="22890" xr:uid="{F2BE9F88-9E00-4383-8ACA-9E774D5F3FB3}"/>
    <cellStyle name="出力 3 3 5 15 2 2" xfId="44581" xr:uid="{4E40FF33-3481-4F96-B86A-B40A96BF4913}"/>
    <cellStyle name="出力 3 3 5 15 3" xfId="33822" xr:uid="{6AE8A166-DFC8-4523-A234-A5875A7859F5}"/>
    <cellStyle name="出力 3 3 5 16" xfId="12762" xr:uid="{FA841A0B-8A82-490C-8534-BAB3FBE7D6F0}"/>
    <cellStyle name="出力 3 3 5 16 2" xfId="23519" xr:uid="{1CEC37D7-AAA0-4773-B2CD-7293FAFFF679}"/>
    <cellStyle name="出力 3 3 5 16 2 2" xfId="45210" xr:uid="{05DFD86E-5B3C-4E32-B7F8-F4AFB8E6CE3D}"/>
    <cellStyle name="出力 3 3 5 16 3" xfId="34451" xr:uid="{090DAC78-3A9E-4EB6-B1C7-1856C693E386}"/>
    <cellStyle name="出力 3 3 5 17" xfId="13433" xr:uid="{6F93CB42-8E8C-4D46-A660-8254984202E4}"/>
    <cellStyle name="出力 3 3 5 17 2" xfId="35122" xr:uid="{122DC7B0-EE4E-4290-BF02-2AC1DD798573}"/>
    <cellStyle name="出力 3 3 5 18" xfId="24362" xr:uid="{8AEA1376-9D8F-40CF-9A42-B95BB4E53782}"/>
    <cellStyle name="出力 3 3 5 19" xfId="46060" xr:uid="{FD8B4BFE-A780-4938-BE93-2680C3A654EB}"/>
    <cellStyle name="出力 3 3 5 2" xfId="3614" xr:uid="{7A3A99EC-DDB1-42E8-8956-C82DDB4BD002}"/>
    <cellStyle name="出力 3 3 5 2 2" xfId="14370" xr:uid="{88A82327-6657-4DB8-83D5-6FDD40909A1A}"/>
    <cellStyle name="出力 3 3 5 2 2 2" xfId="36060" xr:uid="{11056223-DAA3-4D8B-93C2-9E833A19F4F2}"/>
    <cellStyle name="出力 3 3 5 2 2 3" xfId="50271" xr:uid="{0811EB93-5E60-421D-8E6E-8C8A9988B023}"/>
    <cellStyle name="出力 3 3 5 2 3" xfId="25302" xr:uid="{3B84B170-CC25-483A-A0B3-55F9C3872E66}"/>
    <cellStyle name="出力 3 3 5 2 4" xfId="48102" xr:uid="{F416923A-E5E2-45A1-AE73-D5EC690904F9}"/>
    <cellStyle name="出力 3 3 5 20" xfId="46738" xr:uid="{9FE18443-48E8-4216-B9F2-6D6BF984BF54}"/>
    <cellStyle name="出力 3 3 5 21" xfId="47422" xr:uid="{EA057434-C511-4405-92D9-439B86F4D632}"/>
    <cellStyle name="出力 3 3 5 3" xfId="4294" xr:uid="{56349930-4A20-44EB-A411-AE0A9B962DD6}"/>
    <cellStyle name="出力 3 3 5 3 2" xfId="15050" xr:uid="{0019CE60-F92D-4181-9207-62EB0F7E6198}"/>
    <cellStyle name="出力 3 3 5 3 2 2" xfId="36740" xr:uid="{F9C7E18E-80B0-49D8-A0F4-300FCEA9EC36}"/>
    <cellStyle name="出力 3 3 5 3 2 3" xfId="50951" xr:uid="{2229CA8C-17C5-4317-9DF5-B0B5B5844CBB}"/>
    <cellStyle name="出力 3 3 5 3 3" xfId="25982" xr:uid="{D694277A-86E0-4862-A1D5-B184C25F2CFF}"/>
    <cellStyle name="出力 3 3 5 3 4" xfId="48782" xr:uid="{A884288E-C0D2-4924-B818-2FD385382859}"/>
    <cellStyle name="出力 3 3 5 4" xfId="4970" xr:uid="{43248121-4CB6-40D4-BE5D-7A13E90ABF04}"/>
    <cellStyle name="出力 3 3 5 4 2" xfId="15726" xr:uid="{D24D91C1-8A53-4D60-81AF-3B0B012EA55F}"/>
    <cellStyle name="出力 3 3 5 4 2 2" xfId="37416" xr:uid="{103A6D42-4033-4135-9F5A-B14F39364E07}"/>
    <cellStyle name="出力 3 3 5 4 3" xfId="26658" xr:uid="{DF715EAF-D0F5-4821-9D52-796E4CAB2802}"/>
    <cellStyle name="出力 3 3 5 4 4" xfId="49591" xr:uid="{559EE388-8FDC-43F1-9121-084FC4C80C99}"/>
    <cellStyle name="出力 3 3 5 5" xfId="5650" xr:uid="{095DA50E-ADDB-40F4-B69A-B5053B214636}"/>
    <cellStyle name="出力 3 3 5 5 2" xfId="16406" xr:uid="{3CF0BFB5-DBE1-4F58-8F94-DA32767C07B9}"/>
    <cellStyle name="出力 3 3 5 5 2 2" xfId="38096" xr:uid="{A6F2D558-8182-4591-8FCC-2BF878AB1D15}"/>
    <cellStyle name="出力 3 3 5 5 3" xfId="27337" xr:uid="{33B99248-81B2-4C82-9753-E59830034BDF}"/>
    <cellStyle name="出力 3 3 5 6" xfId="6333" xr:uid="{5A0B61F7-F292-46D0-A9F5-E330E6429954}"/>
    <cellStyle name="出力 3 3 5 6 2" xfId="17089" xr:uid="{60B7F26D-F253-411B-A647-009F1B4DE5B3}"/>
    <cellStyle name="出力 3 3 5 6 2 2" xfId="38779" xr:uid="{0FD16DB1-54EA-482D-9D2F-887D9AA6A06F}"/>
    <cellStyle name="出力 3 3 5 6 3" xfId="28020" xr:uid="{4A4B2546-C928-4E7D-997D-DEA329AFAAF3}"/>
    <cellStyle name="出力 3 3 5 7" xfId="7012" xr:uid="{ABD3DF51-3544-4700-8068-6D3F7CB5A2A3}"/>
    <cellStyle name="出力 3 3 5 7 2" xfId="17768" xr:uid="{37BA10A7-FEA5-40FF-A4A3-A3947ACA28D6}"/>
    <cellStyle name="出力 3 3 5 7 2 2" xfId="39458" xr:uid="{E720AFBD-3044-4815-8E07-CFA24BD0FD0F}"/>
    <cellStyle name="出力 3 3 5 7 3" xfId="28699" xr:uid="{8930A99C-E701-47E8-A9E0-053B1F7A6B65}"/>
    <cellStyle name="出力 3 3 5 8" xfId="7675" xr:uid="{E0B8059A-E9E9-4ED1-81EB-D8F8501CC841}"/>
    <cellStyle name="出力 3 3 5 8 2" xfId="18431" xr:uid="{45C4323A-9FE7-4239-B88C-2DBC68853DE6}"/>
    <cellStyle name="出力 3 3 5 8 2 2" xfId="40122" xr:uid="{85E02279-53CD-4DF5-B0EE-E70DE2165ED5}"/>
    <cellStyle name="出力 3 3 5 8 3" xfId="29363" xr:uid="{3823CC50-6BCB-4C68-9B88-635EA14DD991}"/>
    <cellStyle name="出力 3 3 5 9" xfId="8311" xr:uid="{C6A94DA1-D90F-4072-9CC5-8D5286587E6D}"/>
    <cellStyle name="出力 3 3 5 9 2" xfId="19067" xr:uid="{5F24C8F6-F0A5-4C42-8068-4B0247FBA07A}"/>
    <cellStyle name="出力 3 3 5 9 2 2" xfId="40758" xr:uid="{330A171C-F640-4739-80C6-2A98FF61D8C3}"/>
    <cellStyle name="出力 3 3 5 9 3" xfId="29999" xr:uid="{2711CB77-4A0B-42FC-8CC4-EE10245EE575}"/>
    <cellStyle name="出力 3 3 6" xfId="3007" xr:uid="{BDA44CA9-3ACB-40FE-9C2F-DE85AF60AA40}"/>
    <cellStyle name="出力 3 3 6 10" xfId="9035" xr:uid="{94D958BB-DED6-4852-9AA9-393CC460EDFE}"/>
    <cellStyle name="出力 3 3 6 10 2" xfId="19792" xr:uid="{8FC121F3-7014-462C-92DF-B9DA4D04F071}"/>
    <cellStyle name="出力 3 3 6 10 2 2" xfId="41483" xr:uid="{16511294-BDFB-4957-AF90-A0A1E85065AF}"/>
    <cellStyle name="出力 3 3 6 10 3" xfId="30724" xr:uid="{C41E708F-A420-48DC-BEF2-94E51A4128DD}"/>
    <cellStyle name="出力 3 3 6 11" xfId="9661" xr:uid="{8C0D427E-A53D-4065-B29E-4C8CF1CB33E8}"/>
    <cellStyle name="出力 3 3 6 11 2" xfId="20418" xr:uid="{822757BA-E70F-42E1-A87B-8D5514AFE4C1}"/>
    <cellStyle name="出力 3 3 6 11 2 2" xfId="42109" xr:uid="{1DFAECB9-7802-4C56-880C-3CEB9932E78A}"/>
    <cellStyle name="出力 3 3 6 11 3" xfId="31350" xr:uid="{36A04AF0-0BA7-4487-B5A2-BAA299344695}"/>
    <cellStyle name="出力 3 3 6 12" xfId="10296" xr:uid="{C385E72E-49C8-4F8C-9B73-95DEB05FDF9A}"/>
    <cellStyle name="出力 3 3 6 12 2" xfId="21053" xr:uid="{87542EBA-1F9E-46A7-AF4C-1A777C1EA9BC}"/>
    <cellStyle name="出力 3 3 6 12 2 2" xfId="42744" xr:uid="{1A76310B-9786-43EE-A502-F76984551978}"/>
    <cellStyle name="出力 3 3 6 12 3" xfId="31985" xr:uid="{D9FFA374-FD8A-49DD-80AF-1CC85D2DD5BF}"/>
    <cellStyle name="出力 3 3 6 13" xfId="10948" xr:uid="{8259C893-BFC8-4CFF-8967-F093B205AADA}"/>
    <cellStyle name="出力 3 3 6 13 2" xfId="21705" xr:uid="{B16739BC-6755-4437-9D4A-DF88DB9057BA}"/>
    <cellStyle name="出力 3 3 6 13 2 2" xfId="43396" xr:uid="{833908FD-9E83-4126-AC6C-FBF20D54096C}"/>
    <cellStyle name="出力 3 3 6 13 3" xfId="32637" xr:uid="{915519BC-9429-44B7-B762-E6613E16D34E}"/>
    <cellStyle name="出力 3 3 6 14" xfId="11573" xr:uid="{5E88038A-3333-4C41-AC34-01C7187F443F}"/>
    <cellStyle name="出力 3 3 6 14 2" xfId="22330" xr:uid="{0AD1754D-E723-4FE4-9522-21931EFFC17C}"/>
    <cellStyle name="出力 3 3 6 14 2 2" xfId="44021" xr:uid="{3CA227D8-9AB9-48AB-836A-68E53CC62E57}"/>
    <cellStyle name="出力 3 3 6 14 3" xfId="33262" xr:uid="{573A8C45-7FC1-4970-8A66-FB057CD23F1B}"/>
    <cellStyle name="出力 3 3 6 15" xfId="12178" xr:uid="{A58F80D1-0758-430E-BDCA-BD2DEE0D60C8}"/>
    <cellStyle name="出力 3 3 6 15 2" xfId="22935" xr:uid="{0B319CF5-60FE-4200-A30F-BD9799185E8A}"/>
    <cellStyle name="出力 3 3 6 15 2 2" xfId="44626" xr:uid="{DDD9AE0C-25E3-4610-B000-1300ECEDE233}"/>
    <cellStyle name="出力 3 3 6 15 3" xfId="33867" xr:uid="{89A1F5C6-FBE9-49D7-B43A-0BA240CDFA2D}"/>
    <cellStyle name="出力 3 3 6 16" xfId="12807" xr:uid="{C98AD645-FF1E-40E4-ADAC-BBD50E0FF4AD}"/>
    <cellStyle name="出力 3 3 6 16 2" xfId="23564" xr:uid="{89AE324E-F9A5-4234-9016-CBEADDA64B08}"/>
    <cellStyle name="出力 3 3 6 16 2 2" xfId="45255" xr:uid="{5C677C18-2865-42F2-8511-E49AA7BCA8E2}"/>
    <cellStyle name="出力 3 3 6 16 3" xfId="34496" xr:uid="{554D3F39-E7EB-460D-A1F4-68B92E1D2EED}"/>
    <cellStyle name="出力 3 3 6 17" xfId="13478" xr:uid="{E052E1D9-E306-4624-AF45-F67FA04B6D23}"/>
    <cellStyle name="出力 3 3 6 17 2" xfId="35167" xr:uid="{38B6CF58-0A86-4BFA-A52A-08AAB3A16780}"/>
    <cellStyle name="出力 3 3 6 18" xfId="24407" xr:uid="{BA18FD59-F875-40EC-A14E-71025965600D}"/>
    <cellStyle name="出力 3 3 6 19" xfId="46105" xr:uid="{D315C0D8-3F6D-472A-B989-A2691EE930C8}"/>
    <cellStyle name="出力 3 3 6 2" xfId="3659" xr:uid="{24B42C7E-D504-4E42-9F32-C9226210C057}"/>
    <cellStyle name="出力 3 3 6 2 2" xfId="14415" xr:uid="{BAB684D6-4C20-4B00-8B9D-2E2C6BCAF048}"/>
    <cellStyle name="出力 3 3 6 2 2 2" xfId="36105" xr:uid="{204445D7-E8DC-496B-9CE5-BC928CD3CCC9}"/>
    <cellStyle name="出力 3 3 6 2 2 3" xfId="50316" xr:uid="{3116B039-F51D-4D52-AA40-1AACBE2122D6}"/>
    <cellStyle name="出力 3 3 6 2 3" xfId="25347" xr:uid="{A539CBBB-55BD-46F6-B89B-2B149638D11E}"/>
    <cellStyle name="出力 3 3 6 2 4" xfId="48147" xr:uid="{9EB4AAD0-8B1D-4253-A4A0-8CB9CFD71166}"/>
    <cellStyle name="出力 3 3 6 20" xfId="46783" xr:uid="{177AD6C0-A8EF-4609-990F-68281C8A2D3C}"/>
    <cellStyle name="出力 3 3 6 21" xfId="47467" xr:uid="{FB89BE42-8EE6-489F-8762-012D8A3AD8E5}"/>
    <cellStyle name="出力 3 3 6 3" xfId="4339" xr:uid="{7A028586-0EBF-42F3-8E02-D4CE56C51C53}"/>
    <cellStyle name="出力 3 3 6 3 2" xfId="15095" xr:uid="{116A6EA2-719F-4F94-AB88-AE5C81F41456}"/>
    <cellStyle name="出力 3 3 6 3 2 2" xfId="36785" xr:uid="{E5D03CC7-8E5E-44C1-825B-19A4EAF34A53}"/>
    <cellStyle name="出力 3 3 6 3 2 3" xfId="50996" xr:uid="{4A06F59F-7934-4B5B-AFB9-559A9F1F6C23}"/>
    <cellStyle name="出力 3 3 6 3 3" xfId="26027" xr:uid="{2109983C-C1A3-46E8-A590-69BCA0F15BA9}"/>
    <cellStyle name="出力 3 3 6 3 4" xfId="48827" xr:uid="{22E6DE93-E8FE-48F1-B608-B4E297EBB8D3}"/>
    <cellStyle name="出力 3 3 6 4" xfId="5015" xr:uid="{D42E7FAB-BDDD-43A6-8F81-03BCBEFCBEC8}"/>
    <cellStyle name="出力 3 3 6 4 2" xfId="15771" xr:uid="{F7AAD12D-233F-45C3-BD76-B7D6D5E30110}"/>
    <cellStyle name="出力 3 3 6 4 2 2" xfId="37461" xr:uid="{F021964A-6350-4A64-BB2E-7F5F8C06673C}"/>
    <cellStyle name="出力 3 3 6 4 3" xfId="26703" xr:uid="{76B80776-0B47-49BF-8CBE-722270E1DAA2}"/>
    <cellStyle name="出力 3 3 6 4 4" xfId="49636" xr:uid="{03A474F1-6EA8-4698-AE61-5D6B1A3BB988}"/>
    <cellStyle name="出力 3 3 6 5" xfId="5695" xr:uid="{6705FD0D-1BC4-4438-97E2-39374927202D}"/>
    <cellStyle name="出力 3 3 6 5 2" xfId="16451" xr:uid="{7E46A0EB-0EC0-4E09-B10C-90755B80E837}"/>
    <cellStyle name="出力 3 3 6 5 2 2" xfId="38141" xr:uid="{EA147359-392C-4793-81BA-970877C3D464}"/>
    <cellStyle name="出力 3 3 6 5 3" xfId="27382" xr:uid="{A05B238A-4DD6-4F06-8ACC-9009F16AA31E}"/>
    <cellStyle name="出力 3 3 6 6" xfId="6378" xr:uid="{5AC3ACAB-942D-4707-9138-CBC014137DFC}"/>
    <cellStyle name="出力 3 3 6 6 2" xfId="17134" xr:uid="{F7EDD4D2-D3EC-4077-9CD2-82B55DF992A1}"/>
    <cellStyle name="出力 3 3 6 6 2 2" xfId="38824" xr:uid="{B1DEF6B9-4D84-415E-9CAD-84F4E71766C9}"/>
    <cellStyle name="出力 3 3 6 6 3" xfId="28065" xr:uid="{17A50DA5-E971-41D1-8453-2B020DB7B57F}"/>
    <cellStyle name="出力 3 3 6 7" xfId="7057" xr:uid="{963086FD-7D9C-4CAB-9DF0-625A48BEDCD6}"/>
    <cellStyle name="出力 3 3 6 7 2" xfId="17813" xr:uid="{97BB7A78-2602-4223-8C5B-C24131D7B1DF}"/>
    <cellStyle name="出力 3 3 6 7 2 2" xfId="39503" xr:uid="{D6CD9367-4DAE-4213-A5A6-11BC33527AFF}"/>
    <cellStyle name="出力 3 3 6 7 3" xfId="28744" xr:uid="{98874E07-B551-4F5E-AE63-14FF5AA22A5E}"/>
    <cellStyle name="出力 3 3 6 8" xfId="7720" xr:uid="{63F8CF85-3B59-489A-BF9F-9B6ED819D2D7}"/>
    <cellStyle name="出力 3 3 6 8 2" xfId="18476" xr:uid="{EFD4F857-31EB-4266-BD3B-94D0418824F6}"/>
    <cellStyle name="出力 3 3 6 8 2 2" xfId="40167" xr:uid="{7A620E17-6670-4E2D-A6AE-ECCE3B0BFA6B}"/>
    <cellStyle name="出力 3 3 6 8 3" xfId="29408" xr:uid="{BAE5AC15-4283-43DC-BBB1-9C3F4185DF47}"/>
    <cellStyle name="出力 3 3 6 9" xfId="8356" xr:uid="{A4543431-D2F0-4864-B078-A52D32C477B7}"/>
    <cellStyle name="出力 3 3 6 9 2" xfId="19112" xr:uid="{4A0425BB-01BE-4691-83CB-060409DBC3DF}"/>
    <cellStyle name="出力 3 3 6 9 2 2" xfId="40803" xr:uid="{ECCBB0F2-4099-42CE-9624-F60276D8586F}"/>
    <cellStyle name="出力 3 3 6 9 3" xfId="30044" xr:uid="{FB0C7DA7-A81C-4CC5-A6F0-48DFE0ACEF5F}"/>
    <cellStyle name="出力 3 3 7" xfId="3052" xr:uid="{DFAF83BD-DF90-46D0-A5CD-2FF91241562C}"/>
    <cellStyle name="出力 3 3 7 10" xfId="9080" xr:uid="{F2BFF77C-EEC3-4556-A6E9-E4FADA043832}"/>
    <cellStyle name="出力 3 3 7 10 2" xfId="19837" xr:uid="{EF0CAE65-5B58-4584-B1CF-B2C293DC2974}"/>
    <cellStyle name="出力 3 3 7 10 2 2" xfId="41528" xr:uid="{35F53815-B1AB-4424-87BE-D1B878797F68}"/>
    <cellStyle name="出力 3 3 7 10 3" xfId="30769" xr:uid="{B8154013-DA1B-4E11-A65E-F8E2DBDCC608}"/>
    <cellStyle name="出力 3 3 7 11" xfId="9706" xr:uid="{CDC736A8-2BA2-45B7-BE86-C032CB91D0D4}"/>
    <cellStyle name="出力 3 3 7 11 2" xfId="20463" xr:uid="{A8120862-A4CF-4430-AC96-1C1B7393EB7A}"/>
    <cellStyle name="出力 3 3 7 11 2 2" xfId="42154" xr:uid="{CFCA2B97-C7E9-4BD9-BA74-3F12CCC792CD}"/>
    <cellStyle name="出力 3 3 7 11 3" xfId="31395" xr:uid="{3F1FB1D1-75E7-4DC2-9778-A218096F4992}"/>
    <cellStyle name="出力 3 3 7 12" xfId="10341" xr:uid="{0F974684-F64A-41C2-96CF-86E8DEE6CA98}"/>
    <cellStyle name="出力 3 3 7 12 2" xfId="21098" xr:uid="{4895ED12-1CB1-4C4D-AFE1-0F4966441311}"/>
    <cellStyle name="出力 3 3 7 12 2 2" xfId="42789" xr:uid="{D7D93D9E-2613-4AB5-BF13-E20BF3F7693A}"/>
    <cellStyle name="出力 3 3 7 12 3" xfId="32030" xr:uid="{BDF0EA9A-4357-4787-94D8-047CE05CA2F3}"/>
    <cellStyle name="出力 3 3 7 13" xfId="10993" xr:uid="{02D4072D-6800-4B69-9801-5B9210CC2C9B}"/>
    <cellStyle name="出力 3 3 7 13 2" xfId="21750" xr:uid="{EB0E6CAE-EF51-4D23-BA91-7DFCB0E0571C}"/>
    <cellStyle name="出力 3 3 7 13 2 2" xfId="43441" xr:uid="{FDC9F693-A384-4769-8780-351C03C950EC}"/>
    <cellStyle name="出力 3 3 7 13 3" xfId="32682" xr:uid="{38727DA0-14DC-4E06-A013-63C53FEE7BE3}"/>
    <cellStyle name="出力 3 3 7 14" xfId="11618" xr:uid="{D8ED16EB-B885-4EE9-90C9-BA23D60EC5B9}"/>
    <cellStyle name="出力 3 3 7 14 2" xfId="22375" xr:uid="{3692A390-A761-4C7E-B297-B3F65B96EEF9}"/>
    <cellStyle name="出力 3 3 7 14 2 2" xfId="44066" xr:uid="{E5688449-45BB-4669-B905-E02E8B0B15BE}"/>
    <cellStyle name="出力 3 3 7 14 3" xfId="33307" xr:uid="{DE520F6F-51C3-49A8-BB8A-9615A00720A9}"/>
    <cellStyle name="出力 3 3 7 15" xfId="12223" xr:uid="{C6F6088D-7513-4340-B9AC-0E6515D4D393}"/>
    <cellStyle name="出力 3 3 7 15 2" xfId="22980" xr:uid="{96B48784-B92D-4BFD-8E2E-89EBB36EEF62}"/>
    <cellStyle name="出力 3 3 7 15 2 2" xfId="44671" xr:uid="{1A0FF6F7-4BB3-4B92-9963-7751EDB209A1}"/>
    <cellStyle name="出力 3 3 7 15 3" xfId="33912" xr:uid="{2CEBDA2F-23AA-4EE5-9748-21E65DD272C4}"/>
    <cellStyle name="出力 3 3 7 16" xfId="12852" xr:uid="{BE007570-6C8A-41B7-A9D9-E7CC9AE19236}"/>
    <cellStyle name="出力 3 3 7 16 2" xfId="23609" xr:uid="{F48D9469-1F22-4C37-9266-1C33630656FE}"/>
    <cellStyle name="出力 3 3 7 16 2 2" xfId="45300" xr:uid="{891979B3-3A69-4AE7-9184-7862E0B671F9}"/>
    <cellStyle name="出力 3 3 7 16 3" xfId="34541" xr:uid="{2A030F67-029B-4947-9D7C-306CBF294540}"/>
    <cellStyle name="出力 3 3 7 17" xfId="13523" xr:uid="{287337B4-25AF-4BB3-B578-CDB6006FDE3A}"/>
    <cellStyle name="出力 3 3 7 17 2" xfId="35212" xr:uid="{9F4394E9-97AB-4EC7-ADBC-D34490867942}"/>
    <cellStyle name="出力 3 3 7 18" xfId="24452" xr:uid="{427DB236-1B30-493F-A750-5B28D7B79FBC}"/>
    <cellStyle name="出力 3 3 7 19" xfId="46150" xr:uid="{7B9D272B-72D2-4D43-A552-456224F14DE5}"/>
    <cellStyle name="出力 3 3 7 2" xfId="3704" xr:uid="{0F460178-180D-4FFD-8C9C-892B2DC62B69}"/>
    <cellStyle name="出力 3 3 7 2 2" xfId="14460" xr:uid="{6304687E-B12A-4982-864C-A45D244EC4B7}"/>
    <cellStyle name="出力 3 3 7 2 2 2" xfId="36150" xr:uid="{3BDED687-D9D6-4975-8E4E-055DFAAFF5DD}"/>
    <cellStyle name="出力 3 3 7 2 2 3" xfId="50361" xr:uid="{46557069-9632-497C-B26F-6FCFD1D3763D}"/>
    <cellStyle name="出力 3 3 7 2 3" xfId="25392" xr:uid="{2A922147-2DA5-416E-81F4-312A95A5FC94}"/>
    <cellStyle name="出力 3 3 7 2 4" xfId="48192" xr:uid="{99557B9B-840F-40F2-BE80-D89D1963AE9A}"/>
    <cellStyle name="出力 3 3 7 20" xfId="46828" xr:uid="{E2C32D83-288E-4F9C-A5A0-1C80F6FBB3BD}"/>
    <cellStyle name="出力 3 3 7 21" xfId="47512" xr:uid="{628A4EFE-E485-460F-8126-A2625121FD89}"/>
    <cellStyle name="出力 3 3 7 3" xfId="4384" xr:uid="{39019395-97D5-4CC3-A530-146E5499AE7E}"/>
    <cellStyle name="出力 3 3 7 3 2" xfId="15140" xr:uid="{D97BEBBC-E4C5-42DF-B2F3-01A553B6A9B0}"/>
    <cellStyle name="出力 3 3 7 3 2 2" xfId="36830" xr:uid="{03F3AF3B-38B3-4171-822E-1B9934176CE2}"/>
    <cellStyle name="出力 3 3 7 3 2 3" xfId="51041" xr:uid="{272403A5-01E8-4472-BD8B-F11B69D1872E}"/>
    <cellStyle name="出力 3 3 7 3 3" xfId="26072" xr:uid="{EF7715E9-535C-40C8-B46A-1C8D61DEB3D3}"/>
    <cellStyle name="出力 3 3 7 3 4" xfId="48872" xr:uid="{F8D0E0D9-BACC-4918-AACF-3575EB0F60BF}"/>
    <cellStyle name="出力 3 3 7 4" xfId="5060" xr:uid="{2A498F40-30F0-49F8-8DD0-A74647EE678C}"/>
    <cellStyle name="出力 3 3 7 4 2" xfId="15816" xr:uid="{4A635E35-2DD8-4DA0-AF1F-A94A31D9E3CB}"/>
    <cellStyle name="出力 3 3 7 4 2 2" xfId="37506" xr:uid="{BE3E5B4D-99C3-4830-BAA6-6B868537613C}"/>
    <cellStyle name="出力 3 3 7 4 3" xfId="26748" xr:uid="{8114F793-7A63-4811-9551-AFF546FF73A8}"/>
    <cellStyle name="出力 3 3 7 4 4" xfId="49681" xr:uid="{6157BDE2-9A6F-4570-A765-6CBF1A5230AE}"/>
    <cellStyle name="出力 3 3 7 5" xfId="5740" xr:uid="{592DABE9-9C70-44DA-A5DD-A09EFA0A50E1}"/>
    <cellStyle name="出力 3 3 7 5 2" xfId="16496" xr:uid="{85043EF4-A3C9-4849-89C4-F89D58A6067F}"/>
    <cellStyle name="出力 3 3 7 5 2 2" xfId="38186" xr:uid="{86340E21-4906-43CE-9F86-537DE51316E5}"/>
    <cellStyle name="出力 3 3 7 5 3" xfId="27427" xr:uid="{76478CE4-27BA-48B9-ADED-5C643CCF838F}"/>
    <cellStyle name="出力 3 3 7 6" xfId="6423" xr:uid="{C575BC88-1F14-49D9-A182-FC34DD49CA97}"/>
    <cellStyle name="出力 3 3 7 6 2" xfId="17179" xr:uid="{F3B0004E-B21E-4BE1-8CD9-BFA43D6A90C6}"/>
    <cellStyle name="出力 3 3 7 6 2 2" xfId="38869" xr:uid="{46561810-D9DF-443B-8116-1B6D52FED850}"/>
    <cellStyle name="出力 3 3 7 6 3" xfId="28110" xr:uid="{B8F1BE2F-7FB1-4B79-B3A1-8857FF94B61E}"/>
    <cellStyle name="出力 3 3 7 7" xfId="7102" xr:uid="{DC573304-6D36-46E8-8680-2B7667868471}"/>
    <cellStyle name="出力 3 3 7 7 2" xfId="17858" xr:uid="{B8077ABF-3791-4F81-BDE3-36472BF2079A}"/>
    <cellStyle name="出力 3 3 7 7 2 2" xfId="39548" xr:uid="{A7177BDD-2073-4E22-B16E-EA4F6280CBF8}"/>
    <cellStyle name="出力 3 3 7 7 3" xfId="28789" xr:uid="{F4B31CF4-DF78-493C-BF8C-58E60E2122D9}"/>
    <cellStyle name="出力 3 3 7 8" xfId="7765" xr:uid="{205B59EF-15EF-485A-A44C-AA03E1650207}"/>
    <cellStyle name="出力 3 3 7 8 2" xfId="18521" xr:uid="{1F655B01-69E9-4A03-A130-9C2AAC6F197E}"/>
    <cellStyle name="出力 3 3 7 8 2 2" xfId="40212" xr:uid="{42F89002-6F41-47B1-BFBA-FE91102F2114}"/>
    <cellStyle name="出力 3 3 7 8 3" xfId="29453" xr:uid="{9915A52F-EB14-459A-A1D2-92EFD7AC081A}"/>
    <cellStyle name="出力 3 3 7 9" xfId="8401" xr:uid="{495A7CCF-70B4-42AC-AF44-B47505E2D58B}"/>
    <cellStyle name="出力 3 3 7 9 2" xfId="19157" xr:uid="{6FFDF9C4-1F97-4620-9B96-D6361BC31B19}"/>
    <cellStyle name="出力 3 3 7 9 2 2" xfId="40848" xr:uid="{766DF03C-D0E9-4739-870B-FA06F10F40CC}"/>
    <cellStyle name="出力 3 3 7 9 3" xfId="30089" xr:uid="{4A79FD56-99E9-4972-9A81-FBD997EF798A}"/>
    <cellStyle name="出力 3 3 8" xfId="3112" xr:uid="{D12E0BCB-6FEB-45EC-B116-F7D0F7CE5BCD}"/>
    <cellStyle name="出力 3 3 8 10" xfId="9140" xr:uid="{D670D845-FF4D-41FA-84E7-43EAC321F7F3}"/>
    <cellStyle name="出力 3 3 8 10 2" xfId="19897" xr:uid="{E5F20C5F-65BE-44CA-8E23-29EBE4B21F97}"/>
    <cellStyle name="出力 3 3 8 10 2 2" xfId="41588" xr:uid="{A06840C4-2DF2-480C-8E42-4A8A041AD28B}"/>
    <cellStyle name="出力 3 3 8 10 3" xfId="30829" xr:uid="{72CB12D6-7FE8-4D6B-80E7-BDCB280C3EFC}"/>
    <cellStyle name="出力 3 3 8 11" xfId="9766" xr:uid="{39BAB2D7-077A-4DF3-9F92-D26E510BB009}"/>
    <cellStyle name="出力 3 3 8 11 2" xfId="20523" xr:uid="{AD59513C-83E0-4B1E-A69C-91CDA64E4AC8}"/>
    <cellStyle name="出力 3 3 8 11 2 2" xfId="42214" xr:uid="{939ED33E-DF20-4998-AD50-1DE6433FA525}"/>
    <cellStyle name="出力 3 3 8 11 3" xfId="31455" xr:uid="{CB1C8DD1-C159-4DD6-8397-AAFFC13ACC8F}"/>
    <cellStyle name="出力 3 3 8 12" xfId="10401" xr:uid="{F4C9478A-4C95-4E02-9BC5-B8DDD81C2D9C}"/>
    <cellStyle name="出力 3 3 8 12 2" xfId="21158" xr:uid="{0F7ADB60-4CC1-4054-946C-6D8400EF854E}"/>
    <cellStyle name="出力 3 3 8 12 2 2" xfId="42849" xr:uid="{7F8CC04A-294D-4DF9-86D0-3FE2575D327C}"/>
    <cellStyle name="出力 3 3 8 12 3" xfId="32090" xr:uid="{85511B4B-6D10-4CA0-947A-2AAED615704D}"/>
    <cellStyle name="出力 3 3 8 13" xfId="11053" xr:uid="{0DC5B724-DF32-4A25-AFDD-4CB52DF7B665}"/>
    <cellStyle name="出力 3 3 8 13 2" xfId="21810" xr:uid="{6450330B-2461-46FC-9B66-23DBF756E476}"/>
    <cellStyle name="出力 3 3 8 13 2 2" xfId="43501" xr:uid="{AC10C898-EAA7-4A02-BDF9-3E144ED557C4}"/>
    <cellStyle name="出力 3 3 8 13 3" xfId="32742" xr:uid="{A3B7BEFB-23DA-4DBE-A8D5-5FCD4B4FB84B}"/>
    <cellStyle name="出力 3 3 8 14" xfId="11678" xr:uid="{D6F34C64-BA41-423C-B09C-190B2247A549}"/>
    <cellStyle name="出力 3 3 8 14 2" xfId="22435" xr:uid="{CE2FA2D1-6879-4F38-90B5-D4F7D761753F}"/>
    <cellStyle name="出力 3 3 8 14 2 2" xfId="44126" xr:uid="{0C82E4E8-E0B2-4B8B-AF08-0F9373A46A94}"/>
    <cellStyle name="出力 3 3 8 14 3" xfId="33367" xr:uid="{F1A9AD38-4022-42A9-A20A-129B8FC8599E}"/>
    <cellStyle name="出力 3 3 8 15" xfId="12283" xr:uid="{674D53AF-C16E-4FBF-AE92-C2408E1ADAA7}"/>
    <cellStyle name="出力 3 3 8 15 2" xfId="23040" xr:uid="{AEA173F4-E2D7-47A3-94CA-F733742A02BC}"/>
    <cellStyle name="出力 3 3 8 15 2 2" xfId="44731" xr:uid="{621A46CD-8E8A-4CD9-93AC-11E9CAFDCA2A}"/>
    <cellStyle name="出力 3 3 8 15 3" xfId="33972" xr:uid="{1D24DE28-638B-4E42-8D74-9B17BE6EB83A}"/>
    <cellStyle name="出力 3 3 8 16" xfId="12912" xr:uid="{3C43FA82-6329-4C65-8A06-E6481C9FED29}"/>
    <cellStyle name="出力 3 3 8 16 2" xfId="23669" xr:uid="{9F135029-FC4B-40A6-AF51-7828D74AB6AC}"/>
    <cellStyle name="出力 3 3 8 16 2 2" xfId="45360" xr:uid="{09F428B4-F9F0-4924-96E5-6A5EC4027281}"/>
    <cellStyle name="出力 3 3 8 16 3" xfId="34601" xr:uid="{7B4FB765-7D5F-4CB2-B380-11AAAFC5CA7D}"/>
    <cellStyle name="出力 3 3 8 17" xfId="13583" xr:uid="{9CA23EAD-FA0E-4FFF-8789-5F3EC39D7824}"/>
    <cellStyle name="出力 3 3 8 17 2" xfId="35272" xr:uid="{D9109581-7185-4CCD-9DD7-C3C19D25B22B}"/>
    <cellStyle name="出力 3 3 8 18" xfId="24512" xr:uid="{57803A81-634F-4796-BE14-F92A986ACCE4}"/>
    <cellStyle name="出力 3 3 8 19" xfId="46210" xr:uid="{56A8F5B0-C152-4DBE-B3B8-971622EF8FDF}"/>
    <cellStyle name="出力 3 3 8 2" xfId="3764" xr:uid="{A0891A67-04DB-435E-960A-B8A70EEC33E1}"/>
    <cellStyle name="出力 3 3 8 2 2" xfId="14520" xr:uid="{3B6990F3-06ED-431F-A95E-F5209DB74847}"/>
    <cellStyle name="出力 3 3 8 2 2 2" xfId="36210" xr:uid="{5862206A-D812-444B-A4D3-43498E42A6DE}"/>
    <cellStyle name="出力 3 3 8 2 2 3" xfId="50421" xr:uid="{FFA478E3-7EF6-441D-BE9D-D1C313217AA1}"/>
    <cellStyle name="出力 3 3 8 2 3" xfId="25452" xr:uid="{D16D8D27-B83D-44ED-9D50-EC3DBD24E9AD}"/>
    <cellStyle name="出力 3 3 8 2 4" xfId="48252" xr:uid="{31A6B1E1-4864-455E-9A1D-930B4A6E1154}"/>
    <cellStyle name="出力 3 3 8 20" xfId="46888" xr:uid="{59169E6A-CB73-4E2C-A8B0-213B5634A654}"/>
    <cellStyle name="出力 3 3 8 21" xfId="47572" xr:uid="{7DD56961-6B77-4C15-B539-0683EA0F97D8}"/>
    <cellStyle name="出力 3 3 8 3" xfId="4444" xr:uid="{7839E1C8-A65E-42D7-BEFC-C32F17BF4567}"/>
    <cellStyle name="出力 3 3 8 3 2" xfId="15200" xr:uid="{562D3D11-D079-49C2-AA28-E6B191F8169D}"/>
    <cellStyle name="出力 3 3 8 3 2 2" xfId="36890" xr:uid="{06281003-9F1C-44F8-8F2D-239BECF16C69}"/>
    <cellStyle name="出力 3 3 8 3 2 3" xfId="51101" xr:uid="{06B1D89F-FED5-4AD9-9BB8-8FFFC4A0BEAD}"/>
    <cellStyle name="出力 3 3 8 3 3" xfId="26132" xr:uid="{F59FE51F-4034-46E1-977E-9A4D0CC91F14}"/>
    <cellStyle name="出力 3 3 8 3 4" xfId="48932" xr:uid="{13378FD2-2246-4F7D-A3E8-414ED4299DE2}"/>
    <cellStyle name="出力 3 3 8 4" xfId="5120" xr:uid="{E986489C-3750-4FCF-B20B-F43DBA6C705F}"/>
    <cellStyle name="出力 3 3 8 4 2" xfId="15876" xr:uid="{331F53E5-BF64-467A-9F7E-062F9E52A18F}"/>
    <cellStyle name="出力 3 3 8 4 2 2" xfId="37566" xr:uid="{88D8DD72-E248-49A7-95E5-D31C1C0E747A}"/>
    <cellStyle name="出力 3 3 8 4 3" xfId="26808" xr:uid="{5BD3514B-9A3B-4F80-94E3-8F6882367702}"/>
    <cellStyle name="出力 3 3 8 4 4" xfId="49741" xr:uid="{54515D76-8493-4057-856A-3816E11F3C43}"/>
    <cellStyle name="出力 3 3 8 5" xfId="5800" xr:uid="{2C254C5D-8243-4BB0-9BA2-BA08FCF84A37}"/>
    <cellStyle name="出力 3 3 8 5 2" xfId="16556" xr:uid="{1824638D-FAA7-478C-B073-CA1EB89A8779}"/>
    <cellStyle name="出力 3 3 8 5 2 2" xfId="38246" xr:uid="{1F39DFA5-F6AB-4554-B2CC-D23166D32CF0}"/>
    <cellStyle name="出力 3 3 8 5 3" xfId="27487" xr:uid="{65662497-344D-4B1F-B0C9-917D3F14916E}"/>
    <cellStyle name="出力 3 3 8 6" xfId="6483" xr:uid="{59240E7A-A2A3-4330-B0A9-5058273426B3}"/>
    <cellStyle name="出力 3 3 8 6 2" xfId="17239" xr:uid="{3464F527-7F62-409D-9DF8-DBE372FB9082}"/>
    <cellStyle name="出力 3 3 8 6 2 2" xfId="38929" xr:uid="{620AC2F4-7101-48F9-930A-6F241B5F0E7C}"/>
    <cellStyle name="出力 3 3 8 6 3" xfId="28170" xr:uid="{55AF68BB-F752-4FF0-AF53-92EF1A597B1A}"/>
    <cellStyle name="出力 3 3 8 7" xfId="7162" xr:uid="{4D5DAE25-7E21-4518-BC76-86A64D0102BE}"/>
    <cellStyle name="出力 3 3 8 7 2" xfId="17918" xr:uid="{F8EAB764-CB9C-44BA-84A9-083DFF0422A9}"/>
    <cellStyle name="出力 3 3 8 7 2 2" xfId="39608" xr:uid="{D927717B-A7B2-416A-AC1D-2C32FE4BA143}"/>
    <cellStyle name="出力 3 3 8 7 3" xfId="28849" xr:uid="{724206B7-BE27-4002-9AC9-41ED084E6275}"/>
    <cellStyle name="出力 3 3 8 8" xfId="7825" xr:uid="{34ED43D9-C7B6-4F48-93A0-E8A31E703814}"/>
    <cellStyle name="出力 3 3 8 8 2" xfId="18581" xr:uid="{4C524467-EA26-43C5-8752-15BEF612F34E}"/>
    <cellStyle name="出力 3 3 8 8 2 2" xfId="40272" xr:uid="{B25B681F-4B1A-4F2C-BB24-D5641F0A0376}"/>
    <cellStyle name="出力 3 3 8 8 3" xfId="29513" xr:uid="{6B596594-A222-4030-A147-D018F8F53C8B}"/>
    <cellStyle name="出力 3 3 8 9" xfId="8461" xr:uid="{E3C0D3A8-28AF-4734-A75A-087BFC9D3C7F}"/>
    <cellStyle name="出力 3 3 8 9 2" xfId="19217" xr:uid="{9260A0D5-78F6-470A-B19E-0F70C8E16E22}"/>
    <cellStyle name="出力 3 3 8 9 2 2" xfId="40908" xr:uid="{EB976644-8A3E-4AD9-A800-E061DBA6A788}"/>
    <cellStyle name="出力 3 3 8 9 3" xfId="30149" xr:uid="{558889D8-1B29-4F87-8F87-58A5D7901C23}"/>
    <cellStyle name="出力 3 3 9" xfId="3172" xr:uid="{D9375D97-7201-44BE-AF43-03E4C6318CC5}"/>
    <cellStyle name="出力 3 3 9 10" xfId="9200" xr:uid="{1D5F51B9-C2E0-41EB-A09D-FB11645F2497}"/>
    <cellStyle name="出力 3 3 9 10 2" xfId="19957" xr:uid="{031A4487-2C05-43BC-9AEC-912901401FCA}"/>
    <cellStyle name="出力 3 3 9 10 2 2" xfId="41648" xr:uid="{70966FC2-F5CA-4F37-9591-87A1D7AF6AC8}"/>
    <cellStyle name="出力 3 3 9 10 3" xfId="30889" xr:uid="{1D9698AD-337B-4277-9FDC-C5A6DDEBCCA2}"/>
    <cellStyle name="出力 3 3 9 11" xfId="9826" xr:uid="{C1154FEE-B2D4-407C-A3AE-9D7909E76A8C}"/>
    <cellStyle name="出力 3 3 9 11 2" xfId="20583" xr:uid="{FF2E7422-BFF6-4C40-99C3-A1B0689CD45B}"/>
    <cellStyle name="出力 3 3 9 11 2 2" xfId="42274" xr:uid="{7B7D6F3B-5FAB-4B47-A417-10E526482062}"/>
    <cellStyle name="出力 3 3 9 11 3" xfId="31515" xr:uid="{475C5830-CE29-4CBC-B9FD-DA8A5D884E49}"/>
    <cellStyle name="出力 3 3 9 12" xfId="10461" xr:uid="{DFAFAEE8-176C-4D86-B13E-1C0094F059D1}"/>
    <cellStyle name="出力 3 3 9 12 2" xfId="21218" xr:uid="{6290AED0-B866-4417-BFD6-5EDCE35C18F0}"/>
    <cellStyle name="出力 3 3 9 12 2 2" xfId="42909" xr:uid="{6ED6BE99-72C5-46D6-A536-6AA3891FC4DE}"/>
    <cellStyle name="出力 3 3 9 12 3" xfId="32150" xr:uid="{495B0F34-95E8-4401-8405-7068DC239B69}"/>
    <cellStyle name="出力 3 3 9 13" xfId="11113" xr:uid="{406BA22A-48E1-46DB-AB34-11C4063DAC1A}"/>
    <cellStyle name="出力 3 3 9 13 2" xfId="21870" xr:uid="{4B2DD3B6-FBC5-4B0A-850D-3B25C2145843}"/>
    <cellStyle name="出力 3 3 9 13 2 2" xfId="43561" xr:uid="{12A1AF18-3033-4AE2-9EB6-EDFF9A0316D5}"/>
    <cellStyle name="出力 3 3 9 13 3" xfId="32802" xr:uid="{44C2C1E1-2D58-4864-AA29-8E8FCA252C36}"/>
    <cellStyle name="出力 3 3 9 14" xfId="11738" xr:uid="{0735DD4F-759C-48EE-92CD-E0D3E27EA15C}"/>
    <cellStyle name="出力 3 3 9 14 2" xfId="22495" xr:uid="{4D07B2A9-15F5-431D-BB55-3FBFB5FED7C5}"/>
    <cellStyle name="出力 3 3 9 14 2 2" xfId="44186" xr:uid="{D63B24C9-7834-4EB3-A006-9823B776E7B9}"/>
    <cellStyle name="出力 3 3 9 14 3" xfId="33427" xr:uid="{76DD2AD5-AEA9-4CF8-9669-8F38FDC0FC4E}"/>
    <cellStyle name="出力 3 3 9 15" xfId="12343" xr:uid="{1C26EB89-C2F8-4299-AB53-4B8FD086A4C4}"/>
    <cellStyle name="出力 3 3 9 15 2" xfId="23100" xr:uid="{8004AB35-3A5F-43DB-9746-8938F494FF8D}"/>
    <cellStyle name="出力 3 3 9 15 2 2" xfId="44791" xr:uid="{740B7C72-0460-444B-923C-41FF3408B3A6}"/>
    <cellStyle name="出力 3 3 9 15 3" xfId="34032" xr:uid="{11FB1F46-DF03-46A3-9E2D-CED07CBC8D0C}"/>
    <cellStyle name="出力 3 3 9 16" xfId="12972" xr:uid="{312B3535-93D7-4BDB-86AD-74AD2E32E1C1}"/>
    <cellStyle name="出力 3 3 9 16 2" xfId="23729" xr:uid="{D51991D2-B0D8-4FA7-968E-7CB440A2DD79}"/>
    <cellStyle name="出力 3 3 9 16 2 2" xfId="45420" xr:uid="{DFD7FE58-630E-42C2-9AD7-8742D9656AA3}"/>
    <cellStyle name="出力 3 3 9 16 3" xfId="34661" xr:uid="{91A26956-BAB4-4FDD-B6FA-10237431E83E}"/>
    <cellStyle name="出力 3 3 9 17" xfId="13643" xr:uid="{BBDD3EC6-2991-4DAE-804D-C3FF3ECE33B6}"/>
    <cellStyle name="出力 3 3 9 17 2" xfId="35332" xr:uid="{32151E48-7F2C-4AC9-BFC6-C9CBC050E795}"/>
    <cellStyle name="出力 3 3 9 18" xfId="24572" xr:uid="{F2AC6FF7-3B8C-44E8-AB65-DC4CF96348EA}"/>
    <cellStyle name="出力 3 3 9 19" xfId="46270" xr:uid="{CC21BC91-63CB-4FF0-91CE-4CCECF43A086}"/>
    <cellStyle name="出力 3 3 9 2" xfId="3824" xr:uid="{985326F8-574F-43B0-8278-A015E8E77271}"/>
    <cellStyle name="出力 3 3 9 2 2" xfId="14580" xr:uid="{8FA3CE86-922F-465D-BBBB-73958EBED44E}"/>
    <cellStyle name="出力 3 3 9 2 2 2" xfId="36270" xr:uid="{8FE5078D-0701-401E-88B4-6E3663DDB5D6}"/>
    <cellStyle name="出力 3 3 9 2 2 3" xfId="50481" xr:uid="{2DDE8C9E-B2BC-4D15-A2DC-4A24A8F0BDF4}"/>
    <cellStyle name="出力 3 3 9 2 3" xfId="25512" xr:uid="{19D8528E-0C56-4C0E-ACA7-65E6DE4438A4}"/>
    <cellStyle name="出力 3 3 9 2 4" xfId="48312" xr:uid="{4F04E65A-FEAD-4D75-8126-6EDC30545609}"/>
    <cellStyle name="出力 3 3 9 20" xfId="46948" xr:uid="{42C3293F-5FCA-47A6-AD6F-02FBEB37D8B4}"/>
    <cellStyle name="出力 3 3 9 21" xfId="47632" xr:uid="{9880FC28-F4BE-47B3-BA46-88A7A82EEADE}"/>
    <cellStyle name="出力 3 3 9 3" xfId="4504" xr:uid="{8DAB44CD-CD13-460C-B06F-0E9A218E343E}"/>
    <cellStyle name="出力 3 3 9 3 2" xfId="15260" xr:uid="{6FF707D9-3154-44A3-8644-B4925413C21A}"/>
    <cellStyle name="出力 3 3 9 3 2 2" xfId="36950" xr:uid="{FE34F21F-DF47-4AEF-8362-5C3D62D941AF}"/>
    <cellStyle name="出力 3 3 9 3 2 3" xfId="51161" xr:uid="{D10DDA06-5255-429C-BD9A-41EBBFEEA7F8}"/>
    <cellStyle name="出力 3 3 9 3 3" xfId="26192" xr:uid="{F180EA0F-5D9A-4772-90D4-AB647DD151FC}"/>
    <cellStyle name="出力 3 3 9 3 4" xfId="48992" xr:uid="{6951A617-F600-4A38-B06F-6DC2B09AD20F}"/>
    <cellStyle name="出力 3 3 9 4" xfId="5180" xr:uid="{9F7CF3D1-4E90-43FC-A800-DD6473856713}"/>
    <cellStyle name="出力 3 3 9 4 2" xfId="15936" xr:uid="{A9E44232-ABAE-425A-834E-3C4E9F072668}"/>
    <cellStyle name="出力 3 3 9 4 2 2" xfId="37626" xr:uid="{5B707C72-7089-4A58-AD64-4AC249C5DE88}"/>
    <cellStyle name="出力 3 3 9 4 3" xfId="26868" xr:uid="{1A7DDDA8-536A-45C7-A8FA-3934A7E15AC4}"/>
    <cellStyle name="出力 3 3 9 4 4" xfId="49801" xr:uid="{418D0D97-7407-42F3-8493-A1EA725BDF26}"/>
    <cellStyle name="出力 3 3 9 5" xfId="5860" xr:uid="{208B39B8-B793-48DF-9404-8432239CF7AB}"/>
    <cellStyle name="出力 3 3 9 5 2" xfId="16616" xr:uid="{A53C014E-19AF-4AB1-B93F-EA89F22F2B2A}"/>
    <cellStyle name="出力 3 3 9 5 2 2" xfId="38306" xr:uid="{4FE4F077-84FA-4518-BE54-694C06E3306A}"/>
    <cellStyle name="出力 3 3 9 5 3" xfId="27547" xr:uid="{58B1204B-E226-4D34-90F2-7E97BA1913D6}"/>
    <cellStyle name="出力 3 3 9 6" xfId="6543" xr:uid="{73241022-FB52-4897-A5B3-28DAA53AFD81}"/>
    <cellStyle name="出力 3 3 9 6 2" xfId="17299" xr:uid="{52334620-97CE-4C2A-92DD-BD5B9163CE6F}"/>
    <cellStyle name="出力 3 3 9 6 2 2" xfId="38989" xr:uid="{D6520E56-AB47-48D2-97A6-7DFBE321BC39}"/>
    <cellStyle name="出力 3 3 9 6 3" xfId="28230" xr:uid="{B408BFE3-5FA7-4A3B-AF41-B4E3872533AA}"/>
    <cellStyle name="出力 3 3 9 7" xfId="7222" xr:uid="{79110B45-3471-40A6-8017-7C20534B164C}"/>
    <cellStyle name="出力 3 3 9 7 2" xfId="17978" xr:uid="{E6222AF2-9B41-4093-8E28-0880C5D2F7A9}"/>
    <cellStyle name="出力 3 3 9 7 2 2" xfId="39668" xr:uid="{BBD66FC6-5BBF-4E60-AFD7-6AAD78242A90}"/>
    <cellStyle name="出力 3 3 9 7 3" xfId="28909" xr:uid="{7DBAEDFD-D2D0-4100-997F-AAFC472BAD51}"/>
    <cellStyle name="出力 3 3 9 8" xfId="7885" xr:uid="{377384EC-5958-41AF-9A62-5A334E019892}"/>
    <cellStyle name="出力 3 3 9 8 2" xfId="18641" xr:uid="{B54F719D-7FB5-4390-844A-6AF600C7C615}"/>
    <cellStyle name="出力 3 3 9 8 2 2" xfId="40332" xr:uid="{AFCD77EF-75E7-419D-9D64-653409E0B26B}"/>
    <cellStyle name="出力 3 3 9 8 3" xfId="29573" xr:uid="{620D273B-6052-45E9-A07E-5EE40A736880}"/>
    <cellStyle name="出力 3 3 9 9" xfId="8521" xr:uid="{D680BE7C-1A55-4051-AEB7-138A16B9032B}"/>
    <cellStyle name="出力 3 3 9 9 2" xfId="19277" xr:uid="{5B519544-DE72-44C7-9D7F-98DCC33D1CBC}"/>
    <cellStyle name="出力 3 3 9 9 2 2" xfId="40968" xr:uid="{136828D2-9B03-4605-AB19-1BCA1545914A}"/>
    <cellStyle name="出力 3 3 9 9 3" xfId="30209" xr:uid="{1CFE669E-44E9-4E28-A186-BD59216BBADB}"/>
    <cellStyle name="出力 3 4" xfId="2415" xr:uid="{44D0AE30-D6D2-405C-B7A3-C78DC2BC6F8B}"/>
    <cellStyle name="出力 3 4 2" xfId="13847" xr:uid="{78FE5071-D8BE-42F2-B26A-6591BB1316EB}"/>
    <cellStyle name="出力 3 4 2 2" xfId="35537" xr:uid="{5D81853B-9F35-4313-A151-86994C95DDEF}"/>
    <cellStyle name="出力 3 4 3" xfId="24778" xr:uid="{25DF911B-1AA4-44F7-A083-AE9325DF5AC1}"/>
    <cellStyle name="出力 4" xfId="2350" xr:uid="{6ABC6638-4D81-46BE-BB5F-49871AFD19B5}"/>
    <cellStyle name="出力 4 2" xfId="2436" xr:uid="{1B6E29B5-100E-4F75-B9F7-C1AF3778AEC2}"/>
    <cellStyle name="出力 4 2 10" xfId="2947" xr:uid="{A9E50E42-19A3-4ABA-8B31-74DE005B0818}"/>
    <cellStyle name="出力 4 2 10 10" xfId="8975" xr:uid="{F4CB351E-A3CC-4A10-B6AF-DD4D6519A506}"/>
    <cellStyle name="出力 4 2 10 10 2" xfId="19731" xr:uid="{11598CB2-9913-4BD7-BD4D-2DAB927DA7D8}"/>
    <cellStyle name="出力 4 2 10 10 2 2" xfId="41422" xr:uid="{BE6CED5B-93E2-4E32-8E88-C8BA84162D54}"/>
    <cellStyle name="出力 4 2 10 10 3" xfId="30663" xr:uid="{B0645927-7FAA-48B0-A5C2-F09BEF3796FD}"/>
    <cellStyle name="出力 4 2 10 11" xfId="9600" xr:uid="{96556982-F9B8-4502-AF2D-B1D9C52DD867}"/>
    <cellStyle name="出力 4 2 10 11 2" xfId="20357" xr:uid="{F0BF2ACB-8E03-4E1E-B692-082E50954D5C}"/>
    <cellStyle name="出力 4 2 10 11 2 2" xfId="42048" xr:uid="{42475470-7FAF-48CE-9581-24C4B499ED29}"/>
    <cellStyle name="出力 4 2 10 11 3" xfId="31289" xr:uid="{24E07D15-16FB-4BF7-BD78-D83B92E8800C}"/>
    <cellStyle name="出力 4 2 10 12" xfId="10235" xr:uid="{3910DE1D-CE53-4366-9BCF-993D89D2FB36}"/>
    <cellStyle name="出力 4 2 10 12 2" xfId="20992" xr:uid="{53C715F8-C05A-4C14-A44E-03BBE0E9C12A}"/>
    <cellStyle name="出力 4 2 10 12 2 2" xfId="42683" xr:uid="{39441A6B-D073-467C-B489-98C154903DDE}"/>
    <cellStyle name="出力 4 2 10 12 3" xfId="31924" xr:uid="{1E6EE27D-A054-4D48-AD78-312A0CE74AE0}"/>
    <cellStyle name="出力 4 2 10 13" xfId="10887" xr:uid="{2B1A48FC-653E-4B45-BE14-FF9E86A4AB71}"/>
    <cellStyle name="出力 4 2 10 13 2" xfId="21644" xr:uid="{5D9B7B5E-E1D1-4F54-BD28-8A2C6A03FF2A}"/>
    <cellStyle name="出力 4 2 10 13 2 2" xfId="43335" xr:uid="{67BA030D-9738-4CB8-9028-742F76D8FED5}"/>
    <cellStyle name="出力 4 2 10 13 3" xfId="32576" xr:uid="{3C8F8B17-E4F5-4195-B11B-B41D4FF4059D}"/>
    <cellStyle name="出力 4 2 10 14" xfId="11512" xr:uid="{2310B70B-86C2-471B-B37C-17DE4837445A}"/>
    <cellStyle name="出力 4 2 10 14 2" xfId="22269" xr:uid="{855C4B1D-F96A-4487-9730-4DA9FC011CE4}"/>
    <cellStyle name="出力 4 2 10 14 2 2" xfId="43960" xr:uid="{AB9B19B9-CA78-4A5F-9BB9-9E1930DD5525}"/>
    <cellStyle name="出力 4 2 10 14 3" xfId="33201" xr:uid="{25059970-D667-44AF-BCB0-1D54FAAAED27}"/>
    <cellStyle name="出力 4 2 10 15" xfId="12117" xr:uid="{54C80B86-EF56-4775-9F46-00E0A770CA4D}"/>
    <cellStyle name="出力 4 2 10 15 2" xfId="22874" xr:uid="{0037ADEC-A8AF-419E-8164-806872D0EFC2}"/>
    <cellStyle name="出力 4 2 10 15 2 2" xfId="44565" xr:uid="{5A7585C9-890C-4925-844B-B3D483F9A670}"/>
    <cellStyle name="出力 4 2 10 15 3" xfId="33806" xr:uid="{010BCEF8-FDD7-4CB6-98F3-9A09A9BA8FFA}"/>
    <cellStyle name="出力 4 2 10 16" xfId="12746" xr:uid="{32D8609C-782C-4811-9643-560C5C73FD6B}"/>
    <cellStyle name="出力 4 2 10 16 2" xfId="23503" xr:uid="{47286278-F1CE-4680-A231-4F2C011B19C3}"/>
    <cellStyle name="出力 4 2 10 16 2 2" xfId="45194" xr:uid="{0A12EED5-4C9C-4D40-914D-60778400C669}"/>
    <cellStyle name="出力 4 2 10 16 3" xfId="34435" xr:uid="{E2900070-EEE5-4CF8-AE03-B44D5CBA1AD7}"/>
    <cellStyle name="出力 4 2 10 17" xfId="13417" xr:uid="{A3FAB6AB-601A-42A7-9085-D00E4D795F7B}"/>
    <cellStyle name="出力 4 2 10 17 2" xfId="35106" xr:uid="{3EA5ACA8-329D-4B5B-9956-9EA489BF8FDD}"/>
    <cellStyle name="出力 4 2 10 18" xfId="24346" xr:uid="{19274432-C625-45B2-9C3D-6BF0409C8D8D}"/>
    <cellStyle name="出力 4 2 10 19" xfId="46044" xr:uid="{53332383-5234-4BC2-A2AA-EDE166E80B0C}"/>
    <cellStyle name="出力 4 2 10 2" xfId="3598" xr:uid="{D352A47B-0893-49D0-9D91-60759512D4DD}"/>
    <cellStyle name="出力 4 2 10 2 2" xfId="14354" xr:uid="{B0C8B210-B2F8-4000-8218-0E3A5AFD0B2D}"/>
    <cellStyle name="出力 4 2 10 2 2 2" xfId="36044" xr:uid="{9074D8F9-203B-49CE-9812-AE11B12F5119}"/>
    <cellStyle name="出力 4 2 10 2 2 3" xfId="50255" xr:uid="{C4A8C282-5F23-4E0D-8510-554666114331}"/>
    <cellStyle name="出力 4 2 10 2 3" xfId="25286" xr:uid="{1B709EA0-17CC-4C87-8A15-63C83065630E}"/>
    <cellStyle name="出力 4 2 10 2 4" xfId="48086" xr:uid="{6F6E4E5C-8073-40E7-A2DC-FBD40FDBF527}"/>
    <cellStyle name="出力 4 2 10 20" xfId="46722" xr:uid="{CEE1CEF8-0748-4D37-AD97-85B4F2F32E46}"/>
    <cellStyle name="出力 4 2 10 21" xfId="47406" xr:uid="{5DD6E61E-6D41-4AF4-AAC2-FCB6E194419A}"/>
    <cellStyle name="出力 4 2 10 3" xfId="4278" xr:uid="{9F6721A1-325E-46EC-B8BD-EE99C9BCB505}"/>
    <cellStyle name="出力 4 2 10 3 2" xfId="15034" xr:uid="{2F698F0A-4187-49BF-BA9F-4B0E8F5BC0E9}"/>
    <cellStyle name="出力 4 2 10 3 2 2" xfId="36724" xr:uid="{2627A958-FD17-40DB-A875-B1D0AF37C132}"/>
    <cellStyle name="出力 4 2 10 3 2 3" xfId="50935" xr:uid="{3A387616-2D05-4D42-BDC8-5B526D518A70}"/>
    <cellStyle name="出力 4 2 10 3 3" xfId="25966" xr:uid="{294C0CF5-C96D-4BA2-80EA-3613D013E7DD}"/>
    <cellStyle name="出力 4 2 10 3 4" xfId="48766" xr:uid="{A76E649E-2BC5-43A3-84CF-B6BC17821616}"/>
    <cellStyle name="出力 4 2 10 4" xfId="4954" xr:uid="{A07465CB-E60C-4B09-BCCB-E0D17C16B947}"/>
    <cellStyle name="出力 4 2 10 4 2" xfId="15710" xr:uid="{AF9C10BF-2950-406F-B762-A3AE46B00328}"/>
    <cellStyle name="出力 4 2 10 4 2 2" xfId="37400" xr:uid="{956FE133-FFE8-4EF7-967F-2E0A3EE56323}"/>
    <cellStyle name="出力 4 2 10 4 3" xfId="26642" xr:uid="{17011629-D6E5-4C84-BEFC-A8BCFDCA4D52}"/>
    <cellStyle name="出力 4 2 10 4 4" xfId="49575" xr:uid="{5B3C5A00-81EE-4C4E-8D1B-9E19DE946905}"/>
    <cellStyle name="出力 4 2 10 5" xfId="5634" xr:uid="{4C40CFC8-07DE-4027-B8E4-6A31E06AB11C}"/>
    <cellStyle name="出力 4 2 10 5 2" xfId="16390" xr:uid="{5F4ED311-84A1-443B-98CB-A9BA3D483E91}"/>
    <cellStyle name="出力 4 2 10 5 2 2" xfId="38080" xr:uid="{8FB18223-A91C-4916-9211-CA0F213FDE37}"/>
    <cellStyle name="出力 4 2 10 5 3" xfId="27321" xr:uid="{1CA9D9CA-0EE2-46EB-97E6-9D8BD22BC314}"/>
    <cellStyle name="出力 4 2 10 6" xfId="6317" xr:uid="{5742E523-2E63-42D2-AB5D-E02654CF2389}"/>
    <cellStyle name="出力 4 2 10 6 2" xfId="17073" xr:uid="{3F106C69-D9C4-4E23-8AB0-C64F96B08F47}"/>
    <cellStyle name="出力 4 2 10 6 2 2" xfId="38763" xr:uid="{E1475F94-75D9-49B8-824F-E343A0C10E9C}"/>
    <cellStyle name="出力 4 2 10 6 3" xfId="28004" xr:uid="{566359FA-D05C-43B0-98E2-038F54D1193C}"/>
    <cellStyle name="出力 4 2 10 7" xfId="6996" xr:uid="{4C60CB59-3B9B-41D4-A8B1-D2DCE88183BB}"/>
    <cellStyle name="出力 4 2 10 7 2" xfId="17752" xr:uid="{FC08CF71-184A-43D9-8254-B7E20A7D3818}"/>
    <cellStyle name="出力 4 2 10 7 2 2" xfId="39442" xr:uid="{33820CD1-26BD-4A49-A953-89480D70CE7F}"/>
    <cellStyle name="出力 4 2 10 7 3" xfId="28683" xr:uid="{B0249981-A5B6-4858-9A20-D0835004D61D}"/>
    <cellStyle name="出力 4 2 10 8" xfId="7659" xr:uid="{AD279154-13AF-4AF6-A39A-7241351D01F5}"/>
    <cellStyle name="出力 4 2 10 8 2" xfId="18415" xr:uid="{84360ED9-E4BF-4A0D-84CF-715C89A0A32B}"/>
    <cellStyle name="出力 4 2 10 8 2 2" xfId="40106" xr:uid="{ACEF081F-08D7-4FA1-A6EC-BBB881E09D08}"/>
    <cellStyle name="出力 4 2 10 8 3" xfId="29347" xr:uid="{784FEBA7-C7E5-42D2-9AC8-012ED2A4C4D9}"/>
    <cellStyle name="出力 4 2 10 9" xfId="8295" xr:uid="{91F8A0F0-0884-403A-B3DB-426E1C21A746}"/>
    <cellStyle name="出力 4 2 10 9 2" xfId="19051" xr:uid="{DE5ED5FE-3DD8-43F8-93B7-1AE3888B2E55}"/>
    <cellStyle name="出力 4 2 10 9 2 2" xfId="40742" xr:uid="{0CD441D9-AB73-40B5-9EFC-FBBE6B805C94}"/>
    <cellStyle name="出力 4 2 10 9 3" xfId="29983" xr:uid="{015861DC-7046-47D8-BEB5-FFBBFBA89BBC}"/>
    <cellStyle name="出力 4 2 11" xfId="2928" xr:uid="{06A4263E-1BE1-4CF1-8725-FF76E46C11D1}"/>
    <cellStyle name="出力 4 2 11 10" xfId="8956" xr:uid="{16CB3446-D4AE-4C0A-B447-1B42C3F89E58}"/>
    <cellStyle name="出力 4 2 11 10 2" xfId="19712" xr:uid="{3EFCB999-FB4F-41B9-AD19-2B1DC7D01933}"/>
    <cellStyle name="出力 4 2 11 10 2 2" xfId="41403" xr:uid="{184F1719-9C03-4DAD-82B6-748DC290F255}"/>
    <cellStyle name="出力 4 2 11 10 3" xfId="30644" xr:uid="{C2578C06-5362-4012-B31A-5571419376C5}"/>
    <cellStyle name="出力 4 2 11 11" xfId="9581" xr:uid="{F3960AC5-B49D-41B1-B27F-C0AC3965B365}"/>
    <cellStyle name="出力 4 2 11 11 2" xfId="20338" xr:uid="{E7E368C6-8D11-44F4-92B1-4DC114EAFA60}"/>
    <cellStyle name="出力 4 2 11 11 2 2" xfId="42029" xr:uid="{A4DB1184-3D9E-4622-8F46-DAAF0D4830C2}"/>
    <cellStyle name="出力 4 2 11 11 3" xfId="31270" xr:uid="{0922CFF5-E805-4734-A8ED-8D81FE03798E}"/>
    <cellStyle name="出力 4 2 11 12" xfId="10216" xr:uid="{378D39DB-00C5-4492-96C0-B8252D45B280}"/>
    <cellStyle name="出力 4 2 11 12 2" xfId="20973" xr:uid="{8D6EE0C5-4D75-4CB9-972C-C7A1E1D74B9F}"/>
    <cellStyle name="出力 4 2 11 12 2 2" xfId="42664" xr:uid="{EA49AEAF-EDFE-4972-904B-0B03F862BC5A}"/>
    <cellStyle name="出力 4 2 11 12 3" xfId="31905" xr:uid="{751A9186-627A-4B5B-9E0D-6B7B56020D9B}"/>
    <cellStyle name="出力 4 2 11 13" xfId="10868" xr:uid="{9F2411C1-6BED-417B-8F0E-DA3AA392AD76}"/>
    <cellStyle name="出力 4 2 11 13 2" xfId="21625" xr:uid="{3F811B77-5D80-4DF8-A4ED-06D9CABDCF71}"/>
    <cellStyle name="出力 4 2 11 13 2 2" xfId="43316" xr:uid="{D579FBE3-48B5-4CC7-915F-5BA7FFDB3C39}"/>
    <cellStyle name="出力 4 2 11 13 3" xfId="32557" xr:uid="{F412E3EB-C64A-4731-85DF-036AD57CD249}"/>
    <cellStyle name="出力 4 2 11 14" xfId="11493" xr:uid="{C4A2166E-A43D-460F-AF46-D59A743B07EB}"/>
    <cellStyle name="出力 4 2 11 14 2" xfId="22250" xr:uid="{1B9E948A-43FB-4F5B-BE6A-675599D172B1}"/>
    <cellStyle name="出力 4 2 11 14 2 2" xfId="43941" xr:uid="{BE6B4857-907B-4736-98D8-21566BC29D96}"/>
    <cellStyle name="出力 4 2 11 14 3" xfId="33182" xr:uid="{18C47B4F-43AE-41EE-993B-FE512DBC8689}"/>
    <cellStyle name="出力 4 2 11 15" xfId="12098" xr:uid="{E947449C-340B-46E4-8A37-97337B1D3513}"/>
    <cellStyle name="出力 4 2 11 15 2" xfId="22855" xr:uid="{97BB75D7-941E-45BE-ACD5-D7712B276AAE}"/>
    <cellStyle name="出力 4 2 11 15 2 2" xfId="44546" xr:uid="{C2434D81-CCFC-4911-A7E8-2F034C0D270B}"/>
    <cellStyle name="出力 4 2 11 15 3" xfId="33787" xr:uid="{500DC6A5-25BF-47C8-8439-B969B6523FB4}"/>
    <cellStyle name="出力 4 2 11 16" xfId="12727" xr:uid="{9596FF67-DFA3-4B06-BEA8-7873275A67BF}"/>
    <cellStyle name="出力 4 2 11 16 2" xfId="23484" xr:uid="{41DC7BDE-5B58-42CA-A9AD-7702DAFC5C5B}"/>
    <cellStyle name="出力 4 2 11 16 2 2" xfId="45175" xr:uid="{5817010C-7B97-4681-9884-A51E8E040F9C}"/>
    <cellStyle name="出力 4 2 11 16 3" xfId="34416" xr:uid="{7FFD4E91-E1EF-4F7C-B14E-4A106FBFC40C}"/>
    <cellStyle name="出力 4 2 11 17" xfId="13398" xr:uid="{29894635-10D9-4CC6-8FAB-CAD7D9B011B4}"/>
    <cellStyle name="出力 4 2 11 17 2" xfId="35087" xr:uid="{B9756840-829C-42FC-ACE4-4A85D622C5B0}"/>
    <cellStyle name="出力 4 2 11 18" xfId="24327" xr:uid="{61B795E6-9618-497E-8095-6C00B9B63E7D}"/>
    <cellStyle name="出力 4 2 11 19" xfId="46025" xr:uid="{23C444C7-2605-4C21-87A0-437653DAF831}"/>
    <cellStyle name="出力 4 2 11 2" xfId="3579" xr:uid="{89674BE6-CD3C-40B5-904C-EC8A27699AB6}"/>
    <cellStyle name="出力 4 2 11 2 2" xfId="14335" xr:uid="{57AD0428-9C33-4B62-9356-B4D72B1C164F}"/>
    <cellStyle name="出力 4 2 11 2 2 2" xfId="36025" xr:uid="{8A2BA8E1-2A6B-406A-B1D7-E8B30B739C74}"/>
    <cellStyle name="出力 4 2 11 2 2 3" xfId="50236" xr:uid="{31AE5170-9190-49B8-9DA6-421AF020EAB2}"/>
    <cellStyle name="出力 4 2 11 2 3" xfId="25267" xr:uid="{744C651F-43C5-4E09-A21B-FF416E008E70}"/>
    <cellStyle name="出力 4 2 11 2 4" xfId="48067" xr:uid="{2D9045FE-D657-4FC7-BCBD-00EA8E772B15}"/>
    <cellStyle name="出力 4 2 11 20" xfId="46703" xr:uid="{5742BF24-7908-4880-ABE6-DABBC5431C5F}"/>
    <cellStyle name="出力 4 2 11 21" xfId="47387" xr:uid="{0006466F-5BCC-47D2-B002-A376F693FA95}"/>
    <cellStyle name="出力 4 2 11 3" xfId="4259" xr:uid="{5F690885-48A0-4DEA-BDAA-D26E87947384}"/>
    <cellStyle name="出力 4 2 11 3 2" xfId="15015" xr:uid="{1C4A5306-D3C2-4112-8B99-F7BC9DC48BBA}"/>
    <cellStyle name="出力 4 2 11 3 2 2" xfId="36705" xr:uid="{759ACA79-AE4F-434F-AE17-3C224EDC5281}"/>
    <cellStyle name="出力 4 2 11 3 2 3" xfId="50916" xr:uid="{A810FCBF-DF46-4B74-BDE4-5C5EF524597C}"/>
    <cellStyle name="出力 4 2 11 3 3" xfId="25947" xr:uid="{EE67F7CC-0B7C-48C1-957B-F874A673FE69}"/>
    <cellStyle name="出力 4 2 11 3 4" xfId="48747" xr:uid="{7CDADABD-DB1A-43AB-9842-1D685768B571}"/>
    <cellStyle name="出力 4 2 11 4" xfId="4935" xr:uid="{DBE46415-42C1-41A3-B009-AD5C87A77CD8}"/>
    <cellStyle name="出力 4 2 11 4 2" xfId="15691" xr:uid="{B9995374-BA80-4BF8-A7E9-5A5F64F37F6A}"/>
    <cellStyle name="出力 4 2 11 4 2 2" xfId="37381" xr:uid="{C0BB5FE1-F3F7-48D1-8FD5-45CB0155E7CF}"/>
    <cellStyle name="出力 4 2 11 4 3" xfId="26623" xr:uid="{FB602058-A5DB-4846-88F9-C8CAE523FB47}"/>
    <cellStyle name="出力 4 2 11 4 4" xfId="49556" xr:uid="{1170A974-63A9-45B4-BD07-5FE202DFD1A6}"/>
    <cellStyle name="出力 4 2 11 5" xfId="5615" xr:uid="{765F02E5-6BB2-42E6-B5B6-BE1F8750376F}"/>
    <cellStyle name="出力 4 2 11 5 2" xfId="16371" xr:uid="{EE53A18F-9805-4C48-B604-A4CE6A6862BE}"/>
    <cellStyle name="出力 4 2 11 5 2 2" xfId="38061" xr:uid="{0BE3ED8E-898E-48AE-A4D3-740547527702}"/>
    <cellStyle name="出力 4 2 11 5 3" xfId="27302" xr:uid="{452C7033-56AF-412F-8C94-01CC4AD923F3}"/>
    <cellStyle name="出力 4 2 11 6" xfId="6298" xr:uid="{3E27B168-563E-430A-8B75-DDEB80F203CB}"/>
    <cellStyle name="出力 4 2 11 6 2" xfId="17054" xr:uid="{F459C6C9-1E57-4FF6-B3C9-BE82ECF489F2}"/>
    <cellStyle name="出力 4 2 11 6 2 2" xfId="38744" xr:uid="{D9BEA5DB-C508-4F44-9F4E-E8B6DD07519A}"/>
    <cellStyle name="出力 4 2 11 6 3" xfId="27985" xr:uid="{57B710D5-A25D-424B-8489-588E4BFB45DC}"/>
    <cellStyle name="出力 4 2 11 7" xfId="6977" xr:uid="{E0577604-0983-45F7-B87C-C5C2E601FB99}"/>
    <cellStyle name="出力 4 2 11 7 2" xfId="17733" xr:uid="{078774BB-FDFF-4FE2-A4E8-E6F668BF77AA}"/>
    <cellStyle name="出力 4 2 11 7 2 2" xfId="39423" xr:uid="{59C6F8BB-E994-4695-9276-EFF9A2133985}"/>
    <cellStyle name="出力 4 2 11 7 3" xfId="28664" xr:uid="{30BF7BBC-68DF-42AF-806B-1EB710759977}"/>
    <cellStyle name="出力 4 2 11 8" xfId="7640" xr:uid="{D86E4B82-35BE-457F-BAAF-AA7769DAA9C3}"/>
    <cellStyle name="出力 4 2 11 8 2" xfId="18396" xr:uid="{CB2300DF-806D-4B4F-BB58-302E78A545CC}"/>
    <cellStyle name="出力 4 2 11 8 2 2" xfId="40087" xr:uid="{3C84AD28-4B7F-43EB-B535-05B3D24CDAF4}"/>
    <cellStyle name="出力 4 2 11 8 3" xfId="29328" xr:uid="{6E940510-69D2-4F41-ADFA-4AC8E7AF0F5F}"/>
    <cellStyle name="出力 4 2 11 9" xfId="8276" xr:uid="{6F62A345-C4BF-40CD-B478-375A1AA51B45}"/>
    <cellStyle name="出力 4 2 11 9 2" xfId="19032" xr:uid="{FC655FC0-27DF-41FA-85EC-2B5FAAD14080}"/>
    <cellStyle name="出力 4 2 11 9 2 2" xfId="40723" xr:uid="{E040025D-6518-4654-B64A-C5B9D787F119}"/>
    <cellStyle name="出力 4 2 11 9 3" xfId="29964" xr:uid="{A93D613C-B6D0-40CC-957D-3BE53AD0F268}"/>
    <cellStyle name="出力 4 2 12" xfId="3096" xr:uid="{92D6683B-0705-4B1C-9695-38A09D3EFF3A}"/>
    <cellStyle name="出力 4 2 12 10" xfId="9124" xr:uid="{AB9E8951-2D45-422E-A1E1-9174696E72AF}"/>
    <cellStyle name="出力 4 2 12 10 2" xfId="19881" xr:uid="{2660BE44-6400-4CA5-9775-25DB256ADDF0}"/>
    <cellStyle name="出力 4 2 12 10 2 2" xfId="41572" xr:uid="{031BD564-DBE0-4285-BCBF-9819B93FB630}"/>
    <cellStyle name="出力 4 2 12 10 3" xfId="30813" xr:uid="{86FAB2A1-63AC-4BAB-A58F-FAD2E0DE4F97}"/>
    <cellStyle name="出力 4 2 12 11" xfId="9750" xr:uid="{039F9BAA-AC00-4937-BD96-077518FC8B92}"/>
    <cellStyle name="出力 4 2 12 11 2" xfId="20507" xr:uid="{26BCF92D-9EA7-4790-8DFA-F3CA9835CC24}"/>
    <cellStyle name="出力 4 2 12 11 2 2" xfId="42198" xr:uid="{C898EADB-7384-4CB2-8879-9CA2EBCB5423}"/>
    <cellStyle name="出力 4 2 12 11 3" xfId="31439" xr:uid="{91915315-53FD-4EC1-B6C1-EA2DF7FE6846}"/>
    <cellStyle name="出力 4 2 12 12" xfId="10385" xr:uid="{548AD84F-068B-48DB-9197-F3066A166657}"/>
    <cellStyle name="出力 4 2 12 12 2" xfId="21142" xr:uid="{EF4635E3-ABCC-40A3-924F-7865DB4AB82E}"/>
    <cellStyle name="出力 4 2 12 12 2 2" xfId="42833" xr:uid="{1C0394F4-ABCB-40ED-BB1D-BF5F4BD0B46D}"/>
    <cellStyle name="出力 4 2 12 12 3" xfId="32074" xr:uid="{3D590DA9-6C06-4782-98FC-36BA8B7C5A1E}"/>
    <cellStyle name="出力 4 2 12 13" xfId="11037" xr:uid="{DFE8D665-08B3-47F0-B6E5-B03CAEE7E86D}"/>
    <cellStyle name="出力 4 2 12 13 2" xfId="21794" xr:uid="{A7363C70-9A71-4E36-AF22-62B44D967512}"/>
    <cellStyle name="出力 4 2 12 13 2 2" xfId="43485" xr:uid="{1DAC5E5B-301C-4053-AE68-D719B67CB1AF}"/>
    <cellStyle name="出力 4 2 12 13 3" xfId="32726" xr:uid="{25C33D22-D599-43D4-8A0E-E7A7728A275E}"/>
    <cellStyle name="出力 4 2 12 14" xfId="11662" xr:uid="{76E91080-909A-4F2C-A784-296F0A7C18AF}"/>
    <cellStyle name="出力 4 2 12 14 2" xfId="22419" xr:uid="{0DA4E8FE-258A-4B13-B3CC-06F3EF536723}"/>
    <cellStyle name="出力 4 2 12 14 2 2" xfId="44110" xr:uid="{6E3C3A3B-830A-413B-9BA7-E5ACE106415D}"/>
    <cellStyle name="出力 4 2 12 14 3" xfId="33351" xr:uid="{F004F826-2A5C-4777-994B-01030C1CE0D9}"/>
    <cellStyle name="出力 4 2 12 15" xfId="12267" xr:uid="{A8590FF6-96C8-41F4-B33E-9D7292274FC9}"/>
    <cellStyle name="出力 4 2 12 15 2" xfId="23024" xr:uid="{7C31AEB4-52E0-4E19-9FA0-E3C054B062A4}"/>
    <cellStyle name="出力 4 2 12 15 2 2" xfId="44715" xr:uid="{B9C9EC86-3CDC-4FAE-91C4-0DB78E449100}"/>
    <cellStyle name="出力 4 2 12 15 3" xfId="33956" xr:uid="{3769A38C-C552-4DB0-AF27-F84855D99306}"/>
    <cellStyle name="出力 4 2 12 16" xfId="12896" xr:uid="{BAC532BA-A0A5-4CE8-9CA9-9B5D0B7820E5}"/>
    <cellStyle name="出力 4 2 12 16 2" xfId="23653" xr:uid="{FE37E2AF-E775-4177-AC14-0F61B256282A}"/>
    <cellStyle name="出力 4 2 12 16 2 2" xfId="45344" xr:uid="{CE6DECF7-9784-48E5-8516-AF4BC982579B}"/>
    <cellStyle name="出力 4 2 12 16 3" xfId="34585" xr:uid="{A541EF53-692D-4E63-8DB0-DB6A8AACACB1}"/>
    <cellStyle name="出力 4 2 12 17" xfId="13567" xr:uid="{5CC1B8E0-1A13-43DD-9981-BD36A000E1F9}"/>
    <cellStyle name="出力 4 2 12 17 2" xfId="35256" xr:uid="{E5649C12-D8C5-42A2-A8D5-1C7529BA16C0}"/>
    <cellStyle name="出力 4 2 12 18" xfId="24496" xr:uid="{CE44404B-485C-449E-90CC-10D03F135BE7}"/>
    <cellStyle name="出力 4 2 12 19" xfId="46194" xr:uid="{A6E50274-2451-4C4E-91B2-6B2F8826E3AB}"/>
    <cellStyle name="出力 4 2 12 2" xfId="3748" xr:uid="{7E001EEE-5F24-4A18-B931-0381DAEFE646}"/>
    <cellStyle name="出力 4 2 12 2 2" xfId="14504" xr:uid="{C2312649-0B0C-4D3D-A887-4826554736DB}"/>
    <cellStyle name="出力 4 2 12 2 2 2" xfId="36194" xr:uid="{B614114C-8646-4118-868E-58773D676AF8}"/>
    <cellStyle name="出力 4 2 12 2 2 3" xfId="50405" xr:uid="{B1FEA124-A1D1-4909-83A1-C8BE15B6601D}"/>
    <cellStyle name="出力 4 2 12 2 3" xfId="25436" xr:uid="{08A6933B-FA8A-4F05-83BA-D3EC7944C6A8}"/>
    <cellStyle name="出力 4 2 12 2 4" xfId="48236" xr:uid="{ABD383A0-3C88-40FF-847B-0974FB337755}"/>
    <cellStyle name="出力 4 2 12 20" xfId="46872" xr:uid="{D3CD2ECC-EB3A-433F-B272-BA3062FD625D}"/>
    <cellStyle name="出力 4 2 12 21" xfId="47556" xr:uid="{28268CBA-C1D7-43EE-BE64-C41162602DA9}"/>
    <cellStyle name="出力 4 2 12 3" xfId="4428" xr:uid="{E980599F-17A8-4D8B-B58B-F5AB1ACCBE0A}"/>
    <cellStyle name="出力 4 2 12 3 2" xfId="15184" xr:uid="{EB245F74-A6FF-4B80-BEBE-E351BFADDF07}"/>
    <cellStyle name="出力 4 2 12 3 2 2" xfId="36874" xr:uid="{C120A649-943F-4C43-AE31-44E0FE70C6E7}"/>
    <cellStyle name="出力 4 2 12 3 2 3" xfId="51085" xr:uid="{FFA2F0C1-D48C-43DE-9155-4AA79F9C76FF}"/>
    <cellStyle name="出力 4 2 12 3 3" xfId="26116" xr:uid="{11DC366E-DFC7-4DFA-A4CC-8E92E1282DEC}"/>
    <cellStyle name="出力 4 2 12 3 4" xfId="48916" xr:uid="{3CECBD25-D40A-4B54-ACEE-F389B5427B6F}"/>
    <cellStyle name="出力 4 2 12 4" xfId="5104" xr:uid="{68863344-AAE4-41D9-AC50-29E4CCA07B6F}"/>
    <cellStyle name="出力 4 2 12 4 2" xfId="15860" xr:uid="{D48F1917-DED0-4FBE-8DA7-A43AAB40208F}"/>
    <cellStyle name="出力 4 2 12 4 2 2" xfId="37550" xr:uid="{04E9B518-4322-4400-A0CC-1A41A44860F7}"/>
    <cellStyle name="出力 4 2 12 4 3" xfId="26792" xr:uid="{025F7E6D-977E-409B-936C-2D9044C97F94}"/>
    <cellStyle name="出力 4 2 12 4 4" xfId="49725" xr:uid="{C5B622CC-8471-4A7F-9A1A-8E2BCD693805}"/>
    <cellStyle name="出力 4 2 12 5" xfId="5784" xr:uid="{E05A92F0-5BAA-4645-9F4C-8DA7BC5062DA}"/>
    <cellStyle name="出力 4 2 12 5 2" xfId="16540" xr:uid="{3F045A7F-0417-4CB7-8EA3-F2A0CE255EB9}"/>
    <cellStyle name="出力 4 2 12 5 2 2" xfId="38230" xr:uid="{0D54044E-64D4-4D1D-96D1-C4AC995E3DB2}"/>
    <cellStyle name="出力 4 2 12 5 3" xfId="27471" xr:uid="{004D5756-C18D-4C0A-A0F2-1FC510F71EE2}"/>
    <cellStyle name="出力 4 2 12 6" xfId="6467" xr:uid="{8503ED30-2752-4F86-B8CA-DE9EFA8A0554}"/>
    <cellStyle name="出力 4 2 12 6 2" xfId="17223" xr:uid="{7FCE2C2A-0E25-48C8-AD91-66B351D6B290}"/>
    <cellStyle name="出力 4 2 12 6 2 2" xfId="38913" xr:uid="{9FFEE765-1C34-4DCC-BD91-4D4147CCFA49}"/>
    <cellStyle name="出力 4 2 12 6 3" xfId="28154" xr:uid="{CE1F5788-63AA-4E1B-8449-7C43B26B317D}"/>
    <cellStyle name="出力 4 2 12 7" xfId="7146" xr:uid="{A47793FB-ABCC-430D-862D-757CA1B26E26}"/>
    <cellStyle name="出力 4 2 12 7 2" xfId="17902" xr:uid="{209110BD-9301-4E8D-9766-3E07159FB131}"/>
    <cellStyle name="出力 4 2 12 7 2 2" xfId="39592" xr:uid="{265B014F-9473-4AF1-9CE3-4C133FBCEC02}"/>
    <cellStyle name="出力 4 2 12 7 3" xfId="28833" xr:uid="{97223346-D040-4747-A52C-31DCEC8D190E}"/>
    <cellStyle name="出力 4 2 12 8" xfId="7809" xr:uid="{07A475CF-7503-4BD8-BF50-384AED68A0AC}"/>
    <cellStyle name="出力 4 2 12 8 2" xfId="18565" xr:uid="{B762016B-AC18-4F43-9871-023C04F937C1}"/>
    <cellStyle name="出力 4 2 12 8 2 2" xfId="40256" xr:uid="{311D4FA8-3D6B-4638-AE8F-15B17680775D}"/>
    <cellStyle name="出力 4 2 12 8 3" xfId="29497" xr:uid="{449E713E-FED6-4308-8CC0-87FBA3FCAAD8}"/>
    <cellStyle name="出力 4 2 12 9" xfId="8445" xr:uid="{E22DCD65-EBBE-42D4-8A0C-5B3062DC9B40}"/>
    <cellStyle name="出力 4 2 12 9 2" xfId="19201" xr:uid="{3F15E61D-9F7C-456C-83E2-8181A087756F}"/>
    <cellStyle name="出力 4 2 12 9 2 2" xfId="40892" xr:uid="{078FFCEF-6AE3-4DC5-B950-1313BCCC03F4}"/>
    <cellStyle name="出力 4 2 12 9 3" xfId="30133" xr:uid="{C71F811C-6F8E-493B-8E32-AA69162C1BF6}"/>
    <cellStyle name="出力 4 2 13" xfId="3156" xr:uid="{8AADFC90-7730-48F3-991C-3FAEA64EA03E}"/>
    <cellStyle name="出力 4 2 13 10" xfId="9184" xr:uid="{0D15AA49-73A4-4584-B6C2-82CFA099DFCA}"/>
    <cellStyle name="出力 4 2 13 10 2" xfId="19941" xr:uid="{DEFCDECC-E749-46BE-9838-EF7A2594A0C5}"/>
    <cellStyle name="出力 4 2 13 10 2 2" xfId="41632" xr:uid="{FDA3273E-8B70-4726-ABA8-CBB38773264C}"/>
    <cellStyle name="出力 4 2 13 10 3" xfId="30873" xr:uid="{CDB7F20B-7B34-4D3A-A0D9-080DEC5CF7F0}"/>
    <cellStyle name="出力 4 2 13 11" xfId="9810" xr:uid="{506B4AF0-7FB7-4445-8E66-B0BB9161C73F}"/>
    <cellStyle name="出力 4 2 13 11 2" xfId="20567" xr:uid="{0E825BA0-10CC-461C-884E-DAE8F7104B37}"/>
    <cellStyle name="出力 4 2 13 11 2 2" xfId="42258" xr:uid="{1669637E-532F-4BE4-97A5-78D8DCF12C66}"/>
    <cellStyle name="出力 4 2 13 11 3" xfId="31499" xr:uid="{D8ED71F0-2167-4BE0-9FF2-E475A332BE21}"/>
    <cellStyle name="出力 4 2 13 12" xfId="10445" xr:uid="{A8A54B2E-7EFC-4605-8ACC-940571D23594}"/>
    <cellStyle name="出力 4 2 13 12 2" xfId="21202" xr:uid="{88C17CBE-B95F-46EC-B162-6A5B0F719C10}"/>
    <cellStyle name="出力 4 2 13 12 2 2" xfId="42893" xr:uid="{113A1C4D-1338-4F7F-B560-36D463A64FEE}"/>
    <cellStyle name="出力 4 2 13 12 3" xfId="32134" xr:uid="{58606485-C0EB-4495-AE99-13F48821093B}"/>
    <cellStyle name="出力 4 2 13 13" xfId="11097" xr:uid="{90AF1879-986C-45A6-B20D-E7D711F24B72}"/>
    <cellStyle name="出力 4 2 13 13 2" xfId="21854" xr:uid="{713F7200-6329-4F00-B74B-D3C849422183}"/>
    <cellStyle name="出力 4 2 13 13 2 2" xfId="43545" xr:uid="{CF386089-251E-4942-BFE0-05DB27216A4E}"/>
    <cellStyle name="出力 4 2 13 13 3" xfId="32786" xr:uid="{96EF18AA-0AD9-4FCE-87DE-069C2CE4018E}"/>
    <cellStyle name="出力 4 2 13 14" xfId="11722" xr:uid="{2995D90C-F0C8-4CFA-8F63-4271AF014A53}"/>
    <cellStyle name="出力 4 2 13 14 2" xfId="22479" xr:uid="{095AB4AE-B825-43FD-AB96-5AEF619FB4E0}"/>
    <cellStyle name="出力 4 2 13 14 2 2" xfId="44170" xr:uid="{53A2C15B-5DE3-4CCA-A8F4-E2F460B8EA36}"/>
    <cellStyle name="出力 4 2 13 14 3" xfId="33411" xr:uid="{921B6726-E46D-4B3F-B3B9-8C7552A41E80}"/>
    <cellStyle name="出力 4 2 13 15" xfId="12327" xr:uid="{B82E6C7A-1A51-4CCA-A58F-DC371914F493}"/>
    <cellStyle name="出力 4 2 13 15 2" xfId="23084" xr:uid="{D71D6EFA-9567-4EEC-8785-D81327343930}"/>
    <cellStyle name="出力 4 2 13 15 2 2" xfId="44775" xr:uid="{681AA077-D0E1-4D6D-A8F9-03E01CB906B0}"/>
    <cellStyle name="出力 4 2 13 15 3" xfId="34016" xr:uid="{D32B9EF7-E611-49D0-A423-AE23EA36FF02}"/>
    <cellStyle name="出力 4 2 13 16" xfId="12956" xr:uid="{6E9DEC59-F5F4-4C6B-BEEC-33B6AD660CD1}"/>
    <cellStyle name="出力 4 2 13 16 2" xfId="23713" xr:uid="{A1B321B5-1078-4951-9FD1-C2228CDBDF04}"/>
    <cellStyle name="出力 4 2 13 16 2 2" xfId="45404" xr:uid="{6B9B38EA-BE8A-451F-8A70-1BE02FFCCC1E}"/>
    <cellStyle name="出力 4 2 13 16 3" xfId="34645" xr:uid="{2F5A21B6-E764-4F52-9C81-04849B0F66F2}"/>
    <cellStyle name="出力 4 2 13 17" xfId="13627" xr:uid="{07F327B6-45DB-4F23-85EC-4E567A1667C6}"/>
    <cellStyle name="出力 4 2 13 17 2" xfId="35316" xr:uid="{0153EBDD-EB40-4388-BE59-C3F90EA5EBAE}"/>
    <cellStyle name="出力 4 2 13 18" xfId="24556" xr:uid="{7E5BBB6D-C3F4-4D8E-A65B-0CBEAF3C2688}"/>
    <cellStyle name="出力 4 2 13 19" xfId="46254" xr:uid="{092F67B4-8488-48FD-AF51-42D3BAA9B970}"/>
    <cellStyle name="出力 4 2 13 2" xfId="3808" xr:uid="{88E3CFC1-BEB8-498D-8DBC-506838B91BD1}"/>
    <cellStyle name="出力 4 2 13 2 2" xfId="14564" xr:uid="{2487DD4F-C7F6-4828-8E75-9F77A5981613}"/>
    <cellStyle name="出力 4 2 13 2 2 2" xfId="36254" xr:uid="{DBF63E0F-6504-411B-8057-8776D0C43373}"/>
    <cellStyle name="出力 4 2 13 2 2 3" xfId="50465" xr:uid="{821601C5-39D3-4A1D-876A-C67151800F80}"/>
    <cellStyle name="出力 4 2 13 2 3" xfId="25496" xr:uid="{8A1CCAD1-2D20-4579-84D0-242CF03BCEE0}"/>
    <cellStyle name="出力 4 2 13 2 4" xfId="48296" xr:uid="{E4CDCB9A-F23E-4A0B-B6FB-B7592458FEE4}"/>
    <cellStyle name="出力 4 2 13 20" xfId="46932" xr:uid="{7D81B163-A81B-456F-BB90-E2057A99C764}"/>
    <cellStyle name="出力 4 2 13 21" xfId="47616" xr:uid="{BF27EF38-BE85-490E-A7F7-BB396D25668B}"/>
    <cellStyle name="出力 4 2 13 3" xfId="4488" xr:uid="{A618CFB0-044E-43FE-9B8A-092B5DD5F034}"/>
    <cellStyle name="出力 4 2 13 3 2" xfId="15244" xr:uid="{15461090-9C4E-4285-B3CD-D74C11481DF9}"/>
    <cellStyle name="出力 4 2 13 3 2 2" xfId="36934" xr:uid="{EB0017BA-5F0B-4D9A-9AB0-4BCCBA5C0CF6}"/>
    <cellStyle name="出力 4 2 13 3 2 3" xfId="51145" xr:uid="{10A20100-F845-4AC0-B83A-D2A575703FD7}"/>
    <cellStyle name="出力 4 2 13 3 3" xfId="26176" xr:uid="{DDE65FE7-8E6B-40AB-BEA4-97185F43B914}"/>
    <cellStyle name="出力 4 2 13 3 4" xfId="48976" xr:uid="{58C53063-0EAA-45EB-BDEE-5CF3A591E923}"/>
    <cellStyle name="出力 4 2 13 4" xfId="5164" xr:uid="{4C77456A-A08C-464F-BE39-354EF43B9676}"/>
    <cellStyle name="出力 4 2 13 4 2" xfId="15920" xr:uid="{EC787525-7879-4668-B08C-5A644F51635C}"/>
    <cellStyle name="出力 4 2 13 4 2 2" xfId="37610" xr:uid="{A3C8F24D-1195-4F12-8F10-DD0AEBABFD7C}"/>
    <cellStyle name="出力 4 2 13 4 3" xfId="26852" xr:uid="{02442297-55A3-4A5A-A05F-583D31614511}"/>
    <cellStyle name="出力 4 2 13 4 4" xfId="49785" xr:uid="{56366034-B159-4D55-BFF8-C1DDB4B8F2FB}"/>
    <cellStyle name="出力 4 2 13 5" xfId="5844" xr:uid="{39B01D98-1C75-4F30-8ADE-253DA25A69BE}"/>
    <cellStyle name="出力 4 2 13 5 2" xfId="16600" xr:uid="{D8EB8764-992C-4FD0-9786-1591B4DA1E2C}"/>
    <cellStyle name="出力 4 2 13 5 2 2" xfId="38290" xr:uid="{DD655958-10DE-4D97-96A5-029DACBC84F8}"/>
    <cellStyle name="出力 4 2 13 5 3" xfId="27531" xr:uid="{25753A26-5302-4A8D-AC3C-936365D5441A}"/>
    <cellStyle name="出力 4 2 13 6" xfId="6527" xr:uid="{B3DE8B6B-A568-4381-AA55-C0A53EB25F82}"/>
    <cellStyle name="出力 4 2 13 6 2" xfId="17283" xr:uid="{16D8FB85-F674-40AE-9EA2-171A92727BF7}"/>
    <cellStyle name="出力 4 2 13 6 2 2" xfId="38973" xr:uid="{94197D63-6AA6-4FCB-AED0-AD9092BC7703}"/>
    <cellStyle name="出力 4 2 13 6 3" xfId="28214" xr:uid="{55BAE08B-A238-41EE-BF48-07AC6D8F2311}"/>
    <cellStyle name="出力 4 2 13 7" xfId="7206" xr:uid="{39FAF57B-6886-4FDD-9BD6-2D363134F234}"/>
    <cellStyle name="出力 4 2 13 7 2" xfId="17962" xr:uid="{F6D4633B-F4C9-4F46-86AA-01A977386601}"/>
    <cellStyle name="出力 4 2 13 7 2 2" xfId="39652" xr:uid="{918A152A-FA5F-430F-B750-C88DA8DE3751}"/>
    <cellStyle name="出力 4 2 13 7 3" xfId="28893" xr:uid="{46AA859A-B99D-4556-AB55-2BCE96289ED0}"/>
    <cellStyle name="出力 4 2 13 8" xfId="7869" xr:uid="{7E5703DB-021E-4F8B-B2AA-3A32BDB0A210}"/>
    <cellStyle name="出力 4 2 13 8 2" xfId="18625" xr:uid="{3A2B8E6D-6791-44F9-AB0D-A8F964B03D58}"/>
    <cellStyle name="出力 4 2 13 8 2 2" xfId="40316" xr:uid="{3CD1EAB2-C969-4071-800B-4679494320FF}"/>
    <cellStyle name="出力 4 2 13 8 3" xfId="29557" xr:uid="{66D21106-8F2D-4D6F-B1B9-768B63696535}"/>
    <cellStyle name="出力 4 2 13 9" xfId="8505" xr:uid="{5061A1F5-DA44-4649-BC71-AC36B15DBB52}"/>
    <cellStyle name="出力 4 2 13 9 2" xfId="19261" xr:uid="{63D1005E-F9A8-4DC9-BF41-E72A19A6ADEC}"/>
    <cellStyle name="出力 4 2 13 9 2 2" xfId="40952" xr:uid="{2327D127-5E21-4A2D-873B-7E2BE9BF76E4}"/>
    <cellStyle name="出力 4 2 13 9 3" xfId="30193" xr:uid="{64B64AEF-0FFA-4B21-BFD0-A1F5FBF1339C}"/>
    <cellStyle name="出力 4 2 14" xfId="3216" xr:uid="{530A88EB-C8B6-4BCA-90D3-2FC6F16C0175}"/>
    <cellStyle name="出力 4 2 14 10" xfId="9244" xr:uid="{D6F63D4E-8B08-4593-A542-E88F1DE318C1}"/>
    <cellStyle name="出力 4 2 14 10 2" xfId="20001" xr:uid="{BAF0639B-4DB4-4F53-9EA6-9C274273ECD2}"/>
    <cellStyle name="出力 4 2 14 10 2 2" xfId="41692" xr:uid="{39FADFE0-0836-4EBD-9121-81DE8C5C3DC0}"/>
    <cellStyle name="出力 4 2 14 10 3" xfId="30933" xr:uid="{7BA7D84E-35FE-48EA-941B-7480CA20730E}"/>
    <cellStyle name="出力 4 2 14 11" xfId="9870" xr:uid="{BB86E998-C735-401F-A3A7-041352521323}"/>
    <cellStyle name="出力 4 2 14 11 2" xfId="20627" xr:uid="{553CC733-9B2F-4A91-8A09-6A5712E3513B}"/>
    <cellStyle name="出力 4 2 14 11 2 2" xfId="42318" xr:uid="{79D45652-4DC3-4AD0-BD65-9F4B42E24DC6}"/>
    <cellStyle name="出力 4 2 14 11 3" xfId="31559" xr:uid="{87DA674A-A299-4F1E-9952-BA6D31F2B043}"/>
    <cellStyle name="出力 4 2 14 12" xfId="10505" xr:uid="{055CCBB9-99DA-4792-A982-6D69432A787E}"/>
    <cellStyle name="出力 4 2 14 12 2" xfId="21262" xr:uid="{E3AFB581-EDD6-47FC-A605-611240609967}"/>
    <cellStyle name="出力 4 2 14 12 2 2" xfId="42953" xr:uid="{839CBE26-AE2A-4191-BA7A-1B8C4C39B445}"/>
    <cellStyle name="出力 4 2 14 12 3" xfId="32194" xr:uid="{746987B5-6F0C-4CE2-A3C3-452E0E5A4AFE}"/>
    <cellStyle name="出力 4 2 14 13" xfId="11157" xr:uid="{088098B2-01D2-45C5-B05F-2F89CF9B5B7C}"/>
    <cellStyle name="出力 4 2 14 13 2" xfId="21914" xr:uid="{8F316A6A-1251-4D7C-9527-11F387C81177}"/>
    <cellStyle name="出力 4 2 14 13 2 2" xfId="43605" xr:uid="{7E3D8824-B646-4E59-ACCB-457335DE8A75}"/>
    <cellStyle name="出力 4 2 14 13 3" xfId="32846" xr:uid="{03910BC9-CBB4-423C-92CA-BE2958450882}"/>
    <cellStyle name="出力 4 2 14 14" xfId="11782" xr:uid="{DFB89601-FFE0-42B4-9587-813E0C340C65}"/>
    <cellStyle name="出力 4 2 14 14 2" xfId="22539" xr:uid="{D1235EB3-D257-4E32-AF3D-A073776134C0}"/>
    <cellStyle name="出力 4 2 14 14 2 2" xfId="44230" xr:uid="{43C9FB34-3ABE-4102-9D9D-005A11D2D53D}"/>
    <cellStyle name="出力 4 2 14 14 3" xfId="33471" xr:uid="{B5421715-D810-49D3-8FF8-E86E5E85DDE7}"/>
    <cellStyle name="出力 4 2 14 15" xfId="12387" xr:uid="{15E0F9EC-20CD-48FF-A9EB-B01D68A204E3}"/>
    <cellStyle name="出力 4 2 14 15 2" xfId="23144" xr:uid="{6AB39E59-26C3-468E-909C-60955721DB3F}"/>
    <cellStyle name="出力 4 2 14 15 2 2" xfId="44835" xr:uid="{C3F1DD24-388C-4F5F-8DB7-866FEAEE75D8}"/>
    <cellStyle name="出力 4 2 14 15 3" xfId="34076" xr:uid="{13CF2D7C-9B03-4C34-8702-045661734CA3}"/>
    <cellStyle name="出力 4 2 14 16" xfId="13016" xr:uid="{05AE2E3E-54CC-4500-943B-F1605EB07885}"/>
    <cellStyle name="出力 4 2 14 16 2" xfId="23773" xr:uid="{556DB436-A770-4116-902C-647C75082535}"/>
    <cellStyle name="出力 4 2 14 16 2 2" xfId="45464" xr:uid="{0CD197F6-9330-4EDD-9AA3-C1EF0AB14B99}"/>
    <cellStyle name="出力 4 2 14 16 3" xfId="34705" xr:uid="{96D34C66-1FFA-44C4-BF78-18CA338BDF80}"/>
    <cellStyle name="出力 4 2 14 17" xfId="13687" xr:uid="{69EA15FF-84A9-4AC6-9527-D795DE863B2C}"/>
    <cellStyle name="出力 4 2 14 17 2" xfId="35376" xr:uid="{221B63D5-C2B4-42E8-B92B-6735A49549E7}"/>
    <cellStyle name="出力 4 2 14 18" xfId="24616" xr:uid="{5BBA2D94-ED25-4344-BD27-F83DAACE970F}"/>
    <cellStyle name="出力 4 2 14 19" xfId="46314" xr:uid="{0373BC04-197C-4066-BFCB-5EA14862A8F6}"/>
    <cellStyle name="出力 4 2 14 2" xfId="3868" xr:uid="{E5FDA4E7-DACA-4894-8A4D-497DD119580B}"/>
    <cellStyle name="出力 4 2 14 2 2" xfId="14624" xr:uid="{FE227E45-5EE6-4730-82DF-285B17D661A5}"/>
    <cellStyle name="出力 4 2 14 2 2 2" xfId="36314" xr:uid="{59979F4D-A790-4DC4-922C-8D5FDF5B81BD}"/>
    <cellStyle name="出力 4 2 14 2 2 3" xfId="50525" xr:uid="{FBACC17A-AF18-448A-A264-4BEF1778D49E}"/>
    <cellStyle name="出力 4 2 14 2 3" xfId="25556" xr:uid="{CFBD3876-BEEB-4AC4-B5A4-2E47077A9270}"/>
    <cellStyle name="出力 4 2 14 2 4" xfId="48356" xr:uid="{1797E05B-03BF-4024-8602-D5DB1CF50235}"/>
    <cellStyle name="出力 4 2 14 20" xfId="46992" xr:uid="{40C68D13-5288-448B-82E0-FDC11876E599}"/>
    <cellStyle name="出力 4 2 14 21" xfId="47676" xr:uid="{69A97924-54E7-41D0-9241-C04470CD722E}"/>
    <cellStyle name="出力 4 2 14 3" xfId="4548" xr:uid="{DD2339FF-7F48-498E-A3AD-663FD7F62105}"/>
    <cellStyle name="出力 4 2 14 3 2" xfId="15304" xr:uid="{B1D60AB7-E9CA-42E6-840E-651050A510DB}"/>
    <cellStyle name="出力 4 2 14 3 2 2" xfId="36994" xr:uid="{44F8F055-3864-45E8-A804-7B77E8902ACC}"/>
    <cellStyle name="出力 4 2 14 3 2 3" xfId="51205" xr:uid="{F1D12471-7FCC-4D96-8022-4F5D12DC0A37}"/>
    <cellStyle name="出力 4 2 14 3 3" xfId="26236" xr:uid="{094D5EB6-E503-4B4C-81FA-A6B4D59E1681}"/>
    <cellStyle name="出力 4 2 14 3 4" xfId="49036" xr:uid="{A66F3F3C-52EB-4514-AE57-45368219967E}"/>
    <cellStyle name="出力 4 2 14 4" xfId="5224" xr:uid="{B87DFFBB-4075-4AD3-9C2D-1D5E32666359}"/>
    <cellStyle name="出力 4 2 14 4 2" xfId="15980" xr:uid="{AC88730E-EA0E-4E64-A749-BE588212F4AC}"/>
    <cellStyle name="出力 4 2 14 4 2 2" xfId="37670" xr:uid="{173FD157-4494-4CCE-8AB8-86C1EBA6F08D}"/>
    <cellStyle name="出力 4 2 14 4 3" xfId="26912" xr:uid="{A0145801-6BF0-40F5-9D61-9A28A440CB46}"/>
    <cellStyle name="出力 4 2 14 4 4" xfId="49845" xr:uid="{07F805A6-3BDC-4A9F-AD9E-BEE20C97046E}"/>
    <cellStyle name="出力 4 2 14 5" xfId="5904" xr:uid="{AEE34E01-75FC-4C50-B440-E094963A3D35}"/>
    <cellStyle name="出力 4 2 14 5 2" xfId="16660" xr:uid="{1959B9F4-751D-4FA7-9893-4D84391F870A}"/>
    <cellStyle name="出力 4 2 14 5 2 2" xfId="38350" xr:uid="{46FF0575-619E-4098-A846-E73CB2FB5B99}"/>
    <cellStyle name="出力 4 2 14 5 3" xfId="27591" xr:uid="{4BB5899E-CCCD-400D-829F-A4276F4567C6}"/>
    <cellStyle name="出力 4 2 14 6" xfId="6587" xr:uid="{B432E752-8F71-4890-8F4C-A20D10571AE5}"/>
    <cellStyle name="出力 4 2 14 6 2" xfId="17343" xr:uid="{6C41D71F-A0E4-478E-A4E9-158FAF256568}"/>
    <cellStyle name="出力 4 2 14 6 2 2" xfId="39033" xr:uid="{9C0D3083-5082-4509-A35F-413F9841783A}"/>
    <cellStyle name="出力 4 2 14 6 3" xfId="28274" xr:uid="{CB81889F-AA00-45F5-9F73-E2EA400DE1C8}"/>
    <cellStyle name="出力 4 2 14 7" xfId="7266" xr:uid="{83590C07-57D7-460C-AC2E-620E46B5B4AF}"/>
    <cellStyle name="出力 4 2 14 7 2" xfId="18022" xr:uid="{A95502EB-35DC-436F-B26D-346091FDE7FA}"/>
    <cellStyle name="出力 4 2 14 7 2 2" xfId="39712" xr:uid="{2FF77924-9BCB-4AD8-B7B6-BA9A35A8BB78}"/>
    <cellStyle name="出力 4 2 14 7 3" xfId="28953" xr:uid="{0E113CBA-F64B-4496-B0E9-765C37B1B3B4}"/>
    <cellStyle name="出力 4 2 14 8" xfId="7929" xr:uid="{F92DA64A-402A-4CC5-8AA0-C95176588A83}"/>
    <cellStyle name="出力 4 2 14 8 2" xfId="18685" xr:uid="{1816C6AD-7222-419D-906F-36220A7A0130}"/>
    <cellStyle name="出力 4 2 14 8 2 2" xfId="40376" xr:uid="{32ECCBD7-B089-4F95-9C70-712A9975B61F}"/>
    <cellStyle name="出力 4 2 14 8 3" xfId="29617" xr:uid="{FA4C8DD8-7B63-4A34-ACC1-DF232B4C9B34}"/>
    <cellStyle name="出力 4 2 14 9" xfId="8565" xr:uid="{6C455700-2BB8-4642-849D-833E62A8F09A}"/>
    <cellStyle name="出力 4 2 14 9 2" xfId="19321" xr:uid="{14F3FD8B-8324-494E-89C0-7467DC523F4E}"/>
    <cellStyle name="出力 4 2 14 9 2 2" xfId="41012" xr:uid="{AD29939A-DF4A-4201-B55A-A808E3C67589}"/>
    <cellStyle name="出力 4 2 14 9 3" xfId="30253" xr:uid="{0A591A2F-DCAE-429E-9A21-C3618CB8EAD6}"/>
    <cellStyle name="出力 4 2 15" xfId="3276" xr:uid="{BD638B13-6A75-4BE9-8A92-1AB456872673}"/>
    <cellStyle name="出力 4 2 15 10" xfId="9304" xr:uid="{ECB99D54-1D24-4F36-855D-2AAF5D0004D2}"/>
    <cellStyle name="出力 4 2 15 10 2" xfId="20061" xr:uid="{8B5F4343-6C44-4F67-963A-8322FC65035D}"/>
    <cellStyle name="出力 4 2 15 10 2 2" xfId="41752" xr:uid="{FEA14AC5-DCC5-42AC-A9BA-5FCB94653C98}"/>
    <cellStyle name="出力 4 2 15 10 3" xfId="30993" xr:uid="{347402D9-A592-428F-92DE-8E17C0A5AA25}"/>
    <cellStyle name="出力 4 2 15 11" xfId="9930" xr:uid="{AA097214-465C-4CDF-A242-55B1452E8081}"/>
    <cellStyle name="出力 4 2 15 11 2" xfId="20687" xr:uid="{044DE799-D87D-463F-BA6F-AEAB2C31FB20}"/>
    <cellStyle name="出力 4 2 15 11 2 2" xfId="42378" xr:uid="{8E173E5A-7A95-4ADD-9818-48FE0164629A}"/>
    <cellStyle name="出力 4 2 15 11 3" xfId="31619" xr:uid="{72097546-1819-4B6F-AE8B-0A532069A6ED}"/>
    <cellStyle name="出力 4 2 15 12" xfId="10565" xr:uid="{BCEFE989-DC4B-4670-B125-8B1D8A6DF6A8}"/>
    <cellStyle name="出力 4 2 15 12 2" xfId="21322" xr:uid="{716A7B32-32B8-45CD-BD26-9EC94B517C35}"/>
    <cellStyle name="出力 4 2 15 12 2 2" xfId="43013" xr:uid="{BF41F43E-FCAE-46DE-93D5-AB4C841FFC6A}"/>
    <cellStyle name="出力 4 2 15 12 3" xfId="32254" xr:uid="{9477230C-F28C-4586-92B1-387E1EDF9697}"/>
    <cellStyle name="出力 4 2 15 13" xfId="11217" xr:uid="{C927ED05-511F-41E4-8FE6-766376784B9D}"/>
    <cellStyle name="出力 4 2 15 13 2" xfId="21974" xr:uid="{842751B7-E25E-48EC-BEDA-158510579464}"/>
    <cellStyle name="出力 4 2 15 13 2 2" xfId="43665" xr:uid="{1C94B1D6-48A5-4417-868F-8D6EF7B469D1}"/>
    <cellStyle name="出力 4 2 15 13 3" xfId="32906" xr:uid="{1C225D3C-9B90-4F29-9F14-F070CB195D92}"/>
    <cellStyle name="出力 4 2 15 14" xfId="11842" xr:uid="{818221B6-5BD8-4EFF-B601-4A6EF7DE35FB}"/>
    <cellStyle name="出力 4 2 15 14 2" xfId="22599" xr:uid="{15D3B9D9-F55E-4657-8CA3-FF5684766AE5}"/>
    <cellStyle name="出力 4 2 15 14 2 2" xfId="44290" xr:uid="{009BAFF3-07A7-4CBC-BB8E-A95380DF8956}"/>
    <cellStyle name="出力 4 2 15 14 3" xfId="33531" xr:uid="{0AB60F80-9DF5-41D8-A729-A959F77268BD}"/>
    <cellStyle name="出力 4 2 15 15" xfId="12447" xr:uid="{A17CAA19-1AF3-43A8-B46F-5E00553344EE}"/>
    <cellStyle name="出力 4 2 15 15 2" xfId="23204" xr:uid="{818698AE-6B87-40BE-8E74-2E83B1561A8F}"/>
    <cellStyle name="出力 4 2 15 15 2 2" xfId="44895" xr:uid="{EF4D8E0F-10E9-456E-B933-EBDCF3AE579F}"/>
    <cellStyle name="出力 4 2 15 15 3" xfId="34136" xr:uid="{DA65B802-A9EB-4217-8586-2365FC6F67AA}"/>
    <cellStyle name="出力 4 2 15 16" xfId="13076" xr:uid="{6ACF5E83-4DA6-48B4-9676-B20F513C4FDB}"/>
    <cellStyle name="出力 4 2 15 16 2" xfId="23833" xr:uid="{88281382-4571-4203-A9A5-EFF1F234CA84}"/>
    <cellStyle name="出力 4 2 15 16 2 2" xfId="45524" xr:uid="{EE0CB356-EAF5-4DB8-BEDD-7D6B6F5B61CA}"/>
    <cellStyle name="出力 4 2 15 16 3" xfId="34765" xr:uid="{15D1149E-AFD9-43EB-874A-B72C16BCF76C}"/>
    <cellStyle name="出力 4 2 15 17" xfId="13747" xr:uid="{4058D2EC-698A-439F-AEB8-2521A497EC20}"/>
    <cellStyle name="出力 4 2 15 17 2" xfId="35436" xr:uid="{0C17CC59-EB1B-491A-A6FE-7ED85B803784}"/>
    <cellStyle name="出力 4 2 15 18" xfId="24676" xr:uid="{4F7DBAF4-DA68-497C-83CC-C1DB7EE0E374}"/>
    <cellStyle name="出力 4 2 15 19" xfId="46374" xr:uid="{1047FB9C-1443-478E-AC7A-3D24B0743602}"/>
    <cellStyle name="出力 4 2 15 2" xfId="3928" xr:uid="{B6BC7D14-470E-4218-BC8A-A4C4467C9B7B}"/>
    <cellStyle name="出力 4 2 15 2 2" xfId="14684" xr:uid="{6C68FBFE-AC68-4267-B8E9-A2FED716285F}"/>
    <cellStyle name="出力 4 2 15 2 2 2" xfId="36374" xr:uid="{27106193-1C05-47E5-A1DE-1A60BF9D9427}"/>
    <cellStyle name="出力 4 2 15 2 2 3" xfId="50585" xr:uid="{BD3619C5-BD64-4B26-9980-90ADC2466584}"/>
    <cellStyle name="出力 4 2 15 2 3" xfId="25616" xr:uid="{2C29D626-67DE-4810-B5AF-9547DA1F4B43}"/>
    <cellStyle name="出力 4 2 15 2 4" xfId="48416" xr:uid="{AD42208B-1B17-4A2F-8C62-73C026CF47A5}"/>
    <cellStyle name="出力 4 2 15 20" xfId="47052" xr:uid="{A73D42E8-7B7D-4481-B5B9-7EFFD1F8C00D}"/>
    <cellStyle name="出力 4 2 15 21" xfId="47736" xr:uid="{9DC7D5D0-7C56-4754-9DA6-85E8D067CBD6}"/>
    <cellStyle name="出力 4 2 15 3" xfId="4608" xr:uid="{10B8F2E4-66FA-46A1-AF67-5AAD2B3F5B03}"/>
    <cellStyle name="出力 4 2 15 3 2" xfId="15364" xr:uid="{DA27A6E5-B7C2-4A16-AB5B-FF197905FA1A}"/>
    <cellStyle name="出力 4 2 15 3 2 2" xfId="37054" xr:uid="{3171A750-C65C-43B1-AA49-E96A08334758}"/>
    <cellStyle name="出力 4 2 15 3 2 3" xfId="51265" xr:uid="{C6A8BC18-55F7-4043-A222-11DB4D88AB89}"/>
    <cellStyle name="出力 4 2 15 3 3" xfId="26296" xr:uid="{53B220B2-27BA-4B76-8C16-572B0B12F303}"/>
    <cellStyle name="出力 4 2 15 3 4" xfId="49096" xr:uid="{615B2330-3BDF-456A-BD46-DF8948864B26}"/>
    <cellStyle name="出力 4 2 15 4" xfId="5284" xr:uid="{E26406F6-AC42-4BE4-BD24-7345BAC0706D}"/>
    <cellStyle name="出力 4 2 15 4 2" xfId="16040" xr:uid="{C3643B25-C04F-43F4-95F1-C2961B3CDD98}"/>
    <cellStyle name="出力 4 2 15 4 2 2" xfId="37730" xr:uid="{D2149AAD-1D91-482A-962C-78CE9FD126B9}"/>
    <cellStyle name="出力 4 2 15 4 3" xfId="26972" xr:uid="{5796759C-69E7-4D67-B947-61F0354D30EA}"/>
    <cellStyle name="出力 4 2 15 4 4" xfId="49905" xr:uid="{5FB988FD-0EBC-44DE-A2CE-2524F20AFDDD}"/>
    <cellStyle name="出力 4 2 15 5" xfId="5964" xr:uid="{F8C98023-A3FA-40B3-B1BA-4913CE7A2E7D}"/>
    <cellStyle name="出力 4 2 15 5 2" xfId="16720" xr:uid="{9C97DABA-E597-48E4-8A26-B8C89A87DA94}"/>
    <cellStyle name="出力 4 2 15 5 2 2" xfId="38410" xr:uid="{1258C65E-377E-470E-85F2-7E0D20938069}"/>
    <cellStyle name="出力 4 2 15 5 3" xfId="27651" xr:uid="{583B5C69-6EEB-443E-B0C2-0445104C3354}"/>
    <cellStyle name="出力 4 2 15 6" xfId="6647" xr:uid="{07B259F6-C3FF-4AB2-BC3D-291C80119D8B}"/>
    <cellStyle name="出力 4 2 15 6 2" xfId="17403" xr:uid="{F0033806-7944-40F2-B463-B94293EC6436}"/>
    <cellStyle name="出力 4 2 15 6 2 2" xfId="39093" xr:uid="{99976733-3D32-443F-B11E-C63D717AC3C2}"/>
    <cellStyle name="出力 4 2 15 6 3" xfId="28334" xr:uid="{593F013D-F5CA-4EE2-8087-09D55CCD1971}"/>
    <cellStyle name="出力 4 2 15 7" xfId="7326" xr:uid="{8C2993DA-8044-40E2-BBF1-ED71BE7DB17B}"/>
    <cellStyle name="出力 4 2 15 7 2" xfId="18082" xr:uid="{3C63EA43-93F0-4569-8965-2823E995030E}"/>
    <cellStyle name="出力 4 2 15 7 2 2" xfId="39772" xr:uid="{36AB2A44-E8A4-49B3-9F30-FB13B8800625}"/>
    <cellStyle name="出力 4 2 15 7 3" xfId="29013" xr:uid="{43BDD015-E04B-464C-ACA5-A69FED94920A}"/>
    <cellStyle name="出力 4 2 15 8" xfId="7989" xr:uid="{ED7EA6CA-2A68-41A7-84ED-D50389BB50D1}"/>
    <cellStyle name="出力 4 2 15 8 2" xfId="18745" xr:uid="{31B5C944-2A5E-4F32-86F9-B090D52EDF3C}"/>
    <cellStyle name="出力 4 2 15 8 2 2" xfId="40436" xr:uid="{872625C5-129F-41C7-93E1-3C4302C0BCAF}"/>
    <cellStyle name="出力 4 2 15 8 3" xfId="29677" xr:uid="{4A2AAF97-76A9-4818-8370-55E5FD10E343}"/>
    <cellStyle name="出力 4 2 15 9" xfId="8625" xr:uid="{E51CC570-9920-4128-B831-50E5FDF7C562}"/>
    <cellStyle name="出力 4 2 15 9 2" xfId="19381" xr:uid="{40E127A8-50B0-4BE9-800F-836CDA276BA2}"/>
    <cellStyle name="出力 4 2 15 9 2 2" xfId="41072" xr:uid="{53FAFA97-A5CC-4466-9096-5879C7AAB758}"/>
    <cellStyle name="出力 4 2 15 9 3" xfId="30313" xr:uid="{A75F5722-E683-47E7-9BCF-B1329F7B568B}"/>
    <cellStyle name="出力 4 2 16" xfId="2544" xr:uid="{FE390F3E-EF87-48B6-92D6-0CCDB643EC1F}"/>
    <cellStyle name="出力 4 2 16 2" xfId="13913" xr:uid="{518E772F-B4E5-44EC-972B-EACDC87350AD}"/>
    <cellStyle name="出力 4 2 16 2 2" xfId="35603" xr:uid="{CF2EDFE5-A594-4389-9AB7-516B53A11794}"/>
    <cellStyle name="出力 4 2 16 2 3" xfId="49965" xr:uid="{CD9A6B8E-B809-4B7C-9BB5-B3E407ACE03C}"/>
    <cellStyle name="出力 4 2 16 3" xfId="24844" xr:uid="{60729046-1D34-4F1C-8F09-55CBB114CC76}"/>
    <cellStyle name="出力 4 2 16 4" xfId="47796" xr:uid="{C719A204-FA9A-4D68-A926-C927F59986AE}"/>
    <cellStyle name="出力 4 2 17" xfId="2644" xr:uid="{D058CB6B-FEC6-4EBA-A51D-54256D5CD870}"/>
    <cellStyle name="出力 4 2 17 2" xfId="14013" xr:uid="{A245CEAA-A5F8-45E5-B929-1DD354A36986}"/>
    <cellStyle name="出力 4 2 17 2 2" xfId="35703" xr:uid="{B13EE97F-6E2A-4AF0-8F46-F7455CA34234}"/>
    <cellStyle name="出力 4 2 17 2 3" xfId="50645" xr:uid="{8AC0C3A5-AE8B-4889-A628-7AD8C39B29BF}"/>
    <cellStyle name="出力 4 2 17 3" xfId="24944" xr:uid="{072318DD-5B33-47E5-B3D8-A326A048B534}"/>
    <cellStyle name="出力 4 2 17 4" xfId="48476" xr:uid="{D49BD996-FF0E-49EC-B614-099CFE712255}"/>
    <cellStyle name="出力 4 2 18" xfId="2546" xr:uid="{E5C7C7EF-0C36-49D6-A679-4CB21576742C}"/>
    <cellStyle name="出力 4 2 18 2" xfId="13915" xr:uid="{1D49C4E9-AF02-42D3-8BA1-DEB6FC6B5A22}"/>
    <cellStyle name="出力 4 2 18 2 2" xfId="35605" xr:uid="{181C4580-CB60-4B5C-B041-9485202FD95E}"/>
    <cellStyle name="出力 4 2 18 3" xfId="24846" xr:uid="{A6CBAD5B-6AF6-406C-8FFE-5EE951D2839F}"/>
    <cellStyle name="出力 4 2 18 4" xfId="49285" xr:uid="{EFFFA94B-1BF1-44D8-BEEB-1EB785A7E47A}"/>
    <cellStyle name="出力 4 2 19" xfId="2646" xr:uid="{512A09C4-D5C1-4B53-88AA-6AA185111DE2}"/>
    <cellStyle name="出力 4 2 19 2" xfId="14015" xr:uid="{EA8656C0-EA43-4DC1-9A94-3806D5967604}"/>
    <cellStyle name="出力 4 2 19 2 2" xfId="35705" xr:uid="{ED367DDE-6320-4AB8-9B73-9051D73B5F86}"/>
    <cellStyle name="出力 4 2 19 3" xfId="24946" xr:uid="{4C155024-161B-49E1-8780-FD062C7A31F2}"/>
    <cellStyle name="出力 4 2 2" xfId="2464" xr:uid="{D8349614-8FAB-4811-9134-140C5B920D85}"/>
    <cellStyle name="出力 4 2 2 10" xfId="3246" xr:uid="{D8A6AC11-9939-4901-A973-D15028FF65AA}"/>
    <cellStyle name="出力 4 2 2 10 10" xfId="9274" xr:uid="{26E78114-E835-4858-A9BA-E822153D89A5}"/>
    <cellStyle name="出力 4 2 2 10 10 2" xfId="20031" xr:uid="{FE6307C8-DE37-4C4C-875A-6826722DFA29}"/>
    <cellStyle name="出力 4 2 2 10 10 2 2" xfId="41722" xr:uid="{A88BA097-3DBA-449C-BC2A-6906CEA209B0}"/>
    <cellStyle name="出力 4 2 2 10 10 3" xfId="30963" xr:uid="{68166BFC-A1E6-4528-9AD5-544F046ABBAA}"/>
    <cellStyle name="出力 4 2 2 10 11" xfId="9900" xr:uid="{3173BC70-00DE-4294-B253-F3A866AD2300}"/>
    <cellStyle name="出力 4 2 2 10 11 2" xfId="20657" xr:uid="{5D91739B-2D19-447B-B26E-05DC96EFC872}"/>
    <cellStyle name="出力 4 2 2 10 11 2 2" xfId="42348" xr:uid="{15AAB616-0759-4C4E-A6C6-9DA56EF2D9CB}"/>
    <cellStyle name="出力 4 2 2 10 11 3" xfId="31589" xr:uid="{3A77E2FC-8BD5-426F-954D-7C0C853A4293}"/>
    <cellStyle name="出力 4 2 2 10 12" xfId="10535" xr:uid="{3962B7EC-C19A-40F5-927A-6F0386E08123}"/>
    <cellStyle name="出力 4 2 2 10 12 2" xfId="21292" xr:uid="{8039AF63-AF6A-4873-8334-3130CA74EB1A}"/>
    <cellStyle name="出力 4 2 2 10 12 2 2" xfId="42983" xr:uid="{35786F48-CC4B-46F8-9E05-D7B1E70E5D24}"/>
    <cellStyle name="出力 4 2 2 10 12 3" xfId="32224" xr:uid="{0DDEF93B-2701-4FB1-B14E-DB555A7D4B9B}"/>
    <cellStyle name="出力 4 2 2 10 13" xfId="11187" xr:uid="{95FD6538-AA7D-425B-93B5-58EECA36805F}"/>
    <cellStyle name="出力 4 2 2 10 13 2" xfId="21944" xr:uid="{81DF5545-571A-4616-AC85-C4D289CA8500}"/>
    <cellStyle name="出力 4 2 2 10 13 2 2" xfId="43635" xr:uid="{31EEBBB1-3497-4E0C-A503-B25A7F3CD90C}"/>
    <cellStyle name="出力 4 2 2 10 13 3" xfId="32876" xr:uid="{98F27C63-D13D-413F-8E17-620919C1B273}"/>
    <cellStyle name="出力 4 2 2 10 14" xfId="11812" xr:uid="{2255A8CA-4A97-49DD-855A-EC14C4CAD30A}"/>
    <cellStyle name="出力 4 2 2 10 14 2" xfId="22569" xr:uid="{ECE1B600-456D-405A-B637-A107DCE68CDC}"/>
    <cellStyle name="出力 4 2 2 10 14 2 2" xfId="44260" xr:uid="{0EEA376B-8CB7-47EB-9EF0-4D78AAB83835}"/>
    <cellStyle name="出力 4 2 2 10 14 3" xfId="33501" xr:uid="{15523C3C-2FAD-4A79-881A-EFB8568B77CE}"/>
    <cellStyle name="出力 4 2 2 10 15" xfId="12417" xr:uid="{44110827-3AA1-4BD4-BABC-5C11C7DB2EA0}"/>
    <cellStyle name="出力 4 2 2 10 15 2" xfId="23174" xr:uid="{C766E4F2-9E36-49D7-B353-354535239458}"/>
    <cellStyle name="出力 4 2 2 10 15 2 2" xfId="44865" xr:uid="{CC6A5968-2A79-498D-833E-3F4E6EBD7AC7}"/>
    <cellStyle name="出力 4 2 2 10 15 3" xfId="34106" xr:uid="{0E4F5B30-1F07-4F44-AF1E-6CCFD3FB6714}"/>
    <cellStyle name="出力 4 2 2 10 16" xfId="13046" xr:uid="{0D162D02-80BD-446C-B467-A93C75BC6490}"/>
    <cellStyle name="出力 4 2 2 10 16 2" xfId="23803" xr:uid="{5874FC79-D417-4426-A516-2074371FE39F}"/>
    <cellStyle name="出力 4 2 2 10 16 2 2" xfId="45494" xr:uid="{C57EF2FB-8505-481E-B0F3-F1DB5647E047}"/>
    <cellStyle name="出力 4 2 2 10 16 3" xfId="34735" xr:uid="{ECD490B4-294F-4C72-A1B0-0B83DD4B0B1C}"/>
    <cellStyle name="出力 4 2 2 10 17" xfId="13717" xr:uid="{7A5C5471-CA92-4E27-A34E-D73812CC767D}"/>
    <cellStyle name="出力 4 2 2 10 17 2" xfId="35406" xr:uid="{E0063383-1008-48A7-AD62-7FB02D1E90EA}"/>
    <cellStyle name="出力 4 2 2 10 18" xfId="24646" xr:uid="{A009F8C0-C32F-454D-B457-A261C683FD65}"/>
    <cellStyle name="出力 4 2 2 10 19" xfId="46344" xr:uid="{2D3C9964-A1B4-4FC7-A077-C9874A8D0B72}"/>
    <cellStyle name="出力 4 2 2 10 2" xfId="3898" xr:uid="{AD7EB145-F88D-4A5F-BE52-D02F2226C2B0}"/>
    <cellStyle name="出力 4 2 2 10 2 2" xfId="14654" xr:uid="{C864F49C-5519-4808-B2A4-F9AE53AE8F23}"/>
    <cellStyle name="出力 4 2 2 10 2 2 2" xfId="36344" xr:uid="{14D4924B-B94D-4600-A5ED-7EEAE6AC13EC}"/>
    <cellStyle name="出力 4 2 2 10 2 2 3" xfId="50555" xr:uid="{B5D948F0-9AC4-4372-8C61-F2135BDA4A5F}"/>
    <cellStyle name="出力 4 2 2 10 2 3" xfId="25586" xr:uid="{4C5F24B0-0C6A-4B4A-9B1E-7CF47C18CF8E}"/>
    <cellStyle name="出力 4 2 2 10 2 4" xfId="48386" xr:uid="{1F9372A9-D4ED-4815-8AE5-6B71D030F664}"/>
    <cellStyle name="出力 4 2 2 10 20" xfId="47022" xr:uid="{E0C55F2B-2181-4F6C-9380-2E255FD368D3}"/>
    <cellStyle name="出力 4 2 2 10 21" xfId="47706" xr:uid="{D8C4CA1D-CBC3-48B4-8230-80DC452B8B29}"/>
    <cellStyle name="出力 4 2 2 10 3" xfId="4578" xr:uid="{971B9C9A-3217-4327-8128-556679CDE67F}"/>
    <cellStyle name="出力 4 2 2 10 3 2" xfId="15334" xr:uid="{4C365137-50D4-4CC7-98EC-CA4C3C667305}"/>
    <cellStyle name="出力 4 2 2 10 3 2 2" xfId="37024" xr:uid="{95B537D6-1497-4B4B-90F0-ACC8C2B75EEA}"/>
    <cellStyle name="出力 4 2 2 10 3 2 3" xfId="51235" xr:uid="{78B10B74-7D67-4A27-8CEC-0E82EA2370C6}"/>
    <cellStyle name="出力 4 2 2 10 3 3" xfId="26266" xr:uid="{FAB1C0B9-B661-467D-BF35-84B30657EF71}"/>
    <cellStyle name="出力 4 2 2 10 3 4" xfId="49066" xr:uid="{9E49D399-937A-4C96-AA5F-06DE445778EC}"/>
    <cellStyle name="出力 4 2 2 10 4" xfId="5254" xr:uid="{3FC33489-93E5-447C-883C-AD738B146EA3}"/>
    <cellStyle name="出力 4 2 2 10 4 2" xfId="16010" xr:uid="{89A5FC77-6174-492D-BEB0-A9C26CF1FBD9}"/>
    <cellStyle name="出力 4 2 2 10 4 2 2" xfId="37700" xr:uid="{C5517876-E0B1-4F29-9C46-F798327E1ABF}"/>
    <cellStyle name="出力 4 2 2 10 4 3" xfId="26942" xr:uid="{3B42EFF2-8F4E-4569-9BEF-CE4CD5ACC365}"/>
    <cellStyle name="出力 4 2 2 10 4 4" xfId="49875" xr:uid="{DC263D03-63B8-4AA6-9089-7ED013286C53}"/>
    <cellStyle name="出力 4 2 2 10 5" xfId="5934" xr:uid="{84D5B61E-D1CF-4ADA-94A2-32B98BE8DDB4}"/>
    <cellStyle name="出力 4 2 2 10 5 2" xfId="16690" xr:uid="{C3F2C464-EEDD-47B8-958B-43553374D0A8}"/>
    <cellStyle name="出力 4 2 2 10 5 2 2" xfId="38380" xr:uid="{2AE49B96-5E08-4CEF-BE8E-1D70DE9E40F5}"/>
    <cellStyle name="出力 4 2 2 10 5 3" xfId="27621" xr:uid="{B2FCF1D7-AEF3-4BB7-8BD1-9A8918604A7A}"/>
    <cellStyle name="出力 4 2 2 10 6" xfId="6617" xr:uid="{848AA443-A55D-4082-8999-74B281F51491}"/>
    <cellStyle name="出力 4 2 2 10 6 2" xfId="17373" xr:uid="{CE65D87A-12A7-4533-83A0-171A07B391F4}"/>
    <cellStyle name="出力 4 2 2 10 6 2 2" xfId="39063" xr:uid="{41EE9F60-6E59-4741-96A2-E3BEE459A186}"/>
    <cellStyle name="出力 4 2 2 10 6 3" xfId="28304" xr:uid="{E3D2CC54-E525-4648-8536-8B0C7E7258A8}"/>
    <cellStyle name="出力 4 2 2 10 7" xfId="7296" xr:uid="{50420974-7039-411F-BE0F-FB01BD26686C}"/>
    <cellStyle name="出力 4 2 2 10 7 2" xfId="18052" xr:uid="{0D6D9225-B481-4EC3-B121-B1760B216FBD}"/>
    <cellStyle name="出力 4 2 2 10 7 2 2" xfId="39742" xr:uid="{314484B1-1523-4A31-BE51-08D0F2B07D64}"/>
    <cellStyle name="出力 4 2 2 10 7 3" xfId="28983" xr:uid="{086428E4-8751-4CA2-9A7F-E758FF0B774F}"/>
    <cellStyle name="出力 4 2 2 10 8" xfId="7959" xr:uid="{FAD8B326-5E7D-4632-AD5F-7B1BD9B5D103}"/>
    <cellStyle name="出力 4 2 2 10 8 2" xfId="18715" xr:uid="{A791E453-0EB2-4283-BA2F-F9EFF3B82C75}"/>
    <cellStyle name="出力 4 2 2 10 8 2 2" xfId="40406" xr:uid="{7F7B542E-1BE6-4F09-A5C7-4B106B171210}"/>
    <cellStyle name="出力 4 2 2 10 8 3" xfId="29647" xr:uid="{AEC19C33-A66A-4CB4-9816-F3BAE6DC3E44}"/>
    <cellStyle name="出力 4 2 2 10 9" xfId="8595" xr:uid="{97F9329A-3278-42A9-BCE7-4467AAFD9FD1}"/>
    <cellStyle name="出力 4 2 2 10 9 2" xfId="19351" xr:uid="{A9C877A4-92EF-487E-860D-09BDEA3C2577}"/>
    <cellStyle name="出力 4 2 2 10 9 2 2" xfId="41042" xr:uid="{4126E140-AB92-45F9-92CD-D2D216028619}"/>
    <cellStyle name="出力 4 2 2 10 9 3" xfId="30283" xr:uid="{D234AC41-0B5B-435C-BB6C-9F8F7E2A0C6E}"/>
    <cellStyle name="出力 4 2 2 11" xfId="3306" xr:uid="{91310F0E-38A8-403B-82B3-0AB6F8F00B54}"/>
    <cellStyle name="出力 4 2 2 11 10" xfId="9334" xr:uid="{E7AD3445-AFF1-455C-B6D6-76253BDB12B1}"/>
    <cellStyle name="出力 4 2 2 11 10 2" xfId="20091" xr:uid="{64C49BD8-BC84-43B5-9454-CD002DC33730}"/>
    <cellStyle name="出力 4 2 2 11 10 2 2" xfId="41782" xr:uid="{48C65ECA-D23E-4961-90D7-61ACE78F203B}"/>
    <cellStyle name="出力 4 2 2 11 10 3" xfId="31023" xr:uid="{6FF33FEE-0C1F-4C25-A7EB-BBC81F2B7CEF}"/>
    <cellStyle name="出力 4 2 2 11 11" xfId="9960" xr:uid="{BE0A6041-7EA6-4113-93B0-4D49D3A2007F}"/>
    <cellStyle name="出力 4 2 2 11 11 2" xfId="20717" xr:uid="{219CF6AD-3F9D-4C57-B03A-EA07CC116D60}"/>
    <cellStyle name="出力 4 2 2 11 11 2 2" xfId="42408" xr:uid="{AAAB3EF5-E2DA-4C9D-B1FF-CF288EF08FE6}"/>
    <cellStyle name="出力 4 2 2 11 11 3" xfId="31649" xr:uid="{19639CFC-8744-417A-8F95-CF60AF51FEE7}"/>
    <cellStyle name="出力 4 2 2 11 12" xfId="10595" xr:uid="{D2658C4B-2839-4F3A-A1D1-55AE23A3C72E}"/>
    <cellStyle name="出力 4 2 2 11 12 2" xfId="21352" xr:uid="{C11F04F1-507F-4DFE-8C8D-E83486943306}"/>
    <cellStyle name="出力 4 2 2 11 12 2 2" xfId="43043" xr:uid="{B5EBBCEB-17C5-4A7B-B6DB-E8670A9DB92F}"/>
    <cellStyle name="出力 4 2 2 11 12 3" xfId="32284" xr:uid="{2705200E-E3F4-4556-A896-BA9B265E1151}"/>
    <cellStyle name="出力 4 2 2 11 13" xfId="11247" xr:uid="{64640CFE-0199-4D2D-AF9A-508290276C8D}"/>
    <cellStyle name="出力 4 2 2 11 13 2" xfId="22004" xr:uid="{2907DCE7-443B-4EDF-A9BC-4A05D1EB267F}"/>
    <cellStyle name="出力 4 2 2 11 13 2 2" xfId="43695" xr:uid="{06D31047-AFDA-4217-8B6D-8F9FF67B9307}"/>
    <cellStyle name="出力 4 2 2 11 13 3" xfId="32936" xr:uid="{F4788E59-10B0-48F1-BB0C-27ABDE940B83}"/>
    <cellStyle name="出力 4 2 2 11 14" xfId="11872" xr:uid="{8311F73D-4573-4DF2-9DE0-8539AEA8ECF0}"/>
    <cellStyle name="出力 4 2 2 11 14 2" xfId="22629" xr:uid="{73A5AD6F-010C-45A2-831A-7700D6767D99}"/>
    <cellStyle name="出力 4 2 2 11 14 2 2" xfId="44320" xr:uid="{40846567-6A5C-4D71-B008-97700C9BC628}"/>
    <cellStyle name="出力 4 2 2 11 14 3" xfId="33561" xr:uid="{4CA56A4B-5997-4294-B6E0-0DE9F7B21A9C}"/>
    <cellStyle name="出力 4 2 2 11 15" xfId="12477" xr:uid="{3C16781D-284A-4B39-ACFD-13C30389086F}"/>
    <cellStyle name="出力 4 2 2 11 15 2" xfId="23234" xr:uid="{EE6A72DA-7D88-4C76-A856-7E51ED6D220C}"/>
    <cellStyle name="出力 4 2 2 11 15 2 2" xfId="44925" xr:uid="{4888CAF2-D61C-4B4F-8040-36FF7E25209F}"/>
    <cellStyle name="出力 4 2 2 11 15 3" xfId="34166" xr:uid="{0D601000-3765-4EA5-9042-056D485D1265}"/>
    <cellStyle name="出力 4 2 2 11 16" xfId="13106" xr:uid="{E6C89C09-38C1-41BE-B45F-37E26AAEF067}"/>
    <cellStyle name="出力 4 2 2 11 16 2" xfId="23863" xr:uid="{69462C24-A612-41FE-94FD-EF06418DD2E3}"/>
    <cellStyle name="出力 4 2 2 11 16 2 2" xfId="45554" xr:uid="{C79565F0-1B2B-4FA5-8A2E-FCCF14AE5598}"/>
    <cellStyle name="出力 4 2 2 11 16 3" xfId="34795" xr:uid="{F4689198-40D6-4470-ABD1-4F52BCC873B6}"/>
    <cellStyle name="出力 4 2 2 11 17" xfId="13777" xr:uid="{603BD49E-400E-498B-9158-C77E2A2FDD4C}"/>
    <cellStyle name="出力 4 2 2 11 17 2" xfId="35466" xr:uid="{FDE45373-5690-4851-B7C0-9FD0D6EFCC4D}"/>
    <cellStyle name="出力 4 2 2 11 18" xfId="24706" xr:uid="{01EC7C43-0514-4588-9556-E92A02FACA48}"/>
    <cellStyle name="出力 4 2 2 11 19" xfId="46404" xr:uid="{237B0E5F-BE64-429C-AE54-6BB6DB37853D}"/>
    <cellStyle name="出力 4 2 2 11 2" xfId="3958" xr:uid="{D7D3E4CA-1342-4AD6-9551-7CBF8483038A}"/>
    <cellStyle name="出力 4 2 2 11 2 2" xfId="14714" xr:uid="{97C71BC3-5113-407E-9379-CC6C04D1A994}"/>
    <cellStyle name="出力 4 2 2 11 2 2 2" xfId="36404" xr:uid="{0AA46B7A-A188-439B-9E43-0BE50AEA76DF}"/>
    <cellStyle name="出力 4 2 2 11 2 2 3" xfId="50615" xr:uid="{5CCBABCF-E72F-49B2-9EA2-2BF5DE0C6A87}"/>
    <cellStyle name="出力 4 2 2 11 2 3" xfId="25646" xr:uid="{53B5279F-A799-4666-B004-EC281F149A53}"/>
    <cellStyle name="出力 4 2 2 11 2 4" xfId="48446" xr:uid="{BFB2E2A8-F554-4E3D-87C5-5AB0993D17D4}"/>
    <cellStyle name="出力 4 2 2 11 20" xfId="47082" xr:uid="{418466C0-E1C9-474A-B4EB-84FE5080241F}"/>
    <cellStyle name="出力 4 2 2 11 21" xfId="47766" xr:uid="{8BC7CDFE-6F9F-45B3-90AF-C6A1CBC1D80C}"/>
    <cellStyle name="出力 4 2 2 11 3" xfId="4638" xr:uid="{7EB93127-6EA8-437C-9B2D-65BCC9F35356}"/>
    <cellStyle name="出力 4 2 2 11 3 2" xfId="15394" xr:uid="{0593BF51-09B9-4779-8E16-79B8176C2C95}"/>
    <cellStyle name="出力 4 2 2 11 3 2 2" xfId="37084" xr:uid="{B4809DC3-20F1-43E4-8E71-1C09127B68C3}"/>
    <cellStyle name="出力 4 2 2 11 3 2 3" xfId="51295" xr:uid="{8C3B69B9-78CE-4B19-B267-7ADC7919D1EA}"/>
    <cellStyle name="出力 4 2 2 11 3 3" xfId="26326" xr:uid="{9EA92B6D-25F9-48CA-A7A1-B9C6182D2943}"/>
    <cellStyle name="出力 4 2 2 11 3 4" xfId="49126" xr:uid="{352412C5-908A-43FA-998F-BDA82E3A6533}"/>
    <cellStyle name="出力 4 2 2 11 4" xfId="5314" xr:uid="{8706FBCF-BA93-4325-93BE-BE5DC747D035}"/>
    <cellStyle name="出力 4 2 2 11 4 2" xfId="16070" xr:uid="{BF0BB3AE-BD91-46D9-A22C-2E83C80878DD}"/>
    <cellStyle name="出力 4 2 2 11 4 2 2" xfId="37760" xr:uid="{26554A4A-BCD2-474D-A182-F19677320043}"/>
    <cellStyle name="出力 4 2 2 11 4 3" xfId="27002" xr:uid="{8A15E0A9-D0B3-40E9-A605-16D9C185D1E3}"/>
    <cellStyle name="出力 4 2 2 11 4 4" xfId="49935" xr:uid="{F0022012-3165-4605-BAF4-477BD2C9F9F9}"/>
    <cellStyle name="出力 4 2 2 11 5" xfId="5994" xr:uid="{317FF21B-AB0E-494F-BCB7-F013941DF7CB}"/>
    <cellStyle name="出力 4 2 2 11 5 2" xfId="16750" xr:uid="{2C4BD5FA-7D66-4BF9-927F-CC11F02626E0}"/>
    <cellStyle name="出力 4 2 2 11 5 2 2" xfId="38440" xr:uid="{14A1D764-23C9-471B-A9D5-02B7A19FD149}"/>
    <cellStyle name="出力 4 2 2 11 5 3" xfId="27681" xr:uid="{B07D32D5-B8FF-4EB8-A270-CAFC34BAE8D9}"/>
    <cellStyle name="出力 4 2 2 11 6" xfId="6677" xr:uid="{7188DBBF-E8DD-4891-91CA-BE7C09CB9EC1}"/>
    <cellStyle name="出力 4 2 2 11 6 2" xfId="17433" xr:uid="{7F3ADB5B-1D03-4661-82C6-A6376F1B2D36}"/>
    <cellStyle name="出力 4 2 2 11 6 2 2" xfId="39123" xr:uid="{E1C262E7-8D17-4E57-A1DA-64C2683C5B0E}"/>
    <cellStyle name="出力 4 2 2 11 6 3" xfId="28364" xr:uid="{8E5BF6EE-FDAB-4341-B592-14B13FDF1C8A}"/>
    <cellStyle name="出力 4 2 2 11 7" xfId="7356" xr:uid="{EC102955-0856-4C56-8B9A-E2F2147034DC}"/>
    <cellStyle name="出力 4 2 2 11 7 2" xfId="18112" xr:uid="{44B0FDA4-324A-4807-B39D-4D1887EF41C7}"/>
    <cellStyle name="出力 4 2 2 11 7 2 2" xfId="39802" xr:uid="{69412A08-4BEF-4252-9723-13BDE15C0D1F}"/>
    <cellStyle name="出力 4 2 2 11 7 3" xfId="29043" xr:uid="{745B2B35-EF96-4734-A92C-54B663EFA9DC}"/>
    <cellStyle name="出力 4 2 2 11 8" xfId="8019" xr:uid="{B2216DF2-73AF-486F-89EA-7C30696970FF}"/>
    <cellStyle name="出力 4 2 2 11 8 2" xfId="18775" xr:uid="{D6DEA96A-57E1-48B4-93C8-59515EAC8CCF}"/>
    <cellStyle name="出力 4 2 2 11 8 2 2" xfId="40466" xr:uid="{804EEB65-9D4E-4D19-B9BD-CD99EFEA0AA8}"/>
    <cellStyle name="出力 4 2 2 11 8 3" xfId="29707" xr:uid="{1EBE4A1D-BE32-4CC7-A515-25A5834F295F}"/>
    <cellStyle name="出力 4 2 2 11 9" xfId="8655" xr:uid="{9F5B69CE-2193-4093-8DBC-99193E7030CE}"/>
    <cellStyle name="出力 4 2 2 11 9 2" xfId="19411" xr:uid="{6C209E7A-7D32-4049-ADF4-F8ECC2105817}"/>
    <cellStyle name="出力 4 2 2 11 9 2 2" xfId="41102" xr:uid="{80437E3D-F41A-4860-A092-BF51F1B783C8}"/>
    <cellStyle name="出力 4 2 2 11 9 3" xfId="30343" xr:uid="{09321267-FEDD-45AA-B5FE-D5BC8516781E}"/>
    <cellStyle name="出力 4 2 2 12" xfId="2742" xr:uid="{93931236-6705-4781-B7F6-A065C429CD3C}"/>
    <cellStyle name="出力 4 2 2 12 2" xfId="14048" xr:uid="{D0F09601-417A-4D11-90E0-956BF0252DFE}"/>
    <cellStyle name="出力 4 2 2 12 2 2" xfId="35738" xr:uid="{CF6CC5AE-E7A4-49CF-8655-379DC4D3C881}"/>
    <cellStyle name="出力 4 2 2 12 2 3" xfId="50055" xr:uid="{B947D005-D045-441D-8697-7DE88367DE03}"/>
    <cellStyle name="出力 4 2 2 12 3" xfId="24979" xr:uid="{A78E3102-E2F8-49A1-85B7-6584B64052E1}"/>
    <cellStyle name="出力 4 2 2 12 4" xfId="47886" xr:uid="{477B0095-5AAB-4237-B153-6E27B84691AE}"/>
    <cellStyle name="出力 4 2 2 13" xfId="3394" xr:uid="{9F94120D-5C84-4C73-9CC0-DDB00006C64C}"/>
    <cellStyle name="出力 4 2 2 13 2" xfId="14150" xr:uid="{427B4978-2A1F-422B-9352-6B216AF54370}"/>
    <cellStyle name="出力 4 2 2 13 2 2" xfId="35840" xr:uid="{0F3F17E9-B947-4565-8EAC-E3610262B379}"/>
    <cellStyle name="出力 4 2 2 13 2 3" xfId="50735" xr:uid="{5359A9CC-C9DE-4AC9-AEC5-7C80AE308E08}"/>
    <cellStyle name="出力 4 2 2 13 3" xfId="25081" xr:uid="{719D4562-3E73-4EA5-BBE6-DF8D162B37D8}"/>
    <cellStyle name="出力 4 2 2 13 4" xfId="48566" xr:uid="{EDB19ED5-AA06-4357-9892-1AEB50277D2B}"/>
    <cellStyle name="出力 4 2 2 14" xfId="4072" xr:uid="{77263DFA-22C3-4BCA-9F81-BAA9869DF432}"/>
    <cellStyle name="出力 4 2 2 14 2" xfId="14828" xr:uid="{63E120E7-647C-46D1-9E99-427558A9DF8B}"/>
    <cellStyle name="出力 4 2 2 14 2 2" xfId="36518" xr:uid="{FC52AA56-9D3C-485D-BE5A-12410478A6EC}"/>
    <cellStyle name="出力 4 2 2 14 3" xfId="25760" xr:uid="{86609F93-08B9-4719-86A3-C3A1365C3D6A}"/>
    <cellStyle name="出力 4 2 2 14 4" xfId="49375" xr:uid="{FEA54C78-1BC0-44FC-BBD6-64D8315BF15A}"/>
    <cellStyle name="出力 4 2 2 15" xfId="4751" xr:uid="{32C14C11-1F98-45BF-9337-E71E312C4074}"/>
    <cellStyle name="出力 4 2 2 15 2" xfId="15507" xr:uid="{F9CF3326-5DB9-44FB-867D-6D61D446DF81}"/>
    <cellStyle name="出力 4 2 2 15 2 2" xfId="37197" xr:uid="{A41D3FCF-41AF-45F5-8A31-17BFC3EAD179}"/>
    <cellStyle name="出力 4 2 2 15 3" xfId="26439" xr:uid="{DCC0C2AF-6610-44E7-A429-8531A1A1A7F3}"/>
    <cellStyle name="出力 4 2 2 16" xfId="5428" xr:uid="{6F9B8200-155D-4660-B290-90B62A9F968C}"/>
    <cellStyle name="出力 4 2 2 16 2" xfId="16184" xr:uid="{E05F9559-40E0-4A52-808B-AAE2D5C7B896}"/>
    <cellStyle name="出力 4 2 2 16 2 2" xfId="37874" xr:uid="{AA96DD88-09AD-4384-BA1F-AE967FB08F29}"/>
    <cellStyle name="出力 4 2 2 16 3" xfId="27116" xr:uid="{6556FE55-6AD6-4FF2-8957-E0781F6A5BD1}"/>
    <cellStyle name="出力 4 2 2 17" xfId="6117" xr:uid="{5AD9230B-F8A2-41B2-A314-496B812DDEFA}"/>
    <cellStyle name="出力 4 2 2 17 2" xfId="16873" xr:uid="{D50D2104-5733-4D55-9074-BD09F7972029}"/>
    <cellStyle name="出力 4 2 2 17 2 2" xfId="38563" xr:uid="{E8375CC6-7C5D-4265-91CF-909BD4153760}"/>
    <cellStyle name="出力 4 2 2 17 3" xfId="27804" xr:uid="{DDF2CF17-0083-4AB8-A809-0F8EDAEE315C}"/>
    <cellStyle name="出力 4 2 2 18" xfId="6791" xr:uid="{2D333253-AF64-4927-910A-D738B472477D}"/>
    <cellStyle name="出力 4 2 2 18 2" xfId="17547" xr:uid="{9EEBC7BD-33CF-41AE-83DB-2E2DE07C0635}"/>
    <cellStyle name="出力 4 2 2 18 2 2" xfId="39237" xr:uid="{3435242B-E5FD-4A13-BD59-95877C776860}"/>
    <cellStyle name="出力 4 2 2 18 3" xfId="28478" xr:uid="{1B232B3D-3771-428A-BC03-C984CDFBC01C}"/>
    <cellStyle name="出力 4 2 2 19" xfId="7463" xr:uid="{4064DBC1-D451-47F4-9C6C-13010C4235C7}"/>
    <cellStyle name="出力 4 2 2 19 2" xfId="18219" xr:uid="{2734531B-DAC7-4768-813B-C5CF0A6E50AD}"/>
    <cellStyle name="出力 4 2 2 19 2 2" xfId="39909" xr:uid="{3F79960C-0FA6-4DA1-927E-CABBCDBF8EAE}"/>
    <cellStyle name="出力 4 2 2 19 3" xfId="29150" xr:uid="{EE0A72C1-9251-40D3-9BC7-2D5A317A5276}"/>
    <cellStyle name="出力 4 2 2 2" xfId="2496" xr:uid="{8EED84EF-101E-40D4-BDC2-2726040D01D9}"/>
    <cellStyle name="出力 4 2 2 2 10" xfId="8148" xr:uid="{52FAF1E0-73A4-45FE-9AD7-9CF1F8E6A63A}"/>
    <cellStyle name="出力 4 2 2 2 10 2" xfId="18904" xr:uid="{C526CDEE-BB73-41DF-AFF7-D0AA5181F72B}"/>
    <cellStyle name="出力 4 2 2 2 10 2 2" xfId="40595" xr:uid="{763A8936-CBAF-40BB-A069-8C6EECA27A26}"/>
    <cellStyle name="出力 4 2 2 2 10 3" xfId="29836" xr:uid="{83809001-FAA4-4A61-B4F5-E773C9FC8761}"/>
    <cellStyle name="出力 4 2 2 2 11" xfId="8829" xr:uid="{A84C08A4-8C2E-459D-86A9-FB9AD1605061}"/>
    <cellStyle name="出力 4 2 2 2 11 2" xfId="19585" xr:uid="{8AF53C88-5FB2-4FCC-A432-97A1146C8F0D}"/>
    <cellStyle name="出力 4 2 2 2 11 2 2" xfId="41276" xr:uid="{19A276B5-135B-4F94-85E2-530D72B1BC87}"/>
    <cellStyle name="出力 4 2 2 2 11 3" xfId="30517" xr:uid="{3F60FF8F-B50A-4BF4-8D8A-E5CD650EC16E}"/>
    <cellStyle name="出力 4 2 2 2 12" xfId="9454" xr:uid="{A651C9D3-423D-4FA2-B644-9B68A1DBECFA}"/>
    <cellStyle name="出力 4 2 2 2 12 2" xfId="20211" xr:uid="{19C81300-3F18-4FC6-A7A1-E8D1398D8052}"/>
    <cellStyle name="出力 4 2 2 2 12 2 2" xfId="41902" xr:uid="{EAFD79F7-613C-4D0B-97DC-32BB67F719F2}"/>
    <cellStyle name="出力 4 2 2 2 12 3" xfId="31143" xr:uid="{2F394CDF-96AD-4017-BE90-A8DA43EDCD6F}"/>
    <cellStyle name="出力 4 2 2 2 13" xfId="10089" xr:uid="{163121FA-75EF-440A-8546-11945AB649EC}"/>
    <cellStyle name="出力 4 2 2 2 13 2" xfId="20846" xr:uid="{ED816279-35E7-4708-B94F-38E98071D163}"/>
    <cellStyle name="出力 4 2 2 2 13 2 2" xfId="42537" xr:uid="{1680748D-5E42-4B97-ABFF-F3A2BA46DBC5}"/>
    <cellStyle name="出力 4 2 2 2 13 3" xfId="31778" xr:uid="{D0DE06D8-5015-4F83-AF8C-35D6213F4DCA}"/>
    <cellStyle name="出力 4 2 2 2 14" xfId="10741" xr:uid="{C735C329-613A-47CE-A41B-AD4ECA4372DC}"/>
    <cellStyle name="出力 4 2 2 2 14 2" xfId="21498" xr:uid="{31B30923-6E29-4E63-9F60-7D4B99B8D37C}"/>
    <cellStyle name="出力 4 2 2 2 14 2 2" xfId="43189" xr:uid="{75D6708A-845B-423A-8EB4-2A696193610D}"/>
    <cellStyle name="出力 4 2 2 2 14 3" xfId="32430" xr:uid="{25566449-FD8E-4C26-ADA3-573E4C4C7201}"/>
    <cellStyle name="出力 4 2 2 2 15" xfId="11366" xr:uid="{7BCC8EAA-FC7E-4AAB-B5A0-A5BC768B3CC5}"/>
    <cellStyle name="出力 4 2 2 2 15 2" xfId="22123" xr:uid="{DEC6F72E-C3FC-4A6C-B42A-BAEA060A3353}"/>
    <cellStyle name="出力 4 2 2 2 15 2 2" xfId="43814" xr:uid="{1404273A-3806-4CF3-A39B-1BD954CCA07E}"/>
    <cellStyle name="出力 4 2 2 2 15 3" xfId="33055" xr:uid="{A5D3726D-71CA-4BC0-92A4-17C36119CD38}"/>
    <cellStyle name="出力 4 2 2 2 16" xfId="11971" xr:uid="{C07C4D14-471E-448A-A2A4-8F2FF740DAE6}"/>
    <cellStyle name="出力 4 2 2 2 16 2" xfId="22728" xr:uid="{17432D24-5A8A-4CE5-A041-535DFA0A85DA}"/>
    <cellStyle name="出力 4 2 2 2 16 2 2" xfId="44419" xr:uid="{F3D1FFB8-DF94-4F6A-9FFC-7115D01BBA8C}"/>
    <cellStyle name="出力 4 2 2 2 16 3" xfId="33660" xr:uid="{9939E7B9-0A28-4415-826A-CB35A232BBA7}"/>
    <cellStyle name="出力 4 2 2 2 17" xfId="12600" xr:uid="{27186A12-6DB7-448E-A027-9CE7844C62A1}"/>
    <cellStyle name="出力 4 2 2 2 17 2" xfId="23357" xr:uid="{93E9E02B-9DDF-4578-9C36-0ADAC446BB63}"/>
    <cellStyle name="出力 4 2 2 2 17 2 2" xfId="45048" xr:uid="{91A4570A-1773-43F6-8CDF-3B99F5645CBC}"/>
    <cellStyle name="出力 4 2 2 2 17 3" xfId="34289" xr:uid="{6F40A1BA-CB34-41F6-A176-9F10CD303629}"/>
    <cellStyle name="出力 4 2 2 2 18" xfId="13271" xr:uid="{D3D1AF47-4F4C-4673-9635-826E62D793C5}"/>
    <cellStyle name="出力 4 2 2 2 18 2" xfId="34960" xr:uid="{D13F14B4-B97C-49D5-9B04-8ECE32BF7A5A}"/>
    <cellStyle name="出力 4 2 2 2 19" xfId="24200" xr:uid="{507ADC60-0BC3-4703-867C-5094AC1DC3B9}"/>
    <cellStyle name="出力 4 2 2 2 2" xfId="2801" xr:uid="{F2CB49AA-836F-4818-AB76-9D7F2C8FD0B2}"/>
    <cellStyle name="出力 4 2 2 2 2 2" xfId="14077" xr:uid="{63833514-AA0E-4F60-9E9F-ACF262055A8B}"/>
    <cellStyle name="出力 4 2 2 2 2 2 2" xfId="35767" xr:uid="{D42208A9-36F4-4439-8385-505D991A57F8}"/>
    <cellStyle name="出力 4 2 2 2 2 2 3" xfId="50109" xr:uid="{AF27538E-7B08-4BDD-AADB-FC1B89351F58}"/>
    <cellStyle name="出力 4 2 2 2 2 3" xfId="25008" xr:uid="{BB3BB046-AFF6-408C-9FC5-1752581A4AEC}"/>
    <cellStyle name="出力 4 2 2 2 2 4" xfId="47940" xr:uid="{946C1F5B-7F51-455C-98DF-8DF8D85C69DF}"/>
    <cellStyle name="出力 4 2 2 2 20" xfId="45898" xr:uid="{56C4A73B-032F-44FC-BD64-44D533B904DD}"/>
    <cellStyle name="出力 4 2 2 2 21" xfId="46576" xr:uid="{938D0B3E-3413-4432-BBE8-B835FA3D0C2A}"/>
    <cellStyle name="出力 4 2 2 2 22" xfId="47260" xr:uid="{6CC6E859-DA4E-4A19-9906-7824710DE70B}"/>
    <cellStyle name="出力 4 2 2 2 3" xfId="3452" xr:uid="{F45DB196-0D5B-4401-AA12-51985A2CEFB9}"/>
    <cellStyle name="出力 4 2 2 2 3 2" xfId="14208" xr:uid="{8D39BC32-0A16-4673-ADB7-D32D54B4FCF2}"/>
    <cellStyle name="出力 4 2 2 2 3 2 2" xfId="35898" xr:uid="{0B074C32-FF20-4CB3-ACE5-3D270E1FFC5D}"/>
    <cellStyle name="出力 4 2 2 2 3 2 3" xfId="50789" xr:uid="{608BBE75-42BB-4F7F-8E44-1524BE2AEA84}"/>
    <cellStyle name="出力 4 2 2 2 3 3" xfId="25139" xr:uid="{8520DA72-F088-440A-AE69-821A9FA501B6}"/>
    <cellStyle name="出力 4 2 2 2 3 4" xfId="48620" xr:uid="{C1B47DB0-B9EF-4057-B5FE-E5AEC926772D}"/>
    <cellStyle name="出力 4 2 2 2 4" xfId="4132" xr:uid="{3CA730DC-5D23-4EB8-87A9-49232DBD7257}"/>
    <cellStyle name="出力 4 2 2 2 4 2" xfId="14888" xr:uid="{93CEB969-7AA8-47A9-B5E1-45A265C319D5}"/>
    <cellStyle name="出力 4 2 2 2 4 2 2" xfId="36578" xr:uid="{08EAC017-0A61-44F0-BD07-6BD4C69D863D}"/>
    <cellStyle name="出力 4 2 2 2 4 3" xfId="25820" xr:uid="{3C9BCF16-2EDC-4BCD-8FC1-E1EE679810BD}"/>
    <cellStyle name="出力 4 2 2 2 4 4" xfId="49429" xr:uid="{13EB5FCD-1817-4031-AC6F-5B9CB7130356}"/>
    <cellStyle name="出力 4 2 2 2 5" xfId="4808" xr:uid="{F1AD03C3-8849-4118-BBB2-275F607CE9D0}"/>
    <cellStyle name="出力 4 2 2 2 5 2" xfId="15564" xr:uid="{EC936ED0-E4BB-45F0-A60F-0627DCAA4AFD}"/>
    <cellStyle name="出力 4 2 2 2 5 2 2" xfId="37254" xr:uid="{4FC517CE-DF99-4080-9BBD-735B175AD650}"/>
    <cellStyle name="出力 4 2 2 2 5 3" xfId="26496" xr:uid="{E9B0D0DD-B9E7-4A21-AD52-288BA1EB1047}"/>
    <cellStyle name="出力 4 2 2 2 6" xfId="5488" xr:uid="{FF1038AD-4689-40DC-8323-D9C807B12F8D}"/>
    <cellStyle name="出力 4 2 2 2 6 2" xfId="16244" xr:uid="{804A90F3-A95B-4670-9CDB-D408D9DACBC9}"/>
    <cellStyle name="出力 4 2 2 2 6 2 2" xfId="37934" xr:uid="{07050AC7-729B-48F4-B2B0-52B5623649A0}"/>
    <cellStyle name="出力 4 2 2 2 6 3" xfId="27176" xr:uid="{90E519EB-2F11-49BF-A3CF-C6DA5872AA31}"/>
    <cellStyle name="出力 4 2 2 2 7" xfId="6172" xr:uid="{005C8120-7C23-4C6F-85CC-6B9074756621}"/>
    <cellStyle name="出力 4 2 2 2 7 2" xfId="16928" xr:uid="{43982353-5B9A-42DB-99A1-231B6AF4C1D8}"/>
    <cellStyle name="出力 4 2 2 2 7 2 2" xfId="38618" xr:uid="{5F791542-A2DD-4B28-9958-B4A9F17EE74D}"/>
    <cellStyle name="出力 4 2 2 2 7 3" xfId="27859" xr:uid="{DB2F1A12-F5B5-4B27-86B5-8FDC39774A31}"/>
    <cellStyle name="出力 4 2 2 2 8" xfId="6851" xr:uid="{45262266-6257-443F-939C-59CEAE4FA6E2}"/>
    <cellStyle name="出力 4 2 2 2 8 2" xfId="17607" xr:uid="{65B58160-42E7-4404-8C25-99C08BDFE5C5}"/>
    <cellStyle name="出力 4 2 2 2 8 2 2" xfId="39297" xr:uid="{5CE7737F-0209-424F-B445-AC43E465F4B3}"/>
    <cellStyle name="出力 4 2 2 2 8 3" xfId="28538" xr:uid="{C1B2E3EA-E828-4312-BC22-B2351E558581}"/>
    <cellStyle name="出力 4 2 2 2 9" xfId="7514" xr:uid="{CA983C2C-7488-4C1C-AE5A-AB3848775464}"/>
    <cellStyle name="出力 4 2 2 2 9 2" xfId="18270" xr:uid="{C2A20D00-ADA5-46A0-B85C-EB6FFD9D71FE}"/>
    <cellStyle name="出力 4 2 2 2 9 2 2" xfId="39960" xr:uid="{C4F631FC-E607-4804-8B92-AA89D05A755F}"/>
    <cellStyle name="出力 4 2 2 2 9 3" xfId="29201" xr:uid="{AF55575D-FCC8-4D5B-B0EE-4EDC55C87326}"/>
    <cellStyle name="出力 4 2 2 20" xfId="8090" xr:uid="{49B8CD01-EDE1-42D5-8D01-0A3627BD4EAE}"/>
    <cellStyle name="出力 4 2 2 20 2" xfId="18846" xr:uid="{14FB4154-B58E-4F6E-AA02-7C3996BC6E5A}"/>
    <cellStyle name="出力 4 2 2 20 2 2" xfId="40537" xr:uid="{9236CF46-BCB2-4026-AE46-0494C4A8D159}"/>
    <cellStyle name="出力 4 2 2 20 3" xfId="29778" xr:uid="{FD2A76F5-D31F-4F87-B30A-092F1A55BD52}"/>
    <cellStyle name="出力 4 2 2 21" xfId="8769" xr:uid="{3B00AFFF-FF29-4CC6-A17F-E54247B4C591}"/>
    <cellStyle name="出力 4 2 2 21 2" xfId="19525" xr:uid="{D8B45A43-9EDD-498E-AAB4-414DDB6616F2}"/>
    <cellStyle name="出力 4 2 2 21 2 2" xfId="41216" xr:uid="{3DCC7A5F-E2E0-4497-B748-C4C2D4E05CA7}"/>
    <cellStyle name="出力 4 2 2 21 3" xfId="30457" xr:uid="{EE1CB279-0039-4B55-82ED-12F89DEB43BA}"/>
    <cellStyle name="出力 4 2 2 22" xfId="9405" xr:uid="{3AF6993D-B6B2-4A55-A21E-71349060BDD9}"/>
    <cellStyle name="出力 4 2 2 22 2" xfId="20162" xr:uid="{96BB4F04-977D-43B1-B559-57BE38DFA1C1}"/>
    <cellStyle name="出力 4 2 2 22 2 2" xfId="41853" xr:uid="{E9990BDB-3805-4A4C-BA24-FFAD8EAC3A37}"/>
    <cellStyle name="出力 4 2 2 22 3" xfId="31094" xr:uid="{C9AC4531-56EC-4B72-8928-5E7C4615BF16}"/>
    <cellStyle name="出力 4 2 2 23" xfId="10030" xr:uid="{C588EE48-EA8E-4679-8065-18A0E7EA1392}"/>
    <cellStyle name="出力 4 2 2 23 2" xfId="20787" xr:uid="{3F989E45-8FBA-4C23-9E84-55DFE6427465}"/>
    <cellStyle name="出力 4 2 2 23 2 2" xfId="42478" xr:uid="{6411E67C-43BB-47AF-A5BC-658E9B497B37}"/>
    <cellStyle name="出力 4 2 2 23 3" xfId="31719" xr:uid="{1031E54E-E103-4F3B-844A-C71E72FB30F1}"/>
    <cellStyle name="出力 4 2 2 24" xfId="10697" xr:uid="{94D28503-CF51-4050-B6B9-4618EB83415C}"/>
    <cellStyle name="出力 4 2 2 24 2" xfId="21454" xr:uid="{0CADFAA1-0088-4A99-A5D0-8FDE15B5DF6C}"/>
    <cellStyle name="出力 4 2 2 24 2 2" xfId="43145" xr:uid="{3FA75E29-0F2B-4C53-8C2F-F227D66E5658}"/>
    <cellStyle name="出力 4 2 2 24 3" xfId="32386" xr:uid="{DE6DFDBA-606D-4E76-BE75-F09DB64185A0}"/>
    <cellStyle name="出力 4 2 2 25" xfId="11318" xr:uid="{4E59A873-38A6-41F2-A488-2643FCAB73E4}"/>
    <cellStyle name="出力 4 2 2 25 2" xfId="22075" xr:uid="{ADE13956-D7EA-4A60-B116-1E950018C781}"/>
    <cellStyle name="出力 4 2 2 25 2 2" xfId="43766" xr:uid="{1ACECAF1-433F-49E1-AF31-D5E556943A14}"/>
    <cellStyle name="出力 4 2 2 25 3" xfId="33007" xr:uid="{E8DC9507-8601-46D0-A7B4-0A351D4E7809}"/>
    <cellStyle name="出力 4 2 2 26" xfId="11931" xr:uid="{B514DFD6-094D-4DD3-92FF-5444CAD1B7A1}"/>
    <cellStyle name="出力 4 2 2 26 2" xfId="22688" xr:uid="{C8D7BB76-EC0E-4EED-8D2D-D6290D41E7FC}"/>
    <cellStyle name="出力 4 2 2 26 2 2" xfId="44379" xr:uid="{8751763E-963C-423A-A661-D766144B744F}"/>
    <cellStyle name="出力 4 2 2 26 3" xfId="33620" xr:uid="{B351E9EF-8559-4C51-B9C3-C3980FEC1C80}"/>
    <cellStyle name="出力 4 2 2 27" xfId="12546" xr:uid="{481828BA-9913-43D2-A53B-F2579BCE0E60}"/>
    <cellStyle name="出力 4 2 2 27 2" xfId="23303" xr:uid="{240D29DA-B282-4C12-A9EC-6D0AC1BA808A}"/>
    <cellStyle name="出力 4 2 2 27 2 2" xfId="44994" xr:uid="{91152658-B322-4B99-9975-DD65BD69A03E}"/>
    <cellStyle name="出力 4 2 2 27 3" xfId="34235" xr:uid="{650BA30B-3E58-4BA2-BBD7-6D572613DBBB}"/>
    <cellStyle name="出力 4 2 2 28" xfId="13217" xr:uid="{643FE690-E39F-4D3A-BDC7-2A1AD6775094}"/>
    <cellStyle name="出力 4 2 2 28 2" xfId="34906" xr:uid="{F9CD858E-6830-4498-9E9F-D187B9DEFDFD}"/>
    <cellStyle name="出力 4 2 2 29" xfId="24146" xr:uid="{36959D21-1625-487A-B9B1-C2C3A7C8CB4C}"/>
    <cellStyle name="出力 4 2 2 3" xfId="2861" xr:uid="{EA7919AB-05F9-4299-88AF-D866F6572717}"/>
    <cellStyle name="出力 4 2 2 3 10" xfId="8889" xr:uid="{4A7B7370-832D-440A-87B2-97109D053E61}"/>
    <cellStyle name="出力 4 2 2 3 10 2" xfId="19645" xr:uid="{F3E538C9-88AD-4CC0-9CA3-06994A586EFB}"/>
    <cellStyle name="出力 4 2 2 3 10 2 2" xfId="41336" xr:uid="{79F3840D-84E6-44A1-859F-D52B8401BA92}"/>
    <cellStyle name="出力 4 2 2 3 10 3" xfId="30577" xr:uid="{CE6B43DC-7564-4377-9563-AA4EA067DE6E}"/>
    <cellStyle name="出力 4 2 2 3 11" xfId="9514" xr:uid="{F84D8898-5EED-4C02-8572-2F691F1BF92A}"/>
    <cellStyle name="出力 4 2 2 3 11 2" xfId="20271" xr:uid="{A5A5F10C-944D-4B53-9011-98854E572634}"/>
    <cellStyle name="出力 4 2 2 3 11 2 2" xfId="41962" xr:uid="{1D999EEC-38B9-49EC-8D3F-FFC69AC93743}"/>
    <cellStyle name="出力 4 2 2 3 11 3" xfId="31203" xr:uid="{E50AF98B-CBD3-46E2-9319-205D67151E6D}"/>
    <cellStyle name="出力 4 2 2 3 12" xfId="10149" xr:uid="{8E9AB70C-C1FE-402A-92A7-625286937465}"/>
    <cellStyle name="出力 4 2 2 3 12 2" xfId="20906" xr:uid="{71A65F02-6E2B-4C7F-8720-620FA8B98CDF}"/>
    <cellStyle name="出力 4 2 2 3 12 2 2" xfId="42597" xr:uid="{D55A86BF-FFCB-45F9-88BA-CC18AE34163D}"/>
    <cellStyle name="出力 4 2 2 3 12 3" xfId="31838" xr:uid="{431B6057-E9D5-4B50-8323-65E925C1F511}"/>
    <cellStyle name="出力 4 2 2 3 13" xfId="10801" xr:uid="{23CE2631-51C3-4EAB-B942-A6E1B452265D}"/>
    <cellStyle name="出力 4 2 2 3 13 2" xfId="21558" xr:uid="{D0E8AD70-EB8F-434C-837D-1B4547A210A4}"/>
    <cellStyle name="出力 4 2 2 3 13 2 2" xfId="43249" xr:uid="{300518DD-DAE9-4B3A-A604-AA06C4EC7AC8}"/>
    <cellStyle name="出力 4 2 2 3 13 3" xfId="32490" xr:uid="{8F3E5A8A-0D87-429D-A9BD-2062B38B8BEE}"/>
    <cellStyle name="出力 4 2 2 3 14" xfId="11426" xr:uid="{CDCDF6AF-5172-4410-B248-19E06D941F3F}"/>
    <cellStyle name="出力 4 2 2 3 14 2" xfId="22183" xr:uid="{C3868D8F-96C5-44A3-A408-0AD8916BA3FC}"/>
    <cellStyle name="出力 4 2 2 3 14 2 2" xfId="43874" xr:uid="{0988B3B6-1AE5-4997-AC31-92EC0BCAF081}"/>
    <cellStyle name="出力 4 2 2 3 14 3" xfId="33115" xr:uid="{79E748DA-3691-47C6-85CA-6734E55D0BF3}"/>
    <cellStyle name="出力 4 2 2 3 15" xfId="12031" xr:uid="{E3082730-77F0-41C7-A828-7C6AFE2EBF4C}"/>
    <cellStyle name="出力 4 2 2 3 15 2" xfId="22788" xr:uid="{3A1B0220-C581-4EDA-B0CD-40825B421BB7}"/>
    <cellStyle name="出力 4 2 2 3 15 2 2" xfId="44479" xr:uid="{09CCBD42-B1F8-4D85-A225-676E88CB680E}"/>
    <cellStyle name="出力 4 2 2 3 15 3" xfId="33720" xr:uid="{5591A78B-C3A1-4382-85B2-9610CEEA0B95}"/>
    <cellStyle name="出力 4 2 2 3 16" xfId="12660" xr:uid="{E1B014E3-A323-461C-93DC-DEC4D22D3AEB}"/>
    <cellStyle name="出力 4 2 2 3 16 2" xfId="23417" xr:uid="{93A7431A-AC8E-42F7-8506-0BCC20D1D273}"/>
    <cellStyle name="出力 4 2 2 3 16 2 2" xfId="45108" xr:uid="{8327194E-CC4C-40A2-8765-EE9010753243}"/>
    <cellStyle name="出力 4 2 2 3 16 3" xfId="34349" xr:uid="{79E07216-9CD3-402C-B35C-DB92ADDF998A}"/>
    <cellStyle name="出力 4 2 2 3 17" xfId="13331" xr:uid="{D3492D89-46CB-412A-BAB0-B7425D9BA58E}"/>
    <cellStyle name="出力 4 2 2 3 17 2" xfId="35020" xr:uid="{5A427A61-E341-4B34-99B7-E14ABFF30B7D}"/>
    <cellStyle name="出力 4 2 2 3 18" xfId="24260" xr:uid="{0E47AFE4-0ACF-4F6B-BAC8-7913455D9F7D}"/>
    <cellStyle name="出力 4 2 2 3 19" xfId="45958" xr:uid="{4BE009F9-693E-437A-AE5E-70EC6BCD8FB7}"/>
    <cellStyle name="出力 4 2 2 3 2" xfId="3512" xr:uid="{65E61980-F173-4FAE-B8BA-826A3C99F0A5}"/>
    <cellStyle name="出力 4 2 2 3 2 2" xfId="14268" xr:uid="{46CB9183-038D-41B8-B731-FA73F5D3A088}"/>
    <cellStyle name="出力 4 2 2 3 2 2 2" xfId="35958" xr:uid="{58C80149-B9DF-46FA-BB1C-7575ED1F33E0}"/>
    <cellStyle name="出力 4 2 2 3 2 2 3" xfId="50169" xr:uid="{DDED67DA-862A-432F-9913-E6DB587344DB}"/>
    <cellStyle name="出力 4 2 2 3 2 3" xfId="25199" xr:uid="{FF2FB789-17B0-4F59-AC8E-096C2867B461}"/>
    <cellStyle name="出力 4 2 2 3 2 4" xfId="48000" xr:uid="{00753C63-E4C0-4B69-947D-CF3646F558CA}"/>
    <cellStyle name="出力 4 2 2 3 20" xfId="46636" xr:uid="{70137F7E-ABC7-49EC-84E6-923F0ACC932F}"/>
    <cellStyle name="出力 4 2 2 3 21" xfId="47320" xr:uid="{01C1153B-3041-4C06-B410-0D5380AC2740}"/>
    <cellStyle name="出力 4 2 2 3 3" xfId="4192" xr:uid="{2C009862-BC70-4253-B4FC-994B24EA2A40}"/>
    <cellStyle name="出力 4 2 2 3 3 2" xfId="14948" xr:uid="{AC8F2615-D29F-4F5A-AAA2-DF1BFDC3EEEE}"/>
    <cellStyle name="出力 4 2 2 3 3 2 2" xfId="36638" xr:uid="{31E6318C-C710-497B-AE80-F75FC4EE4D23}"/>
    <cellStyle name="出力 4 2 2 3 3 2 3" xfId="50849" xr:uid="{D7486E69-BC62-4F6F-9A54-402F95D134AE}"/>
    <cellStyle name="出力 4 2 2 3 3 3" xfId="25880" xr:uid="{35E557F8-5E42-4F69-A8E1-98D14211A23B}"/>
    <cellStyle name="出力 4 2 2 3 3 4" xfId="48680" xr:uid="{CD627CAB-19E0-490F-8A54-AD18AE4AA5E6}"/>
    <cellStyle name="出力 4 2 2 3 4" xfId="4868" xr:uid="{6EBBD17B-D38D-4D1C-9E0E-EE39A5098385}"/>
    <cellStyle name="出力 4 2 2 3 4 2" xfId="15624" xr:uid="{7EFA568C-F06A-4449-96EF-A17055C9BC72}"/>
    <cellStyle name="出力 4 2 2 3 4 2 2" xfId="37314" xr:uid="{789FFD99-95D4-4CD4-9CC3-5C1A816FD9A6}"/>
    <cellStyle name="出力 4 2 2 3 4 3" xfId="26556" xr:uid="{0D69AE2B-541A-419C-A373-6F32C8B9F5BC}"/>
    <cellStyle name="出力 4 2 2 3 4 4" xfId="49489" xr:uid="{E8E07E12-1402-43A9-9D72-FCAB7AF3CD21}"/>
    <cellStyle name="出力 4 2 2 3 5" xfId="5548" xr:uid="{B9645861-D136-4D28-ABBA-0487856F35D9}"/>
    <cellStyle name="出力 4 2 2 3 5 2" xfId="16304" xr:uid="{DA9C1707-0764-4B39-9112-1F86AD362A54}"/>
    <cellStyle name="出力 4 2 2 3 5 2 2" xfId="37994" xr:uid="{7DA53F3B-8FDE-46D6-9AAD-E96BBA2A3871}"/>
    <cellStyle name="出力 4 2 2 3 5 3" xfId="27235" xr:uid="{F1B1DC75-4B87-46C8-ABE9-1D65619D12BF}"/>
    <cellStyle name="出力 4 2 2 3 6" xfId="6231" xr:uid="{D6F1CE7D-63D3-479F-807B-302A1A415D1E}"/>
    <cellStyle name="出力 4 2 2 3 6 2" xfId="16987" xr:uid="{9C7677EA-02E3-48EE-9D5D-69A6C7A01C15}"/>
    <cellStyle name="出力 4 2 2 3 6 2 2" xfId="38677" xr:uid="{6B0775C9-6A07-423B-8809-385DE4543D6E}"/>
    <cellStyle name="出力 4 2 2 3 6 3" xfId="27918" xr:uid="{4C3D625C-5B53-471B-90B5-D80EF8A1C170}"/>
    <cellStyle name="出力 4 2 2 3 7" xfId="6910" xr:uid="{BA8D6079-920F-49CA-AE7A-EF4EDCD0756B}"/>
    <cellStyle name="出力 4 2 2 3 7 2" xfId="17666" xr:uid="{60947C60-1C5E-400F-81FB-30E296ED3DFF}"/>
    <cellStyle name="出力 4 2 2 3 7 2 2" xfId="39356" xr:uid="{EF84006F-A23D-4AC1-A98A-706D72B8EFF3}"/>
    <cellStyle name="出力 4 2 2 3 7 3" xfId="28597" xr:uid="{19B8FD46-61E1-4ECA-B9EB-AB6407B1A8FB}"/>
    <cellStyle name="出力 4 2 2 3 8" xfId="7573" xr:uid="{92AA4861-3258-44D9-844B-56006D3B9FC4}"/>
    <cellStyle name="出力 4 2 2 3 8 2" xfId="18329" xr:uid="{71019B24-82EC-402D-A40D-6CE2BA84780F}"/>
    <cellStyle name="出力 4 2 2 3 8 2 2" xfId="40019" xr:uid="{01E90B49-92BD-4B6E-99D7-E851DC96B67C}"/>
    <cellStyle name="出力 4 2 2 3 8 3" xfId="29260" xr:uid="{220CD8FE-0998-49BD-8F0D-BE11B17E049F}"/>
    <cellStyle name="出力 4 2 2 3 9" xfId="8208" xr:uid="{A615D7E9-1896-48F1-9FDD-F14A0EB5D986}"/>
    <cellStyle name="出力 4 2 2 3 9 2" xfId="18964" xr:uid="{D91371CD-7A44-4DB2-9E68-F4B2BD058D59}"/>
    <cellStyle name="出力 4 2 2 3 9 2 2" xfId="40655" xr:uid="{D86FDA7B-E7C6-4E67-9F03-E0E2260CD38E}"/>
    <cellStyle name="出力 4 2 2 3 9 3" xfId="29896" xr:uid="{CBA78E4F-E7E6-4CCF-A69B-1E8D52CC58E2}"/>
    <cellStyle name="出力 4 2 2 30" xfId="45844" xr:uid="{A8BBC0F9-21E8-4480-B65B-C9C3660BEAAB}"/>
    <cellStyle name="出力 4 2 2 31" xfId="46522" xr:uid="{DA25B0B4-8E72-493C-B4E8-C430EE1F82FC}"/>
    <cellStyle name="出力 4 2 2 32" xfId="47206" xr:uid="{B7E33A5E-6FE2-42A9-8820-028824F2EC58}"/>
    <cellStyle name="出力 4 2 2 4" xfId="2672" xr:uid="{07B1F898-9A29-4FDF-BED9-2B4C8985F975}"/>
    <cellStyle name="出力 4 2 2 4 10" xfId="8699" xr:uid="{3C64E15C-8A13-472F-B7A6-EC67F9AE3AD3}"/>
    <cellStyle name="出力 4 2 2 4 10 2" xfId="19455" xr:uid="{0F98B4F0-3B2D-4424-9B52-8E1EC8BC195A}"/>
    <cellStyle name="出力 4 2 2 4 10 2 2" xfId="41146" xr:uid="{407D5074-0DC7-4A55-A404-A4D612D99F80}"/>
    <cellStyle name="出力 4 2 2 4 10 3" xfId="30387" xr:uid="{FE827698-9334-4918-9C90-312A769D5665}"/>
    <cellStyle name="出力 4 2 2 4 11" xfId="2658" xr:uid="{7D2E89F2-4401-4F91-8A9A-827A8A0DD8DD}"/>
    <cellStyle name="出力 4 2 2 4 11 2" xfId="14027" xr:uid="{71838F79-4082-4E78-87BC-3D05F4975191}"/>
    <cellStyle name="出力 4 2 2 4 11 2 2" xfId="35717" xr:uid="{A11298BD-28D5-4FD7-9360-CE9A82E8CD9D}"/>
    <cellStyle name="出力 4 2 2 4 11 3" xfId="24958" xr:uid="{F35E7618-D478-4BB1-8DBF-51D9D03C11F9}"/>
    <cellStyle name="出力 4 2 2 4 12" xfId="2598" xr:uid="{5F33A520-4D22-488D-A568-2ADA3534035A}"/>
    <cellStyle name="出力 4 2 2 4 12 2" xfId="13967" xr:uid="{FC85DDD3-AD55-4E19-A3CA-2CCCDA0EAE5B}"/>
    <cellStyle name="出力 4 2 2 4 12 2 2" xfId="35657" xr:uid="{F1096712-C3A1-4F82-B91E-DA36115889EA}"/>
    <cellStyle name="出力 4 2 2 4 12 3" xfId="24898" xr:uid="{46A09522-E3ED-4831-AB64-6CE857DB2421}"/>
    <cellStyle name="出力 4 2 2 4 13" xfId="10633" xr:uid="{DE488694-3E48-4E45-8804-C4DAAE8B996C}"/>
    <cellStyle name="出力 4 2 2 4 13 2" xfId="21390" xr:uid="{87F0B807-6969-424F-B3E7-C934CE7B6D4D}"/>
    <cellStyle name="出力 4 2 2 4 13 2 2" xfId="43081" xr:uid="{72A0BA75-E359-470D-8933-59F9A28E9F82}"/>
    <cellStyle name="出力 4 2 2 4 13 3" xfId="32322" xr:uid="{C579351A-3996-47C9-B98E-4C1F891739F0}"/>
    <cellStyle name="出力 4 2 2 4 14" xfId="8683" xr:uid="{79DD7E68-228A-49D2-AB71-8659ED86FA7A}"/>
    <cellStyle name="出力 4 2 2 4 14 2" xfId="19439" xr:uid="{42514BE0-1A62-479C-A6A7-76CDBED591BE}"/>
    <cellStyle name="出力 4 2 2 4 14 2 2" xfId="41130" xr:uid="{587C67BC-8D6E-42F0-A96C-75EE4AB1722B}"/>
    <cellStyle name="出力 4 2 2 4 14 3" xfId="30371" xr:uid="{F9BB1BDD-5E88-4529-8F02-4E6755BCC66C}"/>
    <cellStyle name="出力 4 2 2 4 15" xfId="6112" xr:uid="{475469A6-7258-4948-83AB-59654E092B18}"/>
    <cellStyle name="出力 4 2 2 4 15 2" xfId="16868" xr:uid="{7E8F69A0-4814-40FB-AE00-BC3DAD9E38DF}"/>
    <cellStyle name="出力 4 2 2 4 15 2 2" xfId="38558" xr:uid="{30F46D13-7E61-4694-AB09-A8FE29A4E1D4}"/>
    <cellStyle name="出力 4 2 2 4 15 3" xfId="27799" xr:uid="{0F32B518-BDB7-4AC9-901C-14BD576B7AA7}"/>
    <cellStyle name="出力 4 2 2 4 16" xfId="2567" xr:uid="{DBCA3508-99A6-4FC3-84F9-9DECC8F621D2}"/>
    <cellStyle name="出力 4 2 2 4 16 2" xfId="13936" xr:uid="{376069F5-71B6-44D3-9057-7D3C830B0E12}"/>
    <cellStyle name="出力 4 2 2 4 16 2 2" xfId="35626" xr:uid="{184323DE-A7D3-488C-BC00-4A316FA60EB8}"/>
    <cellStyle name="出力 4 2 2 4 16 3" xfId="24867" xr:uid="{4A21F5B2-9B9B-43E8-8390-B041196DFC6E}"/>
    <cellStyle name="出力 4 2 2 4 17" xfId="13150" xr:uid="{4C726306-EAAF-4651-A72D-74F297FD54E4}"/>
    <cellStyle name="出力 4 2 2 4 17 2" xfId="34839" xr:uid="{F4472F6D-BA8F-4171-894B-4CD17D28E2E5}"/>
    <cellStyle name="出力 4 2 2 4 18" xfId="24079" xr:uid="{30DD5B0A-19C9-4057-9030-DCDC8E5358B9}"/>
    <cellStyle name="出力 4 2 2 4 19" xfId="45777" xr:uid="{B0E21A65-5578-4661-A418-2A3D7DA9EC3F}"/>
    <cellStyle name="出力 4 2 2 4 2" xfId="2521" xr:uid="{40F54063-DA2D-4AF1-9A35-40FB17CBFA7B}"/>
    <cellStyle name="出力 4 2 2 4 2 2" xfId="13890" xr:uid="{D82E195D-92A8-4974-825F-1792273C8ECF}"/>
    <cellStyle name="出力 4 2 2 4 2 2 2" xfId="35580" xr:uid="{AF096D2E-D074-45B8-94B9-6CE5CFC5CA09}"/>
    <cellStyle name="出力 4 2 2 4 2 2 3" xfId="49988" xr:uid="{81A71666-772F-401F-8015-EDE912B1B835}"/>
    <cellStyle name="出力 4 2 2 4 2 3" xfId="24821" xr:uid="{E7F8B429-B0E3-4744-B8E4-8D7C2BD647EF}"/>
    <cellStyle name="出力 4 2 2 4 2 4" xfId="47819" xr:uid="{73FBC496-F6F1-45E3-A781-D1A783B897EA}"/>
    <cellStyle name="出力 4 2 2 4 20" xfId="46455" xr:uid="{5EEC05C7-7709-42EE-AC99-C4EE9383453B}"/>
    <cellStyle name="出力 4 2 2 4 21" xfId="47139" xr:uid="{A3911110-B3C0-4F29-9739-3D82C110BC1B}"/>
    <cellStyle name="出力 4 2 2 4 3" xfId="4002" xr:uid="{7C6067C2-47FE-4F08-AB03-8411B4C23C62}"/>
    <cellStyle name="出力 4 2 2 4 3 2" xfId="14758" xr:uid="{E7F62617-CFF5-43EF-87C8-ABA7DD25C2E2}"/>
    <cellStyle name="出力 4 2 2 4 3 2 2" xfId="36448" xr:uid="{BBE5829B-D1D4-408E-93EB-A3C29AFC10B4}"/>
    <cellStyle name="出力 4 2 2 4 3 2 3" xfId="50668" xr:uid="{254368FD-782D-4E66-828D-D829E8843BA5}"/>
    <cellStyle name="出力 4 2 2 4 3 3" xfId="25690" xr:uid="{42A80E9F-E507-4C84-958B-9428BA879807}"/>
    <cellStyle name="出力 4 2 2 4 3 4" xfId="48499" xr:uid="{F1112D3F-5C38-4793-BB09-1008F1BD4943}"/>
    <cellStyle name="出力 4 2 2 4 4" xfId="4682" xr:uid="{885A26AD-9F49-4D8F-A864-1A5C7B47D6C1}"/>
    <cellStyle name="出力 4 2 2 4 4 2" xfId="15438" xr:uid="{90953CF8-5E64-465F-B40E-2D5FD952B366}"/>
    <cellStyle name="出力 4 2 2 4 4 2 2" xfId="37128" xr:uid="{F035DB0B-D289-4D79-BACB-33F928C72C0D}"/>
    <cellStyle name="出力 4 2 2 4 4 3" xfId="26370" xr:uid="{1BC6B8CD-9F7E-4B18-B07D-5B68BF5C1531}"/>
    <cellStyle name="出力 4 2 2 4 4 4" xfId="49308" xr:uid="{5F7F6099-D8FE-42A0-82E2-B4497C19804D}"/>
    <cellStyle name="出力 4 2 2 4 5" xfId="5358" xr:uid="{30A212F9-E671-4237-9343-4DBF3165961C}"/>
    <cellStyle name="出力 4 2 2 4 5 2" xfId="16114" xr:uid="{EEDB7AAE-66D3-49B6-993C-41374A530069}"/>
    <cellStyle name="出力 4 2 2 4 5 2 2" xfId="37804" xr:uid="{6E1CB2E2-BB6C-4C51-8996-B9BE13200A95}"/>
    <cellStyle name="出力 4 2 2 4 5 3" xfId="27046" xr:uid="{D251140B-4B6A-48EB-A178-874B1FF778A7}"/>
    <cellStyle name="出力 4 2 2 4 6" xfId="6047" xr:uid="{EA9BF208-0316-43E0-9455-B6FBA27521BA}"/>
    <cellStyle name="出力 4 2 2 4 6 2" xfId="16803" xr:uid="{A17C9352-397F-4A8F-A0F7-9D885F7193CD}"/>
    <cellStyle name="出力 4 2 2 4 6 2 2" xfId="38493" xr:uid="{DAC99A1B-1743-4566-BD4F-EEA54C85F2B4}"/>
    <cellStyle name="出力 4 2 2 4 6 3" xfId="27734" xr:uid="{5FCA52BD-7099-4BAA-A1CF-FF1E32A53F86}"/>
    <cellStyle name="出力 4 2 2 4 7" xfId="6721" xr:uid="{73CA0C0F-24E3-446F-81CD-CDD72C6B48C1}"/>
    <cellStyle name="出力 4 2 2 4 7 2" xfId="17477" xr:uid="{9D7233B9-6F1F-47C3-A741-14CA80E7BFC4}"/>
    <cellStyle name="出力 4 2 2 4 7 2 2" xfId="39167" xr:uid="{2F12A8A8-0D81-4D98-BC02-6C43842DEFD7}"/>
    <cellStyle name="出力 4 2 2 4 7 3" xfId="28408" xr:uid="{4AE102C7-4D1B-46BF-8282-D01D056060C5}"/>
    <cellStyle name="出力 4 2 2 4 8" xfId="7397" xr:uid="{F811BA01-2356-40CE-B097-0A3EC17B4E4B}"/>
    <cellStyle name="出力 4 2 2 4 8 2" xfId="18153" xr:uid="{290F6FFE-4CA7-407C-A655-1D55444CE05E}"/>
    <cellStyle name="出力 4 2 2 4 8 2 2" xfId="39843" xr:uid="{CD544D3B-7A71-4202-92C5-9186108A7913}"/>
    <cellStyle name="出力 4 2 2 4 8 3" xfId="29084" xr:uid="{9E51EE50-1E29-401A-B276-34A84FB65075}"/>
    <cellStyle name="出力 4 2 2 4 9" xfId="4066" xr:uid="{AFFBCEEF-5734-4971-9CF6-4CDB525E8E35}"/>
    <cellStyle name="出力 4 2 2 4 9 2" xfId="14822" xr:uid="{DCCB3841-B645-47A8-942D-8DA759AD9051}"/>
    <cellStyle name="出力 4 2 2 4 9 2 2" xfId="36512" xr:uid="{4E94FB77-04F9-47E5-A63F-AB6EC2566483}"/>
    <cellStyle name="出力 4 2 2 4 9 3" xfId="25754" xr:uid="{363E66B1-0296-4686-AC67-72E6AE049D2D}"/>
    <cellStyle name="出力 4 2 2 5" xfId="2976" xr:uid="{57314E4D-5BDD-45AF-A1AF-DFF7349CE955}"/>
    <cellStyle name="出力 4 2 2 5 10" xfId="9004" xr:uid="{E7ADB35E-8FE2-4C0C-A0EA-B07E862CECD1}"/>
    <cellStyle name="出力 4 2 2 5 10 2" xfId="19761" xr:uid="{77318C6B-D414-48DE-B1A5-C2C40CA74744}"/>
    <cellStyle name="出力 4 2 2 5 10 2 2" xfId="41452" xr:uid="{9EDBD4D2-0BFC-46D0-93B2-0214D56FFC8E}"/>
    <cellStyle name="出力 4 2 2 5 10 3" xfId="30693" xr:uid="{5DF8ABFE-2E79-4824-88EA-916DA9900D57}"/>
    <cellStyle name="出力 4 2 2 5 11" xfId="9630" xr:uid="{477CD884-9B45-4E1B-BC71-87745DEBC570}"/>
    <cellStyle name="出力 4 2 2 5 11 2" xfId="20387" xr:uid="{D1056731-1620-4E15-BFCF-05398197328A}"/>
    <cellStyle name="出力 4 2 2 5 11 2 2" xfId="42078" xr:uid="{16F0AD05-1381-41A9-8447-CBCDD5E75D2E}"/>
    <cellStyle name="出力 4 2 2 5 11 3" xfId="31319" xr:uid="{2011E12D-3066-463E-9A07-77134BB215D1}"/>
    <cellStyle name="出力 4 2 2 5 12" xfId="10265" xr:uid="{8DF8AAC0-38B8-42E4-8C16-3FCF55F9185D}"/>
    <cellStyle name="出力 4 2 2 5 12 2" xfId="21022" xr:uid="{81BBE520-2754-42C7-B6E2-64C0CA5C4451}"/>
    <cellStyle name="出力 4 2 2 5 12 2 2" xfId="42713" xr:uid="{9F4015A6-4374-48BB-9721-1BF6E57AD277}"/>
    <cellStyle name="出力 4 2 2 5 12 3" xfId="31954" xr:uid="{912C7864-4110-4DC9-B9E9-271480887081}"/>
    <cellStyle name="出力 4 2 2 5 13" xfId="10917" xr:uid="{3DAE30DF-1546-4EF0-BD66-E1614CB68F71}"/>
    <cellStyle name="出力 4 2 2 5 13 2" xfId="21674" xr:uid="{635CE415-7182-4249-A24D-299594224642}"/>
    <cellStyle name="出力 4 2 2 5 13 2 2" xfId="43365" xr:uid="{CD34693D-4FDB-4806-9223-F1A9C19A8182}"/>
    <cellStyle name="出力 4 2 2 5 13 3" xfId="32606" xr:uid="{8B9F0D39-C238-4A0E-9E5F-590B0EED9E9E}"/>
    <cellStyle name="出力 4 2 2 5 14" xfId="11542" xr:uid="{839CEA56-5091-4EEE-9C76-3DAFD19E2737}"/>
    <cellStyle name="出力 4 2 2 5 14 2" xfId="22299" xr:uid="{1D7E430C-E1E4-418D-AF82-4576912BA62F}"/>
    <cellStyle name="出力 4 2 2 5 14 2 2" xfId="43990" xr:uid="{F901A90D-A66B-40EE-96D7-C3C869A6D26C}"/>
    <cellStyle name="出力 4 2 2 5 14 3" xfId="33231" xr:uid="{248FCCE4-E2AB-4A58-A200-9931065B0DFA}"/>
    <cellStyle name="出力 4 2 2 5 15" xfId="12147" xr:uid="{1F047B5F-71B4-4C09-BC4C-73D564273103}"/>
    <cellStyle name="出力 4 2 2 5 15 2" xfId="22904" xr:uid="{44AF3D03-DA7B-40FA-A1D4-209B854525C7}"/>
    <cellStyle name="出力 4 2 2 5 15 2 2" xfId="44595" xr:uid="{332A7617-BDC3-4FB9-8B55-1E998568F3BA}"/>
    <cellStyle name="出力 4 2 2 5 15 3" xfId="33836" xr:uid="{7A13AF5D-56FD-462F-8379-CC8217A15ABF}"/>
    <cellStyle name="出力 4 2 2 5 16" xfId="12776" xr:uid="{85C498E9-FBAF-4C0D-BA15-F2FD2846AC90}"/>
    <cellStyle name="出力 4 2 2 5 16 2" xfId="23533" xr:uid="{9FAD5092-0416-4652-B590-0A77891632FB}"/>
    <cellStyle name="出力 4 2 2 5 16 2 2" xfId="45224" xr:uid="{F7C584CC-58E4-43DC-9B76-28AB245A3781}"/>
    <cellStyle name="出力 4 2 2 5 16 3" xfId="34465" xr:uid="{47291328-3765-49D1-AE14-54499225DB83}"/>
    <cellStyle name="出力 4 2 2 5 17" xfId="13447" xr:uid="{BE91D436-1BEE-4485-91FD-7F0B551064F5}"/>
    <cellStyle name="出力 4 2 2 5 17 2" xfId="35136" xr:uid="{E926C935-899A-42A1-A9E4-07E1379871E0}"/>
    <cellStyle name="出力 4 2 2 5 18" xfId="24376" xr:uid="{5FDDEF9F-7349-494E-B55A-FB6883A01EFE}"/>
    <cellStyle name="出力 4 2 2 5 19" xfId="46074" xr:uid="{B3BD6A9E-7FDA-41AD-87D6-14FD2F67B594}"/>
    <cellStyle name="出力 4 2 2 5 2" xfId="3628" xr:uid="{D0C7113A-D635-4D39-8DA1-4A5D0F7E8B4A}"/>
    <cellStyle name="出力 4 2 2 5 2 2" xfId="14384" xr:uid="{F9A3A0BE-6204-48F4-B00F-21AB67C54D28}"/>
    <cellStyle name="出力 4 2 2 5 2 2 2" xfId="36074" xr:uid="{8D3AC405-C571-4D3C-9E2B-83346F7E273D}"/>
    <cellStyle name="出力 4 2 2 5 2 2 3" xfId="50285" xr:uid="{BD169E61-5CCB-4AA1-8073-3C5932826F14}"/>
    <cellStyle name="出力 4 2 2 5 2 3" xfId="25316" xr:uid="{5060E2E3-DB8E-44B8-A263-884CCEFE5AE0}"/>
    <cellStyle name="出力 4 2 2 5 2 4" xfId="48116" xr:uid="{F5CB8320-73B5-49D8-BFA3-A2286E38950E}"/>
    <cellStyle name="出力 4 2 2 5 20" xfId="46752" xr:uid="{027D3AB2-8056-4BC9-953E-B6A3622B1D05}"/>
    <cellStyle name="出力 4 2 2 5 21" xfId="47436" xr:uid="{D3ED09B1-6D7A-4D71-B08A-BE89CD022111}"/>
    <cellStyle name="出力 4 2 2 5 3" xfId="4308" xr:uid="{9F6EFA03-C67B-46EB-B10D-D82C6F3C48E5}"/>
    <cellStyle name="出力 4 2 2 5 3 2" xfId="15064" xr:uid="{D7754809-7514-4AA8-A277-9A2E41EDCBDA}"/>
    <cellStyle name="出力 4 2 2 5 3 2 2" xfId="36754" xr:uid="{EE2F49FB-A635-44F1-8419-DA22DAD91DB5}"/>
    <cellStyle name="出力 4 2 2 5 3 2 3" xfId="50965" xr:uid="{BF3ED40F-5661-40DF-AB51-8DBFD1371679}"/>
    <cellStyle name="出力 4 2 2 5 3 3" xfId="25996" xr:uid="{133DEF60-28CA-4A13-A10E-9CB8C8EE1B83}"/>
    <cellStyle name="出力 4 2 2 5 3 4" xfId="48796" xr:uid="{BB8A98A6-CECA-4924-9318-E99D0A83105A}"/>
    <cellStyle name="出力 4 2 2 5 4" xfId="4984" xr:uid="{946D399B-E415-4BA0-B575-074193EE8BD2}"/>
    <cellStyle name="出力 4 2 2 5 4 2" xfId="15740" xr:uid="{166DBD33-D4BA-4907-A11B-A674CC61DCA6}"/>
    <cellStyle name="出力 4 2 2 5 4 2 2" xfId="37430" xr:uid="{0FC0E2F7-630C-4710-AB9C-C04117CF29F2}"/>
    <cellStyle name="出力 4 2 2 5 4 3" xfId="26672" xr:uid="{08F18A2C-CDB8-48F3-93E5-F3E13F636885}"/>
    <cellStyle name="出力 4 2 2 5 4 4" xfId="49605" xr:uid="{860007F6-FAC2-4C8E-A5FF-E7AEC8349BF1}"/>
    <cellStyle name="出力 4 2 2 5 5" xfId="5664" xr:uid="{C92D5326-923A-4E89-BCF3-C05898F9B4A6}"/>
    <cellStyle name="出力 4 2 2 5 5 2" xfId="16420" xr:uid="{7B6D1842-C9E1-4D9E-A74D-DD8542D3B720}"/>
    <cellStyle name="出力 4 2 2 5 5 2 2" xfId="38110" xr:uid="{F3B33BB8-164B-4784-B217-02392D523DD2}"/>
    <cellStyle name="出力 4 2 2 5 5 3" xfId="27351" xr:uid="{65817AE8-A44A-4B42-8098-82C17336DE8C}"/>
    <cellStyle name="出力 4 2 2 5 6" xfId="6347" xr:uid="{A35B9E3D-1129-4512-B3FB-C9B892D284A2}"/>
    <cellStyle name="出力 4 2 2 5 6 2" xfId="17103" xr:uid="{CCAA4BC7-C36C-42CF-8A76-AAC9D217D155}"/>
    <cellStyle name="出力 4 2 2 5 6 2 2" xfId="38793" xr:uid="{E2EE9BE0-D11D-41F4-949C-E66E7AD4B678}"/>
    <cellStyle name="出力 4 2 2 5 6 3" xfId="28034" xr:uid="{DDEF1762-2D77-4FD2-B9D7-CA05C34AC7C9}"/>
    <cellStyle name="出力 4 2 2 5 7" xfId="7026" xr:uid="{465ED52D-3764-495E-A7BD-416F74FF288B}"/>
    <cellStyle name="出力 4 2 2 5 7 2" xfId="17782" xr:uid="{09D0E341-D10B-404A-BCF8-1DC17E89B5BE}"/>
    <cellStyle name="出力 4 2 2 5 7 2 2" xfId="39472" xr:uid="{785D30DB-2A27-43FE-BD87-A6D92360FAA3}"/>
    <cellStyle name="出力 4 2 2 5 7 3" xfId="28713" xr:uid="{07CEF573-FA70-4077-8115-E10A84E520DD}"/>
    <cellStyle name="出力 4 2 2 5 8" xfId="7689" xr:uid="{8A0C7340-7526-43E3-80FA-59468D62B0E0}"/>
    <cellStyle name="出力 4 2 2 5 8 2" xfId="18445" xr:uid="{C63B1522-FC8E-4B63-B010-4B74433DEFEA}"/>
    <cellStyle name="出力 4 2 2 5 8 2 2" xfId="40136" xr:uid="{BCE81DF5-7799-497F-9D85-6C27FAEDCC30}"/>
    <cellStyle name="出力 4 2 2 5 8 3" xfId="29377" xr:uid="{5815F902-B7F0-44EF-B6B7-CC15FD9B7595}"/>
    <cellStyle name="出力 4 2 2 5 9" xfId="8325" xr:uid="{D25B34BB-7542-4CC0-8824-9AF9B04595AB}"/>
    <cellStyle name="出力 4 2 2 5 9 2" xfId="19081" xr:uid="{45ADE101-0FC4-486C-BB87-FE64706FBEEC}"/>
    <cellStyle name="出力 4 2 2 5 9 2 2" xfId="40772" xr:uid="{07334A3D-8C76-4183-8317-AF83B53F09E9}"/>
    <cellStyle name="出力 4 2 2 5 9 3" xfId="30013" xr:uid="{FF2B6B52-54A1-4B0B-B33D-0FB06D65F866}"/>
    <cellStyle name="出力 4 2 2 6" xfId="3021" xr:uid="{96F66468-ACFC-4D5C-B2BB-0680EA372CFD}"/>
    <cellStyle name="出力 4 2 2 6 10" xfId="9049" xr:uid="{D51D6AD1-86CA-43DB-A5DF-B6ABCC3608AC}"/>
    <cellStyle name="出力 4 2 2 6 10 2" xfId="19806" xr:uid="{8CA7122D-27C3-4814-A38F-A8108F158A88}"/>
    <cellStyle name="出力 4 2 2 6 10 2 2" xfId="41497" xr:uid="{9965ADF1-93A2-4EC1-B5CE-0403CF22A6C5}"/>
    <cellStyle name="出力 4 2 2 6 10 3" xfId="30738" xr:uid="{05BFA0A8-31B9-4DDD-A304-2D74E5BBC622}"/>
    <cellStyle name="出力 4 2 2 6 11" xfId="9675" xr:uid="{7A48750E-1F42-460A-B18B-D11BA9A3B03C}"/>
    <cellStyle name="出力 4 2 2 6 11 2" xfId="20432" xr:uid="{4B085D25-CBCD-427E-A265-C6E5A21D0A4C}"/>
    <cellStyle name="出力 4 2 2 6 11 2 2" xfId="42123" xr:uid="{76B06F4E-F78A-4F4B-88A9-45710D6473D4}"/>
    <cellStyle name="出力 4 2 2 6 11 3" xfId="31364" xr:uid="{6BAB5A9C-0E5C-424A-9EC8-B853E882A51A}"/>
    <cellStyle name="出力 4 2 2 6 12" xfId="10310" xr:uid="{AF868BAE-B6E7-405E-9C41-2C237378D8FA}"/>
    <cellStyle name="出力 4 2 2 6 12 2" xfId="21067" xr:uid="{FC23EBF4-0E2A-4CC7-811E-C7BCB0BAD825}"/>
    <cellStyle name="出力 4 2 2 6 12 2 2" xfId="42758" xr:uid="{77ECA17C-36FC-4BD0-8297-F8C07E238E67}"/>
    <cellStyle name="出力 4 2 2 6 12 3" xfId="31999" xr:uid="{843F6CE9-18B3-469A-A28D-D97E487F461F}"/>
    <cellStyle name="出力 4 2 2 6 13" xfId="10962" xr:uid="{E31599F5-31B3-4858-B748-D5679B01E2BF}"/>
    <cellStyle name="出力 4 2 2 6 13 2" xfId="21719" xr:uid="{1915DAB0-7DC1-411C-AB93-D139D4EB6696}"/>
    <cellStyle name="出力 4 2 2 6 13 2 2" xfId="43410" xr:uid="{F1429AE2-67BF-435E-844C-780525D947F7}"/>
    <cellStyle name="出力 4 2 2 6 13 3" xfId="32651" xr:uid="{10C68DFD-D75B-45C0-9B2A-BABB82A996E3}"/>
    <cellStyle name="出力 4 2 2 6 14" xfId="11587" xr:uid="{73A4D89B-1888-4C2C-A35A-AE00C09AC920}"/>
    <cellStyle name="出力 4 2 2 6 14 2" xfId="22344" xr:uid="{2AC58A34-797E-4D4D-AF48-E7FDC780EEAC}"/>
    <cellStyle name="出力 4 2 2 6 14 2 2" xfId="44035" xr:uid="{0A7405AD-E967-4D57-9B55-93105327DEF6}"/>
    <cellStyle name="出力 4 2 2 6 14 3" xfId="33276" xr:uid="{88CAA813-D392-49F5-B87F-681EDB4FE9FC}"/>
    <cellStyle name="出力 4 2 2 6 15" xfId="12192" xr:uid="{303B2927-C171-44CE-8CD3-3A42150EF4E9}"/>
    <cellStyle name="出力 4 2 2 6 15 2" xfId="22949" xr:uid="{A44582B5-4D54-482A-9460-1169B5B5D75F}"/>
    <cellStyle name="出力 4 2 2 6 15 2 2" xfId="44640" xr:uid="{0EDFE25D-54F8-4BCA-A98F-3A9B0AE2570A}"/>
    <cellStyle name="出力 4 2 2 6 15 3" xfId="33881" xr:uid="{1A8D4B39-DB86-417E-A819-F1ADD9BF85CA}"/>
    <cellStyle name="出力 4 2 2 6 16" xfId="12821" xr:uid="{43AB93AA-BBE5-45EE-A48F-0C33D1D771A5}"/>
    <cellStyle name="出力 4 2 2 6 16 2" xfId="23578" xr:uid="{295D77A4-3A77-4FA5-A4B7-2D0FE1A675BC}"/>
    <cellStyle name="出力 4 2 2 6 16 2 2" xfId="45269" xr:uid="{AE99A120-05A7-4789-B2FB-6004E8E47490}"/>
    <cellStyle name="出力 4 2 2 6 16 3" xfId="34510" xr:uid="{4C467EE1-3AA5-4E0B-A628-6412CC2947BB}"/>
    <cellStyle name="出力 4 2 2 6 17" xfId="13492" xr:uid="{2498981A-1E16-480F-9341-2B48466615D1}"/>
    <cellStyle name="出力 4 2 2 6 17 2" xfId="35181" xr:uid="{269690E0-8F7E-4E17-BC5E-5B0DE9A776AE}"/>
    <cellStyle name="出力 4 2 2 6 18" xfId="24421" xr:uid="{C2FB94B6-EDE3-40A7-B296-04B58D7DA74B}"/>
    <cellStyle name="出力 4 2 2 6 19" xfId="46119" xr:uid="{6F162EEE-17CF-4B0E-B880-5A17093DDD18}"/>
    <cellStyle name="出力 4 2 2 6 2" xfId="3673" xr:uid="{658A8F9D-E733-42F6-BA42-4CE2DABE19AE}"/>
    <cellStyle name="出力 4 2 2 6 2 2" xfId="14429" xr:uid="{57E2D1BB-F212-406B-941E-1E1709BB396F}"/>
    <cellStyle name="出力 4 2 2 6 2 2 2" xfId="36119" xr:uid="{C1FA64D2-CBF9-4F00-B119-E1CD1D623D0D}"/>
    <cellStyle name="出力 4 2 2 6 2 2 3" xfId="50330" xr:uid="{40F0C372-25AE-476E-AA97-FBE66C0B520D}"/>
    <cellStyle name="出力 4 2 2 6 2 3" xfId="25361" xr:uid="{F9D1F348-31E9-4D2B-BACC-90C6FA5D2A96}"/>
    <cellStyle name="出力 4 2 2 6 2 4" xfId="48161" xr:uid="{3C051B41-CC9F-4EE3-8D75-B3BC40684C3A}"/>
    <cellStyle name="出力 4 2 2 6 20" xfId="46797" xr:uid="{E9C164D5-A60B-499D-B54F-3537F5228A45}"/>
    <cellStyle name="出力 4 2 2 6 21" xfId="47481" xr:uid="{B3E86587-5007-4A5E-B730-FDB8D1DCFE15}"/>
    <cellStyle name="出力 4 2 2 6 3" xfId="4353" xr:uid="{EFFAE8E5-13B7-4CE6-9E66-93147C814E35}"/>
    <cellStyle name="出力 4 2 2 6 3 2" xfId="15109" xr:uid="{62060EB5-49CC-45C1-88CB-936FAC6843AE}"/>
    <cellStyle name="出力 4 2 2 6 3 2 2" xfId="36799" xr:uid="{01B37631-3494-4652-8A95-B5067511A33C}"/>
    <cellStyle name="出力 4 2 2 6 3 2 3" xfId="51010" xr:uid="{D44E24B1-5D46-4762-A534-FF55A720E832}"/>
    <cellStyle name="出力 4 2 2 6 3 3" xfId="26041" xr:uid="{B4B67A9D-57FC-4332-94F9-4FBBFFF5357F}"/>
    <cellStyle name="出力 4 2 2 6 3 4" xfId="48841" xr:uid="{5538B1F4-CAF4-48BA-AA1D-9CDE745C11DC}"/>
    <cellStyle name="出力 4 2 2 6 4" xfId="5029" xr:uid="{C5897C2C-BB5B-4F1D-B798-A820209DCD70}"/>
    <cellStyle name="出力 4 2 2 6 4 2" xfId="15785" xr:uid="{8D891832-8003-49D2-A5A3-3C8DCD2152E3}"/>
    <cellStyle name="出力 4 2 2 6 4 2 2" xfId="37475" xr:uid="{915476D5-0D74-44AE-AADE-BCDB5DC172A6}"/>
    <cellStyle name="出力 4 2 2 6 4 3" xfId="26717" xr:uid="{5D29EC6C-C644-4D1B-9BFD-99540387D8B1}"/>
    <cellStyle name="出力 4 2 2 6 4 4" xfId="49650" xr:uid="{040C38C5-0497-4939-8AF7-8FCFF330971D}"/>
    <cellStyle name="出力 4 2 2 6 5" xfId="5709" xr:uid="{9479448D-C087-4B70-9331-AB3C64BEBA74}"/>
    <cellStyle name="出力 4 2 2 6 5 2" xfId="16465" xr:uid="{DFB9CA35-E340-4631-B89B-FBD8F345758F}"/>
    <cellStyle name="出力 4 2 2 6 5 2 2" xfId="38155" xr:uid="{20CB9A5D-DBC3-4FDC-BD61-55CFB423CFE0}"/>
    <cellStyle name="出力 4 2 2 6 5 3" xfId="27396" xr:uid="{86971D7D-E0CD-4FE7-85FD-4EAC1160CB50}"/>
    <cellStyle name="出力 4 2 2 6 6" xfId="6392" xr:uid="{6F11FD98-ABD7-4D5A-A04E-8A0D22D3A173}"/>
    <cellStyle name="出力 4 2 2 6 6 2" xfId="17148" xr:uid="{9D214D6D-41D8-49D6-8977-5E06FEE3124A}"/>
    <cellStyle name="出力 4 2 2 6 6 2 2" xfId="38838" xr:uid="{42F01EB4-7BCB-4A62-B76B-4D1721129E1E}"/>
    <cellStyle name="出力 4 2 2 6 6 3" xfId="28079" xr:uid="{DDDA58EB-CE21-404F-897D-49BFD990DAD5}"/>
    <cellStyle name="出力 4 2 2 6 7" xfId="7071" xr:uid="{09F44AA4-7785-419E-889E-0F35FCAF8333}"/>
    <cellStyle name="出力 4 2 2 6 7 2" xfId="17827" xr:uid="{DDB0CC47-9FC7-4528-A4BE-2C4F58ABFAC5}"/>
    <cellStyle name="出力 4 2 2 6 7 2 2" xfId="39517" xr:uid="{F5646761-FA29-4A1E-9D9F-A565A328D8ED}"/>
    <cellStyle name="出力 4 2 2 6 7 3" xfId="28758" xr:uid="{BDE19206-696D-419A-936F-A97C6B5E72B3}"/>
    <cellStyle name="出力 4 2 2 6 8" xfId="7734" xr:uid="{4B7055EA-E252-4789-A570-826838C113F2}"/>
    <cellStyle name="出力 4 2 2 6 8 2" xfId="18490" xr:uid="{7364A0B5-1293-489A-A46A-C459F3955B25}"/>
    <cellStyle name="出力 4 2 2 6 8 2 2" xfId="40181" xr:uid="{75AEF277-2FAC-4569-A8D1-5FF16ABF72C9}"/>
    <cellStyle name="出力 4 2 2 6 8 3" xfId="29422" xr:uid="{61A1F9AD-6999-4C38-B1BC-9A68BF585B6E}"/>
    <cellStyle name="出力 4 2 2 6 9" xfId="8370" xr:uid="{8C10B78C-8CE3-4AD9-A6F2-A602E148D82C}"/>
    <cellStyle name="出力 4 2 2 6 9 2" xfId="19126" xr:uid="{65E829CD-4EED-4C14-99C9-E7FD6E8492E4}"/>
    <cellStyle name="出力 4 2 2 6 9 2 2" xfId="40817" xr:uid="{9438AB9E-8C5D-4717-B8A8-579C62D8F3E6}"/>
    <cellStyle name="出力 4 2 2 6 9 3" xfId="30058" xr:uid="{9EB1E0DC-FF44-4B8F-96E9-5E1BD640ECE9}"/>
    <cellStyle name="出力 4 2 2 7" xfId="3066" xr:uid="{49BF30BF-0F5F-41BC-9BDD-28A9289D4669}"/>
    <cellStyle name="出力 4 2 2 7 10" xfId="9094" xr:uid="{B8B3F8C5-504C-48D1-B9A7-8936AFF5D637}"/>
    <cellStyle name="出力 4 2 2 7 10 2" xfId="19851" xr:uid="{E5E39A69-8C24-4983-B909-1A89FB5C53B9}"/>
    <cellStyle name="出力 4 2 2 7 10 2 2" xfId="41542" xr:uid="{777FB403-C90F-4F91-B458-0919C2DBF650}"/>
    <cellStyle name="出力 4 2 2 7 10 3" xfId="30783" xr:uid="{210001F8-8BCD-4B94-B55D-3057632E306F}"/>
    <cellStyle name="出力 4 2 2 7 11" xfId="9720" xr:uid="{AD2EE15D-4EE8-44B4-A7E3-1B8AC145B1E9}"/>
    <cellStyle name="出力 4 2 2 7 11 2" xfId="20477" xr:uid="{187F6F03-C616-4D1B-9126-D3210B19437B}"/>
    <cellStyle name="出力 4 2 2 7 11 2 2" xfId="42168" xr:uid="{15E038AA-56E0-4146-9E52-85DCCAFF1ADA}"/>
    <cellStyle name="出力 4 2 2 7 11 3" xfId="31409" xr:uid="{2DAC1213-411A-4520-B89B-EDE35089B76A}"/>
    <cellStyle name="出力 4 2 2 7 12" xfId="10355" xr:uid="{73C608D3-D523-445D-956D-405EBB239FD7}"/>
    <cellStyle name="出力 4 2 2 7 12 2" xfId="21112" xr:uid="{E3F40FDA-B69B-496F-A9D4-27318DE2E101}"/>
    <cellStyle name="出力 4 2 2 7 12 2 2" xfId="42803" xr:uid="{AD1D805B-9B3A-49C5-925A-E5DE31C58028}"/>
    <cellStyle name="出力 4 2 2 7 12 3" xfId="32044" xr:uid="{58949E3D-8930-4DE3-B8DF-542867286E60}"/>
    <cellStyle name="出力 4 2 2 7 13" xfId="11007" xr:uid="{D7475623-5AFB-4266-B8A5-CFF81289D051}"/>
    <cellStyle name="出力 4 2 2 7 13 2" xfId="21764" xr:uid="{C5259754-9137-4BEE-A882-8A4201976202}"/>
    <cellStyle name="出力 4 2 2 7 13 2 2" xfId="43455" xr:uid="{625E522F-7E4C-48A3-909B-8313C0EC40C6}"/>
    <cellStyle name="出力 4 2 2 7 13 3" xfId="32696" xr:uid="{F1C70C83-B754-45E9-ADA4-6E521621C3D5}"/>
    <cellStyle name="出力 4 2 2 7 14" xfId="11632" xr:uid="{2DC777DF-CE84-49E7-9F7C-19ACA9476907}"/>
    <cellStyle name="出力 4 2 2 7 14 2" xfId="22389" xr:uid="{1A486E04-7C31-40E2-A2D7-EF33F6C67B65}"/>
    <cellStyle name="出力 4 2 2 7 14 2 2" xfId="44080" xr:uid="{86BB6C98-CE9E-4612-8E08-3D1F2E318489}"/>
    <cellStyle name="出力 4 2 2 7 14 3" xfId="33321" xr:uid="{C38FF0FE-DFAD-4711-BF45-5DFFEB411A4E}"/>
    <cellStyle name="出力 4 2 2 7 15" xfId="12237" xr:uid="{878B08EF-E3E8-4C30-9E95-38B2C0D36255}"/>
    <cellStyle name="出力 4 2 2 7 15 2" xfId="22994" xr:uid="{31B45C31-BD38-4E61-9E15-CD26A848A2B7}"/>
    <cellStyle name="出力 4 2 2 7 15 2 2" xfId="44685" xr:uid="{96D8E6AD-2499-49FF-8604-96AD408483C6}"/>
    <cellStyle name="出力 4 2 2 7 15 3" xfId="33926" xr:uid="{C6D4F15A-EA14-4ED7-B607-D4757C0EEA92}"/>
    <cellStyle name="出力 4 2 2 7 16" xfId="12866" xr:uid="{ED9CC26B-29E7-4E1A-9C58-23E17513D79D}"/>
    <cellStyle name="出力 4 2 2 7 16 2" xfId="23623" xr:uid="{ABA5FE64-99AF-4749-82A9-7726D6E4B2DF}"/>
    <cellStyle name="出力 4 2 2 7 16 2 2" xfId="45314" xr:uid="{73DCB743-8C10-47B6-BD71-F599842BFF98}"/>
    <cellStyle name="出力 4 2 2 7 16 3" xfId="34555" xr:uid="{225E31B4-A6EB-4E8A-8CC7-4375E2490140}"/>
    <cellStyle name="出力 4 2 2 7 17" xfId="13537" xr:uid="{8305B6E0-DE85-40AE-A4CB-EABBB04EDB5C}"/>
    <cellStyle name="出力 4 2 2 7 17 2" xfId="35226" xr:uid="{EA8603C7-692E-4721-B07B-64C38EEBEE3D}"/>
    <cellStyle name="出力 4 2 2 7 18" xfId="24466" xr:uid="{6F2A8A01-23B7-4F7E-A52D-044964484B50}"/>
    <cellStyle name="出力 4 2 2 7 19" xfId="46164" xr:uid="{77CAB2DD-0A50-4F1B-90B1-6C778BEAEF50}"/>
    <cellStyle name="出力 4 2 2 7 2" xfId="3718" xr:uid="{7082496E-76B6-47FA-BB25-B6B899CD3F83}"/>
    <cellStyle name="出力 4 2 2 7 2 2" xfId="14474" xr:uid="{B529BE51-E865-4433-A3A1-2CCD6C4DE66D}"/>
    <cellStyle name="出力 4 2 2 7 2 2 2" xfId="36164" xr:uid="{48807AF2-524E-4BB6-BC10-020384DF42BD}"/>
    <cellStyle name="出力 4 2 2 7 2 2 3" xfId="50375" xr:uid="{F160DF3A-9F0C-4628-9A01-272C956CC56A}"/>
    <cellStyle name="出力 4 2 2 7 2 3" xfId="25406" xr:uid="{634E726E-8303-4F46-9E4D-D560678381DA}"/>
    <cellStyle name="出力 4 2 2 7 2 4" xfId="48206" xr:uid="{F5D4E330-9A96-4B9C-A764-9D96ED0901FD}"/>
    <cellStyle name="出力 4 2 2 7 20" xfId="46842" xr:uid="{4B2BD210-2365-4B78-9B4C-561C369FA4AA}"/>
    <cellStyle name="出力 4 2 2 7 21" xfId="47526" xr:uid="{2F3E82E9-BD23-4EA4-A97F-4FC00EA33B9F}"/>
    <cellStyle name="出力 4 2 2 7 3" xfId="4398" xr:uid="{5389094E-DECB-4457-8483-B990A3346451}"/>
    <cellStyle name="出力 4 2 2 7 3 2" xfId="15154" xr:uid="{97095346-4F7A-492A-BB54-6BF0812597BD}"/>
    <cellStyle name="出力 4 2 2 7 3 2 2" xfId="36844" xr:uid="{48688530-68A4-4EFD-BAA6-ACF57A09BA44}"/>
    <cellStyle name="出力 4 2 2 7 3 2 3" xfId="51055" xr:uid="{5397BDF8-CDEB-41D1-8DDC-2466AEC06654}"/>
    <cellStyle name="出力 4 2 2 7 3 3" xfId="26086" xr:uid="{B6B6D1CE-3C17-4862-BAF9-E8362E36DF11}"/>
    <cellStyle name="出力 4 2 2 7 3 4" xfId="48886" xr:uid="{FFF007B2-1CA5-4786-ABC9-789AEF727150}"/>
    <cellStyle name="出力 4 2 2 7 4" xfId="5074" xr:uid="{95643C7A-D38E-4A97-907F-93EDC9486389}"/>
    <cellStyle name="出力 4 2 2 7 4 2" xfId="15830" xr:uid="{9D883445-A6A1-47F0-9F66-E73CFEA96847}"/>
    <cellStyle name="出力 4 2 2 7 4 2 2" xfId="37520" xr:uid="{B7C2713E-CFE8-4C19-8256-7D4D7BFADDA8}"/>
    <cellStyle name="出力 4 2 2 7 4 3" xfId="26762" xr:uid="{B3728C22-78E5-49E7-87A0-4AC311FF314F}"/>
    <cellStyle name="出力 4 2 2 7 4 4" xfId="49695" xr:uid="{A9273DEC-EF89-4978-9A88-D6F777FD6FFF}"/>
    <cellStyle name="出力 4 2 2 7 5" xfId="5754" xr:uid="{B5D04957-D5AA-4096-ACD8-79FA30605E03}"/>
    <cellStyle name="出力 4 2 2 7 5 2" xfId="16510" xr:uid="{E7AEAD41-9C60-4E90-9164-ABED64E5C7EF}"/>
    <cellStyle name="出力 4 2 2 7 5 2 2" xfId="38200" xr:uid="{AE79AE1C-AF0F-4AB7-9F87-69BBFDC8FE6F}"/>
    <cellStyle name="出力 4 2 2 7 5 3" xfId="27441" xr:uid="{D246F84B-EFF5-4738-A309-0EAA3D78AF3A}"/>
    <cellStyle name="出力 4 2 2 7 6" xfId="6437" xr:uid="{C480C8A1-B62C-48E5-AAB7-35653D08040B}"/>
    <cellStyle name="出力 4 2 2 7 6 2" xfId="17193" xr:uid="{B298F7B8-1ABB-4AFB-9CF4-8350C657340D}"/>
    <cellStyle name="出力 4 2 2 7 6 2 2" xfId="38883" xr:uid="{9A4741D5-9BCD-4DB3-B3B6-F5569AEB3737}"/>
    <cellStyle name="出力 4 2 2 7 6 3" xfId="28124" xr:uid="{6D1A8DEF-9AF8-4EBE-A52D-B709FBC10CEA}"/>
    <cellStyle name="出力 4 2 2 7 7" xfId="7116" xr:uid="{BA0C5C98-A2D0-4759-A89B-31215304D2D7}"/>
    <cellStyle name="出力 4 2 2 7 7 2" xfId="17872" xr:uid="{D2411E58-BADC-4A0E-954E-16D20F63B765}"/>
    <cellStyle name="出力 4 2 2 7 7 2 2" xfId="39562" xr:uid="{C544D46B-76DF-4A69-978D-FEF03C37D432}"/>
    <cellStyle name="出力 4 2 2 7 7 3" xfId="28803" xr:uid="{7E864B14-3EBA-4AA2-85D7-6F1AD5363BC1}"/>
    <cellStyle name="出力 4 2 2 7 8" xfId="7779" xr:uid="{B1905DFC-0044-47C9-8372-EAEF1F0CAD86}"/>
    <cellStyle name="出力 4 2 2 7 8 2" xfId="18535" xr:uid="{AA7EC5A8-C937-43BC-B073-FA7421FD6024}"/>
    <cellStyle name="出力 4 2 2 7 8 2 2" xfId="40226" xr:uid="{AABFE29F-4016-4EE2-8240-088A9337A08F}"/>
    <cellStyle name="出力 4 2 2 7 8 3" xfId="29467" xr:uid="{DAED8174-EFB1-42AC-8309-A4F2F4F731AD}"/>
    <cellStyle name="出力 4 2 2 7 9" xfId="8415" xr:uid="{EF8FE684-D9E4-4849-919C-492952373FAC}"/>
    <cellStyle name="出力 4 2 2 7 9 2" xfId="19171" xr:uid="{76969747-0D06-4D0B-80EF-F1905FC25D4B}"/>
    <cellStyle name="出力 4 2 2 7 9 2 2" xfId="40862" xr:uid="{5A3A32E8-7EA4-41E8-94EE-D418E61F5277}"/>
    <cellStyle name="出力 4 2 2 7 9 3" xfId="30103" xr:uid="{27925C7A-3FC1-43FB-BE2A-11977907FFCC}"/>
    <cellStyle name="出力 4 2 2 8" xfId="3126" xr:uid="{99B9EF02-D453-4B90-A557-979B751460B0}"/>
    <cellStyle name="出力 4 2 2 8 10" xfId="9154" xr:uid="{6468436B-EEA5-41FB-9C23-309090B846A9}"/>
    <cellStyle name="出力 4 2 2 8 10 2" xfId="19911" xr:uid="{1344D3BA-8FF4-41D3-9F01-B944019F9E26}"/>
    <cellStyle name="出力 4 2 2 8 10 2 2" xfId="41602" xr:uid="{CD4DC260-4C79-4552-94A7-8DFA9BAF6F33}"/>
    <cellStyle name="出力 4 2 2 8 10 3" xfId="30843" xr:uid="{88327603-8D91-4828-BCB4-A12005B10D7E}"/>
    <cellStyle name="出力 4 2 2 8 11" xfId="9780" xr:uid="{68A742B7-9BF7-440F-A792-3D9BA47EE2C2}"/>
    <cellStyle name="出力 4 2 2 8 11 2" xfId="20537" xr:uid="{A1E7B613-5260-425E-BCFF-B25F2CAB5763}"/>
    <cellStyle name="出力 4 2 2 8 11 2 2" xfId="42228" xr:uid="{88AED7DF-7CA7-45DD-99EE-94754C7981C4}"/>
    <cellStyle name="出力 4 2 2 8 11 3" xfId="31469" xr:uid="{C49666E5-7ECD-44C6-81F5-49FA747ED007}"/>
    <cellStyle name="出力 4 2 2 8 12" xfId="10415" xr:uid="{45F309F7-F473-42B0-8198-7DDAEC221D8F}"/>
    <cellStyle name="出力 4 2 2 8 12 2" xfId="21172" xr:uid="{04627A7E-FEDC-45F3-AE4F-F4DA0EF74107}"/>
    <cellStyle name="出力 4 2 2 8 12 2 2" xfId="42863" xr:uid="{A13544A9-5351-4F51-9699-0054556B86E1}"/>
    <cellStyle name="出力 4 2 2 8 12 3" xfId="32104" xr:uid="{6A0FCC5C-5B06-4F50-9514-E52CBAF8C0C5}"/>
    <cellStyle name="出力 4 2 2 8 13" xfId="11067" xr:uid="{A62321E1-BFFC-438B-A0AC-21504A6D6CAE}"/>
    <cellStyle name="出力 4 2 2 8 13 2" xfId="21824" xr:uid="{5D0D9DC8-98EA-40D9-B16B-C078030C9092}"/>
    <cellStyle name="出力 4 2 2 8 13 2 2" xfId="43515" xr:uid="{945A52DD-3AF6-45D7-B15E-E4F9FA185E65}"/>
    <cellStyle name="出力 4 2 2 8 13 3" xfId="32756" xr:uid="{073D6AC9-FA68-4CC4-A608-17E33E25022C}"/>
    <cellStyle name="出力 4 2 2 8 14" xfId="11692" xr:uid="{71AB97DA-1EC6-4513-98F1-5CDE9E6C228D}"/>
    <cellStyle name="出力 4 2 2 8 14 2" xfId="22449" xr:uid="{B3BAAFB0-DBAC-4EB2-B509-68F48BF85D08}"/>
    <cellStyle name="出力 4 2 2 8 14 2 2" xfId="44140" xr:uid="{9A46EE4D-02B8-424C-B44E-7B13B8324D0E}"/>
    <cellStyle name="出力 4 2 2 8 14 3" xfId="33381" xr:uid="{33D7381C-6FF5-4BD4-B604-AC538FD66731}"/>
    <cellStyle name="出力 4 2 2 8 15" xfId="12297" xr:uid="{CA0AFB01-A473-4230-9418-7E77B9C65E3A}"/>
    <cellStyle name="出力 4 2 2 8 15 2" xfId="23054" xr:uid="{457AC69F-C3FA-42C3-A9D2-DB84EAA8AE2E}"/>
    <cellStyle name="出力 4 2 2 8 15 2 2" xfId="44745" xr:uid="{69B32621-CAC6-4F1F-A551-13D191720930}"/>
    <cellStyle name="出力 4 2 2 8 15 3" xfId="33986" xr:uid="{96EC38F8-C528-425B-B14B-DFE90813B31A}"/>
    <cellStyle name="出力 4 2 2 8 16" xfId="12926" xr:uid="{4056358F-C843-40D6-9D1F-2ACA8767A9F7}"/>
    <cellStyle name="出力 4 2 2 8 16 2" xfId="23683" xr:uid="{0A2838E8-C029-44B0-9089-1F3505E5D5AE}"/>
    <cellStyle name="出力 4 2 2 8 16 2 2" xfId="45374" xr:uid="{D30EB4C4-D0BA-4B01-AE99-444158DA732C}"/>
    <cellStyle name="出力 4 2 2 8 16 3" xfId="34615" xr:uid="{19250518-0B30-4979-8DD2-AB9E255F78CB}"/>
    <cellStyle name="出力 4 2 2 8 17" xfId="13597" xr:uid="{560D1E5C-FFBD-45C7-BF88-B36FDFA2C224}"/>
    <cellStyle name="出力 4 2 2 8 17 2" xfId="35286" xr:uid="{05031774-1AD1-41BF-BEC9-03A7B6A5505A}"/>
    <cellStyle name="出力 4 2 2 8 18" xfId="24526" xr:uid="{60F7A900-6CF4-4C42-A48E-20B11C2A8591}"/>
    <cellStyle name="出力 4 2 2 8 19" xfId="46224" xr:uid="{15DF35F3-CCD0-4D6E-A371-8D629D91251C}"/>
    <cellStyle name="出力 4 2 2 8 2" xfId="3778" xr:uid="{B0635CB0-79EF-440D-9659-1215950D9A66}"/>
    <cellStyle name="出力 4 2 2 8 2 2" xfId="14534" xr:uid="{A737BD78-4441-4657-9212-991043632824}"/>
    <cellStyle name="出力 4 2 2 8 2 2 2" xfId="36224" xr:uid="{8CB7331B-A24C-4F6F-8403-83DB70E6E05C}"/>
    <cellStyle name="出力 4 2 2 8 2 2 3" xfId="50435" xr:uid="{A5E9152B-9291-4556-9546-42B7FBC9C4FC}"/>
    <cellStyle name="出力 4 2 2 8 2 3" xfId="25466" xr:uid="{201CB3F5-A219-4AD1-B40E-5979A1375CEB}"/>
    <cellStyle name="出力 4 2 2 8 2 4" xfId="48266" xr:uid="{CF7E08A6-BE2E-432D-AB37-0DD40B3FE5E7}"/>
    <cellStyle name="出力 4 2 2 8 20" xfId="46902" xr:uid="{5F621033-9FCB-4A94-900F-5B55B315C531}"/>
    <cellStyle name="出力 4 2 2 8 21" xfId="47586" xr:uid="{8BB8C76D-66EF-47C9-8479-8C9E60253419}"/>
    <cellStyle name="出力 4 2 2 8 3" xfId="4458" xr:uid="{E1CC0124-F04E-4C9F-9109-7F68FD68E6AF}"/>
    <cellStyle name="出力 4 2 2 8 3 2" xfId="15214" xr:uid="{21F263E7-87E5-4205-AE52-25A7632B80E3}"/>
    <cellStyle name="出力 4 2 2 8 3 2 2" xfId="36904" xr:uid="{EFD6D16C-DB98-4949-9FA5-9ACC167F9FD2}"/>
    <cellStyle name="出力 4 2 2 8 3 2 3" xfId="51115" xr:uid="{7FC27599-EC40-4A7E-941D-48F5FB4A33A3}"/>
    <cellStyle name="出力 4 2 2 8 3 3" xfId="26146" xr:uid="{CF4103F2-3214-429F-8A44-D53ECBAFF62E}"/>
    <cellStyle name="出力 4 2 2 8 3 4" xfId="48946" xr:uid="{3893F5AE-5103-411B-B1FC-822CC364EAC2}"/>
    <cellStyle name="出力 4 2 2 8 4" xfId="5134" xr:uid="{B4405B3F-BC63-4978-BAD8-5297FCCE6C32}"/>
    <cellStyle name="出力 4 2 2 8 4 2" xfId="15890" xr:uid="{3653DAD1-750D-498A-8DE3-3B86312F8D8D}"/>
    <cellStyle name="出力 4 2 2 8 4 2 2" xfId="37580" xr:uid="{10889AB2-45E3-43BA-92AE-AF90D96C78DA}"/>
    <cellStyle name="出力 4 2 2 8 4 3" xfId="26822" xr:uid="{D3D3DA96-06D9-4E79-ABD7-8CC72BB59DF6}"/>
    <cellStyle name="出力 4 2 2 8 4 4" xfId="49755" xr:uid="{AFF1209D-F6B8-4030-97A6-D1C99B136626}"/>
    <cellStyle name="出力 4 2 2 8 5" xfId="5814" xr:uid="{3CE4BFE2-2527-4640-B13D-0DAC12D3492D}"/>
    <cellStyle name="出力 4 2 2 8 5 2" xfId="16570" xr:uid="{BCBB7FCC-2337-4E9B-9B55-9314505437E0}"/>
    <cellStyle name="出力 4 2 2 8 5 2 2" xfId="38260" xr:uid="{4835C45F-EACE-451A-A881-683A14804D39}"/>
    <cellStyle name="出力 4 2 2 8 5 3" xfId="27501" xr:uid="{9EE5E1A6-3DBA-4BC4-B0E5-F7B9D0B36C51}"/>
    <cellStyle name="出力 4 2 2 8 6" xfId="6497" xr:uid="{33D274DA-EC17-49E8-AD78-F9C9FDB162ED}"/>
    <cellStyle name="出力 4 2 2 8 6 2" xfId="17253" xr:uid="{C6B7861D-2B00-482B-8583-DCDAFB0A0470}"/>
    <cellStyle name="出力 4 2 2 8 6 2 2" xfId="38943" xr:uid="{D5B02069-8C51-49E0-BCF6-74739945A955}"/>
    <cellStyle name="出力 4 2 2 8 6 3" xfId="28184" xr:uid="{44029183-375D-4014-8129-C7F9886ED6F8}"/>
    <cellStyle name="出力 4 2 2 8 7" xfId="7176" xr:uid="{1FDC812E-1DB8-423E-8FA3-C626CBED83E9}"/>
    <cellStyle name="出力 4 2 2 8 7 2" xfId="17932" xr:uid="{7DE1A49F-7364-4596-82AC-A5DC06362FAB}"/>
    <cellStyle name="出力 4 2 2 8 7 2 2" xfId="39622" xr:uid="{36D9AA07-52FE-458E-82F4-89EFEF15C58D}"/>
    <cellStyle name="出力 4 2 2 8 7 3" xfId="28863" xr:uid="{B0D1334D-5F02-4EE2-86F7-06889ED5DB0A}"/>
    <cellStyle name="出力 4 2 2 8 8" xfId="7839" xr:uid="{00B28578-0B1B-4635-8DF0-C8CDD7D61E21}"/>
    <cellStyle name="出力 4 2 2 8 8 2" xfId="18595" xr:uid="{98072207-F27B-4D72-A8F3-83A4B4F92E56}"/>
    <cellStyle name="出力 4 2 2 8 8 2 2" xfId="40286" xr:uid="{63B3D5C1-4ACF-4F09-A198-512145EBCF3D}"/>
    <cellStyle name="出力 4 2 2 8 8 3" xfId="29527" xr:uid="{40CC2787-2ADD-4E52-B85C-9581B4693A3E}"/>
    <cellStyle name="出力 4 2 2 8 9" xfId="8475" xr:uid="{462346EA-CD98-4DD2-9299-69F78BE96672}"/>
    <cellStyle name="出力 4 2 2 8 9 2" xfId="19231" xr:uid="{3EE80A22-D01B-4613-B750-C15B14308EAE}"/>
    <cellStyle name="出力 4 2 2 8 9 2 2" xfId="40922" xr:uid="{9F0754E1-54A0-44EB-85A7-8C4145E170C4}"/>
    <cellStyle name="出力 4 2 2 8 9 3" xfId="30163" xr:uid="{0D451A41-1253-45C7-B8DB-28A44F97423F}"/>
    <cellStyle name="出力 4 2 2 9" xfId="3186" xr:uid="{AE3769EE-27A1-4599-A180-E74585037CD5}"/>
    <cellStyle name="出力 4 2 2 9 10" xfId="9214" xr:uid="{F86EA57C-D842-4012-9532-E9EC8306E3FF}"/>
    <cellStyle name="出力 4 2 2 9 10 2" xfId="19971" xr:uid="{394406EC-B117-48F6-89DD-FB1F9C05D015}"/>
    <cellStyle name="出力 4 2 2 9 10 2 2" xfId="41662" xr:uid="{73764A6F-2615-4277-A7E3-E642F1011C71}"/>
    <cellStyle name="出力 4 2 2 9 10 3" xfId="30903" xr:uid="{BB0A2C58-2E75-4983-A3E3-549EC3AC6CAF}"/>
    <cellStyle name="出力 4 2 2 9 11" xfId="9840" xr:uid="{6D3ADCAC-2DCD-40A3-BDFE-63D8DDF256EC}"/>
    <cellStyle name="出力 4 2 2 9 11 2" xfId="20597" xr:uid="{B441D5D4-6C71-4EDE-A382-C69D78C7070E}"/>
    <cellStyle name="出力 4 2 2 9 11 2 2" xfId="42288" xr:uid="{577C2DDD-139B-4B21-B749-AFAB8D52E0F4}"/>
    <cellStyle name="出力 4 2 2 9 11 3" xfId="31529" xr:uid="{13D3B735-C698-47C1-A89B-20BF4E353D9F}"/>
    <cellStyle name="出力 4 2 2 9 12" xfId="10475" xr:uid="{F551A092-3E91-4CF0-A174-3984054715D9}"/>
    <cellStyle name="出力 4 2 2 9 12 2" xfId="21232" xr:uid="{42A0C1BD-061A-475F-8FB9-BFDAA4E8C529}"/>
    <cellStyle name="出力 4 2 2 9 12 2 2" xfId="42923" xr:uid="{AEEEC57D-8E91-4004-B36B-DC4E68A41143}"/>
    <cellStyle name="出力 4 2 2 9 12 3" xfId="32164" xr:uid="{36E479C6-F13B-420D-96E6-65178BF8DEC7}"/>
    <cellStyle name="出力 4 2 2 9 13" xfId="11127" xr:uid="{CC2815EC-3369-4777-8B2C-8E1C5F6F5F05}"/>
    <cellStyle name="出力 4 2 2 9 13 2" xfId="21884" xr:uid="{CE9F9379-1C4A-40BA-980C-49BADF64AFD4}"/>
    <cellStyle name="出力 4 2 2 9 13 2 2" xfId="43575" xr:uid="{A550D876-6BC3-4E7A-BC66-78BDCA4CDFBF}"/>
    <cellStyle name="出力 4 2 2 9 13 3" xfId="32816" xr:uid="{A706CEA6-CDD7-4C6D-A78D-5DEC620F05E8}"/>
    <cellStyle name="出力 4 2 2 9 14" xfId="11752" xr:uid="{524B4BA2-2AFA-46A0-B2C1-BFB173F2AF50}"/>
    <cellStyle name="出力 4 2 2 9 14 2" xfId="22509" xr:uid="{F08E2DF1-D57F-4167-9C14-67790DAD67C3}"/>
    <cellStyle name="出力 4 2 2 9 14 2 2" xfId="44200" xr:uid="{D3C868FA-88DA-4D8C-9D1C-17290545C4FB}"/>
    <cellStyle name="出力 4 2 2 9 14 3" xfId="33441" xr:uid="{F884B683-D20D-400C-B4EB-816A42E8A879}"/>
    <cellStyle name="出力 4 2 2 9 15" xfId="12357" xr:uid="{EA212355-7AC6-437A-BDB2-A409B0F5507C}"/>
    <cellStyle name="出力 4 2 2 9 15 2" xfId="23114" xr:uid="{1AA3604C-7658-41E1-91C8-EB6B91F63FB3}"/>
    <cellStyle name="出力 4 2 2 9 15 2 2" xfId="44805" xr:uid="{D3F4E6A1-F54C-4FD3-BA95-5C8D34FF38DE}"/>
    <cellStyle name="出力 4 2 2 9 15 3" xfId="34046" xr:uid="{02CF8937-FD72-490D-B605-64D6549DA3BE}"/>
    <cellStyle name="出力 4 2 2 9 16" xfId="12986" xr:uid="{B9247845-2915-4D09-B0C3-DE8C134C500C}"/>
    <cellStyle name="出力 4 2 2 9 16 2" xfId="23743" xr:uid="{EE5F0117-FF80-42FC-9E55-88EE259F0914}"/>
    <cellStyle name="出力 4 2 2 9 16 2 2" xfId="45434" xr:uid="{0D23C224-42D9-48D7-8A84-ED8CB2E01A2C}"/>
    <cellStyle name="出力 4 2 2 9 16 3" xfId="34675" xr:uid="{3138DC9A-2921-4968-B70B-47BB9411C763}"/>
    <cellStyle name="出力 4 2 2 9 17" xfId="13657" xr:uid="{1D8C8667-2F62-4A1B-8EB8-6E27FB4EDA8A}"/>
    <cellStyle name="出力 4 2 2 9 17 2" xfId="35346" xr:uid="{F361E5F4-7A68-48FB-9DD9-ADF2D21C4920}"/>
    <cellStyle name="出力 4 2 2 9 18" xfId="24586" xr:uid="{D45791BF-8D93-4588-82A3-12EEAC6639F2}"/>
    <cellStyle name="出力 4 2 2 9 19" xfId="46284" xr:uid="{ACCFC4DA-4F9B-4505-A335-934B3FC33976}"/>
    <cellStyle name="出力 4 2 2 9 2" xfId="3838" xr:uid="{7DDCA564-2F10-476B-AA6D-658C12F7A4DE}"/>
    <cellStyle name="出力 4 2 2 9 2 2" xfId="14594" xr:uid="{750006BD-273C-4FB2-9575-072926F62090}"/>
    <cellStyle name="出力 4 2 2 9 2 2 2" xfId="36284" xr:uid="{DE24804B-EA4C-40A9-AC76-413C583F90DF}"/>
    <cellStyle name="出力 4 2 2 9 2 2 3" xfId="50495" xr:uid="{C563037D-867D-4070-AA98-F247D1B1F5A0}"/>
    <cellStyle name="出力 4 2 2 9 2 3" xfId="25526" xr:uid="{80605B1F-6743-4775-827B-8C849D690964}"/>
    <cellStyle name="出力 4 2 2 9 2 4" xfId="48326" xr:uid="{102C8163-F53D-4788-A254-5C43052B5318}"/>
    <cellStyle name="出力 4 2 2 9 20" xfId="46962" xr:uid="{19A51C86-E743-461B-9E84-B14CA76CDE40}"/>
    <cellStyle name="出力 4 2 2 9 21" xfId="47646" xr:uid="{FEB6AA68-FDFF-4548-A427-18840516065E}"/>
    <cellStyle name="出力 4 2 2 9 3" xfId="4518" xr:uid="{7445591B-31AC-4437-A9AC-A3C923C8F1E9}"/>
    <cellStyle name="出力 4 2 2 9 3 2" xfId="15274" xr:uid="{49C61534-47CA-49FC-87D8-524754B8EBDB}"/>
    <cellStyle name="出力 4 2 2 9 3 2 2" xfId="36964" xr:uid="{B966A6D7-8F19-41CE-B42F-4CF6E5212011}"/>
    <cellStyle name="出力 4 2 2 9 3 2 3" xfId="51175" xr:uid="{D37D154B-FFD5-41B4-BA09-65E77473958B}"/>
    <cellStyle name="出力 4 2 2 9 3 3" xfId="26206" xr:uid="{F0567BAB-0ABA-489C-9938-A881F0C087C7}"/>
    <cellStyle name="出力 4 2 2 9 3 4" xfId="49006" xr:uid="{F1A82294-24A3-4E94-AC87-07200EC0DA1B}"/>
    <cellStyle name="出力 4 2 2 9 4" xfId="5194" xr:uid="{301306AC-FB37-4C65-B6F4-F25F8EC4CC57}"/>
    <cellStyle name="出力 4 2 2 9 4 2" xfId="15950" xr:uid="{314900F6-9236-4FA8-B78A-9E92B6F77956}"/>
    <cellStyle name="出力 4 2 2 9 4 2 2" xfId="37640" xr:uid="{4316117E-8FD1-4DDB-B887-4EB5F2D959D4}"/>
    <cellStyle name="出力 4 2 2 9 4 3" xfId="26882" xr:uid="{2488B803-E13A-4730-8206-2269982BBB16}"/>
    <cellStyle name="出力 4 2 2 9 4 4" xfId="49815" xr:uid="{A1AB760F-E194-4B71-A705-3E516433E5BE}"/>
    <cellStyle name="出力 4 2 2 9 5" xfId="5874" xr:uid="{EA7FA857-2030-422D-8985-30A3E0D32E5D}"/>
    <cellStyle name="出力 4 2 2 9 5 2" xfId="16630" xr:uid="{1873DAA7-5E2F-49F8-9183-40F19896EC21}"/>
    <cellStyle name="出力 4 2 2 9 5 2 2" xfId="38320" xr:uid="{619C86A2-6328-4C3A-8BF4-A4A70B4CB64F}"/>
    <cellStyle name="出力 4 2 2 9 5 3" xfId="27561" xr:uid="{91AAFDB6-73F1-4B03-A271-C9B415A324F7}"/>
    <cellStyle name="出力 4 2 2 9 6" xfId="6557" xr:uid="{967B0CAC-72EA-48AC-A19C-D868C9AE796E}"/>
    <cellStyle name="出力 4 2 2 9 6 2" xfId="17313" xr:uid="{0B486713-4350-4526-8735-E4B584E498A1}"/>
    <cellStyle name="出力 4 2 2 9 6 2 2" xfId="39003" xr:uid="{92372876-CCA9-4FCD-B1F3-DCAA4A07C258}"/>
    <cellStyle name="出力 4 2 2 9 6 3" xfId="28244" xr:uid="{7F73F872-C6A1-46C6-916C-4A71A89F25EF}"/>
    <cellStyle name="出力 4 2 2 9 7" xfId="7236" xr:uid="{EE266AA7-1D3D-4E85-BE77-833AC82A0715}"/>
    <cellStyle name="出力 4 2 2 9 7 2" xfId="17992" xr:uid="{7B72AA5D-F048-4EC7-80A0-94779515D6A2}"/>
    <cellStyle name="出力 4 2 2 9 7 2 2" xfId="39682" xr:uid="{1521CC31-94A3-418A-A076-959110501401}"/>
    <cellStyle name="出力 4 2 2 9 7 3" xfId="28923" xr:uid="{1542C171-FD33-4A2B-A79C-2691A6DE5B90}"/>
    <cellStyle name="出力 4 2 2 9 8" xfId="7899" xr:uid="{38BBE3C7-E276-4A06-8C40-C8DA335C973D}"/>
    <cellStyle name="出力 4 2 2 9 8 2" xfId="18655" xr:uid="{2CC0EB76-AAEF-41A4-8E8D-CE8A616D08F3}"/>
    <cellStyle name="出力 4 2 2 9 8 2 2" xfId="40346" xr:uid="{78BC6CF0-73A2-4A66-AF9F-2A826D65442F}"/>
    <cellStyle name="出力 4 2 2 9 8 3" xfId="29587" xr:uid="{00C021BC-CB19-460C-ACD1-F01C84FC986E}"/>
    <cellStyle name="出力 4 2 2 9 9" xfId="8535" xr:uid="{F06ED29D-2A47-4C90-AF63-171C08B80B22}"/>
    <cellStyle name="出力 4 2 2 9 9 2" xfId="19291" xr:uid="{7A0DCA70-9A70-46FE-93E2-B3F85091B44B}"/>
    <cellStyle name="出力 4 2 2 9 9 2 2" xfId="40982" xr:uid="{6FE4C357-D969-4A9E-B506-5FC48DC543BC}"/>
    <cellStyle name="出力 4 2 2 9 9 3" xfId="30223" xr:uid="{160AED57-508D-4154-831C-3D95FCAEDA96}"/>
    <cellStyle name="出力 4 2 20" xfId="6024" xr:uid="{83D314AE-50A8-42A3-8870-D4B6E51B4F2C}"/>
    <cellStyle name="出力 4 2 20 2" xfId="16780" xr:uid="{074F9CC2-DB7C-4766-BBB8-71482B8CEEA7}"/>
    <cellStyle name="出力 4 2 20 2 2" xfId="38470" xr:uid="{6CFC3005-45C6-465D-A455-BF26B7D8DCB4}"/>
    <cellStyle name="出力 4 2 20 3" xfId="27711" xr:uid="{6F232045-1AB6-499E-A6A6-0B73DD4638BA}"/>
    <cellStyle name="出力 4 2 21" xfId="2622" xr:uid="{7D01120A-F8F8-4D0F-8D39-9C4585F393CD}"/>
    <cellStyle name="出力 4 2 21 2" xfId="13991" xr:uid="{3B462F77-95C8-4DAE-B02F-CBE789545FC5}"/>
    <cellStyle name="出力 4 2 21 2 2" xfId="35681" xr:uid="{B501EE93-C3E9-4748-936C-338B12B36D9C}"/>
    <cellStyle name="出力 4 2 21 3" xfId="24922" xr:uid="{BA0A9A82-05A8-4027-A8E6-925B655638F4}"/>
    <cellStyle name="出力 4 2 22" xfId="2657" xr:uid="{B47ECBF0-F233-42FB-AE13-5DF2B210B9E0}"/>
    <cellStyle name="出力 4 2 22 2" xfId="14026" xr:uid="{0DA70607-AB3E-4A71-A037-38317466ACFF}"/>
    <cellStyle name="出力 4 2 22 2 2" xfId="35716" xr:uid="{0E4302F1-35DB-4666-A9FB-DC03A8F077A2}"/>
    <cellStyle name="出力 4 2 22 3" xfId="24957" xr:uid="{C70ADE13-EA0B-4DD5-9593-20B68E35872D}"/>
    <cellStyle name="出力 4 2 23" xfId="8759" xr:uid="{0CE77655-9CAC-487A-B22D-AC6894D5513B}"/>
    <cellStyle name="出力 4 2 23 2" xfId="19515" xr:uid="{EA931461-C93E-4CA6-8DBD-67F4D3462C59}"/>
    <cellStyle name="出力 4 2 23 2 2" xfId="41206" xr:uid="{62F38B4A-7043-4C50-9E39-F4EC35A237F9}"/>
    <cellStyle name="出力 4 2 23 3" xfId="30447" xr:uid="{F006F858-8FBC-45A4-AEFE-D51E9ACC478A}"/>
    <cellStyle name="出力 4 2 24" xfId="11314" xr:uid="{40E956B6-0494-4602-834D-92EE225B4887}"/>
    <cellStyle name="出力 4 2 24 2" xfId="22071" xr:uid="{4FA27014-C784-4D48-A6DE-495DC824D566}"/>
    <cellStyle name="出力 4 2 24 2 2" xfId="43762" xr:uid="{75CB4283-E3A1-4A4B-A2E2-8F3E83B217DE}"/>
    <cellStyle name="出力 4 2 24 3" xfId="33003" xr:uid="{0E262046-8726-4D9B-9552-8F5D412DA8D1}"/>
    <cellStyle name="出力 4 2 25" xfId="2616" xr:uid="{2620F548-1332-463B-89E8-2764968F8C5C}"/>
    <cellStyle name="出力 4 2 25 2" xfId="13985" xr:uid="{E09E4FB6-0069-49B8-8271-14E5983D291D}"/>
    <cellStyle name="出力 4 2 25 2 2" xfId="35675" xr:uid="{B92FD2AE-13CC-4170-B289-0569E0166266}"/>
    <cellStyle name="出力 4 2 25 3" xfId="24916" xr:uid="{6FB91103-16D6-4A99-BEFC-CD5655FA877E}"/>
    <cellStyle name="出力 4 2 26" xfId="24056" xr:uid="{31378D55-27FF-47CE-B616-E34632C34087}"/>
    <cellStyle name="出力 4 2 27" xfId="45754" xr:uid="{E3E1931F-4A02-495E-BA0A-A74A683D7601}"/>
    <cellStyle name="出力 4 2 28" xfId="46432" xr:uid="{8A8935FC-A42B-4AF6-A22E-9B8EE9DD6185}"/>
    <cellStyle name="出力 4 2 29" xfId="47116" xr:uid="{EA6E5101-DAD5-4A0A-9DE7-7E76D12DE782}"/>
    <cellStyle name="出力 4 2 3" xfId="2479" xr:uid="{5857FBBD-1BD1-47F4-95D5-452BB5807CA4}"/>
    <cellStyle name="出力 4 2 3 10" xfId="3261" xr:uid="{82F57BDF-F432-43E0-A3EF-934B2DFD00E3}"/>
    <cellStyle name="出力 4 2 3 10 10" xfId="9289" xr:uid="{325374EE-6258-4C52-99AA-DB70DDEC4942}"/>
    <cellStyle name="出力 4 2 3 10 10 2" xfId="20046" xr:uid="{0E7500DE-45EF-4B19-821C-D6D0FF5CF7A3}"/>
    <cellStyle name="出力 4 2 3 10 10 2 2" xfId="41737" xr:uid="{BAE62668-965C-4421-A805-2CDDE4CDCA3B}"/>
    <cellStyle name="出力 4 2 3 10 10 3" xfId="30978" xr:uid="{3CB95CAE-F1E2-4E16-9514-8BC6940B52E6}"/>
    <cellStyle name="出力 4 2 3 10 11" xfId="9915" xr:uid="{ADE3F491-C5E0-40FC-AEF4-58BB3B56D348}"/>
    <cellStyle name="出力 4 2 3 10 11 2" xfId="20672" xr:uid="{E97AAC54-0F7A-487D-9CCC-20636F075CB4}"/>
    <cellStyle name="出力 4 2 3 10 11 2 2" xfId="42363" xr:uid="{7DC5E735-BA3E-4DA1-951A-4576063083A1}"/>
    <cellStyle name="出力 4 2 3 10 11 3" xfId="31604" xr:uid="{D23F627B-A4BD-4085-949C-74CAAF22A3D6}"/>
    <cellStyle name="出力 4 2 3 10 12" xfId="10550" xr:uid="{CA92365E-657A-492C-B2A3-7D57A24F49C0}"/>
    <cellStyle name="出力 4 2 3 10 12 2" xfId="21307" xr:uid="{20C4DD31-DAC8-4F1A-B55E-3D2FD24A6C9A}"/>
    <cellStyle name="出力 4 2 3 10 12 2 2" xfId="42998" xr:uid="{9FA385E1-409F-4189-BE99-F38AB2184A91}"/>
    <cellStyle name="出力 4 2 3 10 12 3" xfId="32239" xr:uid="{526DBE8E-CD7F-4CFC-90AF-B885D90F84B9}"/>
    <cellStyle name="出力 4 2 3 10 13" xfId="11202" xr:uid="{4CD03E57-50B6-4912-A3BA-0CAB500FFA8D}"/>
    <cellStyle name="出力 4 2 3 10 13 2" xfId="21959" xr:uid="{1C0C1DCD-672C-4C24-AD9E-2D17FF542423}"/>
    <cellStyle name="出力 4 2 3 10 13 2 2" xfId="43650" xr:uid="{8029C0AA-210B-41D2-A641-A5768DD543C1}"/>
    <cellStyle name="出力 4 2 3 10 13 3" xfId="32891" xr:uid="{DA32D1E8-BB8F-4203-8D9B-027BCB7C3616}"/>
    <cellStyle name="出力 4 2 3 10 14" xfId="11827" xr:uid="{FE603B66-3965-410C-A985-49C352E5E7D5}"/>
    <cellStyle name="出力 4 2 3 10 14 2" xfId="22584" xr:uid="{5A7BC0CF-83BE-4966-9986-AA6134025434}"/>
    <cellStyle name="出力 4 2 3 10 14 2 2" xfId="44275" xr:uid="{7FCE3A68-072B-4728-8C72-562D08B41415}"/>
    <cellStyle name="出力 4 2 3 10 14 3" xfId="33516" xr:uid="{F451C0AF-F205-45FA-8459-8F30B7642067}"/>
    <cellStyle name="出力 4 2 3 10 15" xfId="12432" xr:uid="{65121A39-C5F8-4204-838B-2FC0CF686EEC}"/>
    <cellStyle name="出力 4 2 3 10 15 2" xfId="23189" xr:uid="{323353AC-425C-4D34-8D3C-67D9646DE025}"/>
    <cellStyle name="出力 4 2 3 10 15 2 2" xfId="44880" xr:uid="{916E4E32-1D57-43FC-8CE5-9AD26D057CF6}"/>
    <cellStyle name="出力 4 2 3 10 15 3" xfId="34121" xr:uid="{B6741587-4754-4227-B6B8-E0CE0BA2E197}"/>
    <cellStyle name="出力 4 2 3 10 16" xfId="13061" xr:uid="{F1E4174A-D233-419C-A988-CA65E52A39D7}"/>
    <cellStyle name="出力 4 2 3 10 16 2" xfId="23818" xr:uid="{E35A7D6E-8441-4BEF-8A07-353754960932}"/>
    <cellStyle name="出力 4 2 3 10 16 2 2" xfId="45509" xr:uid="{F8D2DFA0-8944-4A52-A04B-2664561D439D}"/>
    <cellStyle name="出力 4 2 3 10 16 3" xfId="34750" xr:uid="{A9CD9FC9-1AAC-4F98-8F16-7EF6ED62597E}"/>
    <cellStyle name="出力 4 2 3 10 17" xfId="13732" xr:uid="{EC258EF0-2DB7-4BAE-A28A-BFD1E5C385A6}"/>
    <cellStyle name="出力 4 2 3 10 17 2" xfId="35421" xr:uid="{0377138B-17BC-40C3-A63C-9D90B298EC13}"/>
    <cellStyle name="出力 4 2 3 10 18" xfId="24661" xr:uid="{C14CD999-1327-41A7-A03B-6347BDA44D03}"/>
    <cellStyle name="出力 4 2 3 10 19" xfId="46359" xr:uid="{81340F11-2A12-46B9-A354-3CAE3FA20DEC}"/>
    <cellStyle name="出力 4 2 3 10 2" xfId="3913" xr:uid="{96BA47EC-883F-47DC-974C-C8CBB3858573}"/>
    <cellStyle name="出力 4 2 3 10 2 2" xfId="14669" xr:uid="{0D2CABF8-21C4-4D2D-84A5-3F6110DAF36B}"/>
    <cellStyle name="出力 4 2 3 10 2 2 2" xfId="36359" xr:uid="{ECD64A35-525C-4674-8312-CC8EF782E82C}"/>
    <cellStyle name="出力 4 2 3 10 2 2 3" xfId="50570" xr:uid="{4E0CCEE4-6197-4C31-9FA8-D15C044DFA6B}"/>
    <cellStyle name="出力 4 2 3 10 2 3" xfId="25601" xr:uid="{C3F950D2-8276-4A78-A8BA-29291D7E06BD}"/>
    <cellStyle name="出力 4 2 3 10 2 4" xfId="48401" xr:uid="{09BF5906-14B0-49B4-A9A0-4260C8BC2F1A}"/>
    <cellStyle name="出力 4 2 3 10 20" xfId="47037" xr:uid="{5E19321D-B417-4067-926A-02D09A663AC3}"/>
    <cellStyle name="出力 4 2 3 10 21" xfId="47721" xr:uid="{99B1C216-B713-4324-BABB-C43DA8B0D739}"/>
    <cellStyle name="出力 4 2 3 10 3" xfId="4593" xr:uid="{94023201-8BF0-4C41-ACFE-29E34558C232}"/>
    <cellStyle name="出力 4 2 3 10 3 2" xfId="15349" xr:uid="{309D82A1-07D9-4BAC-BF8B-830FBAD30316}"/>
    <cellStyle name="出力 4 2 3 10 3 2 2" xfId="37039" xr:uid="{66AB1076-7684-48E4-9C7C-FC6F86100FE2}"/>
    <cellStyle name="出力 4 2 3 10 3 2 3" xfId="51250" xr:uid="{B70A8855-5DFE-4D3D-A88F-BDF4B66D0ECD}"/>
    <cellStyle name="出力 4 2 3 10 3 3" xfId="26281" xr:uid="{9972312C-85A7-4A94-9DDF-C6CD39CC0F44}"/>
    <cellStyle name="出力 4 2 3 10 3 4" xfId="49081" xr:uid="{65982AE5-B2C1-4622-B1DF-EB3F2DC7ABC5}"/>
    <cellStyle name="出力 4 2 3 10 4" xfId="5269" xr:uid="{467F709E-E9BF-44A5-AB57-AA7931C36787}"/>
    <cellStyle name="出力 4 2 3 10 4 2" xfId="16025" xr:uid="{61EF67CF-69E1-43F4-A8B4-BA74B91B24C7}"/>
    <cellStyle name="出力 4 2 3 10 4 2 2" xfId="37715" xr:uid="{9A2DD1F1-0DF2-4142-A84A-182BC718DA63}"/>
    <cellStyle name="出力 4 2 3 10 4 3" xfId="26957" xr:uid="{EAE76F6A-C457-47B2-A491-0A590B8523E9}"/>
    <cellStyle name="出力 4 2 3 10 4 4" xfId="49890" xr:uid="{85F7E3C4-A556-4C40-979D-2DD9757F8204}"/>
    <cellStyle name="出力 4 2 3 10 5" xfId="5949" xr:uid="{CD6214AD-CBE4-45C3-833E-AD0DF317A70A}"/>
    <cellStyle name="出力 4 2 3 10 5 2" xfId="16705" xr:uid="{281594E9-16F3-4EF0-9F63-F4F8DE1C270E}"/>
    <cellStyle name="出力 4 2 3 10 5 2 2" xfId="38395" xr:uid="{5479CE0D-9BC0-44C0-94F4-952E0085D65D}"/>
    <cellStyle name="出力 4 2 3 10 5 3" xfId="27636" xr:uid="{E25A2CE6-E59C-4689-855C-17AD03F6C220}"/>
    <cellStyle name="出力 4 2 3 10 6" xfId="6632" xr:uid="{D61A609B-CD17-4FCF-A9FA-48E42F4A183D}"/>
    <cellStyle name="出力 4 2 3 10 6 2" xfId="17388" xr:uid="{2F24B345-81C4-49CD-A655-1FF9CBE3E842}"/>
    <cellStyle name="出力 4 2 3 10 6 2 2" xfId="39078" xr:uid="{D82BFA58-A218-440B-8060-37FF1E8FB05D}"/>
    <cellStyle name="出力 4 2 3 10 6 3" xfId="28319" xr:uid="{4DF41518-F677-4E9D-AB37-039A5F48B6C4}"/>
    <cellStyle name="出力 4 2 3 10 7" xfId="7311" xr:uid="{53E04D0C-A83B-4D5C-9DAD-5C0A8D2EC2D1}"/>
    <cellStyle name="出力 4 2 3 10 7 2" xfId="18067" xr:uid="{82653B9C-F382-4DE4-B8DA-2C49CE675DE4}"/>
    <cellStyle name="出力 4 2 3 10 7 2 2" xfId="39757" xr:uid="{8E5565B8-0FE9-47F5-A848-DF4C55D2B350}"/>
    <cellStyle name="出力 4 2 3 10 7 3" xfId="28998" xr:uid="{8EE739BE-16EB-4CB3-A89A-75BAC013B0D5}"/>
    <cellStyle name="出力 4 2 3 10 8" xfId="7974" xr:uid="{138E3D5F-D5B4-491A-8651-F5C8D29CA5BE}"/>
    <cellStyle name="出力 4 2 3 10 8 2" xfId="18730" xr:uid="{59D07D3D-B3AB-4249-85D4-1755236706DC}"/>
    <cellStyle name="出力 4 2 3 10 8 2 2" xfId="40421" xr:uid="{BF1EEEC5-D93F-4CFD-8CCD-505C08BC281F}"/>
    <cellStyle name="出力 4 2 3 10 8 3" xfId="29662" xr:uid="{0EDBE348-B79F-4BCA-8403-05ED7F80F3AE}"/>
    <cellStyle name="出力 4 2 3 10 9" xfId="8610" xr:uid="{BFBB5F6C-0CB1-4F1D-9F16-A7611FE79B9E}"/>
    <cellStyle name="出力 4 2 3 10 9 2" xfId="19366" xr:uid="{BFD324D9-C096-4C53-8214-1BFC6225C26E}"/>
    <cellStyle name="出力 4 2 3 10 9 2 2" xfId="41057" xr:uid="{AFDB3493-DEFB-402B-8B15-9FE8F760C3AC}"/>
    <cellStyle name="出力 4 2 3 10 9 3" xfId="30298" xr:uid="{DE5E4E85-2668-40E5-8641-9438525DB728}"/>
    <cellStyle name="出力 4 2 3 11" xfId="3321" xr:uid="{4FCA7BFA-B812-4CD9-9CBB-047208781FF1}"/>
    <cellStyle name="出力 4 2 3 11 10" xfId="9349" xr:uid="{174D0873-5AFF-487D-9291-47A50A227BA6}"/>
    <cellStyle name="出力 4 2 3 11 10 2" xfId="20106" xr:uid="{92BA2A61-9B6C-4118-A284-470E73BF0707}"/>
    <cellStyle name="出力 4 2 3 11 10 2 2" xfId="41797" xr:uid="{5C81E884-1E17-4E8E-9450-E409DB7F80BE}"/>
    <cellStyle name="出力 4 2 3 11 10 3" xfId="31038" xr:uid="{F16A18D8-EAA1-4E66-9AA6-7B1C728B4688}"/>
    <cellStyle name="出力 4 2 3 11 11" xfId="9975" xr:uid="{097D6AE8-3558-474B-A17A-3223539B1D5B}"/>
    <cellStyle name="出力 4 2 3 11 11 2" xfId="20732" xr:uid="{EBD9CA38-24C3-4349-99D0-328B4B5EC535}"/>
    <cellStyle name="出力 4 2 3 11 11 2 2" xfId="42423" xr:uid="{2B151681-4B24-426B-9449-D3B645B54590}"/>
    <cellStyle name="出力 4 2 3 11 11 3" xfId="31664" xr:uid="{6F6B8AF2-FF3E-4AA7-B1C9-3B39E8DD2D67}"/>
    <cellStyle name="出力 4 2 3 11 12" xfId="10610" xr:uid="{3F7AFA43-B9D3-448A-B8A2-2DB2151C9C26}"/>
    <cellStyle name="出力 4 2 3 11 12 2" xfId="21367" xr:uid="{0B48E0E8-E37A-4208-A094-D7FF564550AB}"/>
    <cellStyle name="出力 4 2 3 11 12 2 2" xfId="43058" xr:uid="{EFEE15CC-FFE4-4064-AF62-52004D0EAC98}"/>
    <cellStyle name="出力 4 2 3 11 12 3" xfId="32299" xr:uid="{2248B0D8-1C9B-4276-90A4-4A669C9C0607}"/>
    <cellStyle name="出力 4 2 3 11 13" xfId="11262" xr:uid="{63F490BB-F60B-41F2-A749-ABE30A665668}"/>
    <cellStyle name="出力 4 2 3 11 13 2" xfId="22019" xr:uid="{22C5741A-A36C-4431-AE65-8BAFD346EA09}"/>
    <cellStyle name="出力 4 2 3 11 13 2 2" xfId="43710" xr:uid="{D76C2390-9441-494E-AFBE-E0BCF052E956}"/>
    <cellStyle name="出力 4 2 3 11 13 3" xfId="32951" xr:uid="{C9AEE0A3-31D9-4B7B-82CE-9FA977F2A4F8}"/>
    <cellStyle name="出力 4 2 3 11 14" xfId="11887" xr:uid="{B9541E16-B047-42DC-BE7D-7725165E4F82}"/>
    <cellStyle name="出力 4 2 3 11 14 2" xfId="22644" xr:uid="{339D82D2-12CE-4B19-8CD0-629170CB03B7}"/>
    <cellStyle name="出力 4 2 3 11 14 2 2" xfId="44335" xr:uid="{7961B807-8535-4624-9B26-3B46CDA81BB1}"/>
    <cellStyle name="出力 4 2 3 11 14 3" xfId="33576" xr:uid="{C13E75F5-D04B-42A2-B84A-FBD053597D42}"/>
    <cellStyle name="出力 4 2 3 11 15" xfId="12492" xr:uid="{69632CAB-D02E-4A6D-9CE9-0A28C286054B}"/>
    <cellStyle name="出力 4 2 3 11 15 2" xfId="23249" xr:uid="{9ABB6EFB-0AA8-443A-92C4-95AAE8328010}"/>
    <cellStyle name="出力 4 2 3 11 15 2 2" xfId="44940" xr:uid="{A685829D-A508-4D33-89B6-0F6FEBEC78D8}"/>
    <cellStyle name="出力 4 2 3 11 15 3" xfId="34181" xr:uid="{B0023E20-A102-4B9D-9E5E-F957AEE5B176}"/>
    <cellStyle name="出力 4 2 3 11 16" xfId="13121" xr:uid="{CFD1AA5E-10E8-4885-BFBA-B8E44EB2E2F5}"/>
    <cellStyle name="出力 4 2 3 11 16 2" xfId="23878" xr:uid="{C0CEC1D9-45AF-4891-A233-52DAB87E56F6}"/>
    <cellStyle name="出力 4 2 3 11 16 2 2" xfId="45569" xr:uid="{180162CB-A905-44EE-A171-89C79C7A8BD9}"/>
    <cellStyle name="出力 4 2 3 11 16 3" xfId="34810" xr:uid="{68A8ABB8-1788-4D2F-A910-89DE2A55EF61}"/>
    <cellStyle name="出力 4 2 3 11 17" xfId="13792" xr:uid="{1F6F710C-A0E2-4279-9A88-4C3E85726FE4}"/>
    <cellStyle name="出力 4 2 3 11 17 2" xfId="35481" xr:uid="{D9E5BEB1-7CA7-4488-93F1-B5E0A056C0D0}"/>
    <cellStyle name="出力 4 2 3 11 18" xfId="24721" xr:uid="{F4A75DEE-1E92-4550-B64D-E7F53E74743F}"/>
    <cellStyle name="出力 4 2 3 11 19" xfId="46419" xr:uid="{4CA2CD33-0706-4D7A-8B9E-8606E1807C7D}"/>
    <cellStyle name="出力 4 2 3 11 2" xfId="3973" xr:uid="{53FF4E3A-80B8-40DE-9603-27D10FDE5401}"/>
    <cellStyle name="出力 4 2 3 11 2 2" xfId="14729" xr:uid="{2B94107F-65C7-42AE-9B6C-62DA3252BCA2}"/>
    <cellStyle name="出力 4 2 3 11 2 2 2" xfId="36419" xr:uid="{3D95C4B0-7070-4EB1-A26E-A99AB0EF26E6}"/>
    <cellStyle name="出力 4 2 3 11 2 2 3" xfId="50630" xr:uid="{B52E161B-B43D-4B62-94F4-BAD56FFA2D11}"/>
    <cellStyle name="出力 4 2 3 11 2 3" xfId="25661" xr:uid="{23F1A96F-007D-4677-A159-13E84AD4DABD}"/>
    <cellStyle name="出力 4 2 3 11 2 4" xfId="48461" xr:uid="{916BF5D2-259C-4A5D-9DFF-73522A51FC2D}"/>
    <cellStyle name="出力 4 2 3 11 20" xfId="47097" xr:uid="{5CBF084E-0AEB-4E97-951B-C1E2F5C68874}"/>
    <cellStyle name="出力 4 2 3 11 21" xfId="47781" xr:uid="{9507CEBD-3B50-4330-B1FD-678AD469FD9A}"/>
    <cellStyle name="出力 4 2 3 11 3" xfId="4653" xr:uid="{A372D323-E503-4614-82A8-9C7E8BD9E0BC}"/>
    <cellStyle name="出力 4 2 3 11 3 2" xfId="15409" xr:uid="{05364D07-7CA6-4B55-859E-5E6B1713EF03}"/>
    <cellStyle name="出力 4 2 3 11 3 2 2" xfId="37099" xr:uid="{15AA531E-632D-4E80-986E-7599F96AF5CB}"/>
    <cellStyle name="出力 4 2 3 11 3 2 3" xfId="51310" xr:uid="{FAE8A636-640D-45C0-B4D3-516F1BE6A024}"/>
    <cellStyle name="出力 4 2 3 11 3 3" xfId="26341" xr:uid="{7FFC2CCE-2BE1-4BC7-B5D9-13D1F6B85857}"/>
    <cellStyle name="出力 4 2 3 11 3 4" xfId="49141" xr:uid="{5CB06F96-FA45-404F-9F65-DBFE993FDC4D}"/>
    <cellStyle name="出力 4 2 3 11 4" xfId="5329" xr:uid="{024D84FC-27AB-40CC-8C2F-70B377922DBD}"/>
    <cellStyle name="出力 4 2 3 11 4 2" xfId="16085" xr:uid="{7008AD7F-3B51-432E-BD31-43996969ECB8}"/>
    <cellStyle name="出力 4 2 3 11 4 2 2" xfId="37775" xr:uid="{1A878CD6-0574-42BC-8594-5CBB9F1F1A33}"/>
    <cellStyle name="出力 4 2 3 11 4 3" xfId="27017" xr:uid="{7FE49753-BE2A-4832-8CF4-635E22EA134A}"/>
    <cellStyle name="出力 4 2 3 11 4 4" xfId="49950" xr:uid="{5E01CE21-5DB0-4CCB-860F-41DF1A39C2B6}"/>
    <cellStyle name="出力 4 2 3 11 5" xfId="6009" xr:uid="{4CC14C6C-E1DE-4B87-A6E7-C9CB9DDFA102}"/>
    <cellStyle name="出力 4 2 3 11 5 2" xfId="16765" xr:uid="{5ED64EDE-808A-4BB6-9474-0FA89DDECE09}"/>
    <cellStyle name="出力 4 2 3 11 5 2 2" xfId="38455" xr:uid="{DEB516EB-2629-4A2F-BF68-03D02ADA8548}"/>
    <cellStyle name="出力 4 2 3 11 5 3" xfId="27696" xr:uid="{8F174EF8-DBED-48AE-8DFF-50CDEAEB8181}"/>
    <cellStyle name="出力 4 2 3 11 6" xfId="6692" xr:uid="{BC92B187-58C6-476A-9353-AA6DF43F9DF0}"/>
    <cellStyle name="出力 4 2 3 11 6 2" xfId="17448" xr:uid="{F35CA96F-1A90-4B86-A691-3C2C4C1B77FC}"/>
    <cellStyle name="出力 4 2 3 11 6 2 2" xfId="39138" xr:uid="{F82BBAD3-C6DF-4568-81E6-233968DC6AAA}"/>
    <cellStyle name="出力 4 2 3 11 6 3" xfId="28379" xr:uid="{2BF2E1AA-C0F6-4FE1-B35B-9B110B329B37}"/>
    <cellStyle name="出力 4 2 3 11 7" xfId="7371" xr:uid="{44B35606-A348-4788-BCAE-A1BE08B41DB0}"/>
    <cellStyle name="出力 4 2 3 11 7 2" xfId="18127" xr:uid="{90C0AA0F-38F6-404F-A48F-19826D5F06C6}"/>
    <cellStyle name="出力 4 2 3 11 7 2 2" xfId="39817" xr:uid="{1CF783C0-76DB-4B1B-A7E7-2FDCFE33EDC5}"/>
    <cellStyle name="出力 4 2 3 11 7 3" xfId="29058" xr:uid="{C09CE5DD-E9E8-427B-88CF-C9DBFAD92ABE}"/>
    <cellStyle name="出力 4 2 3 11 8" xfId="8034" xr:uid="{E3F78DA5-2DBE-49C8-87B4-01FE0635B91A}"/>
    <cellStyle name="出力 4 2 3 11 8 2" xfId="18790" xr:uid="{7C0FC7EC-D848-4766-8E43-E6483DF52BAD}"/>
    <cellStyle name="出力 4 2 3 11 8 2 2" xfId="40481" xr:uid="{D72C0DCB-E1A5-483B-9A18-53C271170E83}"/>
    <cellStyle name="出力 4 2 3 11 8 3" xfId="29722" xr:uid="{9AC94E2F-F552-4C76-8C75-9326E7DE92C1}"/>
    <cellStyle name="出力 4 2 3 11 9" xfId="8670" xr:uid="{0FD80358-0851-463E-B18D-D1908BBE0520}"/>
    <cellStyle name="出力 4 2 3 11 9 2" xfId="19426" xr:uid="{E84902E0-FF22-4B0E-8CAC-050B5A6EB51F}"/>
    <cellStyle name="出力 4 2 3 11 9 2 2" xfId="41117" xr:uid="{D20ADD0B-5B32-4304-A8E9-88880BF20215}"/>
    <cellStyle name="出力 4 2 3 11 9 3" xfId="30358" xr:uid="{93935DFA-46CA-47B0-905E-71A4242CBEB8}"/>
    <cellStyle name="出力 4 2 3 12" xfId="2756" xr:uid="{A308F3A6-425C-4562-AF41-750DD82BA7B4}"/>
    <cellStyle name="出力 4 2 3 12 2" xfId="14062" xr:uid="{D0232B3D-3CB6-4385-8571-8D63EE9C5FF9}"/>
    <cellStyle name="出力 4 2 3 12 2 2" xfId="35752" xr:uid="{8E91CAB3-80BB-44F2-8179-9BAB138E6FBA}"/>
    <cellStyle name="出力 4 2 3 12 2 3" xfId="50067" xr:uid="{DBD26997-E495-44EB-9E7E-055C6DB7D7E7}"/>
    <cellStyle name="出力 4 2 3 12 3" xfId="24993" xr:uid="{2990CC7F-2BF6-4F40-8FAD-BAF6B784739F}"/>
    <cellStyle name="出力 4 2 3 12 4" xfId="47898" xr:uid="{AD29A3B5-ECA7-4CAA-AB99-0257E0622FE3}"/>
    <cellStyle name="出力 4 2 3 13" xfId="3408" xr:uid="{8B047DFA-BE21-488F-8352-7F241D0C7D6F}"/>
    <cellStyle name="出力 4 2 3 13 2" xfId="14164" xr:uid="{57BAAD67-3038-4BEC-A203-6605C4E93275}"/>
    <cellStyle name="出力 4 2 3 13 2 2" xfId="35854" xr:uid="{E0073493-1C5E-4C41-95EF-454AED4861FB}"/>
    <cellStyle name="出力 4 2 3 13 2 3" xfId="50747" xr:uid="{4D65E3B1-C4E8-4FB1-9764-9A471F962FF3}"/>
    <cellStyle name="出力 4 2 3 13 3" xfId="25095" xr:uid="{722A84CC-4AAB-4990-A962-496E7E8DDFBF}"/>
    <cellStyle name="出力 4 2 3 13 4" xfId="48578" xr:uid="{E237F2CA-2E32-4510-98A4-BEC547C23437}"/>
    <cellStyle name="出力 4 2 3 14" xfId="4087" xr:uid="{C6DEDB28-3E36-434C-834A-4B00802BAB74}"/>
    <cellStyle name="出力 4 2 3 14 2" xfId="14843" xr:uid="{25D4BE9B-386E-4A57-971B-D09717B8FE85}"/>
    <cellStyle name="出力 4 2 3 14 2 2" xfId="36533" xr:uid="{98993C25-880D-4209-912C-895352C7A2BF}"/>
    <cellStyle name="出力 4 2 3 14 3" xfId="25775" xr:uid="{C2012BF3-7EDE-4E6A-970F-F924B1F17708}"/>
    <cellStyle name="出力 4 2 3 14 4" xfId="49387" xr:uid="{7408E719-5850-4ADC-AFAA-EDFE988FE59E}"/>
    <cellStyle name="出力 4 2 3 15" xfId="4765" xr:uid="{2865CBCD-11B0-43D7-85EA-9137392A015D}"/>
    <cellStyle name="出力 4 2 3 15 2" xfId="15521" xr:uid="{2C379B5E-641D-4F32-935F-513F39A3FA08}"/>
    <cellStyle name="出力 4 2 3 15 2 2" xfId="37211" xr:uid="{85B15F59-471F-4FC6-A400-3D3355723916}"/>
    <cellStyle name="出力 4 2 3 15 3" xfId="26453" xr:uid="{586A22A5-0C11-41A1-A397-D98EA9A4527D}"/>
    <cellStyle name="出力 4 2 3 16" xfId="5443" xr:uid="{00875ADA-F5F6-435A-8F6F-8A626009FB2E}"/>
    <cellStyle name="出力 4 2 3 16 2" xfId="16199" xr:uid="{9AFB2B81-5C38-4BBA-920A-62F907685215}"/>
    <cellStyle name="出力 4 2 3 16 2 2" xfId="37889" xr:uid="{F4DA6E66-9BBD-4A17-998E-F49FF9F93D05}"/>
    <cellStyle name="出力 4 2 3 16 3" xfId="27131" xr:uid="{AC2BD317-8208-42AB-8030-0FBF6DF9CA77}"/>
    <cellStyle name="出力 4 2 3 17" xfId="6130" xr:uid="{3201751E-0CB7-4C05-9A4C-A50B6202A0E4}"/>
    <cellStyle name="出力 4 2 3 17 2" xfId="16886" xr:uid="{5A11B4AD-FBE4-46FB-B8D5-435FBB472E08}"/>
    <cellStyle name="出力 4 2 3 17 2 2" xfId="38576" xr:uid="{ECE57550-ADD7-4717-9DDF-8414905FBB4F}"/>
    <cellStyle name="出力 4 2 3 17 3" xfId="27817" xr:uid="{81582D84-A0B1-413B-9896-30CCDCF1E994}"/>
    <cellStyle name="出力 4 2 3 18" xfId="6806" xr:uid="{B30D2376-B061-4C1E-988F-B1C5086CB7C9}"/>
    <cellStyle name="出力 4 2 3 18 2" xfId="17562" xr:uid="{32BA8D4D-161D-45A9-A615-2308D5BBD1A1}"/>
    <cellStyle name="出力 4 2 3 18 2 2" xfId="39252" xr:uid="{D249B5F9-C2AA-470B-84A6-97E5593F0733}"/>
    <cellStyle name="出力 4 2 3 18 3" xfId="28493" xr:uid="{4C7D9093-B945-4100-AF43-10AE582331EA}"/>
    <cellStyle name="出力 4 2 3 19" xfId="7473" xr:uid="{B5D888A1-F466-414A-AC64-1226F1A3F547}"/>
    <cellStyle name="出力 4 2 3 19 2" xfId="18229" xr:uid="{AF3C58E8-D39F-4ECF-99A5-DD63DABBA67A}"/>
    <cellStyle name="出力 4 2 3 19 2 2" xfId="39919" xr:uid="{D01B6B33-46C6-4574-8C0B-7F263D428437}"/>
    <cellStyle name="出力 4 2 3 19 3" xfId="29160" xr:uid="{EC525C23-3874-4439-9F95-FEDE8DA9E11D}"/>
    <cellStyle name="出力 4 2 3 2" xfId="2816" xr:uid="{B2C7ECFA-E0B1-432C-B96C-7EDED62F284A}"/>
    <cellStyle name="出力 4 2 3 2 10" xfId="8844" xr:uid="{8D64BA74-B824-4B07-BC52-985D0B1FBFA6}"/>
    <cellStyle name="出力 4 2 3 2 10 2" xfId="19600" xr:uid="{63E5B197-54E1-4587-98AD-61EF3F9F36F3}"/>
    <cellStyle name="出力 4 2 3 2 10 2 2" xfId="41291" xr:uid="{C4B0DDFA-2C81-4093-BEE8-EFB241152918}"/>
    <cellStyle name="出力 4 2 3 2 10 3" xfId="30532" xr:uid="{D6AB1FD5-A3F6-4A69-AAB8-3DA73900B18D}"/>
    <cellStyle name="出力 4 2 3 2 11" xfId="9469" xr:uid="{6FE16EF9-8652-46BB-AB00-C28D5EB71AF2}"/>
    <cellStyle name="出力 4 2 3 2 11 2" xfId="20226" xr:uid="{F13EA4F6-D472-4466-9BBB-41D51A2482CB}"/>
    <cellStyle name="出力 4 2 3 2 11 2 2" xfId="41917" xr:uid="{BB37F3E4-AE9C-494F-968E-D10D9C2CB778}"/>
    <cellStyle name="出力 4 2 3 2 11 3" xfId="31158" xr:uid="{2B64E943-9EF4-48ED-9215-E07FE032C47C}"/>
    <cellStyle name="出力 4 2 3 2 12" xfId="10104" xr:uid="{7FAA5444-2BB2-4A14-8906-B1D654057E0F}"/>
    <cellStyle name="出力 4 2 3 2 12 2" xfId="20861" xr:uid="{FCCDEF3D-0E98-46C4-BD35-488EBC48503F}"/>
    <cellStyle name="出力 4 2 3 2 12 2 2" xfId="42552" xr:uid="{E7730FA1-9118-4D98-A6D8-4C3A75F773E9}"/>
    <cellStyle name="出力 4 2 3 2 12 3" xfId="31793" xr:uid="{3082098C-3FB6-4C86-A1CF-BBA807757DBA}"/>
    <cellStyle name="出力 4 2 3 2 13" xfId="10756" xr:uid="{5C81AC56-7C89-4045-BF84-25FB190ED4B4}"/>
    <cellStyle name="出力 4 2 3 2 13 2" xfId="21513" xr:uid="{F12689D8-1F27-42B0-BE48-4C3D06A75E20}"/>
    <cellStyle name="出力 4 2 3 2 13 2 2" xfId="43204" xr:uid="{D6CEA774-D6F0-4088-8F6C-939BC4590A05}"/>
    <cellStyle name="出力 4 2 3 2 13 3" xfId="32445" xr:uid="{34FC544E-3926-43A8-9321-7DF0718893AA}"/>
    <cellStyle name="出力 4 2 3 2 14" xfId="11381" xr:uid="{77AE8341-F68B-4EAD-8D8E-4941D99B4061}"/>
    <cellStyle name="出力 4 2 3 2 14 2" xfId="22138" xr:uid="{F9C48933-70D0-49B9-AD3D-D256996507A1}"/>
    <cellStyle name="出力 4 2 3 2 14 2 2" xfId="43829" xr:uid="{1C3B9BF9-DC7C-4545-9994-334D00BD2975}"/>
    <cellStyle name="出力 4 2 3 2 14 3" xfId="33070" xr:uid="{29AA24A1-1474-4822-BE0A-F20D0C4222B9}"/>
    <cellStyle name="出力 4 2 3 2 15" xfId="11986" xr:uid="{908BB82C-A765-431A-BE2A-AADAF4788A61}"/>
    <cellStyle name="出力 4 2 3 2 15 2" xfId="22743" xr:uid="{A12E4D07-BD20-4A61-8FBB-C769A40DFFE8}"/>
    <cellStyle name="出力 4 2 3 2 15 2 2" xfId="44434" xr:uid="{A7D59399-1007-439D-8156-62FD909784B0}"/>
    <cellStyle name="出力 4 2 3 2 15 3" xfId="33675" xr:uid="{C9F7E12D-77C9-4560-A6A2-10B520D49548}"/>
    <cellStyle name="出力 4 2 3 2 16" xfId="12615" xr:uid="{3DF4F81C-E2A0-43F0-81C4-67B9389C4650}"/>
    <cellStyle name="出力 4 2 3 2 16 2" xfId="23372" xr:uid="{7636C41A-4C02-4D54-B1E0-2431E71FE814}"/>
    <cellStyle name="出力 4 2 3 2 16 2 2" xfId="45063" xr:uid="{651CF79A-1369-4DEB-A9AC-442B9CC37045}"/>
    <cellStyle name="出力 4 2 3 2 16 3" xfId="34304" xr:uid="{B5B25FF5-7C4A-4A21-AD5D-66C9EA31C869}"/>
    <cellStyle name="出力 4 2 3 2 17" xfId="13286" xr:uid="{405A8E03-DD91-4405-9175-83FB283D2A4E}"/>
    <cellStyle name="出力 4 2 3 2 17 2" xfId="34975" xr:uid="{3431E69C-B53E-4A3D-A252-0754D17AC92D}"/>
    <cellStyle name="出力 4 2 3 2 18" xfId="24215" xr:uid="{880E7B25-799E-4D82-8F61-808188C7E03D}"/>
    <cellStyle name="出力 4 2 3 2 19" xfId="45913" xr:uid="{1FCB5E57-9344-4EBA-AD3E-3FFD4A026EC3}"/>
    <cellStyle name="出力 4 2 3 2 2" xfId="3467" xr:uid="{EC675988-7C20-4955-9DEA-2A8776D2E90C}"/>
    <cellStyle name="出力 4 2 3 2 2 2" xfId="14223" xr:uid="{6B1666F6-E624-478F-B9A0-725C5C7C279E}"/>
    <cellStyle name="出力 4 2 3 2 2 2 2" xfId="35913" xr:uid="{E39F4770-8ADA-4D01-B306-7DC86525083A}"/>
    <cellStyle name="出力 4 2 3 2 2 2 3" xfId="50124" xr:uid="{736DA46F-F3DF-46AD-ABC6-450AD3B2F5CF}"/>
    <cellStyle name="出力 4 2 3 2 2 3" xfId="25154" xr:uid="{B8EAA146-6F3E-4E09-93E8-16A09F7FCA97}"/>
    <cellStyle name="出力 4 2 3 2 2 4" xfId="47955" xr:uid="{0EE75462-B24C-499D-991A-BAC45CA6FED0}"/>
    <cellStyle name="出力 4 2 3 2 20" xfId="46591" xr:uid="{6DBB51C3-EB57-4167-B0D7-9096CAAEBB01}"/>
    <cellStyle name="出力 4 2 3 2 21" xfId="47275" xr:uid="{BCB94B8B-7903-43FF-8A4B-97BA4F75F21B}"/>
    <cellStyle name="出力 4 2 3 2 3" xfId="4147" xr:uid="{8408DC8A-6111-40C1-BEF1-A9F569FDBB23}"/>
    <cellStyle name="出力 4 2 3 2 3 2" xfId="14903" xr:uid="{993D1BC2-EDE1-432E-85EF-01B54A19668B}"/>
    <cellStyle name="出力 4 2 3 2 3 2 2" xfId="36593" xr:uid="{44B154F9-735D-41BE-9AAC-360F747AB739}"/>
    <cellStyle name="出力 4 2 3 2 3 2 3" xfId="50804" xr:uid="{B574FB12-D311-40B3-817D-556405CDE3C5}"/>
    <cellStyle name="出力 4 2 3 2 3 3" xfId="25835" xr:uid="{ED2D3F34-3694-44DD-BA31-3EEC53A58112}"/>
    <cellStyle name="出力 4 2 3 2 3 4" xfId="48635" xr:uid="{53A1B77C-B5CD-4B19-AF76-820D527EF9F2}"/>
    <cellStyle name="出力 4 2 3 2 4" xfId="4823" xr:uid="{3D097062-19BB-4FBA-AC4D-3773C0584734}"/>
    <cellStyle name="出力 4 2 3 2 4 2" xfId="15579" xr:uid="{2B45DCDC-15ED-4D6C-B749-D57F06D6999D}"/>
    <cellStyle name="出力 4 2 3 2 4 2 2" xfId="37269" xr:uid="{38D374BE-2AE5-409D-8C44-F627C83523FC}"/>
    <cellStyle name="出力 4 2 3 2 4 3" xfId="26511" xr:uid="{D98A0C41-5E69-4C9B-ACCD-962D8D1344B4}"/>
    <cellStyle name="出力 4 2 3 2 4 4" xfId="49444" xr:uid="{27B7CA25-4AC7-4A02-96A9-638AAAEA53B7}"/>
    <cellStyle name="出力 4 2 3 2 5" xfId="5503" xr:uid="{77A852AA-61DD-4A3B-8FE3-3C5E2E66838A}"/>
    <cellStyle name="出力 4 2 3 2 5 2" xfId="16259" xr:uid="{E1DB0C7F-D9EC-4EE7-AB01-E55128B621CC}"/>
    <cellStyle name="出力 4 2 3 2 5 2 2" xfId="37949" xr:uid="{5BC778EF-20CD-47B8-98DF-60091A311DC9}"/>
    <cellStyle name="出力 4 2 3 2 5 3" xfId="27190" xr:uid="{B91172DC-F66D-405E-BCF0-6810CAEE7F0A}"/>
    <cellStyle name="出力 4 2 3 2 6" xfId="6186" xr:uid="{64E09837-1033-40CD-BDF3-531043E50114}"/>
    <cellStyle name="出力 4 2 3 2 6 2" xfId="16942" xr:uid="{82FB09AF-4DF9-46D9-81B0-09B3AFB799CF}"/>
    <cellStyle name="出力 4 2 3 2 6 2 2" xfId="38632" xr:uid="{3774270E-9BB2-4660-A407-C74AB839512D}"/>
    <cellStyle name="出力 4 2 3 2 6 3" xfId="27873" xr:uid="{9881F0FC-C9F0-435E-BD77-2BE561E30C35}"/>
    <cellStyle name="出力 4 2 3 2 7" xfId="6865" xr:uid="{8C0A1DB4-DA35-4E3D-B763-BD8FF458AC21}"/>
    <cellStyle name="出力 4 2 3 2 7 2" xfId="17621" xr:uid="{8FEEB22C-D7B1-4F41-B348-5A8C21165D7E}"/>
    <cellStyle name="出力 4 2 3 2 7 2 2" xfId="39311" xr:uid="{482E5F21-82A0-4F09-9813-DFC0CC4681EC}"/>
    <cellStyle name="出力 4 2 3 2 7 3" xfId="28552" xr:uid="{C55B2EB1-E666-4BA9-A08F-B99F56C3C07D}"/>
    <cellStyle name="出力 4 2 3 2 8" xfId="7528" xr:uid="{1C7B49B4-5AEB-456F-95AF-0AB5558B1F81}"/>
    <cellStyle name="出力 4 2 3 2 8 2" xfId="18284" xr:uid="{08FF7431-DC82-448D-95F3-53B6AD8B7884}"/>
    <cellStyle name="出力 4 2 3 2 8 2 2" xfId="39974" xr:uid="{8F053DAC-A517-47FB-A4CC-BF01831AA873}"/>
    <cellStyle name="出力 4 2 3 2 8 3" xfId="29215" xr:uid="{61219374-DF7E-4021-9270-750679E50D63}"/>
    <cellStyle name="出力 4 2 3 2 9" xfId="8163" xr:uid="{E8A01594-8661-4CA6-953C-CF48F7307AC4}"/>
    <cellStyle name="出力 4 2 3 2 9 2" xfId="18919" xr:uid="{5E9AE93C-1011-48B2-9D3F-F34C02AD9D13}"/>
    <cellStyle name="出力 4 2 3 2 9 2 2" xfId="40610" xr:uid="{56228DDB-6597-4E5B-AB9E-F1D84F82D600}"/>
    <cellStyle name="出力 4 2 3 2 9 3" xfId="29851" xr:uid="{3A855C8F-3BF8-44B0-A458-A942C8DD5206}"/>
    <cellStyle name="出力 4 2 3 20" xfId="8103" xr:uid="{C0095AC6-3DB4-4AA5-A4A6-CDBF5A36ECD3}"/>
    <cellStyle name="出力 4 2 3 20 2" xfId="18859" xr:uid="{50B9EC2C-17DA-48DE-8F10-60B71EAE3373}"/>
    <cellStyle name="出力 4 2 3 20 2 2" xfId="40550" xr:uid="{5FC5E814-23F5-4314-80BD-924C84EBF1E2}"/>
    <cellStyle name="出力 4 2 3 20 3" xfId="29791" xr:uid="{FE01B99D-03E4-4CDE-8E5D-C7D007E6BBD5}"/>
    <cellStyle name="出力 4 2 3 21" xfId="8784" xr:uid="{3171D80A-EBE0-4FAB-986A-120FBF54A5B3}"/>
    <cellStyle name="出力 4 2 3 21 2" xfId="19540" xr:uid="{B03C42EF-0475-46CD-ABBB-391E19D325F4}"/>
    <cellStyle name="出力 4 2 3 21 2 2" xfId="41231" xr:uid="{A98DB6D8-89A1-4E11-A980-4155C396E95D}"/>
    <cellStyle name="出力 4 2 3 21 3" xfId="30472" xr:uid="{9C0269A0-8875-4EB5-8C78-F1167877CF42}"/>
    <cellStyle name="出力 4 2 3 22" xfId="9413" xr:uid="{A1C26FAA-F51E-436F-AEF7-43F3E7A4B171}"/>
    <cellStyle name="出力 4 2 3 22 2" xfId="20170" xr:uid="{03D7E5EB-CB61-4C27-BFA5-9CD367A17FFC}"/>
    <cellStyle name="出力 4 2 3 22 2 2" xfId="41861" xr:uid="{780F4700-333B-4A50-BE8A-B3CC227A6258}"/>
    <cellStyle name="出力 4 2 3 22 3" xfId="31102" xr:uid="{35A0A2C2-0BB4-44C8-B97D-00E7FFD815A9}"/>
    <cellStyle name="出力 4 2 3 23" xfId="10045" xr:uid="{C60C6807-BC08-4F56-99D3-122A91EB64DB}"/>
    <cellStyle name="出力 4 2 3 23 2" xfId="20802" xr:uid="{D31E7F3B-B70B-4E74-9361-A2E2124B04AB}"/>
    <cellStyle name="出力 4 2 3 23 2 2" xfId="42493" xr:uid="{DEFCD973-478D-4374-A6A3-D0C87FA58B8E}"/>
    <cellStyle name="出力 4 2 3 23 3" xfId="31734" xr:uid="{674DCA16-7A52-45C6-B864-5F016B8101EB}"/>
    <cellStyle name="出力 4 2 3 24" xfId="10704" xr:uid="{E2C7BA47-7F6A-4519-9C46-61F0C4C7ADFD}"/>
    <cellStyle name="出力 4 2 3 24 2" xfId="21461" xr:uid="{8CA9BAF5-1639-49C2-A925-203EBF351B69}"/>
    <cellStyle name="出力 4 2 3 24 2 2" xfId="43152" xr:uid="{5748901A-63B6-4E03-B865-0AE3B39FA6C8}"/>
    <cellStyle name="出力 4 2 3 24 3" xfId="32393" xr:uid="{C1015E35-56C7-4713-9373-7EA54578764D}"/>
    <cellStyle name="出力 4 2 3 25" xfId="11327" xr:uid="{635919DB-CE2B-4E7C-B176-9B7F6B613365}"/>
    <cellStyle name="出力 4 2 3 25 2" xfId="22084" xr:uid="{4996625A-A2BB-4213-95CD-9DADF688E68C}"/>
    <cellStyle name="出力 4 2 3 25 2 2" xfId="43775" xr:uid="{E6C8FE8B-1EE0-443B-9876-C6A6E46A3150}"/>
    <cellStyle name="出力 4 2 3 25 3" xfId="33016" xr:uid="{CA7AC817-BDAB-4A02-9E98-788F7C7EF4DF}"/>
    <cellStyle name="出力 4 2 3 26" xfId="11935" xr:uid="{35939F48-0364-40C8-AC40-0DC1A594715D}"/>
    <cellStyle name="出力 4 2 3 26 2" xfId="22692" xr:uid="{3DE80F14-0BB6-4D51-AE76-A0BEAA115757}"/>
    <cellStyle name="出力 4 2 3 26 2 2" xfId="44383" xr:uid="{CF59E680-BA55-40C1-B4E7-91D27A9AA456}"/>
    <cellStyle name="出力 4 2 3 26 3" xfId="33624" xr:uid="{83FD7D3C-F0B9-46A8-A5CD-39F88B23669F}"/>
    <cellStyle name="出力 4 2 3 27" xfId="12558" xr:uid="{7DC9C0D2-F2D0-451C-8485-BBF5384F19C4}"/>
    <cellStyle name="出力 4 2 3 27 2" xfId="23315" xr:uid="{B2D528C4-C461-4E45-BA9F-612915F50541}"/>
    <cellStyle name="出力 4 2 3 27 2 2" xfId="45006" xr:uid="{ADDD9FD3-B8B6-4F19-BAE7-ADC42E643846}"/>
    <cellStyle name="出力 4 2 3 27 3" xfId="34247" xr:uid="{E7CA7DA0-DFB2-4168-9DCB-16D3B4063B1F}"/>
    <cellStyle name="出力 4 2 3 28" xfId="13229" xr:uid="{FFEB2DA9-9D91-4570-963B-EEBD3B485B08}"/>
    <cellStyle name="出力 4 2 3 28 2" xfId="34918" xr:uid="{9A91C6B4-FC4F-4127-AE92-4BDF6BA83D6A}"/>
    <cellStyle name="出力 4 2 3 29" xfId="24158" xr:uid="{89F1E398-C8AB-4520-A34B-CB2801A82BA1}"/>
    <cellStyle name="出力 4 2 3 3" xfId="2875" xr:uid="{D07EACE4-AD81-45E2-84E4-A6FA69E25F20}"/>
    <cellStyle name="出力 4 2 3 3 10" xfId="8903" xr:uid="{AEA3FF1E-7F85-41F5-8E1A-7202E7B0886C}"/>
    <cellStyle name="出力 4 2 3 3 10 2" xfId="19659" xr:uid="{9CD6BD1C-AD06-475E-AEFC-CAF95078874D}"/>
    <cellStyle name="出力 4 2 3 3 10 2 2" xfId="41350" xr:uid="{4FADB99C-54E3-4D48-8CF9-AE0069B18539}"/>
    <cellStyle name="出力 4 2 3 3 10 3" xfId="30591" xr:uid="{99FC3482-3DEC-4A16-A632-A2CB68ACA38C}"/>
    <cellStyle name="出力 4 2 3 3 11" xfId="9528" xr:uid="{DAB7F97C-E3C9-46A0-9186-0CCA5A8F05C4}"/>
    <cellStyle name="出力 4 2 3 3 11 2" xfId="20285" xr:uid="{7F4418D8-EA99-411F-8FC7-6B870BD7BB7D}"/>
    <cellStyle name="出力 4 2 3 3 11 2 2" xfId="41976" xr:uid="{EA87419A-6D8F-4947-97EB-1E815037CD38}"/>
    <cellStyle name="出力 4 2 3 3 11 3" xfId="31217" xr:uid="{87B429D0-F261-4565-A1FC-821854819C78}"/>
    <cellStyle name="出力 4 2 3 3 12" xfId="10163" xr:uid="{DBDF2ABF-C3C3-4886-B0D3-8EB431744B1F}"/>
    <cellStyle name="出力 4 2 3 3 12 2" xfId="20920" xr:uid="{E57D05AE-0E64-4185-8112-28E264CE72F3}"/>
    <cellStyle name="出力 4 2 3 3 12 2 2" xfId="42611" xr:uid="{D7B6B1D4-9AAF-4570-8585-F202AE4EE7CE}"/>
    <cellStyle name="出力 4 2 3 3 12 3" xfId="31852" xr:uid="{D3CB3C79-C1AC-41FC-B8B2-40DED04BCAA8}"/>
    <cellStyle name="出力 4 2 3 3 13" xfId="10815" xr:uid="{EB7C16F1-0BE8-4E1C-93D2-227C39FAF0B3}"/>
    <cellStyle name="出力 4 2 3 3 13 2" xfId="21572" xr:uid="{96E66524-4236-46E5-A209-9016C8AB397E}"/>
    <cellStyle name="出力 4 2 3 3 13 2 2" xfId="43263" xr:uid="{A0A13AB7-148A-4690-9A53-DC4A8B6A6309}"/>
    <cellStyle name="出力 4 2 3 3 13 3" xfId="32504" xr:uid="{7A251CB5-0DBA-4648-B5E5-1BC593D1C55E}"/>
    <cellStyle name="出力 4 2 3 3 14" xfId="11440" xr:uid="{14455B33-01E4-4326-9587-32EB629BEC58}"/>
    <cellStyle name="出力 4 2 3 3 14 2" xfId="22197" xr:uid="{294EDAA9-D0E6-4204-8490-247063F8099C}"/>
    <cellStyle name="出力 4 2 3 3 14 2 2" xfId="43888" xr:uid="{2126B171-395F-4FC9-B9B2-9A26BE0385DD}"/>
    <cellStyle name="出力 4 2 3 3 14 3" xfId="33129" xr:uid="{D155634C-4150-4A63-9BC4-C337DFC03DA1}"/>
    <cellStyle name="出力 4 2 3 3 15" xfId="12045" xr:uid="{65CAE988-0CF6-46A8-B907-A5D48E670495}"/>
    <cellStyle name="出力 4 2 3 3 15 2" xfId="22802" xr:uid="{AE6D6CD3-96FD-467C-8B80-0DEE08412F84}"/>
    <cellStyle name="出力 4 2 3 3 15 2 2" xfId="44493" xr:uid="{131FD482-9F5A-4BC9-AABC-EB0D0C0A7ED1}"/>
    <cellStyle name="出力 4 2 3 3 15 3" xfId="33734" xr:uid="{78C54186-A9F1-4C1C-8064-5EB08476F8F6}"/>
    <cellStyle name="出力 4 2 3 3 16" xfId="12674" xr:uid="{1694303A-EE1B-4E14-A024-2B57B84716BE}"/>
    <cellStyle name="出力 4 2 3 3 16 2" xfId="23431" xr:uid="{86823B24-660F-41DF-9FD9-22AAACCABFF4}"/>
    <cellStyle name="出力 4 2 3 3 16 2 2" xfId="45122" xr:uid="{9F57E9BF-9922-41D0-B426-893DA629A769}"/>
    <cellStyle name="出力 4 2 3 3 16 3" xfId="34363" xr:uid="{EF3A7E4C-8337-4AD9-A2DF-BF2B44A72555}"/>
    <cellStyle name="出力 4 2 3 3 17" xfId="13345" xr:uid="{7B6D03E3-4BCC-434B-ADDC-C86051EF8704}"/>
    <cellStyle name="出力 4 2 3 3 17 2" xfId="35034" xr:uid="{9AC2C92E-DDB0-4A93-B5D3-12411AC46C5D}"/>
    <cellStyle name="出力 4 2 3 3 18" xfId="24274" xr:uid="{162381ED-229C-47B9-957C-61CAEEB7C2B0}"/>
    <cellStyle name="出力 4 2 3 3 19" xfId="45972" xr:uid="{376F1284-F918-4FF2-B85D-0325A3184B81}"/>
    <cellStyle name="出力 4 2 3 3 2" xfId="3526" xr:uid="{7D93B69E-82C8-4340-A5C2-8158A9C10A33}"/>
    <cellStyle name="出力 4 2 3 3 2 2" xfId="14282" xr:uid="{62427333-94D8-416D-B66A-28EC5EF1CB41}"/>
    <cellStyle name="出力 4 2 3 3 2 2 2" xfId="35972" xr:uid="{4A63FC47-E561-4898-94D1-85D2A376C08B}"/>
    <cellStyle name="出力 4 2 3 3 2 2 3" xfId="50183" xr:uid="{79C8B1FE-72F9-4FBB-A103-89B3E6759A63}"/>
    <cellStyle name="出力 4 2 3 3 2 3" xfId="25214" xr:uid="{B4AC10BB-BC28-4B21-8EEA-777CEC40B13C}"/>
    <cellStyle name="出力 4 2 3 3 2 4" xfId="48014" xr:uid="{024638DC-3A04-4B54-B0C3-FF8CC50D2FA5}"/>
    <cellStyle name="出力 4 2 3 3 20" xfId="46650" xr:uid="{5B926963-A396-4929-96C3-7DF614D5BAE2}"/>
    <cellStyle name="出力 4 2 3 3 21" xfId="47334" xr:uid="{6AF88424-DDC0-462B-A246-25CA2E3F7A7F}"/>
    <cellStyle name="出力 4 2 3 3 3" xfId="4206" xr:uid="{00F888C5-BC7D-4BE5-BDCB-B89C8ABF9759}"/>
    <cellStyle name="出力 4 2 3 3 3 2" xfId="14962" xr:uid="{5988FDED-6FBB-4A37-8278-2A79A5813692}"/>
    <cellStyle name="出力 4 2 3 3 3 2 2" xfId="36652" xr:uid="{04A2A6DC-19CC-4EFC-92A0-26B12C3D56D5}"/>
    <cellStyle name="出力 4 2 3 3 3 2 3" xfId="50863" xr:uid="{64B3CE85-E16B-4879-A85F-3246F4CED6CB}"/>
    <cellStyle name="出力 4 2 3 3 3 3" xfId="25894" xr:uid="{E95CF9C6-CE13-4311-B113-AAABB3B91E25}"/>
    <cellStyle name="出力 4 2 3 3 3 4" xfId="48694" xr:uid="{AA980ABC-00B4-4B2F-A58D-FC6012E77847}"/>
    <cellStyle name="出力 4 2 3 3 4" xfId="4882" xr:uid="{6BC2C917-8CC9-4982-B9D6-271FFF2A303B}"/>
    <cellStyle name="出力 4 2 3 3 4 2" xfId="15638" xr:uid="{E64210BB-9D37-47A7-8566-780B320AA5DD}"/>
    <cellStyle name="出力 4 2 3 3 4 2 2" xfId="37328" xr:uid="{163810E5-01F4-4D22-A0FC-BE3772538E1F}"/>
    <cellStyle name="出力 4 2 3 3 4 3" xfId="26570" xr:uid="{D73285A6-6547-409A-A405-7E5E08478F0E}"/>
    <cellStyle name="出力 4 2 3 3 4 4" xfId="49503" xr:uid="{098A56F6-0B5E-4E83-9BEE-DD1B6FFC63D2}"/>
    <cellStyle name="出力 4 2 3 3 5" xfId="5562" xr:uid="{623BEBEA-17DC-4BDB-8E03-82D491C71703}"/>
    <cellStyle name="出力 4 2 3 3 5 2" xfId="16318" xr:uid="{7352CEAA-18EC-406E-BDDC-83D033F91BB7}"/>
    <cellStyle name="出力 4 2 3 3 5 2 2" xfId="38008" xr:uid="{1C7E1339-D910-4CEC-8683-2EA5C1A9B6B4}"/>
    <cellStyle name="出力 4 2 3 3 5 3" xfId="27249" xr:uid="{9E435667-A7C6-4A11-9C4A-CACEE99F1523}"/>
    <cellStyle name="出力 4 2 3 3 6" xfId="6245" xr:uid="{DC14A477-3FEF-41AC-9E3F-CB9993A3C6C7}"/>
    <cellStyle name="出力 4 2 3 3 6 2" xfId="17001" xr:uid="{05B9A784-BA92-426E-9B23-6DAF473C3F82}"/>
    <cellStyle name="出力 4 2 3 3 6 2 2" xfId="38691" xr:uid="{3A8AB6E2-4FBA-4656-B04F-8B6E1BA38F7E}"/>
    <cellStyle name="出力 4 2 3 3 6 3" xfId="27932" xr:uid="{7CB0E036-120E-465B-99B1-4DC7A1F0C912}"/>
    <cellStyle name="出力 4 2 3 3 7" xfId="6924" xr:uid="{2D05C1F0-0DF4-48F0-B1AF-687EC2E32E59}"/>
    <cellStyle name="出力 4 2 3 3 7 2" xfId="17680" xr:uid="{1E0CC633-FB63-485B-8B0F-43AD695184BB}"/>
    <cellStyle name="出力 4 2 3 3 7 2 2" xfId="39370" xr:uid="{BE71651F-7500-4F48-9A5D-8EE5553B2BC3}"/>
    <cellStyle name="出力 4 2 3 3 7 3" xfId="28611" xr:uid="{9D8CA273-CE17-4648-B224-1F68C0107F31}"/>
    <cellStyle name="出力 4 2 3 3 8" xfId="7587" xr:uid="{8F1FBDC1-F616-461C-B406-D5FFD108B913}"/>
    <cellStyle name="出力 4 2 3 3 8 2" xfId="18343" xr:uid="{A375C0DA-8BC7-494C-8095-F22CD65A6899}"/>
    <cellStyle name="出力 4 2 3 3 8 2 2" xfId="40034" xr:uid="{E88C5439-9B38-4349-A216-CEBC6ABBB525}"/>
    <cellStyle name="出力 4 2 3 3 8 3" xfId="29275" xr:uid="{32E6A6C3-7780-40F6-B20D-4DD6B646193B}"/>
    <cellStyle name="出力 4 2 3 3 9" xfId="8223" xr:uid="{1379F82E-DDF1-4293-9797-1C041C99E6F3}"/>
    <cellStyle name="出力 4 2 3 3 9 2" xfId="18979" xr:uid="{5BF8E7C6-613A-4C41-BF58-563A2FF40E37}"/>
    <cellStyle name="出力 4 2 3 3 9 2 2" xfId="40670" xr:uid="{9E04698B-4315-4A32-981C-2C52A0DACDB5}"/>
    <cellStyle name="出力 4 2 3 3 9 3" xfId="29911" xr:uid="{E2C4F486-36C8-4850-9DDA-26B92249772E}"/>
    <cellStyle name="出力 4 2 3 30" xfId="45856" xr:uid="{13C5A313-D7CC-4C09-AA19-423DD0650CE7}"/>
    <cellStyle name="出力 4 2 3 31" xfId="46534" xr:uid="{F19A6C22-79FF-4F1E-A62D-FEEF84406A2D}"/>
    <cellStyle name="出力 4 2 3 32" xfId="47218" xr:uid="{AB218E91-A099-40F0-9DD2-61102DF2244F}"/>
    <cellStyle name="出力 4 2 3 4" xfId="2932" xr:uid="{68D50EF6-BC44-4EA6-A82C-BEBBC6280967}"/>
    <cellStyle name="出力 4 2 3 4 10" xfId="8960" xr:uid="{33971405-FDE9-4063-BDFD-162CEFEDB81C}"/>
    <cellStyle name="出力 4 2 3 4 10 2" xfId="19716" xr:uid="{E1BA4722-7BD0-47B9-BFAE-C66F3046B091}"/>
    <cellStyle name="出力 4 2 3 4 10 2 2" xfId="41407" xr:uid="{A229C7FD-D5E9-4B80-8801-C499F8AE858B}"/>
    <cellStyle name="出力 4 2 3 4 10 3" xfId="30648" xr:uid="{9DCB5A85-D4AB-4D0D-AC17-86ECBC458338}"/>
    <cellStyle name="出力 4 2 3 4 11" xfId="9585" xr:uid="{DF778FD7-1C75-47E8-8367-34F7EECA5E5E}"/>
    <cellStyle name="出力 4 2 3 4 11 2" xfId="20342" xr:uid="{793E46E5-21E5-42F4-A288-29435634FD43}"/>
    <cellStyle name="出力 4 2 3 4 11 2 2" xfId="42033" xr:uid="{0ED9CD4A-058D-41A6-B82F-69829872B25D}"/>
    <cellStyle name="出力 4 2 3 4 11 3" xfId="31274" xr:uid="{E14AAD91-F1B1-4BE3-8C2F-EC7DEBECF256}"/>
    <cellStyle name="出力 4 2 3 4 12" xfId="10220" xr:uid="{2B555FAF-91EA-43DE-8F27-E0ACA0C8D1E5}"/>
    <cellStyle name="出力 4 2 3 4 12 2" xfId="20977" xr:uid="{8C26567E-74FC-40DF-A0FF-B349909FC172}"/>
    <cellStyle name="出力 4 2 3 4 12 2 2" xfId="42668" xr:uid="{9267C50F-1D3E-4928-A027-4516F843E44A}"/>
    <cellStyle name="出力 4 2 3 4 12 3" xfId="31909" xr:uid="{B9A3E06E-7980-476E-A7B9-DB00E8D419E5}"/>
    <cellStyle name="出力 4 2 3 4 13" xfId="10872" xr:uid="{A4B26C66-93DA-4566-ADC3-CE7039A13989}"/>
    <cellStyle name="出力 4 2 3 4 13 2" xfId="21629" xr:uid="{B76270FD-5F77-4AF0-AA9E-505C07D14FAC}"/>
    <cellStyle name="出力 4 2 3 4 13 2 2" xfId="43320" xr:uid="{1678B843-E422-4215-8A5B-64CCD0826C10}"/>
    <cellStyle name="出力 4 2 3 4 13 3" xfId="32561" xr:uid="{21905522-EF72-4832-A4D6-7EC941858E77}"/>
    <cellStyle name="出力 4 2 3 4 14" xfId="11497" xr:uid="{99A3C4CC-352F-4D65-B924-394BCF249091}"/>
    <cellStyle name="出力 4 2 3 4 14 2" xfId="22254" xr:uid="{0FD2CF16-AA55-411B-8432-355E905B866C}"/>
    <cellStyle name="出力 4 2 3 4 14 2 2" xfId="43945" xr:uid="{241B7801-7CC7-408B-9005-52A3EF4FE755}"/>
    <cellStyle name="出力 4 2 3 4 14 3" xfId="33186" xr:uid="{2E568DE2-32D8-4F20-AFEB-B54F66E5DEC7}"/>
    <cellStyle name="出力 4 2 3 4 15" xfId="12102" xr:uid="{192DE455-A621-412C-BDA5-A0C8B40D6EC5}"/>
    <cellStyle name="出力 4 2 3 4 15 2" xfId="22859" xr:uid="{42312A66-0561-43B2-8509-AC4CEB6847F4}"/>
    <cellStyle name="出力 4 2 3 4 15 2 2" xfId="44550" xr:uid="{3706D447-AEC2-4B4C-B97D-5C3841824490}"/>
    <cellStyle name="出力 4 2 3 4 15 3" xfId="33791" xr:uid="{C354280B-AC7E-403A-BFF4-9C1387C1CA7C}"/>
    <cellStyle name="出力 4 2 3 4 16" xfId="12731" xr:uid="{5A0A91E4-080D-4010-AADB-688356CB95DD}"/>
    <cellStyle name="出力 4 2 3 4 16 2" xfId="23488" xr:uid="{8FC1EF3E-04EB-4CCF-AB8D-FFE2F5520E8E}"/>
    <cellStyle name="出力 4 2 3 4 16 2 2" xfId="45179" xr:uid="{8637167C-B4D9-4079-8217-E273C8D4D143}"/>
    <cellStyle name="出力 4 2 3 4 16 3" xfId="34420" xr:uid="{461AF4DE-92A6-4EC4-9411-D46AC7536A69}"/>
    <cellStyle name="出力 4 2 3 4 17" xfId="13402" xr:uid="{E176BB32-2069-4426-98A9-53D33BC7BAD7}"/>
    <cellStyle name="出力 4 2 3 4 17 2" xfId="35091" xr:uid="{44F152D9-0A0C-44B3-889A-0461F62830D4}"/>
    <cellStyle name="出力 4 2 3 4 18" xfId="24331" xr:uid="{C78C7592-0FE9-4D56-A2A1-117E9B367B72}"/>
    <cellStyle name="出力 4 2 3 4 19" xfId="46029" xr:uid="{7818CAC4-572F-4EB0-801E-72929E7A6A87}"/>
    <cellStyle name="出力 4 2 3 4 2" xfId="3583" xr:uid="{3F0DC935-F85C-4A23-AFB3-CC8DBEE0AA16}"/>
    <cellStyle name="出力 4 2 3 4 2 2" xfId="14339" xr:uid="{1CD7586A-A286-4C41-81A2-A48E39AC6840}"/>
    <cellStyle name="出力 4 2 3 4 2 2 2" xfId="36029" xr:uid="{618C3514-F25B-4C5E-A711-AA8DAE69FA3F}"/>
    <cellStyle name="出力 4 2 3 4 2 2 3" xfId="50240" xr:uid="{99392F60-7DE6-4F42-A76B-BA57C4FD5415}"/>
    <cellStyle name="出力 4 2 3 4 2 3" xfId="25271" xr:uid="{76E17667-C48B-492A-B68B-0661C83687B9}"/>
    <cellStyle name="出力 4 2 3 4 2 4" xfId="48071" xr:uid="{06491786-11B5-4097-B9B7-EA13FBD7B5AD}"/>
    <cellStyle name="出力 4 2 3 4 20" xfId="46707" xr:uid="{F6CD714C-95B9-4B83-B3BB-CE72581DB252}"/>
    <cellStyle name="出力 4 2 3 4 21" xfId="47391" xr:uid="{14245F55-FDDC-4090-BDDD-B4E417C96FB1}"/>
    <cellStyle name="出力 4 2 3 4 3" xfId="4263" xr:uid="{5CF730EA-140E-4490-ADA3-91EC7B9BE3B1}"/>
    <cellStyle name="出力 4 2 3 4 3 2" xfId="15019" xr:uid="{0A2708B2-1794-40C2-8104-6A3CD7332FA9}"/>
    <cellStyle name="出力 4 2 3 4 3 2 2" xfId="36709" xr:uid="{E85A2492-2384-4A60-88A3-F707EE917709}"/>
    <cellStyle name="出力 4 2 3 4 3 2 3" xfId="50920" xr:uid="{52CDA8E2-38E8-4F28-ADB9-6182F60BDF50}"/>
    <cellStyle name="出力 4 2 3 4 3 3" xfId="25951" xr:uid="{3B805730-AE7A-4586-94D8-2B8DFCEDA3E6}"/>
    <cellStyle name="出力 4 2 3 4 3 4" xfId="48751" xr:uid="{34DD58D8-D1FD-4426-B98B-52F2361DB928}"/>
    <cellStyle name="出力 4 2 3 4 4" xfId="4939" xr:uid="{90748D35-0499-47D0-89D6-27100A65857A}"/>
    <cellStyle name="出力 4 2 3 4 4 2" xfId="15695" xr:uid="{824B33FB-1F1C-45FC-A743-3A73BEE648EB}"/>
    <cellStyle name="出力 4 2 3 4 4 2 2" xfId="37385" xr:uid="{EB25C294-FE7A-46E6-8C72-8DA93443C58C}"/>
    <cellStyle name="出力 4 2 3 4 4 3" xfId="26627" xr:uid="{7FE08AF0-88C0-4507-AF00-C01DB775492B}"/>
    <cellStyle name="出力 4 2 3 4 4 4" xfId="49560" xr:uid="{6D151532-206D-4D46-AE5E-529374C7227C}"/>
    <cellStyle name="出力 4 2 3 4 5" xfId="5619" xr:uid="{685FE589-B71B-4C74-8273-FB168204A9AC}"/>
    <cellStyle name="出力 4 2 3 4 5 2" xfId="16375" xr:uid="{FF93C8B5-22FE-470A-ABEA-2796FBA4B027}"/>
    <cellStyle name="出力 4 2 3 4 5 2 2" xfId="38065" xr:uid="{5470A396-4588-4F59-A7F2-B9ED76D569FB}"/>
    <cellStyle name="出力 4 2 3 4 5 3" xfId="27306" xr:uid="{71236B49-0DD9-44ED-8894-66257B48469C}"/>
    <cellStyle name="出力 4 2 3 4 6" xfId="6302" xr:uid="{330087D7-36E3-4161-A9CD-FA4C2F27A39D}"/>
    <cellStyle name="出力 4 2 3 4 6 2" xfId="17058" xr:uid="{C13A22BE-876F-47D1-BF2B-A148F4107D12}"/>
    <cellStyle name="出力 4 2 3 4 6 2 2" xfId="38748" xr:uid="{83F796DE-23F3-4847-AF94-C914FF65497B}"/>
    <cellStyle name="出力 4 2 3 4 6 3" xfId="27989" xr:uid="{E92A5398-C24F-446D-AF4A-7A573BECF934}"/>
    <cellStyle name="出力 4 2 3 4 7" xfId="6981" xr:uid="{9AAB54DD-B608-4E92-9D27-D89962E74103}"/>
    <cellStyle name="出力 4 2 3 4 7 2" xfId="17737" xr:uid="{B80A0E57-6B93-4CDB-A49C-4948FD8271F2}"/>
    <cellStyle name="出力 4 2 3 4 7 2 2" xfId="39427" xr:uid="{CFE2414C-B149-4E3F-B84D-4D56976437F8}"/>
    <cellStyle name="出力 4 2 3 4 7 3" xfId="28668" xr:uid="{AFA81D78-40F4-4771-A1A7-D5C5FDCCC08A}"/>
    <cellStyle name="出力 4 2 3 4 8" xfId="7644" xr:uid="{A6CF43A7-2D88-4EBF-ABCD-825A94468F0E}"/>
    <cellStyle name="出力 4 2 3 4 8 2" xfId="18400" xr:uid="{D65C6002-B8A8-42C0-8A1C-6EBDEB3228A3}"/>
    <cellStyle name="出力 4 2 3 4 8 2 2" xfId="40091" xr:uid="{C3507EBD-8507-4C43-9B85-022F21B7CB99}"/>
    <cellStyle name="出力 4 2 3 4 8 3" xfId="29332" xr:uid="{90AE7269-F1EE-4D15-9162-A2B1CBED983A}"/>
    <cellStyle name="出力 4 2 3 4 9" xfId="8280" xr:uid="{F629EB18-A877-473A-A0A2-249412F85AB3}"/>
    <cellStyle name="出力 4 2 3 4 9 2" xfId="19036" xr:uid="{800422C8-17D5-408E-82BE-F2804628B5D6}"/>
    <cellStyle name="出力 4 2 3 4 9 2 2" xfId="40727" xr:uid="{53C03A06-9491-49F9-B2C9-673EA319121F}"/>
    <cellStyle name="出力 4 2 3 4 9 3" xfId="29968" xr:uid="{E3579C24-0D14-440D-80DA-1FAF2DF20275}"/>
    <cellStyle name="出力 4 2 3 5" xfId="2991" xr:uid="{6BA57A5C-E4FC-4FC6-8C33-0564A821D003}"/>
    <cellStyle name="出力 4 2 3 5 10" xfId="9019" xr:uid="{287691BF-A013-4EC1-9867-43E46835CC8C}"/>
    <cellStyle name="出力 4 2 3 5 10 2" xfId="19776" xr:uid="{2677723C-93DF-4B7E-AD59-7143413AB74B}"/>
    <cellStyle name="出力 4 2 3 5 10 2 2" xfId="41467" xr:uid="{B52224D4-A6D2-45C0-AADE-CCE56D3BBEB3}"/>
    <cellStyle name="出力 4 2 3 5 10 3" xfId="30708" xr:uid="{52070DD5-E0AA-4D20-9202-85BFACEF19E8}"/>
    <cellStyle name="出力 4 2 3 5 11" xfId="9645" xr:uid="{D5535EF3-1191-4745-BC00-51D453DEBB22}"/>
    <cellStyle name="出力 4 2 3 5 11 2" xfId="20402" xr:uid="{02682B9F-539F-474F-AA0D-A1B7CFE8E966}"/>
    <cellStyle name="出力 4 2 3 5 11 2 2" xfId="42093" xr:uid="{9F060C89-E443-457A-B08D-81FB4D1140AA}"/>
    <cellStyle name="出力 4 2 3 5 11 3" xfId="31334" xr:uid="{F9A6ADB7-4B38-4FE7-A881-55EF2459BCC6}"/>
    <cellStyle name="出力 4 2 3 5 12" xfId="10280" xr:uid="{BD8C398A-8429-4D16-8416-52B51F5C2ED7}"/>
    <cellStyle name="出力 4 2 3 5 12 2" xfId="21037" xr:uid="{4EA8A6F0-788B-4A29-8C81-DBB940D2BB9F}"/>
    <cellStyle name="出力 4 2 3 5 12 2 2" xfId="42728" xr:uid="{6586C6FF-CB50-4BA5-AA5D-FD5062C33A28}"/>
    <cellStyle name="出力 4 2 3 5 12 3" xfId="31969" xr:uid="{02BA052B-C6D7-4B49-8C1A-2B7CC3F25C95}"/>
    <cellStyle name="出力 4 2 3 5 13" xfId="10932" xr:uid="{47CE385D-C5CC-41DE-B1B5-D87AD8DF3F96}"/>
    <cellStyle name="出力 4 2 3 5 13 2" xfId="21689" xr:uid="{92BBE352-7637-4FF7-B523-9ECA2BF5A9F5}"/>
    <cellStyle name="出力 4 2 3 5 13 2 2" xfId="43380" xr:uid="{8263D206-F1D4-4C4F-B4F2-C4DDCE1EAA88}"/>
    <cellStyle name="出力 4 2 3 5 13 3" xfId="32621" xr:uid="{02CE3420-C6C4-4F82-9A2D-BA3933E301F4}"/>
    <cellStyle name="出力 4 2 3 5 14" xfId="11557" xr:uid="{FD5E83A7-D7E6-4730-8355-5A0022AC7D59}"/>
    <cellStyle name="出力 4 2 3 5 14 2" xfId="22314" xr:uid="{4DB8F986-0602-4859-9973-81155B059746}"/>
    <cellStyle name="出力 4 2 3 5 14 2 2" xfId="44005" xr:uid="{B62202D1-B5E0-4FF3-AD24-446504F81EA9}"/>
    <cellStyle name="出力 4 2 3 5 14 3" xfId="33246" xr:uid="{6A06ED73-10BD-468C-A8BB-ECCB808B5EF6}"/>
    <cellStyle name="出力 4 2 3 5 15" xfId="12162" xr:uid="{AAC42B8B-CDA9-4010-8555-B47F21F3B79C}"/>
    <cellStyle name="出力 4 2 3 5 15 2" xfId="22919" xr:uid="{C51A7816-5601-42E3-A20D-5ED0DCBD8C5F}"/>
    <cellStyle name="出力 4 2 3 5 15 2 2" xfId="44610" xr:uid="{840D8514-5632-43A6-8A61-0BF7DC10FB52}"/>
    <cellStyle name="出力 4 2 3 5 15 3" xfId="33851" xr:uid="{6FBB2B59-4968-416C-9E03-3720FC8278C6}"/>
    <cellStyle name="出力 4 2 3 5 16" xfId="12791" xr:uid="{73A0EAC9-D675-45D2-BC0E-070055215D95}"/>
    <cellStyle name="出力 4 2 3 5 16 2" xfId="23548" xr:uid="{32983F7B-2E91-4ED3-9010-D8F362C8DCF1}"/>
    <cellStyle name="出力 4 2 3 5 16 2 2" xfId="45239" xr:uid="{72083410-F13D-4CC9-96D7-764543573F7E}"/>
    <cellStyle name="出力 4 2 3 5 16 3" xfId="34480" xr:uid="{AD8297AF-89C4-4279-9B60-B93E5BFCC58B}"/>
    <cellStyle name="出力 4 2 3 5 17" xfId="13462" xr:uid="{CD8BECAE-9003-49D3-B2F0-A53D5F3B8C38}"/>
    <cellStyle name="出力 4 2 3 5 17 2" xfId="35151" xr:uid="{9582FD17-C7CC-46A7-B502-6C2B0C9CCD8F}"/>
    <cellStyle name="出力 4 2 3 5 18" xfId="24391" xr:uid="{08E1B59C-212E-4554-8358-369AABCF9D96}"/>
    <cellStyle name="出力 4 2 3 5 19" xfId="46089" xr:uid="{FBCE5B7C-B725-4289-89BB-B402D2F68F71}"/>
    <cellStyle name="出力 4 2 3 5 2" xfId="3643" xr:uid="{8CCEA3FC-FCBD-4BDE-85AC-5787FF20B7C8}"/>
    <cellStyle name="出力 4 2 3 5 2 2" xfId="14399" xr:uid="{4B31D426-D08D-448B-94AD-38E36E882581}"/>
    <cellStyle name="出力 4 2 3 5 2 2 2" xfId="36089" xr:uid="{B8BA006F-25D8-4FC1-B9E2-4D43F50124D6}"/>
    <cellStyle name="出力 4 2 3 5 2 2 3" xfId="50300" xr:uid="{BAE83547-56B2-451A-80CA-9D38E5DFD9A4}"/>
    <cellStyle name="出力 4 2 3 5 2 3" xfId="25331" xr:uid="{9BFFCBEB-E766-4AFB-B9CC-48838CF10D7B}"/>
    <cellStyle name="出力 4 2 3 5 2 4" xfId="48131" xr:uid="{D4BAE8F1-E7A7-42F6-B6B2-927F64B5A802}"/>
    <cellStyle name="出力 4 2 3 5 20" xfId="46767" xr:uid="{203E2309-B35A-47DD-9CF8-17B4A8ED3C7C}"/>
    <cellStyle name="出力 4 2 3 5 21" xfId="47451" xr:uid="{BA38DDC5-B4FB-4DA0-A936-5A03390367EB}"/>
    <cellStyle name="出力 4 2 3 5 3" xfId="4323" xr:uid="{6CB8F1B2-99BB-4AE5-9072-64F746BF95D9}"/>
    <cellStyle name="出力 4 2 3 5 3 2" xfId="15079" xr:uid="{AE7AC40E-CED2-493D-8514-6ACA52A3B7EB}"/>
    <cellStyle name="出力 4 2 3 5 3 2 2" xfId="36769" xr:uid="{A534DBB5-B2F2-4676-A8BD-FAEE959BA291}"/>
    <cellStyle name="出力 4 2 3 5 3 2 3" xfId="50980" xr:uid="{714A153D-195C-404C-BF09-398221B0F5AB}"/>
    <cellStyle name="出力 4 2 3 5 3 3" xfId="26011" xr:uid="{E574582A-2A20-4753-BCF8-5DDBD8B7F709}"/>
    <cellStyle name="出力 4 2 3 5 3 4" xfId="48811" xr:uid="{AD9ADCD1-58EC-458B-81B7-692D4E9B0A6C}"/>
    <cellStyle name="出力 4 2 3 5 4" xfId="4999" xr:uid="{07E210AA-A9FF-4B80-8F59-3BD03F706E76}"/>
    <cellStyle name="出力 4 2 3 5 4 2" xfId="15755" xr:uid="{9A064AC4-8375-4006-BD48-AD861300E695}"/>
    <cellStyle name="出力 4 2 3 5 4 2 2" xfId="37445" xr:uid="{7270B0C1-7897-412A-ACB0-AB024B169389}"/>
    <cellStyle name="出力 4 2 3 5 4 3" xfId="26687" xr:uid="{1B32C17C-8108-440A-A3F1-C4B171A1CFB0}"/>
    <cellStyle name="出力 4 2 3 5 4 4" xfId="49620" xr:uid="{48333F5B-AB52-4F1E-B076-36D905AB719C}"/>
    <cellStyle name="出力 4 2 3 5 5" xfId="5679" xr:uid="{A81F9284-86D1-463E-BB09-A7A557DDE6DA}"/>
    <cellStyle name="出力 4 2 3 5 5 2" xfId="16435" xr:uid="{66B2A0F1-FDFC-4160-8729-BED125D529F6}"/>
    <cellStyle name="出力 4 2 3 5 5 2 2" xfId="38125" xr:uid="{685E3D96-02AA-4841-9224-1EC0B29878B8}"/>
    <cellStyle name="出力 4 2 3 5 5 3" xfId="27366" xr:uid="{BFB7382F-4432-4276-8396-68D131E66813}"/>
    <cellStyle name="出力 4 2 3 5 6" xfId="6362" xr:uid="{BF633FF5-9D55-4EF6-A3D6-B4F03BFF113B}"/>
    <cellStyle name="出力 4 2 3 5 6 2" xfId="17118" xr:uid="{32437760-25B6-4BA7-8480-FFBA05DD7F25}"/>
    <cellStyle name="出力 4 2 3 5 6 2 2" xfId="38808" xr:uid="{E0BFFD13-3E3D-4AB1-BA00-BCBB9E82B58A}"/>
    <cellStyle name="出力 4 2 3 5 6 3" xfId="28049" xr:uid="{885D8DC7-11C4-49C1-A948-6E2E50DB2355}"/>
    <cellStyle name="出力 4 2 3 5 7" xfId="7041" xr:uid="{BA7FDA29-40CA-42BB-B997-EBFEE5AF90DF}"/>
    <cellStyle name="出力 4 2 3 5 7 2" xfId="17797" xr:uid="{EE3F8408-51EC-4D28-B349-9F3F4B05E5CC}"/>
    <cellStyle name="出力 4 2 3 5 7 2 2" xfId="39487" xr:uid="{370BDF45-834D-4F6B-9801-75E10D0A1AA5}"/>
    <cellStyle name="出力 4 2 3 5 7 3" xfId="28728" xr:uid="{3B7A2D0A-7601-4D90-BDA0-84559D95237B}"/>
    <cellStyle name="出力 4 2 3 5 8" xfId="7704" xr:uid="{D33C8894-B917-4653-9415-8E2B236CBBF9}"/>
    <cellStyle name="出力 4 2 3 5 8 2" xfId="18460" xr:uid="{D227DAC0-3512-4A76-80F2-0665C107A6C9}"/>
    <cellStyle name="出力 4 2 3 5 8 2 2" xfId="40151" xr:uid="{C33B0F8F-AA87-4C30-AE2A-18110392A8D1}"/>
    <cellStyle name="出力 4 2 3 5 8 3" xfId="29392" xr:uid="{390933F7-332B-4E12-AF11-83A54783F713}"/>
    <cellStyle name="出力 4 2 3 5 9" xfId="8340" xr:uid="{4DDC1C10-AE22-48B7-9007-B70BB0F46520}"/>
    <cellStyle name="出力 4 2 3 5 9 2" xfId="19096" xr:uid="{7281EDA8-7ED1-4B64-9EBC-0AAA3088101D}"/>
    <cellStyle name="出力 4 2 3 5 9 2 2" xfId="40787" xr:uid="{ED9E8314-0E39-49C4-BECE-4380D4ED57DC}"/>
    <cellStyle name="出力 4 2 3 5 9 3" xfId="30028" xr:uid="{C6D10FA3-4BF1-4070-8A19-B6A92B894CFC}"/>
    <cellStyle name="出力 4 2 3 6" xfId="3036" xr:uid="{BC4CD72A-F0AF-4ACC-BF78-C02BF5D4DA95}"/>
    <cellStyle name="出力 4 2 3 6 10" xfId="9064" xr:uid="{4DB8D914-5F3D-43AB-86FE-F703CCFD5A85}"/>
    <cellStyle name="出力 4 2 3 6 10 2" xfId="19821" xr:uid="{370F5B07-132C-4C17-AEFA-AFEEB879EA25}"/>
    <cellStyle name="出力 4 2 3 6 10 2 2" xfId="41512" xr:uid="{4FB8377F-BCE2-4043-8991-05151998F1A5}"/>
    <cellStyle name="出力 4 2 3 6 10 3" xfId="30753" xr:uid="{71F82146-6A46-4DEB-A8F6-B5361D8051D0}"/>
    <cellStyle name="出力 4 2 3 6 11" xfId="9690" xr:uid="{6F39775B-A0BD-4420-9546-46FD2B50B529}"/>
    <cellStyle name="出力 4 2 3 6 11 2" xfId="20447" xr:uid="{6168E740-D3E3-4396-BA45-C98DF5C4582A}"/>
    <cellStyle name="出力 4 2 3 6 11 2 2" xfId="42138" xr:uid="{EA199A9D-7CCD-489F-B0B8-5CF019D148C7}"/>
    <cellStyle name="出力 4 2 3 6 11 3" xfId="31379" xr:uid="{E042C0DC-6B9A-4300-9391-1BC97EE894F1}"/>
    <cellStyle name="出力 4 2 3 6 12" xfId="10325" xr:uid="{BF2021C0-5DFA-4CCF-9F73-EFF441EABFF7}"/>
    <cellStyle name="出力 4 2 3 6 12 2" xfId="21082" xr:uid="{6A45CE25-79EC-4BF1-8DF6-26DFE780D120}"/>
    <cellStyle name="出力 4 2 3 6 12 2 2" xfId="42773" xr:uid="{A2452305-6D7B-4CDD-A0C1-1880C9A97D61}"/>
    <cellStyle name="出力 4 2 3 6 12 3" xfId="32014" xr:uid="{18619D46-F5DF-4540-94F9-F47E22035594}"/>
    <cellStyle name="出力 4 2 3 6 13" xfId="10977" xr:uid="{245E5E54-E63C-45CF-B966-0C22D7056A3E}"/>
    <cellStyle name="出力 4 2 3 6 13 2" xfId="21734" xr:uid="{C9684A89-18DF-4173-90DA-B682F1B55090}"/>
    <cellStyle name="出力 4 2 3 6 13 2 2" xfId="43425" xr:uid="{C69528FD-C76F-4C4B-AE20-A38F625A732A}"/>
    <cellStyle name="出力 4 2 3 6 13 3" xfId="32666" xr:uid="{7C9EC8C0-8AB7-4E31-88E6-449193F632E9}"/>
    <cellStyle name="出力 4 2 3 6 14" xfId="11602" xr:uid="{0603858C-C832-4CA2-887B-C43F09D1D68D}"/>
    <cellStyle name="出力 4 2 3 6 14 2" xfId="22359" xr:uid="{45F54417-C7A1-4893-9655-2C56CC95FE84}"/>
    <cellStyle name="出力 4 2 3 6 14 2 2" xfId="44050" xr:uid="{E4DEB1E5-6F07-419B-8C32-7ACA93C0A71A}"/>
    <cellStyle name="出力 4 2 3 6 14 3" xfId="33291" xr:uid="{2602577F-2333-48F4-B17C-8CC7981FA662}"/>
    <cellStyle name="出力 4 2 3 6 15" xfId="12207" xr:uid="{B7BEF9E9-1DFF-4718-A8EB-64ED49B6E61C}"/>
    <cellStyle name="出力 4 2 3 6 15 2" xfId="22964" xr:uid="{0F281A92-9984-47A1-95E2-4E0F214EBB0E}"/>
    <cellStyle name="出力 4 2 3 6 15 2 2" xfId="44655" xr:uid="{2A9C75C8-FE71-41D1-B4F7-5420D2052169}"/>
    <cellStyle name="出力 4 2 3 6 15 3" xfId="33896" xr:uid="{3E75D65C-A92F-4F1F-AA59-2E605AE35211}"/>
    <cellStyle name="出力 4 2 3 6 16" xfId="12836" xr:uid="{4F86A689-A5D2-4609-AF13-120CBD227C8A}"/>
    <cellStyle name="出力 4 2 3 6 16 2" xfId="23593" xr:uid="{3F86ADB6-3EB8-4DB2-A98E-F312559AA8C0}"/>
    <cellStyle name="出力 4 2 3 6 16 2 2" xfId="45284" xr:uid="{FC9C0833-4DDA-46F7-89E0-2BA924E9AE8F}"/>
    <cellStyle name="出力 4 2 3 6 16 3" xfId="34525" xr:uid="{0B515C6F-B45E-4584-9341-2142ABF8383C}"/>
    <cellStyle name="出力 4 2 3 6 17" xfId="13507" xr:uid="{B1246CE0-C4FF-4AED-8D01-D91BDDE38955}"/>
    <cellStyle name="出力 4 2 3 6 17 2" xfId="35196" xr:uid="{48E455F8-EB6A-4A8D-81AC-1C0E74E0C2BB}"/>
    <cellStyle name="出力 4 2 3 6 18" xfId="24436" xr:uid="{F3D77658-41B0-4ACD-9D50-74CCE86C3A78}"/>
    <cellStyle name="出力 4 2 3 6 19" xfId="46134" xr:uid="{A1EAEE36-EF7B-4C5C-BB0E-BF11EFE0190B}"/>
    <cellStyle name="出力 4 2 3 6 2" xfId="3688" xr:uid="{4E7F3DED-2FBD-4FE8-8124-A6DCCF003CE1}"/>
    <cellStyle name="出力 4 2 3 6 2 2" xfId="14444" xr:uid="{0CEBCA57-05FA-4C44-844D-135B23570CC8}"/>
    <cellStyle name="出力 4 2 3 6 2 2 2" xfId="36134" xr:uid="{3C53FCD3-ABE0-412F-A38B-881A870F6AE9}"/>
    <cellStyle name="出力 4 2 3 6 2 2 3" xfId="50345" xr:uid="{961A2DC8-198A-4771-BEBC-255CBA374D21}"/>
    <cellStyle name="出力 4 2 3 6 2 3" xfId="25376" xr:uid="{D1D43A7E-BD9D-4752-B8E0-F936C13B6BC7}"/>
    <cellStyle name="出力 4 2 3 6 2 4" xfId="48176" xr:uid="{CA363D36-3DBD-4B74-9DAC-4F0C31AFFA2C}"/>
    <cellStyle name="出力 4 2 3 6 20" xfId="46812" xr:uid="{DC2FDD3C-01FB-491F-89A5-EA8D44D4D096}"/>
    <cellStyle name="出力 4 2 3 6 21" xfId="47496" xr:uid="{212572ED-69AC-4B9A-829E-E13FF9E80845}"/>
    <cellStyle name="出力 4 2 3 6 3" xfId="4368" xr:uid="{7F3433AC-C8F9-474B-B2C4-FECB7AD71DA5}"/>
    <cellStyle name="出力 4 2 3 6 3 2" xfId="15124" xr:uid="{57D45848-9B0B-456E-813F-09B31D622238}"/>
    <cellStyle name="出力 4 2 3 6 3 2 2" xfId="36814" xr:uid="{C22FAE05-2480-4DED-8CF0-5FF36546B16D}"/>
    <cellStyle name="出力 4 2 3 6 3 2 3" xfId="51025" xr:uid="{687B43D4-0EA3-453C-B9CB-0FFE0C0C28B0}"/>
    <cellStyle name="出力 4 2 3 6 3 3" xfId="26056" xr:uid="{96BB1809-AC78-451E-B16B-9C273260316C}"/>
    <cellStyle name="出力 4 2 3 6 3 4" xfId="48856" xr:uid="{D38D6C14-7196-4F9B-892A-F1F74CCB6C76}"/>
    <cellStyle name="出力 4 2 3 6 4" xfId="5044" xr:uid="{A41A88F3-F724-42DF-8BD7-BA15AB19E9A5}"/>
    <cellStyle name="出力 4 2 3 6 4 2" xfId="15800" xr:uid="{5821FEB2-24BE-4447-91E0-88A6797AD424}"/>
    <cellStyle name="出力 4 2 3 6 4 2 2" xfId="37490" xr:uid="{192DBADC-9A87-4140-B943-0123A60D01B5}"/>
    <cellStyle name="出力 4 2 3 6 4 3" xfId="26732" xr:uid="{8F8CB2BC-A577-429C-A769-B0798A53F6B0}"/>
    <cellStyle name="出力 4 2 3 6 4 4" xfId="49665" xr:uid="{CD07B580-11DA-4A8B-9EA0-D481C561F663}"/>
    <cellStyle name="出力 4 2 3 6 5" xfId="5724" xr:uid="{3206E125-130D-4087-966D-DE85D519D5BA}"/>
    <cellStyle name="出力 4 2 3 6 5 2" xfId="16480" xr:uid="{23573A28-9138-4A80-A54F-B80DA5ACBB28}"/>
    <cellStyle name="出力 4 2 3 6 5 2 2" xfId="38170" xr:uid="{C928C343-2952-4850-BAB4-F012C96460EF}"/>
    <cellStyle name="出力 4 2 3 6 5 3" xfId="27411" xr:uid="{DB809406-798F-4BC1-B454-3D0AA92F2AE4}"/>
    <cellStyle name="出力 4 2 3 6 6" xfId="6407" xr:uid="{24BFC742-ADD6-4913-9CCD-1B9818DD7627}"/>
    <cellStyle name="出力 4 2 3 6 6 2" xfId="17163" xr:uid="{F881F832-120C-4395-8B20-B600A1CA7BCF}"/>
    <cellStyle name="出力 4 2 3 6 6 2 2" xfId="38853" xr:uid="{934E59B3-035F-4A05-A9F4-70D615CAD76D}"/>
    <cellStyle name="出力 4 2 3 6 6 3" xfId="28094" xr:uid="{E7D303D1-763E-4CE5-A635-DB63A184FA73}"/>
    <cellStyle name="出力 4 2 3 6 7" xfId="7086" xr:uid="{8A2C5849-F79F-4FC5-B73B-0937A6870C72}"/>
    <cellStyle name="出力 4 2 3 6 7 2" xfId="17842" xr:uid="{158DC283-9916-45DE-BAC8-23D14CCFFC5A}"/>
    <cellStyle name="出力 4 2 3 6 7 2 2" xfId="39532" xr:uid="{D531CF39-36CB-4D38-BBBC-D20C4B277218}"/>
    <cellStyle name="出力 4 2 3 6 7 3" xfId="28773" xr:uid="{028BE8A2-FB1F-4CBA-8C54-C722DA040439}"/>
    <cellStyle name="出力 4 2 3 6 8" xfId="7749" xr:uid="{F5E35E0D-F58D-4AEF-B5B1-F1E0B66F1E08}"/>
    <cellStyle name="出力 4 2 3 6 8 2" xfId="18505" xr:uid="{939DD623-5267-49A4-A08D-179128F78E4E}"/>
    <cellStyle name="出力 4 2 3 6 8 2 2" xfId="40196" xr:uid="{449F2253-97B0-4B6B-980C-21A2F2FE3AAA}"/>
    <cellStyle name="出力 4 2 3 6 8 3" xfId="29437" xr:uid="{CDA31CC4-DBBE-46FA-86FE-C3F7BBC41C67}"/>
    <cellStyle name="出力 4 2 3 6 9" xfId="8385" xr:uid="{BCBCBED1-8DA0-4189-A20A-6765FCE003F8}"/>
    <cellStyle name="出力 4 2 3 6 9 2" xfId="19141" xr:uid="{FE21E210-4441-43C9-A66D-214016F02948}"/>
    <cellStyle name="出力 4 2 3 6 9 2 2" xfId="40832" xr:uid="{2211A831-32A7-4E13-AC48-A54C4310AE03}"/>
    <cellStyle name="出力 4 2 3 6 9 3" xfId="30073" xr:uid="{4FC49978-C606-42F6-A16A-FAE082E77462}"/>
    <cellStyle name="出力 4 2 3 7" xfId="3081" xr:uid="{E7F733EC-1ADC-4487-9B26-93B40969685D}"/>
    <cellStyle name="出力 4 2 3 7 10" xfId="9109" xr:uid="{AE2052C2-FCED-41FC-81BC-BDB4C5F9FDAF}"/>
    <cellStyle name="出力 4 2 3 7 10 2" xfId="19866" xr:uid="{8FE9458D-CF07-4EC3-87FF-35311E43B430}"/>
    <cellStyle name="出力 4 2 3 7 10 2 2" xfId="41557" xr:uid="{13B4A2BB-B735-410C-BFD0-37E3422ADD42}"/>
    <cellStyle name="出力 4 2 3 7 10 3" xfId="30798" xr:uid="{DC55D331-433D-4E62-A6B7-FC6C997F2616}"/>
    <cellStyle name="出力 4 2 3 7 11" xfId="9735" xr:uid="{86DCAB4D-A11F-47C6-BBC3-B2557986D250}"/>
    <cellStyle name="出力 4 2 3 7 11 2" xfId="20492" xr:uid="{F5240732-C790-4FCC-9A77-172BC721F8D7}"/>
    <cellStyle name="出力 4 2 3 7 11 2 2" xfId="42183" xr:uid="{B942B0FC-C9B3-4226-8A08-803E0966EC2E}"/>
    <cellStyle name="出力 4 2 3 7 11 3" xfId="31424" xr:uid="{DA4A8E8B-6D31-4C43-846B-C1328D1B01E4}"/>
    <cellStyle name="出力 4 2 3 7 12" xfId="10370" xr:uid="{FD66E664-3C84-4DAA-9AC4-58EA6ADF448B}"/>
    <cellStyle name="出力 4 2 3 7 12 2" xfId="21127" xr:uid="{72A98D1C-1014-4448-A4B4-F26CF606819F}"/>
    <cellStyle name="出力 4 2 3 7 12 2 2" xfId="42818" xr:uid="{F1575945-9CB8-4C45-A2B6-6D84A4A6C2AE}"/>
    <cellStyle name="出力 4 2 3 7 12 3" xfId="32059" xr:uid="{146378EB-5B75-4728-A407-557136D1603D}"/>
    <cellStyle name="出力 4 2 3 7 13" xfId="11022" xr:uid="{E50D80DA-24AA-443C-866C-EEA6EBF8802F}"/>
    <cellStyle name="出力 4 2 3 7 13 2" xfId="21779" xr:uid="{20F4391C-CB5B-4D6E-9F2F-18B7C72D7349}"/>
    <cellStyle name="出力 4 2 3 7 13 2 2" xfId="43470" xr:uid="{4660CD83-730F-45E2-B0DD-8D819D186FA0}"/>
    <cellStyle name="出力 4 2 3 7 13 3" xfId="32711" xr:uid="{9F06F81E-1740-4451-A885-28B0C5B4D7DE}"/>
    <cellStyle name="出力 4 2 3 7 14" xfId="11647" xr:uid="{3C79D183-84C0-4888-86BB-DD1B6C7CCC9F}"/>
    <cellStyle name="出力 4 2 3 7 14 2" xfId="22404" xr:uid="{DC427D5B-F437-41C4-AE0B-EF8DCC40F676}"/>
    <cellStyle name="出力 4 2 3 7 14 2 2" xfId="44095" xr:uid="{43C05E08-ABE4-4A0F-8727-BB1EB8F765E2}"/>
    <cellStyle name="出力 4 2 3 7 14 3" xfId="33336" xr:uid="{040C685C-2E7F-42B9-8B84-647633146A2F}"/>
    <cellStyle name="出力 4 2 3 7 15" xfId="12252" xr:uid="{8168D363-595A-4D08-8C60-613C4F4B2472}"/>
    <cellStyle name="出力 4 2 3 7 15 2" xfId="23009" xr:uid="{F51281A8-745C-483F-A385-4981454C24E9}"/>
    <cellStyle name="出力 4 2 3 7 15 2 2" xfId="44700" xr:uid="{C7AAB03E-9A08-4112-A410-8CC02E663F9A}"/>
    <cellStyle name="出力 4 2 3 7 15 3" xfId="33941" xr:uid="{0ABA0FEA-B817-42DB-A4C3-3F78064A3FB7}"/>
    <cellStyle name="出力 4 2 3 7 16" xfId="12881" xr:uid="{D895433B-5DEE-497C-A867-23D1186CE6C3}"/>
    <cellStyle name="出力 4 2 3 7 16 2" xfId="23638" xr:uid="{6B8BA72E-8ED2-4E36-BF9A-9194DE779A0A}"/>
    <cellStyle name="出力 4 2 3 7 16 2 2" xfId="45329" xr:uid="{23D9C912-38A8-4E08-BA2B-1D46B81FA150}"/>
    <cellStyle name="出力 4 2 3 7 16 3" xfId="34570" xr:uid="{21826CF7-79E7-4158-B1E5-4792A9EDFCEC}"/>
    <cellStyle name="出力 4 2 3 7 17" xfId="13552" xr:uid="{529F3671-9385-41A9-9263-F569D0FA6AF5}"/>
    <cellStyle name="出力 4 2 3 7 17 2" xfId="35241" xr:uid="{8378C4CF-9930-429B-8FDF-AA66A5D4B229}"/>
    <cellStyle name="出力 4 2 3 7 18" xfId="24481" xr:uid="{EA98AFF4-07D4-4ECC-98F8-25560F10B24F}"/>
    <cellStyle name="出力 4 2 3 7 19" xfId="46179" xr:uid="{8AAEE026-7820-43BD-82D7-027A199A3EAC}"/>
    <cellStyle name="出力 4 2 3 7 2" xfId="3733" xr:uid="{C874A3F6-AF8E-49BF-A7EE-0EF2D3395FDF}"/>
    <cellStyle name="出力 4 2 3 7 2 2" xfId="14489" xr:uid="{C6152535-062C-4D92-9B1B-6A40DDBBEF78}"/>
    <cellStyle name="出力 4 2 3 7 2 2 2" xfId="36179" xr:uid="{8E282261-5E25-405A-99BC-7941A2F96BE5}"/>
    <cellStyle name="出力 4 2 3 7 2 2 3" xfId="50390" xr:uid="{B5FC6370-9EF3-4510-82E0-751CAFEA86A3}"/>
    <cellStyle name="出力 4 2 3 7 2 3" xfId="25421" xr:uid="{C7A674E7-C68B-43CE-B4EF-197628276F99}"/>
    <cellStyle name="出力 4 2 3 7 2 4" xfId="48221" xr:uid="{327F754F-286D-4BA8-8E9B-B6B72C53E997}"/>
    <cellStyle name="出力 4 2 3 7 20" xfId="46857" xr:uid="{D7C7786A-374B-4612-9738-8A0B1D41BAD6}"/>
    <cellStyle name="出力 4 2 3 7 21" xfId="47541" xr:uid="{2C6D8FEF-2166-44B3-BDAC-853DF5AC8E4B}"/>
    <cellStyle name="出力 4 2 3 7 3" xfId="4413" xr:uid="{EA01C1D8-ECDD-4403-9FC1-B43E07E04F6D}"/>
    <cellStyle name="出力 4 2 3 7 3 2" xfId="15169" xr:uid="{2A061E22-1710-444A-9794-B8923E287D11}"/>
    <cellStyle name="出力 4 2 3 7 3 2 2" xfId="36859" xr:uid="{902F6464-8BAD-4894-A084-90A46ADBD511}"/>
    <cellStyle name="出力 4 2 3 7 3 2 3" xfId="51070" xr:uid="{8F2C4DE7-E3B7-4986-BFF6-606533CCE8D0}"/>
    <cellStyle name="出力 4 2 3 7 3 3" xfId="26101" xr:uid="{6D705791-5C69-4FC6-A96D-EABBFC91888E}"/>
    <cellStyle name="出力 4 2 3 7 3 4" xfId="48901" xr:uid="{25571A81-4C5B-4622-8369-A7F3A422FF60}"/>
    <cellStyle name="出力 4 2 3 7 4" xfId="5089" xr:uid="{32BC6113-ECD9-4259-B4F3-3C71B234E332}"/>
    <cellStyle name="出力 4 2 3 7 4 2" xfId="15845" xr:uid="{D286B843-63AD-4D21-A939-46063A786995}"/>
    <cellStyle name="出力 4 2 3 7 4 2 2" xfId="37535" xr:uid="{A2094516-8280-45C7-9CD7-C5A1A2467020}"/>
    <cellStyle name="出力 4 2 3 7 4 3" xfId="26777" xr:uid="{8DC19EE6-1948-43AC-98FD-D56310D61994}"/>
    <cellStyle name="出力 4 2 3 7 4 4" xfId="49710" xr:uid="{2AF6D40A-493B-4FA8-A1EC-851E7B660F69}"/>
    <cellStyle name="出力 4 2 3 7 5" xfId="5769" xr:uid="{41D175DA-A23A-4A33-B48C-9FCFA04A6D19}"/>
    <cellStyle name="出力 4 2 3 7 5 2" xfId="16525" xr:uid="{FA508389-0FEE-4671-BAB0-D99519309C20}"/>
    <cellStyle name="出力 4 2 3 7 5 2 2" xfId="38215" xr:uid="{8ADFC630-B5C6-4992-A71F-DA92975BF8A3}"/>
    <cellStyle name="出力 4 2 3 7 5 3" xfId="27456" xr:uid="{D493BDC1-0B62-4535-8C0D-0A1715F59334}"/>
    <cellStyle name="出力 4 2 3 7 6" xfId="6452" xr:uid="{22B3C782-E7BC-4DA2-AD94-4B9698868E9E}"/>
    <cellStyle name="出力 4 2 3 7 6 2" xfId="17208" xr:uid="{3D7D7D95-7525-4FF6-9D52-59DF0CC93AE5}"/>
    <cellStyle name="出力 4 2 3 7 6 2 2" xfId="38898" xr:uid="{7D71BD9D-C6D4-4D0A-8BE1-8033B2535A55}"/>
    <cellStyle name="出力 4 2 3 7 6 3" xfId="28139" xr:uid="{9EB789CA-59B0-41AE-AD64-2B9CE29CF676}"/>
    <cellStyle name="出力 4 2 3 7 7" xfId="7131" xr:uid="{726F4D1D-3820-4B89-88D2-7DB0FB3473DB}"/>
    <cellStyle name="出力 4 2 3 7 7 2" xfId="17887" xr:uid="{FBF1B805-039A-4FB7-8AB9-0C096876A499}"/>
    <cellStyle name="出力 4 2 3 7 7 2 2" xfId="39577" xr:uid="{BA764FEC-EB2C-42E7-BC14-89F3CEB9BF2C}"/>
    <cellStyle name="出力 4 2 3 7 7 3" xfId="28818" xr:uid="{9A5B061A-9396-4177-A8DC-9450C73D89DB}"/>
    <cellStyle name="出力 4 2 3 7 8" xfId="7794" xr:uid="{5EA369B9-77B9-41FE-B1AB-592A68E5F655}"/>
    <cellStyle name="出力 4 2 3 7 8 2" xfId="18550" xr:uid="{098FB66F-5EF3-454A-81A8-1A4B40A6F4B5}"/>
    <cellStyle name="出力 4 2 3 7 8 2 2" xfId="40241" xr:uid="{F0D1C761-29CD-4723-85CE-6D8E340D15FE}"/>
    <cellStyle name="出力 4 2 3 7 8 3" xfId="29482" xr:uid="{6ABA6796-9DFB-4873-ADD1-50348BC3EB32}"/>
    <cellStyle name="出力 4 2 3 7 9" xfId="8430" xr:uid="{573DB5A3-B268-4822-BE1D-17466550C9EF}"/>
    <cellStyle name="出力 4 2 3 7 9 2" xfId="19186" xr:uid="{4D6939CA-7873-435C-9374-76D6E6556DEF}"/>
    <cellStyle name="出力 4 2 3 7 9 2 2" xfId="40877" xr:uid="{84E9B56F-11C2-46FF-A929-2957AEA90D48}"/>
    <cellStyle name="出力 4 2 3 7 9 3" xfId="30118" xr:uid="{D6F22EE3-37F1-4E2F-989E-43A529C426A0}"/>
    <cellStyle name="出力 4 2 3 8" xfId="3141" xr:uid="{0EBCA1B1-75EA-4AF5-BB4F-063E8D7591F3}"/>
    <cellStyle name="出力 4 2 3 8 10" xfId="9169" xr:uid="{5643F46D-9B6E-4A68-B17F-A38F533F3057}"/>
    <cellStyle name="出力 4 2 3 8 10 2" xfId="19926" xr:uid="{0C5FDBC5-6689-46A0-BC7F-0655525ED007}"/>
    <cellStyle name="出力 4 2 3 8 10 2 2" xfId="41617" xr:uid="{82C2648B-B895-4450-A0DB-8AF20A6B6420}"/>
    <cellStyle name="出力 4 2 3 8 10 3" xfId="30858" xr:uid="{5C751C9F-F4C1-4DAA-B90D-7A3C79CBACB4}"/>
    <cellStyle name="出力 4 2 3 8 11" xfId="9795" xr:uid="{ACB52C94-1FEC-43D4-A864-48FA03E3D3FD}"/>
    <cellStyle name="出力 4 2 3 8 11 2" xfId="20552" xr:uid="{ED978D29-9E1A-41BC-AD30-26126D8332B6}"/>
    <cellStyle name="出力 4 2 3 8 11 2 2" xfId="42243" xr:uid="{E8A5E9E8-C122-474C-A668-9B5F60428AE5}"/>
    <cellStyle name="出力 4 2 3 8 11 3" xfId="31484" xr:uid="{0E618A42-A957-4B8C-9B98-A2EB456A3123}"/>
    <cellStyle name="出力 4 2 3 8 12" xfId="10430" xr:uid="{1D86D4C6-1A70-4980-9E6B-CA909B55FC07}"/>
    <cellStyle name="出力 4 2 3 8 12 2" xfId="21187" xr:uid="{0761FB31-555A-4619-9956-8A7B2E7D7B04}"/>
    <cellStyle name="出力 4 2 3 8 12 2 2" xfId="42878" xr:uid="{3B4AEE0D-6E8F-40EE-B12A-6EB51151F590}"/>
    <cellStyle name="出力 4 2 3 8 12 3" xfId="32119" xr:uid="{5507F240-A0E1-4F2F-B8DE-F783AC6B938F}"/>
    <cellStyle name="出力 4 2 3 8 13" xfId="11082" xr:uid="{E878C7CC-0BBD-4D4F-8D5F-8C4618C4162A}"/>
    <cellStyle name="出力 4 2 3 8 13 2" xfId="21839" xr:uid="{46AA2C3D-714D-47F0-B87C-6E6E2AC8CA1B}"/>
    <cellStyle name="出力 4 2 3 8 13 2 2" xfId="43530" xr:uid="{787705A6-84FC-4D58-BF9B-3DEF3F8C19D4}"/>
    <cellStyle name="出力 4 2 3 8 13 3" xfId="32771" xr:uid="{4370745E-2D1B-47F8-BBD3-94311917259A}"/>
    <cellStyle name="出力 4 2 3 8 14" xfId="11707" xr:uid="{09FB9ECB-FE3C-470A-986A-89A4F72FDB35}"/>
    <cellStyle name="出力 4 2 3 8 14 2" xfId="22464" xr:uid="{2880C305-09EC-4573-8D81-07364B68B290}"/>
    <cellStyle name="出力 4 2 3 8 14 2 2" xfId="44155" xr:uid="{8D95E9D1-0B7A-4154-9015-B0420BB7F1B4}"/>
    <cellStyle name="出力 4 2 3 8 14 3" xfId="33396" xr:uid="{6E8930DA-48A6-4997-A26B-DE7CC441F196}"/>
    <cellStyle name="出力 4 2 3 8 15" xfId="12312" xr:uid="{14C58B54-A9B4-4A93-A825-63DD6D663279}"/>
    <cellStyle name="出力 4 2 3 8 15 2" xfId="23069" xr:uid="{E5451B35-FB35-41B6-B15A-A83FDBDB47F2}"/>
    <cellStyle name="出力 4 2 3 8 15 2 2" xfId="44760" xr:uid="{95398836-AF55-4867-A650-54ABF9BE6ABD}"/>
    <cellStyle name="出力 4 2 3 8 15 3" xfId="34001" xr:uid="{208D2E66-F9DC-42EF-867B-6A56315D12BF}"/>
    <cellStyle name="出力 4 2 3 8 16" xfId="12941" xr:uid="{9ADD69D7-6FC4-47D9-AF4E-27A3049EB8F6}"/>
    <cellStyle name="出力 4 2 3 8 16 2" xfId="23698" xr:uid="{84566752-8C9B-4343-A7FE-9FCA4402CAC7}"/>
    <cellStyle name="出力 4 2 3 8 16 2 2" xfId="45389" xr:uid="{9D822184-24C7-4969-9CB2-A2B2C35842D8}"/>
    <cellStyle name="出力 4 2 3 8 16 3" xfId="34630" xr:uid="{7A89A83A-E2F3-47C7-9EA5-525B1FA5BE63}"/>
    <cellStyle name="出力 4 2 3 8 17" xfId="13612" xr:uid="{76AC9695-4306-43FC-976A-0FA1DC00D4CA}"/>
    <cellStyle name="出力 4 2 3 8 17 2" xfId="35301" xr:uid="{29D84D84-4369-4066-B811-9AD3F3FE1191}"/>
    <cellStyle name="出力 4 2 3 8 18" xfId="24541" xr:uid="{486FFD71-1405-4B9F-B0D0-1C373CD8F8C7}"/>
    <cellStyle name="出力 4 2 3 8 19" xfId="46239" xr:uid="{6FC44DB5-6086-4704-9C2C-8ED99B2F9B43}"/>
    <cellStyle name="出力 4 2 3 8 2" xfId="3793" xr:uid="{6EB49277-0E9D-4610-ABD1-D4C70145292A}"/>
    <cellStyle name="出力 4 2 3 8 2 2" xfId="14549" xr:uid="{A4BDE940-C743-4C38-9B64-8F1AE8EB8E48}"/>
    <cellStyle name="出力 4 2 3 8 2 2 2" xfId="36239" xr:uid="{FF840520-B740-4834-92F4-19745F67FA73}"/>
    <cellStyle name="出力 4 2 3 8 2 2 3" xfId="50450" xr:uid="{50429456-FBA5-4690-9CF5-9B7EBD6704BF}"/>
    <cellStyle name="出力 4 2 3 8 2 3" xfId="25481" xr:uid="{29AA7282-5AB0-4D5A-B21E-1E6BCDD73F4B}"/>
    <cellStyle name="出力 4 2 3 8 2 4" xfId="48281" xr:uid="{7ABA65FA-17D7-42D4-BC6E-639C8726F98D}"/>
    <cellStyle name="出力 4 2 3 8 20" xfId="46917" xr:uid="{85797B0F-52AB-44D6-97DA-98BEC2FC61B6}"/>
    <cellStyle name="出力 4 2 3 8 21" xfId="47601" xr:uid="{3AC023B9-59E0-443A-9F2D-FA424A2CF071}"/>
    <cellStyle name="出力 4 2 3 8 3" xfId="4473" xr:uid="{59F8E329-D7C2-4544-A914-77EFA0D7FE5C}"/>
    <cellStyle name="出力 4 2 3 8 3 2" xfId="15229" xr:uid="{5B1BD277-93CD-41DA-9CB1-C86DD25E3F0B}"/>
    <cellStyle name="出力 4 2 3 8 3 2 2" xfId="36919" xr:uid="{87273DF6-6D5A-405F-A600-8D04FB0CCA0C}"/>
    <cellStyle name="出力 4 2 3 8 3 2 3" xfId="51130" xr:uid="{3AFE56FB-DB14-4E08-B0C2-40F1A6DDD0F6}"/>
    <cellStyle name="出力 4 2 3 8 3 3" xfId="26161" xr:uid="{2931F014-8E1E-4818-B887-0E04C1CF05A4}"/>
    <cellStyle name="出力 4 2 3 8 3 4" xfId="48961" xr:uid="{92800A7E-EE80-4CB8-9629-0F1D400F7677}"/>
    <cellStyle name="出力 4 2 3 8 4" xfId="5149" xr:uid="{DD255245-9426-4A8F-805C-6504D52D8EF2}"/>
    <cellStyle name="出力 4 2 3 8 4 2" xfId="15905" xr:uid="{D6574731-41A8-4D36-A2E0-537F87DEFE5C}"/>
    <cellStyle name="出力 4 2 3 8 4 2 2" xfId="37595" xr:uid="{6B8AF223-53DF-4748-A379-C04D92123ACF}"/>
    <cellStyle name="出力 4 2 3 8 4 3" xfId="26837" xr:uid="{EEE16209-CB2A-4B91-AF2E-8E3B5C442B54}"/>
    <cellStyle name="出力 4 2 3 8 4 4" xfId="49770" xr:uid="{BCBB5067-CDAD-41FF-B7CA-A7F527A46453}"/>
    <cellStyle name="出力 4 2 3 8 5" xfId="5829" xr:uid="{1FC4776A-9BC0-44BF-8FE3-47010DB5A8F1}"/>
    <cellStyle name="出力 4 2 3 8 5 2" xfId="16585" xr:uid="{35B9541A-418B-4145-B3AD-3B6DDB051A41}"/>
    <cellStyle name="出力 4 2 3 8 5 2 2" xfId="38275" xr:uid="{8D891003-B82A-41F9-9C63-B91473A54D87}"/>
    <cellStyle name="出力 4 2 3 8 5 3" xfId="27516" xr:uid="{C163B98E-BFC0-47B5-A6F6-C64669F2566F}"/>
    <cellStyle name="出力 4 2 3 8 6" xfId="6512" xr:uid="{1B833007-230E-49EB-B2D0-D5805B41718B}"/>
    <cellStyle name="出力 4 2 3 8 6 2" xfId="17268" xr:uid="{408FFEE0-D593-4AB8-95DE-D2EB3436A86B}"/>
    <cellStyle name="出力 4 2 3 8 6 2 2" xfId="38958" xr:uid="{81F8FE47-A0EF-4602-99CC-B8B9D9DBE19C}"/>
    <cellStyle name="出力 4 2 3 8 6 3" xfId="28199" xr:uid="{29A2B25A-43BC-4311-92A2-FA6A0BC18DCC}"/>
    <cellStyle name="出力 4 2 3 8 7" xfId="7191" xr:uid="{ECDD6D4F-16C9-47C6-BEF4-A306DFC92B6B}"/>
    <cellStyle name="出力 4 2 3 8 7 2" xfId="17947" xr:uid="{397AD829-2D0D-4DC2-8636-3897FF9F58F1}"/>
    <cellStyle name="出力 4 2 3 8 7 2 2" xfId="39637" xr:uid="{9E38529C-8F21-4D3D-805E-7C23BF7BEB53}"/>
    <cellStyle name="出力 4 2 3 8 7 3" xfId="28878" xr:uid="{CB1E2085-D364-467E-86D1-C410AC268DD7}"/>
    <cellStyle name="出力 4 2 3 8 8" xfId="7854" xr:uid="{B7DB3951-DA6C-42AF-B242-A4BBE4D3D11A}"/>
    <cellStyle name="出力 4 2 3 8 8 2" xfId="18610" xr:uid="{4D6B94BC-A66E-44ED-9A85-E6D8269D369F}"/>
    <cellStyle name="出力 4 2 3 8 8 2 2" xfId="40301" xr:uid="{E9C28964-DCED-4B04-9FC8-A830DD351BC2}"/>
    <cellStyle name="出力 4 2 3 8 8 3" xfId="29542" xr:uid="{21BF18D8-16AA-4C1C-89A8-14B7E28969DB}"/>
    <cellStyle name="出力 4 2 3 8 9" xfId="8490" xr:uid="{60DCCAE6-DD7A-449E-95C3-DAAE101CF2D2}"/>
    <cellStyle name="出力 4 2 3 8 9 2" xfId="19246" xr:uid="{7F8EBEA9-B4DD-4346-9797-A592F078AB06}"/>
    <cellStyle name="出力 4 2 3 8 9 2 2" xfId="40937" xr:uid="{6FC0B029-8C98-4019-B437-BF3461660E7B}"/>
    <cellStyle name="出力 4 2 3 8 9 3" xfId="30178" xr:uid="{5DA5BCDD-16F1-495A-8FF4-3E6ADA4CA6E8}"/>
    <cellStyle name="出力 4 2 3 9" xfId="3201" xr:uid="{E359E9C6-6D35-428D-8661-C4C1CD865DA2}"/>
    <cellStyle name="出力 4 2 3 9 10" xfId="9229" xr:uid="{8805B21D-ADE9-483D-9282-9814B39BC243}"/>
    <cellStyle name="出力 4 2 3 9 10 2" xfId="19986" xr:uid="{EE2F5DE8-3892-41E6-9527-116CD52FBE4E}"/>
    <cellStyle name="出力 4 2 3 9 10 2 2" xfId="41677" xr:uid="{923768AF-62FA-400C-B740-343315ACB2EA}"/>
    <cellStyle name="出力 4 2 3 9 10 3" xfId="30918" xr:uid="{FFAC8739-0D10-4F1E-AC45-1B68B64D99CF}"/>
    <cellStyle name="出力 4 2 3 9 11" xfId="9855" xr:uid="{7390C23D-DEE3-4C9E-A767-CB85FEDD5A0F}"/>
    <cellStyle name="出力 4 2 3 9 11 2" xfId="20612" xr:uid="{7534FE25-4F49-4FCA-84CF-D640BE2BA9EB}"/>
    <cellStyle name="出力 4 2 3 9 11 2 2" xfId="42303" xr:uid="{FBD2B7C9-849F-4D22-AC2F-4454DE77FC6D}"/>
    <cellStyle name="出力 4 2 3 9 11 3" xfId="31544" xr:uid="{6AF66783-2BF8-479C-9614-373E02791D1F}"/>
    <cellStyle name="出力 4 2 3 9 12" xfId="10490" xr:uid="{792DFC9F-85F7-419C-9A2A-78FF2A876F81}"/>
    <cellStyle name="出力 4 2 3 9 12 2" xfId="21247" xr:uid="{ECC20EF3-E8A7-4FE1-A8E4-9149CEFBB103}"/>
    <cellStyle name="出力 4 2 3 9 12 2 2" xfId="42938" xr:uid="{5263F538-D15A-4684-814C-7D42425AB9F4}"/>
    <cellStyle name="出力 4 2 3 9 12 3" xfId="32179" xr:uid="{AF9007AD-2BB2-4425-A9F2-13FA2460B19A}"/>
    <cellStyle name="出力 4 2 3 9 13" xfId="11142" xr:uid="{BC0A33C3-EDD8-4699-8988-576BBFC4A133}"/>
    <cellStyle name="出力 4 2 3 9 13 2" xfId="21899" xr:uid="{A73F545E-6EA7-4655-8F75-6805AC75571A}"/>
    <cellStyle name="出力 4 2 3 9 13 2 2" xfId="43590" xr:uid="{F3516AE7-491A-4AEE-AA1A-54E4E01DF77A}"/>
    <cellStyle name="出力 4 2 3 9 13 3" xfId="32831" xr:uid="{45AF747C-8092-45B8-B1C4-DAEC309A068D}"/>
    <cellStyle name="出力 4 2 3 9 14" xfId="11767" xr:uid="{62C0E2F8-1A16-453A-86A0-CA82721CAF5A}"/>
    <cellStyle name="出力 4 2 3 9 14 2" xfId="22524" xr:uid="{A082280C-D739-4ADF-8A0D-AF058BD6F465}"/>
    <cellStyle name="出力 4 2 3 9 14 2 2" xfId="44215" xr:uid="{B0070018-31D5-440F-A887-7DD116156009}"/>
    <cellStyle name="出力 4 2 3 9 14 3" xfId="33456" xr:uid="{9294903D-71E0-4E67-BBFA-AC555888B035}"/>
    <cellStyle name="出力 4 2 3 9 15" xfId="12372" xr:uid="{70E29E77-A181-4874-ACCF-56AE9979FDE1}"/>
    <cellStyle name="出力 4 2 3 9 15 2" xfId="23129" xr:uid="{960484B5-D3B2-4060-8A12-0593818F867E}"/>
    <cellStyle name="出力 4 2 3 9 15 2 2" xfId="44820" xr:uid="{ACF14824-D49B-4C8D-9389-754C3D2B6651}"/>
    <cellStyle name="出力 4 2 3 9 15 3" xfId="34061" xr:uid="{A4E4AA11-2E7A-44E8-89A2-ABDF7169691D}"/>
    <cellStyle name="出力 4 2 3 9 16" xfId="13001" xr:uid="{E7784EBB-B848-4C0A-905A-6EAE4A530262}"/>
    <cellStyle name="出力 4 2 3 9 16 2" xfId="23758" xr:uid="{60E447D5-176D-47AE-8FD4-4B83438B43BE}"/>
    <cellStyle name="出力 4 2 3 9 16 2 2" xfId="45449" xr:uid="{71F785E5-6EFD-4338-9E79-381820DD2A75}"/>
    <cellStyle name="出力 4 2 3 9 16 3" xfId="34690" xr:uid="{BEC8E1A5-1C55-4EDC-82D9-6B9FB58092E4}"/>
    <cellStyle name="出力 4 2 3 9 17" xfId="13672" xr:uid="{0234F0E9-BDB9-47B8-9121-1EA8A8833FE6}"/>
    <cellStyle name="出力 4 2 3 9 17 2" xfId="35361" xr:uid="{4D04EED5-A16D-46A7-A660-F428C60CA31C}"/>
    <cellStyle name="出力 4 2 3 9 18" xfId="24601" xr:uid="{1F05FBC4-C253-4A8D-A08B-734611DCC056}"/>
    <cellStyle name="出力 4 2 3 9 19" xfId="46299" xr:uid="{42D38DC8-A818-43CA-B70F-0C0383850F99}"/>
    <cellStyle name="出力 4 2 3 9 2" xfId="3853" xr:uid="{9EB4602E-6E51-4A4D-BE6E-64BB5321DA95}"/>
    <cellStyle name="出力 4 2 3 9 2 2" xfId="14609" xr:uid="{682043B9-4FEA-4494-8FCC-743E427D477B}"/>
    <cellStyle name="出力 4 2 3 9 2 2 2" xfId="36299" xr:uid="{318E62C7-4206-412A-B062-735C41EB83E3}"/>
    <cellStyle name="出力 4 2 3 9 2 2 3" xfId="50510" xr:uid="{C09F763D-1472-4DEB-8412-0A93579AEBB4}"/>
    <cellStyle name="出力 4 2 3 9 2 3" xfId="25541" xr:uid="{8DD1CD70-E98B-4347-92B1-6EC67BF9F3A2}"/>
    <cellStyle name="出力 4 2 3 9 2 4" xfId="48341" xr:uid="{8106D02B-88D1-44A0-B537-E3FA3A632CFB}"/>
    <cellStyle name="出力 4 2 3 9 20" xfId="46977" xr:uid="{01D43EB2-7FFA-4ACA-9095-9D7EEFD13424}"/>
    <cellStyle name="出力 4 2 3 9 21" xfId="47661" xr:uid="{E4590CCB-C0D9-49D4-A724-C5D3BF99E83C}"/>
    <cellStyle name="出力 4 2 3 9 3" xfId="4533" xr:uid="{89937944-C914-4265-AD98-AEA18D6C513B}"/>
    <cellStyle name="出力 4 2 3 9 3 2" xfId="15289" xr:uid="{F74A933F-8FC8-4463-9457-E862CF63FF9F}"/>
    <cellStyle name="出力 4 2 3 9 3 2 2" xfId="36979" xr:uid="{B2E29624-0F64-4488-A5CF-3C57C9AEA47F}"/>
    <cellStyle name="出力 4 2 3 9 3 2 3" xfId="51190" xr:uid="{6EC76D84-1B42-4D13-B770-E139157A06F7}"/>
    <cellStyle name="出力 4 2 3 9 3 3" xfId="26221" xr:uid="{38431B03-E0DF-47D6-A7DD-3C8645C0B559}"/>
    <cellStyle name="出力 4 2 3 9 3 4" xfId="49021" xr:uid="{DE7E6AD5-F866-4DF3-B3CD-1F06B9441089}"/>
    <cellStyle name="出力 4 2 3 9 4" xfId="5209" xr:uid="{0F85DCD0-8605-45E9-AF2D-8E8B2379B8E3}"/>
    <cellStyle name="出力 4 2 3 9 4 2" xfId="15965" xr:uid="{FC1FA19B-63AB-41EA-AA08-32ADF1E80199}"/>
    <cellStyle name="出力 4 2 3 9 4 2 2" xfId="37655" xr:uid="{CF36340B-19D5-4C38-BAB8-A7E9E7BD332C}"/>
    <cellStyle name="出力 4 2 3 9 4 3" xfId="26897" xr:uid="{15F13EEF-F864-4CC1-B9DE-592C7EEE21DF}"/>
    <cellStyle name="出力 4 2 3 9 4 4" xfId="49830" xr:uid="{F4274F09-FDC2-44FD-943B-4B559B0C6AC7}"/>
    <cellStyle name="出力 4 2 3 9 5" xfId="5889" xr:uid="{EF9F6BF5-BE9D-4129-BE2F-9C2DF81A8B91}"/>
    <cellStyle name="出力 4 2 3 9 5 2" xfId="16645" xr:uid="{5FC52B1D-193C-4FA5-825A-5580B732A160}"/>
    <cellStyle name="出力 4 2 3 9 5 2 2" xfId="38335" xr:uid="{740121BF-3C58-4486-8708-5EB1F54346EE}"/>
    <cellStyle name="出力 4 2 3 9 5 3" xfId="27576" xr:uid="{017B2B9E-D296-4323-8D8A-411CA09F8E77}"/>
    <cellStyle name="出力 4 2 3 9 6" xfId="6572" xr:uid="{CAE998E1-D061-4D2C-ADF0-0DF89FA3CC85}"/>
    <cellStyle name="出力 4 2 3 9 6 2" xfId="17328" xr:uid="{5615E580-5DC0-4F28-AE40-BC73AC808867}"/>
    <cellStyle name="出力 4 2 3 9 6 2 2" xfId="39018" xr:uid="{D959AB02-66F6-4F5B-982B-0D5BEE03FDAC}"/>
    <cellStyle name="出力 4 2 3 9 6 3" xfId="28259" xr:uid="{D5730280-FFCB-4AFD-8FFE-E06306F40FC4}"/>
    <cellStyle name="出力 4 2 3 9 7" xfId="7251" xr:uid="{A899CFD1-87E1-483A-BEC9-80E6A83DB648}"/>
    <cellStyle name="出力 4 2 3 9 7 2" xfId="18007" xr:uid="{67164DEC-6D6D-4AC1-AAE5-70FA734F94C1}"/>
    <cellStyle name="出力 4 2 3 9 7 2 2" xfId="39697" xr:uid="{3CE6905E-CEFF-4C40-A10C-A23A4C1FFDD7}"/>
    <cellStyle name="出力 4 2 3 9 7 3" xfId="28938" xr:uid="{7AE82CB8-E18D-471D-BD23-3DE43688DBB3}"/>
    <cellStyle name="出力 4 2 3 9 8" xfId="7914" xr:uid="{137B52D6-6745-489B-A619-33AE5B0B6742}"/>
    <cellStyle name="出力 4 2 3 9 8 2" xfId="18670" xr:uid="{6F0F489A-9980-47A8-B631-57D33C7AB5B0}"/>
    <cellStyle name="出力 4 2 3 9 8 2 2" xfId="40361" xr:uid="{E5B5C1BA-6074-49F2-9D56-3DE9125DB8F8}"/>
    <cellStyle name="出力 4 2 3 9 8 3" xfId="29602" xr:uid="{B7FDC0DE-277A-407A-90A9-F2B99D7AC7C9}"/>
    <cellStyle name="出力 4 2 3 9 9" xfId="8550" xr:uid="{96C3F086-8F24-4719-BF73-F22450A3A5AA}"/>
    <cellStyle name="出力 4 2 3 9 9 2" xfId="19306" xr:uid="{D4E8313D-EBBA-4AC4-B37F-9014F71E16E9}"/>
    <cellStyle name="出力 4 2 3 9 9 2 2" xfId="40997" xr:uid="{FC024B5F-1C6F-458D-B621-523239FBBC5C}"/>
    <cellStyle name="出力 4 2 3 9 9 3" xfId="30238" xr:uid="{FF23384D-E0C2-4DBB-A3ED-483F444DAC3A}"/>
    <cellStyle name="出力 4 2 4" xfId="2712" xr:uid="{EE3EF3AB-6FFC-440D-A602-76751718F5ED}"/>
    <cellStyle name="出力 4 2 4 10" xfId="8739" xr:uid="{D2482A0D-912A-4ED5-AF67-A3534EDD9C90}"/>
    <cellStyle name="出力 4 2 4 10 2" xfId="19495" xr:uid="{FB70EE77-4ECE-4167-8E64-AD0C9FEE8B95}"/>
    <cellStyle name="出力 4 2 4 10 2 2" xfId="41186" xr:uid="{06CCA5DB-C0A2-4DD6-A50C-7CCD968A8944}"/>
    <cellStyle name="出力 4 2 4 10 3" xfId="30427" xr:uid="{0AB20032-1700-4450-BA82-AC15ED3DF7FC}"/>
    <cellStyle name="出力 4 2 4 11" xfId="9385" xr:uid="{C0C9C8AA-8E21-4106-9A95-382DA22139EE}"/>
    <cellStyle name="出力 4 2 4 11 2" xfId="20142" xr:uid="{D92148A1-AAD3-4A3E-8B28-59D30EC70D96}"/>
    <cellStyle name="出力 4 2 4 11 2 2" xfId="41833" xr:uid="{4A07DC8B-2D5A-4036-B293-E28AD1F8F79D}"/>
    <cellStyle name="出力 4 2 4 11 3" xfId="31074" xr:uid="{BE31958C-8F08-4F7D-9A9C-36B80B33A11E}"/>
    <cellStyle name="出力 4 2 4 12" xfId="10002" xr:uid="{4876A5D9-53B4-4129-98B1-07696E7A5C1A}"/>
    <cellStyle name="出力 4 2 4 12 2" xfId="20759" xr:uid="{18A15AF5-D293-4022-9874-BD2EC1AEAC89}"/>
    <cellStyle name="出力 4 2 4 12 2 2" xfId="42450" xr:uid="{22B953A4-6947-4C5A-979A-B90A315AF6B4}"/>
    <cellStyle name="出力 4 2 4 12 3" xfId="31691" xr:uid="{AF1C7C84-EED6-4D01-82FF-F4722F605DAC}"/>
    <cellStyle name="出力 4 2 4 13" xfId="10673" xr:uid="{3736FC0B-22EE-440F-B01B-2EF4A694D059}"/>
    <cellStyle name="出力 4 2 4 13 2" xfId="21430" xr:uid="{838B01DE-024F-41C7-A979-359FEB1CA923}"/>
    <cellStyle name="出力 4 2 4 13 2 2" xfId="43121" xr:uid="{48143741-F2B0-423A-90DD-A6DA8A53B458}"/>
    <cellStyle name="出力 4 2 4 13 3" xfId="32362" xr:uid="{25B35132-EC16-424B-B427-CFF857512C7B}"/>
    <cellStyle name="出力 4 2 4 14" xfId="11294" xr:uid="{58D0445D-670E-4B1A-B6C6-8ABD9C26CBB9}"/>
    <cellStyle name="出力 4 2 4 14 2" xfId="22051" xr:uid="{B0FF6F03-22DE-442A-8E28-3ACD73FDBDC8}"/>
    <cellStyle name="出力 4 2 4 14 2 2" xfId="43742" xr:uid="{E4BBA3B3-E48E-4B7D-8401-910EA9C87FE3}"/>
    <cellStyle name="出力 4 2 4 14 3" xfId="32983" xr:uid="{95B9CDE1-035F-4017-AD07-9798FD8E392D}"/>
    <cellStyle name="出力 4 2 4 15" xfId="11914" xr:uid="{A7805057-17CE-4214-8373-A638432F8C9C}"/>
    <cellStyle name="出力 4 2 4 15 2" xfId="22671" xr:uid="{8D92315B-7F32-4349-A0DA-7DC5C0563D48}"/>
    <cellStyle name="出力 4 2 4 15 2 2" xfId="44362" xr:uid="{01FA4834-0CF5-482C-8D3B-BD9BFF84656F}"/>
    <cellStyle name="出力 4 2 4 15 3" xfId="33603" xr:uid="{F2784330-169E-4590-B953-D508EE97F52F}"/>
    <cellStyle name="出力 4 2 4 16" xfId="12519" xr:uid="{406733D0-8080-49B0-BB2D-9BCE19884755}"/>
    <cellStyle name="出力 4 2 4 16 2" xfId="23276" xr:uid="{02EF303C-D57C-417C-91C5-49941BC9A543}"/>
    <cellStyle name="出力 4 2 4 16 2 2" xfId="44967" xr:uid="{B8329B71-BBB4-446B-A43D-58533056CC6B}"/>
    <cellStyle name="出力 4 2 4 16 3" xfId="34208" xr:uid="{12AB1F05-246B-474D-A794-0015CDFB6821}"/>
    <cellStyle name="出力 4 2 4 17" xfId="13190" xr:uid="{3B7FB2D1-C858-47A1-BD8F-871AD9EDFEEA}"/>
    <cellStyle name="出力 4 2 4 17 2" xfId="34879" xr:uid="{9A1D1DA4-B1BD-46FC-9735-8C23427C7112}"/>
    <cellStyle name="出力 4 2 4 18" xfId="24119" xr:uid="{F049A320-449E-4545-8DEF-3824E1B03073}"/>
    <cellStyle name="出力 4 2 4 19" xfId="45817" xr:uid="{B364F009-A697-42FA-9561-33F1CD853597}"/>
    <cellStyle name="出力 4 2 4 2" xfId="3365" xr:uid="{7BFD3908-8389-49FF-B96E-18B98C922D41}"/>
    <cellStyle name="出力 4 2 4 2 2" xfId="14121" xr:uid="{428D09D3-C1A4-416D-AC3B-4E9CA28D163F}"/>
    <cellStyle name="出力 4 2 4 2 2 2" xfId="35811" xr:uid="{71830565-DC49-4773-A307-6554C3333AB8}"/>
    <cellStyle name="出力 4 2 4 2 2 3" xfId="50028" xr:uid="{AAAC7175-89EB-4393-AA2B-21A57C35A62F}"/>
    <cellStyle name="出力 4 2 4 2 3" xfId="25052" xr:uid="{5D9D9932-EF3C-43B5-8558-FC1F88BE060E}"/>
    <cellStyle name="出力 4 2 4 2 4" xfId="47859" xr:uid="{3B42E1FD-8E35-421A-BAD2-B6FC013CEF55}"/>
    <cellStyle name="出力 4 2 4 20" xfId="46495" xr:uid="{E2410B80-9993-4911-AC14-693D6B49FB76}"/>
    <cellStyle name="出力 4 2 4 21" xfId="47179" xr:uid="{EA2CDE17-2704-4D34-AD90-DFBB9901FC28}"/>
    <cellStyle name="出力 4 2 4 3" xfId="4042" xr:uid="{F78D9E5E-8916-429F-AE29-F6F30BB5112E}"/>
    <cellStyle name="出力 4 2 4 3 2" xfId="14798" xr:uid="{0293B698-86B9-4AC8-85A9-0438DB757674}"/>
    <cellStyle name="出力 4 2 4 3 2 2" xfId="36488" xr:uid="{9BB57DF7-21E5-4EA0-8D0A-DB63DCDB480C}"/>
    <cellStyle name="出力 4 2 4 3 2 3" xfId="50708" xr:uid="{2BE0B6C3-9399-4413-BC00-9807D2F69755}"/>
    <cellStyle name="出力 4 2 4 3 3" xfId="25730" xr:uid="{0B080F03-C04E-4772-9F93-3BAB68F125CD}"/>
    <cellStyle name="出力 4 2 4 3 4" xfId="48539" xr:uid="{C319B1ED-112A-47E4-8FE3-F9AA9EC9F518}"/>
    <cellStyle name="出力 4 2 4 4" xfId="4722" xr:uid="{7C851CEE-2B8E-4AD3-98A6-334D76DED727}"/>
    <cellStyle name="出力 4 2 4 4 2" xfId="15478" xr:uid="{4E6A4499-15E5-4B6A-9870-3A4CCA748C7D}"/>
    <cellStyle name="出力 4 2 4 4 2 2" xfId="37168" xr:uid="{61D72FA9-F594-4E10-8B61-742BAB25A88F}"/>
    <cellStyle name="出力 4 2 4 4 3" xfId="26410" xr:uid="{368D1E95-DAD6-4E0C-AF98-76659F589FB7}"/>
    <cellStyle name="出力 4 2 4 4 4" xfId="49348" xr:uid="{5EB817FD-562F-402A-ADE7-CBCB702BB7FA}"/>
    <cellStyle name="出力 4 2 4 5" xfId="5398" xr:uid="{99AEEF7F-CE3C-4947-90BD-F692B2DF7199}"/>
    <cellStyle name="出力 4 2 4 5 2" xfId="16154" xr:uid="{1854F037-F35F-474A-B2CF-1F370D7C3D96}"/>
    <cellStyle name="出力 4 2 4 5 2 2" xfId="37844" xr:uid="{47DBFE54-6D90-46B4-99AF-DA3BD8F4B1FC}"/>
    <cellStyle name="出力 4 2 4 5 3" xfId="27086" xr:uid="{37B9D7DD-A19F-445C-8758-E373B889CA29}"/>
    <cellStyle name="出力 4 2 4 6" xfId="6087" xr:uid="{F60BD196-61D7-4459-8E67-1B3EA861D0FB}"/>
    <cellStyle name="出力 4 2 4 6 2" xfId="16843" xr:uid="{A7BAF2A5-55FA-4AE2-B7DC-853741AA7163}"/>
    <cellStyle name="出力 4 2 4 6 2 2" xfId="38533" xr:uid="{0E2C0CD5-5472-4577-BA66-6F1641DD4EE7}"/>
    <cellStyle name="出力 4 2 4 6 3" xfId="27774" xr:uid="{52E4D690-626D-4675-8BAE-41235920C81C}"/>
    <cellStyle name="出力 4 2 4 7" xfId="6761" xr:uid="{857843D7-4DCB-4B98-B08B-25648EC870E5}"/>
    <cellStyle name="出力 4 2 4 7 2" xfId="17517" xr:uid="{9A6B1B65-BE87-4B81-B8A5-0C340C86723D}"/>
    <cellStyle name="出力 4 2 4 7 2 2" xfId="39207" xr:uid="{4C1A36F6-005C-46D2-9B7F-75E63733119D}"/>
    <cellStyle name="出力 4 2 4 7 3" xfId="28448" xr:uid="{7A04ECFA-83E5-4015-9BB7-D848B5FBCD31}"/>
    <cellStyle name="出力 4 2 4 8" xfId="7437" xr:uid="{1A7092D1-0129-42A1-A282-772BFF1AF36E}"/>
    <cellStyle name="出力 4 2 4 8 2" xfId="18193" xr:uid="{031E1F22-8DD0-44C6-9851-741079647147}"/>
    <cellStyle name="出力 4 2 4 8 2 2" xfId="39883" xr:uid="{B62224C1-9E79-4B37-B4BB-0493FAC506CD}"/>
    <cellStyle name="出力 4 2 4 8 3" xfId="29124" xr:uid="{D7E9C4AF-E5DE-45CE-B157-E9D80D1EE29C}"/>
    <cellStyle name="出力 4 2 4 9" xfId="8061" xr:uid="{E44DDFF5-957D-4428-99D2-741962699661}"/>
    <cellStyle name="出力 4 2 4 9 2" xfId="18817" xr:uid="{A20E821E-A1A0-42EC-80D6-6B6EFE1DCB1D}"/>
    <cellStyle name="出力 4 2 4 9 2 2" xfId="40508" xr:uid="{2CF811A1-E79C-421A-8908-0A64E54EE484}"/>
    <cellStyle name="出力 4 2 4 9 3" xfId="29749" xr:uid="{FB3225EA-6BD7-44BC-9154-C66AA7C19F21}"/>
    <cellStyle name="出力 4 2 5" xfId="2771" xr:uid="{C3DB0D1B-A194-4AD4-BFAE-645160CD6C71}"/>
    <cellStyle name="出力 4 2 5 10" xfId="8799" xr:uid="{29FE01F6-CB79-4E8D-8BD5-697F64791C9B}"/>
    <cellStyle name="出力 4 2 5 10 2" xfId="19555" xr:uid="{486857F2-333E-4E29-A7C5-2F7ADB371273}"/>
    <cellStyle name="出力 4 2 5 10 2 2" xfId="41246" xr:uid="{338F43F8-CBB4-4D80-9933-CC1B941B9A06}"/>
    <cellStyle name="出力 4 2 5 10 3" xfId="30487" xr:uid="{98C2B619-7350-4D69-83D5-018CD1501932}"/>
    <cellStyle name="出力 4 2 5 11" xfId="9424" xr:uid="{79B35F09-E5C2-4599-9268-6A07A6780003}"/>
    <cellStyle name="出力 4 2 5 11 2" xfId="20181" xr:uid="{89032DEF-8A77-4291-AC21-3CECFE1DF6D0}"/>
    <cellStyle name="出力 4 2 5 11 2 2" xfId="41872" xr:uid="{2D106A43-308F-48B7-B122-1A162A5FEA26}"/>
    <cellStyle name="出力 4 2 5 11 3" xfId="31113" xr:uid="{430F56E5-D014-4F52-849F-9C59DCF36121}"/>
    <cellStyle name="出力 4 2 5 12" xfId="10059" xr:uid="{5B2E8CE2-4290-40AD-B9CF-66348F6379F3}"/>
    <cellStyle name="出力 4 2 5 12 2" xfId="20816" xr:uid="{0CF3E383-3B3D-44D3-8974-7F0F43B9B95A}"/>
    <cellStyle name="出力 4 2 5 12 2 2" xfId="42507" xr:uid="{F9186010-7627-4449-A335-716A750F22A0}"/>
    <cellStyle name="出力 4 2 5 12 3" xfId="31748" xr:uid="{6F7AF504-8ADB-4FBF-8138-833F42B8E71E}"/>
    <cellStyle name="出力 4 2 5 13" xfId="10711" xr:uid="{9591F0C7-F75F-4CB3-B233-7F163EB6E1CB}"/>
    <cellStyle name="出力 4 2 5 13 2" xfId="21468" xr:uid="{71847EFF-8AE4-4CE4-9FAC-1CB4143341D0}"/>
    <cellStyle name="出力 4 2 5 13 2 2" xfId="43159" xr:uid="{CCFDB888-A09E-410D-B112-B02CE319A072}"/>
    <cellStyle name="出力 4 2 5 13 3" xfId="32400" xr:uid="{D2E9B766-BF90-46B6-8D20-F3D6751F6999}"/>
    <cellStyle name="出力 4 2 5 14" xfId="11336" xr:uid="{0CE9A1A8-9CE7-41BD-A970-12609891DF8A}"/>
    <cellStyle name="出力 4 2 5 14 2" xfId="22093" xr:uid="{80082DCF-D7CF-4531-9981-229C272BD0F2}"/>
    <cellStyle name="出力 4 2 5 14 2 2" xfId="43784" xr:uid="{E9CC2E59-C816-4B92-8F64-573A7D337739}"/>
    <cellStyle name="出力 4 2 5 14 3" xfId="33025" xr:uid="{32035854-84A2-4E14-A063-27BABE5FF31F}"/>
    <cellStyle name="出力 4 2 5 15" xfId="11941" xr:uid="{30D797C4-6CED-494B-A4A4-CD7899DF19AB}"/>
    <cellStyle name="出力 4 2 5 15 2" xfId="22698" xr:uid="{49ECCD71-8EAD-41B6-9A4C-92A444E93A61}"/>
    <cellStyle name="出力 4 2 5 15 2 2" xfId="44389" xr:uid="{16956E7D-2564-4FE3-8B3F-041DFA9FF194}"/>
    <cellStyle name="出力 4 2 5 15 3" xfId="33630" xr:uid="{90E3CAA8-B548-4A02-B0EF-6469EE09EBFE}"/>
    <cellStyle name="出力 4 2 5 16" xfId="12570" xr:uid="{EC0939F7-5B14-43A8-984C-2115CA2DEC5A}"/>
    <cellStyle name="出力 4 2 5 16 2" xfId="23327" xr:uid="{50B30132-A330-4454-96CB-00EA614630C3}"/>
    <cellStyle name="出力 4 2 5 16 2 2" xfId="45018" xr:uid="{C247CECA-6CDF-48FE-8A88-46597F374457}"/>
    <cellStyle name="出力 4 2 5 16 3" xfId="34259" xr:uid="{18C4064B-2FEC-45C8-A5A8-ABF80C73DDEB}"/>
    <cellStyle name="出力 4 2 5 17" xfId="13241" xr:uid="{668132A0-1CD0-47CE-94B7-7E408DB20718}"/>
    <cellStyle name="出力 4 2 5 17 2" xfId="34930" xr:uid="{78592724-BB2E-4536-8836-54B908F7F9B1}"/>
    <cellStyle name="出力 4 2 5 18" xfId="24170" xr:uid="{3BA3FDA6-9A8D-46DB-9472-3B149C9137F0}"/>
    <cellStyle name="出力 4 2 5 19" xfId="45868" xr:uid="{D630B032-ACE4-40B5-BB4E-F633BF568A93}"/>
    <cellStyle name="出力 4 2 5 2" xfId="3422" xr:uid="{5A16DBF5-C330-4D6D-8BDB-D4C48CD2840E}"/>
    <cellStyle name="出力 4 2 5 2 2" xfId="14178" xr:uid="{1F948D5E-03E9-404C-9077-BC739B5C9B68}"/>
    <cellStyle name="出力 4 2 5 2 2 2" xfId="35868" xr:uid="{7CB2EB3A-9C50-4BB4-BD48-8F3051B15873}"/>
    <cellStyle name="出力 4 2 5 2 2 3" xfId="50079" xr:uid="{902A6563-910E-44B8-BFCA-48094A26DE9F}"/>
    <cellStyle name="出力 4 2 5 2 3" xfId="25109" xr:uid="{9AB533DB-86D7-49B5-A6C3-50229280D8FB}"/>
    <cellStyle name="出力 4 2 5 2 4" xfId="47910" xr:uid="{C3EFF9AB-C600-4406-8778-070B2E27C8ED}"/>
    <cellStyle name="出力 4 2 5 20" xfId="46546" xr:uid="{488BB745-74C2-4463-AA77-DACA76A4CC54}"/>
    <cellStyle name="出力 4 2 5 21" xfId="47230" xr:uid="{7CD31632-1532-4BB8-838C-E86B92E030B4}"/>
    <cellStyle name="出力 4 2 5 3" xfId="4102" xr:uid="{47FE46AB-B791-4B79-AFEF-41D2ECF5ADA1}"/>
    <cellStyle name="出力 4 2 5 3 2" xfId="14858" xr:uid="{50A23952-FA18-434A-81EF-AEED18E66FA7}"/>
    <cellStyle name="出力 4 2 5 3 2 2" xfId="36548" xr:uid="{52F9BE55-B6FD-4395-8559-8EFC69E54C20}"/>
    <cellStyle name="出力 4 2 5 3 2 3" xfId="50759" xr:uid="{AFE73B0E-A905-4B0A-AC6D-3F81F13CC3BC}"/>
    <cellStyle name="出力 4 2 5 3 3" xfId="25790" xr:uid="{D417A61E-DBC7-442F-A663-374684F978C1}"/>
    <cellStyle name="出力 4 2 5 3 4" xfId="48590" xr:uid="{D80840D9-E157-4287-8BBE-E0B721D8185B}"/>
    <cellStyle name="出力 4 2 5 4" xfId="4778" xr:uid="{421B48DF-76EC-4710-A133-A42BA5D9AC1E}"/>
    <cellStyle name="出力 4 2 5 4 2" xfId="15534" xr:uid="{DE38337F-1BEA-42E6-A507-61AA4EB744B5}"/>
    <cellStyle name="出力 4 2 5 4 2 2" xfId="37224" xr:uid="{15190846-718B-4179-95B2-E8DF9B61C6EC}"/>
    <cellStyle name="出力 4 2 5 4 3" xfId="26466" xr:uid="{0A774DC2-4CA4-416A-94B1-331085A9CCCD}"/>
    <cellStyle name="出力 4 2 5 4 4" xfId="49399" xr:uid="{06400303-9B6C-481B-BF54-DCDC882D0A56}"/>
    <cellStyle name="出力 4 2 5 5" xfId="5458" xr:uid="{82272E53-3E11-42CF-8481-0DE1BBA448A9}"/>
    <cellStyle name="出力 4 2 5 5 2" xfId="16214" xr:uid="{B518096F-05A5-44A6-8B5F-E04E04CE083F}"/>
    <cellStyle name="出力 4 2 5 5 2 2" xfId="37904" xr:uid="{2A9E723C-0801-411B-8FD1-B92C3E7CB146}"/>
    <cellStyle name="出力 4 2 5 5 3" xfId="27146" xr:uid="{FFDF3A50-6CD2-4D7E-811D-F2A935871363}"/>
    <cellStyle name="出力 4 2 5 6" xfId="6142" xr:uid="{D8AF80C6-5D6D-4FD0-9FD2-30953D4310C4}"/>
    <cellStyle name="出力 4 2 5 6 2" xfId="16898" xr:uid="{5E677502-F52A-42CC-AC0E-39AADF7A7791}"/>
    <cellStyle name="出力 4 2 5 6 2 2" xfId="38588" xr:uid="{DC72AA1B-297F-4942-AD92-8F7CE3796794}"/>
    <cellStyle name="出力 4 2 5 6 3" xfId="27829" xr:uid="{573514F9-3164-472F-B0A7-5CC243B94330}"/>
    <cellStyle name="出力 4 2 5 7" xfId="6821" xr:uid="{EDEE2BB7-8685-4CED-B2D5-FD1A4B0B5BFA}"/>
    <cellStyle name="出力 4 2 5 7 2" xfId="17577" xr:uid="{00EB257F-D5EE-4B10-B212-60EAF9C4CEC2}"/>
    <cellStyle name="出力 4 2 5 7 2 2" xfId="39267" xr:uid="{BF716A24-34A0-49A3-9396-026A98FE6BBD}"/>
    <cellStyle name="出力 4 2 5 7 3" xfId="28508" xr:uid="{C4EFDDF3-5AE4-4211-B4DF-1C04D8087E3B}"/>
    <cellStyle name="出力 4 2 5 8" xfId="7484" xr:uid="{8D988FD7-C3E4-434A-B836-C52E52B4806E}"/>
    <cellStyle name="出力 4 2 5 8 2" xfId="18240" xr:uid="{603031E3-6CFD-449F-95AF-7B59E5785582}"/>
    <cellStyle name="出力 4 2 5 8 2 2" xfId="39930" xr:uid="{320A35A3-A810-475D-9CB0-6E0204B022D6}"/>
    <cellStyle name="出力 4 2 5 8 3" xfId="29171" xr:uid="{3ABD6332-192E-48E7-90F3-E0D5E1F52EA6}"/>
    <cellStyle name="出力 4 2 5 9" xfId="8118" xr:uid="{98491803-B82E-44A6-9C79-EDC5CAA584C8}"/>
    <cellStyle name="出力 4 2 5 9 2" xfId="18874" xr:uid="{7DEA87C1-44BB-48EF-89CF-24E723D95B1E}"/>
    <cellStyle name="出力 4 2 5 9 2 2" xfId="40565" xr:uid="{8DFF5403-7631-4269-98B7-A57EECB60CE7}"/>
    <cellStyle name="出力 4 2 5 9 3" xfId="29806" xr:uid="{F578CA9D-3D48-4636-9B94-76680D8C7760}"/>
    <cellStyle name="出力 4 2 6" xfId="2831" xr:uid="{C508E292-4882-4FD9-9078-23B29A7512D9}"/>
    <cellStyle name="出力 4 2 6 10" xfId="8859" xr:uid="{45D6A3F2-6444-4FC7-B503-1CE06C93810B}"/>
    <cellStyle name="出力 4 2 6 10 2" xfId="19615" xr:uid="{6BF49EFB-7F02-462E-B7BF-857D3374D883}"/>
    <cellStyle name="出力 4 2 6 10 2 2" xfId="41306" xr:uid="{D35BCA5A-A11A-44C0-8F70-776809F48ECE}"/>
    <cellStyle name="出力 4 2 6 10 3" xfId="30547" xr:uid="{8563944A-401C-438C-94A8-3D3A02790173}"/>
    <cellStyle name="出力 4 2 6 11" xfId="9484" xr:uid="{680BA30A-853C-48AE-BADD-1418C0A6518B}"/>
    <cellStyle name="出力 4 2 6 11 2" xfId="20241" xr:uid="{C3117633-B51C-43E2-97E8-78BEB88D68EC}"/>
    <cellStyle name="出力 4 2 6 11 2 2" xfId="41932" xr:uid="{DF618688-DD03-4414-B49A-28C3D90AF0E9}"/>
    <cellStyle name="出力 4 2 6 11 3" xfId="31173" xr:uid="{6FEAEE7A-F07C-4B9B-9307-ABD2645A958B}"/>
    <cellStyle name="出力 4 2 6 12" xfId="10119" xr:uid="{0017526E-72B1-4AA4-A34E-011702F69277}"/>
    <cellStyle name="出力 4 2 6 12 2" xfId="20876" xr:uid="{3A710C07-496F-4EC0-87DE-4CFA56C65B79}"/>
    <cellStyle name="出力 4 2 6 12 2 2" xfId="42567" xr:uid="{8D82D582-D537-40CA-84C2-D05FBF650517}"/>
    <cellStyle name="出力 4 2 6 12 3" xfId="31808" xr:uid="{1B7DC79E-924E-498D-A99E-AE1B080ADE08}"/>
    <cellStyle name="出力 4 2 6 13" xfId="10771" xr:uid="{ADEC85E0-8527-4B93-BA78-F5CAB3F48A88}"/>
    <cellStyle name="出力 4 2 6 13 2" xfId="21528" xr:uid="{C288273F-55F4-4EE2-88F8-693D409E5463}"/>
    <cellStyle name="出力 4 2 6 13 2 2" xfId="43219" xr:uid="{57D23C3F-D0A1-473E-BFCE-98A39CA06BEC}"/>
    <cellStyle name="出力 4 2 6 13 3" xfId="32460" xr:uid="{81D41B04-0566-4573-B176-D2839B3B4E0D}"/>
    <cellStyle name="出力 4 2 6 14" xfId="11396" xr:uid="{D2F08F62-C607-44CA-B1CC-1B8246703D50}"/>
    <cellStyle name="出力 4 2 6 14 2" xfId="22153" xr:uid="{08F413D2-1812-498D-84DA-D70FB25AE576}"/>
    <cellStyle name="出力 4 2 6 14 2 2" xfId="43844" xr:uid="{A50259D9-9A62-46DA-A257-33E726BB0007}"/>
    <cellStyle name="出力 4 2 6 14 3" xfId="33085" xr:uid="{0A1C4699-82CC-4187-B131-0DFE7B4A9829}"/>
    <cellStyle name="出力 4 2 6 15" xfId="12001" xr:uid="{E3D1928C-F731-4948-849E-7FFFD007B180}"/>
    <cellStyle name="出力 4 2 6 15 2" xfId="22758" xr:uid="{27B5A2BB-7FFC-4B1E-841F-DC3997B8436D}"/>
    <cellStyle name="出力 4 2 6 15 2 2" xfId="44449" xr:uid="{C7E00CD2-ACB3-4FFA-B5B9-284C8F17657B}"/>
    <cellStyle name="出力 4 2 6 15 3" xfId="33690" xr:uid="{75CD7BCF-1A99-4631-88A1-3F2B261C0BD4}"/>
    <cellStyle name="出力 4 2 6 16" xfId="12630" xr:uid="{F437336E-B08B-4BBA-89C9-52B90FCFEF07}"/>
    <cellStyle name="出力 4 2 6 16 2" xfId="23387" xr:uid="{50FE0BB7-30C1-4A54-991D-1A613AFFF8E3}"/>
    <cellStyle name="出力 4 2 6 16 2 2" xfId="45078" xr:uid="{7DB9F274-270A-47A4-BEDB-19AA77C8DFA4}"/>
    <cellStyle name="出力 4 2 6 16 3" xfId="34319" xr:uid="{D4B28EA6-817A-45E4-902B-D842AF55004B}"/>
    <cellStyle name="出力 4 2 6 17" xfId="13301" xr:uid="{92ADD69C-F13D-4BF0-BB76-23012679866B}"/>
    <cellStyle name="出力 4 2 6 17 2" xfId="34990" xr:uid="{D65040D4-CD53-4040-8372-5290AB62DD07}"/>
    <cellStyle name="出力 4 2 6 18" xfId="24230" xr:uid="{0DFE85A2-64B5-463F-9441-B06183FCE81D}"/>
    <cellStyle name="出力 4 2 6 19" xfId="45928" xr:uid="{837D9D60-FDBC-4BB0-B71E-C8A870195499}"/>
    <cellStyle name="出力 4 2 6 2" xfId="3482" xr:uid="{D64F2058-30B0-4C85-9766-735D70CC5434}"/>
    <cellStyle name="出力 4 2 6 2 2" xfId="14238" xr:uid="{4BDFE379-B6AE-456D-BE1F-554C0D7706D7}"/>
    <cellStyle name="出力 4 2 6 2 2 2" xfId="35928" xr:uid="{9561A865-0DD0-407F-940F-87DA5D3E6F3D}"/>
    <cellStyle name="出力 4 2 6 2 2 3" xfId="50139" xr:uid="{54F1B7A1-4752-45AB-9D0B-310FB5CA6A45}"/>
    <cellStyle name="出力 4 2 6 2 3" xfId="25169" xr:uid="{71CFE46E-4CDE-4BE8-9854-CF0BCD4B301A}"/>
    <cellStyle name="出力 4 2 6 2 4" xfId="47970" xr:uid="{024F2DCF-52CD-4588-92CC-90523968D567}"/>
    <cellStyle name="出力 4 2 6 20" xfId="46606" xr:uid="{3919302E-A3E3-419E-B011-3750DA16B910}"/>
    <cellStyle name="出力 4 2 6 21" xfId="47290" xr:uid="{375AC52E-BF8E-4C2B-8278-F692ACF0D865}"/>
    <cellStyle name="出力 4 2 6 3" xfId="4162" xr:uid="{CA1E036C-2591-46FA-9D84-007AC5271A69}"/>
    <cellStyle name="出力 4 2 6 3 2" xfId="14918" xr:uid="{3D513D5A-03EE-41B5-97CF-BCF857CF3245}"/>
    <cellStyle name="出力 4 2 6 3 2 2" xfId="36608" xr:uid="{E45E9FE3-ACB7-4DC0-A523-B57BC2B66022}"/>
    <cellStyle name="出力 4 2 6 3 2 3" xfId="50819" xr:uid="{A2EBC01A-4851-47A5-B883-8AF819539498}"/>
    <cellStyle name="出力 4 2 6 3 3" xfId="25850" xr:uid="{2F22195D-C40A-4F61-840B-5B293CACFE7B}"/>
    <cellStyle name="出力 4 2 6 3 4" xfId="48650" xr:uid="{5EEACD94-7DF4-4EE9-921E-A2B1796DBD49}"/>
    <cellStyle name="出力 4 2 6 4" xfId="4838" xr:uid="{B7FE991F-C7CC-4453-B25E-3AE47EAB46F8}"/>
    <cellStyle name="出力 4 2 6 4 2" xfId="15594" xr:uid="{DDEB7E58-13D1-47AD-B43E-3D91F23FB7CC}"/>
    <cellStyle name="出力 4 2 6 4 2 2" xfId="37284" xr:uid="{D74AC1DB-2EC2-4F66-8FE3-17B551137286}"/>
    <cellStyle name="出力 4 2 6 4 3" xfId="26526" xr:uid="{0F25B0DF-F987-44AF-B720-343BA2B81726}"/>
    <cellStyle name="出力 4 2 6 4 4" xfId="49459" xr:uid="{04AF6D89-5CF2-4CA3-A4C4-2EA7075696ED}"/>
    <cellStyle name="出力 4 2 6 5" xfId="5518" xr:uid="{D19F8FE7-8603-42C1-A816-F8ED39A4568F}"/>
    <cellStyle name="出力 4 2 6 5 2" xfId="16274" xr:uid="{CFA05AD8-9984-4767-AE41-E08C53B5F3CC}"/>
    <cellStyle name="出力 4 2 6 5 2 2" xfId="37964" xr:uid="{16DBD365-AD5F-4892-85EF-8B0329B46B21}"/>
    <cellStyle name="出力 4 2 6 5 3" xfId="27205" xr:uid="{05AA2FE3-AA4F-4A0E-88DD-524C473CC207}"/>
    <cellStyle name="出力 4 2 6 6" xfId="6201" xr:uid="{F83884A2-20C4-4528-8A9D-B48E3AD90F4F}"/>
    <cellStyle name="出力 4 2 6 6 2" xfId="16957" xr:uid="{FA34EAF3-3518-42A8-B895-C094F3415334}"/>
    <cellStyle name="出力 4 2 6 6 2 2" xfId="38647" xr:uid="{8C7CF801-0881-46AE-A093-EDFB04E2142E}"/>
    <cellStyle name="出力 4 2 6 6 3" xfId="27888" xr:uid="{436AED8B-E05F-4ADD-9C9E-5EE15AB28CA5}"/>
    <cellStyle name="出力 4 2 6 7" xfId="6880" xr:uid="{3CFAC981-573A-42B3-A482-94E470CA19A6}"/>
    <cellStyle name="出力 4 2 6 7 2" xfId="17636" xr:uid="{02279F84-7724-4FD3-B1D4-5E8F405EFC5A}"/>
    <cellStyle name="出力 4 2 6 7 2 2" xfId="39326" xr:uid="{9AA46CF0-D2F7-4889-A4B7-06A764F037FB}"/>
    <cellStyle name="出力 4 2 6 7 3" xfId="28567" xr:uid="{5C98DEBE-5534-4774-9A63-A927C1D2F828}"/>
    <cellStyle name="出力 4 2 6 8" xfId="7543" xr:uid="{76D6F8CA-9238-485C-8A7A-A8897E22DDB5}"/>
    <cellStyle name="出力 4 2 6 8 2" xfId="18299" xr:uid="{863C2F8C-E8AA-4232-BDD1-17C258B84EF6}"/>
    <cellStyle name="出力 4 2 6 8 2 2" xfId="39989" xr:uid="{9E5F1151-4F85-4271-ADE5-0EE01CA17A3B}"/>
    <cellStyle name="出力 4 2 6 8 3" xfId="29230" xr:uid="{D57FCB54-14E8-4704-88CA-8F15EB354717}"/>
    <cellStyle name="出力 4 2 6 9" xfId="8178" xr:uid="{3D32DD3A-5792-486C-BE13-505B25CFE2A2}"/>
    <cellStyle name="出力 4 2 6 9 2" xfId="18934" xr:uid="{2C766891-C0D8-407D-A483-C3A38558FF12}"/>
    <cellStyle name="出力 4 2 6 9 2 2" xfId="40625" xr:uid="{060C292D-783A-43DF-ACC8-343326139810}"/>
    <cellStyle name="出力 4 2 6 9 3" xfId="29866" xr:uid="{672D1E0C-2BDC-4D3E-AD7D-7DA05BB5C2F1}"/>
    <cellStyle name="出力 4 2 7" xfId="2890" xr:uid="{980DC562-7CFE-43E8-B8BE-F55CB85169FE}"/>
    <cellStyle name="出力 4 2 7 10" xfId="8918" xr:uid="{17FBA186-3623-46D5-814B-D1CE2A64CC97}"/>
    <cellStyle name="出力 4 2 7 10 2" xfId="19674" xr:uid="{1F46814C-E0E5-48D0-A0AA-8689D8303911}"/>
    <cellStyle name="出力 4 2 7 10 2 2" xfId="41365" xr:uid="{1B502C8C-7006-4E20-A5E5-0B9B84DF751B}"/>
    <cellStyle name="出力 4 2 7 10 3" xfId="30606" xr:uid="{3BD13BAA-A4A9-4BBC-AE01-B43226FE8D80}"/>
    <cellStyle name="出力 4 2 7 11" xfId="9543" xr:uid="{15112C82-70E6-49D9-B009-2EA836DAB7BE}"/>
    <cellStyle name="出力 4 2 7 11 2" xfId="20300" xr:uid="{8E334AB9-11CD-410D-BA1A-FA1EFF20E5FF}"/>
    <cellStyle name="出力 4 2 7 11 2 2" xfId="41991" xr:uid="{7B06D146-626E-41FC-8C89-02122900DA62}"/>
    <cellStyle name="出力 4 2 7 11 3" xfId="31232" xr:uid="{4F091E85-61F5-43E0-9F5C-0F0BC3D488A5}"/>
    <cellStyle name="出力 4 2 7 12" xfId="10178" xr:uid="{0F42D6CA-4418-4A6E-9176-5266E4D4F990}"/>
    <cellStyle name="出力 4 2 7 12 2" xfId="20935" xr:uid="{712938C8-8EAA-44DB-A2D4-EE7ABAB903BF}"/>
    <cellStyle name="出力 4 2 7 12 2 2" xfId="42626" xr:uid="{73A16F8A-02CD-4A0B-8EA2-104C2F2F9272}"/>
    <cellStyle name="出力 4 2 7 12 3" xfId="31867" xr:uid="{8A4A385E-37EB-4C13-AB77-E6F61E3C8F73}"/>
    <cellStyle name="出力 4 2 7 13" xfId="10830" xr:uid="{FD6B8904-9E0A-44E4-BC69-FA5B68721FA0}"/>
    <cellStyle name="出力 4 2 7 13 2" xfId="21587" xr:uid="{DE51DDA5-A64F-4F9D-ACE5-288C9D991AEF}"/>
    <cellStyle name="出力 4 2 7 13 2 2" xfId="43278" xr:uid="{112160D0-93E4-4BDF-84EF-0F2C949432FD}"/>
    <cellStyle name="出力 4 2 7 13 3" xfId="32519" xr:uid="{C2DC1FB2-CA60-4FD9-AA87-5C77924A63F3}"/>
    <cellStyle name="出力 4 2 7 14" xfId="11455" xr:uid="{DBBDF0B6-37D5-49CF-AC42-7813BA909851}"/>
    <cellStyle name="出力 4 2 7 14 2" xfId="22212" xr:uid="{AE8A249C-1412-4BB7-B7CB-E811493B68FA}"/>
    <cellStyle name="出力 4 2 7 14 2 2" xfId="43903" xr:uid="{2707B55F-020A-47A3-A691-6E1A9761F2D8}"/>
    <cellStyle name="出力 4 2 7 14 3" xfId="33144" xr:uid="{D2C50D82-B6D0-4CC0-8937-0F13CCCC500B}"/>
    <cellStyle name="出力 4 2 7 15" xfId="12060" xr:uid="{45CA1B59-6FCA-48E3-9996-4B07AD58909F}"/>
    <cellStyle name="出力 4 2 7 15 2" xfId="22817" xr:uid="{46B81D39-BD4A-470E-A7A6-CED9774407EE}"/>
    <cellStyle name="出力 4 2 7 15 2 2" xfId="44508" xr:uid="{7ECC77EC-DA0E-4817-8D0E-D1B427E69B45}"/>
    <cellStyle name="出力 4 2 7 15 3" xfId="33749" xr:uid="{F6AA4A4B-B3E1-42AE-BEC2-C1295D233C6A}"/>
    <cellStyle name="出力 4 2 7 16" xfId="12689" xr:uid="{6BF5E5A5-F824-4C20-ACF1-E4D95E400798}"/>
    <cellStyle name="出力 4 2 7 16 2" xfId="23446" xr:uid="{293C5D06-8EFD-4F63-BE7E-1BA483F00D5B}"/>
    <cellStyle name="出力 4 2 7 16 2 2" xfId="45137" xr:uid="{C039112D-972A-4B2E-9000-AB9AFFE50C4D}"/>
    <cellStyle name="出力 4 2 7 16 3" xfId="34378" xr:uid="{1F9FEAE8-CA5E-44BA-BF44-CC04D694CC3E}"/>
    <cellStyle name="出力 4 2 7 17" xfId="13360" xr:uid="{1CE868C8-6A5C-407A-922B-E81CF44A84D6}"/>
    <cellStyle name="出力 4 2 7 17 2" xfId="35049" xr:uid="{A8594124-2A36-44ED-84CC-A5168BBC3162}"/>
    <cellStyle name="出力 4 2 7 18" xfId="24289" xr:uid="{602C908F-DF86-436E-81B7-F22629896559}"/>
    <cellStyle name="出力 4 2 7 19" xfId="45987" xr:uid="{4CD80BF6-BE00-4148-B182-783F277C806C}"/>
    <cellStyle name="出力 4 2 7 2" xfId="3541" xr:uid="{C8F07F4D-13C1-4525-97F1-40FFC0ADAA14}"/>
    <cellStyle name="出力 4 2 7 2 2" xfId="14297" xr:uid="{4E699214-BAC5-45D3-BEF3-C20CAB224C33}"/>
    <cellStyle name="出力 4 2 7 2 2 2" xfId="35987" xr:uid="{05DEF17B-BF3E-4A4B-B62E-98639BF11070}"/>
    <cellStyle name="出力 4 2 7 2 2 3" xfId="50198" xr:uid="{BF7D084F-71E7-43AA-AC22-02368FE77BAA}"/>
    <cellStyle name="出力 4 2 7 2 3" xfId="25229" xr:uid="{850A6C70-B697-4C02-8189-6855CEE8E0EA}"/>
    <cellStyle name="出力 4 2 7 2 4" xfId="48029" xr:uid="{5A54CE84-DE9A-467D-BDD9-E9590D7A5798}"/>
    <cellStyle name="出力 4 2 7 20" xfId="46665" xr:uid="{345435CF-E723-4805-BB0F-0FA31E724309}"/>
    <cellStyle name="出力 4 2 7 21" xfId="47349" xr:uid="{897AC628-4D72-4938-8FA1-3159ACDFB883}"/>
    <cellStyle name="出力 4 2 7 3" xfId="4221" xr:uid="{9AC05065-8EBD-4805-ACF3-680E1106C74C}"/>
    <cellStyle name="出力 4 2 7 3 2" xfId="14977" xr:uid="{EB2E0D8C-310B-4A47-9CB4-BF10D6635254}"/>
    <cellStyle name="出力 4 2 7 3 2 2" xfId="36667" xr:uid="{713BD35B-A08F-4F84-B2DD-AC97CC542463}"/>
    <cellStyle name="出力 4 2 7 3 2 3" xfId="50878" xr:uid="{C2497A88-2C98-45C0-868D-37DD0B984E6A}"/>
    <cellStyle name="出力 4 2 7 3 3" xfId="25909" xr:uid="{C7985CC0-EEC2-4872-A47A-29E3020243E1}"/>
    <cellStyle name="出力 4 2 7 3 4" xfId="48709" xr:uid="{3F266E32-B16C-45BC-BA17-C522B4A7858E}"/>
    <cellStyle name="出力 4 2 7 4" xfId="4897" xr:uid="{8E95443F-3C10-4864-97E1-1582E9045119}"/>
    <cellStyle name="出力 4 2 7 4 2" xfId="15653" xr:uid="{FA979D0B-6274-483B-B833-A2B090482871}"/>
    <cellStyle name="出力 4 2 7 4 2 2" xfId="37343" xr:uid="{81CB4D4F-5209-4121-92D5-7E1C5ECDDEF9}"/>
    <cellStyle name="出力 4 2 7 4 3" xfId="26585" xr:uid="{94AC97F3-6CC4-45C7-AB95-0C333931DEC0}"/>
    <cellStyle name="出力 4 2 7 4 4" xfId="49518" xr:uid="{FDC063D0-941D-4EEC-94BD-E1A571A24253}"/>
    <cellStyle name="出力 4 2 7 5" xfId="5577" xr:uid="{81F5E115-AE5E-4FA7-B451-3705CCE296BB}"/>
    <cellStyle name="出力 4 2 7 5 2" xfId="16333" xr:uid="{9E782720-F089-4729-A24F-DD190A545ADB}"/>
    <cellStyle name="出力 4 2 7 5 2 2" xfId="38023" xr:uid="{3E3E3C5C-D4F0-46C1-A053-1ADAEC0E7F8A}"/>
    <cellStyle name="出力 4 2 7 5 3" xfId="27264" xr:uid="{50B967D7-455C-49C7-B2C3-A6AB6E011FD8}"/>
    <cellStyle name="出力 4 2 7 6" xfId="6260" xr:uid="{D2C0262D-5B54-452A-A67E-945E5C16DD88}"/>
    <cellStyle name="出力 4 2 7 6 2" xfId="17016" xr:uid="{C8D908A8-42AB-45FF-897A-8C92C83CE070}"/>
    <cellStyle name="出力 4 2 7 6 2 2" xfId="38706" xr:uid="{D6C184DC-1E37-415C-83C1-AB6051853EF0}"/>
    <cellStyle name="出力 4 2 7 6 3" xfId="27947" xr:uid="{EC8D1187-835E-437F-A949-2A59A0165A1D}"/>
    <cellStyle name="出力 4 2 7 7" xfId="6939" xr:uid="{11D3EC8C-4A6C-439A-B2C5-710FC0DE7ECF}"/>
    <cellStyle name="出力 4 2 7 7 2" xfId="17695" xr:uid="{0793C4D2-943D-4E05-BAED-0417ADADAD29}"/>
    <cellStyle name="出力 4 2 7 7 2 2" xfId="39385" xr:uid="{0F196C01-39CE-4522-B9A8-DA32FF03D2BD}"/>
    <cellStyle name="出力 4 2 7 7 3" xfId="28626" xr:uid="{3F0790E4-CB74-4E99-8F37-56B6EA3F1495}"/>
    <cellStyle name="出力 4 2 7 8" xfId="7602" xr:uid="{8D9C4B48-18D1-4F7C-BD4D-37C5B86BBA8B}"/>
    <cellStyle name="出力 4 2 7 8 2" xfId="18358" xr:uid="{9D4BADC9-691C-4F86-BCC5-74124055887C}"/>
    <cellStyle name="出力 4 2 7 8 2 2" xfId="40049" xr:uid="{BC9E0006-0661-4D6B-99E8-B61D1AAC3646}"/>
    <cellStyle name="出力 4 2 7 8 3" xfId="29290" xr:uid="{B40A7ABF-6407-4693-8009-D44D33381C42}"/>
    <cellStyle name="出力 4 2 7 9" xfId="8238" xr:uid="{30F5EA53-C77E-4FF1-8F24-3FA07D8C1170}"/>
    <cellStyle name="出力 4 2 7 9 2" xfId="18994" xr:uid="{83A04344-E978-45AA-8758-4100DDE2FCBF}"/>
    <cellStyle name="出力 4 2 7 9 2 2" xfId="40685" xr:uid="{604158B2-4A5C-49F2-8A75-104DBC536CD2}"/>
    <cellStyle name="出力 4 2 7 9 3" xfId="29926" xr:uid="{45202822-79CB-476D-8E88-0ECE133A93CB}"/>
    <cellStyle name="出力 4 2 8" xfId="2694" xr:uid="{579F709D-0CD4-4E7C-8FE4-50475F415F40}"/>
    <cellStyle name="出力 4 2 8 10" xfId="8721" xr:uid="{44492DCB-C8E2-4410-84CE-4CE4F4D77F66}"/>
    <cellStyle name="出力 4 2 8 10 2" xfId="19477" xr:uid="{18560460-E0D7-44AC-9B1C-D50BBEE2807C}"/>
    <cellStyle name="出力 4 2 8 10 2 2" xfId="41168" xr:uid="{7435CDA9-C0F8-43C8-97B8-92B0C4944F60}"/>
    <cellStyle name="出力 4 2 8 10 3" xfId="30409" xr:uid="{7709E8AA-4942-42E8-8059-ED170B61A1DD}"/>
    <cellStyle name="出力 4 2 8 11" xfId="9367" xr:uid="{02C5E5B9-8A95-4843-86A8-85E601DE351B}"/>
    <cellStyle name="出力 4 2 8 11 2" xfId="20124" xr:uid="{5859951B-309A-4725-97C5-498154D2A821}"/>
    <cellStyle name="出力 4 2 8 11 2 2" xfId="41815" xr:uid="{A9631723-3552-4F62-A65A-10CBD971E9FD}"/>
    <cellStyle name="出力 4 2 8 11 3" xfId="31056" xr:uid="{35A70BBD-9F45-482C-8D43-87E84B6D0CEA}"/>
    <cellStyle name="出力 4 2 8 12" xfId="7471" xr:uid="{B040E229-1ED4-4067-859F-10721DBF12D6}"/>
    <cellStyle name="出力 4 2 8 12 2" xfId="18227" xr:uid="{44AB8A0C-2C0A-405F-AC9B-06C4FCDB83C8}"/>
    <cellStyle name="出力 4 2 8 12 2 2" xfId="39917" xr:uid="{D74AB1F3-5EE8-4853-8668-8FDB9C3424A2}"/>
    <cellStyle name="出力 4 2 8 12 3" xfId="29158" xr:uid="{A8DCF0E0-6886-42DB-9752-FA488850586B}"/>
    <cellStyle name="出力 4 2 8 13" xfId="10655" xr:uid="{7D278FAB-46D5-4848-83C8-AB928C7208F3}"/>
    <cellStyle name="出力 4 2 8 13 2" xfId="21412" xr:uid="{D7395FF5-F6D4-4CD3-9123-1B2728F3449B}"/>
    <cellStyle name="出力 4 2 8 13 2 2" xfId="43103" xr:uid="{FC6C3E4B-4722-4B0E-8BE8-E19CD6858B81}"/>
    <cellStyle name="出力 4 2 8 13 3" xfId="32344" xr:uid="{169CAF27-8D5F-4F51-A440-35F9247F26C6}"/>
    <cellStyle name="出力 4 2 8 14" xfId="11276" xr:uid="{07281A62-0833-45AD-8D3F-B6175A29D5A8}"/>
    <cellStyle name="出力 4 2 8 14 2" xfId="22033" xr:uid="{844664B7-F4E3-4C36-8D97-0BB9CE7E0607}"/>
    <cellStyle name="出力 4 2 8 14 2 2" xfId="43724" xr:uid="{4999352E-3A71-45F4-8986-E9BA2FF920D8}"/>
    <cellStyle name="出力 4 2 8 14 3" xfId="32965" xr:uid="{31D855CA-0C02-4DA6-BF4C-BA2AE084B888}"/>
    <cellStyle name="出力 4 2 8 15" xfId="7456" xr:uid="{2DC5FC26-18AF-4BF8-9F80-B7B36CC4FD98}"/>
    <cellStyle name="出力 4 2 8 15 2" xfId="18212" xr:uid="{EE37CB3B-6258-46D9-933E-8DCFE363E563}"/>
    <cellStyle name="出力 4 2 8 15 2 2" xfId="39902" xr:uid="{075DA97A-5CF2-43DE-9B51-0F3AC8FC3534}"/>
    <cellStyle name="出力 4 2 8 15 3" xfId="29143" xr:uid="{9742D96A-635A-48BB-AB15-C4081B57EE07}"/>
    <cellStyle name="出力 4 2 8 16" xfId="10039" xr:uid="{07202A72-5D51-4945-BEAB-412C14F17A1D}"/>
    <cellStyle name="出力 4 2 8 16 2" xfId="20796" xr:uid="{25BA5728-B48F-46A5-8E3A-8F25D2D79F5F}"/>
    <cellStyle name="出力 4 2 8 16 2 2" xfId="42487" xr:uid="{599B35DA-E2D8-4FDE-8DC9-D523863BBCFB}"/>
    <cellStyle name="出力 4 2 8 16 3" xfId="31728" xr:uid="{2B52F4B5-2C19-4FF8-AB2D-4E58D291FB13}"/>
    <cellStyle name="出力 4 2 8 17" xfId="13172" xr:uid="{79A9D505-4828-4AC1-AA9F-E38DF0A39EC8}"/>
    <cellStyle name="出力 4 2 8 17 2" xfId="34861" xr:uid="{BD0D3FD4-4882-4B01-B165-8BA10A816591}"/>
    <cellStyle name="出力 4 2 8 18" xfId="24101" xr:uid="{3A2DC9C3-D7BB-43A6-85A2-FFAA9A2C616D}"/>
    <cellStyle name="出力 4 2 8 19" xfId="45799" xr:uid="{80E07ACE-43DD-45D9-92A1-224DEEB26FFD}"/>
    <cellStyle name="出力 4 2 8 2" xfId="3347" xr:uid="{0749CE0A-60D1-4D4F-9E87-4ECFBDF14E97}"/>
    <cellStyle name="出力 4 2 8 2 2" xfId="14103" xr:uid="{95C12E1B-EF19-4FC3-9E72-C0CEF4915FBB}"/>
    <cellStyle name="出力 4 2 8 2 2 2" xfId="35793" xr:uid="{E9E787F6-E3C9-43C2-B507-EB9065E035BE}"/>
    <cellStyle name="出力 4 2 8 2 2 3" xfId="50010" xr:uid="{FCFF6A0E-0929-413F-AEFC-E70E790B25B9}"/>
    <cellStyle name="出力 4 2 8 2 3" xfId="25034" xr:uid="{9653DC29-DF03-4AED-BC64-75F948F837AC}"/>
    <cellStyle name="出力 4 2 8 2 4" xfId="47841" xr:uid="{5D79AF7C-1AC9-4349-90FD-34F17799E715}"/>
    <cellStyle name="出力 4 2 8 20" xfId="46477" xr:uid="{9F5DCECC-899E-4C84-9F5B-89DB9534AF66}"/>
    <cellStyle name="出力 4 2 8 21" xfId="47161" xr:uid="{723D18D9-D0F9-4F08-9C28-EDA64FE4E5F7}"/>
    <cellStyle name="出力 4 2 8 3" xfId="4024" xr:uid="{6ADF7040-A6A9-4782-BD2C-6019E967BBC2}"/>
    <cellStyle name="出力 4 2 8 3 2" xfId="14780" xr:uid="{478D080B-1799-4A4A-8FF3-5415581CBD75}"/>
    <cellStyle name="出力 4 2 8 3 2 2" xfId="36470" xr:uid="{213C093D-6D6A-417E-B220-52D48C7B64C0}"/>
    <cellStyle name="出力 4 2 8 3 2 3" xfId="50690" xr:uid="{987178C2-EA7D-488D-8B9A-CBFF8170B346}"/>
    <cellStyle name="出力 4 2 8 3 3" xfId="25712" xr:uid="{FF525899-F084-4D60-ACAA-1AE13F3ED0A8}"/>
    <cellStyle name="出力 4 2 8 3 4" xfId="48521" xr:uid="{C8C2E968-0E42-40A1-970E-40B71ED3169B}"/>
    <cellStyle name="出力 4 2 8 4" xfId="4704" xr:uid="{D6A1886B-0962-4C7E-A710-D0ED867E0F61}"/>
    <cellStyle name="出力 4 2 8 4 2" xfId="15460" xr:uid="{85C77948-A563-41EB-874B-B78A7D8DD593}"/>
    <cellStyle name="出力 4 2 8 4 2 2" xfId="37150" xr:uid="{C980DB1C-7110-4CB8-B4FF-1F84CCA0C233}"/>
    <cellStyle name="出力 4 2 8 4 3" xfId="26392" xr:uid="{6358B9A5-7708-4969-AE04-82BA4D6A22C4}"/>
    <cellStyle name="出力 4 2 8 4 4" xfId="49330" xr:uid="{298CCB9D-B726-412B-8035-E59A2B499D15}"/>
    <cellStyle name="出力 4 2 8 5" xfId="5380" xr:uid="{C5A8A60A-13AA-43AA-8437-BA6CF0710AA3}"/>
    <cellStyle name="出力 4 2 8 5 2" xfId="16136" xr:uid="{4D5BBBE8-F3D0-42B2-A2FC-43D6EBFB9B1B}"/>
    <cellStyle name="出力 4 2 8 5 2 2" xfId="37826" xr:uid="{66A75BD5-640B-4826-9F7D-9C15D1B63282}"/>
    <cellStyle name="出力 4 2 8 5 3" xfId="27068" xr:uid="{9A7A8793-7EA0-4343-B2F2-CB156320F9A4}"/>
    <cellStyle name="出力 4 2 8 6" xfId="6069" xr:uid="{7C991EA1-F027-472F-856C-8F39072C28D6}"/>
    <cellStyle name="出力 4 2 8 6 2" xfId="16825" xr:uid="{7AA57611-5DB9-4FE0-95BB-0CA68A188AB8}"/>
    <cellStyle name="出力 4 2 8 6 2 2" xfId="38515" xr:uid="{6944C704-822E-4182-855E-75674DAB1D8D}"/>
    <cellStyle name="出力 4 2 8 6 3" xfId="27756" xr:uid="{0929D134-34FC-438E-8C26-43DA490F722A}"/>
    <cellStyle name="出力 4 2 8 7" xfId="6743" xr:uid="{EA0E7E67-1493-4B84-A065-E5991A24A453}"/>
    <cellStyle name="出力 4 2 8 7 2" xfId="17499" xr:uid="{69042789-6A3E-4194-8871-F16E0805AEDA}"/>
    <cellStyle name="出力 4 2 8 7 2 2" xfId="39189" xr:uid="{3AB1738F-6E5B-4F4A-B2A8-F2D1873F5D25}"/>
    <cellStyle name="出力 4 2 8 7 3" xfId="28430" xr:uid="{8ABA9326-86D8-4A9F-88E8-C2C7D39FF1A9}"/>
    <cellStyle name="出力 4 2 8 8" xfId="7419" xr:uid="{40D4A0EC-AEBF-4B31-9BD6-C2431244142F}"/>
    <cellStyle name="出力 4 2 8 8 2" xfId="18175" xr:uid="{F1CE7530-8C26-49E4-A7BF-10FC7EF15F23}"/>
    <cellStyle name="出力 4 2 8 8 2 2" xfId="39865" xr:uid="{F46F2DC5-1EEB-4341-9ECE-B25B5F84BF3D}"/>
    <cellStyle name="出力 4 2 8 8 3" xfId="29106" xr:uid="{D370DDC7-4C0C-4FAA-AD7A-8CFD607BED03}"/>
    <cellStyle name="出力 4 2 8 9" xfId="2618" xr:uid="{3A9DC7CE-9355-4DAD-867D-CC454B189C53}"/>
    <cellStyle name="出力 4 2 8 9 2" xfId="13987" xr:uid="{8CB10100-20E4-4014-9720-2B57C59354F9}"/>
    <cellStyle name="出力 4 2 8 9 2 2" xfId="35677" xr:uid="{38F81DBC-2F6F-4EEB-9CAC-D0E2ED24056D}"/>
    <cellStyle name="出力 4 2 8 9 3" xfId="24918" xr:uid="{93B8797B-112C-4626-99D1-EFA6632ADA40}"/>
    <cellStyle name="出力 4 2 9" xfId="2925" xr:uid="{A1AE33F1-FE2E-424C-9826-911A25D7A7D4}"/>
    <cellStyle name="出力 4 2 9 10" xfId="8953" xr:uid="{220DF4C1-BE83-475C-8FE2-11C643412AEA}"/>
    <cellStyle name="出力 4 2 9 10 2" xfId="19709" xr:uid="{165F06E4-77E3-4FDF-923B-AD8A41A0A112}"/>
    <cellStyle name="出力 4 2 9 10 2 2" xfId="41400" xr:uid="{58148B3B-5A04-4D6E-9393-4CC919430A11}"/>
    <cellStyle name="出力 4 2 9 10 3" xfId="30641" xr:uid="{97FAE873-5D72-46C8-8832-F3E1CF054A98}"/>
    <cellStyle name="出力 4 2 9 11" xfId="9578" xr:uid="{2C0797F3-B050-493B-A53D-2F6558FCD355}"/>
    <cellStyle name="出力 4 2 9 11 2" xfId="20335" xr:uid="{D15B7CD2-27D8-43F5-9607-E05208C9F514}"/>
    <cellStyle name="出力 4 2 9 11 2 2" xfId="42026" xr:uid="{82529DC7-1456-4223-91C6-A1659312091B}"/>
    <cellStyle name="出力 4 2 9 11 3" xfId="31267" xr:uid="{BD0095F4-148C-41F8-8B1F-9B7286D4C7B1}"/>
    <cellStyle name="出力 4 2 9 12" xfId="10213" xr:uid="{EE298C52-6072-45CF-8FA3-6696A7870B86}"/>
    <cellStyle name="出力 4 2 9 12 2" xfId="20970" xr:uid="{28FFB2AB-950D-4BE9-9F93-8D912D3ADE3F}"/>
    <cellStyle name="出力 4 2 9 12 2 2" xfId="42661" xr:uid="{F0F52CC2-B383-4581-AE03-79876F520ACD}"/>
    <cellStyle name="出力 4 2 9 12 3" xfId="31902" xr:uid="{419905E4-68F2-4ED4-83E8-97AC778A18CA}"/>
    <cellStyle name="出力 4 2 9 13" xfId="10865" xr:uid="{27A2A946-E174-4D7D-BA9C-83041C0CBD1C}"/>
    <cellStyle name="出力 4 2 9 13 2" xfId="21622" xr:uid="{47A211D4-1068-4A28-9757-E39AFC3C1249}"/>
    <cellStyle name="出力 4 2 9 13 2 2" xfId="43313" xr:uid="{E763E255-9C4B-43A0-AF38-19698890E527}"/>
    <cellStyle name="出力 4 2 9 13 3" xfId="32554" xr:uid="{A0725F38-AA6A-463B-9532-B0AE3A218001}"/>
    <cellStyle name="出力 4 2 9 14" xfId="11490" xr:uid="{8FEC6A08-20EE-4866-AAC6-D000583EE476}"/>
    <cellStyle name="出力 4 2 9 14 2" xfId="22247" xr:uid="{E352200B-C0B2-47CE-A642-CD2D43AA38ED}"/>
    <cellStyle name="出力 4 2 9 14 2 2" xfId="43938" xr:uid="{0C8F0E84-B183-497A-AB74-9FD29D6EC773}"/>
    <cellStyle name="出力 4 2 9 14 3" xfId="33179" xr:uid="{443AC182-F7E6-43A4-A806-394B7486B844}"/>
    <cellStyle name="出力 4 2 9 15" xfId="12095" xr:uid="{6B36A7E6-1ED5-4F31-B213-8175F77A1841}"/>
    <cellStyle name="出力 4 2 9 15 2" xfId="22852" xr:uid="{22208957-37E2-4DD1-AA50-3BA79B062F5C}"/>
    <cellStyle name="出力 4 2 9 15 2 2" xfId="44543" xr:uid="{07CA5084-E9D6-4A07-B075-5A8858D8EDE4}"/>
    <cellStyle name="出力 4 2 9 15 3" xfId="33784" xr:uid="{6B16679D-CAA2-45A8-BD4D-C1D87BB04CDE}"/>
    <cellStyle name="出力 4 2 9 16" xfId="12724" xr:uid="{B4DD378A-77D9-4D85-AD25-08E09B5C01CF}"/>
    <cellStyle name="出力 4 2 9 16 2" xfId="23481" xr:uid="{02234046-C005-47A5-9E62-2AFB4AD92E16}"/>
    <cellStyle name="出力 4 2 9 16 2 2" xfId="45172" xr:uid="{2024CAF4-E9D2-49C1-AE42-1B56EE731612}"/>
    <cellStyle name="出力 4 2 9 16 3" xfId="34413" xr:uid="{08BAB189-6475-4DFB-87B6-926E75663B2D}"/>
    <cellStyle name="出力 4 2 9 17" xfId="13395" xr:uid="{C1670DC1-7933-4192-A2F7-967E25C6DC34}"/>
    <cellStyle name="出力 4 2 9 17 2" xfId="35084" xr:uid="{116BD91D-CDDE-4523-B288-E4A3417025CD}"/>
    <cellStyle name="出力 4 2 9 18" xfId="24324" xr:uid="{02EC7719-063E-4515-9F7C-B4A07877EB72}"/>
    <cellStyle name="出力 4 2 9 19" xfId="46022" xr:uid="{4FC159AD-4C83-428F-B89D-644D2D18B394}"/>
    <cellStyle name="出力 4 2 9 2" xfId="3576" xr:uid="{55716526-3D0C-46CA-BC1F-DD42C7EE0348}"/>
    <cellStyle name="出力 4 2 9 2 2" xfId="14332" xr:uid="{67271974-A432-4619-B783-81DF14437099}"/>
    <cellStyle name="出力 4 2 9 2 2 2" xfId="36022" xr:uid="{BFCBB955-BD81-4F42-9F8E-C5BC8193A2F2}"/>
    <cellStyle name="出力 4 2 9 2 2 3" xfId="50233" xr:uid="{9B8B3862-BD64-4116-ACC4-68970C2B6DA6}"/>
    <cellStyle name="出力 4 2 9 2 3" xfId="25264" xr:uid="{1DCEDADD-0924-4E4A-808A-D8F5F2585598}"/>
    <cellStyle name="出力 4 2 9 2 4" xfId="48064" xr:uid="{02B752CA-B341-4B73-BFA0-09DE78D172B5}"/>
    <cellStyle name="出力 4 2 9 20" xfId="46700" xr:uid="{14A77A33-1C21-44B5-A9EC-C1A3E946C536}"/>
    <cellStyle name="出力 4 2 9 21" xfId="47384" xr:uid="{7AB299A4-7BC8-4ABB-A494-4AEB6E1EB00D}"/>
    <cellStyle name="出力 4 2 9 3" xfId="4256" xr:uid="{4099F1B4-066B-4B8D-9835-805564D95034}"/>
    <cellStyle name="出力 4 2 9 3 2" xfId="15012" xr:uid="{AC9A87DE-E017-4BD2-88D7-4E358F6C0647}"/>
    <cellStyle name="出力 4 2 9 3 2 2" xfId="36702" xr:uid="{BEEA0F32-9BCD-4CAD-BB15-20A581AB9EBD}"/>
    <cellStyle name="出力 4 2 9 3 2 3" xfId="50913" xr:uid="{9FEF0FE9-38A5-4430-9CA9-9A456B1B3078}"/>
    <cellStyle name="出力 4 2 9 3 3" xfId="25944" xr:uid="{94D84B34-9ADC-4734-9309-59F4645DC3A3}"/>
    <cellStyle name="出力 4 2 9 3 4" xfId="48744" xr:uid="{9BA60FB9-0D8C-4519-890E-6A80C15A0FF5}"/>
    <cellStyle name="出力 4 2 9 4" xfId="4932" xr:uid="{54222BFC-98CE-4BA3-9F6B-4C4D3FEF3127}"/>
    <cellStyle name="出力 4 2 9 4 2" xfId="15688" xr:uid="{8F491419-CDF5-4DC1-951B-59A982F1A73A}"/>
    <cellStyle name="出力 4 2 9 4 2 2" xfId="37378" xr:uid="{9D5B1AEB-77CC-411E-8B01-AB262F248A36}"/>
    <cellStyle name="出力 4 2 9 4 3" xfId="26620" xr:uid="{6BC46A4F-708E-48B6-BA11-58E0A50F4932}"/>
    <cellStyle name="出力 4 2 9 4 4" xfId="49553" xr:uid="{BFC5198A-67AC-41B2-A826-611939955A8A}"/>
    <cellStyle name="出力 4 2 9 5" xfId="5612" xr:uid="{50FB6B8A-B9AC-4CC3-BF0A-3ED3CDAE6155}"/>
    <cellStyle name="出力 4 2 9 5 2" xfId="16368" xr:uid="{7FA8901A-884F-44BC-A078-2DD7DE591E9F}"/>
    <cellStyle name="出力 4 2 9 5 2 2" xfId="38058" xr:uid="{C0BA97AD-5A35-43C7-98D4-CB5638A2B89B}"/>
    <cellStyle name="出力 4 2 9 5 3" xfId="27299" xr:uid="{D26BA556-51B3-4BF2-83C0-B5E2F8FE9097}"/>
    <cellStyle name="出力 4 2 9 6" xfId="6295" xr:uid="{C841754E-F7A8-42E0-9A65-7BB338202D90}"/>
    <cellStyle name="出力 4 2 9 6 2" xfId="17051" xr:uid="{FBCA53F2-FB05-4171-AF30-FC5ABA00590B}"/>
    <cellStyle name="出力 4 2 9 6 2 2" xfId="38741" xr:uid="{E69DC7C0-D75E-4160-A181-F3D5BC1C25DD}"/>
    <cellStyle name="出力 4 2 9 6 3" xfId="27982" xr:uid="{FB68DC71-82D3-4B3A-B895-000EDEBD2196}"/>
    <cellStyle name="出力 4 2 9 7" xfId="6974" xr:uid="{691AA232-4377-4E5C-A497-95BD31F8F31B}"/>
    <cellStyle name="出力 4 2 9 7 2" xfId="17730" xr:uid="{8DC4D5E7-4D19-4FE6-B01B-7C7F1E58F34E}"/>
    <cellStyle name="出力 4 2 9 7 2 2" xfId="39420" xr:uid="{7F589EEE-0290-417B-BA2E-6C1D6217D192}"/>
    <cellStyle name="出力 4 2 9 7 3" xfId="28661" xr:uid="{52678B71-3B9E-4E40-8CBE-032BAF8B6741}"/>
    <cellStyle name="出力 4 2 9 8" xfId="7637" xr:uid="{2032C410-E930-4A89-886C-91D04C712F10}"/>
    <cellStyle name="出力 4 2 9 8 2" xfId="18393" xr:uid="{DDFB9A77-B4A5-4DAE-B6FA-C28610F09D39}"/>
    <cellStyle name="出力 4 2 9 8 2 2" xfId="40084" xr:uid="{F35324E0-2848-4DA0-B88E-48E7A3486FB9}"/>
    <cellStyle name="出力 4 2 9 8 3" xfId="29325" xr:uid="{3BF54874-4A11-4CAA-832F-0CF1E5F92EAE}"/>
    <cellStyle name="出力 4 2 9 9" xfId="8273" xr:uid="{22008EA7-0743-4CE4-AB88-A183107EB988}"/>
    <cellStyle name="出力 4 2 9 9 2" xfId="19029" xr:uid="{7C38283A-225F-4D7A-B2C6-0EAD4A9B36D5}"/>
    <cellStyle name="出力 4 2 9 9 2 2" xfId="40720" xr:uid="{5F6AFC67-002A-4AE7-A7B9-9623F554A989}"/>
    <cellStyle name="出力 4 2 9 9 3" xfId="29961" xr:uid="{9872A593-CF0D-4412-A504-D3F14F1D3328}"/>
    <cellStyle name="出力 4 3" xfId="2409" xr:uid="{8AB3D1B0-0550-4DB1-A460-BC2777850657}"/>
    <cellStyle name="出力 4 3 10" xfId="3231" xr:uid="{0ADDEE54-FFAC-4E55-9FC3-EE8B64AEA474}"/>
    <cellStyle name="出力 4 3 10 10" xfId="9259" xr:uid="{A64AAFC2-A938-4285-9C55-2FB9172C75C4}"/>
    <cellStyle name="出力 4 3 10 10 2" xfId="20016" xr:uid="{FFF07031-D2E5-4642-9EA4-D29A9558FFA1}"/>
    <cellStyle name="出力 4 3 10 10 2 2" xfId="41707" xr:uid="{FA0C9CD1-DEFA-44F8-BD91-7D232F54BB72}"/>
    <cellStyle name="出力 4 3 10 10 3" xfId="30948" xr:uid="{0FE11AFC-A777-42EC-9407-B4423766787E}"/>
    <cellStyle name="出力 4 3 10 11" xfId="9885" xr:uid="{79D2A551-7F55-47CF-AB93-83E34497BEDC}"/>
    <cellStyle name="出力 4 3 10 11 2" xfId="20642" xr:uid="{B17250FE-F75C-456A-AD88-347345ED0722}"/>
    <cellStyle name="出力 4 3 10 11 2 2" xfId="42333" xr:uid="{1AE5282A-9012-4670-B041-9011F1F2D720}"/>
    <cellStyle name="出力 4 3 10 11 3" xfId="31574" xr:uid="{F4620A1C-54E5-45BE-B899-995F09CF6093}"/>
    <cellStyle name="出力 4 3 10 12" xfId="10520" xr:uid="{79ACEE56-63EA-4126-A3D2-88CC5AA8D320}"/>
    <cellStyle name="出力 4 3 10 12 2" xfId="21277" xr:uid="{053C903A-ACE1-4065-ACE4-720658DB2267}"/>
    <cellStyle name="出力 4 3 10 12 2 2" xfId="42968" xr:uid="{B2AB19E9-18D9-4C85-950E-BB009CC6F335}"/>
    <cellStyle name="出力 4 3 10 12 3" xfId="32209" xr:uid="{A71E52E7-ED64-4531-BCCA-358CC0166AB3}"/>
    <cellStyle name="出力 4 3 10 13" xfId="11172" xr:uid="{5E10C7A1-50E0-48FD-8D1C-2EC6A38093FE}"/>
    <cellStyle name="出力 4 3 10 13 2" xfId="21929" xr:uid="{F9D2901E-9329-46A8-A25C-5692A675E3C9}"/>
    <cellStyle name="出力 4 3 10 13 2 2" xfId="43620" xr:uid="{2DEA4F6F-CFE3-4489-B3ED-7621F255482A}"/>
    <cellStyle name="出力 4 3 10 13 3" xfId="32861" xr:uid="{8540BF7E-B5D7-45ED-9C6A-6931D0438534}"/>
    <cellStyle name="出力 4 3 10 14" xfId="11797" xr:uid="{ECAA0447-1359-4DBA-B2F0-E7B0FA6EBBE1}"/>
    <cellStyle name="出力 4 3 10 14 2" xfId="22554" xr:uid="{498BDFE4-CD04-4595-804E-328C70856B86}"/>
    <cellStyle name="出力 4 3 10 14 2 2" xfId="44245" xr:uid="{F1EAC7FA-5779-44A4-B062-A1A673C886FF}"/>
    <cellStyle name="出力 4 3 10 14 3" xfId="33486" xr:uid="{617E9382-2367-48F0-BB05-74789D39D384}"/>
    <cellStyle name="出力 4 3 10 15" xfId="12402" xr:uid="{981BF03C-4EC3-44C1-A562-DA7D7953150A}"/>
    <cellStyle name="出力 4 3 10 15 2" xfId="23159" xr:uid="{624F4177-67D8-4BB8-9FAA-FD4109F713FA}"/>
    <cellStyle name="出力 4 3 10 15 2 2" xfId="44850" xr:uid="{FDCC12AF-887E-4DC4-96C1-041DB98BAF3A}"/>
    <cellStyle name="出力 4 3 10 15 3" xfId="34091" xr:uid="{BD1D5BFE-D028-4AE4-AD36-4713B9CCB6BD}"/>
    <cellStyle name="出力 4 3 10 16" xfId="13031" xr:uid="{4478DD1F-745E-4BE4-BCF6-817A2DFEBB2B}"/>
    <cellStyle name="出力 4 3 10 16 2" xfId="23788" xr:uid="{547C0FB5-93D3-4CE1-9A55-96F8546FDDFC}"/>
    <cellStyle name="出力 4 3 10 16 2 2" xfId="45479" xr:uid="{09E9689D-9C2D-46F2-9D1C-F81BED6475F5}"/>
    <cellStyle name="出力 4 3 10 16 3" xfId="34720" xr:uid="{90738F86-CC53-44A6-8C3A-0C5C4CCF85D8}"/>
    <cellStyle name="出力 4 3 10 17" xfId="13702" xr:uid="{CC1E37F0-56EC-4643-87F6-47FB625E6319}"/>
    <cellStyle name="出力 4 3 10 17 2" xfId="35391" xr:uid="{3AB0C9E7-3754-4ED4-8936-1DA7182E2EAA}"/>
    <cellStyle name="出力 4 3 10 18" xfId="24631" xr:uid="{49502319-47F2-4EBC-B659-E35F8C7BF9E1}"/>
    <cellStyle name="出力 4 3 10 19" xfId="46329" xr:uid="{DBDA2E14-6ADA-4EF1-A565-D05B77FC6566}"/>
    <cellStyle name="出力 4 3 10 2" xfId="3883" xr:uid="{B7917678-0952-40AE-8F63-FF1AD6966904}"/>
    <cellStyle name="出力 4 3 10 2 2" xfId="14639" xr:uid="{BCD29EBA-94A7-4638-8436-1FEB1EE09F44}"/>
    <cellStyle name="出力 4 3 10 2 2 2" xfId="36329" xr:uid="{A9661A45-3E4C-476C-8114-FFAADC02BC43}"/>
    <cellStyle name="出力 4 3 10 2 2 3" xfId="50540" xr:uid="{0535DE59-41F5-490B-8913-6FBAFDF2EB2E}"/>
    <cellStyle name="出力 4 3 10 2 3" xfId="25571" xr:uid="{B92751FA-C26E-4237-8AC6-A8F61F19FD60}"/>
    <cellStyle name="出力 4 3 10 2 4" xfId="48371" xr:uid="{767671B4-BC60-4043-B67A-DFF570A21548}"/>
    <cellStyle name="出力 4 3 10 20" xfId="47007" xr:uid="{1203CF0F-8B24-43C4-9932-022AAA8CE50F}"/>
    <cellStyle name="出力 4 3 10 21" xfId="47691" xr:uid="{7DBCB39F-6D5D-4B08-8A27-466D5314C265}"/>
    <cellStyle name="出力 4 3 10 3" xfId="4563" xr:uid="{40870283-7754-4CD7-9FB4-61139F6F777A}"/>
    <cellStyle name="出力 4 3 10 3 2" xfId="15319" xr:uid="{B684BA99-9DA9-47B0-B0AF-FEB9E0734538}"/>
    <cellStyle name="出力 4 3 10 3 2 2" xfId="37009" xr:uid="{9D53300A-71F3-4B7C-A52E-937EBB5352F5}"/>
    <cellStyle name="出力 4 3 10 3 2 3" xfId="51220" xr:uid="{24339357-1F6F-47BC-86A8-B5582B211EA6}"/>
    <cellStyle name="出力 4 3 10 3 3" xfId="26251" xr:uid="{3EF8196E-3262-46AC-A34D-498EED20B7DB}"/>
    <cellStyle name="出力 4 3 10 3 4" xfId="49051" xr:uid="{119BEAF9-3DD7-40CF-A46D-E9B30BE3D2B8}"/>
    <cellStyle name="出力 4 3 10 4" xfId="5239" xr:uid="{438DA59F-F61E-4DA4-BBF8-C5C835C9736E}"/>
    <cellStyle name="出力 4 3 10 4 2" xfId="15995" xr:uid="{D90B67D6-B61E-4421-8997-93EB07E0C234}"/>
    <cellStyle name="出力 4 3 10 4 2 2" xfId="37685" xr:uid="{0DBA1B4A-B112-4476-A20A-8BFAB29CF453}"/>
    <cellStyle name="出力 4 3 10 4 3" xfId="26927" xr:uid="{623B5A28-6DF2-4C7F-BBE2-9CD89C4F912B}"/>
    <cellStyle name="出力 4 3 10 4 4" xfId="49860" xr:uid="{6C4CC12F-C26F-4357-91D1-AE46C048278A}"/>
    <cellStyle name="出力 4 3 10 5" xfId="5919" xr:uid="{9ABDBB88-B389-4140-8FDE-A9D33C9D9625}"/>
    <cellStyle name="出力 4 3 10 5 2" xfId="16675" xr:uid="{B345CD2F-83DD-4CAD-BCD4-D8FF6CD24DCD}"/>
    <cellStyle name="出力 4 3 10 5 2 2" xfId="38365" xr:uid="{20A5CCB2-8908-487D-8066-5BFF509575C9}"/>
    <cellStyle name="出力 4 3 10 5 3" xfId="27606" xr:uid="{737909B7-B1C7-41A6-AE58-570A877C8FA1}"/>
    <cellStyle name="出力 4 3 10 6" xfId="6602" xr:uid="{49F2A757-8CD3-424E-8A6C-493DF0F99068}"/>
    <cellStyle name="出力 4 3 10 6 2" xfId="17358" xr:uid="{3A56976A-D5E4-4661-AA0D-7AD61B0FC674}"/>
    <cellStyle name="出力 4 3 10 6 2 2" xfId="39048" xr:uid="{B748D6C2-CA5E-45B5-A3D4-4E78EB5914E6}"/>
    <cellStyle name="出力 4 3 10 6 3" xfId="28289" xr:uid="{0D5B2F6A-3BA7-4B9F-814D-FA3FA2FB9CFA}"/>
    <cellStyle name="出力 4 3 10 7" xfId="7281" xr:uid="{CA941D26-8C6A-45DA-A9E8-3078F5F5CA5D}"/>
    <cellStyle name="出力 4 3 10 7 2" xfId="18037" xr:uid="{728698AA-17CD-4D02-ABC6-DB768BA723DD}"/>
    <cellStyle name="出力 4 3 10 7 2 2" xfId="39727" xr:uid="{F3EF3A1A-7F1C-4EF7-831B-D37C773A330A}"/>
    <cellStyle name="出力 4 3 10 7 3" xfId="28968" xr:uid="{520BA452-0AB9-4A82-A12E-BA4E74C56221}"/>
    <cellStyle name="出力 4 3 10 8" xfId="7944" xr:uid="{CB790383-6287-42EC-8D44-79D1452D1B8B}"/>
    <cellStyle name="出力 4 3 10 8 2" xfId="18700" xr:uid="{8F328325-47B8-41BF-9DFA-898DABDE3FDE}"/>
    <cellStyle name="出力 4 3 10 8 2 2" xfId="40391" xr:uid="{88A347A1-E95D-4AEA-B0EB-305D06191311}"/>
    <cellStyle name="出力 4 3 10 8 3" xfId="29632" xr:uid="{6D04E3A4-2440-4B62-8EAD-9B0319857DD7}"/>
    <cellStyle name="出力 4 3 10 9" xfId="8580" xr:uid="{EEA08AA7-B9FA-490B-9858-2A2563EDA74A}"/>
    <cellStyle name="出力 4 3 10 9 2" xfId="19336" xr:uid="{C16DA1D8-0604-4D3A-941F-949A05650344}"/>
    <cellStyle name="出力 4 3 10 9 2 2" xfId="41027" xr:uid="{BBC15187-3165-4EF9-950D-BB44444AF9F5}"/>
    <cellStyle name="出力 4 3 10 9 3" xfId="30268" xr:uid="{7F1F619E-F907-4188-AF99-3634F6C8D751}"/>
    <cellStyle name="出力 4 3 11" xfId="3291" xr:uid="{94859472-FB58-4504-B3D7-E5F59E0E4E78}"/>
    <cellStyle name="出力 4 3 11 10" xfId="9319" xr:uid="{1C432FE1-F7E5-4F98-8B5F-EC85AB3336BD}"/>
    <cellStyle name="出力 4 3 11 10 2" xfId="20076" xr:uid="{7F8B6A01-2A3F-4E5D-A7B2-686334899B0F}"/>
    <cellStyle name="出力 4 3 11 10 2 2" xfId="41767" xr:uid="{A56ED0CE-F15E-4824-AE0E-763080BB87BE}"/>
    <cellStyle name="出力 4 3 11 10 3" xfId="31008" xr:uid="{2FA7970B-9D33-4F4C-9AAB-A5B825B484E4}"/>
    <cellStyle name="出力 4 3 11 11" xfId="9945" xr:uid="{7857640E-6D2C-487A-BECF-E805F9C0E032}"/>
    <cellStyle name="出力 4 3 11 11 2" xfId="20702" xr:uid="{FF843B5C-99BF-4E66-A3AA-6F681B407760}"/>
    <cellStyle name="出力 4 3 11 11 2 2" xfId="42393" xr:uid="{D2B78713-3820-445A-AF00-4A5B3BC5E33F}"/>
    <cellStyle name="出力 4 3 11 11 3" xfId="31634" xr:uid="{D92D4E69-7353-4B5F-AFB2-9985272FDDB6}"/>
    <cellStyle name="出力 4 3 11 12" xfId="10580" xr:uid="{E879343A-A4EF-4EFB-B6C4-30D903C9D316}"/>
    <cellStyle name="出力 4 3 11 12 2" xfId="21337" xr:uid="{070A8CD7-506F-42B7-99BB-AC039B3B7690}"/>
    <cellStyle name="出力 4 3 11 12 2 2" xfId="43028" xr:uid="{A6460CC3-6CA8-46C2-9B68-B09B37434D99}"/>
    <cellStyle name="出力 4 3 11 12 3" xfId="32269" xr:uid="{C05902B2-5CCA-4597-8FE3-8EE8948372A8}"/>
    <cellStyle name="出力 4 3 11 13" xfId="11232" xr:uid="{F76B5536-3EA6-4559-AA26-22B4FA1784E5}"/>
    <cellStyle name="出力 4 3 11 13 2" xfId="21989" xr:uid="{D6F2E754-90A9-46ED-A539-CA46AF193FF9}"/>
    <cellStyle name="出力 4 3 11 13 2 2" xfId="43680" xr:uid="{4F256A9B-461F-48A2-ABFE-800880D80856}"/>
    <cellStyle name="出力 4 3 11 13 3" xfId="32921" xr:uid="{48BBA2EC-7369-4629-A301-41CE480FF1E3}"/>
    <cellStyle name="出力 4 3 11 14" xfId="11857" xr:uid="{F3AF832C-3758-49CA-A7FE-6899B2B1EC7E}"/>
    <cellStyle name="出力 4 3 11 14 2" xfId="22614" xr:uid="{F08778F2-8DA9-4116-B12F-3B5CDF148EE0}"/>
    <cellStyle name="出力 4 3 11 14 2 2" xfId="44305" xr:uid="{8C549AEB-CD86-4486-A399-C5E75FE7D9D0}"/>
    <cellStyle name="出力 4 3 11 14 3" xfId="33546" xr:uid="{0F3C0A9A-3D58-4E5C-9E1B-9F69DBDBAC07}"/>
    <cellStyle name="出力 4 3 11 15" xfId="12462" xr:uid="{3CA9D310-1FD6-423F-AA40-ABE3912BD2E9}"/>
    <cellStyle name="出力 4 3 11 15 2" xfId="23219" xr:uid="{491D81C3-78A3-428C-82E5-F27CFA413445}"/>
    <cellStyle name="出力 4 3 11 15 2 2" xfId="44910" xr:uid="{42C03757-8C3B-42C9-B3F7-D3CA4EB2DC15}"/>
    <cellStyle name="出力 4 3 11 15 3" xfId="34151" xr:uid="{10F6534F-C245-4953-9EEA-91551FC3001D}"/>
    <cellStyle name="出力 4 3 11 16" xfId="13091" xr:uid="{97824EE5-E825-4378-9778-597E57DBA98D}"/>
    <cellStyle name="出力 4 3 11 16 2" xfId="23848" xr:uid="{BD67221A-BF2E-4235-A4D3-1A484E1DAF69}"/>
    <cellStyle name="出力 4 3 11 16 2 2" xfId="45539" xr:uid="{9D4CBEFC-B84E-4D20-B58F-17F3D0EC5732}"/>
    <cellStyle name="出力 4 3 11 16 3" xfId="34780" xr:uid="{873108A5-28B9-4571-BB55-874DAC626B41}"/>
    <cellStyle name="出力 4 3 11 17" xfId="13762" xr:uid="{8661134C-CA41-4875-B81C-7938535DF2DF}"/>
    <cellStyle name="出力 4 3 11 17 2" xfId="35451" xr:uid="{D5968265-8AA5-4E2F-BC7D-60B8FF3F1583}"/>
    <cellStyle name="出力 4 3 11 18" xfId="24691" xr:uid="{1EB3FBD9-8C02-4443-B5B4-36579E02D42A}"/>
    <cellStyle name="出力 4 3 11 19" xfId="46389" xr:uid="{F50D1173-2D29-4DF5-B74B-F643DA0BB2F1}"/>
    <cellStyle name="出力 4 3 11 2" xfId="3943" xr:uid="{5A1CC02E-16F9-4D19-A7D3-9CBF2474FA25}"/>
    <cellStyle name="出力 4 3 11 2 2" xfId="14699" xr:uid="{B9BCB06C-330B-44FE-BA97-B2A7BB3F1BDB}"/>
    <cellStyle name="出力 4 3 11 2 2 2" xfId="36389" xr:uid="{11BD0BB1-AAE9-4C54-A1A0-7415DBDEC9E7}"/>
    <cellStyle name="出力 4 3 11 2 2 3" xfId="50600" xr:uid="{9792DB27-03B7-4B4D-A741-BFA6C87C1D6D}"/>
    <cellStyle name="出力 4 3 11 2 3" xfId="25631" xr:uid="{2AB573A4-6065-4810-A603-27CB7B0ED857}"/>
    <cellStyle name="出力 4 3 11 2 4" xfId="48431" xr:uid="{AB29742A-326F-4CDF-81FE-A6F2EA3DE547}"/>
    <cellStyle name="出力 4 3 11 20" xfId="47067" xr:uid="{9B2AE17D-17FE-4A15-840D-9934C6A94B6C}"/>
    <cellStyle name="出力 4 3 11 21" xfId="47751" xr:uid="{C7E4B0E6-E2BF-4C14-B1C0-36A54CB6448C}"/>
    <cellStyle name="出力 4 3 11 3" xfId="4623" xr:uid="{2DFC1F94-A690-44F6-BCBB-9964B25307D4}"/>
    <cellStyle name="出力 4 3 11 3 2" xfId="15379" xr:uid="{4F8FC7D7-B4C5-467B-A42F-C31A134F2C19}"/>
    <cellStyle name="出力 4 3 11 3 2 2" xfId="37069" xr:uid="{D931B466-9ECD-4530-AF38-0F66BF123542}"/>
    <cellStyle name="出力 4 3 11 3 2 3" xfId="51280" xr:uid="{F4E92A7C-B4EF-48BB-9D3D-2242FB94B27E}"/>
    <cellStyle name="出力 4 3 11 3 3" xfId="26311" xr:uid="{9347AFD1-80B0-41BF-A7F2-C6EB4BA0966A}"/>
    <cellStyle name="出力 4 3 11 3 4" xfId="49111" xr:uid="{0E36936C-A837-42D5-89E6-B8C1948A0B44}"/>
    <cellStyle name="出力 4 3 11 4" xfId="5299" xr:uid="{65C663F2-9322-4662-A5A6-1B4BF497C69F}"/>
    <cellStyle name="出力 4 3 11 4 2" xfId="16055" xr:uid="{17D1BE0B-D880-414C-9FE5-A16588906C76}"/>
    <cellStyle name="出力 4 3 11 4 2 2" xfId="37745" xr:uid="{99BF8486-7D3F-497E-A44B-84BFA60E35F1}"/>
    <cellStyle name="出力 4 3 11 4 3" xfId="26987" xr:uid="{94BB015F-CA0B-4EA5-B46F-4EC2FB191AAD}"/>
    <cellStyle name="出力 4 3 11 4 4" xfId="49920" xr:uid="{10FB7EA6-FF03-49F2-BF99-FCBEF78E936D}"/>
    <cellStyle name="出力 4 3 11 5" xfId="5979" xr:uid="{38A7B798-36AE-46DA-B1AE-3A4793E721D3}"/>
    <cellStyle name="出力 4 3 11 5 2" xfId="16735" xr:uid="{7299D69E-A32C-48DB-929C-D93BBC495834}"/>
    <cellStyle name="出力 4 3 11 5 2 2" xfId="38425" xr:uid="{0C8E088E-AE33-4263-B075-339A764C8154}"/>
    <cellStyle name="出力 4 3 11 5 3" xfId="27666" xr:uid="{C0A5D56C-2A09-4807-A5DA-90002D55A43B}"/>
    <cellStyle name="出力 4 3 11 6" xfId="6662" xr:uid="{CD2CBACB-72F6-4CA4-868D-5749052B1985}"/>
    <cellStyle name="出力 4 3 11 6 2" xfId="17418" xr:uid="{69DEDAA1-66A4-4303-B7AF-A3966785CEA8}"/>
    <cellStyle name="出力 4 3 11 6 2 2" xfId="39108" xr:uid="{E57FDE96-9BD6-459C-8653-9D5A329C312A}"/>
    <cellStyle name="出力 4 3 11 6 3" xfId="28349" xr:uid="{61BAB3B4-E111-4B3E-B6DC-A83B5328D9A5}"/>
    <cellStyle name="出力 4 3 11 7" xfId="7341" xr:uid="{51E61872-2AAE-4259-AB89-F3A54E807ADD}"/>
    <cellStyle name="出力 4 3 11 7 2" xfId="18097" xr:uid="{637C5F15-88C6-4739-9DE5-37D598E65A18}"/>
    <cellStyle name="出力 4 3 11 7 2 2" xfId="39787" xr:uid="{E88D0D2D-C28B-4298-B7FE-389A2933216C}"/>
    <cellStyle name="出力 4 3 11 7 3" xfId="29028" xr:uid="{F9D02FB6-54B8-4833-9028-DAC61A87048A}"/>
    <cellStyle name="出力 4 3 11 8" xfId="8004" xr:uid="{79D17DDE-6CBA-4D27-90ED-03C0AE3206B8}"/>
    <cellStyle name="出力 4 3 11 8 2" xfId="18760" xr:uid="{8C9BF941-9D28-431A-A1AD-8832DFC1F59B}"/>
    <cellStyle name="出力 4 3 11 8 2 2" xfId="40451" xr:uid="{77299530-985C-4923-AAB6-1D1A21E2F8D4}"/>
    <cellStyle name="出力 4 3 11 8 3" xfId="29692" xr:uid="{CD2A9E4B-02B0-4BC5-9983-692802897B3F}"/>
    <cellStyle name="出力 4 3 11 9" xfId="8640" xr:uid="{0D7D9169-2F42-4F4A-BD31-B767C143D965}"/>
    <cellStyle name="出力 4 3 11 9 2" xfId="19396" xr:uid="{E22CF848-79B9-42A3-B91D-A1EC42841DAF}"/>
    <cellStyle name="出力 4 3 11 9 2 2" xfId="41087" xr:uid="{481DB10B-799B-4099-855E-C32CFAE37026}"/>
    <cellStyle name="出力 4 3 11 9 3" xfId="30328" xr:uid="{EBA02AAC-5D41-4F26-88B2-629259A55C70}"/>
    <cellStyle name="出力 4 3 12" xfId="2727" xr:uid="{0459C0C3-14CF-486D-ACFC-9EF05A0CD786}"/>
    <cellStyle name="出力 4 3 12 2" xfId="14033" xr:uid="{4661C40D-902C-41A0-A051-B22752D09FC7}"/>
    <cellStyle name="出力 4 3 12 2 2" xfId="35723" xr:uid="{88327EAB-2076-4991-854F-E8EB31E03ABD}"/>
    <cellStyle name="出力 4 3 12 2 3" xfId="50043" xr:uid="{CC3AFE01-84F5-4162-9326-53B0E518D23A}"/>
    <cellStyle name="出力 4 3 12 3" xfId="24964" xr:uid="{0FCB4E6B-F194-4054-B01C-1ECDAAE93C39}"/>
    <cellStyle name="出力 4 3 12 4" xfId="47874" xr:uid="{6531BCA7-338A-4191-844E-56E5E7F70E62}"/>
    <cellStyle name="出力 4 3 13" xfId="3380" xr:uid="{696960C4-5267-4D7D-8337-7A83F1817388}"/>
    <cellStyle name="出力 4 3 13 2" xfId="14136" xr:uid="{15754412-F93B-4322-9560-38E282A24B4A}"/>
    <cellStyle name="出力 4 3 13 2 2" xfId="35826" xr:uid="{C5048CDE-1933-421E-B342-FEEC5C55C2AE}"/>
    <cellStyle name="出力 4 3 13 2 3" xfId="50723" xr:uid="{C16BB06E-E485-47BB-95C3-6F05071275ED}"/>
    <cellStyle name="出力 4 3 13 3" xfId="25067" xr:uid="{92D734AB-BE6B-4EAC-9D2C-49B03B3B346E}"/>
    <cellStyle name="出力 4 3 13 4" xfId="48554" xr:uid="{C14FF97B-8881-4D7F-B286-EBBBF8C5FA3A}"/>
    <cellStyle name="出力 4 3 14" xfId="4057" xr:uid="{BCE1222D-D0F9-483F-9339-293934F032CE}"/>
    <cellStyle name="出力 4 3 14 2" xfId="14813" xr:uid="{A9543096-BEF2-46E6-B67F-C7F5AE2C75A0}"/>
    <cellStyle name="出力 4 3 14 2 2" xfId="36503" xr:uid="{45778EC3-7787-4EA5-A93D-1C27D8886D5B}"/>
    <cellStyle name="出力 4 3 14 3" xfId="25745" xr:uid="{DA1C4F13-7041-426E-A363-E5B69E7C91F7}"/>
    <cellStyle name="出力 4 3 14 4" xfId="49363" xr:uid="{6B8894E7-D3EA-44F6-8046-C7BDE337B0FB}"/>
    <cellStyle name="出力 4 3 15" xfId="4737" xr:uid="{4295F414-9AEC-442E-BD42-72D29DA8D21A}"/>
    <cellStyle name="出力 4 3 15 2" xfId="15493" xr:uid="{0645BF38-D493-466A-B8FA-C79B5FAE6D07}"/>
    <cellStyle name="出力 4 3 15 2 2" xfId="37183" xr:uid="{3726AFD4-25AE-4A55-83F5-1664D33E290E}"/>
    <cellStyle name="出力 4 3 15 3" xfId="26425" xr:uid="{842CC3A2-05D5-4D02-B821-2789CA8FDCDC}"/>
    <cellStyle name="出力 4 3 16" xfId="5413" xr:uid="{FF532A74-863A-48E4-A408-CF1AFC3A8F57}"/>
    <cellStyle name="出力 4 3 16 2" xfId="16169" xr:uid="{62E19F33-A587-483A-A4D5-CA43D2272C9A}"/>
    <cellStyle name="出力 4 3 16 2 2" xfId="37859" xr:uid="{FB8B50AD-576A-409A-924B-2B0D17270D8A}"/>
    <cellStyle name="出力 4 3 16 3" xfId="27101" xr:uid="{F680B62F-1BDC-4FC9-AAB8-D8ABC1FDE63A}"/>
    <cellStyle name="出力 4 3 17" xfId="6102" xr:uid="{B82B6774-758C-4008-AC7C-346037CCEA5D}"/>
    <cellStyle name="出力 4 3 17 2" xfId="16858" xr:uid="{73972F52-76AB-4350-988A-3EA27305114D}"/>
    <cellStyle name="出力 4 3 17 2 2" xfId="38548" xr:uid="{117C2394-4CB6-4133-B314-82F0E652B98F}"/>
    <cellStyle name="出力 4 3 17 3" xfId="27789" xr:uid="{25373D44-0FB6-4566-9A8A-408A4756C289}"/>
    <cellStyle name="出力 4 3 18" xfId="6776" xr:uid="{D06BF5A4-1FDC-4500-B4B4-C63F979C1167}"/>
    <cellStyle name="出力 4 3 18 2" xfId="17532" xr:uid="{DBB769A1-BF3E-4F2B-AEF4-29DB0934ECAA}"/>
    <cellStyle name="出力 4 3 18 2 2" xfId="39222" xr:uid="{E7CEC6FE-0E1B-40CE-8144-ED923940B3E6}"/>
    <cellStyle name="出力 4 3 18 3" xfId="28463" xr:uid="{41D69AD4-1E67-48D4-9FD1-B4C1D42D7FE6}"/>
    <cellStyle name="出力 4 3 19" xfId="7452" xr:uid="{5CF71839-BAFF-48DB-BCDA-D33EE11F5EB9}"/>
    <cellStyle name="出力 4 3 19 2" xfId="18208" xr:uid="{E435CC82-EBB2-4A4B-8E6A-DBC26C4BBD98}"/>
    <cellStyle name="出力 4 3 19 2 2" xfId="39898" xr:uid="{1DE3412C-419B-45F4-87B4-4B3AE812E378}"/>
    <cellStyle name="出力 4 3 19 3" xfId="29139" xr:uid="{0A33B3C5-B544-41A2-9C1F-D65298B6EE51}"/>
    <cellStyle name="出力 4 3 2" xfId="2786" xr:uid="{27A6A017-B72B-4071-8EA6-FE89E6445D15}"/>
    <cellStyle name="出力 4 3 2 10" xfId="8814" xr:uid="{75D3C536-97ED-4E31-8CF9-401B03A9C507}"/>
    <cellStyle name="出力 4 3 2 10 2" xfId="19570" xr:uid="{15F8FAB3-0CBB-4139-BF15-BBD63760A18F}"/>
    <cellStyle name="出力 4 3 2 10 2 2" xfId="41261" xr:uid="{308AD4D0-67DA-4EF6-8BB7-FF69A4579181}"/>
    <cellStyle name="出力 4 3 2 10 3" xfId="30502" xr:uid="{26911046-2675-42DB-8F8D-C14A77DE8CDC}"/>
    <cellStyle name="出力 4 3 2 11" xfId="9439" xr:uid="{61407AD1-596B-4C0F-AAC7-8F9092D1963E}"/>
    <cellStyle name="出力 4 3 2 11 2" xfId="20196" xr:uid="{0FF4E47D-83A0-4C41-89D8-92627783C34C}"/>
    <cellStyle name="出力 4 3 2 11 2 2" xfId="41887" xr:uid="{17570A7E-F1C4-475C-A465-70445B0C98ED}"/>
    <cellStyle name="出力 4 3 2 11 3" xfId="31128" xr:uid="{349A3C77-1A34-4F79-8718-D55D28DDBEB3}"/>
    <cellStyle name="出力 4 3 2 12" xfId="10074" xr:uid="{73845286-39BE-4254-9688-12CF25E19B39}"/>
    <cellStyle name="出力 4 3 2 12 2" xfId="20831" xr:uid="{4706C688-71F0-4FAC-B533-6A883A1DA2F3}"/>
    <cellStyle name="出力 4 3 2 12 2 2" xfId="42522" xr:uid="{BA545BA3-26C4-41BB-9A51-B101BE524F26}"/>
    <cellStyle name="出力 4 3 2 12 3" xfId="31763" xr:uid="{A8C30CB2-39E6-488A-AAE3-C6A7FD3937F1}"/>
    <cellStyle name="出力 4 3 2 13" xfId="10726" xr:uid="{FDDE3F09-247D-4CC7-A122-A91FBA850302}"/>
    <cellStyle name="出力 4 3 2 13 2" xfId="21483" xr:uid="{775A7E8B-71F9-4F47-976D-160478E5A40C}"/>
    <cellStyle name="出力 4 3 2 13 2 2" xfId="43174" xr:uid="{0B322315-BEC4-4E67-AEC5-A79864B78768}"/>
    <cellStyle name="出力 4 3 2 13 3" xfId="32415" xr:uid="{E2C002C8-B227-48E0-ABD3-9CF7766FC160}"/>
    <cellStyle name="出力 4 3 2 14" xfId="11351" xr:uid="{911E5A6B-FDDD-4185-851B-D427F71FD71E}"/>
    <cellStyle name="出力 4 3 2 14 2" xfId="22108" xr:uid="{E8309256-51F4-4771-B2BC-2E977C9D3182}"/>
    <cellStyle name="出力 4 3 2 14 2 2" xfId="43799" xr:uid="{7BACC7D6-D5C6-4580-8EC0-4F4CEA37BA3F}"/>
    <cellStyle name="出力 4 3 2 14 3" xfId="33040" xr:uid="{F92FAF76-3377-423E-85F4-F54B2FA466E4}"/>
    <cellStyle name="出力 4 3 2 15" xfId="11956" xr:uid="{E63C7B8F-31D7-4044-8527-86D6AB4F081E}"/>
    <cellStyle name="出力 4 3 2 15 2" xfId="22713" xr:uid="{01F70E9E-D9B5-4AF3-A175-F15C10F3C01E}"/>
    <cellStyle name="出力 4 3 2 15 2 2" xfId="44404" xr:uid="{E9765B81-AAA8-4BCA-B535-487ADFF2D460}"/>
    <cellStyle name="出力 4 3 2 15 3" xfId="33645" xr:uid="{830A95A9-2481-47A4-BFB7-71CA4BE20375}"/>
    <cellStyle name="出力 4 3 2 16" xfId="12585" xr:uid="{F6E2B2B6-608B-4769-9C5E-D3291BE304D0}"/>
    <cellStyle name="出力 4 3 2 16 2" xfId="23342" xr:uid="{14592CB4-FE5A-4F25-9C53-3EF8291E8A6F}"/>
    <cellStyle name="出力 4 3 2 16 2 2" xfId="45033" xr:uid="{EA8E8BE5-2E6E-483F-B6BA-1713C2A3C188}"/>
    <cellStyle name="出力 4 3 2 16 3" xfId="34274" xr:uid="{793AB05F-9A45-47BF-A565-2BD2A973ACEC}"/>
    <cellStyle name="出力 4 3 2 17" xfId="13256" xr:uid="{A65B3DF4-0BF0-431F-9669-C74F8E083C9C}"/>
    <cellStyle name="出力 4 3 2 17 2" xfId="34945" xr:uid="{B87B2DA4-BF48-4A56-B660-F6F1F0F8EA60}"/>
    <cellStyle name="出力 4 3 2 18" xfId="24185" xr:uid="{22CA6417-5DFB-4F30-B7B2-2681459D3AC2}"/>
    <cellStyle name="出力 4 3 2 19" xfId="45883" xr:uid="{A86FDEBC-C706-458C-9027-E08C8E01524C}"/>
    <cellStyle name="出力 4 3 2 2" xfId="3437" xr:uid="{D5F3CF8A-DA46-4746-93E9-4662293E89D0}"/>
    <cellStyle name="出力 4 3 2 2 2" xfId="14193" xr:uid="{0B67B3DD-D93E-458F-AA3F-CA506716E30B}"/>
    <cellStyle name="出力 4 3 2 2 2 2" xfId="35883" xr:uid="{E8328B0D-38CD-4160-BABF-0FBE56FCCF67}"/>
    <cellStyle name="出力 4 3 2 2 2 3" xfId="50094" xr:uid="{3B5C1BC4-1D4A-4E8E-84ED-7AAEBC9F7B6D}"/>
    <cellStyle name="出力 4 3 2 2 3" xfId="25124" xr:uid="{91F43B5B-E6C6-4C98-8F68-8586B9E44506}"/>
    <cellStyle name="出力 4 3 2 2 4" xfId="47925" xr:uid="{25A3921B-D8F4-4429-AAE0-39F85981F9A3}"/>
    <cellStyle name="出力 4 3 2 20" xfId="46561" xr:uid="{F378D2C9-3690-4C1F-BA59-0900A20783FB}"/>
    <cellStyle name="出力 4 3 2 21" xfId="47245" xr:uid="{B8C7CD70-424D-4A18-A7DA-DE212605B814}"/>
    <cellStyle name="出力 4 3 2 3" xfId="4117" xr:uid="{3B057C53-4F90-43AB-A283-23D4FF5FA042}"/>
    <cellStyle name="出力 4 3 2 3 2" xfId="14873" xr:uid="{6659E155-45A2-4C3B-840F-2941423E3B4B}"/>
    <cellStyle name="出力 4 3 2 3 2 2" xfId="36563" xr:uid="{6347C2ED-4EB5-4150-8EE0-D377A6089FAE}"/>
    <cellStyle name="出力 4 3 2 3 2 3" xfId="50774" xr:uid="{6C226E0F-E75B-4A87-92C2-99C7E576F8D1}"/>
    <cellStyle name="出力 4 3 2 3 3" xfId="25805" xr:uid="{94530809-4994-4572-BD46-C8C2F645ACB2}"/>
    <cellStyle name="出力 4 3 2 3 4" xfId="48605" xr:uid="{83E2D872-1767-4024-B81E-9106E7C8D5FB}"/>
    <cellStyle name="出力 4 3 2 4" xfId="4793" xr:uid="{BB109638-745C-4A97-A27C-8A91E3CF6159}"/>
    <cellStyle name="出力 4 3 2 4 2" xfId="15549" xr:uid="{F1F80183-0DA5-481A-B5F2-75F87831ADCA}"/>
    <cellStyle name="出力 4 3 2 4 2 2" xfId="37239" xr:uid="{A3551E51-06E4-497F-BA39-AF9D78E824CF}"/>
    <cellStyle name="出力 4 3 2 4 3" xfId="26481" xr:uid="{D69345D7-CF61-49B8-B3BF-9A39A149DC70}"/>
    <cellStyle name="出力 4 3 2 4 4" xfId="49414" xr:uid="{59730435-1CC1-4E34-BFAC-2FD9FF80C7E0}"/>
    <cellStyle name="出力 4 3 2 5" xfId="5473" xr:uid="{DDF2D38B-4C68-48BE-95BE-0D49F2972CA7}"/>
    <cellStyle name="出力 4 3 2 5 2" xfId="16229" xr:uid="{2B8D3AC7-6D98-4D02-9EFA-12A5DCA0AEDA}"/>
    <cellStyle name="出力 4 3 2 5 2 2" xfId="37919" xr:uid="{B684D70F-4D64-43B1-AE8E-006E95E2E3E3}"/>
    <cellStyle name="出力 4 3 2 5 3" xfId="27161" xr:uid="{99CB4140-C3F8-4667-9009-280BFE6AF172}"/>
    <cellStyle name="出力 4 3 2 6" xfId="6157" xr:uid="{1367D690-8C32-493F-B59F-8E89C0A8D1EA}"/>
    <cellStyle name="出力 4 3 2 6 2" xfId="16913" xr:uid="{9347313A-9238-4E8F-9D6A-72056986729D}"/>
    <cellStyle name="出力 4 3 2 6 2 2" xfId="38603" xr:uid="{684725A0-0171-4E1F-B1CB-768B5DEDBAD5}"/>
    <cellStyle name="出力 4 3 2 6 3" xfId="27844" xr:uid="{34803AFA-39DE-4690-8176-32A1E91F1DB9}"/>
    <cellStyle name="出力 4 3 2 7" xfId="6836" xr:uid="{86F4FEAD-8B6D-432C-88CD-CFE8F8DE9760}"/>
    <cellStyle name="出力 4 3 2 7 2" xfId="17592" xr:uid="{B8DC1628-E1FB-41A0-B82A-72BF1300101E}"/>
    <cellStyle name="出力 4 3 2 7 2 2" xfId="39282" xr:uid="{F9862BDD-5DC5-4ECD-B87D-26C0DF83FFF3}"/>
    <cellStyle name="出力 4 3 2 7 3" xfId="28523" xr:uid="{95B9A2CF-6159-4944-A24C-5FC306098814}"/>
    <cellStyle name="出力 4 3 2 8" xfId="7499" xr:uid="{B1345B05-4CAF-4CF5-886D-D46320D3B6B2}"/>
    <cellStyle name="出力 4 3 2 8 2" xfId="18255" xr:uid="{FA8544AA-B204-4733-B57D-A440A6A80B6C}"/>
    <cellStyle name="出力 4 3 2 8 2 2" xfId="39945" xr:uid="{F15856B1-BE97-4CCA-B3AF-02588719F9EA}"/>
    <cellStyle name="出力 4 3 2 8 3" xfId="29186" xr:uid="{816CC81D-280D-484F-A223-1D48A65848A6}"/>
    <cellStyle name="出力 4 3 2 9" xfId="8133" xr:uid="{38C06A26-FE49-40F7-892A-00CF38966796}"/>
    <cellStyle name="出力 4 3 2 9 2" xfId="18889" xr:uid="{E9266D6A-2BA1-473D-93AE-88D4314279A1}"/>
    <cellStyle name="出力 4 3 2 9 2 2" xfId="40580" xr:uid="{426E5684-C029-49D4-B202-403243CD7BEB}"/>
    <cellStyle name="出力 4 3 2 9 3" xfId="29821" xr:uid="{D3E751AF-E249-4ABF-8161-9555E23E2FA7}"/>
    <cellStyle name="出力 4 3 20" xfId="8076" xr:uid="{C9603333-D948-453D-818E-DB6179A3250C}"/>
    <cellStyle name="出力 4 3 20 2" xfId="18832" xr:uid="{D2E8574F-CDB2-4342-982D-748E48470973}"/>
    <cellStyle name="出力 4 3 20 2 2" xfId="40523" xr:uid="{A405CAC9-8097-4A60-AB81-BAE5570C563A}"/>
    <cellStyle name="出力 4 3 20 3" xfId="29764" xr:uid="{B7F37379-8C73-47EC-B73C-50AA4C59BA13}"/>
    <cellStyle name="出力 4 3 21" xfId="8754" xr:uid="{64D9726F-379E-4FB1-8383-982C6A5D4F41}"/>
    <cellStyle name="出力 4 3 21 2" xfId="19510" xr:uid="{6B602A1F-3475-46A7-AFB6-843E9CC364CD}"/>
    <cellStyle name="出力 4 3 21 2 2" xfId="41201" xr:uid="{37BD1C7F-0114-4E6B-B72F-DD4EA022DFA4}"/>
    <cellStyle name="出力 4 3 21 3" xfId="30442" xr:uid="{FDCDD099-6C71-4FE3-8F7B-7D98C901C3CB}"/>
    <cellStyle name="出力 4 3 22" xfId="9398" xr:uid="{C9F4CDBD-1432-4C8A-A22D-F33CF6CD5FE7}"/>
    <cellStyle name="出力 4 3 22 2" xfId="20155" xr:uid="{9764AC08-5B85-4DFB-95A6-3DEE5339CD5E}"/>
    <cellStyle name="出力 4 3 22 2 2" xfId="41846" xr:uid="{74639A4B-2668-4A0B-A64E-AEC48C2E7B65}"/>
    <cellStyle name="出力 4 3 22 3" xfId="31087" xr:uid="{DF4E458E-70DA-4221-A035-11E289BCD878}"/>
    <cellStyle name="出力 4 3 23" xfId="10017" xr:uid="{74F2F340-4283-42F4-AA14-6292EF1C3B85}"/>
    <cellStyle name="出力 4 3 23 2" xfId="20774" xr:uid="{D644B429-7519-4DE9-8684-F4A42A71F589}"/>
    <cellStyle name="出力 4 3 23 2 2" xfId="42465" xr:uid="{4F8A45C2-CE98-48DC-9EE8-B32A06733467}"/>
    <cellStyle name="出力 4 3 23 3" xfId="31706" xr:uid="{5CE2D8B0-57E6-40BD-ACB1-7EBF8B324454}"/>
    <cellStyle name="出力 4 3 24" xfId="10688" xr:uid="{EF108672-B1EB-4FBA-A7F7-F07A4C5B7DBD}"/>
    <cellStyle name="出力 4 3 24 2" xfId="21445" xr:uid="{499B4B42-22D2-4328-AA00-6E625E96FF06}"/>
    <cellStyle name="出力 4 3 24 2 2" xfId="43136" xr:uid="{3D5002D6-6D89-45A4-9A12-D207DEF0A3D0}"/>
    <cellStyle name="出力 4 3 24 3" xfId="32377" xr:uid="{3962EBDD-9111-4B19-83DC-ED20BC1A25DC}"/>
    <cellStyle name="出力 4 3 25" xfId="11309" xr:uid="{C1A1465D-3338-47AA-B8EE-51C6BBF16CC1}"/>
    <cellStyle name="出力 4 3 25 2" xfId="22066" xr:uid="{115F12F7-6ECD-46B8-BA0C-63E821C893F5}"/>
    <cellStyle name="出力 4 3 25 2 2" xfId="43757" xr:uid="{AA57C7E4-F0C3-4BAD-836F-C7674ADA2182}"/>
    <cellStyle name="出力 4 3 25 3" xfId="32998" xr:uid="{D0685645-EE7B-49BD-9788-748E1165177F}"/>
    <cellStyle name="出力 4 3 26" xfId="11927" xr:uid="{7AF4D1CD-5E2D-4043-BC58-167BE7574438}"/>
    <cellStyle name="出力 4 3 26 2" xfId="22684" xr:uid="{E1E58313-26BC-48E4-AF9A-D2A35CB0377A}"/>
    <cellStyle name="出力 4 3 26 2 2" xfId="44375" xr:uid="{C8799519-4E68-43B9-A326-EC63B3CB99B7}"/>
    <cellStyle name="出力 4 3 26 3" xfId="33616" xr:uid="{5C712C3A-9BAF-477A-9813-D65D4F574E06}"/>
    <cellStyle name="出力 4 3 27" xfId="12534" xr:uid="{5988A9E9-8307-4762-87DF-F4DF7025CB8C}"/>
    <cellStyle name="出力 4 3 27 2" xfId="23291" xr:uid="{8FD2F610-8D28-4CD1-8017-697D7D491E60}"/>
    <cellStyle name="出力 4 3 27 2 2" xfId="44982" xr:uid="{BDAD92CB-6AB9-4EAC-8E72-C3A15CAAC8CB}"/>
    <cellStyle name="出力 4 3 27 3" xfId="34223" xr:uid="{85DE1366-CEDC-4D44-9B5B-FDEF05F124B3}"/>
    <cellStyle name="出力 4 3 28" xfId="13205" xr:uid="{1938DFD2-07D1-4EC8-BF8B-1BF15A90C544}"/>
    <cellStyle name="出力 4 3 28 2" xfId="34894" xr:uid="{E7EA6F30-7A7B-4EE6-BCCF-00B7F1199D56}"/>
    <cellStyle name="出力 4 3 29" xfId="24134" xr:uid="{B573A023-DA5B-4AB6-9584-4A6622709E1C}"/>
    <cellStyle name="出力 4 3 3" xfId="2846" xr:uid="{A3D0F395-3502-43D2-AE57-6DD41E1D1F7C}"/>
    <cellStyle name="出力 4 3 3 10" xfId="8874" xr:uid="{E825B625-E693-40E7-A16F-AE504E8A10DC}"/>
    <cellStyle name="出力 4 3 3 10 2" xfId="19630" xr:uid="{23BD7229-2B4C-4F2D-A2E2-D2F5EB0300EC}"/>
    <cellStyle name="出力 4 3 3 10 2 2" xfId="41321" xr:uid="{D95E997B-DC2D-4FB9-B48D-E15940BAD822}"/>
    <cellStyle name="出力 4 3 3 10 3" xfId="30562" xr:uid="{1A19E273-C154-448A-B8BF-5AC80A808A44}"/>
    <cellStyle name="出力 4 3 3 11" xfId="9499" xr:uid="{698A2486-6F3C-49D9-A258-1649B712B283}"/>
    <cellStyle name="出力 4 3 3 11 2" xfId="20256" xr:uid="{C9F67A04-EDB3-4943-A378-C6AC68E747E9}"/>
    <cellStyle name="出力 4 3 3 11 2 2" xfId="41947" xr:uid="{768F6A23-06A4-4CCB-A14F-689CA09BC40F}"/>
    <cellStyle name="出力 4 3 3 11 3" xfId="31188" xr:uid="{D221D508-F1F7-4910-94FD-FB2299E05BCD}"/>
    <cellStyle name="出力 4 3 3 12" xfId="10134" xr:uid="{38BA2D72-5376-43E2-BA49-3605707ABFE3}"/>
    <cellStyle name="出力 4 3 3 12 2" xfId="20891" xr:uid="{F2DDE8CB-2924-4698-8283-A43B12ED7B9D}"/>
    <cellStyle name="出力 4 3 3 12 2 2" xfId="42582" xr:uid="{F8CB0AC4-2384-4294-8D05-ED40295E97AD}"/>
    <cellStyle name="出力 4 3 3 12 3" xfId="31823" xr:uid="{363280FA-206A-4E5C-8D53-1E1AFB8C3876}"/>
    <cellStyle name="出力 4 3 3 13" xfId="10786" xr:uid="{223BE195-102B-4B7B-8798-6CA4414625DB}"/>
    <cellStyle name="出力 4 3 3 13 2" xfId="21543" xr:uid="{AB348C85-E71E-4FF1-AD98-CD4867E68585}"/>
    <cellStyle name="出力 4 3 3 13 2 2" xfId="43234" xr:uid="{C7AEB244-3016-47AD-B6CB-70E0B58198AB}"/>
    <cellStyle name="出力 4 3 3 13 3" xfId="32475" xr:uid="{05F6DD8B-7CC2-4D75-8ACA-C57EB22C5D90}"/>
    <cellStyle name="出力 4 3 3 14" xfId="11411" xr:uid="{CA2F2387-F7E4-454B-B030-F764A3EE699D}"/>
    <cellStyle name="出力 4 3 3 14 2" xfId="22168" xr:uid="{A7DFDA25-EFB0-47FE-BC2D-224D08AB9894}"/>
    <cellStyle name="出力 4 3 3 14 2 2" xfId="43859" xr:uid="{16460359-EE90-4988-A3E6-38E96E6943D9}"/>
    <cellStyle name="出力 4 3 3 14 3" xfId="33100" xr:uid="{5A550657-D805-45EC-9F8D-EE9C9F7B856A}"/>
    <cellStyle name="出力 4 3 3 15" xfId="12016" xr:uid="{F5162D2F-ED0C-4076-8234-DA41C8C816D4}"/>
    <cellStyle name="出力 4 3 3 15 2" xfId="22773" xr:uid="{22DDB7C4-D120-49B3-A341-56B6F60E6A51}"/>
    <cellStyle name="出力 4 3 3 15 2 2" xfId="44464" xr:uid="{14C57766-75F4-4BC2-8B34-F8324E9A9843}"/>
    <cellStyle name="出力 4 3 3 15 3" xfId="33705" xr:uid="{8D1893EB-EF85-473E-BCCA-AED1563EFEDA}"/>
    <cellStyle name="出力 4 3 3 16" xfId="12645" xr:uid="{3C19EDF1-C976-474D-8A38-E21B1BBF22FC}"/>
    <cellStyle name="出力 4 3 3 16 2" xfId="23402" xr:uid="{A3902E68-C471-40C7-B322-596875608F78}"/>
    <cellStyle name="出力 4 3 3 16 2 2" xfId="45093" xr:uid="{63D1AC60-36D2-4A49-AEA0-1B42F3F1A022}"/>
    <cellStyle name="出力 4 3 3 16 3" xfId="34334" xr:uid="{4DC48F88-A6F1-4044-8DC0-096E3920419E}"/>
    <cellStyle name="出力 4 3 3 17" xfId="13316" xr:uid="{665849A2-EA32-4CBE-A0EF-42CA3E92338F}"/>
    <cellStyle name="出力 4 3 3 17 2" xfId="35005" xr:uid="{E14AC198-EFA8-403D-B350-14116518C412}"/>
    <cellStyle name="出力 4 3 3 18" xfId="24245" xr:uid="{15799E22-879A-4437-8B76-45622A7AC439}"/>
    <cellStyle name="出力 4 3 3 19" xfId="45943" xr:uid="{1BC91CBF-CE30-4594-9D61-780062E30882}"/>
    <cellStyle name="出力 4 3 3 2" xfId="3497" xr:uid="{3F7620D7-E56C-419A-ADDF-087077B1ECE7}"/>
    <cellStyle name="出力 4 3 3 2 2" xfId="14253" xr:uid="{6B0639BC-11C6-4DED-9593-DAE6BC27854C}"/>
    <cellStyle name="出力 4 3 3 2 2 2" xfId="35943" xr:uid="{B2DD0FC5-A67D-4751-AA98-425ED1FBA433}"/>
    <cellStyle name="出力 4 3 3 2 2 3" xfId="50154" xr:uid="{78321067-7218-461C-A625-FE43758D987D}"/>
    <cellStyle name="出力 4 3 3 2 3" xfId="25184" xr:uid="{FA191CC5-AC0F-447C-A0EE-5838CCF31345}"/>
    <cellStyle name="出力 4 3 3 2 4" xfId="47985" xr:uid="{98C2D616-6F7C-45D8-84FB-CFFF4FDA9F85}"/>
    <cellStyle name="出力 4 3 3 20" xfId="46621" xr:uid="{E7B942FA-A700-4DC4-B404-50AD55AE6E76}"/>
    <cellStyle name="出力 4 3 3 21" xfId="47305" xr:uid="{2B31277B-C45F-47DD-917E-0456807EE6D7}"/>
    <cellStyle name="出力 4 3 3 3" xfId="4177" xr:uid="{80133CF5-3813-4463-8295-9E6416270C27}"/>
    <cellStyle name="出力 4 3 3 3 2" xfId="14933" xr:uid="{7D55A04D-4207-40C5-971D-5CA04AC23E15}"/>
    <cellStyle name="出力 4 3 3 3 2 2" xfId="36623" xr:uid="{EC241BE1-96AF-4F66-9B8C-E42F5921A4E2}"/>
    <cellStyle name="出力 4 3 3 3 2 3" xfId="50834" xr:uid="{9ADA26D5-5D8D-42C0-9A41-FE7FB1FFDEEC}"/>
    <cellStyle name="出力 4 3 3 3 3" xfId="25865" xr:uid="{D9C866C2-69EB-4B74-A06C-2CF468BD20C1}"/>
    <cellStyle name="出力 4 3 3 3 4" xfId="48665" xr:uid="{2F2114D1-417B-4956-8B92-484178A23A2B}"/>
    <cellStyle name="出力 4 3 3 4" xfId="4853" xr:uid="{DFB22587-9969-4C83-A74B-A86E850F04B1}"/>
    <cellStyle name="出力 4 3 3 4 2" xfId="15609" xr:uid="{9634EAE9-0B0F-4482-998F-F8A2D9C48F3D}"/>
    <cellStyle name="出力 4 3 3 4 2 2" xfId="37299" xr:uid="{2056160F-1505-4105-A290-49C0F51589B2}"/>
    <cellStyle name="出力 4 3 3 4 3" xfId="26541" xr:uid="{BFEBD181-DEB6-4EC0-BBF3-A00183FC2679}"/>
    <cellStyle name="出力 4 3 3 4 4" xfId="49474" xr:uid="{9A0DBB5C-66A3-47AB-BAEA-F5360CB118BC}"/>
    <cellStyle name="出力 4 3 3 5" xfId="5533" xr:uid="{48129011-B07D-496D-89C6-2B20B7C003FC}"/>
    <cellStyle name="出力 4 3 3 5 2" xfId="16289" xr:uid="{6814B94B-D8B2-4285-8547-CAB31D9F846D}"/>
    <cellStyle name="出力 4 3 3 5 2 2" xfId="37979" xr:uid="{74071ECF-6F80-439A-8D93-E1EB298B9B48}"/>
    <cellStyle name="出力 4 3 3 5 3" xfId="27220" xr:uid="{3C79E7CF-E75A-454F-8951-379356B29E15}"/>
    <cellStyle name="出力 4 3 3 6" xfId="6216" xr:uid="{F6C11199-81D4-4449-B675-5BEF9E009720}"/>
    <cellStyle name="出力 4 3 3 6 2" xfId="16972" xr:uid="{61DC61C4-1867-4177-93F6-6906900B2D2F}"/>
    <cellStyle name="出力 4 3 3 6 2 2" xfId="38662" xr:uid="{EA4EB005-D752-47DC-859A-E2DCC507F241}"/>
    <cellStyle name="出力 4 3 3 6 3" xfId="27903" xr:uid="{1809CC35-0FEF-49F1-B10F-A32ED72C0188}"/>
    <cellStyle name="出力 4 3 3 7" xfId="6895" xr:uid="{78FE5007-589C-4EEC-B568-9AEB1E22AE8B}"/>
    <cellStyle name="出力 4 3 3 7 2" xfId="17651" xr:uid="{C646E595-FE5F-4C0F-A99E-7D103A8B2FD3}"/>
    <cellStyle name="出力 4 3 3 7 2 2" xfId="39341" xr:uid="{0E946E92-402A-430E-9FBA-D0E1755E3B4B}"/>
    <cellStyle name="出力 4 3 3 7 3" xfId="28582" xr:uid="{49E503AA-31BD-4A93-9304-DEFA2B433C17}"/>
    <cellStyle name="出力 4 3 3 8" xfId="7558" xr:uid="{BA7C05D4-1114-4A2A-AA80-84AC31FF9FAA}"/>
    <cellStyle name="出力 4 3 3 8 2" xfId="18314" xr:uid="{C37E0C12-0836-4CB6-91E6-EB8B27C12578}"/>
    <cellStyle name="出力 4 3 3 8 2 2" xfId="40004" xr:uid="{44B3AA85-C72F-45C9-B3F3-26255D0859B0}"/>
    <cellStyle name="出力 4 3 3 8 3" xfId="29245" xr:uid="{7BF50927-2B0E-4A56-8629-60FE58FDE73A}"/>
    <cellStyle name="出力 4 3 3 9" xfId="8193" xr:uid="{9CADCC17-79BB-4467-9BD2-2812302DB10B}"/>
    <cellStyle name="出力 4 3 3 9 2" xfId="18949" xr:uid="{9EDF80ED-D1DF-49F0-BAE6-D3B25A95321B}"/>
    <cellStyle name="出力 4 3 3 9 2 2" xfId="40640" xr:uid="{C5A66C09-93CF-4CD7-9398-C00D9904D76B}"/>
    <cellStyle name="出力 4 3 3 9 3" xfId="29881" xr:uid="{1C405A7D-D331-48E4-9D80-4C66743B5495}"/>
    <cellStyle name="出力 4 3 30" xfId="45832" xr:uid="{C40F5D99-25E9-4CB1-9477-142DF225F4BC}"/>
    <cellStyle name="出力 4 3 31" xfId="46510" xr:uid="{1818FAF5-030D-4C87-BB94-A099384DA7C5}"/>
    <cellStyle name="出力 4 3 32" xfId="47194" xr:uid="{71EF4BC6-8CDC-41C5-9435-35D7AF2330EF}"/>
    <cellStyle name="出力 4 3 4" xfId="2677" xr:uid="{2EB6E4F7-E189-4D5D-A430-9B064282D2B8}"/>
    <cellStyle name="出力 4 3 4 10" xfId="8704" xr:uid="{EDEC4381-BA6B-4FEC-AA59-09498D9DE8EB}"/>
    <cellStyle name="出力 4 3 4 10 2" xfId="19460" xr:uid="{6CF4175B-DFE2-446C-BF04-B8447B8FD84C}"/>
    <cellStyle name="出力 4 3 4 10 2 2" xfId="41151" xr:uid="{99BD32D5-8DD8-4746-88FC-FC0ECC8BF522}"/>
    <cellStyle name="出力 4 3 4 10 3" xfId="30392" xr:uid="{5E749FE7-7E39-45E9-86E0-9D46F11447B8}"/>
    <cellStyle name="出力 4 3 4 11" xfId="2623" xr:uid="{4CF165EB-58DD-4FA4-A457-0D5B410BDAE5}"/>
    <cellStyle name="出力 4 3 4 11 2" xfId="13992" xr:uid="{BBFEA763-CBF7-431D-80FE-8EC788CA893F}"/>
    <cellStyle name="出力 4 3 4 11 2 2" xfId="35682" xr:uid="{93C7F457-10A4-42A1-86DE-7219299A7D8D}"/>
    <cellStyle name="出力 4 3 4 11 3" xfId="24923" xr:uid="{FF89DB5C-E9CE-425A-89E4-94D57C13AA7A}"/>
    <cellStyle name="出力 4 3 4 12" xfId="2581" xr:uid="{DEC51277-1D63-4C0B-9585-82B88D478D4F}"/>
    <cellStyle name="出力 4 3 4 12 2" xfId="13950" xr:uid="{795FB7CB-26AE-4FDD-AF1B-A4CE4587F495}"/>
    <cellStyle name="出力 4 3 4 12 2 2" xfId="35640" xr:uid="{767A1912-E454-43B1-9061-5F323DE11B11}"/>
    <cellStyle name="出力 4 3 4 12 3" xfId="24881" xr:uid="{28441350-09D9-4770-BD07-DA372E28801E}"/>
    <cellStyle name="出力 4 3 4 13" xfId="10638" xr:uid="{EC46D758-E4A2-4509-8B1D-F904DDF6FBC9}"/>
    <cellStyle name="出力 4 3 4 13 2" xfId="21395" xr:uid="{2782FF50-48FB-4299-80D3-4345F83D3F20}"/>
    <cellStyle name="出力 4 3 4 13 2 2" xfId="43086" xr:uid="{D2DA577F-E67D-43F5-BD3B-78E7C926EC87}"/>
    <cellStyle name="出力 4 3 4 13 3" xfId="32327" xr:uid="{8B1A4E3E-DAA5-41D6-BE7A-BB17585978EF}"/>
    <cellStyle name="出力 4 3 4 14" xfId="8790" xr:uid="{BC8F103D-9E99-4CE9-A5B6-846A52AF932C}"/>
    <cellStyle name="出力 4 3 4 14 2" xfId="19546" xr:uid="{A51E7078-2219-455D-8B93-D2F537030D83}"/>
    <cellStyle name="出力 4 3 4 14 2 2" xfId="41237" xr:uid="{CCF71862-8E57-4A88-872F-1988F2F25817}"/>
    <cellStyle name="出力 4 3 4 14 3" xfId="30478" xr:uid="{9F789E35-F35A-49B8-852C-35C335DF0B46}"/>
    <cellStyle name="出力 4 3 4 15" xfId="7467" xr:uid="{FB06F9DF-760C-43DA-B124-555FFE763D21}"/>
    <cellStyle name="出力 4 3 4 15 2" xfId="18223" xr:uid="{CB2EF7AA-E0F6-4D96-A683-343D5491ED33}"/>
    <cellStyle name="出力 4 3 4 15 2 2" xfId="39913" xr:uid="{B7A74AE1-F5CC-4C97-8139-78E46884DCE7}"/>
    <cellStyle name="出力 4 3 4 15 3" xfId="29154" xr:uid="{797EB354-9E7E-44D3-BEDC-28AA9473D1F1}"/>
    <cellStyle name="出力 4 3 4 16" xfId="10041" xr:uid="{B0656C10-5841-4509-AB7B-2743D66E9680}"/>
    <cellStyle name="出力 4 3 4 16 2" xfId="20798" xr:uid="{A4CCEE8A-9F5F-4A4E-8C87-59B3C2E4483B}"/>
    <cellStyle name="出力 4 3 4 16 2 2" xfId="42489" xr:uid="{FAD2880F-D583-4287-B77E-875FC57E4999}"/>
    <cellStyle name="出力 4 3 4 16 3" xfId="31730" xr:uid="{F132CB6F-35A7-486A-A746-B7667CBF2592}"/>
    <cellStyle name="出力 4 3 4 17" xfId="13155" xr:uid="{B347173F-8635-4A68-96DD-EF86D36093F3}"/>
    <cellStyle name="出力 4 3 4 17 2" xfId="34844" xr:uid="{7BE34CF0-0300-411E-A926-6DD1C8BB4349}"/>
    <cellStyle name="出力 4 3 4 18" xfId="24084" xr:uid="{06144ECB-8C02-4CE1-A4C8-E108ADD7C85C}"/>
    <cellStyle name="出力 4 3 4 19" xfId="45782" xr:uid="{FEA6F559-15EC-434D-A269-E5FC14E1388A}"/>
    <cellStyle name="出力 4 3 4 2" xfId="2513" xr:uid="{374FF710-9217-4927-B5B8-6D32EAF66514}"/>
    <cellStyle name="出力 4 3 4 2 2" xfId="13882" xr:uid="{12A17159-A6FD-43F0-83B9-45B368EAAFB3}"/>
    <cellStyle name="出力 4 3 4 2 2 2" xfId="35572" xr:uid="{0CED5329-25D3-4805-A273-5DFAC08E6EE3}"/>
    <cellStyle name="出力 4 3 4 2 2 3" xfId="49993" xr:uid="{02949FA6-85EF-4A67-9E45-88BD0B864642}"/>
    <cellStyle name="出力 4 3 4 2 3" xfId="24813" xr:uid="{E9D1CBBB-9541-4300-94A2-CDA5BC66A84D}"/>
    <cellStyle name="出力 4 3 4 2 4" xfId="47824" xr:uid="{3DB49B9F-9ADB-4799-883E-EAEDBE1181A6}"/>
    <cellStyle name="出力 4 3 4 20" xfId="46460" xr:uid="{2C132679-F462-4B60-8135-EB750D8FCFC3}"/>
    <cellStyle name="出力 4 3 4 21" xfId="47144" xr:uid="{3C9AB099-B69B-47A7-87CA-60A8F784403F}"/>
    <cellStyle name="出力 4 3 4 3" xfId="4007" xr:uid="{FBE334F7-FA19-4DB4-B488-CE6DC14C04C6}"/>
    <cellStyle name="出力 4 3 4 3 2" xfId="14763" xr:uid="{B7029B2D-FF65-455E-A6C8-24D7F45775E5}"/>
    <cellStyle name="出力 4 3 4 3 2 2" xfId="36453" xr:uid="{66A69057-CDD8-4C27-BF89-B5A91CAE4E9B}"/>
    <cellStyle name="出力 4 3 4 3 2 3" xfId="50673" xr:uid="{1D0EF026-2420-495F-BB8A-54DABAB3A7A5}"/>
    <cellStyle name="出力 4 3 4 3 3" xfId="25695" xr:uid="{F54A315D-3B51-4F68-A03C-8C5128468190}"/>
    <cellStyle name="出力 4 3 4 3 4" xfId="48504" xr:uid="{3387E823-C081-46D9-896E-78FB75E2E0D9}"/>
    <cellStyle name="出力 4 3 4 4" xfId="4687" xr:uid="{3AE990D4-5DD2-4664-B54F-AAF8CAFE23F6}"/>
    <cellStyle name="出力 4 3 4 4 2" xfId="15443" xr:uid="{6AC98E69-5307-4184-AD9E-788EB805DA4A}"/>
    <cellStyle name="出力 4 3 4 4 2 2" xfId="37133" xr:uid="{BC9A201F-05D2-49AC-8241-DFA181B4CB43}"/>
    <cellStyle name="出力 4 3 4 4 3" xfId="26375" xr:uid="{03A04257-98E1-4288-BFE9-68229E854BBE}"/>
    <cellStyle name="出力 4 3 4 4 4" xfId="49313" xr:uid="{D459C36B-CD3A-4A2E-9EB7-9CF3C7AF8ACF}"/>
    <cellStyle name="出力 4 3 4 5" xfId="5363" xr:uid="{B6B25D9A-F14B-40CE-A940-4C83D0534F00}"/>
    <cellStyle name="出力 4 3 4 5 2" xfId="16119" xr:uid="{934AE261-DC97-47BE-B076-21F0FAEDA6EE}"/>
    <cellStyle name="出力 4 3 4 5 2 2" xfId="37809" xr:uid="{36FBD3FE-396F-41E5-9044-C40D7561E67A}"/>
    <cellStyle name="出力 4 3 4 5 3" xfId="27051" xr:uid="{533DBD94-72F0-4A29-B28B-D2FE4DAA973D}"/>
    <cellStyle name="出力 4 3 4 6" xfId="6052" xr:uid="{0FB715DE-E0B8-42C0-B83D-307AC9E56626}"/>
    <cellStyle name="出力 4 3 4 6 2" xfId="16808" xr:uid="{2AE364F7-FD1E-46D8-AE47-CA510864B7B2}"/>
    <cellStyle name="出力 4 3 4 6 2 2" xfId="38498" xr:uid="{9584818E-F789-4CD8-80A4-FD4CC7E292DA}"/>
    <cellStyle name="出力 4 3 4 6 3" xfId="27739" xr:uid="{8FC2BEB6-80DF-4937-8C17-02833E1303E3}"/>
    <cellStyle name="出力 4 3 4 7" xfId="6726" xr:uid="{4CEC77D8-061D-4229-95F0-5AC3B24D739F}"/>
    <cellStyle name="出力 4 3 4 7 2" xfId="17482" xr:uid="{A8F94AD6-5EC8-4C49-B5A9-C44FA015DA17}"/>
    <cellStyle name="出力 4 3 4 7 2 2" xfId="39172" xr:uid="{7255EDA4-D2A8-4286-ABB0-0F98F1377EFC}"/>
    <cellStyle name="出力 4 3 4 7 3" xfId="28413" xr:uid="{377CAF5D-1E93-4A75-B2A2-CE6EFA8A2710}"/>
    <cellStyle name="出力 4 3 4 8" xfId="7402" xr:uid="{EDAC1173-9678-45FE-A820-7A9D5827B701}"/>
    <cellStyle name="出力 4 3 4 8 2" xfId="18158" xr:uid="{8CF4CCF5-CCE2-4000-9FE7-2B3C4842AC7A}"/>
    <cellStyle name="出力 4 3 4 8 2 2" xfId="39848" xr:uid="{6BC89333-BE8C-4FD3-A136-F3360BE36DCE}"/>
    <cellStyle name="出力 4 3 4 8 3" xfId="29089" xr:uid="{B2223BEB-39BB-4487-A066-B56E5E10DDBB}"/>
    <cellStyle name="出力 4 3 4 9" xfId="2605" xr:uid="{70465F4E-4EF8-482D-AE0E-A8D485F8AEE7}"/>
    <cellStyle name="出力 4 3 4 9 2" xfId="13974" xr:uid="{D764A804-90C2-4EC5-9C20-E4C081020E2E}"/>
    <cellStyle name="出力 4 3 4 9 2 2" xfId="35664" xr:uid="{FBCD0D51-8CBD-4A7B-BB08-7BCAC2AA4442}"/>
    <cellStyle name="出力 4 3 4 9 3" xfId="24905" xr:uid="{28783F3D-AF3E-4A7B-B78C-12B4F65727A3}"/>
    <cellStyle name="出力 4 3 5" xfId="2961" xr:uid="{1F559D70-520C-4010-B067-4C55E8389A0D}"/>
    <cellStyle name="出力 4 3 5 10" xfId="8989" xr:uid="{04F3366D-6F0F-416D-9D42-B14D3782A4F0}"/>
    <cellStyle name="出力 4 3 5 10 2" xfId="19746" xr:uid="{B597924F-E4E1-42A7-82E0-8AB567426765}"/>
    <cellStyle name="出力 4 3 5 10 2 2" xfId="41437" xr:uid="{846F5DBC-6455-43FA-B8C7-0FEE10D1F4CA}"/>
    <cellStyle name="出力 4 3 5 10 3" xfId="30678" xr:uid="{FF7A181A-9687-4E78-A0E5-950AD50A5C2E}"/>
    <cellStyle name="出力 4 3 5 11" xfId="9615" xr:uid="{F113B1C0-B700-4834-AB23-2F92BB37EED2}"/>
    <cellStyle name="出力 4 3 5 11 2" xfId="20372" xr:uid="{877A974E-063F-4AFC-8391-3304450EC36C}"/>
    <cellStyle name="出力 4 3 5 11 2 2" xfId="42063" xr:uid="{F290C22F-1FF6-445B-AB56-43C1A608227A}"/>
    <cellStyle name="出力 4 3 5 11 3" xfId="31304" xr:uid="{FCBB7534-8EF1-4889-9FA0-A3641831F4C6}"/>
    <cellStyle name="出力 4 3 5 12" xfId="10250" xr:uid="{041CF920-0A59-4F58-8FD7-0643050B7E18}"/>
    <cellStyle name="出力 4 3 5 12 2" xfId="21007" xr:uid="{4CCD2F92-1A48-4340-BFE1-6B45FCA6CCB8}"/>
    <cellStyle name="出力 4 3 5 12 2 2" xfId="42698" xr:uid="{9D733219-0961-4126-B1B2-6B6EB90373B3}"/>
    <cellStyle name="出力 4 3 5 12 3" xfId="31939" xr:uid="{3008DBF7-0BF2-439D-893A-F4F5EF9FA50A}"/>
    <cellStyle name="出力 4 3 5 13" xfId="10902" xr:uid="{FBB5B1D4-A0E8-43D2-9CB6-24AFA5FC438E}"/>
    <cellStyle name="出力 4 3 5 13 2" xfId="21659" xr:uid="{A6A4A06D-EA85-45F2-9817-59C0DFF8673B}"/>
    <cellStyle name="出力 4 3 5 13 2 2" xfId="43350" xr:uid="{3D45E2D9-A1BF-49B2-83D7-91E4902D4BEC}"/>
    <cellStyle name="出力 4 3 5 13 3" xfId="32591" xr:uid="{D1A7ED14-4D2A-4B53-9003-F3422FC3E364}"/>
    <cellStyle name="出力 4 3 5 14" xfId="11527" xr:uid="{96D61EB8-4E0D-43E5-A954-D052DFC67B58}"/>
    <cellStyle name="出力 4 3 5 14 2" xfId="22284" xr:uid="{46034CA5-18FA-4C73-873E-220D63B23FF6}"/>
    <cellStyle name="出力 4 3 5 14 2 2" xfId="43975" xr:uid="{EBBEDDC8-5A9D-483E-9BFF-7412943FCC10}"/>
    <cellStyle name="出力 4 3 5 14 3" xfId="33216" xr:uid="{A7906D2D-B21A-4FE0-8BD0-E64EF4D2C721}"/>
    <cellStyle name="出力 4 3 5 15" xfId="12132" xr:uid="{3D66BEF4-A21D-489E-A2F3-602CEA010B0C}"/>
    <cellStyle name="出力 4 3 5 15 2" xfId="22889" xr:uid="{F78A486A-219F-42B6-AA31-3DB389612FDE}"/>
    <cellStyle name="出力 4 3 5 15 2 2" xfId="44580" xr:uid="{92BA7F39-B2A8-493D-9C6B-807C6B2F23CF}"/>
    <cellStyle name="出力 4 3 5 15 3" xfId="33821" xr:uid="{F2780DAF-50D3-4C1A-8924-02EB46748CFC}"/>
    <cellStyle name="出力 4 3 5 16" xfId="12761" xr:uid="{4ACCDCE4-99C7-484B-AD9A-220325B5C499}"/>
    <cellStyle name="出力 4 3 5 16 2" xfId="23518" xr:uid="{5C82770C-E1A1-41DF-934C-77F2378323A9}"/>
    <cellStyle name="出力 4 3 5 16 2 2" xfId="45209" xr:uid="{3578367F-F9A8-46F2-8151-D5D485ED77A3}"/>
    <cellStyle name="出力 4 3 5 16 3" xfId="34450" xr:uid="{72CD7875-7017-4484-B5DE-4EBF595F1E12}"/>
    <cellStyle name="出力 4 3 5 17" xfId="13432" xr:uid="{59520F1A-8991-4A84-A9B7-E20DBBDDA37A}"/>
    <cellStyle name="出力 4 3 5 17 2" xfId="35121" xr:uid="{23961979-7E1C-4649-991A-9D3AE6D515FD}"/>
    <cellStyle name="出力 4 3 5 18" xfId="24361" xr:uid="{C01EE517-14D9-4A9E-8CB7-568949F9643C}"/>
    <cellStyle name="出力 4 3 5 19" xfId="46059" xr:uid="{6CD6E2C3-3344-44EF-9A52-C012FA178976}"/>
    <cellStyle name="出力 4 3 5 2" xfId="3613" xr:uid="{9828165D-A6B9-46B2-BB6B-F018A2515148}"/>
    <cellStyle name="出力 4 3 5 2 2" xfId="14369" xr:uid="{78674732-483E-4FC4-BC71-DDFCDBC906FD}"/>
    <cellStyle name="出力 4 3 5 2 2 2" xfId="36059" xr:uid="{6505F7A7-110B-4C14-B40D-6489C9017067}"/>
    <cellStyle name="出力 4 3 5 2 2 3" xfId="50270" xr:uid="{17145BDE-4452-409A-BDCA-069CF4668367}"/>
    <cellStyle name="出力 4 3 5 2 3" xfId="25301" xr:uid="{1B70AD6C-77DD-468C-B3F2-286E2ADEF946}"/>
    <cellStyle name="出力 4 3 5 2 4" xfId="48101" xr:uid="{4C1F372F-44CD-4EB4-89EE-79F0F086F3F8}"/>
    <cellStyle name="出力 4 3 5 20" xfId="46737" xr:uid="{7456B812-AB38-4F83-B9C1-DF5DA9C5256D}"/>
    <cellStyle name="出力 4 3 5 21" xfId="47421" xr:uid="{A7E69D01-C3D2-4F90-AECD-C61282767399}"/>
    <cellStyle name="出力 4 3 5 3" xfId="4293" xr:uid="{15AE2F6F-5DB0-4B77-9960-30E845C35D2E}"/>
    <cellStyle name="出力 4 3 5 3 2" xfId="15049" xr:uid="{751E6B04-1847-4B4E-9BED-347B5275DE56}"/>
    <cellStyle name="出力 4 3 5 3 2 2" xfId="36739" xr:uid="{8157A07A-6164-4DDE-9174-279B5365627A}"/>
    <cellStyle name="出力 4 3 5 3 2 3" xfId="50950" xr:uid="{A100646D-6CA9-4FB9-BDF2-611B1CB054AD}"/>
    <cellStyle name="出力 4 3 5 3 3" xfId="25981" xr:uid="{BFA06EEE-BB64-4D42-AE04-76F325213854}"/>
    <cellStyle name="出力 4 3 5 3 4" xfId="48781" xr:uid="{E1960FC6-DDB2-4206-A6FA-A64498709769}"/>
    <cellStyle name="出力 4 3 5 4" xfId="4969" xr:uid="{16EE5AB8-8A30-41AF-AC5D-832F61AC6852}"/>
    <cellStyle name="出力 4 3 5 4 2" xfId="15725" xr:uid="{B2AD35C3-DDAB-4BB5-BF7A-164A3BA389FA}"/>
    <cellStyle name="出力 4 3 5 4 2 2" xfId="37415" xr:uid="{E2F35722-F052-40CD-840E-B517A7A286F8}"/>
    <cellStyle name="出力 4 3 5 4 3" xfId="26657" xr:uid="{C32F2224-CD92-4958-9020-50C9B1540C84}"/>
    <cellStyle name="出力 4 3 5 4 4" xfId="49590" xr:uid="{1281199A-BA50-4D6F-ACA4-D7988EB331B2}"/>
    <cellStyle name="出力 4 3 5 5" xfId="5649" xr:uid="{F1FD2A58-9B3A-403C-9656-4275BF5F5458}"/>
    <cellStyle name="出力 4 3 5 5 2" xfId="16405" xr:uid="{3AB669FD-5FBE-48AD-8FC7-4A39AA6872A2}"/>
    <cellStyle name="出力 4 3 5 5 2 2" xfId="38095" xr:uid="{0E9C2CF5-14CA-494F-86A0-30C5653FB57C}"/>
    <cellStyle name="出力 4 3 5 5 3" xfId="27336" xr:uid="{4EDEA41F-6A81-4902-A733-FDC696BD8A46}"/>
    <cellStyle name="出力 4 3 5 6" xfId="6332" xr:uid="{919CCDBD-5DDB-45C3-A7D5-908D9F06299D}"/>
    <cellStyle name="出力 4 3 5 6 2" xfId="17088" xr:uid="{546AF295-7143-4E93-9F46-E218EA32DE98}"/>
    <cellStyle name="出力 4 3 5 6 2 2" xfId="38778" xr:uid="{517E0C0A-37AF-4FCB-A794-6725A42E0B22}"/>
    <cellStyle name="出力 4 3 5 6 3" xfId="28019" xr:uid="{598A2C37-7B5E-47BE-A23B-BFD5CE21E337}"/>
    <cellStyle name="出力 4 3 5 7" xfId="7011" xr:uid="{2D852CF8-3CDD-4128-B641-DBE4895338D8}"/>
    <cellStyle name="出力 4 3 5 7 2" xfId="17767" xr:uid="{59CE21C0-1B14-48EF-B660-84EBC0F03E05}"/>
    <cellStyle name="出力 4 3 5 7 2 2" xfId="39457" xr:uid="{0FE3915B-BAF9-4ED5-9CE7-9A2349100E10}"/>
    <cellStyle name="出力 4 3 5 7 3" xfId="28698" xr:uid="{DC494D31-20C2-4835-862B-F3B595F617BC}"/>
    <cellStyle name="出力 4 3 5 8" xfId="7674" xr:uid="{221AC05D-CC33-4F22-A349-39594A4004C2}"/>
    <cellStyle name="出力 4 3 5 8 2" xfId="18430" xr:uid="{D6C5889E-4299-43E4-84FE-87352ECD3C47}"/>
    <cellStyle name="出力 4 3 5 8 2 2" xfId="40121" xr:uid="{07820B51-8A94-4D6A-9658-4A0EB3A47346}"/>
    <cellStyle name="出力 4 3 5 8 3" xfId="29362" xr:uid="{782543E7-F041-4E60-A1A6-4A2E110096BB}"/>
    <cellStyle name="出力 4 3 5 9" xfId="8310" xr:uid="{3E923920-9ABE-4657-A76D-44642CDCE9C7}"/>
    <cellStyle name="出力 4 3 5 9 2" xfId="19066" xr:uid="{C2F38B74-3888-4B5F-8AE1-9A526233DBD1}"/>
    <cellStyle name="出力 4 3 5 9 2 2" xfId="40757" xr:uid="{3E9CE6BF-7D74-4908-AE6B-B142CCD59AA6}"/>
    <cellStyle name="出力 4 3 5 9 3" xfId="29998" xr:uid="{6CDF7A29-C410-4B1B-8E8D-812EF61F1421}"/>
    <cellStyle name="出力 4 3 6" xfId="3006" xr:uid="{DC3E2A6C-3FE9-42B0-8570-E8D520E4B835}"/>
    <cellStyle name="出力 4 3 6 10" xfId="9034" xr:uid="{A285B832-F7EE-470A-B328-468DFAA032B8}"/>
    <cellStyle name="出力 4 3 6 10 2" xfId="19791" xr:uid="{D2960D60-3514-403E-BF52-807804DBA92F}"/>
    <cellStyle name="出力 4 3 6 10 2 2" xfId="41482" xr:uid="{81FABEEF-2879-435F-9682-533EBFCAB257}"/>
    <cellStyle name="出力 4 3 6 10 3" xfId="30723" xr:uid="{8291CBC5-3F9C-4069-B8F7-C01F9A75B8A6}"/>
    <cellStyle name="出力 4 3 6 11" xfId="9660" xr:uid="{8EE72B96-FF66-4DC7-AE11-E837E13BF49A}"/>
    <cellStyle name="出力 4 3 6 11 2" xfId="20417" xr:uid="{18298224-C296-4B1F-AF4F-25E6328137E8}"/>
    <cellStyle name="出力 4 3 6 11 2 2" xfId="42108" xr:uid="{10F0CF5B-9CA0-48BC-BB40-CB0639C94433}"/>
    <cellStyle name="出力 4 3 6 11 3" xfId="31349" xr:uid="{54A651A0-6A73-4A2C-900B-441E82DA8995}"/>
    <cellStyle name="出力 4 3 6 12" xfId="10295" xr:uid="{E87D9592-8F3F-43E2-BD2B-37E4E7E54071}"/>
    <cellStyle name="出力 4 3 6 12 2" xfId="21052" xr:uid="{791CC1B8-452A-4E10-8F02-4BF9AFBC5287}"/>
    <cellStyle name="出力 4 3 6 12 2 2" xfId="42743" xr:uid="{ECD212FE-0708-4BC8-A94F-F43435CEC5A8}"/>
    <cellStyle name="出力 4 3 6 12 3" xfId="31984" xr:uid="{3FDCBBD3-F112-421E-B6B4-77B4129519CF}"/>
    <cellStyle name="出力 4 3 6 13" xfId="10947" xr:uid="{9C103610-9CCD-4F62-8602-DDAAD87E848C}"/>
    <cellStyle name="出力 4 3 6 13 2" xfId="21704" xr:uid="{A302D237-A5FD-495A-951D-F1D00CE686F8}"/>
    <cellStyle name="出力 4 3 6 13 2 2" xfId="43395" xr:uid="{593354B3-904F-48EB-B577-1A57E2F7B712}"/>
    <cellStyle name="出力 4 3 6 13 3" xfId="32636" xr:uid="{60BF9A7E-4C8B-4EA8-AD91-07C242A184C3}"/>
    <cellStyle name="出力 4 3 6 14" xfId="11572" xr:uid="{7EE9D227-AFCF-4DE5-B777-AF9CB7878EBC}"/>
    <cellStyle name="出力 4 3 6 14 2" xfId="22329" xr:uid="{03FD104F-46E9-48BF-801E-14F6901A8660}"/>
    <cellStyle name="出力 4 3 6 14 2 2" xfId="44020" xr:uid="{BA90D07A-3FCC-4DC5-95AC-F7138B961DE0}"/>
    <cellStyle name="出力 4 3 6 14 3" xfId="33261" xr:uid="{E87476E6-8927-4ADC-8F5C-EADDA8B79CA3}"/>
    <cellStyle name="出力 4 3 6 15" xfId="12177" xr:uid="{A050AA75-3B1E-4BBF-9BD2-7808FC06D2A4}"/>
    <cellStyle name="出力 4 3 6 15 2" xfId="22934" xr:uid="{D69D1CF1-B4D2-4C73-815B-C929AC4DF057}"/>
    <cellStyle name="出力 4 3 6 15 2 2" xfId="44625" xr:uid="{AAC0D8B2-FD2E-4A47-8182-6925B85FFBBC}"/>
    <cellStyle name="出力 4 3 6 15 3" xfId="33866" xr:uid="{AB4A9189-4602-4E00-B1F2-B43854234D5E}"/>
    <cellStyle name="出力 4 3 6 16" xfId="12806" xr:uid="{9A20D5EC-25AA-4363-9CEC-02E0A44A4E8A}"/>
    <cellStyle name="出力 4 3 6 16 2" xfId="23563" xr:uid="{D0F22459-9BA1-4914-B27E-842D7EA54D63}"/>
    <cellStyle name="出力 4 3 6 16 2 2" xfId="45254" xr:uid="{27F26BF2-D327-4F31-A5C9-C6AA3ADF4AEC}"/>
    <cellStyle name="出力 4 3 6 16 3" xfId="34495" xr:uid="{44DE11F8-35CA-4F54-8B95-86B7A9AAB2F8}"/>
    <cellStyle name="出力 4 3 6 17" xfId="13477" xr:uid="{2F0018EB-31C0-4794-97AD-63ACD82C5F09}"/>
    <cellStyle name="出力 4 3 6 17 2" xfId="35166" xr:uid="{245DD167-F07D-46D7-A397-5D0725764761}"/>
    <cellStyle name="出力 4 3 6 18" xfId="24406" xr:uid="{5BA448FE-C7D9-443D-B3FC-0A662EDF76B1}"/>
    <cellStyle name="出力 4 3 6 19" xfId="46104" xr:uid="{B4DCAA29-39B1-4ECC-9273-CD5DB2A14D14}"/>
    <cellStyle name="出力 4 3 6 2" xfId="3658" xr:uid="{591C5CAA-80CA-4507-AD83-48AD6C8D115E}"/>
    <cellStyle name="出力 4 3 6 2 2" xfId="14414" xr:uid="{79C2BA1E-2D22-41D2-BFAF-4749AFD30C05}"/>
    <cellStyle name="出力 4 3 6 2 2 2" xfId="36104" xr:uid="{39FBE501-FB02-4418-9C6D-C1066B947C1D}"/>
    <cellStyle name="出力 4 3 6 2 2 3" xfId="50315" xr:uid="{AEEC4BBE-5495-4A0A-AB27-C097E5B37E32}"/>
    <cellStyle name="出力 4 3 6 2 3" xfId="25346" xr:uid="{CC5027B3-523E-47C7-AE90-FC0E7E93FBD5}"/>
    <cellStyle name="出力 4 3 6 2 4" xfId="48146" xr:uid="{3C2CAAF8-1D39-4AF7-B7FD-505E7312A2AD}"/>
    <cellStyle name="出力 4 3 6 20" xfId="46782" xr:uid="{F5EE9C4A-EAAD-47A5-85F1-3D8BB22DF2A7}"/>
    <cellStyle name="出力 4 3 6 21" xfId="47466" xr:uid="{9482DFF0-6418-49EF-A58E-4ADD97C48ED3}"/>
    <cellStyle name="出力 4 3 6 3" xfId="4338" xr:uid="{9868CB11-1C13-45FA-B8A0-57C78C62253A}"/>
    <cellStyle name="出力 4 3 6 3 2" xfId="15094" xr:uid="{44BBA2E0-FF07-4DB9-B74D-B69DD00C45FB}"/>
    <cellStyle name="出力 4 3 6 3 2 2" xfId="36784" xr:uid="{C880B660-1713-45C9-A761-A496E15ACB10}"/>
    <cellStyle name="出力 4 3 6 3 2 3" xfId="50995" xr:uid="{323CBFF5-306B-4ECC-BE62-D99BBA7111C9}"/>
    <cellStyle name="出力 4 3 6 3 3" xfId="26026" xr:uid="{719D24EB-4D59-4205-BE2C-4D7EF9DD6C6B}"/>
    <cellStyle name="出力 4 3 6 3 4" xfId="48826" xr:uid="{FD161D08-7954-433A-96BC-782BE68BC992}"/>
    <cellStyle name="出力 4 3 6 4" xfId="5014" xr:uid="{14ABDC8C-D360-4045-BDEF-CB23AD59A054}"/>
    <cellStyle name="出力 4 3 6 4 2" xfId="15770" xr:uid="{7B7F1F52-2062-4D8C-955D-51B77ABF347A}"/>
    <cellStyle name="出力 4 3 6 4 2 2" xfId="37460" xr:uid="{8D5AD719-3833-4A62-8446-844391703C54}"/>
    <cellStyle name="出力 4 3 6 4 3" xfId="26702" xr:uid="{D2526CA8-5671-47EB-8486-5EEB1C023A06}"/>
    <cellStyle name="出力 4 3 6 4 4" xfId="49635" xr:uid="{DC5A7CBD-9A68-4335-925E-D2FFF9578568}"/>
    <cellStyle name="出力 4 3 6 5" xfId="5694" xr:uid="{05930A8C-4AC9-44C9-96CE-9FE521666EB0}"/>
    <cellStyle name="出力 4 3 6 5 2" xfId="16450" xr:uid="{1945D4FA-360A-48B4-B136-A944A975D3B4}"/>
    <cellStyle name="出力 4 3 6 5 2 2" xfId="38140" xr:uid="{702E4E5F-69BA-43B2-A745-B3D86190BCAB}"/>
    <cellStyle name="出力 4 3 6 5 3" xfId="27381" xr:uid="{78FCD8D3-F581-4313-9A97-877415810FF2}"/>
    <cellStyle name="出力 4 3 6 6" xfId="6377" xr:uid="{4FC758F1-C80A-40F9-A415-807D6D89D6B7}"/>
    <cellStyle name="出力 4 3 6 6 2" xfId="17133" xr:uid="{A04C3940-CB42-476E-99E7-C5790D1B7A30}"/>
    <cellStyle name="出力 4 3 6 6 2 2" xfId="38823" xr:uid="{10598CCD-BBD2-439C-89CF-A79543D4812F}"/>
    <cellStyle name="出力 4 3 6 6 3" xfId="28064" xr:uid="{B4A2B45A-C4BD-408A-89B6-302315DCDB4B}"/>
    <cellStyle name="出力 4 3 6 7" xfId="7056" xr:uid="{26523C41-817A-4A1D-BA3E-3FA2190F0C7D}"/>
    <cellStyle name="出力 4 3 6 7 2" xfId="17812" xr:uid="{133752BA-E9BB-43E8-8893-5E975D3B26F8}"/>
    <cellStyle name="出力 4 3 6 7 2 2" xfId="39502" xr:uid="{086D9A12-964D-4308-8B7A-CDB79101EC0C}"/>
    <cellStyle name="出力 4 3 6 7 3" xfId="28743" xr:uid="{09EC27BD-1D82-455A-ABB8-D7A72C9C66FB}"/>
    <cellStyle name="出力 4 3 6 8" xfId="7719" xr:uid="{A5676AE9-E663-4569-89E2-35027FCDE32B}"/>
    <cellStyle name="出力 4 3 6 8 2" xfId="18475" xr:uid="{EDA0A55E-1C43-452B-9741-3E8AB6A44CC6}"/>
    <cellStyle name="出力 4 3 6 8 2 2" xfId="40166" xr:uid="{5263F9AB-10DF-46FE-A7A5-B03002EBBA90}"/>
    <cellStyle name="出力 4 3 6 8 3" xfId="29407" xr:uid="{E69ED401-1172-4FC5-9653-205B14176CD3}"/>
    <cellStyle name="出力 4 3 6 9" xfId="8355" xr:uid="{1EC868BE-B9A8-4E18-B6C7-5DB832B14973}"/>
    <cellStyle name="出力 4 3 6 9 2" xfId="19111" xr:uid="{48FC31FD-4D06-4195-A961-04C22AFBC437}"/>
    <cellStyle name="出力 4 3 6 9 2 2" xfId="40802" xr:uid="{7C938CBD-3006-470A-B951-D7D28382D03B}"/>
    <cellStyle name="出力 4 3 6 9 3" xfId="30043" xr:uid="{21A50191-78C7-46AA-9788-C8EFBCEFEF4E}"/>
    <cellStyle name="出力 4 3 7" xfId="3051" xr:uid="{BA67EA4B-234B-486A-BCA0-C800727270E2}"/>
    <cellStyle name="出力 4 3 7 10" xfId="9079" xr:uid="{15A15483-7751-439F-AE33-46396B13090C}"/>
    <cellStyle name="出力 4 3 7 10 2" xfId="19836" xr:uid="{6EB5E925-47FE-4EA2-A495-387EC87756A8}"/>
    <cellStyle name="出力 4 3 7 10 2 2" xfId="41527" xr:uid="{A175E457-9FD1-45FE-98C8-07DDA244A9E9}"/>
    <cellStyle name="出力 4 3 7 10 3" xfId="30768" xr:uid="{58D51D76-74FC-4F1C-8B10-29D332FF1D1D}"/>
    <cellStyle name="出力 4 3 7 11" xfId="9705" xr:uid="{1DF3B41D-1C1C-44AB-A47B-0EBF4B3934D6}"/>
    <cellStyle name="出力 4 3 7 11 2" xfId="20462" xr:uid="{90B2C231-B4EB-48C4-876F-2A2B7F848348}"/>
    <cellStyle name="出力 4 3 7 11 2 2" xfId="42153" xr:uid="{EAF9AF66-DA3F-44BB-ACA1-072C9AC9DA13}"/>
    <cellStyle name="出力 4 3 7 11 3" xfId="31394" xr:uid="{1E85B1A7-933B-4036-8BAC-CE2B89FC102D}"/>
    <cellStyle name="出力 4 3 7 12" xfId="10340" xr:uid="{DEBFC449-189B-4F89-85B7-8D65B1638890}"/>
    <cellStyle name="出力 4 3 7 12 2" xfId="21097" xr:uid="{E111BB26-50F9-4B1E-BFA0-4947D8B8D427}"/>
    <cellStyle name="出力 4 3 7 12 2 2" xfId="42788" xr:uid="{62A209DC-E15A-48B2-B6E5-6C0DC60B0869}"/>
    <cellStyle name="出力 4 3 7 12 3" xfId="32029" xr:uid="{A83020B7-FC0C-49E0-9773-8220C318A9D6}"/>
    <cellStyle name="出力 4 3 7 13" xfId="10992" xr:uid="{EFA5E674-F622-4913-A949-08AF97BB65BB}"/>
    <cellStyle name="出力 4 3 7 13 2" xfId="21749" xr:uid="{0E2D8984-3540-419C-8C8C-F8976A312031}"/>
    <cellStyle name="出力 4 3 7 13 2 2" xfId="43440" xr:uid="{C9FBA15D-BE89-48FA-831A-25D86C92E5F6}"/>
    <cellStyle name="出力 4 3 7 13 3" xfId="32681" xr:uid="{9D225B11-FB3B-4E41-B3D9-59A2EF6183FC}"/>
    <cellStyle name="出力 4 3 7 14" xfId="11617" xr:uid="{139700D6-592D-489B-B4D7-1EA4AE1233C7}"/>
    <cellStyle name="出力 4 3 7 14 2" xfId="22374" xr:uid="{4671DB20-AAAC-41B1-B9C1-02C39C60B457}"/>
    <cellStyle name="出力 4 3 7 14 2 2" xfId="44065" xr:uid="{0241B385-1265-4F2F-93C7-74F3873FDA8C}"/>
    <cellStyle name="出力 4 3 7 14 3" xfId="33306" xr:uid="{54709CCA-392C-4CE1-AE65-2BC3A1781C39}"/>
    <cellStyle name="出力 4 3 7 15" xfId="12222" xr:uid="{CF662BBD-0D8F-4415-A4EB-1AE499708D1F}"/>
    <cellStyle name="出力 4 3 7 15 2" xfId="22979" xr:uid="{38BF367A-5D27-4988-9E7E-E22FDDAA7185}"/>
    <cellStyle name="出力 4 3 7 15 2 2" xfId="44670" xr:uid="{E5836742-2F6A-4B17-B2FB-4AA0A6DDF6A2}"/>
    <cellStyle name="出力 4 3 7 15 3" xfId="33911" xr:uid="{C2A84801-4FA1-4EA2-A002-21BCFF7342C2}"/>
    <cellStyle name="出力 4 3 7 16" xfId="12851" xr:uid="{B3DB83CC-617B-40C6-8161-1847488A5BD1}"/>
    <cellStyle name="出力 4 3 7 16 2" xfId="23608" xr:uid="{AA305800-7B2E-4A43-8736-FA0134DF0B84}"/>
    <cellStyle name="出力 4 3 7 16 2 2" xfId="45299" xr:uid="{61CECF45-DFE8-4EAA-B249-6C07B0DE6926}"/>
    <cellStyle name="出力 4 3 7 16 3" xfId="34540" xr:uid="{6AF53173-7572-477A-98CA-EB4F9919D1C3}"/>
    <cellStyle name="出力 4 3 7 17" xfId="13522" xr:uid="{16FB6B8E-44DA-41DE-B5B7-FECB3096CDD7}"/>
    <cellStyle name="出力 4 3 7 17 2" xfId="35211" xr:uid="{A4FCA2A6-DD28-4283-B71F-CDFFF121F5A3}"/>
    <cellStyle name="出力 4 3 7 18" xfId="24451" xr:uid="{CC5CB0AB-869B-4C2C-A8C3-947F42F8DF38}"/>
    <cellStyle name="出力 4 3 7 19" xfId="46149" xr:uid="{FBD771A9-CC3D-452F-8F5A-9B914EFA715D}"/>
    <cellStyle name="出力 4 3 7 2" xfId="3703" xr:uid="{423807B5-93B8-4C34-B441-A658AF14FABB}"/>
    <cellStyle name="出力 4 3 7 2 2" xfId="14459" xr:uid="{B319A0CE-DB0C-4251-8403-6E145A13B963}"/>
    <cellStyle name="出力 4 3 7 2 2 2" xfId="36149" xr:uid="{60DBB7B4-4E34-4756-9FF1-859A20F392FA}"/>
    <cellStyle name="出力 4 3 7 2 2 3" xfId="50360" xr:uid="{D4C3C582-7786-4496-ABD5-9525029ED8D5}"/>
    <cellStyle name="出力 4 3 7 2 3" xfId="25391" xr:uid="{EBF47511-1C12-4625-B805-D279C0550840}"/>
    <cellStyle name="出力 4 3 7 2 4" xfId="48191" xr:uid="{332EA367-804D-4CA6-BB1A-66DEF0D9B346}"/>
    <cellStyle name="出力 4 3 7 20" xfId="46827" xr:uid="{76ED2D81-7DBE-4139-B6B0-3A9AA97A8E03}"/>
    <cellStyle name="出力 4 3 7 21" xfId="47511" xr:uid="{87C271DE-C8CE-4037-AE91-D6DD872CD1B9}"/>
    <cellStyle name="出力 4 3 7 3" xfId="4383" xr:uid="{E2E35080-E3FE-4BC6-AA55-FF4B1D799729}"/>
    <cellStyle name="出力 4 3 7 3 2" xfId="15139" xr:uid="{5DB0F6DB-DCC4-4992-B607-58554CE6679E}"/>
    <cellStyle name="出力 4 3 7 3 2 2" xfId="36829" xr:uid="{91E3F21A-000D-4928-8B19-DE05A1EDE011}"/>
    <cellStyle name="出力 4 3 7 3 2 3" xfId="51040" xr:uid="{E01CDB14-04C9-438C-83AB-4E2733B24BDD}"/>
    <cellStyle name="出力 4 3 7 3 3" xfId="26071" xr:uid="{640F2DB6-AFFF-463D-AAC2-D04910D76CCF}"/>
    <cellStyle name="出力 4 3 7 3 4" xfId="48871" xr:uid="{D681FDD1-AAD4-4018-8E06-AEA9A0C69CCF}"/>
    <cellStyle name="出力 4 3 7 4" xfId="5059" xr:uid="{0658C738-15E4-4E5E-8303-786FD3FDF8F2}"/>
    <cellStyle name="出力 4 3 7 4 2" xfId="15815" xr:uid="{8F3966F3-C6C6-471B-8563-6D6A7B49C375}"/>
    <cellStyle name="出力 4 3 7 4 2 2" xfId="37505" xr:uid="{161B2BAA-26C7-4E2D-98E5-BB7A613625E9}"/>
    <cellStyle name="出力 4 3 7 4 3" xfId="26747" xr:uid="{03FEF3B4-6A79-459B-95BA-7D416A7BD441}"/>
    <cellStyle name="出力 4 3 7 4 4" xfId="49680" xr:uid="{6286774B-5BD9-4360-A9CB-D84EA151B9FD}"/>
    <cellStyle name="出力 4 3 7 5" xfId="5739" xr:uid="{462445FD-94CF-4DB6-BD6B-1E5D9F7A36FC}"/>
    <cellStyle name="出力 4 3 7 5 2" xfId="16495" xr:uid="{5E632199-859B-4F55-9A5C-885D3A165F66}"/>
    <cellStyle name="出力 4 3 7 5 2 2" xfId="38185" xr:uid="{96627C42-DECB-4936-A84C-EF4758FB5A41}"/>
    <cellStyle name="出力 4 3 7 5 3" xfId="27426" xr:uid="{46C2FF47-D655-49C0-937D-45879D5C3F74}"/>
    <cellStyle name="出力 4 3 7 6" xfId="6422" xr:uid="{E9257CAB-9B16-4256-A67E-535BFF5326E8}"/>
    <cellStyle name="出力 4 3 7 6 2" xfId="17178" xr:uid="{60BA8112-C918-4085-9600-59970E42E720}"/>
    <cellStyle name="出力 4 3 7 6 2 2" xfId="38868" xr:uid="{19F7D82F-181E-438C-86CA-424F769E774E}"/>
    <cellStyle name="出力 4 3 7 6 3" xfId="28109" xr:uid="{52C4EC58-C355-4BE3-A020-05EC1FAC4A4F}"/>
    <cellStyle name="出力 4 3 7 7" xfId="7101" xr:uid="{B44C94AF-EACD-4301-8B5B-757B634EBB1F}"/>
    <cellStyle name="出力 4 3 7 7 2" xfId="17857" xr:uid="{30CBF235-5709-4203-AB33-1E3023494996}"/>
    <cellStyle name="出力 4 3 7 7 2 2" xfId="39547" xr:uid="{40D30DF8-53A2-4160-9195-76817031DC76}"/>
    <cellStyle name="出力 4 3 7 7 3" xfId="28788" xr:uid="{9C65659D-245C-4AEF-BFC8-9BD7261FF0EA}"/>
    <cellStyle name="出力 4 3 7 8" xfId="7764" xr:uid="{EEA885BD-6703-43C9-973D-0A4AC14E557F}"/>
    <cellStyle name="出力 4 3 7 8 2" xfId="18520" xr:uid="{6A0A6C6A-EB4A-4405-A8EC-36FC8D513ADD}"/>
    <cellStyle name="出力 4 3 7 8 2 2" xfId="40211" xr:uid="{3C615231-D0EF-4A93-9DAB-22C81C035E68}"/>
    <cellStyle name="出力 4 3 7 8 3" xfId="29452" xr:uid="{CCF1258C-EA0E-4E21-9D98-D96BE4BEF360}"/>
    <cellStyle name="出力 4 3 7 9" xfId="8400" xr:uid="{217EFAEB-7B86-4E8F-9512-C3E1E1C974D5}"/>
    <cellStyle name="出力 4 3 7 9 2" xfId="19156" xr:uid="{54C1FB02-543C-4898-9C31-522A88DCA735}"/>
    <cellStyle name="出力 4 3 7 9 2 2" xfId="40847" xr:uid="{90DDED8F-0004-4A15-94C9-EAF0C75B7CFF}"/>
    <cellStyle name="出力 4 3 7 9 3" xfId="30088" xr:uid="{97630D52-5379-4E4C-B071-934E8422E8E0}"/>
    <cellStyle name="出力 4 3 8" xfId="3111" xr:uid="{83EB64D4-CF0B-48B5-AB32-012E942FEBE8}"/>
    <cellStyle name="出力 4 3 8 10" xfId="9139" xr:uid="{1643E528-2F69-45F6-96DD-A916DD9400E9}"/>
    <cellStyle name="出力 4 3 8 10 2" xfId="19896" xr:uid="{10FEF833-E432-45B1-8E52-411713D48903}"/>
    <cellStyle name="出力 4 3 8 10 2 2" xfId="41587" xr:uid="{FBF4BC20-3168-4A3B-AAFC-26536D41C2E1}"/>
    <cellStyle name="出力 4 3 8 10 3" xfId="30828" xr:uid="{1FFCA0F1-DDE2-4402-9219-12AAE085507A}"/>
    <cellStyle name="出力 4 3 8 11" xfId="9765" xr:uid="{9814F615-4CD1-42D6-B41A-C3D707F883C1}"/>
    <cellStyle name="出力 4 3 8 11 2" xfId="20522" xr:uid="{E21988B0-0209-4148-93F5-B867C96B1CDB}"/>
    <cellStyle name="出力 4 3 8 11 2 2" xfId="42213" xr:uid="{C5C9BFD2-400B-48F7-B884-67B8754F7686}"/>
    <cellStyle name="出力 4 3 8 11 3" xfId="31454" xr:uid="{1EFE6FBE-79D2-41C1-8E45-BCBAA03CAD3F}"/>
    <cellStyle name="出力 4 3 8 12" xfId="10400" xr:uid="{9C75E4E7-5053-470A-B2BF-8E1291E75E03}"/>
    <cellStyle name="出力 4 3 8 12 2" xfId="21157" xr:uid="{52FDB5F1-59E2-4EDD-937F-F9479EE0EC44}"/>
    <cellStyle name="出力 4 3 8 12 2 2" xfId="42848" xr:uid="{55CC2D25-7C70-4F70-B428-FCA02CE14883}"/>
    <cellStyle name="出力 4 3 8 12 3" xfId="32089" xr:uid="{23226DB6-73C4-4024-A116-B45205361669}"/>
    <cellStyle name="出力 4 3 8 13" xfId="11052" xr:uid="{E57FD76F-33CF-47EC-89B3-FAEA7E13E13F}"/>
    <cellStyle name="出力 4 3 8 13 2" xfId="21809" xr:uid="{115148D6-E16A-4907-A043-7FD70ABBA5CF}"/>
    <cellStyle name="出力 4 3 8 13 2 2" xfId="43500" xr:uid="{DD27120D-D612-4761-B92A-F27B5D9FF96C}"/>
    <cellStyle name="出力 4 3 8 13 3" xfId="32741" xr:uid="{79994F95-1572-4D16-8E71-4F9DEADF1589}"/>
    <cellStyle name="出力 4 3 8 14" xfId="11677" xr:uid="{99CA9679-DA2F-447B-8870-826C98E8B8C1}"/>
    <cellStyle name="出力 4 3 8 14 2" xfId="22434" xr:uid="{9CEE92F4-012B-4DEE-A8C7-3DDEDABDDFB9}"/>
    <cellStyle name="出力 4 3 8 14 2 2" xfId="44125" xr:uid="{42DDE154-A83F-4A50-A6BD-C5B68BDDA69F}"/>
    <cellStyle name="出力 4 3 8 14 3" xfId="33366" xr:uid="{9CC10654-9833-4848-802D-2E554D82528A}"/>
    <cellStyle name="出力 4 3 8 15" xfId="12282" xr:uid="{CA4727D9-97B1-4E9B-B9E9-6DD0969A0AD3}"/>
    <cellStyle name="出力 4 3 8 15 2" xfId="23039" xr:uid="{2642EE64-773A-458B-AD60-230D554DBE08}"/>
    <cellStyle name="出力 4 3 8 15 2 2" xfId="44730" xr:uid="{C581B7AE-730B-4C38-8EF0-D412691C7E48}"/>
    <cellStyle name="出力 4 3 8 15 3" xfId="33971" xr:uid="{052ACDF7-9BC5-467F-8C78-9B255B516F7D}"/>
    <cellStyle name="出力 4 3 8 16" xfId="12911" xr:uid="{7B025D74-2957-426D-9A43-187E43E0C050}"/>
    <cellStyle name="出力 4 3 8 16 2" xfId="23668" xr:uid="{C715CE9D-9DCC-47D1-9CEC-74C6B29BF311}"/>
    <cellStyle name="出力 4 3 8 16 2 2" xfId="45359" xr:uid="{AD39B67D-1B1A-423A-A1C8-E4C83458D7CB}"/>
    <cellStyle name="出力 4 3 8 16 3" xfId="34600" xr:uid="{B5CDC65F-D66E-4EB8-A712-14B829E85480}"/>
    <cellStyle name="出力 4 3 8 17" xfId="13582" xr:uid="{06646884-5486-4BE4-863D-7CB209F98A85}"/>
    <cellStyle name="出力 4 3 8 17 2" xfId="35271" xr:uid="{FB544114-CE39-406C-AA7B-0B936BFA48D7}"/>
    <cellStyle name="出力 4 3 8 18" xfId="24511" xr:uid="{E0BFDC52-8BB4-4181-8D9B-36C7617E313C}"/>
    <cellStyle name="出力 4 3 8 19" xfId="46209" xr:uid="{DFE96032-EE52-4977-8D5F-C250EE65B986}"/>
    <cellStyle name="出力 4 3 8 2" xfId="3763" xr:uid="{FF0DF085-5687-409B-ACC0-A949760FC98C}"/>
    <cellStyle name="出力 4 3 8 2 2" xfId="14519" xr:uid="{F3D3EF0E-1362-4689-83CE-02F5CAA10F10}"/>
    <cellStyle name="出力 4 3 8 2 2 2" xfId="36209" xr:uid="{8A4956DF-16C7-41E3-B6AF-095BCC954D44}"/>
    <cellStyle name="出力 4 3 8 2 2 3" xfId="50420" xr:uid="{97DC0C35-4BA6-4F43-8296-67711568E528}"/>
    <cellStyle name="出力 4 3 8 2 3" xfId="25451" xr:uid="{7959F861-817E-4A04-B45E-404A6A45A492}"/>
    <cellStyle name="出力 4 3 8 2 4" xfId="48251" xr:uid="{05C0457C-E832-4E83-8513-309F005AF403}"/>
    <cellStyle name="出力 4 3 8 20" xfId="46887" xr:uid="{614DC70A-4ACC-48F9-81AE-4B3977F19058}"/>
    <cellStyle name="出力 4 3 8 21" xfId="47571" xr:uid="{A93BB2A2-80C1-4D6F-8846-FFEDC8BD91AB}"/>
    <cellStyle name="出力 4 3 8 3" xfId="4443" xr:uid="{5C1413A4-867E-4C13-AEBC-EA6E6DAD9D91}"/>
    <cellStyle name="出力 4 3 8 3 2" xfId="15199" xr:uid="{3D9AA085-B151-47EE-99D7-0BAC9D01E94E}"/>
    <cellStyle name="出力 4 3 8 3 2 2" xfId="36889" xr:uid="{6D2E85F7-8E02-4CCC-9E4B-F9F450160CB2}"/>
    <cellStyle name="出力 4 3 8 3 2 3" xfId="51100" xr:uid="{4C9DE4DE-807E-47F8-B3A0-E144E7F120B4}"/>
    <cellStyle name="出力 4 3 8 3 3" xfId="26131" xr:uid="{D61ECB3C-3BCB-471A-96FA-DA26DBB09E36}"/>
    <cellStyle name="出力 4 3 8 3 4" xfId="48931" xr:uid="{A0BCC755-A390-4169-A188-7CF93B912BB4}"/>
    <cellStyle name="出力 4 3 8 4" xfId="5119" xr:uid="{97839DA5-9D02-4315-9FE4-B29E338DAC0E}"/>
    <cellStyle name="出力 4 3 8 4 2" xfId="15875" xr:uid="{5D417E63-3E9A-4BA8-A0FE-5467DA85C5BD}"/>
    <cellStyle name="出力 4 3 8 4 2 2" xfId="37565" xr:uid="{6501F264-1E17-467D-A578-BA0A038F7A6C}"/>
    <cellStyle name="出力 4 3 8 4 3" xfId="26807" xr:uid="{12F44822-88A3-4E6F-8D63-5CF7E551EAE7}"/>
    <cellStyle name="出力 4 3 8 4 4" xfId="49740" xr:uid="{4B7A175A-8574-4785-AA6F-FD5F74AF1E88}"/>
    <cellStyle name="出力 4 3 8 5" xfId="5799" xr:uid="{3D6EA5C8-56B9-4E13-86A5-D0F82B8CF7F7}"/>
    <cellStyle name="出力 4 3 8 5 2" xfId="16555" xr:uid="{8166B7BD-27BA-447E-B9B9-CF50D32FA0F7}"/>
    <cellStyle name="出力 4 3 8 5 2 2" xfId="38245" xr:uid="{DD47E5BF-326E-492B-A99D-FC26D1BC7771}"/>
    <cellStyle name="出力 4 3 8 5 3" xfId="27486" xr:uid="{5C7150E4-7EE0-4CD4-BC69-86096BBA43EA}"/>
    <cellStyle name="出力 4 3 8 6" xfId="6482" xr:uid="{6BD26272-22AA-43DC-8AAA-DAAF3BCFC25E}"/>
    <cellStyle name="出力 4 3 8 6 2" xfId="17238" xr:uid="{D242EB7E-1774-43A3-B1EB-92C5AE872D61}"/>
    <cellStyle name="出力 4 3 8 6 2 2" xfId="38928" xr:uid="{47BE4E70-3926-4765-A9CE-0E98AA1B30E9}"/>
    <cellStyle name="出力 4 3 8 6 3" xfId="28169" xr:uid="{CD2445F3-7DE7-4A22-AE3D-E71A5CEC066B}"/>
    <cellStyle name="出力 4 3 8 7" xfId="7161" xr:uid="{7724C24D-650B-4F77-96A6-562CEF83CCBD}"/>
    <cellStyle name="出力 4 3 8 7 2" xfId="17917" xr:uid="{94325772-ABDE-4B7D-AD94-30288B95BCBE}"/>
    <cellStyle name="出力 4 3 8 7 2 2" xfId="39607" xr:uid="{612D0AF8-7C6C-493A-BBA2-F4A2583BD434}"/>
    <cellStyle name="出力 4 3 8 7 3" xfId="28848" xr:uid="{D29D9229-B47F-4A24-908D-B05B4C3BDBDE}"/>
    <cellStyle name="出力 4 3 8 8" xfId="7824" xr:uid="{C383292C-6BD3-413A-B7E7-A2D8CFE32C99}"/>
    <cellStyle name="出力 4 3 8 8 2" xfId="18580" xr:uid="{93A36372-7E09-4ED9-A5B7-E6B600F030C8}"/>
    <cellStyle name="出力 4 3 8 8 2 2" xfId="40271" xr:uid="{1BA25948-FD67-47DA-841B-639051016E89}"/>
    <cellStyle name="出力 4 3 8 8 3" xfId="29512" xr:uid="{7C2FAD09-93FF-460F-89E5-8F5F236482F4}"/>
    <cellStyle name="出力 4 3 8 9" xfId="8460" xr:uid="{8C600F72-9B72-4CBB-ACEE-A60C4995BE48}"/>
    <cellStyle name="出力 4 3 8 9 2" xfId="19216" xr:uid="{1E4FABF0-F6EC-442C-A576-A7A2F7FE8833}"/>
    <cellStyle name="出力 4 3 8 9 2 2" xfId="40907" xr:uid="{130F1013-885B-423E-9AD5-C2C4214C8693}"/>
    <cellStyle name="出力 4 3 8 9 3" xfId="30148" xr:uid="{B208F91F-3955-40E0-98F4-E75713FA4B2F}"/>
    <cellStyle name="出力 4 3 9" xfId="3171" xr:uid="{B5B3D0B5-0B98-4030-B513-8672E3184824}"/>
    <cellStyle name="出力 4 3 9 10" xfId="9199" xr:uid="{23E413FF-A470-4C6A-A5DE-9012FDB70034}"/>
    <cellStyle name="出力 4 3 9 10 2" xfId="19956" xr:uid="{94DD6B83-249E-42C0-BEEC-49CE7A0858D4}"/>
    <cellStyle name="出力 4 3 9 10 2 2" xfId="41647" xr:uid="{C1ACF635-8E2A-4479-A8F1-27A38485610D}"/>
    <cellStyle name="出力 4 3 9 10 3" xfId="30888" xr:uid="{078FE1D0-B245-49EA-981D-92AE17436F33}"/>
    <cellStyle name="出力 4 3 9 11" xfId="9825" xr:uid="{415BC4F7-112A-462D-9949-F9EBC18CD076}"/>
    <cellStyle name="出力 4 3 9 11 2" xfId="20582" xr:uid="{9B655C62-5645-4C65-B472-AA09D2295640}"/>
    <cellStyle name="出力 4 3 9 11 2 2" xfId="42273" xr:uid="{FEED8A54-0C33-4F6A-A4CE-CA21AA81B6FB}"/>
    <cellStyle name="出力 4 3 9 11 3" xfId="31514" xr:uid="{E8A9B850-6D6F-4754-A923-B357C5EB9485}"/>
    <cellStyle name="出力 4 3 9 12" xfId="10460" xr:uid="{ED9A6D18-AD1F-40A2-946B-119698C769E9}"/>
    <cellStyle name="出力 4 3 9 12 2" xfId="21217" xr:uid="{9F469D21-9FC5-4223-944B-F79929E42BD0}"/>
    <cellStyle name="出力 4 3 9 12 2 2" xfId="42908" xr:uid="{80D25622-1024-4579-819D-FE8D48B62629}"/>
    <cellStyle name="出力 4 3 9 12 3" xfId="32149" xr:uid="{4D87EBB4-39D4-4206-AE44-5A70905208AB}"/>
    <cellStyle name="出力 4 3 9 13" xfId="11112" xr:uid="{434854C2-018C-4490-8521-972BCCADC143}"/>
    <cellStyle name="出力 4 3 9 13 2" xfId="21869" xr:uid="{D6CA8312-F1FB-4AA7-8CB9-CD04560FC979}"/>
    <cellStyle name="出力 4 3 9 13 2 2" xfId="43560" xr:uid="{88AB8A29-8A92-4A23-A0CE-A44AB4605D03}"/>
    <cellStyle name="出力 4 3 9 13 3" xfId="32801" xr:uid="{5A94F71E-175B-40F7-809A-2B47F91E336C}"/>
    <cellStyle name="出力 4 3 9 14" xfId="11737" xr:uid="{F8A4FB15-94F0-4F22-BFF8-724CEE136E2B}"/>
    <cellStyle name="出力 4 3 9 14 2" xfId="22494" xr:uid="{A75ED1E8-5CAA-43A8-BBD4-3366B8673597}"/>
    <cellStyle name="出力 4 3 9 14 2 2" xfId="44185" xr:uid="{FC64F1BB-9191-4429-9C84-3744AEF95359}"/>
    <cellStyle name="出力 4 3 9 14 3" xfId="33426" xr:uid="{2DDC8062-0888-4CFF-ACD9-1E3BDCDDEB8E}"/>
    <cellStyle name="出力 4 3 9 15" xfId="12342" xr:uid="{8E467269-4F09-479F-8B1D-F41874B904CC}"/>
    <cellStyle name="出力 4 3 9 15 2" xfId="23099" xr:uid="{3B773952-CBE8-4382-857C-C6B62DCD01D2}"/>
    <cellStyle name="出力 4 3 9 15 2 2" xfId="44790" xr:uid="{512A9C78-4B1B-44B4-9BE2-610F71C312A4}"/>
    <cellStyle name="出力 4 3 9 15 3" xfId="34031" xr:uid="{6ED6A7B0-D53D-42EB-8515-F8D5CE7444AA}"/>
    <cellStyle name="出力 4 3 9 16" xfId="12971" xr:uid="{C68D8304-F40F-44B6-BE13-C68F57CB155E}"/>
    <cellStyle name="出力 4 3 9 16 2" xfId="23728" xr:uid="{53B6E702-F72F-4FA1-A04B-50B80E3BE689}"/>
    <cellStyle name="出力 4 3 9 16 2 2" xfId="45419" xr:uid="{AE80634E-8266-4FBF-A321-FB84E90CEE78}"/>
    <cellStyle name="出力 4 3 9 16 3" xfId="34660" xr:uid="{07D333C7-C9B5-4A2D-ACCE-E0310DE119C2}"/>
    <cellStyle name="出力 4 3 9 17" xfId="13642" xr:uid="{39D15034-DCD2-4F5F-963C-485FA62BEE95}"/>
    <cellStyle name="出力 4 3 9 17 2" xfId="35331" xr:uid="{C96AA35D-2E91-4E65-A1D8-5C24BF15F9DA}"/>
    <cellStyle name="出力 4 3 9 18" xfId="24571" xr:uid="{9F015040-C251-42D0-990F-8D1CFD0BDE5B}"/>
    <cellStyle name="出力 4 3 9 19" xfId="46269" xr:uid="{874FA21E-966B-458B-9215-14BF264BCCD5}"/>
    <cellStyle name="出力 4 3 9 2" xfId="3823" xr:uid="{B027AA56-001B-4B3B-B70F-65E61270147C}"/>
    <cellStyle name="出力 4 3 9 2 2" xfId="14579" xr:uid="{6515AC66-61A1-48B5-AA7B-9C07EF69B923}"/>
    <cellStyle name="出力 4 3 9 2 2 2" xfId="36269" xr:uid="{7F1A71F3-68D8-4CE9-9843-2C05D485B2E4}"/>
    <cellStyle name="出力 4 3 9 2 2 3" xfId="50480" xr:uid="{0C9140E2-E5BC-4289-89DD-60C44F886E1B}"/>
    <cellStyle name="出力 4 3 9 2 3" xfId="25511" xr:uid="{1230EE68-686C-497E-A9A1-3FF078CEE0AD}"/>
    <cellStyle name="出力 4 3 9 2 4" xfId="48311" xr:uid="{70ABEEF1-2F2F-4D88-98A9-C996DFC90D5C}"/>
    <cellStyle name="出力 4 3 9 20" xfId="46947" xr:uid="{2A567B0D-FF1B-4841-8ACB-F86A8A2000BE}"/>
    <cellStyle name="出力 4 3 9 21" xfId="47631" xr:uid="{F2411836-8706-4CDB-A9B8-586E2A2F979C}"/>
    <cellStyle name="出力 4 3 9 3" xfId="4503" xr:uid="{1D46D204-46B8-4F9D-B4BC-EE4BE1D56377}"/>
    <cellStyle name="出力 4 3 9 3 2" xfId="15259" xr:uid="{FB913BF1-6188-4015-A1CA-D2205E6BE021}"/>
    <cellStyle name="出力 4 3 9 3 2 2" xfId="36949" xr:uid="{B38978BD-2EC0-4105-847C-8DED95432A2C}"/>
    <cellStyle name="出力 4 3 9 3 2 3" xfId="51160" xr:uid="{7185639D-852E-4142-8ABE-6C07B90559A2}"/>
    <cellStyle name="出力 4 3 9 3 3" xfId="26191" xr:uid="{34862EFC-7C73-40F6-BF96-ECFFAF993D41}"/>
    <cellStyle name="出力 4 3 9 3 4" xfId="48991" xr:uid="{8CDD2649-8764-4A1F-9DAD-0C2CFD1B4A9D}"/>
    <cellStyle name="出力 4 3 9 4" xfId="5179" xr:uid="{33ED022C-C7C7-4AA9-97AB-A90CC315BB6A}"/>
    <cellStyle name="出力 4 3 9 4 2" xfId="15935" xr:uid="{02E89C94-7CFE-49CD-AE6C-2D7D6CBEC3D8}"/>
    <cellStyle name="出力 4 3 9 4 2 2" xfId="37625" xr:uid="{9D128962-C059-4E9A-B11C-18AFE00CC814}"/>
    <cellStyle name="出力 4 3 9 4 3" xfId="26867" xr:uid="{9AF06E6D-78BA-4C3E-9569-F36B62D5DFE1}"/>
    <cellStyle name="出力 4 3 9 4 4" xfId="49800" xr:uid="{FE6CFF19-1986-45CC-B92F-FD2B19BA874C}"/>
    <cellStyle name="出力 4 3 9 5" xfId="5859" xr:uid="{57108D76-C661-4452-BABA-9834975E3DDC}"/>
    <cellStyle name="出力 4 3 9 5 2" xfId="16615" xr:uid="{8BCA902C-CEFE-47AB-AF68-95CD29D78E7D}"/>
    <cellStyle name="出力 4 3 9 5 2 2" xfId="38305" xr:uid="{B9B27686-DBC6-4B19-8C47-B9F79D30AB1A}"/>
    <cellStyle name="出力 4 3 9 5 3" xfId="27546" xr:uid="{EEDAAD19-9277-4E01-9616-5E9CE0142F45}"/>
    <cellStyle name="出力 4 3 9 6" xfId="6542" xr:uid="{86755BB3-E8F4-4514-B666-C0D162AD74C9}"/>
    <cellStyle name="出力 4 3 9 6 2" xfId="17298" xr:uid="{574D5007-208E-46C1-9866-162ADF5A7C15}"/>
    <cellStyle name="出力 4 3 9 6 2 2" xfId="38988" xr:uid="{4752DE8E-8D05-48AC-AEAC-94A497E6983B}"/>
    <cellStyle name="出力 4 3 9 6 3" xfId="28229" xr:uid="{16907BD5-560A-4226-89C2-8C95FAF7005E}"/>
    <cellStyle name="出力 4 3 9 7" xfId="7221" xr:uid="{51F52C69-04B3-4A9B-A3F5-6B62A6DBCDB0}"/>
    <cellStyle name="出力 4 3 9 7 2" xfId="17977" xr:uid="{4DDDA5F0-518B-4FB9-B32E-CAE254ECF106}"/>
    <cellStyle name="出力 4 3 9 7 2 2" xfId="39667" xr:uid="{BFB01DB6-22E9-46B6-B104-020247F1C0EE}"/>
    <cellStyle name="出力 4 3 9 7 3" xfId="28908" xr:uid="{BE99D6BA-62F6-4739-9DBD-0FCB3C12856F}"/>
    <cellStyle name="出力 4 3 9 8" xfId="7884" xr:uid="{44FD7085-76C7-4AD7-B751-DA8435BFB038}"/>
    <cellStyle name="出力 4 3 9 8 2" xfId="18640" xr:uid="{8FDAA8B5-CA48-4B8E-9481-19292B04A137}"/>
    <cellStyle name="出力 4 3 9 8 2 2" xfId="40331" xr:uid="{2BC4FA39-BA68-48D6-9930-0267212F2ED8}"/>
    <cellStyle name="出力 4 3 9 8 3" xfId="29572" xr:uid="{28FE503F-3EBF-4A31-885D-FCD93C74879B}"/>
    <cellStyle name="出力 4 3 9 9" xfId="8520" xr:uid="{5F8FE20C-3AB4-46A7-9AF3-BA98F48C0482}"/>
    <cellStyle name="出力 4 3 9 9 2" xfId="19276" xr:uid="{6937675B-780E-44BB-8C70-C6B66F530D96}"/>
    <cellStyle name="出力 4 3 9 9 2 2" xfId="40967" xr:uid="{1DAFDE5B-3400-4117-AD05-1C4D8A01B7F2}"/>
    <cellStyle name="出力 4 3 9 9 3" xfId="30208" xr:uid="{576B7482-D765-4490-8462-BC685007D9EE}"/>
    <cellStyle name="出力 4 4" xfId="2412" xr:uid="{E818F2A7-BC70-42EE-B793-BF5027743DF2}"/>
    <cellStyle name="出力 4 4 2" xfId="13845" xr:uid="{98E654AD-6018-4A19-8328-1099473F568B}"/>
    <cellStyle name="出力 4 4 2 2" xfId="35535" xr:uid="{F5E1C79E-568E-4037-BDCB-86335B4B1005}"/>
    <cellStyle name="出力 4 4 3" xfId="24776" xr:uid="{8BEBCE71-A3B4-4F9B-ABA8-C76D30C306EF}"/>
    <cellStyle name="説明文" xfId="25" builtinId="53" customBuiltin="1"/>
    <cellStyle name="説明文 2" xfId="1112" xr:uid="{1751FCBD-DD4A-4571-A43F-C19F3699BC95}"/>
    <cellStyle name="説明文 2 2" xfId="51434" xr:uid="{6A5CBAB6-64D3-44AD-9C2E-1FC08835B71C}"/>
    <cellStyle name="説明文 2 3" xfId="2351" xr:uid="{C90250E6-F560-4622-B11F-993836DFEF1A}"/>
    <cellStyle name="説明文 3" xfId="93" xr:uid="{2EA9D47F-854A-4DBB-AE23-125083EC81A1}"/>
    <cellStyle name="説明文 4" xfId="2352" xr:uid="{A2EF3E53-AD5F-4F91-A5B2-ECE241DB63D9}"/>
    <cellStyle name="通貨" xfId="7" builtinId="7"/>
    <cellStyle name="通貨 10" xfId="1788" xr:uid="{252104A7-7250-4521-B941-1BA05CF1A50B}"/>
    <cellStyle name="通貨 10 2" xfId="2000" xr:uid="{95BB872E-561E-454C-95CF-8A7C8894D09B}"/>
    <cellStyle name="通貨 10 2 2" xfId="24007" xr:uid="{F8896D9B-7D0A-4F6B-9233-AB268304E8AF}"/>
    <cellStyle name="通貨 10 2 2 2" xfId="45698" xr:uid="{7627424A-A29E-4091-8FD4-ABD954EF962C}"/>
    <cellStyle name="通貨 10 2 2 2 2" xfId="53430" xr:uid="{FCF054A6-6BF0-48DD-B34A-FB00D4E77E83}"/>
    <cellStyle name="通貨 10 2 2 2 3" xfId="55094" xr:uid="{2375AD7E-2C3B-437C-85F5-B4C976A2004F}"/>
    <cellStyle name="通貨 10 2 2 3" xfId="52598" xr:uid="{9A865F0F-10B0-4DA3-9A8C-776DBBC09002}"/>
    <cellStyle name="通貨 10 2 2 4" xfId="54262" xr:uid="{92BF097E-A8F0-4B4C-BDA5-A1299A652AC3}"/>
    <cellStyle name="通貨 10 2 3" xfId="35514" xr:uid="{1F32B374-0D7A-4190-841D-C7D650645633}"/>
    <cellStyle name="通貨 10 2 3 2" xfId="53014" xr:uid="{8866D986-A53C-4015-81B3-104A70865CD8}"/>
    <cellStyle name="通貨 10 2 3 3" xfId="54678" xr:uid="{E0A027FF-814D-42A9-AC16-09457D7C56A2}"/>
    <cellStyle name="通貨 10 2 4" xfId="51766" xr:uid="{2C4EB89B-B5EC-436A-B61F-1F4B62FA175A}"/>
    <cellStyle name="通貨 10 2 5" xfId="52182" xr:uid="{EF6C28CE-3639-47C7-9FB1-F4F498FE8F76}"/>
    <cellStyle name="通貨 10 2 6" xfId="53846" xr:uid="{8300BB72-6045-4099-B6AC-9498C2ECBD50}"/>
    <cellStyle name="通貨 10 2 7" xfId="13824" xr:uid="{3909693D-3CAA-4C2C-9236-9EE5FFD6E87B}"/>
    <cellStyle name="通貨 10 3" xfId="2139" xr:uid="{F37593B8-85D4-4172-AC57-2447D535AC36}"/>
    <cellStyle name="通貨 10 3 2" xfId="45635" xr:uid="{CB7FBCA8-7454-4AAC-A860-721367E55B5F}"/>
    <cellStyle name="通貨 10 3 2 2" xfId="53222" xr:uid="{2D1679AC-39EE-4248-A6C5-E264033874AB}"/>
    <cellStyle name="通貨 10 3 2 3" xfId="54886" xr:uid="{5593820C-83F0-4792-A22C-081659229982}"/>
    <cellStyle name="通貨 10 3 3" xfId="52390" xr:uid="{D04F805B-E19A-49E3-866B-79EB76F7D033}"/>
    <cellStyle name="通貨 10 3 4" xfId="54054" xr:uid="{CC35C42E-838F-411B-8972-FB4E7CA7F914}"/>
    <cellStyle name="通貨 10 3 5" xfId="23944" xr:uid="{EF9234CB-3F47-4359-AA26-8FB6CE3963BB}"/>
    <cellStyle name="通貨 10 4" xfId="24755" xr:uid="{06919445-C805-4EE2-8304-25DDF50B5091}"/>
    <cellStyle name="通貨 10 4 2" xfId="52806" xr:uid="{DDA073CD-83A1-41BF-B272-9579C70815D5}"/>
    <cellStyle name="通貨 10 4 3" xfId="54470" xr:uid="{D9122EBE-F44B-4699-B390-BEC6B072E2E5}"/>
    <cellStyle name="通貨 10 5" xfId="51558" xr:uid="{39043281-2E06-424E-BD36-29E33947BB14}"/>
    <cellStyle name="通貨 10 6" xfId="51974" xr:uid="{100F8F33-78E8-4F6D-BA9C-DCB4A2186B10}"/>
    <cellStyle name="通貨 10 7" xfId="53638" xr:uid="{AFF75D64-513C-4DAA-A486-933828D6A2E2}"/>
    <cellStyle name="通貨 10 8" xfId="2385" xr:uid="{E7A5BFC6-E19C-43F0-BCE0-7292E8A69FA5}"/>
    <cellStyle name="通貨 11" xfId="1801" xr:uid="{572565E9-82BD-4D7D-A11B-2652AC437931}"/>
    <cellStyle name="通貨 11 2" xfId="2013" xr:uid="{9032414C-24CD-45A6-8417-D74D7AACC155}"/>
    <cellStyle name="通貨 11 2 2" xfId="24011" xr:uid="{EEC5F2C6-A03E-4E00-A938-FF9FCF55D2B6}"/>
    <cellStyle name="通貨 11 2 2 2" xfId="45702" xr:uid="{EF284ED2-479D-425F-91BB-77F6229BAE87}"/>
    <cellStyle name="通貨 11 2 2 2 2" xfId="53443" xr:uid="{E9509992-D137-45F8-BBBD-A2C6FA8AD58F}"/>
    <cellStyle name="通貨 11 2 2 2 3" xfId="55107" xr:uid="{21A81C6B-63A9-4D66-97A7-3D25CF942E70}"/>
    <cellStyle name="通貨 11 2 2 3" xfId="52611" xr:uid="{19884569-942D-474E-B39D-494400C306F6}"/>
    <cellStyle name="通貨 11 2 2 4" xfId="54275" xr:uid="{3058013E-9658-415D-9513-D4FB7AE00944}"/>
    <cellStyle name="通貨 11 2 3" xfId="35518" xr:uid="{E14FB8DF-D237-475F-BE99-13212E71F361}"/>
    <cellStyle name="通貨 11 2 3 2" xfId="53027" xr:uid="{E7129517-5E1A-4615-8DBF-7DAD67548B27}"/>
    <cellStyle name="通貨 11 2 3 3" xfId="54691" xr:uid="{3F1E72F5-5CD8-4234-BB54-E8322CEE346E}"/>
    <cellStyle name="通貨 11 2 4" xfId="51779" xr:uid="{B93F5431-AB16-4315-BD2E-B7DE25E5647A}"/>
    <cellStyle name="通貨 11 2 5" xfId="52195" xr:uid="{5EF86356-E14C-45BD-93A9-8F7DB8E91344}"/>
    <cellStyle name="通貨 11 2 6" xfId="53859" xr:uid="{8D72272F-8D70-4853-917B-9ADEB1A49935}"/>
    <cellStyle name="通貨 11 2 7" xfId="13828" xr:uid="{DA4AA596-24E3-46B1-922D-464339D9A0A3}"/>
    <cellStyle name="通貨 11 3" xfId="2152" xr:uid="{8E8FBBCE-0000-46E9-AA68-F760A2C23D3F}"/>
    <cellStyle name="通貨 11 3 2" xfId="45639" xr:uid="{08C038CD-4D69-46BF-9F37-EE624EC99249}"/>
    <cellStyle name="通貨 11 3 2 2" xfId="53235" xr:uid="{BCE43F4B-B434-44E7-AF1D-49F1659AA601}"/>
    <cellStyle name="通貨 11 3 2 3" xfId="54899" xr:uid="{6D4B8307-54F7-433F-9796-CFDCFE157B33}"/>
    <cellStyle name="通貨 11 3 3" xfId="52403" xr:uid="{6326943E-92D5-4741-9830-FB923682F2FE}"/>
    <cellStyle name="通貨 11 3 4" xfId="54067" xr:uid="{503CFFB0-A1C4-4E98-9DC1-E98D2064DD31}"/>
    <cellStyle name="通貨 11 3 5" xfId="23948" xr:uid="{263B969A-107F-4C9E-9786-7300FE87CFF9}"/>
    <cellStyle name="通貨 11 4" xfId="24759" xr:uid="{3BB92506-8A40-40F2-89BF-463B21DA2377}"/>
    <cellStyle name="通貨 11 4 2" xfId="52819" xr:uid="{3B3E1F5F-92F1-476E-87D8-DCC19BE9063F}"/>
    <cellStyle name="通貨 11 4 3" xfId="54483" xr:uid="{1AFA7AD6-BA6D-4F32-BA96-24236CF6A006}"/>
    <cellStyle name="通貨 11 5" xfId="51571" xr:uid="{E334131D-CDC5-4B87-8890-551A84B59935}"/>
    <cellStyle name="通貨 11 6" xfId="51987" xr:uid="{692AC4F6-7B0C-413E-87D7-9131EE7CE8D6}"/>
    <cellStyle name="通貨 11 7" xfId="53651" xr:uid="{36313F84-8A65-4372-9622-7E8E5219382D}"/>
    <cellStyle name="通貨 11 8" xfId="2389" xr:uid="{3F6FD862-4C50-4A3C-99C8-448973BD3C04}"/>
    <cellStyle name="通貨 12" xfId="1814" xr:uid="{508787F9-3F3A-4BA9-99BC-203CF2320AEF}"/>
    <cellStyle name="通貨 12 2" xfId="2026" xr:uid="{E6532652-24FC-44D9-A522-423D025F61CD}"/>
    <cellStyle name="通貨 12 2 2" xfId="24015" xr:uid="{F82262D7-72B1-46B3-823B-624C3339714B}"/>
    <cellStyle name="通貨 12 2 2 2" xfId="45706" xr:uid="{57BA3E56-1F3A-42E1-80A9-5E146997CE6B}"/>
    <cellStyle name="通貨 12 2 2 2 2" xfId="53456" xr:uid="{B83D87D8-288C-4CDA-B78C-33DAA66A1874}"/>
    <cellStyle name="通貨 12 2 2 2 3" xfId="55120" xr:uid="{831825AE-D8E6-40B7-A08B-5B96EF08C669}"/>
    <cellStyle name="通貨 12 2 2 3" xfId="52624" xr:uid="{BE866A4B-0F6D-4A79-B540-7FA0801E47DC}"/>
    <cellStyle name="通貨 12 2 2 4" xfId="54288" xr:uid="{0D6FC510-4CF8-427F-85E9-ED2DC1DAFB7E}"/>
    <cellStyle name="通貨 12 2 3" xfId="35522" xr:uid="{DAC5B68B-FF0B-493F-9D48-127421792FBD}"/>
    <cellStyle name="通貨 12 2 3 2" xfId="53040" xr:uid="{E4B451A2-3C39-4A0A-84F4-749145A77A39}"/>
    <cellStyle name="通貨 12 2 3 3" xfId="54704" xr:uid="{ADF21071-52C3-44A5-BEF5-8522ACFE4BE3}"/>
    <cellStyle name="通貨 12 2 4" xfId="51792" xr:uid="{349CA77E-770D-4EC7-8E41-F2015115EB33}"/>
    <cellStyle name="通貨 12 2 5" xfId="52208" xr:uid="{B5B4A8B9-FBF7-4A56-B999-7C8E54ED8B50}"/>
    <cellStyle name="通貨 12 2 6" xfId="53872" xr:uid="{D9FEFE23-01E1-402C-B9D3-A7D11E285458}"/>
    <cellStyle name="通貨 12 2 7" xfId="13832" xr:uid="{7729B53A-ABC3-476B-9390-DF2768D4A165}"/>
    <cellStyle name="通貨 12 3" xfId="2165" xr:uid="{AEFD1CF7-E924-492C-B946-68198572B676}"/>
    <cellStyle name="通貨 12 3 2" xfId="45643" xr:uid="{BF0A408D-F422-4DBA-AEF8-8C0B2129403D}"/>
    <cellStyle name="通貨 12 3 2 2" xfId="53248" xr:uid="{E8884B2A-3CC7-4BD4-87D2-444110DFF44D}"/>
    <cellStyle name="通貨 12 3 2 3" xfId="54912" xr:uid="{7E668158-91D2-434A-A073-7C11C787AAC7}"/>
    <cellStyle name="通貨 12 3 3" xfId="52416" xr:uid="{628B527B-8C9C-48A3-B778-41BF1C08FB15}"/>
    <cellStyle name="通貨 12 3 4" xfId="54080" xr:uid="{23950C8B-95DF-4E33-8824-D3A393EF20F4}"/>
    <cellStyle name="通貨 12 3 5" xfId="23952" xr:uid="{FA6E4BFB-F116-49EB-97FB-C106CE59ED73}"/>
    <cellStyle name="通貨 12 4" xfId="24763" xr:uid="{13E6E846-7848-4F7B-94FE-ED128AA0D3B5}"/>
    <cellStyle name="通貨 12 4 2" xfId="52832" xr:uid="{67F7BD6D-593F-4993-B1C7-FB3D6AB47D30}"/>
    <cellStyle name="通貨 12 4 3" xfId="54496" xr:uid="{8849396F-AD19-48F5-A4C6-1C005F0EFC39}"/>
    <cellStyle name="通貨 12 5" xfId="51584" xr:uid="{3B123502-F848-4349-9BB6-513152EC38A0}"/>
    <cellStyle name="通貨 12 6" xfId="52000" xr:uid="{09BBC760-D767-4F11-92C6-FE8191C87299}"/>
    <cellStyle name="通貨 12 7" xfId="53664" xr:uid="{A3BE864C-41B8-438F-8BE1-C7220D595C20}"/>
    <cellStyle name="通貨 12 8" xfId="2394" xr:uid="{4EBDA546-74FE-47C4-BA96-D2075112AB81}"/>
    <cellStyle name="通貨 13" xfId="1827" xr:uid="{03EFDA40-F57E-429B-931F-66AF0DA33991}"/>
    <cellStyle name="通貨 13 2" xfId="2039" xr:uid="{72187F61-7D1F-4AFC-927F-8BE670985737}"/>
    <cellStyle name="通貨 13 2 2" xfId="24019" xr:uid="{1CBE0EEB-05C2-4FC0-844F-A31B5DD05A9A}"/>
    <cellStyle name="通貨 13 2 2 2" xfId="45710" xr:uid="{F590F018-2DA1-4668-AA15-F836DBE48C70}"/>
    <cellStyle name="通貨 13 2 2 2 2" xfId="53469" xr:uid="{E61A6199-BE7E-43CF-99D6-95EFDBD910F9}"/>
    <cellStyle name="通貨 13 2 2 2 3" xfId="55133" xr:uid="{585172C6-A3DE-4CE7-875E-8F7BFA5EDDE2}"/>
    <cellStyle name="通貨 13 2 2 3" xfId="52637" xr:uid="{422AD4C0-A82D-421C-9387-3E4BF10A81D1}"/>
    <cellStyle name="通貨 13 2 2 4" xfId="54301" xr:uid="{174A1BCF-909B-4D28-AAB3-2FF12E59CD7E}"/>
    <cellStyle name="通貨 13 2 3" xfId="35526" xr:uid="{AFC9B2F2-8557-4851-A860-35425F54277C}"/>
    <cellStyle name="通貨 13 2 3 2" xfId="53053" xr:uid="{1E11627B-C240-44D8-9FC3-12179B901BFA}"/>
    <cellStyle name="通貨 13 2 3 3" xfId="54717" xr:uid="{74765922-D8F1-4295-BE80-E2839EF8EFAC}"/>
    <cellStyle name="通貨 13 2 4" xfId="51805" xr:uid="{52EA07E5-0020-4044-9629-A3049E1D7C20}"/>
    <cellStyle name="通貨 13 2 5" xfId="52221" xr:uid="{4711EC37-4DCE-43A5-8A0D-AB0473B008DC}"/>
    <cellStyle name="通貨 13 2 6" xfId="53885" xr:uid="{0329C9BD-DC54-429E-8978-D71F1417E7F6}"/>
    <cellStyle name="通貨 13 2 7" xfId="13836" xr:uid="{33E31253-89D0-4B47-9BFF-76946C62E70E}"/>
    <cellStyle name="通貨 13 3" xfId="2178" xr:uid="{CD496AF7-5637-41A3-BC0A-5D67E0DC6283}"/>
    <cellStyle name="通貨 13 3 2" xfId="45647" xr:uid="{EC1162BA-9C08-4DFE-81D4-BF3CAC0F5F32}"/>
    <cellStyle name="通貨 13 3 2 2" xfId="53261" xr:uid="{C0E529BB-80F2-401C-807F-9DBF479FBACB}"/>
    <cellStyle name="通貨 13 3 2 3" xfId="54925" xr:uid="{6EE2B1E0-A7F7-4184-BA02-E14292135827}"/>
    <cellStyle name="通貨 13 3 3" xfId="52429" xr:uid="{6C5A85AA-B881-4807-AB98-FCCB09681B24}"/>
    <cellStyle name="通貨 13 3 4" xfId="54093" xr:uid="{10AA097F-5716-44FB-ADB4-48867A66C459}"/>
    <cellStyle name="通貨 13 3 5" xfId="23956" xr:uid="{7FD7CDD9-6E91-42ED-95B9-132AB3BD2D8A}"/>
    <cellStyle name="通貨 13 4" xfId="24767" xr:uid="{DE28ADC1-1624-42F8-BD9D-E2C4EB2DE8A3}"/>
    <cellStyle name="通貨 13 4 2" xfId="52845" xr:uid="{2ACF1C24-37DB-4AE8-8FB2-44AFC1C4FF2D}"/>
    <cellStyle name="通貨 13 4 3" xfId="54509" xr:uid="{5E8D02E1-AED5-4CD9-80D8-61AD685C73B0}"/>
    <cellStyle name="通貨 13 5" xfId="51597" xr:uid="{476F2759-1483-471D-93DC-316BCF7D4A8F}"/>
    <cellStyle name="通貨 13 6" xfId="52013" xr:uid="{5B347A17-D427-4296-A74F-3B6750F91062}"/>
    <cellStyle name="通貨 13 7" xfId="53677" xr:uid="{44C309C2-275E-4C37-BEF6-3F931D8608A1}"/>
    <cellStyle name="通貨 13 8" xfId="2398" xr:uid="{939B6D74-2DD7-422E-B9EB-242B1619B93F}"/>
    <cellStyle name="通貨 14" xfId="1840" xr:uid="{91EF6149-C5F8-4754-93AE-F5E8B048593E}"/>
    <cellStyle name="通貨 14 2" xfId="2052" xr:uid="{8CFDA872-03E7-46F8-A86E-417B019455A0}"/>
    <cellStyle name="通貨 14 2 2" xfId="24023" xr:uid="{50D9F25D-A92A-49F0-BE67-79BD1C15B548}"/>
    <cellStyle name="通貨 14 2 2 2" xfId="45714" xr:uid="{824777A2-5119-4D14-8CDF-A5F89118CF57}"/>
    <cellStyle name="通貨 14 2 2 2 2" xfId="53482" xr:uid="{B488891F-41E8-4425-9774-F2B12A916CEC}"/>
    <cellStyle name="通貨 14 2 2 2 3" xfId="55146" xr:uid="{F6ACB037-71AF-4627-B754-DBA44A80C0FF}"/>
    <cellStyle name="通貨 14 2 2 3" xfId="52650" xr:uid="{78A0A46B-AE49-458E-9E6C-E9944C93F20E}"/>
    <cellStyle name="通貨 14 2 2 4" xfId="54314" xr:uid="{913B8303-3E3A-462D-BDA1-E87EFBEA9E09}"/>
    <cellStyle name="通貨 14 2 3" xfId="35530" xr:uid="{A4E2EEA5-1B78-487A-A3FA-815E1723CF1D}"/>
    <cellStyle name="通貨 14 2 3 2" xfId="53066" xr:uid="{EAF8F786-50EE-49ED-BE9A-34333B191284}"/>
    <cellStyle name="通貨 14 2 3 3" xfId="54730" xr:uid="{042BDD08-A511-4768-AC66-5FFEDCFD076D}"/>
    <cellStyle name="通貨 14 2 4" xfId="51818" xr:uid="{7B31AA89-76B7-4E59-9761-B7D3212E1994}"/>
    <cellStyle name="通貨 14 2 5" xfId="52234" xr:uid="{D41AD913-5616-4BFE-BECC-DEAE5AE785F6}"/>
    <cellStyle name="通貨 14 2 6" xfId="53898" xr:uid="{1032B2A3-66B1-4659-AE18-886A426B3010}"/>
    <cellStyle name="通貨 14 2 7" xfId="13840" xr:uid="{74A24DF4-7ED1-4F44-A5BA-410049914BB6}"/>
    <cellStyle name="通貨 14 3" xfId="2191" xr:uid="{DF5CBA77-D2D0-4377-B36C-3DEE88BC6AEF}"/>
    <cellStyle name="通貨 14 3 2" xfId="45651" xr:uid="{C6F58B86-FBC2-440B-8F2A-E231601DDEDA}"/>
    <cellStyle name="通貨 14 3 2 2" xfId="53274" xr:uid="{55FD9F5C-385A-4F3E-AF79-085285A817AE}"/>
    <cellStyle name="通貨 14 3 2 3" xfId="54938" xr:uid="{9A3D27D3-853E-42E1-BBE0-B568EDB01960}"/>
    <cellStyle name="通貨 14 3 3" xfId="52442" xr:uid="{E4C52C1C-4B38-4123-8E42-FF03CFB15935}"/>
    <cellStyle name="通貨 14 3 4" xfId="54106" xr:uid="{9F2149DE-35F1-4211-93F6-5C2410E4AB1C}"/>
    <cellStyle name="通貨 14 3 5" xfId="23960" xr:uid="{5A02EC5F-51D8-4401-AD37-81F1093CAB77}"/>
    <cellStyle name="通貨 14 4" xfId="24771" xr:uid="{9C48D405-0058-4079-AFBC-68DC5E5DEBAF}"/>
    <cellStyle name="通貨 14 4 2" xfId="52858" xr:uid="{EF9671A6-30AF-4374-90E1-29063F374A4A}"/>
    <cellStyle name="通貨 14 4 3" xfId="54522" xr:uid="{EF18D385-880D-435C-A04B-484EB61179C9}"/>
    <cellStyle name="通貨 14 5" xfId="51610" xr:uid="{4C8F3EF0-8F01-467B-880E-7BB8F6828BC4}"/>
    <cellStyle name="通貨 14 6" xfId="52026" xr:uid="{AA87437D-A097-4673-AF7A-522CCB59E8BC}"/>
    <cellStyle name="通貨 14 7" xfId="53690" xr:uid="{75B6049D-9DA6-4714-88CB-DF7223A5106F}"/>
    <cellStyle name="通貨 14 8" xfId="2402" xr:uid="{8D941C3C-3DB5-41DD-9DDA-30DE13A5D75C}"/>
    <cellStyle name="通貨 15" xfId="1853" xr:uid="{9AA0A283-D4D5-406E-B601-D762DB5EC3C1}"/>
    <cellStyle name="通貨 15 2" xfId="2065" xr:uid="{4FA86733-0551-4601-BF15-C0AE893A3657}"/>
    <cellStyle name="通貨 15 2 2" xfId="24041" xr:uid="{B3BF6EB4-06E2-46CA-A3CB-5592807D6015}"/>
    <cellStyle name="通貨 15 2 2 2" xfId="45732" xr:uid="{533ED70F-D429-4D5D-911A-2F36D82B8293}"/>
    <cellStyle name="通貨 15 2 2 2 2" xfId="53495" xr:uid="{C5EBDAE6-F407-4194-B992-326E861EC0C5}"/>
    <cellStyle name="通貨 15 2 2 2 3" xfId="55159" xr:uid="{E9587999-CBE7-4AF6-AE32-4E8640838FF4}"/>
    <cellStyle name="通貨 15 2 2 3" xfId="52663" xr:uid="{654FD656-BAF1-4508-A999-D1E220FFC3AE}"/>
    <cellStyle name="通貨 15 2 2 4" xfId="54327" xr:uid="{24962A99-60BD-486B-B48B-68AD8FA21E22}"/>
    <cellStyle name="通貨 15 2 3" xfId="35563" xr:uid="{56D360A4-CCF7-407C-B2E9-BAD507ED0D25}"/>
    <cellStyle name="通貨 15 2 3 2" xfId="53079" xr:uid="{59B675AD-3DD6-4E1D-B91D-682B05F87DF9}"/>
    <cellStyle name="通貨 15 2 3 3" xfId="54743" xr:uid="{3C651E99-0CD5-4BE2-826E-80F3B063236E}"/>
    <cellStyle name="通貨 15 2 4" xfId="51831" xr:uid="{FCCA594B-9885-41CD-AF8D-7FD72A3B508B}"/>
    <cellStyle name="通貨 15 2 5" xfId="52247" xr:uid="{20182ABE-4450-434D-9953-C57727933DCA}"/>
    <cellStyle name="通貨 15 2 6" xfId="53911" xr:uid="{B6A1844E-1C61-427C-AF80-CD61FAECCE46}"/>
    <cellStyle name="通貨 15 2 7" xfId="13873" xr:uid="{B01B1202-41C9-42BE-AE4F-CBE4E1C4CB6B}"/>
    <cellStyle name="通貨 15 3" xfId="2204" xr:uid="{D81BB137-C73D-4036-90B6-40249B507797}"/>
    <cellStyle name="通貨 15 3 2" xfId="45669" xr:uid="{4CB7DE48-3129-4253-85C0-F2743A440AB5}"/>
    <cellStyle name="通貨 15 3 2 2" xfId="53287" xr:uid="{B041390F-397F-41D4-BA39-3A4713D53E8B}"/>
    <cellStyle name="通貨 15 3 2 3" xfId="54951" xr:uid="{AC6CAD6F-D8B8-4DFC-BD8B-19E25B628EBF}"/>
    <cellStyle name="通貨 15 3 3" xfId="52455" xr:uid="{D8E160EB-4655-4E73-BB6E-F5C6C0832A13}"/>
    <cellStyle name="通貨 15 3 4" xfId="54119" xr:uid="{0F58E83E-0D01-49CE-ACD5-2229CF786CDD}"/>
    <cellStyle name="通貨 15 3 5" xfId="23978" xr:uid="{E1409BFA-9208-498E-8B67-561C21E40662}"/>
    <cellStyle name="通貨 15 4" xfId="24804" xr:uid="{8E28F309-D31D-4B03-9E08-822B0F27CD9E}"/>
    <cellStyle name="通貨 15 4 2" xfId="52871" xr:uid="{1DBD3020-24F9-45A4-8DC4-4C07FE0328AA}"/>
    <cellStyle name="通貨 15 4 3" xfId="54535" xr:uid="{497EE9FC-C926-4275-8176-08BE1CE9F2B0}"/>
    <cellStyle name="通貨 15 5" xfId="51623" xr:uid="{8FFA76CD-E6DE-4FC3-A621-F2115434CF65}"/>
    <cellStyle name="通貨 15 6" xfId="52039" xr:uid="{592B0307-1464-4841-AAB0-7C257F5124D4}"/>
    <cellStyle name="通貨 15 7" xfId="53703" xr:uid="{227FC06F-83B6-4DAF-8D1D-9DBBACC510D9}"/>
    <cellStyle name="通貨 15 8" xfId="2459" xr:uid="{2570892A-3F05-4D6F-9DA2-C4B982AC2BD6}"/>
    <cellStyle name="通貨 16" xfId="1866" xr:uid="{F8FFEB5F-EED5-4475-9817-CCB4F6A020EC}"/>
    <cellStyle name="通貨 16 2" xfId="2078" xr:uid="{1B0C3230-8121-49FB-98DB-F55F893D01BD}"/>
    <cellStyle name="通貨 16 2 2" xfId="24047" xr:uid="{58F8E519-3C0E-4131-880E-83F2A05DA57B}"/>
    <cellStyle name="通貨 16 2 2 2" xfId="45738" xr:uid="{022646A4-6832-483A-BD3F-4BA930F3198B}"/>
    <cellStyle name="通貨 16 2 2 2 2" xfId="53508" xr:uid="{695AB2E4-5687-4899-B2BA-77F8F58C2EC1}"/>
    <cellStyle name="通貨 16 2 2 2 3" xfId="55172" xr:uid="{00870595-9389-421B-9534-EC12FA7F4B89}"/>
    <cellStyle name="通貨 16 2 2 3" xfId="52676" xr:uid="{49AAFD6F-5F23-4B1D-BDD4-9E36296FCCA2}"/>
    <cellStyle name="通貨 16 2 2 4" xfId="54340" xr:uid="{E3D984AA-B930-49AD-86B8-16791CBAD810}"/>
    <cellStyle name="通貨 16 2 3" xfId="35569" xr:uid="{46D977C6-4607-49D1-92B6-60E2AB12D822}"/>
    <cellStyle name="通貨 16 2 3 2" xfId="53092" xr:uid="{CDD48F0E-2FFB-4DB1-A305-BB394C065C48}"/>
    <cellStyle name="通貨 16 2 3 3" xfId="54756" xr:uid="{7B3C770A-0032-4CA8-9299-83A83A1D67B3}"/>
    <cellStyle name="通貨 16 2 4" xfId="51844" xr:uid="{F239B9B1-4809-437A-892A-BC13E8148FB9}"/>
    <cellStyle name="通貨 16 2 5" xfId="52260" xr:uid="{F5E3DA41-BA8D-4F17-86D5-24699481640F}"/>
    <cellStyle name="通貨 16 2 6" xfId="53924" xr:uid="{ABE8C3EF-D855-467A-8826-2B050F7B399E}"/>
    <cellStyle name="通貨 16 2 7" xfId="13879" xr:uid="{D71E4629-5D28-4009-BAFC-DFE03B9A611F}"/>
    <cellStyle name="通貨 16 3" xfId="2217" xr:uid="{480C3224-E3D4-473D-9101-140A37A70D3C}"/>
    <cellStyle name="通貨 16 3 2" xfId="45675" xr:uid="{3B608D67-8CF1-4AD4-9F85-CF9877F20EB3}"/>
    <cellStyle name="通貨 16 3 2 2" xfId="53300" xr:uid="{1D31EC7B-3E16-4582-8CEC-49BE59D52594}"/>
    <cellStyle name="通貨 16 3 2 3" xfId="54964" xr:uid="{3F256038-65FE-4E54-803A-DC4AD6B2782B}"/>
    <cellStyle name="通貨 16 3 3" xfId="52468" xr:uid="{A721EDE0-10D3-4D2D-8A3F-88917F7C24BC}"/>
    <cellStyle name="通貨 16 3 4" xfId="54132" xr:uid="{8B3F99F2-689F-4ED6-BF7A-FF8320E4A035}"/>
    <cellStyle name="通貨 16 3 5" xfId="23984" xr:uid="{86880615-8E78-4541-9D1A-85724EFE75C3}"/>
    <cellStyle name="通貨 16 4" xfId="24810" xr:uid="{5EA542F5-40D6-446D-A4AA-3EDFBFC2B22B}"/>
    <cellStyle name="通貨 16 4 2" xfId="52884" xr:uid="{B070B11F-473E-4BCE-9371-5F1C622CF23B}"/>
    <cellStyle name="通貨 16 4 3" xfId="54548" xr:uid="{72401A03-7D57-44C4-A41B-4705769D1260}"/>
    <cellStyle name="通貨 16 5" xfId="51636" xr:uid="{E45F8B98-AE2A-496E-8541-08323AF863FF}"/>
    <cellStyle name="通貨 16 6" xfId="52052" xr:uid="{0F665DF9-6C0C-4945-AA0A-6FAB6D5CDE59}"/>
    <cellStyle name="通貨 16 7" xfId="53716" xr:uid="{EF278829-176C-4AE5-860E-B9BA069CAA14}"/>
    <cellStyle name="通貨 16 8" xfId="2510" xr:uid="{0C04B49A-82EB-42A9-8926-978430C25B36}"/>
    <cellStyle name="通貨 17" xfId="1879" xr:uid="{3A1C3984-A5BA-4988-ABFF-644779B255D8}"/>
    <cellStyle name="通貨 17 2" xfId="2091" xr:uid="{A3B8125F-F6A0-4461-8DA3-4AB1CCADE22F}"/>
    <cellStyle name="通貨 17 2 2" xfId="51857" xr:uid="{CA80F251-BE85-4873-B2BF-629F5526DE99}"/>
    <cellStyle name="通貨 17 2 2 2" xfId="53521" xr:uid="{7F041CC9-9F96-4045-88B7-322472033598}"/>
    <cellStyle name="通貨 17 2 2 2 2" xfId="55185" xr:uid="{BEF18507-2622-4B9A-BE44-743548E73D23}"/>
    <cellStyle name="通貨 17 2 2 3" xfId="52689" xr:uid="{BF9A5E9A-4A0D-43C8-BD4D-D455D4D080F8}"/>
    <cellStyle name="通貨 17 2 2 4" xfId="54353" xr:uid="{F6474407-D450-449A-82AC-286D1BF68415}"/>
    <cellStyle name="通貨 17 2 3" xfId="53105" xr:uid="{20A00110-DADC-4807-8153-54F68F9CE280}"/>
    <cellStyle name="通貨 17 2 3 2" xfId="54769" xr:uid="{D05F55FE-4D4C-4C78-8715-8897EF10C31B}"/>
    <cellStyle name="通貨 17 2 4" xfId="52273" xr:uid="{1E52060F-78B2-4BAF-9870-EC6E9D02DAB1}"/>
    <cellStyle name="通貨 17 2 5" xfId="53937" xr:uid="{55F094A0-2CB5-403F-9E22-16246BDF2D98}"/>
    <cellStyle name="通貨 17 2 6" xfId="45742" xr:uid="{745EAA07-DBCE-486C-9C71-0F0F8D912989}"/>
    <cellStyle name="通貨 17 3" xfId="2230" xr:uid="{3823ECFD-0347-4A09-B640-ED7E1A164EAC}"/>
    <cellStyle name="通貨 17 3 2" xfId="53313" xr:uid="{16CF3309-2053-4D26-A790-E005C6995CB8}"/>
    <cellStyle name="通貨 17 3 2 2" xfId="54977" xr:uid="{772221AA-4F05-479C-94F0-71E05946EE13}"/>
    <cellStyle name="通貨 17 3 3" xfId="52481" xr:uid="{45A8AA3A-3D32-4ED3-8C88-17353310F2C8}"/>
    <cellStyle name="通貨 17 3 4" xfId="54145" xr:uid="{D595FFBA-B2BF-4CCE-BE78-2F6587CC0B26}"/>
    <cellStyle name="通貨 17 3 5" xfId="51649" xr:uid="{D44657A0-8998-48B6-B89A-EC1A733C4A78}"/>
    <cellStyle name="通貨 17 4" xfId="52897" xr:uid="{0CDAA54E-22D5-48D4-A125-802DF8E4A9AE}"/>
    <cellStyle name="通貨 17 4 2" xfId="54561" xr:uid="{0DB235ED-7C6C-4C78-B6EF-18681C326E34}"/>
    <cellStyle name="通貨 17 5" xfId="52065" xr:uid="{7618DF37-7514-4F10-A14A-F736123EB890}"/>
    <cellStyle name="通貨 17 6" xfId="53729" xr:uid="{1E1FB18E-58B2-4511-9BB4-84E54224BBF6}"/>
    <cellStyle name="通貨 17 7" xfId="24051" xr:uid="{ABA363A7-E3C7-44F5-8A0F-D773F746D0C1}"/>
    <cellStyle name="通貨 18" xfId="1892" xr:uid="{CAFD2B7C-7C8A-4170-9622-6B2D023A253B}"/>
    <cellStyle name="通貨 18 2" xfId="2104" xr:uid="{4D1993B9-6116-4714-A469-4F0531BBCC33}"/>
    <cellStyle name="通貨 18 2 2" xfId="52702" xr:uid="{508B631C-99CD-4C6B-9691-7F80B6F8E1BE}"/>
    <cellStyle name="通貨 18 2 2 2" xfId="53534" xr:uid="{9ACDE96E-F6D0-4D97-8054-EE33CABD1479}"/>
    <cellStyle name="通貨 18 2 2 2 2" xfId="55198" xr:uid="{6DE8381D-7326-4A81-93E3-75BECE705047}"/>
    <cellStyle name="通貨 18 2 2 3" xfId="54366" xr:uid="{095A02D4-ACAD-4BA2-87E2-D53098507CB9}"/>
    <cellStyle name="通貨 18 2 3" xfId="53118" xr:uid="{F9AD607C-5A77-4978-A165-1C19838204C7}"/>
    <cellStyle name="通貨 18 2 3 2" xfId="54782" xr:uid="{E39F5B47-55B4-4260-9C38-C5C67BB0886B}"/>
    <cellStyle name="通貨 18 2 4" xfId="52286" xr:uid="{65CDE5BF-7686-46C2-8453-CE8115548E0F}"/>
    <cellStyle name="通貨 18 2 5" xfId="53950" xr:uid="{D83DE5B5-F493-4115-9C26-90EB0D9E80B8}"/>
    <cellStyle name="通貨 18 2 6" xfId="51870" xr:uid="{B9F18AD7-B53D-4E83-B5D9-550ED8464000}"/>
    <cellStyle name="通貨 18 3" xfId="2243" xr:uid="{4D41DA90-3735-4F3B-B4F6-878F9DBA5F0A}"/>
    <cellStyle name="通貨 18 3 2" xfId="53326" xr:uid="{AEA5DAE1-48B6-41FF-B443-BB54C9AE5DA4}"/>
    <cellStyle name="通貨 18 3 2 2" xfId="54990" xr:uid="{42B10FA0-1CEA-47DC-B7B3-8D7E01EA1137}"/>
    <cellStyle name="通貨 18 3 3" xfId="52494" xr:uid="{75E0A023-1839-4138-ABE8-574005069A43}"/>
    <cellStyle name="通貨 18 3 4" xfId="54158" xr:uid="{D2F685E8-B816-46AD-BA27-E55B26789397}"/>
    <cellStyle name="通貨 18 3 5" xfId="51662" xr:uid="{FB2486BE-1BF5-4FE2-99B7-F59B09FEC201}"/>
    <cellStyle name="通貨 18 4" xfId="52910" xr:uid="{1B70D930-98D4-49F2-AA42-0859627376CB}"/>
    <cellStyle name="通貨 18 4 2" xfId="54574" xr:uid="{AC7363AA-8F7D-49F7-9818-A3B1359FE2D8}"/>
    <cellStyle name="通貨 18 5" xfId="52078" xr:uid="{53583C89-A129-44F6-8545-84334C5725E0}"/>
    <cellStyle name="通貨 18 6" xfId="53742" xr:uid="{989D1E34-3CEF-4190-8536-E939CFF734A8}"/>
    <cellStyle name="通貨 18 7" xfId="45747" xr:uid="{F35E9AA8-9ABB-4C50-9CC8-A43F7735F75B}"/>
    <cellStyle name="通貨 19" xfId="1905" xr:uid="{6E059936-3E43-4420-8199-E76A8036CF66}"/>
    <cellStyle name="通貨 19 2" xfId="51883" xr:uid="{BD1B66BA-ACC9-4545-A64A-CFD4160EF2DE}"/>
    <cellStyle name="通貨 19 2 2" xfId="52715" xr:uid="{75405F60-B5D0-4053-ABC8-ED1CC8D79600}"/>
    <cellStyle name="通貨 19 2 2 2" xfId="53547" xr:uid="{B6DEDD80-B1D6-43E2-AF4C-C3C065089A6E}"/>
    <cellStyle name="通貨 19 2 2 2 2" xfId="55211" xr:uid="{C9E7E496-A33A-4E96-A6A5-818EC6CE22B6}"/>
    <cellStyle name="通貨 19 2 2 3" xfId="54379" xr:uid="{14D26A86-1214-4D22-825C-F5313F7C9C21}"/>
    <cellStyle name="通貨 19 2 3" xfId="53131" xr:uid="{D0EADF22-5DDC-4489-8A7F-62372FD7F2CA}"/>
    <cellStyle name="通貨 19 2 3 2" xfId="54795" xr:uid="{F271750F-2A53-4F98-92F0-1EFEFD40D9CA}"/>
    <cellStyle name="通貨 19 2 4" xfId="52299" xr:uid="{4BC65F64-12BC-4A0D-9898-84B1566D4B8A}"/>
    <cellStyle name="通貨 19 2 5" xfId="53963" xr:uid="{88CB309A-EBCE-4D78-B178-2452E7B02B2B}"/>
    <cellStyle name="通貨 19 3" xfId="51675" xr:uid="{38B16D9F-D800-4810-8FC9-0CCC12BF6A50}"/>
    <cellStyle name="通貨 19 3 2" xfId="53339" xr:uid="{E349DA2D-B80A-41DE-867A-ED75AC9DC672}"/>
    <cellStyle name="通貨 19 3 2 2" xfId="55003" xr:uid="{A8192B81-60DC-4A67-B27E-2DAF0BBCDA22}"/>
    <cellStyle name="通貨 19 3 3" xfId="52507" xr:uid="{E3DFA4D6-745F-4B87-9FC7-ADD2F3A477AB}"/>
    <cellStyle name="通貨 19 3 4" xfId="54171" xr:uid="{2C65FBE2-5E82-488B-A3A9-AF77849996F0}"/>
    <cellStyle name="通貨 19 4" xfId="52923" xr:uid="{8CE73968-D07E-45C3-9AB3-7CD374C4C8C4}"/>
    <cellStyle name="通貨 19 4 2" xfId="54587" xr:uid="{FA4A6EAC-467E-478B-BEF0-83CC5D690848}"/>
    <cellStyle name="通貨 19 5" xfId="52091" xr:uid="{EB5F6FC9-17AA-4C40-89DB-A7797B47538E}"/>
    <cellStyle name="通貨 19 6" xfId="53755" xr:uid="{95C61FB8-BE5D-4892-B733-1102412800AF}"/>
    <cellStyle name="通貨 19 7" xfId="47111" xr:uid="{0327A5B2-F809-4571-961D-2B34243CB98F}"/>
    <cellStyle name="通貨 2" xfId="4" xr:uid="{1AC83610-C2D5-4E2B-B842-5F8FACDFF7F9}"/>
    <cellStyle name="通貨 2 10" xfId="1822" xr:uid="{15210A0D-0595-40B8-8727-C608AE5081F3}"/>
    <cellStyle name="通貨 2 10 2" xfId="2034" xr:uid="{6BBF8054-8804-4C5F-B88D-DCC5AE0C061F}"/>
    <cellStyle name="通貨 2 10 2 2" xfId="52632" xr:uid="{F85BEDEF-6926-46F9-B8B0-5F3F74B2237B}"/>
    <cellStyle name="通貨 2 10 2 2 2" xfId="53464" xr:uid="{1904FBD8-9406-431E-B53D-0B16D7B00607}"/>
    <cellStyle name="通貨 2 10 2 2 2 2" xfId="55128" xr:uid="{8A8A1333-17CB-481B-AE20-2D0E7CF0B6D5}"/>
    <cellStyle name="通貨 2 10 2 2 3" xfId="54296" xr:uid="{58FB3E44-BCE3-4121-893D-0E8A6482BFFC}"/>
    <cellStyle name="通貨 2 10 2 3" xfId="53048" xr:uid="{52EDA972-B6B7-4F35-98C4-D70D135C41C4}"/>
    <cellStyle name="通貨 2 10 2 3 2" xfId="54712" xr:uid="{B542B633-415F-48FD-9799-60571B56D66C}"/>
    <cellStyle name="通貨 2 10 2 4" xfId="52216" xr:uid="{B0682831-117F-4ABC-AE84-08310A2734CA}"/>
    <cellStyle name="通貨 2 10 2 5" xfId="53880" xr:uid="{627ED744-76F5-4A61-B98B-7DFDA60160C4}"/>
    <cellStyle name="通貨 2 10 2 6" xfId="51800" xr:uid="{54164533-5B5C-4319-A72F-C83FA69E1046}"/>
    <cellStyle name="通貨 2 10 3" xfId="2173" xr:uid="{3D262D09-31D2-4529-8F38-8C6B5CEB5D93}"/>
    <cellStyle name="通貨 2 10 3 2" xfId="53256" xr:uid="{9F34C702-3D27-46B7-99BA-7B727BEA9034}"/>
    <cellStyle name="通貨 2 10 3 2 2" xfId="54920" xr:uid="{E7031A8E-E200-4B75-968E-B9F35A008809}"/>
    <cellStyle name="通貨 2 10 3 3" xfId="54088" xr:uid="{5961B123-7E44-400B-BF2D-44E1DF0C7436}"/>
    <cellStyle name="通貨 2 10 3 4" xfId="52424" xr:uid="{E274421C-EB78-4EF2-8B14-CEA5507755B6}"/>
    <cellStyle name="通貨 2 10 4" xfId="52840" xr:uid="{178F3FC9-91EC-41B1-99FF-9C731629BD20}"/>
    <cellStyle name="通貨 2 10 4 2" xfId="54504" xr:uid="{E099F4D0-B3E1-4980-B88E-9829DE5C734B}"/>
    <cellStyle name="通貨 2 10 5" xfId="52008" xr:uid="{0DC18724-CA3E-4CE2-86F2-BC0586F1B2DD}"/>
    <cellStyle name="通貨 2 10 6" xfId="53672" xr:uid="{52CFE951-AC58-4F7C-9D8C-CA75A4BA737B}"/>
    <cellStyle name="通貨 2 10 7" xfId="51592" xr:uid="{A194643D-CC46-4E32-B5BC-55D0B6BDBDFA}"/>
    <cellStyle name="通貨 2 11" xfId="1835" xr:uid="{4F63D65A-1D1F-4453-A0B0-29CA9C276ADA}"/>
    <cellStyle name="通貨 2 11 2" xfId="2047" xr:uid="{9B03745B-D522-45C3-ACEC-19D342AA087B}"/>
    <cellStyle name="通貨 2 11 2 2" xfId="52645" xr:uid="{5B484BE5-C7C0-45BE-BF4C-BFAE58B66C70}"/>
    <cellStyle name="通貨 2 11 2 2 2" xfId="53477" xr:uid="{A048F84E-6E77-4C72-ADD5-2461CA8594B4}"/>
    <cellStyle name="通貨 2 11 2 2 2 2" xfId="55141" xr:uid="{8654C441-0610-4093-83A6-4F2D2F849773}"/>
    <cellStyle name="通貨 2 11 2 2 3" xfId="54309" xr:uid="{AB1E275C-BB9B-41F3-ACE4-3DFCC7E214E5}"/>
    <cellStyle name="通貨 2 11 2 3" xfId="53061" xr:uid="{21DE2498-3F41-4958-9E40-4BDC15B91E74}"/>
    <cellStyle name="通貨 2 11 2 3 2" xfId="54725" xr:uid="{C1ABA2B2-CB88-4468-941B-24633B3B5DFA}"/>
    <cellStyle name="通貨 2 11 2 4" xfId="52229" xr:uid="{4FF7F60D-F66A-4B0C-A27E-7DDD6DB32D43}"/>
    <cellStyle name="通貨 2 11 2 5" xfId="53893" xr:uid="{67DF111D-67EE-441E-BD9B-B9DA4C73B2D2}"/>
    <cellStyle name="通貨 2 11 2 6" xfId="51813" xr:uid="{D6300EF5-C27F-4BCC-8AEB-F3E611A04804}"/>
    <cellStyle name="通貨 2 11 3" xfId="2186" xr:uid="{24776A86-C814-4AB9-A4A2-A96A7887470A}"/>
    <cellStyle name="通貨 2 11 3 2" xfId="53269" xr:uid="{0DBF82C9-DA64-42A5-B044-7CEB719E16E3}"/>
    <cellStyle name="通貨 2 11 3 2 2" xfId="54933" xr:uid="{C08ACC88-9E0C-454C-AFD4-125E189C2B8F}"/>
    <cellStyle name="通貨 2 11 3 3" xfId="54101" xr:uid="{256B7970-E7E1-475D-A323-1A5DCE454F95}"/>
    <cellStyle name="通貨 2 11 3 4" xfId="52437" xr:uid="{3D6221E0-20A1-4C1F-AD54-363D0B38EEE5}"/>
    <cellStyle name="通貨 2 11 4" xfId="52853" xr:uid="{582ABFDD-59B3-4410-95B7-0EE67F5B6B98}"/>
    <cellStyle name="通貨 2 11 4 2" xfId="54517" xr:uid="{A10CEA66-1156-4306-B2D9-0B3018CDB300}"/>
    <cellStyle name="通貨 2 11 5" xfId="52021" xr:uid="{6C777437-CABA-4180-837F-4F95855881BD}"/>
    <cellStyle name="通貨 2 11 6" xfId="53685" xr:uid="{A4C199FD-D37A-476F-8E3A-29C49B013C54}"/>
    <cellStyle name="通貨 2 11 7" xfId="51605" xr:uid="{514E6BF1-B102-4CEC-BB11-623B982C6F04}"/>
    <cellStyle name="通貨 2 12" xfId="1848" xr:uid="{0BF015AD-C4B4-44DC-9DBF-D4983809A548}"/>
    <cellStyle name="通貨 2 12 2" xfId="2060" xr:uid="{5F2CE24B-9ADF-46E9-8C85-02F13A9150F7}"/>
    <cellStyle name="通貨 2 12 2 2" xfId="52658" xr:uid="{8169B624-B110-42B0-867B-8A6EA9D8D5FC}"/>
    <cellStyle name="通貨 2 12 2 2 2" xfId="53490" xr:uid="{2057FEE4-76DB-4E3B-911A-D2890C696F4B}"/>
    <cellStyle name="通貨 2 12 2 2 2 2" xfId="55154" xr:uid="{F2DFA079-D572-403A-9ADC-25F5D54BD693}"/>
    <cellStyle name="通貨 2 12 2 2 3" xfId="54322" xr:uid="{64EEC520-8DA4-49CF-B3BA-B2F1219254C9}"/>
    <cellStyle name="通貨 2 12 2 3" xfId="53074" xr:uid="{31C134FF-D485-41CB-AB44-613D1D66C813}"/>
    <cellStyle name="通貨 2 12 2 3 2" xfId="54738" xr:uid="{D21E63C0-968B-4523-BFC8-B56F9FBB2D21}"/>
    <cellStyle name="通貨 2 12 2 4" xfId="52242" xr:uid="{B40A1CBF-FFEC-4EC9-9888-844E94B1D24A}"/>
    <cellStyle name="通貨 2 12 2 5" xfId="53906" xr:uid="{2BD79674-88DF-46E4-8B53-045847D6E144}"/>
    <cellStyle name="通貨 2 12 2 6" xfId="51826" xr:uid="{0582FD93-38A0-44F5-92E5-63EC4D8F270A}"/>
    <cellStyle name="通貨 2 12 3" xfId="2199" xr:uid="{A2EC8A38-31BD-4A0A-8676-728C63F9635E}"/>
    <cellStyle name="通貨 2 12 3 2" xfId="53282" xr:uid="{53C13C71-82DF-4234-B22B-3C79574F3FD7}"/>
    <cellStyle name="通貨 2 12 3 2 2" xfId="54946" xr:uid="{F4D2CCCA-F1E3-4741-8E6F-1C18BE2B7DB6}"/>
    <cellStyle name="通貨 2 12 3 3" xfId="54114" xr:uid="{AE8598BA-2DA5-4F06-ACBF-0160A5CAA3E9}"/>
    <cellStyle name="通貨 2 12 3 4" xfId="52450" xr:uid="{68BBFDD5-6951-4796-BF95-B19E25A4FF4B}"/>
    <cellStyle name="通貨 2 12 4" xfId="52866" xr:uid="{EBA8E663-F636-452C-BC69-70F31D01715E}"/>
    <cellStyle name="通貨 2 12 4 2" xfId="54530" xr:uid="{39E0B74C-74DF-4454-A364-EB9A7B8E27F9}"/>
    <cellStyle name="通貨 2 12 5" xfId="52034" xr:uid="{B7E09FF1-FABA-4D60-8F7C-1488CAFFC94F}"/>
    <cellStyle name="通貨 2 12 6" xfId="53698" xr:uid="{BC909D60-6734-47F2-9040-CF24EF487EC0}"/>
    <cellStyle name="通貨 2 12 7" xfId="51618" xr:uid="{7D9527FB-5E27-47BB-9AA9-AEF0C09BB298}"/>
    <cellStyle name="通貨 2 13" xfId="1861" xr:uid="{DAF90456-BB41-4BCF-906F-27714E322C32}"/>
    <cellStyle name="通貨 2 13 2" xfId="2073" xr:uid="{E1272414-E0BA-4D90-82EA-276CC96FD0E7}"/>
    <cellStyle name="通貨 2 13 2 2" xfId="52671" xr:uid="{7A979B08-FEA9-41BF-A11A-F96982FDB95F}"/>
    <cellStyle name="通貨 2 13 2 2 2" xfId="53503" xr:uid="{10B28490-16EF-409A-8103-A98D751BB17E}"/>
    <cellStyle name="通貨 2 13 2 2 2 2" xfId="55167" xr:uid="{8E6110C5-90E7-4ED7-8E2F-067C6CC13500}"/>
    <cellStyle name="通貨 2 13 2 2 3" xfId="54335" xr:uid="{EDCF9944-B54D-4689-BD34-7B0BFAA534FE}"/>
    <cellStyle name="通貨 2 13 2 3" xfId="53087" xr:uid="{3D1F8540-77CA-4D84-A95C-38F0AC00F136}"/>
    <cellStyle name="通貨 2 13 2 3 2" xfId="54751" xr:uid="{88B39851-6329-40AB-95E9-1EC8801F91F6}"/>
    <cellStyle name="通貨 2 13 2 4" xfId="52255" xr:uid="{AC37DE36-BAE8-42E4-A23E-E441F43F0842}"/>
    <cellStyle name="通貨 2 13 2 5" xfId="53919" xr:uid="{315AAA3F-08DA-4C36-99A7-CE654036F145}"/>
    <cellStyle name="通貨 2 13 2 6" xfId="51839" xr:uid="{0BE7F2DE-F5E4-4300-8427-A6535B6EA678}"/>
    <cellStyle name="通貨 2 13 3" xfId="2212" xr:uid="{87C4936E-A694-414B-82A7-E39D18E018CB}"/>
    <cellStyle name="通貨 2 13 3 2" xfId="53295" xr:uid="{837B83A3-FA7B-4DC6-A6B4-2BB7415E9287}"/>
    <cellStyle name="通貨 2 13 3 2 2" xfId="54959" xr:uid="{8C2536D4-B9FA-4450-94DE-30F815D98A7C}"/>
    <cellStyle name="通貨 2 13 3 3" xfId="54127" xr:uid="{863AA983-245B-415A-9272-CF0608200534}"/>
    <cellStyle name="通貨 2 13 3 4" xfId="52463" xr:uid="{A04BDE95-C4B3-4212-BAE5-0EA9B00724A3}"/>
    <cellStyle name="通貨 2 13 4" xfId="52879" xr:uid="{29D9B9B6-03A0-4290-B94A-911C4DEFFAD3}"/>
    <cellStyle name="通貨 2 13 4 2" xfId="54543" xr:uid="{32118F23-62EB-47AE-BD2F-B07FF815E23D}"/>
    <cellStyle name="通貨 2 13 5" xfId="52047" xr:uid="{0CE7E316-897C-4B59-A648-8FA01666BAC5}"/>
    <cellStyle name="通貨 2 13 6" xfId="53711" xr:uid="{46B892D7-16F5-4380-B2E1-6F1E7A667EF7}"/>
    <cellStyle name="通貨 2 13 7" xfId="51631" xr:uid="{A3E147F0-62A9-42A5-99F8-F089C7FF50DE}"/>
    <cellStyle name="通貨 2 14" xfId="1874" xr:uid="{26BA981F-86B0-4D57-8193-D19A6FEC97E4}"/>
    <cellStyle name="通貨 2 14 2" xfId="2086" xr:uid="{5DACFCB0-FE45-40A6-82EC-38121F187C2D}"/>
    <cellStyle name="通貨 2 14 2 2" xfId="52684" xr:uid="{793C52CC-9EF1-4A5B-ABBA-DACF75DF6E19}"/>
    <cellStyle name="通貨 2 14 2 2 2" xfId="53516" xr:uid="{333EDF8D-B4F6-486B-AABD-11093952014F}"/>
    <cellStyle name="通貨 2 14 2 2 2 2" xfId="55180" xr:uid="{4F8EFB67-0F80-4560-842B-3A6F46299AB2}"/>
    <cellStyle name="通貨 2 14 2 2 3" xfId="54348" xr:uid="{4AAD3518-F3A8-4FAB-997D-AD2907E90E11}"/>
    <cellStyle name="通貨 2 14 2 3" xfId="53100" xr:uid="{DC5C91FB-9656-4CF0-9B64-CA844C0E34F6}"/>
    <cellStyle name="通貨 2 14 2 3 2" xfId="54764" xr:uid="{F2FFE25A-5EB9-4D92-AB2D-827BE4C2FB05}"/>
    <cellStyle name="通貨 2 14 2 4" xfId="52268" xr:uid="{32622210-B635-4A7B-9DAF-9AB617850BEA}"/>
    <cellStyle name="通貨 2 14 2 5" xfId="53932" xr:uid="{A0C80A12-C69E-46E8-BF58-3B23EF13DCD4}"/>
    <cellStyle name="通貨 2 14 2 6" xfId="51852" xr:uid="{0F437BD3-5A53-4AB0-89C2-51FDBC5401D3}"/>
    <cellStyle name="通貨 2 14 3" xfId="2225" xr:uid="{1C1EA9CD-F5DC-473A-BB0C-0F34FB9719D4}"/>
    <cellStyle name="通貨 2 14 3 2" xfId="53308" xr:uid="{5188AF1A-BF3D-4D39-9FA6-E73D2559CEE5}"/>
    <cellStyle name="通貨 2 14 3 2 2" xfId="54972" xr:uid="{F61D18AA-DFA2-407F-9AF2-1F061AD33075}"/>
    <cellStyle name="通貨 2 14 3 3" xfId="54140" xr:uid="{FACA56B5-7082-4BD5-901F-EE30B048C766}"/>
    <cellStyle name="通貨 2 14 3 4" xfId="52476" xr:uid="{5BA10EB9-2DE9-41D2-BBD9-67CB17BA8CD3}"/>
    <cellStyle name="通貨 2 14 4" xfId="52892" xr:uid="{F2CDC9B4-CB6A-4576-B27C-B9C679F5AF63}"/>
    <cellStyle name="通貨 2 14 4 2" xfId="54556" xr:uid="{A68D5E80-73AB-4DFA-8090-CBBADE63AE49}"/>
    <cellStyle name="通貨 2 14 5" xfId="52060" xr:uid="{60DC8E7F-A065-40D1-9152-CD2FC16CA3BD}"/>
    <cellStyle name="通貨 2 14 6" xfId="53724" xr:uid="{7DEFA587-C14D-4B1D-92A1-2DDB3EAED60C}"/>
    <cellStyle name="通貨 2 14 7" xfId="51644" xr:uid="{0270B311-D4B2-44F6-A1B3-A86BEB13B871}"/>
    <cellStyle name="通貨 2 15" xfId="1887" xr:uid="{832239D7-A415-4DEA-BD12-7DAA9CB66FF3}"/>
    <cellStyle name="通貨 2 15 2" xfId="2099" xr:uid="{6318C70A-8549-4CD1-A483-801AB4E81B62}"/>
    <cellStyle name="通貨 2 15 2 2" xfId="52697" xr:uid="{F387EB9B-23E3-4743-9178-D85E638B12DA}"/>
    <cellStyle name="通貨 2 15 2 2 2" xfId="53529" xr:uid="{D829D68D-9AA6-4059-8C30-43D19E57D337}"/>
    <cellStyle name="通貨 2 15 2 2 2 2" xfId="55193" xr:uid="{22B764BD-2B1C-4D00-B61D-8D63364E83CF}"/>
    <cellStyle name="通貨 2 15 2 2 3" xfId="54361" xr:uid="{88174A0A-E48D-4355-8674-F932F19DF743}"/>
    <cellStyle name="通貨 2 15 2 3" xfId="53113" xr:uid="{BE0AA6AC-B3AA-4230-A312-BE05A3158AEE}"/>
    <cellStyle name="通貨 2 15 2 3 2" xfId="54777" xr:uid="{713BDF93-3DC9-469B-BBC5-D7B0AD218AB5}"/>
    <cellStyle name="通貨 2 15 2 4" xfId="52281" xr:uid="{23D9B603-50B4-456A-8103-EDA9516FAE26}"/>
    <cellStyle name="通貨 2 15 2 5" xfId="53945" xr:uid="{F1201BC6-C26E-4E30-9829-E6B881473D46}"/>
    <cellStyle name="通貨 2 15 2 6" xfId="51865" xr:uid="{6CDCE333-76C9-495E-8A78-C4F3B15F4306}"/>
    <cellStyle name="通貨 2 15 3" xfId="2238" xr:uid="{65075735-A4F0-4DEB-8700-C5F6B8E63373}"/>
    <cellStyle name="通貨 2 15 3 2" xfId="53321" xr:uid="{8980980F-F6E9-414F-A666-0426E6A8E600}"/>
    <cellStyle name="通貨 2 15 3 2 2" xfId="54985" xr:uid="{EDF55812-2F72-4BFA-BE0E-FB59A14D5849}"/>
    <cellStyle name="通貨 2 15 3 3" xfId="54153" xr:uid="{1B88687F-02AB-4309-BCB3-DD7290008F4E}"/>
    <cellStyle name="通貨 2 15 3 4" xfId="52489" xr:uid="{877610BE-ADB5-441E-84F4-4D4B3810D32F}"/>
    <cellStyle name="通貨 2 15 4" xfId="52905" xr:uid="{DB392D62-694B-4A03-8FC8-ABDEDED386A2}"/>
    <cellStyle name="通貨 2 15 4 2" xfId="54569" xr:uid="{C30C12DC-4A8B-40D8-871F-B391FFC0F0A4}"/>
    <cellStyle name="通貨 2 15 5" xfId="52073" xr:uid="{8960C37C-C3F4-4AA8-AB94-6942EE5166FB}"/>
    <cellStyle name="通貨 2 15 6" xfId="53737" xr:uid="{258AA076-5FCF-4DB9-8B08-C8FC312B740C}"/>
    <cellStyle name="通貨 2 15 7" xfId="51657" xr:uid="{60FE491F-A1F8-4B19-9C2D-C8B579385BF4}"/>
    <cellStyle name="通貨 2 16" xfId="1900" xr:uid="{29AD9BFC-FF1F-4641-8D0B-81333F8C7EBC}"/>
    <cellStyle name="通貨 2 16 2" xfId="51878" xr:uid="{2AD017AE-3896-41EE-A50B-0D2513CB1842}"/>
    <cellStyle name="通貨 2 16 2 2" xfId="52710" xr:uid="{25BD9AB9-C614-4A58-A97D-B71E5EC2944A}"/>
    <cellStyle name="通貨 2 16 2 2 2" xfId="53542" xr:uid="{646A64E8-D134-41E5-AD36-868ECE4A78D4}"/>
    <cellStyle name="通貨 2 16 2 2 2 2" xfId="55206" xr:uid="{61FB50A7-1E73-46F8-AFD7-54AFF9D0A20F}"/>
    <cellStyle name="通貨 2 16 2 2 3" xfId="54374" xr:uid="{FBB4C8F2-61E0-44A1-B452-3A2720738614}"/>
    <cellStyle name="通貨 2 16 2 3" xfId="53126" xr:uid="{8D92DDDF-D08E-49A1-A99F-79E87CD356CB}"/>
    <cellStyle name="通貨 2 16 2 3 2" xfId="54790" xr:uid="{65B62548-11B9-4862-8DB2-2AEE6CA47798}"/>
    <cellStyle name="通貨 2 16 2 4" xfId="52294" xr:uid="{8089E397-710C-46D4-974C-9622177A36ED}"/>
    <cellStyle name="通貨 2 16 2 5" xfId="53958" xr:uid="{C5E434DD-5F0F-48D1-8B76-3359B5818C57}"/>
    <cellStyle name="通貨 2 16 3" xfId="52502" xr:uid="{52FB1B74-214B-4D8A-ABF5-E59552C6E2F6}"/>
    <cellStyle name="通貨 2 16 3 2" xfId="53334" xr:uid="{D25147EA-BA2F-4BBC-A022-BE6229872BA6}"/>
    <cellStyle name="通貨 2 16 3 2 2" xfId="54998" xr:uid="{9EE48B3A-03AF-4DA8-B4D6-DEB9489233A5}"/>
    <cellStyle name="通貨 2 16 3 3" xfId="54166" xr:uid="{C64DE9C0-C82B-4F46-9D3B-B9B6E211AE5F}"/>
    <cellStyle name="通貨 2 16 4" xfId="52918" xr:uid="{06312616-7888-4B7F-9AEE-41C13AD1AAB5}"/>
    <cellStyle name="通貨 2 16 4 2" xfId="54582" xr:uid="{1104BD50-104F-465E-B025-27221FE64CAE}"/>
    <cellStyle name="通貨 2 16 5" xfId="52086" xr:uid="{5F19C947-54DB-4031-B4C0-74301F493886}"/>
    <cellStyle name="通貨 2 16 6" xfId="53750" xr:uid="{4A8382A6-6800-4990-A30D-2E7A76F8CAD9}"/>
    <cellStyle name="通貨 2 16 7" xfId="51670" xr:uid="{7A8AC8D7-E7E8-4896-A2CB-603480802F28}"/>
    <cellStyle name="通貨 2 17" xfId="1913" xr:uid="{BE40D3AC-4018-4D01-820E-C8AEEB1E12D2}"/>
    <cellStyle name="通貨 2 17 2" xfId="51891" xr:uid="{6B65A563-C0AB-4EF0-AE98-7661D1072181}"/>
    <cellStyle name="通貨 2 17 2 2" xfId="52723" xr:uid="{B40B3D94-3F11-4659-81B5-ACDAAA9DF7B9}"/>
    <cellStyle name="通貨 2 17 2 2 2" xfId="53555" xr:uid="{70E70078-F113-430E-BB9E-8859E53E46AD}"/>
    <cellStyle name="通貨 2 17 2 2 2 2" xfId="55219" xr:uid="{E595CB53-C442-4DCC-8819-4328FF0619CD}"/>
    <cellStyle name="通貨 2 17 2 2 3" xfId="54387" xr:uid="{54569523-642F-4C50-B64E-57314D166B95}"/>
    <cellStyle name="通貨 2 17 2 3" xfId="53139" xr:uid="{04801D69-EB73-45B7-A7EA-DFA178DA1358}"/>
    <cellStyle name="通貨 2 17 2 3 2" xfId="54803" xr:uid="{D8AE1E1D-16E2-4E39-9150-93423F40934F}"/>
    <cellStyle name="通貨 2 17 2 4" xfId="52307" xr:uid="{AAAA9267-E7F4-491F-8D90-F77AD7D80F14}"/>
    <cellStyle name="通貨 2 17 2 5" xfId="53971" xr:uid="{47198A49-21C5-4453-8A26-1FF5A49930FB}"/>
    <cellStyle name="通貨 2 17 3" xfId="52515" xr:uid="{99B029E2-227F-400A-BBF4-B04A62B47172}"/>
    <cellStyle name="通貨 2 17 3 2" xfId="53347" xr:uid="{9E50E931-DEB1-412F-8323-EC6ED5656A65}"/>
    <cellStyle name="通貨 2 17 3 2 2" xfId="55011" xr:uid="{46C46822-688D-4F4F-8A30-2DD50557D8AA}"/>
    <cellStyle name="通貨 2 17 3 3" xfId="54179" xr:uid="{0E950E0C-5AFF-4D08-A815-330C862A3733}"/>
    <cellStyle name="通貨 2 17 4" xfId="52931" xr:uid="{1D7E3554-3490-41D7-AF4F-E6752FDBDA86}"/>
    <cellStyle name="通貨 2 17 4 2" xfId="54595" xr:uid="{A71FCB16-662F-4ED7-9D9F-DD4C366F3C65}"/>
    <cellStyle name="通貨 2 17 5" xfId="52099" xr:uid="{31AD12F5-6CBD-4C25-864A-DE5836F4DB4F}"/>
    <cellStyle name="通貨 2 17 6" xfId="53763" xr:uid="{DB5A3FF2-926C-4838-AEBD-EC56F409F703}"/>
    <cellStyle name="通貨 2 17 7" xfId="51683" xr:uid="{7102A00B-42C8-4533-B23F-750AAC6A2833}"/>
    <cellStyle name="通貨 2 18" xfId="1931" xr:uid="{C915AC92-E202-4946-A2AF-5138DAAD4F47}"/>
    <cellStyle name="通貨 2 18 2" xfId="51905" xr:uid="{F6ED2BE6-A995-45EE-9A28-C952B0B4C35D}"/>
    <cellStyle name="通貨 2 18 2 2" xfId="52737" xr:uid="{DF3EABB1-4078-4D4B-B40F-05C4CB59247F}"/>
    <cellStyle name="通貨 2 18 2 2 2" xfId="53569" xr:uid="{AB5FF5C9-177F-4DCD-B6EB-7145ED736E6E}"/>
    <cellStyle name="通貨 2 18 2 2 2 2" xfId="55233" xr:uid="{E0256EC3-1B24-4DF8-AAFE-AEC841B805BB}"/>
    <cellStyle name="通貨 2 18 2 2 3" xfId="54401" xr:uid="{0CBC7273-A7E7-4570-9347-A6BAB54C824B}"/>
    <cellStyle name="通貨 2 18 2 3" xfId="53153" xr:uid="{9DAC6F7C-72CC-432F-9D5D-368D2D32D412}"/>
    <cellStyle name="通貨 2 18 2 3 2" xfId="54817" xr:uid="{40C95524-C917-44AF-AFB2-595C6381EEC7}"/>
    <cellStyle name="通貨 2 18 2 4" xfId="52321" xr:uid="{8430B04F-3F25-4019-9BBE-C8C429D86202}"/>
    <cellStyle name="通貨 2 18 2 5" xfId="53985" xr:uid="{E8741E51-F8C0-44D7-848F-5A48E3B6ED32}"/>
    <cellStyle name="通貨 2 18 3" xfId="52529" xr:uid="{D4DBB6ED-A642-4A3F-98C9-728889E52549}"/>
    <cellStyle name="通貨 2 18 3 2" xfId="53361" xr:uid="{B833A8AA-C1AF-48B1-A563-F60C50C7030A}"/>
    <cellStyle name="通貨 2 18 3 2 2" xfId="55025" xr:uid="{8F0FF140-E036-48FB-A944-79B7A6A60726}"/>
    <cellStyle name="通貨 2 18 3 3" xfId="54193" xr:uid="{171F1F24-EB81-4E39-BFD3-FB880E8719F4}"/>
    <cellStyle name="通貨 2 18 4" xfId="52945" xr:uid="{F8316918-87E3-4CE6-AF92-18CA73727556}"/>
    <cellStyle name="通貨 2 18 4 2" xfId="54609" xr:uid="{768311A4-2BA9-493C-9338-F119F2553D65}"/>
    <cellStyle name="通貨 2 18 5" xfId="52113" xr:uid="{83BF26C4-3125-4940-935D-4540942438C9}"/>
    <cellStyle name="通貨 2 18 6" xfId="53777" xr:uid="{DF4152B7-125B-46A2-AE91-FBED04B1BC28}"/>
    <cellStyle name="通貨 2 18 7" xfId="51697" xr:uid="{07389562-BE22-4CB9-A443-1435157E8E45}"/>
    <cellStyle name="通貨 2 19" xfId="1945" xr:uid="{13DEC63D-AC99-4F2E-9E10-048E1A75783D}"/>
    <cellStyle name="通貨 2 19 2" xfId="51919" xr:uid="{5B33AFBA-68C1-42C0-9E26-9B3A976D9FA9}"/>
    <cellStyle name="通貨 2 19 2 2" xfId="52751" xr:uid="{574816A1-6B44-43CC-BF40-1FB9602ABCC6}"/>
    <cellStyle name="通貨 2 19 2 2 2" xfId="53583" xr:uid="{BD1C20FF-1544-4BAD-8D9E-16E20E41C390}"/>
    <cellStyle name="通貨 2 19 2 2 2 2" xfId="55247" xr:uid="{4876DEC5-90BA-4430-B4D0-8868EB0AD3E8}"/>
    <cellStyle name="通貨 2 19 2 2 3" xfId="54415" xr:uid="{2054598E-0578-49A8-A2A8-30EE31A50FCA}"/>
    <cellStyle name="通貨 2 19 2 3" xfId="53167" xr:uid="{7D0EDC9B-2713-4C6E-85A1-D31EFC94C392}"/>
    <cellStyle name="通貨 2 19 2 3 2" xfId="54831" xr:uid="{B7A2C2CE-3969-4DE7-899D-F7E96AAC0EE8}"/>
    <cellStyle name="通貨 2 19 2 4" xfId="52335" xr:uid="{5B656627-6B2B-421A-BAD2-208E2C908003}"/>
    <cellStyle name="通貨 2 19 2 5" xfId="53999" xr:uid="{2881B973-BD78-4D2C-BFDF-E03708580263}"/>
    <cellStyle name="通貨 2 19 3" xfId="52543" xr:uid="{194C5D8F-7002-46A8-8341-917C35966BC4}"/>
    <cellStyle name="通貨 2 19 3 2" xfId="53375" xr:uid="{B92CC4BB-44F6-4013-999C-22D993B1CFF9}"/>
    <cellStyle name="通貨 2 19 3 2 2" xfId="55039" xr:uid="{859D9E4C-1C1B-45D3-9980-E07BBBF36241}"/>
    <cellStyle name="通貨 2 19 3 3" xfId="54207" xr:uid="{F6B27E11-BBDF-463C-BB3F-BA681071719F}"/>
    <cellStyle name="通貨 2 19 4" xfId="52959" xr:uid="{FD127BA2-0F3D-4801-90EF-EA354EF1D71A}"/>
    <cellStyle name="通貨 2 19 4 2" xfId="54623" xr:uid="{9FDB2751-7EC1-4727-9934-B3CE3D818922}"/>
    <cellStyle name="通貨 2 19 5" xfId="52127" xr:uid="{50999B2F-364C-42F0-A862-5C27CF872BA7}"/>
    <cellStyle name="通貨 2 19 6" xfId="53791" xr:uid="{D850EA58-DB36-4D73-BE02-8300EF453ABA}"/>
    <cellStyle name="通貨 2 19 7" xfId="51711" xr:uid="{05C501C9-B2C3-423A-B820-A0E78CFEB46D}"/>
    <cellStyle name="通貨 2 2" xfId="1758" xr:uid="{E97D1711-C1C1-4F52-890B-6FFA9EA1E2C3}"/>
    <cellStyle name="通貨 2 2 10" xfId="1876" xr:uid="{82DD0653-3529-4624-A999-F533446EC1A9}"/>
    <cellStyle name="通貨 2 2 10 2" xfId="2088" xr:uid="{48675E56-84CF-4AF5-AE4B-AE2FD37DCAF1}"/>
    <cellStyle name="通貨 2 2 10 2 2" xfId="52686" xr:uid="{95514023-6645-4604-937B-3051CC2263EF}"/>
    <cellStyle name="通貨 2 2 10 2 2 2" xfId="53518" xr:uid="{2E385820-F38C-43C8-86E1-40936120923F}"/>
    <cellStyle name="通貨 2 2 10 2 2 2 2" xfId="55182" xr:uid="{E1A2D67B-7073-4E1B-84A8-D3E7A57A7C7E}"/>
    <cellStyle name="通貨 2 2 10 2 2 3" xfId="54350" xr:uid="{9FF0D4B9-4F5A-4972-99BD-48CF9C3F69A2}"/>
    <cellStyle name="通貨 2 2 10 2 3" xfId="53102" xr:uid="{694984A6-986E-4A6A-8AE7-D285FAFEA12E}"/>
    <cellStyle name="通貨 2 2 10 2 3 2" xfId="54766" xr:uid="{828E3148-754D-41A1-AE15-E9252BB12253}"/>
    <cellStyle name="通貨 2 2 10 2 4" xfId="52270" xr:uid="{789AFE0F-9FD7-4D1B-9E50-9F6638251792}"/>
    <cellStyle name="通貨 2 2 10 2 5" xfId="53934" xr:uid="{F7764CA7-EB6E-4401-B4E6-A2583CF97E55}"/>
    <cellStyle name="通貨 2 2 10 2 6" xfId="51854" xr:uid="{E0752EC9-9A60-4783-BBF8-E47E356FD0CF}"/>
    <cellStyle name="通貨 2 2 10 3" xfId="2227" xr:uid="{0B30BF9F-B989-4CF3-A833-9446257F204D}"/>
    <cellStyle name="通貨 2 2 10 3 2" xfId="53310" xr:uid="{FBB673EC-6814-4292-A86B-629F0DEEACB3}"/>
    <cellStyle name="通貨 2 2 10 3 2 2" xfId="54974" xr:uid="{1EA7877E-AB33-4525-80FA-390ACBF1A82A}"/>
    <cellStyle name="通貨 2 2 10 3 3" xfId="54142" xr:uid="{731EABA5-F1FC-4A3F-AE04-456C2312715B}"/>
    <cellStyle name="通貨 2 2 10 3 4" xfId="52478" xr:uid="{D5E2836D-6A36-424F-A514-7C34ACA6EC30}"/>
    <cellStyle name="通貨 2 2 10 4" xfId="52894" xr:uid="{4A42BEFE-3154-487B-A995-DF1EB4C162CA}"/>
    <cellStyle name="通貨 2 2 10 4 2" xfId="54558" xr:uid="{2A330820-AF0E-4539-BC24-9F8EACE01AB9}"/>
    <cellStyle name="通貨 2 2 10 5" xfId="52062" xr:uid="{0A125C53-2D17-49BA-B575-792F6DEAB969}"/>
    <cellStyle name="通貨 2 2 10 6" xfId="53726" xr:uid="{294B1BD5-8E0A-4D53-8526-292B8D594CC4}"/>
    <cellStyle name="通貨 2 2 10 7" xfId="51646" xr:uid="{380E35AB-8BCA-4684-AE22-3C0F34476359}"/>
    <cellStyle name="通貨 2 2 11" xfId="1889" xr:uid="{BCC6ED22-54D7-40B0-AEF1-5D690DE74DF7}"/>
    <cellStyle name="通貨 2 2 11 2" xfId="2101" xr:uid="{0122F40C-E4D5-44EC-BD8A-EBB6B9991784}"/>
    <cellStyle name="通貨 2 2 11 2 2" xfId="52699" xr:uid="{8F175EF4-C6F2-4CA6-8B6F-5EA72E4BFC20}"/>
    <cellStyle name="通貨 2 2 11 2 2 2" xfId="53531" xr:uid="{45A2570F-533F-46E6-925A-EAEB30C8844C}"/>
    <cellStyle name="通貨 2 2 11 2 2 2 2" xfId="55195" xr:uid="{6BEED380-B982-4618-B07C-71B874915113}"/>
    <cellStyle name="通貨 2 2 11 2 2 3" xfId="54363" xr:uid="{12B5FFE6-3E8D-4794-89A4-D5C0066BB9B5}"/>
    <cellStyle name="通貨 2 2 11 2 3" xfId="53115" xr:uid="{856BBED4-0390-4379-936A-BA2F5746DBC9}"/>
    <cellStyle name="通貨 2 2 11 2 3 2" xfId="54779" xr:uid="{710FAF88-C400-4A98-86BD-CDDDD8FB2114}"/>
    <cellStyle name="通貨 2 2 11 2 4" xfId="52283" xr:uid="{5D2CEB5C-983E-4B20-9BDF-15A8707F70BB}"/>
    <cellStyle name="通貨 2 2 11 2 5" xfId="53947" xr:uid="{C201669F-F7BB-4186-9ABC-F2FFBD1B095E}"/>
    <cellStyle name="通貨 2 2 11 2 6" xfId="51867" xr:uid="{026058B8-15CE-4855-A1A0-B44521624C9F}"/>
    <cellStyle name="通貨 2 2 11 3" xfId="2240" xr:uid="{6F574AA8-CD45-4A0F-A1F2-5170EA6AFD7E}"/>
    <cellStyle name="通貨 2 2 11 3 2" xfId="53323" xr:uid="{5312C27F-425B-43CB-B35F-FBED535901A5}"/>
    <cellStyle name="通貨 2 2 11 3 2 2" xfId="54987" xr:uid="{CEAAF84A-E598-4D7A-AC67-3E914D3639B5}"/>
    <cellStyle name="通貨 2 2 11 3 3" xfId="54155" xr:uid="{2FF83BB5-18C9-4228-8689-0FF0DE3E4F0C}"/>
    <cellStyle name="通貨 2 2 11 3 4" xfId="52491" xr:uid="{590B708F-4475-4C91-B91B-AEA5455F89C1}"/>
    <cellStyle name="通貨 2 2 11 4" xfId="52907" xr:uid="{2D01A296-3F2F-4322-A9A5-47E40783D46C}"/>
    <cellStyle name="通貨 2 2 11 4 2" xfId="54571" xr:uid="{B46513CA-A127-4EE3-B53B-AD2EA4E2863B}"/>
    <cellStyle name="通貨 2 2 11 5" xfId="52075" xr:uid="{9DA599C1-E204-4BC6-9B3E-0C63B96712B4}"/>
    <cellStyle name="通貨 2 2 11 6" xfId="53739" xr:uid="{7C4A5ACB-D901-4E72-8EAE-80EF07552561}"/>
    <cellStyle name="通貨 2 2 11 7" xfId="51659" xr:uid="{A35D31CC-E4D5-41DD-92EB-C41089249AA8}"/>
    <cellStyle name="通貨 2 2 12" xfId="1902" xr:uid="{425787CB-388D-45C2-B439-A4A1C94AB5A3}"/>
    <cellStyle name="通貨 2 2 12 2" xfId="51880" xr:uid="{7C31C443-BA89-4E8E-A99F-96512E302816}"/>
    <cellStyle name="通貨 2 2 12 2 2" xfId="52712" xr:uid="{CE05E166-9577-483F-BDF8-428AEE3D6494}"/>
    <cellStyle name="通貨 2 2 12 2 2 2" xfId="53544" xr:uid="{5C322D27-DD24-470D-8EC2-00FC1B2AF3A7}"/>
    <cellStyle name="通貨 2 2 12 2 2 2 2" xfId="55208" xr:uid="{EC5B8347-4DD6-432A-A9FE-0481E18D4C01}"/>
    <cellStyle name="通貨 2 2 12 2 2 3" xfId="54376" xr:uid="{89F8DC97-26F8-4C89-9E1A-62883987647E}"/>
    <cellStyle name="通貨 2 2 12 2 3" xfId="53128" xr:uid="{78891F92-A9CC-4377-9987-713A65A27B54}"/>
    <cellStyle name="通貨 2 2 12 2 3 2" xfId="54792" xr:uid="{72BA09E6-01D3-4002-BD10-2F12AB3E9AD0}"/>
    <cellStyle name="通貨 2 2 12 2 4" xfId="52296" xr:uid="{420BB27C-239F-4121-AB9C-760934E62257}"/>
    <cellStyle name="通貨 2 2 12 2 5" xfId="53960" xr:uid="{7C535CDC-1559-4F56-8933-4738F7BC4BFA}"/>
    <cellStyle name="通貨 2 2 12 3" xfId="52504" xr:uid="{81A99EBE-CD1E-4F77-B114-968EF5D290A4}"/>
    <cellStyle name="通貨 2 2 12 3 2" xfId="53336" xr:uid="{351AD195-24BC-4595-BCE2-61B6AD7775B1}"/>
    <cellStyle name="通貨 2 2 12 3 2 2" xfId="55000" xr:uid="{709FAAB7-57A7-4FE1-8023-D4C3EAF230DC}"/>
    <cellStyle name="通貨 2 2 12 3 3" xfId="54168" xr:uid="{DDDE58E4-5FC6-4C2C-AC19-87BD71402CEB}"/>
    <cellStyle name="通貨 2 2 12 4" xfId="52920" xr:uid="{68921B40-BE6D-4A70-BFA1-6D7C365B6055}"/>
    <cellStyle name="通貨 2 2 12 4 2" xfId="54584" xr:uid="{9665FA3D-197C-46E0-AED8-5E094D182506}"/>
    <cellStyle name="通貨 2 2 12 5" xfId="52088" xr:uid="{CB593EB7-697E-42D9-AD85-B595AC593A2C}"/>
    <cellStyle name="通貨 2 2 12 6" xfId="53752" xr:uid="{71B07223-0A8C-4861-BA60-F9DB169AC3E6}"/>
    <cellStyle name="通貨 2 2 12 7" xfId="51672" xr:uid="{E400EEA9-8FA8-4DA9-B184-25742AC5E774}"/>
    <cellStyle name="通貨 2 2 13" xfId="1915" xr:uid="{9F703189-FFCF-43C8-BFC1-9F1A7C715FB0}"/>
    <cellStyle name="通貨 2 2 13 2" xfId="51893" xr:uid="{F8A7AAAB-08C8-479F-B575-8BCD77051486}"/>
    <cellStyle name="通貨 2 2 13 2 2" xfId="52725" xr:uid="{B9D71AE7-760C-4AF2-B211-45BC65DF94F0}"/>
    <cellStyle name="通貨 2 2 13 2 2 2" xfId="53557" xr:uid="{51FB3C7C-A751-4551-9B3A-F0D305022049}"/>
    <cellStyle name="通貨 2 2 13 2 2 2 2" xfId="55221" xr:uid="{A64EF090-6CE4-4E37-8BEE-EA3844B0E3CA}"/>
    <cellStyle name="通貨 2 2 13 2 2 3" xfId="54389" xr:uid="{302773B4-DD34-4401-9FB1-4083004D70C3}"/>
    <cellStyle name="通貨 2 2 13 2 3" xfId="53141" xr:uid="{A3B3A2B6-A51B-4592-93A7-5A9102976778}"/>
    <cellStyle name="通貨 2 2 13 2 3 2" xfId="54805" xr:uid="{F39B1AFB-6309-408F-BA56-81F31162CAAA}"/>
    <cellStyle name="通貨 2 2 13 2 4" xfId="52309" xr:uid="{5D854492-7F6D-4C85-992C-175F443B640B}"/>
    <cellStyle name="通貨 2 2 13 2 5" xfId="53973" xr:uid="{D24566A8-DE3A-46D7-A051-6F78CFC3B1D7}"/>
    <cellStyle name="通貨 2 2 13 3" xfId="52517" xr:uid="{9D2C0174-1A97-4DF8-99A9-629A1142E6BC}"/>
    <cellStyle name="通貨 2 2 13 3 2" xfId="53349" xr:uid="{8E106D9F-BB76-4E14-BE00-467E26787B65}"/>
    <cellStyle name="通貨 2 2 13 3 2 2" xfId="55013" xr:uid="{1A5481B8-749C-45A8-95E1-F222F23D9974}"/>
    <cellStyle name="通貨 2 2 13 3 3" xfId="54181" xr:uid="{C85E7CAE-A4A2-4B31-B2E6-E51D5A48AD75}"/>
    <cellStyle name="通貨 2 2 13 4" xfId="52933" xr:uid="{58A41792-7071-4DB5-AD2D-4D86FB99DEDE}"/>
    <cellStyle name="通貨 2 2 13 4 2" xfId="54597" xr:uid="{ED697042-AC00-4D0D-8A33-FCF74692E185}"/>
    <cellStyle name="通貨 2 2 13 5" xfId="52101" xr:uid="{69559BA2-0A36-458B-93C4-2F22881FA69F}"/>
    <cellStyle name="通貨 2 2 13 6" xfId="53765" xr:uid="{84C3F709-32AA-4819-9690-4E9975FD3CA8}"/>
    <cellStyle name="通貨 2 2 13 7" xfId="51685" xr:uid="{F5F2D9B7-7827-4F4E-A1B7-19AB0AE55704}"/>
    <cellStyle name="通貨 2 2 14" xfId="1933" xr:uid="{1D8F3D20-EFEC-4197-BCAA-D924CBADC90B}"/>
    <cellStyle name="通貨 2 2 14 2" xfId="51907" xr:uid="{67E8E5CC-7537-4895-8603-B847F90C7BFF}"/>
    <cellStyle name="通貨 2 2 14 2 2" xfId="52739" xr:uid="{108D0389-943D-497C-AE09-59D4264DCFF1}"/>
    <cellStyle name="通貨 2 2 14 2 2 2" xfId="53571" xr:uid="{AE6811C5-8D16-4D75-A154-365E173A31A8}"/>
    <cellStyle name="通貨 2 2 14 2 2 2 2" xfId="55235" xr:uid="{2C715818-6DD3-4385-BFAF-2358FD926160}"/>
    <cellStyle name="通貨 2 2 14 2 2 3" xfId="54403" xr:uid="{44A8AEFB-BA95-470F-A97D-AF75D937D454}"/>
    <cellStyle name="通貨 2 2 14 2 3" xfId="53155" xr:uid="{12B3C6D9-8A81-45F2-88F2-5CAB6D55295C}"/>
    <cellStyle name="通貨 2 2 14 2 3 2" xfId="54819" xr:uid="{5DE79D41-1C5C-4885-B935-9304D1823B07}"/>
    <cellStyle name="通貨 2 2 14 2 4" xfId="52323" xr:uid="{AB721840-4616-4AAA-B1DE-499AC6CD45B2}"/>
    <cellStyle name="通貨 2 2 14 2 5" xfId="53987" xr:uid="{5DD43E6B-20A8-4230-A409-BA029830518C}"/>
    <cellStyle name="通貨 2 2 14 3" xfId="52531" xr:uid="{84AF09B9-76BF-4DFA-A3C3-D96799AD8E23}"/>
    <cellStyle name="通貨 2 2 14 3 2" xfId="53363" xr:uid="{9D6E7B79-F753-4865-9878-5441E5DD1705}"/>
    <cellStyle name="通貨 2 2 14 3 2 2" xfId="55027" xr:uid="{6E6E7F12-C9E7-4211-AB7C-113D0B80495F}"/>
    <cellStyle name="通貨 2 2 14 3 3" xfId="54195" xr:uid="{14499187-7BCC-4973-BAD7-C8204AF01C09}"/>
    <cellStyle name="通貨 2 2 14 4" xfId="52947" xr:uid="{68EB47B3-3D04-49E3-BDD5-AF00A1093B08}"/>
    <cellStyle name="通貨 2 2 14 4 2" xfId="54611" xr:uid="{EBF6DA7E-93F0-4273-87F5-3EF00AC7DE47}"/>
    <cellStyle name="通貨 2 2 14 5" xfId="52115" xr:uid="{BC0D8CF3-B3E2-412B-95BE-58BD9D6B6BE2}"/>
    <cellStyle name="通貨 2 2 14 6" xfId="53779" xr:uid="{0D348F13-6B5F-4CB8-95EA-052EB901D10A}"/>
    <cellStyle name="通貨 2 2 14 7" xfId="51699" xr:uid="{4DDFEA7F-4851-4DF8-AFF4-4CD58AE79869}"/>
    <cellStyle name="通貨 2 2 15" xfId="1947" xr:uid="{CFF40608-2992-41F7-83E6-632B3D001EB8}"/>
    <cellStyle name="通貨 2 2 15 2" xfId="51921" xr:uid="{AC926729-19A7-4F46-88D0-65D1D2E832C6}"/>
    <cellStyle name="通貨 2 2 15 2 2" xfId="52753" xr:uid="{1CA41818-0613-4AB9-8B4B-0B565CC1A074}"/>
    <cellStyle name="通貨 2 2 15 2 2 2" xfId="53585" xr:uid="{3F6C42D1-7949-490E-84D8-24E5F7B9DD33}"/>
    <cellStyle name="通貨 2 2 15 2 2 2 2" xfId="55249" xr:uid="{13AD3440-8335-4814-A9EF-5A36783156B6}"/>
    <cellStyle name="通貨 2 2 15 2 2 3" xfId="54417" xr:uid="{CDD33162-0430-4459-BE1A-3BFF3B930BE1}"/>
    <cellStyle name="通貨 2 2 15 2 3" xfId="53169" xr:uid="{AE5BF02B-A0AA-4175-AE2E-4BC82F038BF1}"/>
    <cellStyle name="通貨 2 2 15 2 3 2" xfId="54833" xr:uid="{9B6C7148-603A-455F-AECE-2F11B5415343}"/>
    <cellStyle name="通貨 2 2 15 2 4" xfId="52337" xr:uid="{86C245C6-9528-4CAC-BC5C-CE2F036D26D5}"/>
    <cellStyle name="通貨 2 2 15 2 5" xfId="54001" xr:uid="{AB096B79-62D7-46A6-9AA6-1EB7D0545183}"/>
    <cellStyle name="通貨 2 2 15 3" xfId="52545" xr:uid="{90D9081A-88C6-4286-8F21-6EB1C4C13328}"/>
    <cellStyle name="通貨 2 2 15 3 2" xfId="53377" xr:uid="{5DD5757E-F8FB-47D7-9647-C616DADFB951}"/>
    <cellStyle name="通貨 2 2 15 3 2 2" xfId="55041" xr:uid="{410A6282-2C49-434B-ACEC-1E4CCCC9DC63}"/>
    <cellStyle name="通貨 2 2 15 3 3" xfId="54209" xr:uid="{49369285-E1D9-45B5-928B-A09F01F98AF3}"/>
    <cellStyle name="通貨 2 2 15 4" xfId="52961" xr:uid="{B4C73303-EB8A-4350-8F0F-A44BE7438F5D}"/>
    <cellStyle name="通貨 2 2 15 4 2" xfId="54625" xr:uid="{A86268BE-C886-4861-8865-D078C4CA5376}"/>
    <cellStyle name="通貨 2 2 15 5" xfId="52129" xr:uid="{F6736A48-58C0-4F44-897B-0274313EF7EA}"/>
    <cellStyle name="通貨 2 2 15 6" xfId="53793" xr:uid="{7AA92F42-02C0-4A9D-8523-A776816C1AF7}"/>
    <cellStyle name="通貨 2 2 15 7" xfId="51713" xr:uid="{0501AB2F-D13F-4D9B-A0F1-6C61B17DF70D}"/>
    <cellStyle name="通貨 2 2 16" xfId="1961" xr:uid="{7FDB046D-766E-43E3-8B4B-EEDFFFF68A70}"/>
    <cellStyle name="通貨 2 2 16 2" xfId="51935" xr:uid="{9993F7C3-6F68-486A-9F1D-BB6827E6DE9E}"/>
    <cellStyle name="通貨 2 2 16 2 2" xfId="52767" xr:uid="{F99FD9BE-1C5B-42C0-AEF9-BF5D39B71861}"/>
    <cellStyle name="通貨 2 2 16 2 2 2" xfId="53599" xr:uid="{1D3A1415-0C05-4CCE-9BF8-EEF9BA2BFE0F}"/>
    <cellStyle name="通貨 2 2 16 2 2 2 2" xfId="55263" xr:uid="{764168B8-D496-4209-8584-F86CC851A51D}"/>
    <cellStyle name="通貨 2 2 16 2 2 3" xfId="54431" xr:uid="{1A3BB27E-CDF2-4872-8F39-949AC17E5FF4}"/>
    <cellStyle name="通貨 2 2 16 2 3" xfId="53183" xr:uid="{DA4181B6-F003-48DD-BEB9-039DB6FAC201}"/>
    <cellStyle name="通貨 2 2 16 2 3 2" xfId="54847" xr:uid="{E0E2DC69-12CB-4E2E-BF4E-F410561AE15D}"/>
    <cellStyle name="通貨 2 2 16 2 4" xfId="52351" xr:uid="{DB4C25BC-104E-41BC-A0C8-5E611A945EBA}"/>
    <cellStyle name="通貨 2 2 16 2 5" xfId="54015" xr:uid="{5C33C6FB-1353-4855-94E5-39455FFD1A54}"/>
    <cellStyle name="通貨 2 2 16 3" xfId="52559" xr:uid="{6BD22521-0960-480C-A07D-D6E26D423700}"/>
    <cellStyle name="通貨 2 2 16 3 2" xfId="53391" xr:uid="{BF384211-674E-4176-B9D8-50E79CF69BEC}"/>
    <cellStyle name="通貨 2 2 16 3 2 2" xfId="55055" xr:uid="{B410792F-95A6-4152-941F-D2A529257A9B}"/>
    <cellStyle name="通貨 2 2 16 3 3" xfId="54223" xr:uid="{E4281B73-128C-44FB-BED3-239B6E763F85}"/>
    <cellStyle name="通貨 2 2 16 4" xfId="52975" xr:uid="{D9AFA6AE-0C40-4691-984C-E7F41B9E7AB3}"/>
    <cellStyle name="通貨 2 2 16 4 2" xfId="54639" xr:uid="{CF05BCE3-6EB7-4AD5-B2E6-755C5ADF8F27}"/>
    <cellStyle name="通貨 2 2 16 5" xfId="52143" xr:uid="{A3CEA827-E872-4517-863D-B0FDF3144BEA}"/>
    <cellStyle name="通貨 2 2 16 6" xfId="53807" xr:uid="{EBF8907B-D97A-4B47-966F-75F47F8E16DA}"/>
    <cellStyle name="通貨 2 2 16 7" xfId="51727" xr:uid="{A3A822B6-23C4-4DA7-9FE0-663244CB2312}"/>
    <cellStyle name="通貨 2 2 17" xfId="1975" xr:uid="{E7468EFC-3296-455B-A136-3BC0A9B61ACC}"/>
    <cellStyle name="通貨 2 2 17 2" xfId="52573" xr:uid="{CF2EDB61-4C8D-44E2-B318-664F27FD2D41}"/>
    <cellStyle name="通貨 2 2 17 2 2" xfId="53405" xr:uid="{B0B7B882-B21D-4FC6-B1AC-40B2A73BC3C0}"/>
    <cellStyle name="通貨 2 2 17 2 2 2" xfId="55069" xr:uid="{166AD92D-84AA-4933-9DBC-0CDB353A1373}"/>
    <cellStyle name="通貨 2 2 17 2 3" xfId="54237" xr:uid="{1CB8365F-6DC6-4CA3-B173-98F684E7349B}"/>
    <cellStyle name="通貨 2 2 17 3" xfId="52989" xr:uid="{F930BB89-3141-4702-BD02-0A07D6655C22}"/>
    <cellStyle name="通貨 2 2 17 3 2" xfId="54653" xr:uid="{F2C5089D-3FA2-4791-812E-17EDC0611B37}"/>
    <cellStyle name="通貨 2 2 17 4" xfId="52157" xr:uid="{8B7D0BCE-D05B-40EF-A1D4-979FA15AB199}"/>
    <cellStyle name="通貨 2 2 17 5" xfId="53821" xr:uid="{5568E81E-8AD5-4515-A371-B7D3AF5D964A}"/>
    <cellStyle name="通貨 2 2 17 6" xfId="51741" xr:uid="{CF8D2900-70E6-4D79-B6A9-D6801E9A71A1}"/>
    <cellStyle name="通貨 2 2 18" xfId="2114" xr:uid="{EB84F01F-FE18-4439-A5D2-333DBB5975F7}"/>
    <cellStyle name="通貨 2 2 18 2" xfId="53197" xr:uid="{8D22A99E-748F-4A9C-BE0D-6B5D11255C14}"/>
    <cellStyle name="通貨 2 2 18 2 2" xfId="54861" xr:uid="{9115EEBE-D4FB-4ED0-81E6-2B30DF1655C5}"/>
    <cellStyle name="通貨 2 2 18 3" xfId="52365" xr:uid="{00A85F43-7D85-42D8-83A9-D644CE0D0DDA}"/>
    <cellStyle name="通貨 2 2 18 4" xfId="54029" xr:uid="{FFE2AD33-9EAB-4A39-BE76-901D615F7459}"/>
    <cellStyle name="通貨 2 2 18 5" xfId="51531" xr:uid="{00878D29-3CB1-4BEA-A16D-DB765B2CE15C}"/>
    <cellStyle name="通貨 2 2 19" xfId="52781" xr:uid="{26A8017A-0F36-457B-B45E-3509BF718D47}"/>
    <cellStyle name="通貨 2 2 19 2" xfId="54445" xr:uid="{D87D3C01-9BC3-47AE-8790-C8B325C678A4}"/>
    <cellStyle name="通貨 2 2 2" xfId="1774" xr:uid="{26F444C3-5909-47AB-8899-4A32C64666B7}"/>
    <cellStyle name="通貨 2 2 2 2" xfId="1986" xr:uid="{E7710D0A-5B02-4F8D-979D-B043587E65F8}"/>
    <cellStyle name="通貨 2 2 2 2 2" xfId="52584" xr:uid="{4065584D-512C-4CF1-99ED-58355A8E0DDD}"/>
    <cellStyle name="通貨 2 2 2 2 2 2" xfId="53416" xr:uid="{16D3998B-F564-4C24-86E0-A34B244CB50B}"/>
    <cellStyle name="通貨 2 2 2 2 2 2 2" xfId="55080" xr:uid="{CAE00AF8-74B0-475E-A6C6-9B1136914C9D}"/>
    <cellStyle name="通貨 2 2 2 2 2 3" xfId="54248" xr:uid="{8675B4FC-AF7B-4001-9C7F-2D702758FEB1}"/>
    <cellStyle name="通貨 2 2 2 2 3" xfId="53000" xr:uid="{5FED5ED5-D416-4B66-9572-F394298E6797}"/>
    <cellStyle name="通貨 2 2 2 2 3 2" xfId="54664" xr:uid="{E9E74584-3B8E-4FC8-ADEE-7154B67C3A98}"/>
    <cellStyle name="通貨 2 2 2 2 4" xfId="52168" xr:uid="{329C41E8-796E-4995-A85C-E5B1738D8B42}"/>
    <cellStyle name="通貨 2 2 2 2 5" xfId="53832" xr:uid="{E645E8A4-F0E7-4C4E-BE3A-D32F3F4DB371}"/>
    <cellStyle name="通貨 2 2 2 2 6" xfId="51752" xr:uid="{1C73EEDD-75FC-49BC-A76F-F9F42316C4E9}"/>
    <cellStyle name="通貨 2 2 2 3" xfId="2125" xr:uid="{D9634523-A3F9-4AD0-91E3-A26B287B2172}"/>
    <cellStyle name="通貨 2 2 2 3 2" xfId="53208" xr:uid="{E187C918-CA1B-4A4E-AF7A-6F10DEDC3CF7}"/>
    <cellStyle name="通貨 2 2 2 3 2 2" xfId="54872" xr:uid="{E0F53FC0-4725-43F6-80A3-1064657B46C7}"/>
    <cellStyle name="通貨 2 2 2 3 3" xfId="52376" xr:uid="{C2053A44-8EDD-443A-9E95-C3048E940A2B}"/>
    <cellStyle name="通貨 2 2 2 3 4" xfId="54040" xr:uid="{3590BC47-C6AB-4DFE-AF2D-511AC5F78494}"/>
    <cellStyle name="通貨 2 2 2 3 5" xfId="51544" xr:uid="{AE8DE604-F16F-478F-9252-CFC0F25F7B27}"/>
    <cellStyle name="通貨 2 2 2 4" xfId="52792" xr:uid="{85FC01CC-4C77-4253-95B0-057571BC2E3F}"/>
    <cellStyle name="通貨 2 2 2 4 2" xfId="54456" xr:uid="{95207A0F-A94C-4916-893F-9E4DB2B8E49E}"/>
    <cellStyle name="通貨 2 2 2 5" xfId="51960" xr:uid="{65186DAE-4A65-4D25-8646-3F7324130767}"/>
    <cellStyle name="通貨 2 2 2 6" xfId="53624" xr:uid="{B289BCD9-0EFD-473F-AC04-29A8E8679458}"/>
    <cellStyle name="通貨 2 2 2 7" xfId="51362" xr:uid="{B6F8E4D4-E3B2-4399-ADA4-E727F3EE6544}"/>
    <cellStyle name="通貨 2 2 2 8" xfId="55283" xr:uid="{A1E0531B-45C5-4E61-93AB-FC54F8726203}"/>
    <cellStyle name="通貨 2 2 20" xfId="51949" xr:uid="{AA2E9F42-6B0C-46D2-996C-D5DCE6798073}"/>
    <cellStyle name="通貨 2 2 21" xfId="53613" xr:uid="{976EAFDA-B63F-42A6-B521-949BC2F8C9BA}"/>
    <cellStyle name="通貨 2 2 22" xfId="51358" xr:uid="{ECAA593E-0C82-45FA-9EE2-F28E4BF3408D}"/>
    <cellStyle name="通貨 2 2 23" xfId="55279" xr:uid="{89C35C25-F50B-49A8-B723-53B8DB9A4562}"/>
    <cellStyle name="通貨 2 2 3" xfId="1785" xr:uid="{7906F139-CF95-4637-AB98-8189C3D9F9DF}"/>
    <cellStyle name="通貨 2 2 3 2" xfId="1997" xr:uid="{CAB3BE49-0024-4945-94A5-24FD102B39CC}"/>
    <cellStyle name="通貨 2 2 3 2 2" xfId="51763" xr:uid="{34F2B4CD-D5C3-45F1-8A87-9A2AC182ADF0}"/>
    <cellStyle name="通貨 2 2 3 2 2 2" xfId="53427" xr:uid="{26858EF6-99C9-4B22-8D55-557361B4A986}"/>
    <cellStyle name="通貨 2 2 3 2 2 2 2" xfId="55091" xr:uid="{E7A76CA1-9ABA-454E-B37C-AEEA54E651C8}"/>
    <cellStyle name="通貨 2 2 3 2 2 3" xfId="52595" xr:uid="{6E270161-2D52-4566-881B-4D1356DEC327}"/>
    <cellStyle name="通貨 2 2 3 2 2 4" xfId="54259" xr:uid="{40A1F913-A34B-4468-A9A4-408435D1E276}"/>
    <cellStyle name="通貨 2 2 3 2 3" xfId="53011" xr:uid="{CB97759E-6047-47F7-9E55-D6C37A5661A4}"/>
    <cellStyle name="通貨 2 2 3 2 3 2" xfId="54675" xr:uid="{E7AB189B-7AB6-4A25-8EEF-630AE1DFA2C1}"/>
    <cellStyle name="通貨 2 2 3 2 4" xfId="52179" xr:uid="{48A0A6DA-5A11-4D66-BF47-3852DEDBC491}"/>
    <cellStyle name="通貨 2 2 3 2 5" xfId="53843" xr:uid="{DF88AE88-3F11-4645-9F76-B3D4C5629C95}"/>
    <cellStyle name="通貨 2 2 3 2 6" xfId="51364" xr:uid="{70584E66-F95B-4797-A66B-F92051819859}"/>
    <cellStyle name="通貨 2 2 3 3" xfId="2136" xr:uid="{26DBE7BC-8A3A-4BE3-AC2C-4DEECB32DC1A}"/>
    <cellStyle name="通貨 2 2 3 3 2" xfId="53219" xr:uid="{A972D295-B0AB-4320-8DAD-4C3ED671DC9B}"/>
    <cellStyle name="通貨 2 2 3 3 2 2" xfId="54883" xr:uid="{573313B3-B373-4E91-809D-99C5AB3639E6}"/>
    <cellStyle name="通貨 2 2 3 3 3" xfId="52387" xr:uid="{3E497913-90E4-4999-9A16-320ED76789DC}"/>
    <cellStyle name="通貨 2 2 3 3 4" xfId="54051" xr:uid="{1A87BA4C-5FFC-4E01-8BC3-642313CAD24F}"/>
    <cellStyle name="通貨 2 2 3 3 5" xfId="51555" xr:uid="{112B069F-2941-4984-8893-BB917A1CB0C1}"/>
    <cellStyle name="通貨 2 2 3 4" xfId="52803" xr:uid="{0F4A6F10-708C-494B-B8D3-F7ED69F61D00}"/>
    <cellStyle name="通貨 2 2 3 4 2" xfId="54467" xr:uid="{4EAF2491-960A-4C78-A8EA-60832C171365}"/>
    <cellStyle name="通貨 2 2 3 5" xfId="51971" xr:uid="{797E61E2-8130-4045-B89C-99EFF253A9F0}"/>
    <cellStyle name="通貨 2 2 3 6" xfId="53635" xr:uid="{D3B86B36-B4F3-44A7-AA96-3D888CCDF86F}"/>
    <cellStyle name="通貨 2 2 3 7" xfId="2256" xr:uid="{AF2DD198-948F-4581-AF84-E8899C0758A1}"/>
    <cellStyle name="通貨 2 2 4" xfId="1798" xr:uid="{19A309B2-6D02-4A75-A52B-C25CDD0D5191}"/>
    <cellStyle name="通貨 2 2 4 2" xfId="2010" xr:uid="{8CAA6C03-7C08-469E-8A71-D70601F8728F}"/>
    <cellStyle name="通貨 2 2 4 2 2" xfId="52608" xr:uid="{01DA8EDA-BB19-4B62-9AA1-2E900A1FB344}"/>
    <cellStyle name="通貨 2 2 4 2 2 2" xfId="53440" xr:uid="{B5BFC28A-5F9B-44C2-B3FB-3A1BCF04BCEF}"/>
    <cellStyle name="通貨 2 2 4 2 2 2 2" xfId="55104" xr:uid="{C2E9AE0F-9A2A-4835-8052-91F0ED342586}"/>
    <cellStyle name="通貨 2 2 4 2 2 3" xfId="54272" xr:uid="{5700216A-6480-4F86-AF23-140C962DC207}"/>
    <cellStyle name="通貨 2 2 4 2 3" xfId="53024" xr:uid="{A9483608-E9EA-433D-8AAC-4F6A9B7FA514}"/>
    <cellStyle name="通貨 2 2 4 2 3 2" xfId="54688" xr:uid="{DBF820A5-F069-4A8C-953F-3BD024346752}"/>
    <cellStyle name="通貨 2 2 4 2 4" xfId="52192" xr:uid="{10615FEF-C6F4-41B8-9766-9949E87C1ADD}"/>
    <cellStyle name="通貨 2 2 4 2 5" xfId="53856" xr:uid="{8212CD36-178A-4D2D-9886-F5ED76B7443E}"/>
    <cellStyle name="通貨 2 2 4 2 6" xfId="51776" xr:uid="{9E337F56-F331-426A-AFE3-CA45D7F5FBDB}"/>
    <cellStyle name="通貨 2 2 4 3" xfId="2149" xr:uid="{0F388DCC-6272-4343-87FE-37A9EC6888AF}"/>
    <cellStyle name="通貨 2 2 4 3 2" xfId="53232" xr:uid="{9AE529FF-B569-4A10-B71B-70187114F273}"/>
    <cellStyle name="通貨 2 2 4 3 2 2" xfId="54896" xr:uid="{98A6EBCD-F3BD-4F2B-A301-BB0125E4BF3A}"/>
    <cellStyle name="通貨 2 2 4 3 3" xfId="54064" xr:uid="{97EE51D4-D879-4378-B666-3BC4F5588A91}"/>
    <cellStyle name="通貨 2 2 4 3 4" xfId="52400" xr:uid="{CF5BF9F5-FAEF-4D7C-AAEE-E6E36EF1DC30}"/>
    <cellStyle name="通貨 2 2 4 4" xfId="52816" xr:uid="{1FBEFEA5-3F26-4CD1-B695-74652A16437D}"/>
    <cellStyle name="通貨 2 2 4 4 2" xfId="54480" xr:uid="{4BF8F4DD-BB5D-41AF-8493-C29B9A4D5437}"/>
    <cellStyle name="通貨 2 2 4 5" xfId="51984" xr:uid="{476EA9BD-8ACF-4D84-B4BB-53F723A5664B}"/>
    <cellStyle name="通貨 2 2 4 6" xfId="53648" xr:uid="{15994AD1-D985-422C-B0EE-ED1633E2BFE4}"/>
    <cellStyle name="通貨 2 2 4 7" xfId="51568" xr:uid="{E0245F6F-FBDC-4A38-8A1B-3FBFC4EA7014}"/>
    <cellStyle name="通貨 2 2 5" xfId="1811" xr:uid="{A1B23914-CE6B-4728-A00E-962636B83E6E}"/>
    <cellStyle name="通貨 2 2 5 2" xfId="2023" xr:uid="{6AEA53FB-2F1B-468F-9C14-99467B82EA1C}"/>
    <cellStyle name="通貨 2 2 5 2 2" xfId="52621" xr:uid="{9C6DE171-FE83-4AC0-9723-2FD62A0C5AAA}"/>
    <cellStyle name="通貨 2 2 5 2 2 2" xfId="53453" xr:uid="{F7FBBD6D-A797-4C86-8847-4AA8804F082A}"/>
    <cellStyle name="通貨 2 2 5 2 2 2 2" xfId="55117" xr:uid="{9FC11DFC-D0A0-4F81-95F4-9A325123475E}"/>
    <cellStyle name="通貨 2 2 5 2 2 3" xfId="54285" xr:uid="{F4203CEC-A7F3-41C9-9229-4A067512908C}"/>
    <cellStyle name="通貨 2 2 5 2 3" xfId="53037" xr:uid="{93C40595-DE3B-40C1-B464-365B740EB96C}"/>
    <cellStyle name="通貨 2 2 5 2 3 2" xfId="54701" xr:uid="{74DCC19F-3ECB-4651-AF93-6948B55A45F4}"/>
    <cellStyle name="通貨 2 2 5 2 4" xfId="52205" xr:uid="{54F02F35-A740-4A95-A6B8-0AB81E25A457}"/>
    <cellStyle name="通貨 2 2 5 2 5" xfId="53869" xr:uid="{9F0FB2D7-BDFC-4A13-A527-DD7FAE511314}"/>
    <cellStyle name="通貨 2 2 5 2 6" xfId="51789" xr:uid="{EABA8921-9C51-4C1E-AD51-36A5034CEBB9}"/>
    <cellStyle name="通貨 2 2 5 3" xfId="2162" xr:uid="{A2A059F0-3C6B-461F-B76F-C6876849946B}"/>
    <cellStyle name="通貨 2 2 5 3 2" xfId="53245" xr:uid="{9F189106-2A46-4608-96B7-A0FC9B26BD8B}"/>
    <cellStyle name="通貨 2 2 5 3 2 2" xfId="54909" xr:uid="{9B19AB34-328A-4587-91CB-2217139DDABE}"/>
    <cellStyle name="通貨 2 2 5 3 3" xfId="54077" xr:uid="{EF59526F-E9E5-4B2C-81A4-04F08573AC42}"/>
    <cellStyle name="通貨 2 2 5 3 4" xfId="52413" xr:uid="{7407F8FD-D8E1-471C-93C2-EB99589F6935}"/>
    <cellStyle name="通貨 2 2 5 4" xfId="52829" xr:uid="{54FE1373-B473-4CDA-A2D0-B312453EA4AD}"/>
    <cellStyle name="通貨 2 2 5 4 2" xfId="54493" xr:uid="{5B519122-04E1-4C1E-8B18-C9180EDD2BF4}"/>
    <cellStyle name="通貨 2 2 5 5" xfId="51997" xr:uid="{1A47EA56-D3A8-4B04-8A0D-B3B46660A1BA}"/>
    <cellStyle name="通貨 2 2 5 6" xfId="53661" xr:uid="{8836A511-8551-4DAB-9CE6-4FA90A6F47F3}"/>
    <cellStyle name="通貨 2 2 5 7" xfId="51581" xr:uid="{2AFF421A-ACCF-4542-B34D-52B946C1394B}"/>
    <cellStyle name="通貨 2 2 6" xfId="1824" xr:uid="{A5BCFE42-E469-4D9A-AA1B-372E24C793F6}"/>
    <cellStyle name="通貨 2 2 6 2" xfId="2036" xr:uid="{1FB708B1-B30D-4884-AC20-4650C008A38E}"/>
    <cellStyle name="通貨 2 2 6 2 2" xfId="52634" xr:uid="{13A17A61-7E9A-411E-B543-2620C0EE3895}"/>
    <cellStyle name="通貨 2 2 6 2 2 2" xfId="53466" xr:uid="{3E3DF9F9-5A72-433F-B984-B39F18EB9586}"/>
    <cellStyle name="通貨 2 2 6 2 2 2 2" xfId="55130" xr:uid="{BAB68B02-A294-45D7-B31B-A616E70B6689}"/>
    <cellStyle name="通貨 2 2 6 2 2 3" xfId="54298" xr:uid="{3765082E-11D0-469A-9E39-072067049A16}"/>
    <cellStyle name="通貨 2 2 6 2 3" xfId="53050" xr:uid="{03646BA5-F165-4F71-92D4-39F7C732CABE}"/>
    <cellStyle name="通貨 2 2 6 2 3 2" xfId="54714" xr:uid="{0C8D3008-7033-4945-AAC7-975EA6B98A71}"/>
    <cellStyle name="通貨 2 2 6 2 4" xfId="52218" xr:uid="{33451FEE-BEC1-4E5E-99C8-9650AE53F828}"/>
    <cellStyle name="通貨 2 2 6 2 5" xfId="53882" xr:uid="{486B9E45-E6C3-43BC-8883-4657364621F0}"/>
    <cellStyle name="通貨 2 2 6 2 6" xfId="51802" xr:uid="{60A92E56-4512-48B9-8510-7F3A8FA31D4E}"/>
    <cellStyle name="通貨 2 2 6 3" xfId="2175" xr:uid="{DB02AC94-19C8-4D25-BF4C-6AC95302D0B7}"/>
    <cellStyle name="通貨 2 2 6 3 2" xfId="53258" xr:uid="{436D633F-0E0A-4A01-909C-B0E7484FB456}"/>
    <cellStyle name="通貨 2 2 6 3 2 2" xfId="54922" xr:uid="{64D2DD07-6E0D-49B6-8E39-EF91962D48AB}"/>
    <cellStyle name="通貨 2 2 6 3 3" xfId="54090" xr:uid="{4510521D-0E09-45ED-BAE2-7490B982551E}"/>
    <cellStyle name="通貨 2 2 6 3 4" xfId="52426" xr:uid="{FD829C5F-B220-4ECC-87E6-4D936BC43FD0}"/>
    <cellStyle name="通貨 2 2 6 4" xfId="52842" xr:uid="{B3DD2B27-0901-48EE-A7FE-F279064B72D2}"/>
    <cellStyle name="通貨 2 2 6 4 2" xfId="54506" xr:uid="{4E1C9676-8084-450D-9253-7CBCAE8F0C47}"/>
    <cellStyle name="通貨 2 2 6 5" xfId="52010" xr:uid="{075119ED-F431-4C21-9698-9C84D93805E5}"/>
    <cellStyle name="通貨 2 2 6 6" xfId="53674" xr:uid="{D0E00826-009E-4B1D-BBBD-604F5B196B07}"/>
    <cellStyle name="通貨 2 2 6 7" xfId="51594" xr:uid="{39A290EE-53B2-4620-B853-1AA02C415F4A}"/>
    <cellStyle name="通貨 2 2 7" xfId="1837" xr:uid="{A08A9129-4B80-43F5-B36A-301CC17CCAEF}"/>
    <cellStyle name="通貨 2 2 7 2" xfId="2049" xr:uid="{C68418C1-B109-436B-A15F-609F68581BBB}"/>
    <cellStyle name="通貨 2 2 7 2 2" xfId="52647" xr:uid="{E41AF24D-2534-4247-A0B8-A13FF90A6B4A}"/>
    <cellStyle name="通貨 2 2 7 2 2 2" xfId="53479" xr:uid="{AC6F7A0A-9B95-431C-835C-41F04E5B8D23}"/>
    <cellStyle name="通貨 2 2 7 2 2 2 2" xfId="55143" xr:uid="{67437237-F1DB-422A-A8D8-8645E13A229F}"/>
    <cellStyle name="通貨 2 2 7 2 2 3" xfId="54311" xr:uid="{B92EC60F-7AA7-40F0-938B-D144C5B23A10}"/>
    <cellStyle name="通貨 2 2 7 2 3" xfId="53063" xr:uid="{3ECDA048-7B87-48BB-A1F1-E7FE2E4462DD}"/>
    <cellStyle name="通貨 2 2 7 2 3 2" xfId="54727" xr:uid="{190FB6FC-D1C2-4523-A194-28E943221C6A}"/>
    <cellStyle name="通貨 2 2 7 2 4" xfId="52231" xr:uid="{33BB0E24-F0E1-4CDB-9674-D51BD0F65909}"/>
    <cellStyle name="通貨 2 2 7 2 5" xfId="53895" xr:uid="{2E91403C-7711-4298-91ED-63EAC9EAB3C8}"/>
    <cellStyle name="通貨 2 2 7 2 6" xfId="51815" xr:uid="{E0D24A7D-7D72-49FD-BBA8-778A49FA4860}"/>
    <cellStyle name="通貨 2 2 7 3" xfId="2188" xr:uid="{E7F3DD9B-C637-4E3F-94F1-C1F9B347A695}"/>
    <cellStyle name="通貨 2 2 7 3 2" xfId="53271" xr:uid="{0A4A241A-C09F-4A1F-8E03-6C8B1E3CE88F}"/>
    <cellStyle name="通貨 2 2 7 3 2 2" xfId="54935" xr:uid="{030A7EDF-3255-4948-B05E-2D0286E25D0D}"/>
    <cellStyle name="通貨 2 2 7 3 3" xfId="54103" xr:uid="{DBF4E1B0-E968-4EBC-8C17-78AAC81F41DF}"/>
    <cellStyle name="通貨 2 2 7 3 4" xfId="52439" xr:uid="{069942D0-951C-4EBE-A80E-F134307ACFD1}"/>
    <cellStyle name="通貨 2 2 7 4" xfId="52855" xr:uid="{C9BF2BE9-10BF-4715-93C1-7F7074A984E3}"/>
    <cellStyle name="通貨 2 2 7 4 2" xfId="54519" xr:uid="{C978BE33-2025-49E7-A80B-7703417964A6}"/>
    <cellStyle name="通貨 2 2 7 5" xfId="52023" xr:uid="{74DCBA95-ECDC-4311-A5CD-533231804BD1}"/>
    <cellStyle name="通貨 2 2 7 6" xfId="53687" xr:uid="{AD075F29-D167-42E8-A67D-67D699EF840E}"/>
    <cellStyle name="通貨 2 2 7 7" xfId="51607" xr:uid="{30B849BD-4D36-4674-A506-8B11061ABEC7}"/>
    <cellStyle name="通貨 2 2 8" xfId="1850" xr:uid="{7C19F599-A25F-4C56-8BD6-A9555EDA69D0}"/>
    <cellStyle name="通貨 2 2 8 2" xfId="2062" xr:uid="{D7350169-1CAC-42B1-ACB2-E33C75D3290E}"/>
    <cellStyle name="通貨 2 2 8 2 2" xfId="52660" xr:uid="{96F291B6-E75F-4BD2-8794-8FB7CEC834C2}"/>
    <cellStyle name="通貨 2 2 8 2 2 2" xfId="53492" xr:uid="{95C1BB03-2309-4F77-95E8-10781FE58F19}"/>
    <cellStyle name="通貨 2 2 8 2 2 2 2" xfId="55156" xr:uid="{137E07D9-B63E-419C-8A59-2C559CCFA30F}"/>
    <cellStyle name="通貨 2 2 8 2 2 3" xfId="54324" xr:uid="{ABF9454F-8909-46FE-8DF9-C17AC3347E5E}"/>
    <cellStyle name="通貨 2 2 8 2 3" xfId="53076" xr:uid="{F91753DC-C9BD-49BB-A502-237734F367BB}"/>
    <cellStyle name="通貨 2 2 8 2 3 2" xfId="54740" xr:uid="{B3B6EB1D-5D4E-4C62-846B-D6C0F87030E5}"/>
    <cellStyle name="通貨 2 2 8 2 4" xfId="52244" xr:uid="{F72EE1F2-B0F9-456E-BA9A-D0347084EB20}"/>
    <cellStyle name="通貨 2 2 8 2 5" xfId="53908" xr:uid="{638355BE-55B4-4E3D-93BE-7237A61643AB}"/>
    <cellStyle name="通貨 2 2 8 2 6" xfId="51828" xr:uid="{71E3A35F-1B33-4BE1-B5CA-A1670CB4FAD1}"/>
    <cellStyle name="通貨 2 2 8 3" xfId="2201" xr:uid="{17F0FB22-533C-415A-9A84-76309D4EAFFD}"/>
    <cellStyle name="通貨 2 2 8 3 2" xfId="53284" xr:uid="{07EF1405-DC47-44BA-A8CA-C716C9274B34}"/>
    <cellStyle name="通貨 2 2 8 3 2 2" xfId="54948" xr:uid="{1D97BF46-0FB1-4199-89A8-D30D9210ACC4}"/>
    <cellStyle name="通貨 2 2 8 3 3" xfId="54116" xr:uid="{E28E6E77-69B2-4A4A-8C0A-B83C0E16FEEE}"/>
    <cellStyle name="通貨 2 2 8 3 4" xfId="52452" xr:uid="{3FF9D9E5-CA61-4520-966B-813A42A74B4C}"/>
    <cellStyle name="通貨 2 2 8 4" xfId="52868" xr:uid="{632579D7-6580-40AE-A38A-CE258641DF41}"/>
    <cellStyle name="通貨 2 2 8 4 2" xfId="54532" xr:uid="{5229A53E-D821-4E79-907D-A3475BC32995}"/>
    <cellStyle name="通貨 2 2 8 5" xfId="52036" xr:uid="{ED8C8BEF-CB3C-4366-ADBA-890F7A084BA6}"/>
    <cellStyle name="通貨 2 2 8 6" xfId="53700" xr:uid="{99BB0E67-CD7A-4A36-8575-8D37449FB4D4}"/>
    <cellStyle name="通貨 2 2 8 7" xfId="51620" xr:uid="{2E0BF6D4-694E-4048-8304-7B24C31BA316}"/>
    <cellStyle name="通貨 2 2 9" xfId="1863" xr:uid="{CCB48BAC-029F-4C84-A76F-242E7C110C51}"/>
    <cellStyle name="通貨 2 2 9 2" xfId="2075" xr:uid="{A8E53C66-5CF8-4315-95CA-1DF0249A569B}"/>
    <cellStyle name="通貨 2 2 9 2 2" xfId="52673" xr:uid="{528978D0-CFE4-4171-8C87-82FF1CD47CB5}"/>
    <cellStyle name="通貨 2 2 9 2 2 2" xfId="53505" xr:uid="{4454673A-9A2F-4F91-A872-0CC9DD061296}"/>
    <cellStyle name="通貨 2 2 9 2 2 2 2" xfId="55169" xr:uid="{AB5F103E-9A22-4F48-A2F2-1E3E106C0603}"/>
    <cellStyle name="通貨 2 2 9 2 2 3" xfId="54337" xr:uid="{DC6EE1E9-7858-4942-99FF-DBC2A00E2F43}"/>
    <cellStyle name="通貨 2 2 9 2 3" xfId="53089" xr:uid="{64006E12-F076-436B-8B9B-0BF4737C9792}"/>
    <cellStyle name="通貨 2 2 9 2 3 2" xfId="54753" xr:uid="{95BC524B-0669-4BEA-B6A2-0BB615C0EB8F}"/>
    <cellStyle name="通貨 2 2 9 2 4" xfId="52257" xr:uid="{3E88E01B-D436-43EC-BB88-E4C8E23AC970}"/>
    <cellStyle name="通貨 2 2 9 2 5" xfId="53921" xr:uid="{970DDBCD-017F-4C2B-8CF6-BB29712ABD41}"/>
    <cellStyle name="通貨 2 2 9 2 6" xfId="51841" xr:uid="{92D0FDE3-E15F-4D7C-B553-1329E4F23565}"/>
    <cellStyle name="通貨 2 2 9 3" xfId="2214" xr:uid="{1B3C9FF0-9F5A-45C4-872F-5E1058D73AF5}"/>
    <cellStyle name="通貨 2 2 9 3 2" xfId="53297" xr:uid="{4286FD8D-D79F-465D-8063-1B4F3CAC8789}"/>
    <cellStyle name="通貨 2 2 9 3 2 2" xfId="54961" xr:uid="{BE60D26A-33DB-43FA-B640-2C6460FBA5B8}"/>
    <cellStyle name="通貨 2 2 9 3 3" xfId="54129" xr:uid="{DF008FF3-C1A8-4031-BD3D-F5CA980C166C}"/>
    <cellStyle name="通貨 2 2 9 3 4" xfId="52465" xr:uid="{2C08121E-8622-48CE-8CA4-5F3A86227BDC}"/>
    <cellStyle name="通貨 2 2 9 4" xfId="52881" xr:uid="{83A6D02E-E52D-4B5E-9DF0-D077F4A35ADF}"/>
    <cellStyle name="通貨 2 2 9 4 2" xfId="54545" xr:uid="{7CB3EEF2-2AA7-4E69-BAB5-CB97ABD082B6}"/>
    <cellStyle name="通貨 2 2 9 5" xfId="52049" xr:uid="{65226D6C-EE2F-4CD9-8042-0EBCFEDF6193}"/>
    <cellStyle name="通貨 2 2 9 6" xfId="53713" xr:uid="{F0299D3B-886D-41B7-ACFB-786A196DB224}"/>
    <cellStyle name="通貨 2 2 9 7" xfId="51633" xr:uid="{12C3923A-CD79-4B66-BB67-31643F8D26AA}"/>
    <cellStyle name="通貨 2 20" xfId="1959" xr:uid="{959A0155-119E-4C98-8DA0-108C3C5D92AD}"/>
    <cellStyle name="通貨 2 20 2" xfId="51933" xr:uid="{298DE0E1-FBB5-4CA2-8C5C-8E6C18F413E1}"/>
    <cellStyle name="通貨 2 20 2 2" xfId="52765" xr:uid="{60865A68-9413-4F00-8B4A-5D9F89597DA0}"/>
    <cellStyle name="通貨 2 20 2 2 2" xfId="53597" xr:uid="{2CE266E4-2A40-47E7-BA93-80F08E858174}"/>
    <cellStyle name="通貨 2 20 2 2 2 2" xfId="55261" xr:uid="{7E38B9F5-886B-4189-8AD9-7353FF918C84}"/>
    <cellStyle name="通貨 2 20 2 2 3" xfId="54429" xr:uid="{528625E4-3EB7-4345-AA5D-F3BE52FF3AA7}"/>
    <cellStyle name="通貨 2 20 2 3" xfId="53181" xr:uid="{93D1EE70-C10B-4694-A470-1E7C62B22D90}"/>
    <cellStyle name="通貨 2 20 2 3 2" xfId="54845" xr:uid="{E9E677A3-1783-45C0-91D2-C0571BC769F0}"/>
    <cellStyle name="通貨 2 20 2 4" xfId="52349" xr:uid="{C98E62A8-BC40-4206-A5B0-C0434B094820}"/>
    <cellStyle name="通貨 2 20 2 5" xfId="54013" xr:uid="{B8E65423-D52D-4B2F-95C4-1DDD512B9108}"/>
    <cellStyle name="通貨 2 20 3" xfId="52557" xr:uid="{F29318A8-8FEC-4656-8D74-0464F5B3F392}"/>
    <cellStyle name="通貨 2 20 3 2" xfId="53389" xr:uid="{D73F75A7-721E-4E3C-9AC7-85CB2A3873FE}"/>
    <cellStyle name="通貨 2 20 3 2 2" xfId="55053" xr:uid="{F23B0DBA-CFAB-46EE-BA99-053011073215}"/>
    <cellStyle name="通貨 2 20 3 3" xfId="54221" xr:uid="{9CF7DE82-CC04-4FC0-AC1B-41A71435918C}"/>
    <cellStyle name="通貨 2 20 4" xfId="52973" xr:uid="{68A6A8E6-A77E-4F8D-B755-AF6529FCCAF3}"/>
    <cellStyle name="通貨 2 20 4 2" xfId="54637" xr:uid="{D9E2899D-8285-412F-8F8C-F6881AE9492F}"/>
    <cellStyle name="通貨 2 20 5" xfId="52141" xr:uid="{59286789-5A09-462D-92F7-A035909EF9DA}"/>
    <cellStyle name="通貨 2 20 6" xfId="53805" xr:uid="{228F4A94-F6F3-433D-A5EC-DB4969D33004}"/>
    <cellStyle name="通貨 2 20 7" xfId="51725" xr:uid="{18A94C40-0E30-4499-88DC-87AE3DB5F45B}"/>
    <cellStyle name="通貨 2 21" xfId="1755" xr:uid="{AB7C1AC8-F978-4E4C-8881-FA51D82D881C}"/>
    <cellStyle name="通貨 2 21 2" xfId="52571" xr:uid="{C3D2CE4F-DC06-4614-93EE-FBF9CA227235}"/>
    <cellStyle name="通貨 2 21 2 2" xfId="53403" xr:uid="{86D3434E-A2D5-4630-8EF9-696273CD0D57}"/>
    <cellStyle name="通貨 2 21 2 2 2" xfId="55067" xr:uid="{67219D73-7860-4B7B-835C-C0EA717BC4AD}"/>
    <cellStyle name="通貨 2 21 2 3" xfId="54235" xr:uid="{17942ABB-64F3-448B-9432-3FB10E306B20}"/>
    <cellStyle name="通貨 2 21 3" xfId="52987" xr:uid="{D625BADD-FD3A-4ACF-B0A1-7B53FBE50139}"/>
    <cellStyle name="通貨 2 21 3 2" xfId="54651" xr:uid="{80346011-72D3-4623-917F-FC4E19AEE80E}"/>
    <cellStyle name="通貨 2 21 4" xfId="52155" xr:uid="{DB7B4B9D-62B3-48CC-AD0D-67A4A06A272D}"/>
    <cellStyle name="通貨 2 21 5" xfId="53819" xr:uid="{6467E8D7-B9A2-4259-ADAA-446BA311602B}"/>
    <cellStyle name="通貨 2 21 6" xfId="51739" xr:uid="{658A9CB7-14B3-43E2-AA05-46C5A0C230AD}"/>
    <cellStyle name="通貨 2 22" xfId="1973" xr:uid="{E3F28D01-BC68-4E4E-BE3C-4BBCAF7FA99C}"/>
    <cellStyle name="通貨 2 22 2" xfId="53195" xr:uid="{D19A18BA-A3A6-4F21-BB31-74E3B025B724}"/>
    <cellStyle name="通貨 2 22 2 2" xfId="54859" xr:uid="{43910F91-69A9-48B5-B7E5-5A939B89B129}"/>
    <cellStyle name="通貨 2 22 3" xfId="52363" xr:uid="{BEF52EED-4B3A-4C8B-8DB5-EBF300336F39}"/>
    <cellStyle name="通貨 2 22 4" xfId="54027" xr:uid="{B62E2FD1-4E44-42F1-B741-9D5746F04F3B}"/>
    <cellStyle name="通貨 2 22 5" xfId="51528" xr:uid="{8D4C2F68-0B6E-4128-8DD8-D31E4476E76B}"/>
    <cellStyle name="通貨 2 23" xfId="2112" xr:uid="{0A601787-4B76-4D97-B295-EBE73F78FE87}"/>
    <cellStyle name="通貨 2 23 2" xfId="54443" xr:uid="{F4C1179E-5B49-43C5-A126-E52A3A0D487D}"/>
    <cellStyle name="通貨 2 23 3" xfId="52779" xr:uid="{1808210C-3F6C-43F9-8D6F-7758827FCBD2}"/>
    <cellStyle name="通貨 2 24" xfId="51947" xr:uid="{1A49D33B-A681-4CE5-AB77-AB4D7A29D0C1}"/>
    <cellStyle name="通貨 2 25" xfId="53611" xr:uid="{7E031648-379B-464E-958D-81EBFDD95A10}"/>
    <cellStyle name="通貨 2 26" xfId="2353" xr:uid="{F7FB0982-A483-4502-910E-37D2787B0AAC}"/>
    <cellStyle name="通貨 2 27" xfId="55278" xr:uid="{0C41A2C4-3038-46C5-AD2E-AFF69BAF2518}"/>
    <cellStyle name="通貨 2 3" xfId="1765" xr:uid="{64946557-C83B-442D-A726-CD0A9D1E6D6D}"/>
    <cellStyle name="通貨 2 3 10" xfId="1878" xr:uid="{D09C2C6F-644A-4E8A-88E3-7D9DEB393FDC}"/>
    <cellStyle name="通貨 2 3 10 2" xfId="2090" xr:uid="{6D1ECDD9-7132-407E-8ED1-448DF039B0C6}"/>
    <cellStyle name="通貨 2 3 10 2 2" xfId="52688" xr:uid="{4F83B765-3A79-474F-9DAD-EE8EAC5E08CE}"/>
    <cellStyle name="通貨 2 3 10 2 2 2" xfId="53520" xr:uid="{E6B477F8-CFE7-4028-88ED-01A186EC311A}"/>
    <cellStyle name="通貨 2 3 10 2 2 2 2" xfId="55184" xr:uid="{12146E2E-198A-452E-A43C-B3FE11FCFCA8}"/>
    <cellStyle name="通貨 2 3 10 2 2 3" xfId="54352" xr:uid="{064FF4D5-D442-4DA5-ADF2-E8A3A88B31F9}"/>
    <cellStyle name="通貨 2 3 10 2 3" xfId="53104" xr:uid="{60321632-7646-457E-B08A-417B82EEAD24}"/>
    <cellStyle name="通貨 2 3 10 2 3 2" xfId="54768" xr:uid="{78371EC4-B643-431C-8C82-2CEBEF428822}"/>
    <cellStyle name="通貨 2 3 10 2 4" xfId="52272" xr:uid="{53B09AAB-FDCF-461B-9268-51C18021FC43}"/>
    <cellStyle name="通貨 2 3 10 2 5" xfId="53936" xr:uid="{DA222B36-77DF-4292-BC9A-BFC7B93A2CCB}"/>
    <cellStyle name="通貨 2 3 10 2 6" xfId="51856" xr:uid="{26D9F127-F3A3-435C-9614-8ADA4ED4CEE7}"/>
    <cellStyle name="通貨 2 3 10 3" xfId="2229" xr:uid="{ED5D445B-6A57-4AC9-8F4D-F0CCE5031EF1}"/>
    <cellStyle name="通貨 2 3 10 3 2" xfId="53312" xr:uid="{08A04AB5-E163-4490-BABE-12595DF1110B}"/>
    <cellStyle name="通貨 2 3 10 3 2 2" xfId="54976" xr:uid="{A39C5DF8-092B-4F98-B4C3-7EE7F612BBDE}"/>
    <cellStyle name="通貨 2 3 10 3 3" xfId="54144" xr:uid="{A7F5C046-AEDE-4982-A6AE-DDE2C9EA6FE4}"/>
    <cellStyle name="通貨 2 3 10 3 4" xfId="52480" xr:uid="{EF223CB6-016D-4951-914A-3D9FB700BAE3}"/>
    <cellStyle name="通貨 2 3 10 4" xfId="52896" xr:uid="{CAD5471D-AAB3-4F8D-8164-1756C3583FEA}"/>
    <cellStyle name="通貨 2 3 10 4 2" xfId="54560" xr:uid="{04002FFD-43AC-481C-B628-317A5E52F443}"/>
    <cellStyle name="通貨 2 3 10 5" xfId="52064" xr:uid="{45A256C7-7AB4-44DA-991F-4EF0EB367076}"/>
    <cellStyle name="通貨 2 3 10 6" xfId="53728" xr:uid="{8A1B4ABF-510B-4BA7-B4D5-0696F615D0A9}"/>
    <cellStyle name="通貨 2 3 10 7" xfId="51648" xr:uid="{31639DC7-6536-404A-9B0A-12B93BBBB87C}"/>
    <cellStyle name="通貨 2 3 11" xfId="1891" xr:uid="{7D01843E-1C67-4116-92B6-E1E45BAE5BA6}"/>
    <cellStyle name="通貨 2 3 11 2" xfId="2103" xr:uid="{846090F3-C6F9-455E-AADF-BAC570D91723}"/>
    <cellStyle name="通貨 2 3 11 2 2" xfId="52701" xr:uid="{403E720A-AC06-4AB5-8B32-CA1350CF10B2}"/>
    <cellStyle name="通貨 2 3 11 2 2 2" xfId="53533" xr:uid="{39DD325C-C0C3-420F-B935-4F0B8BBB9B37}"/>
    <cellStyle name="通貨 2 3 11 2 2 2 2" xfId="55197" xr:uid="{0F719347-C325-4C22-9C4F-B83C44691C99}"/>
    <cellStyle name="通貨 2 3 11 2 2 3" xfId="54365" xr:uid="{E1FB0442-A878-4EB2-B4F0-531DB11B08AE}"/>
    <cellStyle name="通貨 2 3 11 2 3" xfId="53117" xr:uid="{982B4138-EF2B-475D-BD7D-7EC7203F7A55}"/>
    <cellStyle name="通貨 2 3 11 2 3 2" xfId="54781" xr:uid="{A3C0D496-B7BB-4C28-98A3-B4B8527EF944}"/>
    <cellStyle name="通貨 2 3 11 2 4" xfId="52285" xr:uid="{044A1C8C-7051-4621-A2AB-713F1855FA73}"/>
    <cellStyle name="通貨 2 3 11 2 5" xfId="53949" xr:uid="{ABD3A740-73B2-4D6A-A007-11EC7C6481CF}"/>
    <cellStyle name="通貨 2 3 11 2 6" xfId="51869" xr:uid="{EF4FE20A-7263-4137-B236-1F3180E724C7}"/>
    <cellStyle name="通貨 2 3 11 3" xfId="2242" xr:uid="{CA9B78D8-8DE5-40DB-AA41-41BEBDE80379}"/>
    <cellStyle name="通貨 2 3 11 3 2" xfId="53325" xr:uid="{06A5281B-B842-44FA-9336-D9902A5E4452}"/>
    <cellStyle name="通貨 2 3 11 3 2 2" xfId="54989" xr:uid="{85CC8445-284A-441C-BE1A-8970BE9AB433}"/>
    <cellStyle name="通貨 2 3 11 3 3" xfId="54157" xr:uid="{1F1E5004-7DAE-46DF-8F86-502B6F36A525}"/>
    <cellStyle name="通貨 2 3 11 3 4" xfId="52493" xr:uid="{F62E8685-A9A1-4D33-885F-E6B489F91378}"/>
    <cellStyle name="通貨 2 3 11 4" xfId="52909" xr:uid="{4995A404-16AC-411B-8055-164FF65703F7}"/>
    <cellStyle name="通貨 2 3 11 4 2" xfId="54573" xr:uid="{E8504904-6FF7-46C0-913F-1AE16D016585}"/>
    <cellStyle name="通貨 2 3 11 5" xfId="52077" xr:uid="{16372AFA-3750-4AE1-A3AA-672C0669E2F1}"/>
    <cellStyle name="通貨 2 3 11 6" xfId="53741" xr:uid="{792F5B6A-22EA-4CA8-AB3B-053587EAF6E8}"/>
    <cellStyle name="通貨 2 3 11 7" xfId="51661" xr:uid="{7DF83508-2753-4450-98BC-C2AEFC3AAFB1}"/>
    <cellStyle name="通貨 2 3 12" xfId="1904" xr:uid="{F7233B74-9CF9-4085-B6ED-DE8CF1904186}"/>
    <cellStyle name="通貨 2 3 12 2" xfId="51882" xr:uid="{3FBA833F-53DE-4D25-8CA1-95BFF025117C}"/>
    <cellStyle name="通貨 2 3 12 2 2" xfId="52714" xr:uid="{4B65BD37-B9BE-4252-B6D6-7A6410F6828C}"/>
    <cellStyle name="通貨 2 3 12 2 2 2" xfId="53546" xr:uid="{B1796E70-C3B8-4E0A-8264-470E977011EE}"/>
    <cellStyle name="通貨 2 3 12 2 2 2 2" xfId="55210" xr:uid="{AB6D78AF-CEF3-4CE6-90CE-1ACC97861E84}"/>
    <cellStyle name="通貨 2 3 12 2 2 3" xfId="54378" xr:uid="{D55FD09B-9DEC-41E0-AE84-F6A3433F410C}"/>
    <cellStyle name="通貨 2 3 12 2 3" xfId="53130" xr:uid="{5D9B0E02-3DF0-4C93-8BD7-29BA02CD6F2E}"/>
    <cellStyle name="通貨 2 3 12 2 3 2" xfId="54794" xr:uid="{BF14FD87-A6D9-4671-B0EF-54EBB3236D51}"/>
    <cellStyle name="通貨 2 3 12 2 4" xfId="52298" xr:uid="{4BD64709-A4DC-4E6D-97ED-1F613574B991}"/>
    <cellStyle name="通貨 2 3 12 2 5" xfId="53962" xr:uid="{87EF8C4E-8D7E-4B0E-BA62-B09E0564EA93}"/>
    <cellStyle name="通貨 2 3 12 3" xfId="52506" xr:uid="{932A9FF4-601B-4A1C-9C92-48B39E34B3EF}"/>
    <cellStyle name="通貨 2 3 12 3 2" xfId="53338" xr:uid="{FF2D6E8D-6AAA-49B9-B99F-01A3938606D6}"/>
    <cellStyle name="通貨 2 3 12 3 2 2" xfId="55002" xr:uid="{A555682D-CCCC-4B94-AFD6-44BE7F41C93A}"/>
    <cellStyle name="通貨 2 3 12 3 3" xfId="54170" xr:uid="{C7B92254-4090-4ADD-9E9E-B1B71496402B}"/>
    <cellStyle name="通貨 2 3 12 4" xfId="52922" xr:uid="{F4DF34B2-6BF4-4439-AC21-6460411A7673}"/>
    <cellStyle name="通貨 2 3 12 4 2" xfId="54586" xr:uid="{6139D5CD-07E1-4119-A5C7-E7A3FD338F2A}"/>
    <cellStyle name="通貨 2 3 12 5" xfId="52090" xr:uid="{FEF59F95-0165-44D8-B186-2D24C360E458}"/>
    <cellStyle name="通貨 2 3 12 6" xfId="53754" xr:uid="{94B04964-8F2D-4CB2-9BB4-4A9C3C9B8292}"/>
    <cellStyle name="通貨 2 3 12 7" xfId="51674" xr:uid="{463BEF50-2C16-4EBB-9680-08967DA202B2}"/>
    <cellStyle name="通貨 2 3 13" xfId="1917" xr:uid="{D39F1149-17F1-488F-9B50-C791391A6FA1}"/>
    <cellStyle name="通貨 2 3 13 2" xfId="51895" xr:uid="{90813BCB-D31D-4A0A-9934-E9A57AC3EE2F}"/>
    <cellStyle name="通貨 2 3 13 2 2" xfId="52727" xr:uid="{FBC66376-86D9-4E74-A6F6-F346D4D4D9C1}"/>
    <cellStyle name="通貨 2 3 13 2 2 2" xfId="53559" xr:uid="{6DD30248-69B3-46D1-AF9D-6D7F8C42895E}"/>
    <cellStyle name="通貨 2 3 13 2 2 2 2" xfId="55223" xr:uid="{55D956D7-9346-454C-A7D1-BCC6959D892B}"/>
    <cellStyle name="通貨 2 3 13 2 2 3" xfId="54391" xr:uid="{A9542F22-78A7-42E3-A618-FEEA3E543432}"/>
    <cellStyle name="通貨 2 3 13 2 3" xfId="53143" xr:uid="{4C8F9FFC-E4EE-4C8F-8617-A6757DD66A69}"/>
    <cellStyle name="通貨 2 3 13 2 3 2" xfId="54807" xr:uid="{A92FB6D7-4E91-4955-829C-8D8C21F01D1C}"/>
    <cellStyle name="通貨 2 3 13 2 4" xfId="52311" xr:uid="{7946C0AB-D774-4AC3-BEBE-0DBF420CAD6E}"/>
    <cellStyle name="通貨 2 3 13 2 5" xfId="53975" xr:uid="{95BCB121-03D7-431F-AF3A-6DCA10F9C0E1}"/>
    <cellStyle name="通貨 2 3 13 3" xfId="52519" xr:uid="{43FA65A6-7B9E-44C2-9C44-23F131E2BDDB}"/>
    <cellStyle name="通貨 2 3 13 3 2" xfId="53351" xr:uid="{C607E112-5195-43B4-A88D-521C952537C4}"/>
    <cellStyle name="通貨 2 3 13 3 2 2" xfId="55015" xr:uid="{CE080E2A-7C46-4D9D-89A2-2FD338627EC2}"/>
    <cellStyle name="通貨 2 3 13 3 3" xfId="54183" xr:uid="{AECC4B98-1FB9-4902-BB3D-9BBCDBF635D4}"/>
    <cellStyle name="通貨 2 3 13 4" xfId="52935" xr:uid="{E685BB71-416D-4FEE-ABED-7F6DAE3018CE}"/>
    <cellStyle name="通貨 2 3 13 4 2" xfId="54599" xr:uid="{5312593A-4A8C-4D6A-B257-1E9B528AC49D}"/>
    <cellStyle name="通貨 2 3 13 5" xfId="52103" xr:uid="{A95A8ED4-270C-4E7F-9592-2FBB264B4ED6}"/>
    <cellStyle name="通貨 2 3 13 6" xfId="53767" xr:uid="{AE63B041-6C74-4370-BCDC-FCB3119E86F0}"/>
    <cellStyle name="通貨 2 3 13 7" xfId="51687" xr:uid="{84217EFE-F2CF-4CB8-ADCF-9108E44790E1}"/>
    <cellStyle name="通貨 2 3 14" xfId="1935" xr:uid="{3423E584-5049-4C62-8C75-A570FA99C7DC}"/>
    <cellStyle name="通貨 2 3 14 2" xfId="51909" xr:uid="{126DC16A-6301-4EE6-8F37-8CDBAC2D784C}"/>
    <cellStyle name="通貨 2 3 14 2 2" xfId="52741" xr:uid="{96CBF137-841D-40D2-85E2-FF8C296DE7D9}"/>
    <cellStyle name="通貨 2 3 14 2 2 2" xfId="53573" xr:uid="{5EF80D54-9FD3-4241-A3AC-A9230F40F20C}"/>
    <cellStyle name="通貨 2 3 14 2 2 2 2" xfId="55237" xr:uid="{DEF81E70-9239-4A49-8746-A44C1ABC7F2C}"/>
    <cellStyle name="通貨 2 3 14 2 2 3" xfId="54405" xr:uid="{2541C33D-6013-410A-A27E-E082950CC8D3}"/>
    <cellStyle name="通貨 2 3 14 2 3" xfId="53157" xr:uid="{084EAAA4-3BC2-43CA-BE46-171D36F10B97}"/>
    <cellStyle name="通貨 2 3 14 2 3 2" xfId="54821" xr:uid="{99DCBD15-1240-4A97-B0E8-AD3CFF9C0E29}"/>
    <cellStyle name="通貨 2 3 14 2 4" xfId="52325" xr:uid="{512CE3A7-34D8-423D-9F7D-708FAA3095D8}"/>
    <cellStyle name="通貨 2 3 14 2 5" xfId="53989" xr:uid="{A914ECB9-14DA-4153-9E73-E00F88E6C47F}"/>
    <cellStyle name="通貨 2 3 14 3" xfId="52533" xr:uid="{BDEA2A6B-F742-438B-8B99-923E6B112B1E}"/>
    <cellStyle name="通貨 2 3 14 3 2" xfId="53365" xr:uid="{7581F717-9215-458B-A350-81C62769F567}"/>
    <cellStyle name="通貨 2 3 14 3 2 2" xfId="55029" xr:uid="{A2D9FB8C-D942-4FA8-BFE2-38801B6D1BEE}"/>
    <cellStyle name="通貨 2 3 14 3 3" xfId="54197" xr:uid="{F8EBDF1A-2BEB-4F44-A6F8-AD9D23064E53}"/>
    <cellStyle name="通貨 2 3 14 4" xfId="52949" xr:uid="{F36BFC41-7355-437B-BE31-9AA43BEFEF43}"/>
    <cellStyle name="通貨 2 3 14 4 2" xfId="54613" xr:uid="{85B66A45-B1E4-4416-839B-8AA53CC9ABFE}"/>
    <cellStyle name="通貨 2 3 14 5" xfId="52117" xr:uid="{2B22756A-2510-4280-B57A-AAA355128DDE}"/>
    <cellStyle name="通貨 2 3 14 6" xfId="53781" xr:uid="{06CEAEFE-ADAB-4519-A125-35E5831C3DAC}"/>
    <cellStyle name="通貨 2 3 14 7" xfId="51701" xr:uid="{A7A74A5B-4A56-4DC8-8AE3-89FE8200302F}"/>
    <cellStyle name="通貨 2 3 15" xfId="1949" xr:uid="{77FF37F2-8228-427F-B711-11DD2CB442AC}"/>
    <cellStyle name="通貨 2 3 15 2" xfId="51923" xr:uid="{862B6912-580E-4143-940A-65EA87E224F2}"/>
    <cellStyle name="通貨 2 3 15 2 2" xfId="52755" xr:uid="{95182117-E42A-40BE-8E1E-B3162357A39C}"/>
    <cellStyle name="通貨 2 3 15 2 2 2" xfId="53587" xr:uid="{3065E2B5-50C0-4FE4-8C3D-9076CE9DADC7}"/>
    <cellStyle name="通貨 2 3 15 2 2 2 2" xfId="55251" xr:uid="{9CCD0E20-D7B9-4930-AC38-4D383A591560}"/>
    <cellStyle name="通貨 2 3 15 2 2 3" xfId="54419" xr:uid="{8426BC96-56CB-43C4-86B5-4AC2117599D0}"/>
    <cellStyle name="通貨 2 3 15 2 3" xfId="53171" xr:uid="{5895DB29-2273-407F-8359-E7C50EE5314A}"/>
    <cellStyle name="通貨 2 3 15 2 3 2" xfId="54835" xr:uid="{89928887-19E7-4410-BB25-D4D7B4387A88}"/>
    <cellStyle name="通貨 2 3 15 2 4" xfId="52339" xr:uid="{465B6B8C-543E-436F-A261-24479D148D79}"/>
    <cellStyle name="通貨 2 3 15 2 5" xfId="54003" xr:uid="{B5F1E26F-EAF1-48FD-9DA2-55CA2C8AB5B6}"/>
    <cellStyle name="通貨 2 3 15 3" xfId="52547" xr:uid="{92C28CAF-54D3-4D9C-95D7-1E789BCE0847}"/>
    <cellStyle name="通貨 2 3 15 3 2" xfId="53379" xr:uid="{FC5D0E29-63AD-466A-8BDD-FAB685AB2C77}"/>
    <cellStyle name="通貨 2 3 15 3 2 2" xfId="55043" xr:uid="{EAA8B1A1-B2D4-47CC-9C26-C895390EA53A}"/>
    <cellStyle name="通貨 2 3 15 3 3" xfId="54211" xr:uid="{B6D5D704-9C25-42AC-A540-68BE5AD5EE15}"/>
    <cellStyle name="通貨 2 3 15 4" xfId="52963" xr:uid="{0474657D-6D65-4BAF-9C41-45D3A12B15AB}"/>
    <cellStyle name="通貨 2 3 15 4 2" xfId="54627" xr:uid="{7B746E35-DAF1-4D59-9E0D-7BD4E3310D72}"/>
    <cellStyle name="通貨 2 3 15 5" xfId="52131" xr:uid="{AF67CF35-FC8E-40E6-86E8-99838533503C}"/>
    <cellStyle name="通貨 2 3 15 6" xfId="53795" xr:uid="{40918C8E-328A-4372-B9F5-1034EF2EDD40}"/>
    <cellStyle name="通貨 2 3 15 7" xfId="51715" xr:uid="{878ECDA8-700C-4453-8ECD-05DD87C39853}"/>
    <cellStyle name="通貨 2 3 16" xfId="1963" xr:uid="{0B5AE1D9-9476-4648-84BB-1C2E4D59E8BB}"/>
    <cellStyle name="通貨 2 3 16 2" xfId="51937" xr:uid="{032C31BE-78C0-4042-B691-6A0CBA488155}"/>
    <cellStyle name="通貨 2 3 16 2 2" xfId="52769" xr:uid="{91F2BBEE-3D05-4B91-A4E9-116E91B61FE2}"/>
    <cellStyle name="通貨 2 3 16 2 2 2" xfId="53601" xr:uid="{96549DDF-FFE7-4B8D-823F-52213815027D}"/>
    <cellStyle name="通貨 2 3 16 2 2 2 2" xfId="55265" xr:uid="{958C1A2E-6004-41D1-8110-EAF0813E944C}"/>
    <cellStyle name="通貨 2 3 16 2 2 3" xfId="54433" xr:uid="{4572E41D-CB93-427F-8EE3-C4B113F25725}"/>
    <cellStyle name="通貨 2 3 16 2 3" xfId="53185" xr:uid="{0EA81CEB-99CF-454B-9284-029062024033}"/>
    <cellStyle name="通貨 2 3 16 2 3 2" xfId="54849" xr:uid="{B89D748B-B506-4CC9-A22F-1203531187E7}"/>
    <cellStyle name="通貨 2 3 16 2 4" xfId="52353" xr:uid="{FEFC9319-A6D5-4239-8B78-785B739966B7}"/>
    <cellStyle name="通貨 2 3 16 2 5" xfId="54017" xr:uid="{D6298B3A-6E99-49F7-9612-4FE7E5F16B43}"/>
    <cellStyle name="通貨 2 3 16 3" xfId="52561" xr:uid="{69E22C1A-EC64-4CD6-9462-A9A664E2EDB3}"/>
    <cellStyle name="通貨 2 3 16 3 2" xfId="53393" xr:uid="{6CA9A033-3D3E-4774-8D4A-BF653A87E085}"/>
    <cellStyle name="通貨 2 3 16 3 2 2" xfId="55057" xr:uid="{3C0C5DCA-FB4A-4EEB-B346-D268109BA093}"/>
    <cellStyle name="通貨 2 3 16 3 3" xfId="54225" xr:uid="{02511E2B-9507-4BEC-9D3E-320833F7A549}"/>
    <cellStyle name="通貨 2 3 16 4" xfId="52977" xr:uid="{1C68D0A1-5F8D-4108-B6E6-288C61BFDFFB}"/>
    <cellStyle name="通貨 2 3 16 4 2" xfId="54641" xr:uid="{22DB71CD-964C-4F1E-B519-A892125F55B0}"/>
    <cellStyle name="通貨 2 3 16 5" xfId="52145" xr:uid="{4CF98818-53C3-4791-80CB-6123A15ABA35}"/>
    <cellStyle name="通貨 2 3 16 6" xfId="53809" xr:uid="{7FA88F0A-0E9B-4573-95D2-58910AE71623}"/>
    <cellStyle name="通貨 2 3 16 7" xfId="51729" xr:uid="{F4F9BF66-92BF-4718-A0EE-39DDBBF66889}"/>
    <cellStyle name="通貨 2 3 17" xfId="1977" xr:uid="{BF17DF0C-42D3-4C94-8576-E75EBCF85F75}"/>
    <cellStyle name="通貨 2 3 17 2" xfId="52575" xr:uid="{31A34268-7B42-4E6B-AE58-FD404BDE4BD0}"/>
    <cellStyle name="通貨 2 3 17 2 2" xfId="53407" xr:uid="{E5004EB0-09A8-48F1-86F9-BCF1D71AF52D}"/>
    <cellStyle name="通貨 2 3 17 2 2 2" xfId="55071" xr:uid="{309BA275-3F68-49F2-9486-528C1AA67D7B}"/>
    <cellStyle name="通貨 2 3 17 2 3" xfId="54239" xr:uid="{A6A44070-B5AE-4128-8FBA-DB37256D531C}"/>
    <cellStyle name="通貨 2 3 17 3" xfId="52991" xr:uid="{37DB4763-6955-48E4-A4A8-B065D7D68A66}"/>
    <cellStyle name="通貨 2 3 17 3 2" xfId="54655" xr:uid="{3B71A246-1978-49D4-8415-1971684236F6}"/>
    <cellStyle name="通貨 2 3 17 4" xfId="52159" xr:uid="{2B408DC0-862E-4A75-99B3-1B36CBBF22B5}"/>
    <cellStyle name="通貨 2 3 17 5" xfId="53823" xr:uid="{F0C9D21E-FCF8-4392-A39E-153BE29DA5B7}"/>
    <cellStyle name="通貨 2 3 17 6" xfId="51743" xr:uid="{E32DDE16-95D2-4B01-A14E-8B84A7F0F4C7}"/>
    <cellStyle name="通貨 2 3 18" xfId="2116" xr:uid="{50B8EFED-74F9-482E-9E15-6765462B5CB4}"/>
    <cellStyle name="通貨 2 3 18 2" xfId="53199" xr:uid="{F6BAFD41-EE14-4CF9-9DB2-207DDD454414}"/>
    <cellStyle name="通貨 2 3 18 2 2" xfId="54863" xr:uid="{138AC2CA-B6F9-422E-98BE-DAC28F7D04AD}"/>
    <cellStyle name="通貨 2 3 18 3" xfId="54031" xr:uid="{AE8E8D2A-3CE4-463C-A0B2-DC9F76732873}"/>
    <cellStyle name="通貨 2 3 18 4" xfId="52367" xr:uid="{3E6328E0-232B-4353-A66B-01A3EEE1627D}"/>
    <cellStyle name="通貨 2 3 19" xfId="52783" xr:uid="{15E861D1-0DC3-44B7-AB49-6A2F946F24BF}"/>
    <cellStyle name="通貨 2 3 19 2" xfId="54447" xr:uid="{8E05E01E-8905-4045-B8D0-1F1BD142C43B}"/>
    <cellStyle name="通貨 2 3 2" xfId="1776" xr:uid="{C983A22D-8398-4C58-8932-9E6549E3A32A}"/>
    <cellStyle name="通貨 2 3 2 2" xfId="1988" xr:uid="{2DC415CD-9064-44FA-BE98-0FB9FCAE401A}"/>
    <cellStyle name="通貨 2 3 2 2 2" xfId="52586" xr:uid="{C8CD30A4-E216-4787-8CBD-EF76BEEE3AB8}"/>
    <cellStyle name="通貨 2 3 2 2 2 2" xfId="53418" xr:uid="{B91620AA-DE3D-4A7A-B3BD-6771F535FD1C}"/>
    <cellStyle name="通貨 2 3 2 2 2 2 2" xfId="55082" xr:uid="{3A48E173-8F7A-4899-AEB2-D488849F5C79}"/>
    <cellStyle name="通貨 2 3 2 2 2 3" xfId="54250" xr:uid="{2BC6371B-CE3B-45BF-9C1A-DA7CD21CA310}"/>
    <cellStyle name="通貨 2 3 2 2 3" xfId="53002" xr:uid="{3833534C-7033-41EC-BCA1-562384262FA9}"/>
    <cellStyle name="通貨 2 3 2 2 3 2" xfId="54666" xr:uid="{18D7FFFA-3536-48D5-8F09-8A71BDC15A9B}"/>
    <cellStyle name="通貨 2 3 2 2 4" xfId="52170" xr:uid="{EB12AC98-D8B6-43E3-A08A-A34BE263CC2B}"/>
    <cellStyle name="通貨 2 3 2 2 5" xfId="53834" xr:uid="{C0BECF58-8B4D-4D1D-B5DF-160257F91FD4}"/>
    <cellStyle name="通貨 2 3 2 2 6" xfId="51754" xr:uid="{B7C8D543-4448-40A9-B49E-C71CEEF58EB0}"/>
    <cellStyle name="通貨 2 3 2 3" xfId="2127" xr:uid="{5BEC5485-C3F7-44CC-9AFB-CE94F085A8C3}"/>
    <cellStyle name="通貨 2 3 2 3 2" xfId="53210" xr:uid="{11614A46-9853-49DD-8483-2C3100AE30F6}"/>
    <cellStyle name="通貨 2 3 2 3 2 2" xfId="54874" xr:uid="{B9C2AC99-BC0B-4791-AE3C-0F01700009D9}"/>
    <cellStyle name="通貨 2 3 2 3 3" xfId="54042" xr:uid="{08C776F7-9D6D-4465-8AEA-F347C1679CB5}"/>
    <cellStyle name="通貨 2 3 2 3 4" xfId="52378" xr:uid="{9F736BCC-5C93-4103-8775-D96E195C8B0E}"/>
    <cellStyle name="通貨 2 3 2 4" xfId="52794" xr:uid="{02B0C1C5-40CB-4927-8F29-E0B06656049C}"/>
    <cellStyle name="通貨 2 3 2 4 2" xfId="54458" xr:uid="{4E49C2A5-35C5-4493-90AF-57F7BE5CEA79}"/>
    <cellStyle name="通貨 2 3 2 5" xfId="51962" xr:uid="{F763FB22-7C94-4F6E-99B1-E6BE5CD3D974}"/>
    <cellStyle name="通貨 2 3 2 6" xfId="53626" xr:uid="{EC34184D-1CAE-418F-B725-82711F7BB861}"/>
    <cellStyle name="通貨 2 3 2 7" xfId="51546" xr:uid="{A9BC235D-2600-4089-9135-750B3461AD5C}"/>
    <cellStyle name="通貨 2 3 20" xfId="51951" xr:uid="{BCBA1F9D-7FAF-49EE-B5B8-2917048C2EAD}"/>
    <cellStyle name="通貨 2 3 21" xfId="53615" xr:uid="{BD4764E9-3CB2-4272-B178-4416C6F09104}"/>
    <cellStyle name="通貨 2 3 22" xfId="51535" xr:uid="{6759D580-510A-4BDB-A439-A1F016DBC8D8}"/>
    <cellStyle name="通貨 2 3 23" xfId="55282" xr:uid="{C17C0A38-B405-445A-BEEE-F599A4EC96BD}"/>
    <cellStyle name="通貨 2 3 3" xfId="1787" xr:uid="{6FADCA6F-BE9C-4B49-A594-52EF2F0E66F7}"/>
    <cellStyle name="通貨 2 3 3 2" xfId="1999" xr:uid="{6EAC75BF-E186-4269-A0C3-79A36C76DD49}"/>
    <cellStyle name="通貨 2 3 3 2 2" xfId="52597" xr:uid="{783E6346-C4D7-4600-AA49-4464B81D309A}"/>
    <cellStyle name="通貨 2 3 3 2 2 2" xfId="53429" xr:uid="{1AEF84ED-134B-4C41-A2A1-DF27A2F2AD74}"/>
    <cellStyle name="通貨 2 3 3 2 2 2 2" xfId="55093" xr:uid="{F0A531AA-1CAF-4A0D-AFBE-0F5BE54D40CE}"/>
    <cellStyle name="通貨 2 3 3 2 2 3" xfId="54261" xr:uid="{BAA56F7B-70CD-466F-AB58-E51FEAAFA7A2}"/>
    <cellStyle name="通貨 2 3 3 2 3" xfId="53013" xr:uid="{392FD018-3773-463C-A7FE-8552F7CD542F}"/>
    <cellStyle name="通貨 2 3 3 2 3 2" xfId="54677" xr:uid="{3EAABACA-2069-443E-9A03-72753849720F}"/>
    <cellStyle name="通貨 2 3 3 2 4" xfId="52181" xr:uid="{273CDC9D-DC6C-4333-A489-9634C0066458}"/>
    <cellStyle name="通貨 2 3 3 2 5" xfId="53845" xr:uid="{E4B9B807-C8FF-4C99-A8CC-05DBDDC72F44}"/>
    <cellStyle name="通貨 2 3 3 2 6" xfId="51765" xr:uid="{3FF9CB2F-3140-4896-87A1-2B362BA55D4A}"/>
    <cellStyle name="通貨 2 3 3 3" xfId="2138" xr:uid="{B39FC6D7-2BE3-42B1-B7E4-DB3E5D4E824A}"/>
    <cellStyle name="通貨 2 3 3 3 2" xfId="53221" xr:uid="{93E8AD7C-272B-4DBB-9351-0F035D53B417}"/>
    <cellStyle name="通貨 2 3 3 3 2 2" xfId="54885" xr:uid="{420D7C14-C4F3-44EE-9509-7345CC515680}"/>
    <cellStyle name="通貨 2 3 3 3 3" xfId="54053" xr:uid="{5B7A6F28-9B3C-46AC-894C-313C8E47327A}"/>
    <cellStyle name="通貨 2 3 3 3 4" xfId="52389" xr:uid="{A5848C38-A6CB-4BDD-9E09-8674713FAF02}"/>
    <cellStyle name="通貨 2 3 3 4" xfId="52805" xr:uid="{1BD7743F-1DEB-43D6-B581-BCDE11746107}"/>
    <cellStyle name="通貨 2 3 3 4 2" xfId="54469" xr:uid="{5C6F17AA-2771-4E13-A6B6-05257B85512C}"/>
    <cellStyle name="通貨 2 3 3 5" xfId="51973" xr:uid="{D2887598-306F-42DB-95F7-D494AD7982B8}"/>
    <cellStyle name="通貨 2 3 3 6" xfId="53637" xr:uid="{8811924B-B84F-4E55-9156-2BEC085968F9}"/>
    <cellStyle name="通貨 2 3 3 7" xfId="51557" xr:uid="{1431ACAA-D8C8-4E18-B9E1-CA46F8916B5B}"/>
    <cellStyle name="通貨 2 3 4" xfId="1800" xr:uid="{A6F1F304-DE82-45C7-B2D1-3D2F83698AF1}"/>
    <cellStyle name="通貨 2 3 4 2" xfId="2012" xr:uid="{88372B4A-E176-487A-B715-6FD90CE56815}"/>
    <cellStyle name="通貨 2 3 4 2 2" xfId="52610" xr:uid="{8EDB74C5-D787-4812-A768-3E3368851BCB}"/>
    <cellStyle name="通貨 2 3 4 2 2 2" xfId="53442" xr:uid="{99664C82-4F1E-4745-8A64-63836D763AA3}"/>
    <cellStyle name="通貨 2 3 4 2 2 2 2" xfId="55106" xr:uid="{917AFFFC-9F42-48EE-8B85-8B78C850A3B9}"/>
    <cellStyle name="通貨 2 3 4 2 2 3" xfId="54274" xr:uid="{6A33C681-13DE-4B83-AFC6-57CD32EC8046}"/>
    <cellStyle name="通貨 2 3 4 2 3" xfId="53026" xr:uid="{152B25CD-7601-4455-8EDD-6E9DE7F40CD3}"/>
    <cellStyle name="通貨 2 3 4 2 3 2" xfId="54690" xr:uid="{5A9481C5-1576-4F72-ADB5-9FA1E8B07D75}"/>
    <cellStyle name="通貨 2 3 4 2 4" xfId="52194" xr:uid="{15A59D1C-C565-4EF6-BF12-1B5FA507BC86}"/>
    <cellStyle name="通貨 2 3 4 2 5" xfId="53858" xr:uid="{8F28E81C-D9E8-405F-9AC3-DB89CD822F48}"/>
    <cellStyle name="通貨 2 3 4 2 6" xfId="51778" xr:uid="{14EE4F31-3AC0-4C93-B6C3-89F77485616F}"/>
    <cellStyle name="通貨 2 3 4 3" xfId="2151" xr:uid="{A5ACB6CD-63D0-4908-8D53-843E90FFA6DB}"/>
    <cellStyle name="通貨 2 3 4 3 2" xfId="53234" xr:uid="{9D1550B2-5588-4BB0-8DAE-C2C3D1965EBD}"/>
    <cellStyle name="通貨 2 3 4 3 2 2" xfId="54898" xr:uid="{7B816568-F9DB-41FF-8C9C-52DD3EC09A6D}"/>
    <cellStyle name="通貨 2 3 4 3 3" xfId="54066" xr:uid="{94D86E34-D836-4560-AF6A-15FED58E6CC0}"/>
    <cellStyle name="通貨 2 3 4 3 4" xfId="52402" xr:uid="{9DEDCF94-02D7-4EF4-A0FD-D72EEE6B38C5}"/>
    <cellStyle name="通貨 2 3 4 4" xfId="52818" xr:uid="{6127E1E8-73CD-4F36-97AF-B29C7390124E}"/>
    <cellStyle name="通貨 2 3 4 4 2" xfId="54482" xr:uid="{980B607A-F808-4282-B7BE-642673FD95CB}"/>
    <cellStyle name="通貨 2 3 4 5" xfId="51986" xr:uid="{202BF783-6489-4D83-A49E-35270713E4D2}"/>
    <cellStyle name="通貨 2 3 4 6" xfId="53650" xr:uid="{7A80F9A5-C6E7-47A4-978C-8EB57FE699ED}"/>
    <cellStyle name="通貨 2 3 4 7" xfId="51570" xr:uid="{85136542-97DD-4067-B0DE-CFD80CA29DB7}"/>
    <cellStyle name="通貨 2 3 5" xfId="1813" xr:uid="{7698E0A6-B18E-4F14-ABE7-1EEAB6449A42}"/>
    <cellStyle name="通貨 2 3 5 2" xfId="2025" xr:uid="{0D15F2BF-D24C-4A61-A423-89AF7FB92729}"/>
    <cellStyle name="通貨 2 3 5 2 2" xfId="52623" xr:uid="{EA562A7F-07E8-4CF3-8515-2AAF8F7451B3}"/>
    <cellStyle name="通貨 2 3 5 2 2 2" xfId="53455" xr:uid="{A48B958F-8B30-4906-BAD4-95183117ED82}"/>
    <cellStyle name="通貨 2 3 5 2 2 2 2" xfId="55119" xr:uid="{59F72685-9DD5-4973-BEB6-D9546536B192}"/>
    <cellStyle name="通貨 2 3 5 2 2 3" xfId="54287" xr:uid="{0937E06C-782F-4ECB-BFCE-405D0666C836}"/>
    <cellStyle name="通貨 2 3 5 2 3" xfId="53039" xr:uid="{F999A593-ACD7-4451-B39E-3E5907D720CA}"/>
    <cellStyle name="通貨 2 3 5 2 3 2" xfId="54703" xr:uid="{568AC839-723B-44F1-8219-6328D7D0C8E1}"/>
    <cellStyle name="通貨 2 3 5 2 4" xfId="52207" xr:uid="{CF7C8D20-97A9-41D2-8888-18A61F2ACB7A}"/>
    <cellStyle name="通貨 2 3 5 2 5" xfId="53871" xr:uid="{D6BC4FBB-CD6D-414C-B817-82D74C81626D}"/>
    <cellStyle name="通貨 2 3 5 2 6" xfId="51791" xr:uid="{44595F7C-D568-4099-9E8B-01079626C44D}"/>
    <cellStyle name="通貨 2 3 5 3" xfId="2164" xr:uid="{E96681A7-ECE8-4498-92C4-E0BBCEBDFF19}"/>
    <cellStyle name="通貨 2 3 5 3 2" xfId="53247" xr:uid="{DDB38F40-5A79-4B3A-8B71-224BE37F77C9}"/>
    <cellStyle name="通貨 2 3 5 3 2 2" xfId="54911" xr:uid="{1B9D65B2-7F5C-44C4-A3BA-D28192A3924D}"/>
    <cellStyle name="通貨 2 3 5 3 3" xfId="54079" xr:uid="{E66EFD74-4B68-4408-AE9F-28547F2919E8}"/>
    <cellStyle name="通貨 2 3 5 3 4" xfId="52415" xr:uid="{BB4AC5B1-4F55-4E94-8BA4-BBBC0B5F2E91}"/>
    <cellStyle name="通貨 2 3 5 4" xfId="52831" xr:uid="{40A0D820-D22B-4469-B82F-923E2185628A}"/>
    <cellStyle name="通貨 2 3 5 4 2" xfId="54495" xr:uid="{EBA133A4-81F4-412D-847F-BB6E5E6CA526}"/>
    <cellStyle name="通貨 2 3 5 5" xfId="51999" xr:uid="{425CC172-4E9D-4D7E-9C0C-61E419670CE4}"/>
    <cellStyle name="通貨 2 3 5 6" xfId="53663" xr:uid="{CC1D1AC4-CF15-47C8-9BC6-D92DA659B1DC}"/>
    <cellStyle name="通貨 2 3 5 7" xfId="51583" xr:uid="{A20C1117-CC06-49EE-80FD-15BEA2628186}"/>
    <cellStyle name="通貨 2 3 6" xfId="1826" xr:uid="{0322D1AB-1C9D-449B-991F-712686D2BDCD}"/>
    <cellStyle name="通貨 2 3 6 2" xfId="2038" xr:uid="{0A802D93-C075-4C65-9FC0-A2B8DA9F9901}"/>
    <cellStyle name="通貨 2 3 6 2 2" xfId="52636" xr:uid="{6755C8F4-6D8C-4B46-90E2-5B7CBB354939}"/>
    <cellStyle name="通貨 2 3 6 2 2 2" xfId="53468" xr:uid="{2FD156AA-CED1-428D-A39D-1280089A63CF}"/>
    <cellStyle name="通貨 2 3 6 2 2 2 2" xfId="55132" xr:uid="{A858003A-DCE7-47DD-8E30-282F873A2A74}"/>
    <cellStyle name="通貨 2 3 6 2 2 3" xfId="54300" xr:uid="{21413C1C-F741-455E-8456-32DE59B66D03}"/>
    <cellStyle name="通貨 2 3 6 2 3" xfId="53052" xr:uid="{45F51011-F684-44FE-AF79-B123710914BD}"/>
    <cellStyle name="通貨 2 3 6 2 3 2" xfId="54716" xr:uid="{37585B8B-18F0-44AE-B515-FA14111A4630}"/>
    <cellStyle name="通貨 2 3 6 2 4" xfId="52220" xr:uid="{57016B5A-1BF3-48AF-9606-7E63D3EFDCA0}"/>
    <cellStyle name="通貨 2 3 6 2 5" xfId="53884" xr:uid="{97A0AF2F-55E3-4326-9EF8-3E35A879969F}"/>
    <cellStyle name="通貨 2 3 6 2 6" xfId="51804" xr:uid="{33656319-0FD8-4736-A016-24DBCE07E43E}"/>
    <cellStyle name="通貨 2 3 6 3" xfId="2177" xr:uid="{453806E6-0B1D-458B-AA62-CAED6EE4CC92}"/>
    <cellStyle name="通貨 2 3 6 3 2" xfId="53260" xr:uid="{0EE190B9-BD90-4BBF-A2B2-E9939F66F041}"/>
    <cellStyle name="通貨 2 3 6 3 2 2" xfId="54924" xr:uid="{F5CC573C-9BC3-46BD-AEB7-10A0D5954989}"/>
    <cellStyle name="通貨 2 3 6 3 3" xfId="54092" xr:uid="{164A2CB3-4DBB-474D-82B3-16B4EFD83264}"/>
    <cellStyle name="通貨 2 3 6 3 4" xfId="52428" xr:uid="{B2D650B5-5EE9-422E-9F79-A1B7F8303B4B}"/>
    <cellStyle name="通貨 2 3 6 4" xfId="52844" xr:uid="{01CD2CEB-B389-46C9-98C9-FE8E6EEEB7BC}"/>
    <cellStyle name="通貨 2 3 6 4 2" xfId="54508" xr:uid="{0D71906A-967C-4BF5-BD79-21024D3CA945}"/>
    <cellStyle name="通貨 2 3 6 5" xfId="52012" xr:uid="{474E7FC7-EDDD-49F3-8A33-5704FF064C1D}"/>
    <cellStyle name="通貨 2 3 6 6" xfId="53676" xr:uid="{7B3C8A44-D617-4E2E-803C-EDD25CBDB5C6}"/>
    <cellStyle name="通貨 2 3 6 7" xfId="51596" xr:uid="{60E255A5-3D37-4178-84DD-4C5E10853CA4}"/>
    <cellStyle name="通貨 2 3 7" xfId="1839" xr:uid="{CD42B49A-1511-467E-BF6A-4B0A9D44798A}"/>
    <cellStyle name="通貨 2 3 7 2" xfId="2051" xr:uid="{CAF2EB97-7B53-4928-A6E2-95FD7EB341AC}"/>
    <cellStyle name="通貨 2 3 7 2 2" xfId="52649" xr:uid="{05EB1804-DC6B-4C62-B6BE-21C543904E71}"/>
    <cellStyle name="通貨 2 3 7 2 2 2" xfId="53481" xr:uid="{5CBADF79-DBE7-4D5B-B0BC-B72D4840A88B}"/>
    <cellStyle name="通貨 2 3 7 2 2 2 2" xfId="55145" xr:uid="{4B771EB8-C8C6-4BA9-84DD-BA7F786D8C38}"/>
    <cellStyle name="通貨 2 3 7 2 2 3" xfId="54313" xr:uid="{E3CD6B96-E111-4427-9522-6D49C527006D}"/>
    <cellStyle name="通貨 2 3 7 2 3" xfId="53065" xr:uid="{D02D47F0-7434-4913-AF31-DB36051B324E}"/>
    <cellStyle name="通貨 2 3 7 2 3 2" xfId="54729" xr:uid="{27172701-B4DC-4796-B07E-7867A7379681}"/>
    <cellStyle name="通貨 2 3 7 2 4" xfId="52233" xr:uid="{08A7F76A-C7C4-4DD9-8332-2F33BAD1CF98}"/>
    <cellStyle name="通貨 2 3 7 2 5" xfId="53897" xr:uid="{BC0A2D7D-F67D-46A0-91D4-F4D7F92794AC}"/>
    <cellStyle name="通貨 2 3 7 2 6" xfId="51817" xr:uid="{94B5F6FD-61B4-4653-8846-A13D771F6183}"/>
    <cellStyle name="通貨 2 3 7 3" xfId="2190" xr:uid="{C73A1D07-B9E7-44D5-8782-8D685272AAFB}"/>
    <cellStyle name="通貨 2 3 7 3 2" xfId="53273" xr:uid="{183E702C-C142-4436-A13F-512DBBB764C7}"/>
    <cellStyle name="通貨 2 3 7 3 2 2" xfId="54937" xr:uid="{6107EB5B-AEB2-4B99-B838-D4D25DC44CD4}"/>
    <cellStyle name="通貨 2 3 7 3 3" xfId="54105" xr:uid="{CD3DD423-5337-4091-A231-AB7D0982E923}"/>
    <cellStyle name="通貨 2 3 7 3 4" xfId="52441" xr:uid="{39FA02F7-19FE-49FE-995F-3E78E2FEA28C}"/>
    <cellStyle name="通貨 2 3 7 4" xfId="52857" xr:uid="{24555BB4-AB1E-43CA-BAF6-CA6E6A2BF07C}"/>
    <cellStyle name="通貨 2 3 7 4 2" xfId="54521" xr:uid="{8F145CFD-A416-46D8-AB6B-2A6E26E6A6EC}"/>
    <cellStyle name="通貨 2 3 7 5" xfId="52025" xr:uid="{36D89FE7-36DF-4C23-816A-9E03A1C4D352}"/>
    <cellStyle name="通貨 2 3 7 6" xfId="53689" xr:uid="{5683377F-C377-4863-87D5-B354B3E00C6C}"/>
    <cellStyle name="通貨 2 3 7 7" xfId="51609" xr:uid="{1BD0C62F-0953-493B-AAAF-86D8F07AB045}"/>
    <cellStyle name="通貨 2 3 8" xfId="1852" xr:uid="{5B737401-4484-4E42-8FA0-4CF80B482113}"/>
    <cellStyle name="通貨 2 3 8 2" xfId="2064" xr:uid="{BAA9888C-568E-4CE6-BAC2-E0B623DC8BF6}"/>
    <cellStyle name="通貨 2 3 8 2 2" xfId="52662" xr:uid="{F4C8C2E7-2F1B-4D32-A103-365786E52D98}"/>
    <cellStyle name="通貨 2 3 8 2 2 2" xfId="53494" xr:uid="{DF616FC5-0BCC-4C36-8754-FB73FAFF5BF3}"/>
    <cellStyle name="通貨 2 3 8 2 2 2 2" xfId="55158" xr:uid="{3C704EDC-DFB3-4269-82CA-7C3760655262}"/>
    <cellStyle name="通貨 2 3 8 2 2 3" xfId="54326" xr:uid="{6BAED16E-D608-4632-B2C4-3FCED7F80D06}"/>
    <cellStyle name="通貨 2 3 8 2 3" xfId="53078" xr:uid="{B4A09056-1DA6-446A-A5B2-F07F6A35B141}"/>
    <cellStyle name="通貨 2 3 8 2 3 2" xfId="54742" xr:uid="{E1FC26C7-7D29-4722-B1C2-A4500F3EC406}"/>
    <cellStyle name="通貨 2 3 8 2 4" xfId="52246" xr:uid="{13F0C5CA-09E3-4E72-AE0E-9805850A3762}"/>
    <cellStyle name="通貨 2 3 8 2 5" xfId="53910" xr:uid="{3B2355E7-6EE9-4CF4-A0F3-23506535315D}"/>
    <cellStyle name="通貨 2 3 8 2 6" xfId="51830" xr:uid="{543C7C2F-2175-4CE1-ABC5-F143CFFA7A92}"/>
    <cellStyle name="通貨 2 3 8 3" xfId="2203" xr:uid="{44CFEF35-6CA3-4B8A-AD4C-DEF6E4612C5C}"/>
    <cellStyle name="通貨 2 3 8 3 2" xfId="53286" xr:uid="{AA2BAF70-5E2D-44DF-BC74-AC6B25E98059}"/>
    <cellStyle name="通貨 2 3 8 3 2 2" xfId="54950" xr:uid="{AC76CEC9-0531-47AE-A4D3-B6B655A2732E}"/>
    <cellStyle name="通貨 2 3 8 3 3" xfId="54118" xr:uid="{0BCA229D-B94B-4D20-97F5-7B7B8837EE5D}"/>
    <cellStyle name="通貨 2 3 8 3 4" xfId="52454" xr:uid="{D30F9B01-2E98-4761-B942-A50FDD69BC8E}"/>
    <cellStyle name="通貨 2 3 8 4" xfId="52870" xr:uid="{6952DB72-2EAD-484D-A199-F154A0A8BF72}"/>
    <cellStyle name="通貨 2 3 8 4 2" xfId="54534" xr:uid="{42FEEA83-73DD-437D-999D-0190E25099D6}"/>
    <cellStyle name="通貨 2 3 8 5" xfId="52038" xr:uid="{13D9B7DC-DD64-4C73-9C42-6F46B35A1330}"/>
    <cellStyle name="通貨 2 3 8 6" xfId="53702" xr:uid="{8119E587-3CBF-4B6E-B621-EBC7ED98340C}"/>
    <cellStyle name="通貨 2 3 8 7" xfId="51622" xr:uid="{EA7514ED-EA3C-4446-BB59-95BB04115DFA}"/>
    <cellStyle name="通貨 2 3 9" xfId="1865" xr:uid="{4A774146-C6DC-4E75-8EB0-15B80A9E94A4}"/>
    <cellStyle name="通貨 2 3 9 2" xfId="2077" xr:uid="{9CE11C25-26E7-4593-A253-E9EB2AF6D606}"/>
    <cellStyle name="通貨 2 3 9 2 2" xfId="52675" xr:uid="{879C4E47-14DA-440D-B858-495CFF1EF966}"/>
    <cellStyle name="通貨 2 3 9 2 2 2" xfId="53507" xr:uid="{69674D32-C35A-4D38-AF5E-548051B90DAE}"/>
    <cellStyle name="通貨 2 3 9 2 2 2 2" xfId="55171" xr:uid="{E806135D-60E9-4890-9176-B559B868BC7F}"/>
    <cellStyle name="通貨 2 3 9 2 2 3" xfId="54339" xr:uid="{3F6BA37B-A55B-425D-9819-4DCFB2FD1F19}"/>
    <cellStyle name="通貨 2 3 9 2 3" xfId="53091" xr:uid="{7148BC97-DEF9-4E9A-8BBE-C416AFBAAF3F}"/>
    <cellStyle name="通貨 2 3 9 2 3 2" xfId="54755" xr:uid="{43730F02-E772-4D27-84CD-A9BC8F749EFC}"/>
    <cellStyle name="通貨 2 3 9 2 4" xfId="52259" xr:uid="{FB3507D3-8C93-4C8B-9B8D-1E99FF889A89}"/>
    <cellStyle name="通貨 2 3 9 2 5" xfId="53923" xr:uid="{7BA401DC-2EC9-4308-9F09-C41ED1A45218}"/>
    <cellStyle name="通貨 2 3 9 2 6" xfId="51843" xr:uid="{0D265097-72C0-40B0-8EFB-7F2FD88008F1}"/>
    <cellStyle name="通貨 2 3 9 3" xfId="2216" xr:uid="{4305A8D7-0FB0-4C03-896D-01DB93BDD22F}"/>
    <cellStyle name="通貨 2 3 9 3 2" xfId="53299" xr:uid="{5425D17A-3BBB-405D-99A0-B78A1300907D}"/>
    <cellStyle name="通貨 2 3 9 3 2 2" xfId="54963" xr:uid="{27E81150-8188-4F85-BF8A-4BBDC8CA2287}"/>
    <cellStyle name="通貨 2 3 9 3 3" xfId="54131" xr:uid="{DD3DA839-D8EE-490E-A090-03B97F58938F}"/>
    <cellStyle name="通貨 2 3 9 3 4" xfId="52467" xr:uid="{99B45EFA-B18F-4DF5-B867-E361A181876B}"/>
    <cellStyle name="通貨 2 3 9 4" xfId="52883" xr:uid="{A0D589AA-B43B-497A-9CC7-D8FB814CEDD9}"/>
    <cellStyle name="通貨 2 3 9 4 2" xfId="54547" xr:uid="{12EF395E-91DA-4394-B6EA-ECC601884650}"/>
    <cellStyle name="通貨 2 3 9 5" xfId="52051" xr:uid="{7D4672F9-4170-4F9C-B5B0-6E8BB21245F2}"/>
    <cellStyle name="通貨 2 3 9 6" xfId="53715" xr:uid="{350D7A2F-7FB6-464F-AF15-E73AA4676ADE}"/>
    <cellStyle name="通貨 2 3 9 7" xfId="51635" xr:uid="{FE0755FA-AAEE-4704-A02A-599B73F71F05}"/>
    <cellStyle name="通貨 2 4" xfId="1768" xr:uid="{2B14BE4F-485C-43D8-BE95-659A06D3E5E2}"/>
    <cellStyle name="通貨 2 4 10" xfId="1881" xr:uid="{41556B5F-86D0-4B4E-92D5-D9866E238723}"/>
    <cellStyle name="通貨 2 4 10 2" xfId="2093" xr:uid="{1C3713BD-2E15-426D-8E1B-1F20A67FE1EE}"/>
    <cellStyle name="通貨 2 4 10 2 2" xfId="52691" xr:uid="{11DE3939-714B-4134-88CE-867F172D5406}"/>
    <cellStyle name="通貨 2 4 10 2 2 2" xfId="53523" xr:uid="{C06E0A94-C554-4C1B-8AB6-B3616EFF8D75}"/>
    <cellStyle name="通貨 2 4 10 2 2 2 2" xfId="55187" xr:uid="{C2DC92BE-B837-439E-B2B4-EE9B134A6805}"/>
    <cellStyle name="通貨 2 4 10 2 2 3" xfId="54355" xr:uid="{29707C39-8C7C-4970-B20B-53C84685F126}"/>
    <cellStyle name="通貨 2 4 10 2 3" xfId="53107" xr:uid="{07A874E8-AC9E-4B12-8E3E-BC21B117FF3B}"/>
    <cellStyle name="通貨 2 4 10 2 3 2" xfId="54771" xr:uid="{AF1A8031-3E93-4D52-958C-C24BC504C152}"/>
    <cellStyle name="通貨 2 4 10 2 4" xfId="52275" xr:uid="{BEFCEA89-64EB-437F-ABD9-7A7B64F99034}"/>
    <cellStyle name="通貨 2 4 10 2 5" xfId="53939" xr:uid="{B1E9C6F8-F09B-4957-A661-F1EDC312EF63}"/>
    <cellStyle name="通貨 2 4 10 2 6" xfId="51859" xr:uid="{F18E4475-7BBC-424E-A7D0-C0183032169D}"/>
    <cellStyle name="通貨 2 4 10 3" xfId="2232" xr:uid="{9790DD60-F1E9-46D9-8664-A8D60BDA00F0}"/>
    <cellStyle name="通貨 2 4 10 3 2" xfId="53315" xr:uid="{FA07A6E5-E2B6-430A-A6B5-E27837772577}"/>
    <cellStyle name="通貨 2 4 10 3 2 2" xfId="54979" xr:uid="{E030DB0F-E295-4495-AD05-5C8CC7415526}"/>
    <cellStyle name="通貨 2 4 10 3 3" xfId="54147" xr:uid="{F3EE6FD5-D63C-4F66-87A6-9025005BC600}"/>
    <cellStyle name="通貨 2 4 10 3 4" xfId="52483" xr:uid="{7462B61E-3ABC-49D4-A916-DE8106B72ABC}"/>
    <cellStyle name="通貨 2 4 10 4" xfId="52899" xr:uid="{1E9E7965-F565-486E-A6C8-878B3FD25A9B}"/>
    <cellStyle name="通貨 2 4 10 4 2" xfId="54563" xr:uid="{018F5C40-FB05-4E47-A586-B0ED853650EA}"/>
    <cellStyle name="通貨 2 4 10 5" xfId="52067" xr:uid="{09A5F940-AE6E-4F33-858A-2AECF5A8749F}"/>
    <cellStyle name="通貨 2 4 10 6" xfId="53731" xr:uid="{A7EFCB28-FF43-48AE-BC9E-DC46AE05235D}"/>
    <cellStyle name="通貨 2 4 10 7" xfId="51651" xr:uid="{FED9F17F-B802-44FA-A139-B994CF5D3ACE}"/>
    <cellStyle name="通貨 2 4 11" xfId="1894" xr:uid="{F4676213-3A44-4C2D-8DC2-C3583C220E5B}"/>
    <cellStyle name="通貨 2 4 11 2" xfId="2106" xr:uid="{7036B9C1-3084-4B57-9C36-FD349B17EC48}"/>
    <cellStyle name="通貨 2 4 11 2 2" xfId="52704" xr:uid="{BD172B8A-5DC0-470D-9077-D4469102DA32}"/>
    <cellStyle name="通貨 2 4 11 2 2 2" xfId="53536" xr:uid="{3AD68098-254C-414C-9C0A-E45D3BD88821}"/>
    <cellStyle name="通貨 2 4 11 2 2 2 2" xfId="55200" xr:uid="{F1CB1607-3B8F-4461-8176-1F2619D60D11}"/>
    <cellStyle name="通貨 2 4 11 2 2 3" xfId="54368" xr:uid="{7DBE0A88-4B18-4668-8E5A-90035427DD77}"/>
    <cellStyle name="通貨 2 4 11 2 3" xfId="53120" xr:uid="{2F40E7B9-A7B1-473C-B4F2-7F700CCDDB71}"/>
    <cellStyle name="通貨 2 4 11 2 3 2" xfId="54784" xr:uid="{4D09E986-4974-4DEB-A043-E6BA2271EFFF}"/>
    <cellStyle name="通貨 2 4 11 2 4" xfId="52288" xr:uid="{B404C461-5FDE-47D1-839C-02FA19839B6A}"/>
    <cellStyle name="通貨 2 4 11 2 5" xfId="53952" xr:uid="{C20B843A-2133-4099-A7A1-42974CCCA611}"/>
    <cellStyle name="通貨 2 4 11 2 6" xfId="51872" xr:uid="{066C084B-27E1-493D-9848-A5AC328950EF}"/>
    <cellStyle name="通貨 2 4 11 3" xfId="2245" xr:uid="{9F59E529-D3F6-47D4-B3EB-AE317D8EF636}"/>
    <cellStyle name="通貨 2 4 11 3 2" xfId="53328" xr:uid="{815F67FE-6B6C-45E5-914C-5DCEC1AB019E}"/>
    <cellStyle name="通貨 2 4 11 3 2 2" xfId="54992" xr:uid="{2B8B30BD-FAE0-4F42-9FC7-CCD74DF24D53}"/>
    <cellStyle name="通貨 2 4 11 3 3" xfId="54160" xr:uid="{4F89C037-B7AE-416E-99A6-B981907F30AC}"/>
    <cellStyle name="通貨 2 4 11 3 4" xfId="52496" xr:uid="{778324E9-DCF4-4773-9C02-AF2767E9C0F7}"/>
    <cellStyle name="通貨 2 4 11 4" xfId="52912" xr:uid="{4E19A58C-1A96-4141-8E13-DDEBA2A303E4}"/>
    <cellStyle name="通貨 2 4 11 4 2" xfId="54576" xr:uid="{3C23588A-18AF-4C5B-8A7A-9DC52E8F7ABA}"/>
    <cellStyle name="通貨 2 4 11 5" xfId="52080" xr:uid="{A541892A-4940-4033-806B-5AED41282E22}"/>
    <cellStyle name="通貨 2 4 11 6" xfId="53744" xr:uid="{FF3850D4-562B-457B-8561-E10029AC0403}"/>
    <cellStyle name="通貨 2 4 11 7" xfId="51664" xr:uid="{7DD5EC38-9421-4B15-B77C-CC03CDB6CFF9}"/>
    <cellStyle name="通貨 2 4 12" xfId="1907" xr:uid="{551A1753-0273-46A8-A997-6E18D68C8AFA}"/>
    <cellStyle name="通貨 2 4 12 2" xfId="51885" xr:uid="{AD87B579-B6B9-42CB-81BB-59472FDDE580}"/>
    <cellStyle name="通貨 2 4 12 2 2" xfId="52717" xr:uid="{F33D1A6A-7BD2-4766-9601-99127E63F983}"/>
    <cellStyle name="通貨 2 4 12 2 2 2" xfId="53549" xr:uid="{ABC22DCE-715B-4B93-B814-6C7A61663A35}"/>
    <cellStyle name="通貨 2 4 12 2 2 2 2" xfId="55213" xr:uid="{3369B7F8-D261-4667-BCC9-D076D4C0F12A}"/>
    <cellStyle name="通貨 2 4 12 2 2 3" xfId="54381" xr:uid="{0DC6FDDF-39E1-419C-82CC-DE4594843952}"/>
    <cellStyle name="通貨 2 4 12 2 3" xfId="53133" xr:uid="{5311D136-73C5-4F7F-B5E6-32A2335FE222}"/>
    <cellStyle name="通貨 2 4 12 2 3 2" xfId="54797" xr:uid="{2116EBC4-D812-43CE-B40A-4E43F46AB1F5}"/>
    <cellStyle name="通貨 2 4 12 2 4" xfId="52301" xr:uid="{54F69764-F871-4607-9360-8E9A8C65EE4C}"/>
    <cellStyle name="通貨 2 4 12 2 5" xfId="53965" xr:uid="{6FC399C4-6BF9-4CF0-B397-76219A8075E5}"/>
    <cellStyle name="通貨 2 4 12 3" xfId="52509" xr:uid="{D4E1AEA4-37F8-4BB6-B9FF-F5A120DADC15}"/>
    <cellStyle name="通貨 2 4 12 3 2" xfId="53341" xr:uid="{20B17E9F-AE8B-4A8C-A730-F09696DE6430}"/>
    <cellStyle name="通貨 2 4 12 3 2 2" xfId="55005" xr:uid="{4DC517C9-7D9C-476E-B00E-4B9E5252221D}"/>
    <cellStyle name="通貨 2 4 12 3 3" xfId="54173" xr:uid="{50F0972B-F03C-411E-AE38-D5180E469EAB}"/>
    <cellStyle name="通貨 2 4 12 4" xfId="52925" xr:uid="{16A933F7-01DD-482F-84BE-FA479E311751}"/>
    <cellStyle name="通貨 2 4 12 4 2" xfId="54589" xr:uid="{90DE4DD9-2BDB-4BA2-93B6-E3C260F26012}"/>
    <cellStyle name="通貨 2 4 12 5" xfId="52093" xr:uid="{823F5D8A-3666-4F59-B2BA-CBBC6BE2EA90}"/>
    <cellStyle name="通貨 2 4 12 6" xfId="53757" xr:uid="{A84C4AFA-A84E-49BA-8D10-037D8EAFE4DA}"/>
    <cellStyle name="通貨 2 4 12 7" xfId="51677" xr:uid="{2AB20D11-CD6A-4FA3-8FBD-46841461A54A}"/>
    <cellStyle name="通貨 2 4 13" xfId="1920" xr:uid="{4DF045D3-6E89-4B33-BEAF-50466DCA4F2D}"/>
    <cellStyle name="通貨 2 4 13 2" xfId="51898" xr:uid="{EE99394B-3BF1-4EFC-879A-EEB3D58E87D1}"/>
    <cellStyle name="通貨 2 4 13 2 2" xfId="52730" xr:uid="{BC9F786A-9C0D-4713-A32A-8D66E8CF53AD}"/>
    <cellStyle name="通貨 2 4 13 2 2 2" xfId="53562" xr:uid="{8270E0D8-8158-450C-B4A3-853CE9E336AF}"/>
    <cellStyle name="通貨 2 4 13 2 2 2 2" xfId="55226" xr:uid="{DFB86CC8-83DC-4C72-8548-2D0400110A58}"/>
    <cellStyle name="通貨 2 4 13 2 2 3" xfId="54394" xr:uid="{A14831E2-6E35-437E-9C08-35DE996E3B1B}"/>
    <cellStyle name="通貨 2 4 13 2 3" xfId="53146" xr:uid="{AE359EE3-AD43-4558-A6C6-635326607A6C}"/>
    <cellStyle name="通貨 2 4 13 2 3 2" xfId="54810" xr:uid="{7F6BDC49-B7D3-4F80-BC1B-90931AEE7CBA}"/>
    <cellStyle name="通貨 2 4 13 2 4" xfId="52314" xr:uid="{99E72F75-775A-4DFA-A3D8-CCF97F1DC429}"/>
    <cellStyle name="通貨 2 4 13 2 5" xfId="53978" xr:uid="{D44F04A5-13D5-4FC6-8A31-79F4FE7820A4}"/>
    <cellStyle name="通貨 2 4 13 3" xfId="52522" xr:uid="{837D4535-0507-454F-8AC5-2A3A2B745173}"/>
    <cellStyle name="通貨 2 4 13 3 2" xfId="53354" xr:uid="{9BBEB2F5-3B1C-465D-89DC-567B1663D59E}"/>
    <cellStyle name="通貨 2 4 13 3 2 2" xfId="55018" xr:uid="{0BC0B08D-CDB4-4FF2-999E-868E1E0F6864}"/>
    <cellStyle name="通貨 2 4 13 3 3" xfId="54186" xr:uid="{642A8CAB-B2A6-46AD-980E-FD37B1BFCBD2}"/>
    <cellStyle name="通貨 2 4 13 4" xfId="52938" xr:uid="{18E5AA2A-89E4-4DF6-921B-568CCE1286B6}"/>
    <cellStyle name="通貨 2 4 13 4 2" xfId="54602" xr:uid="{D6EE376A-EC61-42F3-A349-CCAF5E37A78A}"/>
    <cellStyle name="通貨 2 4 13 5" xfId="52106" xr:uid="{97099EC7-5030-4956-A3C3-51B8C6F8B3B4}"/>
    <cellStyle name="通貨 2 4 13 6" xfId="53770" xr:uid="{659EED2A-0EEF-4589-A2EA-C865A53B49BA}"/>
    <cellStyle name="通貨 2 4 13 7" xfId="51690" xr:uid="{9298E69D-5B56-43B7-AAD9-BB2359B6E5CA}"/>
    <cellStyle name="通貨 2 4 14" xfId="1938" xr:uid="{77F9628D-D93E-4C12-9ACC-BA53602598C1}"/>
    <cellStyle name="通貨 2 4 14 2" xfId="51912" xr:uid="{8503F3E9-AB3D-4A44-9A40-4B44C1128D7A}"/>
    <cellStyle name="通貨 2 4 14 2 2" xfId="52744" xr:uid="{2ADB5C49-DC01-4709-96D6-670A855F9456}"/>
    <cellStyle name="通貨 2 4 14 2 2 2" xfId="53576" xr:uid="{9EB1E915-C8A5-42FD-A09C-D54EDE5421F1}"/>
    <cellStyle name="通貨 2 4 14 2 2 2 2" xfId="55240" xr:uid="{D919FB18-7B77-4A03-AA32-EF9D02E9635B}"/>
    <cellStyle name="通貨 2 4 14 2 2 3" xfId="54408" xr:uid="{3739D7C4-ACF3-467E-9CD1-08A3FE287D6F}"/>
    <cellStyle name="通貨 2 4 14 2 3" xfId="53160" xr:uid="{2EFB757D-B187-4766-B2A5-425AD96488D8}"/>
    <cellStyle name="通貨 2 4 14 2 3 2" xfId="54824" xr:uid="{3375FA0B-5246-498A-AC77-A308BD6D604C}"/>
    <cellStyle name="通貨 2 4 14 2 4" xfId="52328" xr:uid="{696D7D6C-5CB5-4715-8619-ED0BA0685DB4}"/>
    <cellStyle name="通貨 2 4 14 2 5" xfId="53992" xr:uid="{B1E1F662-9DD8-4AE6-B7DB-3E4998829718}"/>
    <cellStyle name="通貨 2 4 14 3" xfId="52536" xr:uid="{36DF9C25-187E-492A-B678-0EA8DE46438B}"/>
    <cellStyle name="通貨 2 4 14 3 2" xfId="53368" xr:uid="{6203E367-6D73-46E2-B31C-FA43FAFDC97C}"/>
    <cellStyle name="通貨 2 4 14 3 2 2" xfId="55032" xr:uid="{1AB1BCE2-28AB-40B2-B527-9B66000750D9}"/>
    <cellStyle name="通貨 2 4 14 3 3" xfId="54200" xr:uid="{E2F9E427-9C10-4759-9CF8-CBD3A5D312DB}"/>
    <cellStyle name="通貨 2 4 14 4" xfId="52952" xr:uid="{AED123E1-89CC-494B-9920-55C7E3E36F68}"/>
    <cellStyle name="通貨 2 4 14 4 2" xfId="54616" xr:uid="{23FB1D1E-0855-4948-846E-EAD44DB5F1B8}"/>
    <cellStyle name="通貨 2 4 14 5" xfId="52120" xr:uid="{C67803FA-B981-4829-8162-836D158782FA}"/>
    <cellStyle name="通貨 2 4 14 6" xfId="53784" xr:uid="{7E33E6F5-D869-48E8-AEC9-54DD9D4AD99D}"/>
    <cellStyle name="通貨 2 4 14 7" xfId="51704" xr:uid="{B5C727BF-6E56-47B4-B0DB-188DBF8F406F}"/>
    <cellStyle name="通貨 2 4 15" xfId="1952" xr:uid="{B8077721-F0C0-4DE3-90D1-ADBF785212A4}"/>
    <cellStyle name="通貨 2 4 15 2" xfId="51926" xr:uid="{96F93131-4C49-4BF3-9067-C8C74DB2DBFE}"/>
    <cellStyle name="通貨 2 4 15 2 2" xfId="52758" xr:uid="{6A9E3587-7BA8-4024-AAC5-75D85FF3F04D}"/>
    <cellStyle name="通貨 2 4 15 2 2 2" xfId="53590" xr:uid="{446FCDE7-9DC6-41FC-9334-C963969B2FD7}"/>
    <cellStyle name="通貨 2 4 15 2 2 2 2" xfId="55254" xr:uid="{760A31CA-4657-49E2-8DE3-94402FDDD3B0}"/>
    <cellStyle name="通貨 2 4 15 2 2 3" xfId="54422" xr:uid="{DD1EBA40-9809-4057-B79B-B233DBF39E95}"/>
    <cellStyle name="通貨 2 4 15 2 3" xfId="53174" xr:uid="{2670B1BF-F73D-4171-8499-A355F47629C7}"/>
    <cellStyle name="通貨 2 4 15 2 3 2" xfId="54838" xr:uid="{7FBE53F8-E601-474B-A514-E9C2A5D4567D}"/>
    <cellStyle name="通貨 2 4 15 2 4" xfId="52342" xr:uid="{D0F93987-EA64-4FD4-AA24-86AC1D32F500}"/>
    <cellStyle name="通貨 2 4 15 2 5" xfId="54006" xr:uid="{AE0F4FE8-6B40-4A82-9883-89B4CB239F49}"/>
    <cellStyle name="通貨 2 4 15 3" xfId="52550" xr:uid="{788F4713-49CA-4468-9511-F53DBB473992}"/>
    <cellStyle name="通貨 2 4 15 3 2" xfId="53382" xr:uid="{F1257D02-217A-48F3-9DC7-E063B29B3BA9}"/>
    <cellStyle name="通貨 2 4 15 3 2 2" xfId="55046" xr:uid="{477BF1A6-385F-4437-AEC6-C659AAA5F5FF}"/>
    <cellStyle name="通貨 2 4 15 3 3" xfId="54214" xr:uid="{EE28BBD1-1B5E-4ADD-AADD-F86C047A0F01}"/>
    <cellStyle name="通貨 2 4 15 4" xfId="52966" xr:uid="{FE5111CA-E090-4855-9DCF-FB089DF0BAB8}"/>
    <cellStyle name="通貨 2 4 15 4 2" xfId="54630" xr:uid="{F3568091-A4FC-44AD-B614-6452F5BF9432}"/>
    <cellStyle name="通貨 2 4 15 5" xfId="52134" xr:uid="{658EC041-650E-4B44-99AB-9BB033949D89}"/>
    <cellStyle name="通貨 2 4 15 6" xfId="53798" xr:uid="{DC6E2EC2-1C8C-42C7-8376-6B441990A95B}"/>
    <cellStyle name="通貨 2 4 15 7" xfId="51718" xr:uid="{6D22337D-F29E-48A3-8C14-4E337462DB9B}"/>
    <cellStyle name="通貨 2 4 16" xfId="1966" xr:uid="{228AF16B-36E7-46E4-B689-F59857698EDD}"/>
    <cellStyle name="通貨 2 4 16 2" xfId="51940" xr:uid="{B0790938-4486-425D-AA84-0BA3AFAFE16C}"/>
    <cellStyle name="通貨 2 4 16 2 2" xfId="52772" xr:uid="{4FAC6F2E-E2E9-4693-8749-71583E51EEF8}"/>
    <cellStyle name="通貨 2 4 16 2 2 2" xfId="53604" xr:uid="{DB6215AF-6894-46D6-892B-44D1A52A9FCA}"/>
    <cellStyle name="通貨 2 4 16 2 2 2 2" xfId="55268" xr:uid="{0BCE34FE-CAA2-458B-A69C-782129022911}"/>
    <cellStyle name="通貨 2 4 16 2 2 3" xfId="54436" xr:uid="{17CCE542-077A-475F-8A5D-38D43691E205}"/>
    <cellStyle name="通貨 2 4 16 2 3" xfId="53188" xr:uid="{55F681D3-6F30-4524-993A-9CE8F1B42AE7}"/>
    <cellStyle name="通貨 2 4 16 2 3 2" xfId="54852" xr:uid="{35FF82CA-04B1-4D87-9A63-80912559832B}"/>
    <cellStyle name="通貨 2 4 16 2 4" xfId="52356" xr:uid="{7782768E-D54E-4F63-B022-6A1B168C1C17}"/>
    <cellStyle name="通貨 2 4 16 2 5" xfId="54020" xr:uid="{ABBB2783-D6A0-4C79-A07C-3E85052A3E3D}"/>
    <cellStyle name="通貨 2 4 16 3" xfId="52564" xr:uid="{74683A5B-9AF6-4D2B-818F-5940785B28F2}"/>
    <cellStyle name="通貨 2 4 16 3 2" xfId="53396" xr:uid="{9F389D44-B941-423C-B07C-1751A2C5EFF3}"/>
    <cellStyle name="通貨 2 4 16 3 2 2" xfId="55060" xr:uid="{361A9711-9298-467F-864A-4ADD6898A300}"/>
    <cellStyle name="通貨 2 4 16 3 3" xfId="54228" xr:uid="{EBDDBDC7-A2F2-47B5-80B8-8E275B3F8E70}"/>
    <cellStyle name="通貨 2 4 16 4" xfId="52980" xr:uid="{958A1400-6439-43CB-A88D-8B1FFA6534D2}"/>
    <cellStyle name="通貨 2 4 16 4 2" xfId="54644" xr:uid="{5F283EA0-7106-41B1-B760-3AFACD79F633}"/>
    <cellStyle name="通貨 2 4 16 5" xfId="52148" xr:uid="{1023EA6C-2075-41FB-B454-451C4B5FADC5}"/>
    <cellStyle name="通貨 2 4 16 6" xfId="53812" xr:uid="{3F839A4B-10C8-4007-860B-2B2A8EE8A155}"/>
    <cellStyle name="通貨 2 4 16 7" xfId="51732" xr:uid="{534C4D60-569D-4D40-83F1-C290600C2C03}"/>
    <cellStyle name="通貨 2 4 17" xfId="1980" xr:uid="{3457A3F6-454B-4393-9246-BB18D4EA88E3}"/>
    <cellStyle name="通貨 2 4 17 2" xfId="52578" xr:uid="{478E9187-DE50-4135-91E4-BF95B292655E}"/>
    <cellStyle name="通貨 2 4 17 2 2" xfId="53410" xr:uid="{11C2B67B-4024-4DFF-8E8D-107BF62B5060}"/>
    <cellStyle name="通貨 2 4 17 2 2 2" xfId="55074" xr:uid="{82C3329D-C9F1-4AEC-9802-92365CD73E21}"/>
    <cellStyle name="通貨 2 4 17 2 3" xfId="54242" xr:uid="{5D299AE8-6906-4E54-B400-2D14D95AA38C}"/>
    <cellStyle name="通貨 2 4 17 3" xfId="52994" xr:uid="{16ACD736-BBB9-4966-BC5D-458BC958202B}"/>
    <cellStyle name="通貨 2 4 17 3 2" xfId="54658" xr:uid="{97CF9B04-0424-46EE-B192-0CED71A423E8}"/>
    <cellStyle name="通貨 2 4 17 4" xfId="52162" xr:uid="{2F309583-F6E1-4350-98BC-873432EC6ADF}"/>
    <cellStyle name="通貨 2 4 17 5" xfId="53826" xr:uid="{78F7D97D-567F-4773-8B87-9F03ED378637}"/>
    <cellStyle name="通貨 2 4 17 6" xfId="51746" xr:uid="{351B7F4F-5DC5-4572-B740-0245DCEC00B3}"/>
    <cellStyle name="通貨 2 4 18" xfId="2119" xr:uid="{ADA82E0B-F1C4-48DC-A088-5F5F42A8C5BF}"/>
    <cellStyle name="通貨 2 4 18 2" xfId="53202" xr:uid="{105C9A51-B506-4096-8D57-CA1C989D2937}"/>
    <cellStyle name="通貨 2 4 18 2 2" xfId="54866" xr:uid="{C953CB83-C673-47DB-927D-C6591CA80C79}"/>
    <cellStyle name="通貨 2 4 18 3" xfId="54034" xr:uid="{2C272A5F-EC38-4DB8-B44F-97BC23117FA5}"/>
    <cellStyle name="通貨 2 4 18 4" xfId="52370" xr:uid="{1F0237C2-BE26-4733-B67E-BB832700AA04}"/>
    <cellStyle name="通貨 2 4 19" xfId="52786" xr:uid="{471E5993-A0C9-4549-BD16-DD976A56F30C}"/>
    <cellStyle name="通貨 2 4 19 2" xfId="54450" xr:uid="{A0F91601-57FD-4FBA-84E1-984E2C40A93F}"/>
    <cellStyle name="通貨 2 4 2" xfId="1779" xr:uid="{2F0C7C9C-C608-4DBC-BE16-D891C1B1D8C7}"/>
    <cellStyle name="通貨 2 4 2 2" xfId="1991" xr:uid="{8B66561A-39E8-49C1-8D99-AEB84F6D7B81}"/>
    <cellStyle name="通貨 2 4 2 2 2" xfId="52589" xr:uid="{1185FC10-B001-4CE9-B246-6356E83EDE4F}"/>
    <cellStyle name="通貨 2 4 2 2 2 2" xfId="53421" xr:uid="{04EB31A2-5E47-48AB-BBDB-AC04F1938D76}"/>
    <cellStyle name="通貨 2 4 2 2 2 2 2" xfId="55085" xr:uid="{7150DD04-FF1D-4346-856C-7CA3ED958A2B}"/>
    <cellStyle name="通貨 2 4 2 2 2 3" xfId="54253" xr:uid="{26F87FF5-87D1-41B4-8AD4-496427A337EA}"/>
    <cellStyle name="通貨 2 4 2 2 3" xfId="53005" xr:uid="{FBDFE8EF-BB23-4C4D-B78B-4B43FB927BAF}"/>
    <cellStyle name="通貨 2 4 2 2 3 2" xfId="54669" xr:uid="{32367C93-C44B-4FCD-B9D6-4DB59538382C}"/>
    <cellStyle name="通貨 2 4 2 2 4" xfId="52173" xr:uid="{0DE75FA1-3324-449F-A983-04D2F0D44473}"/>
    <cellStyle name="通貨 2 4 2 2 5" xfId="53837" xr:uid="{C0A9C725-D575-4D31-88AD-956413D18C32}"/>
    <cellStyle name="通貨 2 4 2 2 6" xfId="51757" xr:uid="{3AE9D719-B499-446B-BE49-F4EA49189AA4}"/>
    <cellStyle name="通貨 2 4 2 3" xfId="2130" xr:uid="{89900989-D6D5-4C6F-BF0C-89927F0005EE}"/>
    <cellStyle name="通貨 2 4 2 3 2" xfId="53213" xr:uid="{90BDC3BB-63E0-46BA-8615-2D6855BC2B56}"/>
    <cellStyle name="通貨 2 4 2 3 2 2" xfId="54877" xr:uid="{8B7B13DD-4DE2-4516-AC70-6057C7C383B8}"/>
    <cellStyle name="通貨 2 4 2 3 3" xfId="54045" xr:uid="{CD4E0773-68F0-4CEE-ACC5-5D5D860CB430}"/>
    <cellStyle name="通貨 2 4 2 3 4" xfId="52381" xr:uid="{E68315A7-B83A-412D-A710-BDB3419DCCA5}"/>
    <cellStyle name="通貨 2 4 2 4" xfId="52797" xr:uid="{A71CCD23-AAC7-4B36-9D61-671927E4F07B}"/>
    <cellStyle name="通貨 2 4 2 4 2" xfId="54461" xr:uid="{DE820681-D2A3-45BE-A363-142F9422F7C8}"/>
    <cellStyle name="通貨 2 4 2 5" xfId="51965" xr:uid="{B54971A4-71C9-4713-AA27-061D97EAF55D}"/>
    <cellStyle name="通貨 2 4 2 6" xfId="53629" xr:uid="{46134F3E-F36C-4F08-A33B-8DCFC230A8D1}"/>
    <cellStyle name="通貨 2 4 2 7" xfId="51549" xr:uid="{514CF30B-7EC0-4CB2-9F0E-80633D95DD9A}"/>
    <cellStyle name="通貨 2 4 20" xfId="51954" xr:uid="{D9298727-11E6-42A6-AF03-D6A11F94A33F}"/>
    <cellStyle name="通貨 2 4 21" xfId="53618" xr:uid="{3E75C4AD-1E17-4903-AAD7-75CBE49DBC75}"/>
    <cellStyle name="通貨 2 4 22" xfId="51538" xr:uid="{D6145170-2616-43F9-888E-71259E7AEB17}"/>
    <cellStyle name="通貨 2 4 3" xfId="1790" xr:uid="{CCD2460C-1C3D-4194-9F9A-ECB5C73BDDA9}"/>
    <cellStyle name="通貨 2 4 3 2" xfId="2002" xr:uid="{A8BB93A1-DA02-48A4-8663-EC859430C02C}"/>
    <cellStyle name="通貨 2 4 3 2 2" xfId="52600" xr:uid="{2C07D1AA-80F9-4E44-9A0E-606D761DFC8E}"/>
    <cellStyle name="通貨 2 4 3 2 2 2" xfId="53432" xr:uid="{C28A2ADC-106F-439E-A431-DA668B189E9E}"/>
    <cellStyle name="通貨 2 4 3 2 2 2 2" xfId="55096" xr:uid="{1B7BB910-94EF-4EF9-88B5-B4880CEBE504}"/>
    <cellStyle name="通貨 2 4 3 2 2 3" xfId="54264" xr:uid="{C6B37F90-271D-4EF0-94C1-50D9274C577B}"/>
    <cellStyle name="通貨 2 4 3 2 3" xfId="53016" xr:uid="{3BEFD662-3C8B-4E46-B50F-2611FCBAC294}"/>
    <cellStyle name="通貨 2 4 3 2 3 2" xfId="54680" xr:uid="{4406355D-CF8B-4B72-A1E7-1B687984F43C}"/>
    <cellStyle name="通貨 2 4 3 2 4" xfId="52184" xr:uid="{E263849F-49E8-4BCF-BC6B-0CE5E752AA4B}"/>
    <cellStyle name="通貨 2 4 3 2 5" xfId="53848" xr:uid="{E5712DD9-2FE4-4730-815A-DDA70AEC4D71}"/>
    <cellStyle name="通貨 2 4 3 2 6" xfId="51768" xr:uid="{6A3D40A5-6F2D-400E-BADD-B97EBA3EC4FF}"/>
    <cellStyle name="通貨 2 4 3 3" xfId="2141" xr:uid="{EB0890FA-5EE1-46E0-84B1-391D8D602301}"/>
    <cellStyle name="通貨 2 4 3 3 2" xfId="53224" xr:uid="{98AB0BAB-F260-4D30-8CFA-6051A3204DE2}"/>
    <cellStyle name="通貨 2 4 3 3 2 2" xfId="54888" xr:uid="{3ED0F529-FDEA-485E-AE31-E9B458E06315}"/>
    <cellStyle name="通貨 2 4 3 3 3" xfId="54056" xr:uid="{D429AD0B-5D2B-4E8B-A043-F35AECB8ADD6}"/>
    <cellStyle name="通貨 2 4 3 3 4" xfId="52392" xr:uid="{454A2BA6-5E79-4355-B166-089B8CD8AB4C}"/>
    <cellStyle name="通貨 2 4 3 4" xfId="52808" xr:uid="{F5F5972C-3FD1-4E29-B280-B9E3E9348C8F}"/>
    <cellStyle name="通貨 2 4 3 4 2" xfId="54472" xr:uid="{A2301565-B57B-4F3D-9E55-65C04F2392E1}"/>
    <cellStyle name="通貨 2 4 3 5" xfId="51976" xr:uid="{76AEAC90-8647-4E94-B7C8-B39E4B4291DE}"/>
    <cellStyle name="通貨 2 4 3 6" xfId="53640" xr:uid="{37A01B83-6341-4216-80D6-A341F660DC10}"/>
    <cellStyle name="通貨 2 4 3 7" xfId="51560" xr:uid="{DDBFC077-CDA5-4974-B632-B4E24C867193}"/>
    <cellStyle name="通貨 2 4 4" xfId="1803" xr:uid="{48140429-630D-41EA-9714-73B4C1D9380D}"/>
    <cellStyle name="通貨 2 4 4 2" xfId="2015" xr:uid="{7924229C-DB3E-4C9A-838C-AAB62452B869}"/>
    <cellStyle name="通貨 2 4 4 2 2" xfId="52613" xr:uid="{3E62A249-155A-40BA-BC41-0B6DE9944D79}"/>
    <cellStyle name="通貨 2 4 4 2 2 2" xfId="53445" xr:uid="{CE2EC296-31F1-4B55-A096-EC3C8712F195}"/>
    <cellStyle name="通貨 2 4 4 2 2 2 2" xfId="55109" xr:uid="{531282F1-4C02-4B50-877A-5DA3B9DA861F}"/>
    <cellStyle name="通貨 2 4 4 2 2 3" xfId="54277" xr:uid="{679E9B4F-64AB-42C8-BF41-2002E105A128}"/>
    <cellStyle name="通貨 2 4 4 2 3" xfId="53029" xr:uid="{7F3878D7-9735-4523-9473-379F64F04D0C}"/>
    <cellStyle name="通貨 2 4 4 2 3 2" xfId="54693" xr:uid="{3A0B74AF-1629-4565-AD12-B92E9ADB25AE}"/>
    <cellStyle name="通貨 2 4 4 2 4" xfId="52197" xr:uid="{95FCD16E-C282-4720-98EB-A3EA2038671B}"/>
    <cellStyle name="通貨 2 4 4 2 5" xfId="53861" xr:uid="{12226A5D-0ED2-405D-A100-925B05F50DF1}"/>
    <cellStyle name="通貨 2 4 4 2 6" xfId="51781" xr:uid="{8790699F-C2C8-4806-AFD0-E111708ACD6E}"/>
    <cellStyle name="通貨 2 4 4 3" xfId="2154" xr:uid="{018D6398-8871-420E-AB1F-A262F5F58A75}"/>
    <cellStyle name="通貨 2 4 4 3 2" xfId="53237" xr:uid="{B6D352D8-D12B-4B24-9CFA-0E7FDCF1C476}"/>
    <cellStyle name="通貨 2 4 4 3 2 2" xfId="54901" xr:uid="{892AC817-3F5C-4881-9C52-E362A36FA150}"/>
    <cellStyle name="通貨 2 4 4 3 3" xfId="54069" xr:uid="{02A010C8-4636-4A04-AA03-36198EDA0190}"/>
    <cellStyle name="通貨 2 4 4 3 4" xfId="52405" xr:uid="{0B14FE1F-1E10-4C67-97CE-A06A0950E1E2}"/>
    <cellStyle name="通貨 2 4 4 4" xfId="52821" xr:uid="{AEE01D00-3FBB-4ADE-8260-8B00FDBD7651}"/>
    <cellStyle name="通貨 2 4 4 4 2" xfId="54485" xr:uid="{3104081E-71FD-4033-A45F-97BE1FA35FE5}"/>
    <cellStyle name="通貨 2 4 4 5" xfId="51989" xr:uid="{A8843AD5-ADE8-4FBE-B33F-27DCD4BA62D8}"/>
    <cellStyle name="通貨 2 4 4 6" xfId="53653" xr:uid="{14958D3C-66FB-4B92-8287-473AF864B7D6}"/>
    <cellStyle name="通貨 2 4 4 7" xfId="51573" xr:uid="{1CBA8A4D-2D7E-4CA7-82E1-2D7A2247EA91}"/>
    <cellStyle name="通貨 2 4 5" xfId="1816" xr:uid="{EB2CC2A8-BDE0-4A61-BFBC-676F7115B2D7}"/>
    <cellStyle name="通貨 2 4 5 2" xfId="2028" xr:uid="{2E81F4AE-3D3B-4B38-B6CC-E7D7F2149B23}"/>
    <cellStyle name="通貨 2 4 5 2 2" xfId="52626" xr:uid="{253B4A97-5804-4C8A-BA79-7F1CF03C8CB7}"/>
    <cellStyle name="通貨 2 4 5 2 2 2" xfId="53458" xr:uid="{5A1E584C-A509-4D89-BAB3-11321B634DB0}"/>
    <cellStyle name="通貨 2 4 5 2 2 2 2" xfId="55122" xr:uid="{7ABF39AA-D096-4E36-9D50-0B29F67D5EF9}"/>
    <cellStyle name="通貨 2 4 5 2 2 3" xfId="54290" xr:uid="{87EB6600-9258-48D7-BD7F-214912DE110C}"/>
    <cellStyle name="通貨 2 4 5 2 3" xfId="53042" xr:uid="{129EB539-301B-477E-BD90-E8E65CA73CC0}"/>
    <cellStyle name="通貨 2 4 5 2 3 2" xfId="54706" xr:uid="{102F6875-2426-4031-A739-C53058A0AD9E}"/>
    <cellStyle name="通貨 2 4 5 2 4" xfId="52210" xr:uid="{5488AE5F-0F35-4973-978B-551964921CC8}"/>
    <cellStyle name="通貨 2 4 5 2 5" xfId="53874" xr:uid="{B78B45A0-0592-4990-8AF7-496997801AD7}"/>
    <cellStyle name="通貨 2 4 5 2 6" xfId="51794" xr:uid="{0DC3D784-2D2F-4470-936F-A6FF680BA211}"/>
    <cellStyle name="通貨 2 4 5 3" xfId="2167" xr:uid="{47F00409-3D51-4577-9965-9AC80A3B9361}"/>
    <cellStyle name="通貨 2 4 5 3 2" xfId="53250" xr:uid="{FD94CBDB-C681-40E3-887F-B1B18F2AB439}"/>
    <cellStyle name="通貨 2 4 5 3 2 2" xfId="54914" xr:uid="{8E2A3A71-8E05-42C3-B976-77348CFC15FF}"/>
    <cellStyle name="通貨 2 4 5 3 3" xfId="54082" xr:uid="{D6D246F7-56D6-4A36-A0E6-6E43606811FA}"/>
    <cellStyle name="通貨 2 4 5 3 4" xfId="52418" xr:uid="{C68003BE-82F6-4761-A4A6-2B507E86621E}"/>
    <cellStyle name="通貨 2 4 5 4" xfId="52834" xr:uid="{4E26FE40-C095-45DF-9ACD-625D5CFB8D21}"/>
    <cellStyle name="通貨 2 4 5 4 2" xfId="54498" xr:uid="{91A17D61-8D73-462D-9F4A-E74AFAA2CC6C}"/>
    <cellStyle name="通貨 2 4 5 5" xfId="52002" xr:uid="{9956317E-4DC2-4D7B-A14D-723564AB6608}"/>
    <cellStyle name="通貨 2 4 5 6" xfId="53666" xr:uid="{84673446-E45E-4B42-8CAC-8EE387B219DE}"/>
    <cellStyle name="通貨 2 4 5 7" xfId="51586" xr:uid="{F87514F1-E95C-4255-84FD-DEBC12852242}"/>
    <cellStyle name="通貨 2 4 6" xfId="1829" xr:uid="{8721D04F-7D8A-4BC9-BAF8-B7769AC621DD}"/>
    <cellStyle name="通貨 2 4 6 2" xfId="2041" xr:uid="{BB4912FC-6B5D-4E93-BF82-C826AFFE12A1}"/>
    <cellStyle name="通貨 2 4 6 2 2" xfId="52639" xr:uid="{64E6410B-C875-42C0-895A-EF62B8FC570D}"/>
    <cellStyle name="通貨 2 4 6 2 2 2" xfId="53471" xr:uid="{0C92EAD1-5E6D-4581-9DCC-99A1832F485E}"/>
    <cellStyle name="通貨 2 4 6 2 2 2 2" xfId="55135" xr:uid="{1BAED8A9-F89B-4FFA-8C63-35F342686FDC}"/>
    <cellStyle name="通貨 2 4 6 2 2 3" xfId="54303" xr:uid="{67C23C63-61F9-4655-8DAF-C5D033307296}"/>
    <cellStyle name="通貨 2 4 6 2 3" xfId="53055" xr:uid="{F91ED601-8A5A-46A2-9D5F-562B9AB618DB}"/>
    <cellStyle name="通貨 2 4 6 2 3 2" xfId="54719" xr:uid="{B8D6F313-AC5E-48A2-87DB-B81A92CC1F65}"/>
    <cellStyle name="通貨 2 4 6 2 4" xfId="52223" xr:uid="{D346CEFD-C431-4DE2-A244-29911E46FF36}"/>
    <cellStyle name="通貨 2 4 6 2 5" xfId="53887" xr:uid="{0778C6DD-8F09-428B-9349-263B0A46205F}"/>
    <cellStyle name="通貨 2 4 6 2 6" xfId="51807" xr:uid="{1E0455CC-EBF5-4BB7-B53D-45DFC286F445}"/>
    <cellStyle name="通貨 2 4 6 3" xfId="2180" xr:uid="{657DC03F-9FA2-4BAD-A764-3B11E65BC450}"/>
    <cellStyle name="通貨 2 4 6 3 2" xfId="53263" xr:uid="{4F5A4DB8-C979-46AC-994C-7D5820F30031}"/>
    <cellStyle name="通貨 2 4 6 3 2 2" xfId="54927" xr:uid="{27FB61A6-4107-4863-AFB8-84C5FF288D4F}"/>
    <cellStyle name="通貨 2 4 6 3 3" xfId="54095" xr:uid="{1A656E49-97DE-400E-AC85-A357BD9D3B4D}"/>
    <cellStyle name="通貨 2 4 6 3 4" xfId="52431" xr:uid="{2BC4C4C5-EE9A-4CC1-904C-4AFCCB37EFDE}"/>
    <cellStyle name="通貨 2 4 6 4" xfId="52847" xr:uid="{7C446A10-E4A0-4D76-AE76-FB1F1B1D4BE5}"/>
    <cellStyle name="通貨 2 4 6 4 2" xfId="54511" xr:uid="{D94ED6B2-EE67-4116-9EB9-0FFE26A083EC}"/>
    <cellStyle name="通貨 2 4 6 5" xfId="52015" xr:uid="{AF586680-AF77-412C-A9A9-2576AA5EA37B}"/>
    <cellStyle name="通貨 2 4 6 6" xfId="53679" xr:uid="{7EA5F681-A77A-4771-B4F9-1B8BC71FC3BA}"/>
    <cellStyle name="通貨 2 4 6 7" xfId="51599" xr:uid="{48851A52-28F0-4A89-99DA-AE5503E91CC8}"/>
    <cellStyle name="通貨 2 4 7" xfId="1842" xr:uid="{98CA0319-4D53-4426-99C7-47A3B4AF4BBE}"/>
    <cellStyle name="通貨 2 4 7 2" xfId="2054" xr:uid="{319FE174-66E5-4796-A814-9E07A4270D8B}"/>
    <cellStyle name="通貨 2 4 7 2 2" xfId="52652" xr:uid="{6494C994-AE47-4AB5-894F-23CC37A1A09B}"/>
    <cellStyle name="通貨 2 4 7 2 2 2" xfId="53484" xr:uid="{D466F860-A9E4-4B14-991A-8D62DB004D74}"/>
    <cellStyle name="通貨 2 4 7 2 2 2 2" xfId="55148" xr:uid="{85E37CB1-B2E8-46DC-AC05-D6F7B74EA4BD}"/>
    <cellStyle name="通貨 2 4 7 2 2 3" xfId="54316" xr:uid="{7F5329B0-BDDA-4BA5-9557-5378E69A859A}"/>
    <cellStyle name="通貨 2 4 7 2 3" xfId="53068" xr:uid="{EC92E985-F903-47F0-BE79-42DF85CC10D5}"/>
    <cellStyle name="通貨 2 4 7 2 3 2" xfId="54732" xr:uid="{F6953E04-8B50-41BC-B28C-B6E37AA44E50}"/>
    <cellStyle name="通貨 2 4 7 2 4" xfId="52236" xr:uid="{F70D8A1C-643F-4E26-B66D-427186ADF331}"/>
    <cellStyle name="通貨 2 4 7 2 5" xfId="53900" xr:uid="{3626275A-6CDD-4B3E-817F-7A15E6E8010B}"/>
    <cellStyle name="通貨 2 4 7 2 6" xfId="51820" xr:uid="{8E36EDA3-D4D9-4825-8D72-A930E73D7ADF}"/>
    <cellStyle name="通貨 2 4 7 3" xfId="2193" xr:uid="{9F37D3DA-70EF-4CEB-885F-BAD3E8DB86FE}"/>
    <cellStyle name="通貨 2 4 7 3 2" xfId="53276" xr:uid="{91F70AF5-F0A3-4BA9-8255-2B07A76F30FE}"/>
    <cellStyle name="通貨 2 4 7 3 2 2" xfId="54940" xr:uid="{0F8022AB-B4DF-415F-B081-B31B5A537E31}"/>
    <cellStyle name="通貨 2 4 7 3 3" xfId="54108" xr:uid="{ED38D7DC-0400-4D2A-A5A6-1BA9A8063BFA}"/>
    <cellStyle name="通貨 2 4 7 3 4" xfId="52444" xr:uid="{F1A4F8D7-5C5C-43B2-B8C9-03C259AB7208}"/>
    <cellStyle name="通貨 2 4 7 4" xfId="52860" xr:uid="{8CD79BDA-35E8-484A-93F4-1B500F036D65}"/>
    <cellStyle name="通貨 2 4 7 4 2" xfId="54524" xr:uid="{221019C5-166D-4CEF-8DA8-160A8E4EBA7F}"/>
    <cellStyle name="通貨 2 4 7 5" xfId="52028" xr:uid="{E185737B-8540-4295-8B7D-09B23A8669BF}"/>
    <cellStyle name="通貨 2 4 7 6" xfId="53692" xr:uid="{C82EDADE-C91F-446F-97B7-1E4C7E57F6A7}"/>
    <cellStyle name="通貨 2 4 7 7" xfId="51612" xr:uid="{287F2BBA-F5C9-409C-98C3-5236B75EDD28}"/>
    <cellStyle name="通貨 2 4 8" xfId="1855" xr:uid="{1EF597C2-B673-4C6D-8ED0-0655F31B2B4E}"/>
    <cellStyle name="通貨 2 4 8 2" xfId="2067" xr:uid="{8D023FEE-A1BD-4D76-BA92-7B5FA195689D}"/>
    <cellStyle name="通貨 2 4 8 2 2" xfId="52665" xr:uid="{190EAB94-AFA5-4862-8279-F3CB7F6C8BF0}"/>
    <cellStyle name="通貨 2 4 8 2 2 2" xfId="53497" xr:uid="{66D5CA37-F552-408D-9C19-FBFFBDCBF062}"/>
    <cellStyle name="通貨 2 4 8 2 2 2 2" xfId="55161" xr:uid="{C92D07C3-39B7-4666-8550-9357B840E78E}"/>
    <cellStyle name="通貨 2 4 8 2 2 3" xfId="54329" xr:uid="{36609C73-ACF5-489C-AC66-B8CF18A56716}"/>
    <cellStyle name="通貨 2 4 8 2 3" xfId="53081" xr:uid="{A70DC426-75DA-4DD7-837D-2F1EE3CC095A}"/>
    <cellStyle name="通貨 2 4 8 2 3 2" xfId="54745" xr:uid="{2067E79E-6669-427F-A666-0BC2B0325190}"/>
    <cellStyle name="通貨 2 4 8 2 4" xfId="52249" xr:uid="{BE2C36E6-EC4E-4271-917C-91B5ECC1EA0C}"/>
    <cellStyle name="通貨 2 4 8 2 5" xfId="53913" xr:uid="{289439AE-3A83-49D0-A69D-D995C2969B76}"/>
    <cellStyle name="通貨 2 4 8 2 6" xfId="51833" xr:uid="{19A0C698-615A-49BE-BD96-0731B460AD8C}"/>
    <cellStyle name="通貨 2 4 8 3" xfId="2206" xr:uid="{2BA0CE97-A789-4605-8D98-8F404FC131B5}"/>
    <cellStyle name="通貨 2 4 8 3 2" xfId="53289" xr:uid="{F1E6DF03-935F-4B2E-BF05-A5F301DF22F7}"/>
    <cellStyle name="通貨 2 4 8 3 2 2" xfId="54953" xr:uid="{5C0958B6-EB0A-4A23-AD02-BA8331528865}"/>
    <cellStyle name="通貨 2 4 8 3 3" xfId="54121" xr:uid="{90D653AA-2558-4E8B-AA41-8C5033E862B7}"/>
    <cellStyle name="通貨 2 4 8 3 4" xfId="52457" xr:uid="{816BA828-C4CB-4FB6-9B57-0DF8EC269653}"/>
    <cellStyle name="通貨 2 4 8 4" xfId="52873" xr:uid="{6912B31C-DAB9-4935-8F5E-124063E23035}"/>
    <cellStyle name="通貨 2 4 8 4 2" xfId="54537" xr:uid="{4405784D-720F-4F7E-B53A-E76D79F50E05}"/>
    <cellStyle name="通貨 2 4 8 5" xfId="52041" xr:uid="{8202E1CC-8AB2-4E5D-8740-CB9FEDB0A859}"/>
    <cellStyle name="通貨 2 4 8 6" xfId="53705" xr:uid="{01B13065-8191-44CC-B5BB-461EF221EB45}"/>
    <cellStyle name="通貨 2 4 8 7" xfId="51625" xr:uid="{71DEC980-8410-45CB-A954-DBA257687C7A}"/>
    <cellStyle name="通貨 2 4 9" xfId="1868" xr:uid="{2A86C585-5872-4FCD-97E8-0B10D3751D6C}"/>
    <cellStyle name="通貨 2 4 9 2" xfId="2080" xr:uid="{6074857A-B419-42F9-9761-81203B2E759B}"/>
    <cellStyle name="通貨 2 4 9 2 2" xfId="52678" xr:uid="{1B900C9F-08C9-45CC-A808-03B7A2F87DA2}"/>
    <cellStyle name="通貨 2 4 9 2 2 2" xfId="53510" xr:uid="{42A0D147-1E96-4545-9432-8E7C1B520873}"/>
    <cellStyle name="通貨 2 4 9 2 2 2 2" xfId="55174" xr:uid="{5F6860F9-3F0A-4DD6-8AF1-227219DF686E}"/>
    <cellStyle name="通貨 2 4 9 2 2 3" xfId="54342" xr:uid="{893747CA-97F6-4BD5-92F1-4C13DFA7A376}"/>
    <cellStyle name="通貨 2 4 9 2 3" xfId="53094" xr:uid="{AAA8A0E0-3E27-42F2-ADEE-00299BAE5098}"/>
    <cellStyle name="通貨 2 4 9 2 3 2" xfId="54758" xr:uid="{D9364AC5-5504-498B-8F4E-6E6A60F91201}"/>
    <cellStyle name="通貨 2 4 9 2 4" xfId="52262" xr:uid="{33B1AA29-8105-4CBF-8E24-CA2FEA460FA5}"/>
    <cellStyle name="通貨 2 4 9 2 5" xfId="53926" xr:uid="{6D5FE36C-A832-4D86-BDEE-59053ADC826A}"/>
    <cellStyle name="通貨 2 4 9 2 6" xfId="51846" xr:uid="{F68BBD8E-BD3D-46E8-9A8F-6E6F36AA8288}"/>
    <cellStyle name="通貨 2 4 9 3" xfId="2219" xr:uid="{71AEFA55-4288-49E6-A739-3FD9BB257685}"/>
    <cellStyle name="通貨 2 4 9 3 2" xfId="53302" xr:uid="{C0A11003-F21F-4914-A343-9EB3FE57663A}"/>
    <cellStyle name="通貨 2 4 9 3 2 2" xfId="54966" xr:uid="{FA214499-5ABB-4D2C-A456-105B8E690017}"/>
    <cellStyle name="通貨 2 4 9 3 3" xfId="54134" xr:uid="{F7966EB4-70B0-420A-BE9A-C625AA603FB6}"/>
    <cellStyle name="通貨 2 4 9 3 4" xfId="52470" xr:uid="{A05B8F6D-FA90-4180-B200-456E5BBCB558}"/>
    <cellStyle name="通貨 2 4 9 4" xfId="52886" xr:uid="{CC3DB5E0-C7A0-4FA9-BC45-B0A53E3965AB}"/>
    <cellStyle name="通貨 2 4 9 4 2" xfId="54550" xr:uid="{CA78A7DD-0269-4CE0-9BBD-FF44482F8982}"/>
    <cellStyle name="通貨 2 4 9 5" xfId="52054" xr:uid="{3DAC3BC4-460E-433E-AB64-0C3BDBC05510}"/>
    <cellStyle name="通貨 2 4 9 6" xfId="53718" xr:uid="{528EAD2A-D18A-4F5E-B05D-13FDFE078CA0}"/>
    <cellStyle name="通貨 2 4 9 7" xfId="51638" xr:uid="{4A0EE677-F6D8-4644-81A2-37529726178E}"/>
    <cellStyle name="通貨 2 5" xfId="1770" xr:uid="{FF1DBC00-A7B5-45ED-9F41-D341426FBFB3}"/>
    <cellStyle name="通貨 2 5 10" xfId="1883" xr:uid="{59963DC4-601A-40C9-988E-35CCC6F463D9}"/>
    <cellStyle name="通貨 2 5 10 2" xfId="2095" xr:uid="{81DC13B6-DD27-43FA-8223-1FD1FC080626}"/>
    <cellStyle name="通貨 2 5 10 2 2" xfId="52693" xr:uid="{3C30F45C-AE4D-4E9E-BBBB-F1E5723A05B7}"/>
    <cellStyle name="通貨 2 5 10 2 2 2" xfId="53525" xr:uid="{31D982AA-2278-40F6-89A5-D707B060F2FA}"/>
    <cellStyle name="通貨 2 5 10 2 2 2 2" xfId="55189" xr:uid="{6DF65171-1286-4D4A-985B-F2E52C74153D}"/>
    <cellStyle name="通貨 2 5 10 2 2 3" xfId="54357" xr:uid="{23D0127B-01E4-4836-BC5C-C217A15ACF74}"/>
    <cellStyle name="通貨 2 5 10 2 3" xfId="53109" xr:uid="{394C6B0B-D57D-4562-8BB3-50FECAE6EFAA}"/>
    <cellStyle name="通貨 2 5 10 2 3 2" xfId="54773" xr:uid="{FB72C54C-8D08-4B01-B0C9-5218AD792A1E}"/>
    <cellStyle name="通貨 2 5 10 2 4" xfId="52277" xr:uid="{C14F3FBC-EC28-43F8-A492-97A844FCDC9B}"/>
    <cellStyle name="通貨 2 5 10 2 5" xfId="53941" xr:uid="{4711C6C3-BD87-4101-9353-E951EA8D1611}"/>
    <cellStyle name="通貨 2 5 10 2 6" xfId="51861" xr:uid="{48EDB656-9152-4F1F-B102-7B0C08F5E871}"/>
    <cellStyle name="通貨 2 5 10 3" xfId="2234" xr:uid="{4413093C-776B-4EEC-A27B-BC2B623D4A84}"/>
    <cellStyle name="通貨 2 5 10 3 2" xfId="53317" xr:uid="{424D692F-AABD-42CD-BB36-08BD82587AC3}"/>
    <cellStyle name="通貨 2 5 10 3 2 2" xfId="54981" xr:uid="{29DD13B9-05C1-4AE7-AE56-F8CACA506F4E}"/>
    <cellStyle name="通貨 2 5 10 3 3" xfId="54149" xr:uid="{5E4E8C76-C8A4-451C-827B-A662448E7A9E}"/>
    <cellStyle name="通貨 2 5 10 3 4" xfId="52485" xr:uid="{0AD0BDEF-C3D0-45B2-B81B-CA06E5F55F90}"/>
    <cellStyle name="通貨 2 5 10 4" xfId="52901" xr:uid="{0E5CCFCF-623B-4E1B-9268-7063BF70E4BE}"/>
    <cellStyle name="通貨 2 5 10 4 2" xfId="54565" xr:uid="{3D53EF79-2CD9-4674-86E5-AB3645AFF638}"/>
    <cellStyle name="通貨 2 5 10 5" xfId="52069" xr:uid="{23AC4B04-E81C-475B-AF38-0B85E0F6C4A8}"/>
    <cellStyle name="通貨 2 5 10 6" xfId="53733" xr:uid="{1048308E-A537-4FD1-B7D8-E22F8614CF70}"/>
    <cellStyle name="通貨 2 5 10 7" xfId="51653" xr:uid="{DEA91A42-92C6-4BE4-9332-18FC4D059CFD}"/>
    <cellStyle name="通貨 2 5 11" xfId="1896" xr:uid="{EC6ABAA2-B5BA-4248-9A30-D1572AEC4581}"/>
    <cellStyle name="通貨 2 5 11 2" xfId="2108" xr:uid="{8745FE2F-0AD2-43E1-8056-E30A38B27EB7}"/>
    <cellStyle name="通貨 2 5 11 2 2" xfId="52706" xr:uid="{0D97C797-4D6D-4E62-935E-EB51E4D3B0EF}"/>
    <cellStyle name="通貨 2 5 11 2 2 2" xfId="53538" xr:uid="{E32373C4-0832-41EB-87D6-50063C3E7E94}"/>
    <cellStyle name="通貨 2 5 11 2 2 2 2" xfId="55202" xr:uid="{3BF34869-DC89-4200-A563-9DE71F342390}"/>
    <cellStyle name="通貨 2 5 11 2 2 3" xfId="54370" xr:uid="{3333BF25-8C0D-49C6-BC39-622411D0838F}"/>
    <cellStyle name="通貨 2 5 11 2 3" xfId="53122" xr:uid="{5246807D-1A89-4EEA-9E1A-D23096FF7C56}"/>
    <cellStyle name="通貨 2 5 11 2 3 2" xfId="54786" xr:uid="{AF924149-489B-4D74-8153-573BA2442146}"/>
    <cellStyle name="通貨 2 5 11 2 4" xfId="52290" xr:uid="{8BCDE382-B193-4905-B996-762EFD684B2C}"/>
    <cellStyle name="通貨 2 5 11 2 5" xfId="53954" xr:uid="{82DCDD44-5AD1-4D84-B260-05A94C2C78E8}"/>
    <cellStyle name="通貨 2 5 11 2 6" xfId="51874" xr:uid="{7CB10F42-3D58-47EF-BE19-4CF1926B9E53}"/>
    <cellStyle name="通貨 2 5 11 3" xfId="2247" xr:uid="{F32AAE67-D5A3-417B-8B7D-7BD8D926C509}"/>
    <cellStyle name="通貨 2 5 11 3 2" xfId="53330" xr:uid="{C6F98E82-47EC-4BF6-ACA6-93D62B44F31B}"/>
    <cellStyle name="通貨 2 5 11 3 2 2" xfId="54994" xr:uid="{A0D7D9ED-B6EF-46F9-8660-5D63EF658FD7}"/>
    <cellStyle name="通貨 2 5 11 3 3" xfId="54162" xr:uid="{393CD2D8-9CF3-4A7B-8D6F-DC515BF0A693}"/>
    <cellStyle name="通貨 2 5 11 3 4" xfId="52498" xr:uid="{3AC1E873-DC2E-431D-9520-EAD8D5B30AF1}"/>
    <cellStyle name="通貨 2 5 11 4" xfId="52914" xr:uid="{39556A12-6FAE-45ED-8356-3E1A51D92256}"/>
    <cellStyle name="通貨 2 5 11 4 2" xfId="54578" xr:uid="{7C8B5C28-CBAF-4C0E-85D3-20813AF6EEF4}"/>
    <cellStyle name="通貨 2 5 11 5" xfId="52082" xr:uid="{B625A8FC-10A6-4593-B7A6-758A647FA674}"/>
    <cellStyle name="通貨 2 5 11 6" xfId="53746" xr:uid="{C5825DBF-3945-4A9F-8302-430C3F65B448}"/>
    <cellStyle name="通貨 2 5 11 7" xfId="51666" xr:uid="{C7D615FB-1B3E-4931-B354-B27596C602D4}"/>
    <cellStyle name="通貨 2 5 12" xfId="1909" xr:uid="{36496E4A-C406-48FE-99CD-6EB48895F453}"/>
    <cellStyle name="通貨 2 5 12 2" xfId="51887" xr:uid="{B7F93B7B-D341-4D55-8111-DB20B5FDE554}"/>
    <cellStyle name="通貨 2 5 12 2 2" xfId="52719" xr:uid="{F747E83A-BC81-4C22-BBF3-F8E72C0459E4}"/>
    <cellStyle name="通貨 2 5 12 2 2 2" xfId="53551" xr:uid="{A84D2C7D-95E6-49DF-A395-8853F48BCC0A}"/>
    <cellStyle name="通貨 2 5 12 2 2 2 2" xfId="55215" xr:uid="{A503F438-1DCC-41AD-A990-7DB25ADF0CF0}"/>
    <cellStyle name="通貨 2 5 12 2 2 3" xfId="54383" xr:uid="{787311B7-CBC8-4A13-9755-DAC01B8493E3}"/>
    <cellStyle name="通貨 2 5 12 2 3" xfId="53135" xr:uid="{3E2052EC-C3AA-45D9-88AE-B14B857B49DD}"/>
    <cellStyle name="通貨 2 5 12 2 3 2" xfId="54799" xr:uid="{AF89D568-459F-47A7-8820-4076B09775B5}"/>
    <cellStyle name="通貨 2 5 12 2 4" xfId="52303" xr:uid="{44EB26E7-D5D1-4639-B592-ACC209C5EF74}"/>
    <cellStyle name="通貨 2 5 12 2 5" xfId="53967" xr:uid="{42A835BD-5E1D-431C-8000-AF7A118988D5}"/>
    <cellStyle name="通貨 2 5 12 3" xfId="52511" xr:uid="{67285FF4-800A-4BE7-8213-05B09A87229A}"/>
    <cellStyle name="通貨 2 5 12 3 2" xfId="53343" xr:uid="{CEDDFC13-5819-4F5E-98A9-73675682BBE5}"/>
    <cellStyle name="通貨 2 5 12 3 2 2" xfId="55007" xr:uid="{12E8405F-28AF-4F2F-B330-B796A3072696}"/>
    <cellStyle name="通貨 2 5 12 3 3" xfId="54175" xr:uid="{438849A1-380F-42CE-A8E9-5601F98E615C}"/>
    <cellStyle name="通貨 2 5 12 4" xfId="52927" xr:uid="{ABCC957B-963C-48A1-B6BE-7DD530887E2F}"/>
    <cellStyle name="通貨 2 5 12 4 2" xfId="54591" xr:uid="{2097FE51-B590-4A7D-89BC-64DFA2DF3568}"/>
    <cellStyle name="通貨 2 5 12 5" xfId="52095" xr:uid="{847F1CCC-31E3-4AD8-9E85-AEE22F1F272A}"/>
    <cellStyle name="通貨 2 5 12 6" xfId="53759" xr:uid="{9306A28C-D946-4E75-A1E6-1BBF2A03EEB9}"/>
    <cellStyle name="通貨 2 5 12 7" xfId="51679" xr:uid="{D09754B2-5950-43ED-8E56-D9701E7F12B8}"/>
    <cellStyle name="通貨 2 5 13" xfId="1922" xr:uid="{22D5812D-5949-4B26-AB5D-E6C029BCAD46}"/>
    <cellStyle name="通貨 2 5 13 2" xfId="51900" xr:uid="{06DEDB12-842A-45BC-9B0A-E6420A549455}"/>
    <cellStyle name="通貨 2 5 13 2 2" xfId="52732" xr:uid="{BE480386-E57F-4F63-A628-CACAEECBFECB}"/>
    <cellStyle name="通貨 2 5 13 2 2 2" xfId="53564" xr:uid="{C88E80E2-C486-4CD8-8EE7-F22D0363423D}"/>
    <cellStyle name="通貨 2 5 13 2 2 2 2" xfId="55228" xr:uid="{2D223EB8-667E-450E-AB07-D65C17537871}"/>
    <cellStyle name="通貨 2 5 13 2 2 3" xfId="54396" xr:uid="{BF6F3BA7-0F93-4444-8EB7-5D6B77F9235B}"/>
    <cellStyle name="通貨 2 5 13 2 3" xfId="53148" xr:uid="{9D434FF5-B72B-461B-B323-8AE57417301F}"/>
    <cellStyle name="通貨 2 5 13 2 3 2" xfId="54812" xr:uid="{2DAF62E1-C003-4058-B10F-9F1EC7998E48}"/>
    <cellStyle name="通貨 2 5 13 2 4" xfId="52316" xr:uid="{E2740AA6-9744-4B0E-A963-914B9F5B2A24}"/>
    <cellStyle name="通貨 2 5 13 2 5" xfId="53980" xr:uid="{40AD9CA2-669E-4ECB-B21B-E23CDECF0744}"/>
    <cellStyle name="通貨 2 5 13 3" xfId="52524" xr:uid="{C52698D7-DE01-4F46-AD43-9F5C3C9ED31C}"/>
    <cellStyle name="通貨 2 5 13 3 2" xfId="53356" xr:uid="{416A4638-3319-4915-9FB0-316D94528CB0}"/>
    <cellStyle name="通貨 2 5 13 3 2 2" xfId="55020" xr:uid="{7BEC65FE-445A-43F8-B966-0776A143FE95}"/>
    <cellStyle name="通貨 2 5 13 3 3" xfId="54188" xr:uid="{965F34A8-776B-47B7-9064-6F9C135C5DD2}"/>
    <cellStyle name="通貨 2 5 13 4" xfId="52940" xr:uid="{B12C4B45-9D5C-4520-88AA-CC023916B56C}"/>
    <cellStyle name="通貨 2 5 13 4 2" xfId="54604" xr:uid="{7C5E5068-2BB2-432A-B0F1-8A538DE07286}"/>
    <cellStyle name="通貨 2 5 13 5" xfId="52108" xr:uid="{FF40CA5D-F487-483F-B7B0-66C87DFF9317}"/>
    <cellStyle name="通貨 2 5 13 6" xfId="53772" xr:uid="{B78C04C1-4051-4753-A242-5315AD6EF6CB}"/>
    <cellStyle name="通貨 2 5 13 7" xfId="51692" xr:uid="{7F3864D9-82A4-40CA-9F90-3D58D6E89885}"/>
    <cellStyle name="通貨 2 5 14" xfId="1940" xr:uid="{9CD9DC2B-35B5-4002-9DD2-867AC0FD1D31}"/>
    <cellStyle name="通貨 2 5 14 2" xfId="51914" xr:uid="{F2D5F281-A92F-4707-BDF9-DEC795BA0971}"/>
    <cellStyle name="通貨 2 5 14 2 2" xfId="52746" xr:uid="{FB801D23-FD5D-4C76-8C20-E2D609592EA6}"/>
    <cellStyle name="通貨 2 5 14 2 2 2" xfId="53578" xr:uid="{A07D3434-C800-4389-BE25-C67FD12246CA}"/>
    <cellStyle name="通貨 2 5 14 2 2 2 2" xfId="55242" xr:uid="{67521377-D137-4E31-A7F7-5E41BEA6C331}"/>
    <cellStyle name="通貨 2 5 14 2 2 3" xfId="54410" xr:uid="{5014BBF7-DCC9-4927-808E-6CB86432FC1F}"/>
    <cellStyle name="通貨 2 5 14 2 3" xfId="53162" xr:uid="{0DFEC1E0-0B99-4147-A29E-B2E362C12C19}"/>
    <cellStyle name="通貨 2 5 14 2 3 2" xfId="54826" xr:uid="{CDE72A67-3BF6-454C-90A3-9BD480AB5411}"/>
    <cellStyle name="通貨 2 5 14 2 4" xfId="52330" xr:uid="{8F7BEFC6-67F2-4714-B70E-D4FDE8A1CE1D}"/>
    <cellStyle name="通貨 2 5 14 2 5" xfId="53994" xr:uid="{82F0E9D2-FDE8-4D43-A93E-1F8B0CA00EB9}"/>
    <cellStyle name="通貨 2 5 14 3" xfId="52538" xr:uid="{374C0892-D2A3-4230-A57A-41ADB6D6C9E6}"/>
    <cellStyle name="通貨 2 5 14 3 2" xfId="53370" xr:uid="{98A24382-C139-4E56-BD66-0879D9E19D25}"/>
    <cellStyle name="通貨 2 5 14 3 2 2" xfId="55034" xr:uid="{01DF4647-D39C-4A57-BD5F-544804D2D983}"/>
    <cellStyle name="通貨 2 5 14 3 3" xfId="54202" xr:uid="{DF3538C8-5813-4E1B-A40D-774CE9C9BDE1}"/>
    <cellStyle name="通貨 2 5 14 4" xfId="52954" xr:uid="{571075CE-B0FF-41AE-9553-50E83A5BE775}"/>
    <cellStyle name="通貨 2 5 14 4 2" xfId="54618" xr:uid="{95289D21-70A7-4864-AC83-918B6FFAC0EE}"/>
    <cellStyle name="通貨 2 5 14 5" xfId="52122" xr:uid="{8BA1DA4A-0962-4F1E-806A-9A4E238B74DA}"/>
    <cellStyle name="通貨 2 5 14 6" xfId="53786" xr:uid="{06B4C200-7908-4C18-A617-46140A10B683}"/>
    <cellStyle name="通貨 2 5 14 7" xfId="51706" xr:uid="{BD82E0EC-B775-40EF-B858-1BE0EAF8F7EB}"/>
    <cellStyle name="通貨 2 5 15" xfId="1954" xr:uid="{94EC6949-AEEC-4228-870C-53EE5BD84C53}"/>
    <cellStyle name="通貨 2 5 15 2" xfId="51928" xr:uid="{970E54F8-8275-462A-8105-2839B6F76B8B}"/>
    <cellStyle name="通貨 2 5 15 2 2" xfId="52760" xr:uid="{3A0FB357-12EC-43FD-BAF0-FA419B2DAE91}"/>
    <cellStyle name="通貨 2 5 15 2 2 2" xfId="53592" xr:uid="{46E4EB04-F881-4669-9CFB-80DA08A2692C}"/>
    <cellStyle name="通貨 2 5 15 2 2 2 2" xfId="55256" xr:uid="{E813D212-2F36-419C-993E-1B090C5EE32A}"/>
    <cellStyle name="通貨 2 5 15 2 2 3" xfId="54424" xr:uid="{C8DE2A82-AA9F-429A-B4B3-C4C556EB2C90}"/>
    <cellStyle name="通貨 2 5 15 2 3" xfId="53176" xr:uid="{6F30E8BB-78B5-4374-903F-A02A719B5B57}"/>
    <cellStyle name="通貨 2 5 15 2 3 2" xfId="54840" xr:uid="{B22D0726-3193-45DE-BF59-F940B0F57CCF}"/>
    <cellStyle name="通貨 2 5 15 2 4" xfId="52344" xr:uid="{25314215-D796-41C9-BFB3-173EDA7D8EB0}"/>
    <cellStyle name="通貨 2 5 15 2 5" xfId="54008" xr:uid="{55362D77-2C5A-4529-94B4-C8AD4B357CF1}"/>
    <cellStyle name="通貨 2 5 15 3" xfId="52552" xr:uid="{689D25D2-C88B-45C1-BEBC-16AC80F747FC}"/>
    <cellStyle name="通貨 2 5 15 3 2" xfId="53384" xr:uid="{3AEEECAE-1E26-4E29-A370-8FA1E2D7E613}"/>
    <cellStyle name="通貨 2 5 15 3 2 2" xfId="55048" xr:uid="{36A0F1DF-4460-4C87-A9B3-9976F67053E0}"/>
    <cellStyle name="通貨 2 5 15 3 3" xfId="54216" xr:uid="{D58ED558-27E7-47BA-9D8A-D7B7E6018B5D}"/>
    <cellStyle name="通貨 2 5 15 4" xfId="52968" xr:uid="{0F91B866-B123-4AE4-82BB-7BFAB5DFEF1B}"/>
    <cellStyle name="通貨 2 5 15 4 2" xfId="54632" xr:uid="{F46C1D2B-C8A7-41D3-A9F9-7091675F249B}"/>
    <cellStyle name="通貨 2 5 15 5" xfId="52136" xr:uid="{0D1D1EF8-5334-4DB7-9241-980F536CA359}"/>
    <cellStyle name="通貨 2 5 15 6" xfId="53800" xr:uid="{A21FB23F-35D2-4E6A-A105-95EAB8CBA9F9}"/>
    <cellStyle name="通貨 2 5 15 7" xfId="51720" xr:uid="{18AEE4C2-9DB5-4586-A788-58F081396CE5}"/>
    <cellStyle name="通貨 2 5 16" xfId="1968" xr:uid="{AF8240EE-BEF3-479A-A2E0-02FBF8AECE71}"/>
    <cellStyle name="通貨 2 5 16 2" xfId="51942" xr:uid="{9565951C-D5CF-4FF7-9C14-8898604CECD4}"/>
    <cellStyle name="通貨 2 5 16 2 2" xfId="52774" xr:uid="{344DD9B5-D793-408C-A38C-E9237A2484CD}"/>
    <cellStyle name="通貨 2 5 16 2 2 2" xfId="53606" xr:uid="{A6D2E408-EC4B-445E-8D94-4AB4DD0422E0}"/>
    <cellStyle name="通貨 2 5 16 2 2 2 2" xfId="55270" xr:uid="{007AD0DD-F035-4CB7-ADAD-1B05561F7784}"/>
    <cellStyle name="通貨 2 5 16 2 2 3" xfId="54438" xr:uid="{664CA843-96D6-4A78-937C-E0B950071700}"/>
    <cellStyle name="通貨 2 5 16 2 3" xfId="53190" xr:uid="{B3CE6605-CB87-442C-AF16-CA15741E78A8}"/>
    <cellStyle name="通貨 2 5 16 2 3 2" xfId="54854" xr:uid="{1B924378-5083-4C0E-832F-0735574DF0AA}"/>
    <cellStyle name="通貨 2 5 16 2 4" xfId="52358" xr:uid="{9D69B791-DF94-4C30-9B97-3B9883CA7E84}"/>
    <cellStyle name="通貨 2 5 16 2 5" xfId="54022" xr:uid="{4752DF31-E604-4613-BD42-77F06863B8C4}"/>
    <cellStyle name="通貨 2 5 16 3" xfId="52566" xr:uid="{87DD2E3F-86D8-4832-91FC-E8875B191738}"/>
    <cellStyle name="通貨 2 5 16 3 2" xfId="53398" xr:uid="{D1275A21-0DBC-42F2-9BA0-3FF126D35247}"/>
    <cellStyle name="通貨 2 5 16 3 2 2" xfId="55062" xr:uid="{37B1F1F2-68B6-487E-8F09-D5585361AE2A}"/>
    <cellStyle name="通貨 2 5 16 3 3" xfId="54230" xr:uid="{6F5722F8-EAB8-455C-8B78-5EF890F4F9ED}"/>
    <cellStyle name="通貨 2 5 16 4" xfId="52982" xr:uid="{C8E3C9EA-89DF-4527-A00F-67238B2E8E35}"/>
    <cellStyle name="通貨 2 5 16 4 2" xfId="54646" xr:uid="{717C4CF0-C78C-42C4-9908-845579825D1E}"/>
    <cellStyle name="通貨 2 5 16 5" xfId="52150" xr:uid="{995A6C23-A653-42EE-A016-94FDCC2921B6}"/>
    <cellStyle name="通貨 2 5 16 6" xfId="53814" xr:uid="{6061D653-5E39-425B-A8BD-45E1FB1BDA5D}"/>
    <cellStyle name="通貨 2 5 16 7" xfId="51734" xr:uid="{B77EF6FE-AF51-4694-8EC1-96497C4EFE99}"/>
    <cellStyle name="通貨 2 5 17" xfId="1982" xr:uid="{8957D7AE-4B93-47DF-8794-D8FE5441FB76}"/>
    <cellStyle name="通貨 2 5 17 2" xfId="52580" xr:uid="{774B10FC-D3FD-4E10-8295-1935D4A9E212}"/>
    <cellStyle name="通貨 2 5 17 2 2" xfId="53412" xr:uid="{EF9D4B00-F293-49C8-96D7-E5DC1D46625B}"/>
    <cellStyle name="通貨 2 5 17 2 2 2" xfId="55076" xr:uid="{68221876-8156-42A4-BA19-3D732B7B52E1}"/>
    <cellStyle name="通貨 2 5 17 2 3" xfId="54244" xr:uid="{8F5DB60C-1D1A-437F-82A4-BDA23C0A1EFF}"/>
    <cellStyle name="通貨 2 5 17 3" xfId="52996" xr:uid="{C1423957-F925-4B6F-89BC-E61709D861EE}"/>
    <cellStyle name="通貨 2 5 17 3 2" xfId="54660" xr:uid="{D20EEDFD-F7CE-4AE9-AE25-5F1F1BCD6C87}"/>
    <cellStyle name="通貨 2 5 17 4" xfId="52164" xr:uid="{19379929-049B-4C01-A611-60A6FE474D26}"/>
    <cellStyle name="通貨 2 5 17 5" xfId="53828" xr:uid="{3B667780-0523-4F64-91F7-6C89B3818928}"/>
    <cellStyle name="通貨 2 5 17 6" xfId="51748" xr:uid="{D73106C5-5DC5-4F59-88AE-98732A0035F9}"/>
    <cellStyle name="通貨 2 5 18" xfId="2121" xr:uid="{44A1108F-B55D-485B-9A56-2DF32C2845DF}"/>
    <cellStyle name="通貨 2 5 18 2" xfId="53204" xr:uid="{3082DC32-58E7-43DC-8E57-D516D1C50256}"/>
    <cellStyle name="通貨 2 5 18 2 2" xfId="54868" xr:uid="{13549FE6-DCB2-493F-A49B-290E76829AAC}"/>
    <cellStyle name="通貨 2 5 18 3" xfId="54036" xr:uid="{872DFE14-FB43-47F3-9DF2-2E13AAC5C446}"/>
    <cellStyle name="通貨 2 5 18 4" xfId="52372" xr:uid="{98EEC272-289C-41EB-A84D-3E102C20EB3F}"/>
    <cellStyle name="通貨 2 5 19" xfId="52788" xr:uid="{147C4D75-C8D0-4347-9E9A-9D5584C1C383}"/>
    <cellStyle name="通貨 2 5 19 2" xfId="54452" xr:uid="{608FB42F-F19C-4BE2-AE48-A5B6B0BFAE76}"/>
    <cellStyle name="通貨 2 5 2" xfId="1781" xr:uid="{DE60CB85-85D9-47E5-B69A-3CFDD033BB8A}"/>
    <cellStyle name="通貨 2 5 2 2" xfId="1993" xr:uid="{8E5373ED-8739-44AE-80EE-B88D1B1893AE}"/>
    <cellStyle name="通貨 2 5 2 2 2" xfId="52591" xr:uid="{212D47CA-FC35-4252-8D82-7AD56EA21C45}"/>
    <cellStyle name="通貨 2 5 2 2 2 2" xfId="53423" xr:uid="{987E9AE0-4893-42BF-BF16-46E5B2DACBF3}"/>
    <cellStyle name="通貨 2 5 2 2 2 2 2" xfId="55087" xr:uid="{B0E80AC6-46C8-498E-9490-95183F8D2465}"/>
    <cellStyle name="通貨 2 5 2 2 2 3" xfId="54255" xr:uid="{3F0AD4EA-CFE3-46B6-8272-CAC68BF45868}"/>
    <cellStyle name="通貨 2 5 2 2 3" xfId="53007" xr:uid="{2A2B6702-231E-4B3A-A881-6CC557E3139E}"/>
    <cellStyle name="通貨 2 5 2 2 3 2" xfId="54671" xr:uid="{C9246800-E19F-4643-B75C-24BA1B7F8F2A}"/>
    <cellStyle name="通貨 2 5 2 2 4" xfId="52175" xr:uid="{FF3CB877-E138-406A-B7B1-F112D971D54A}"/>
    <cellStyle name="通貨 2 5 2 2 5" xfId="53839" xr:uid="{A08B376B-915B-4347-BB67-42C993DCF799}"/>
    <cellStyle name="通貨 2 5 2 2 6" xfId="51759" xr:uid="{A9E225F6-AE36-4E40-9AC1-482BC9381F61}"/>
    <cellStyle name="通貨 2 5 2 3" xfId="2132" xr:uid="{FD55E574-9A7F-4822-BCAC-FD9E83A487E3}"/>
    <cellStyle name="通貨 2 5 2 3 2" xfId="53215" xr:uid="{2F9B4CA7-FD22-472B-914B-A40083450DBE}"/>
    <cellStyle name="通貨 2 5 2 3 2 2" xfId="54879" xr:uid="{0C4B14A7-72FF-4AC2-9237-A1E3EC0E4238}"/>
    <cellStyle name="通貨 2 5 2 3 3" xfId="54047" xr:uid="{79E96BE3-74A2-42AD-93AB-A3545F4D180F}"/>
    <cellStyle name="通貨 2 5 2 3 4" xfId="52383" xr:uid="{A6168B80-20D1-471F-8198-3321A6D18F4E}"/>
    <cellStyle name="通貨 2 5 2 4" xfId="52799" xr:uid="{368297B2-6697-4601-AD4E-5B65ED64FA0A}"/>
    <cellStyle name="通貨 2 5 2 4 2" xfId="54463" xr:uid="{183BD1DF-CDCA-4B0D-AEF4-BE7ABDE25199}"/>
    <cellStyle name="通貨 2 5 2 5" xfId="51967" xr:uid="{9A88EC7D-54A7-4A11-B130-DBB6A1971A9B}"/>
    <cellStyle name="通貨 2 5 2 6" xfId="53631" xr:uid="{BB06D0AF-2A49-46A0-9640-E0271F7C7781}"/>
    <cellStyle name="通貨 2 5 2 7" xfId="51551" xr:uid="{BAF89E8D-4014-4F6F-8B9C-756E0B129BEE}"/>
    <cellStyle name="通貨 2 5 20" xfId="51956" xr:uid="{0E835412-905A-42EC-91F7-63C10FC675D3}"/>
    <cellStyle name="通貨 2 5 21" xfId="53620" xr:uid="{2E6E8881-8ECD-4034-B3FA-8D2AE4AE74A1}"/>
    <cellStyle name="通貨 2 5 22" xfId="51540" xr:uid="{842E1147-C73C-4BD2-AC40-26313480F2BC}"/>
    <cellStyle name="通貨 2 5 3" xfId="1792" xr:uid="{698DB825-D7ED-4A9F-8EFB-4DE6B5795B18}"/>
    <cellStyle name="通貨 2 5 3 2" xfId="2004" xr:uid="{6BE5AABB-7F5B-420E-85EA-E802BDBD6974}"/>
    <cellStyle name="通貨 2 5 3 2 2" xfId="52602" xr:uid="{31D28955-2DAE-4EC4-A2D8-1E654492CE34}"/>
    <cellStyle name="通貨 2 5 3 2 2 2" xfId="53434" xr:uid="{2C02001A-D95B-467C-AEFD-A236D9A0F1C2}"/>
    <cellStyle name="通貨 2 5 3 2 2 2 2" xfId="55098" xr:uid="{B5A5C1B2-FBDF-49EB-A69B-ACA903275965}"/>
    <cellStyle name="通貨 2 5 3 2 2 3" xfId="54266" xr:uid="{A5EB74AD-4E8C-49B2-93C6-0D7DF2282317}"/>
    <cellStyle name="通貨 2 5 3 2 3" xfId="53018" xr:uid="{9ED4A6C6-19F5-4BD4-9598-7FB03813FAAA}"/>
    <cellStyle name="通貨 2 5 3 2 3 2" xfId="54682" xr:uid="{F14505AD-7E7D-42D8-909A-D598148B2577}"/>
    <cellStyle name="通貨 2 5 3 2 4" xfId="52186" xr:uid="{878944A2-17E0-434E-AFA9-6B0FF8889F00}"/>
    <cellStyle name="通貨 2 5 3 2 5" xfId="53850" xr:uid="{ACB2F905-E575-4840-9196-CBE8A0BF63FF}"/>
    <cellStyle name="通貨 2 5 3 2 6" xfId="51770" xr:uid="{49AA0533-DA20-4868-82ED-6DB1E05B8418}"/>
    <cellStyle name="通貨 2 5 3 3" xfId="2143" xr:uid="{A4499E7C-EC9E-45A8-B8CF-28F822C8A40D}"/>
    <cellStyle name="通貨 2 5 3 3 2" xfId="53226" xr:uid="{4884708B-B6EC-4971-BE49-19F7EC4ED60E}"/>
    <cellStyle name="通貨 2 5 3 3 2 2" xfId="54890" xr:uid="{E491245C-B2F3-40AD-B314-5A5924AEDB21}"/>
    <cellStyle name="通貨 2 5 3 3 3" xfId="54058" xr:uid="{6004D704-7C62-4A99-A04A-BF2E7200C0AA}"/>
    <cellStyle name="通貨 2 5 3 3 4" xfId="52394" xr:uid="{1714D427-ED5D-4AAC-806A-4A324E36705E}"/>
    <cellStyle name="通貨 2 5 3 4" xfId="52810" xr:uid="{6B8F731E-B9C2-4729-A231-1CE3234BCA3D}"/>
    <cellStyle name="通貨 2 5 3 4 2" xfId="54474" xr:uid="{EC829A17-90C3-446A-89DB-040DE914BBE2}"/>
    <cellStyle name="通貨 2 5 3 5" xfId="51978" xr:uid="{79C6931D-E8AD-4DC7-A731-0E8DAD3916CC}"/>
    <cellStyle name="通貨 2 5 3 6" xfId="53642" xr:uid="{45FF012C-8BA7-42E9-809A-787937E262B4}"/>
    <cellStyle name="通貨 2 5 3 7" xfId="51562" xr:uid="{81BBD981-A7E7-41B3-87F2-68359451F7C4}"/>
    <cellStyle name="通貨 2 5 4" xfId="1805" xr:uid="{6058C9F3-A9D8-493A-87CB-080E5CA867A1}"/>
    <cellStyle name="通貨 2 5 4 2" xfId="2017" xr:uid="{7470531B-69C6-4B7C-8EC4-1FB0FFE70EC2}"/>
    <cellStyle name="通貨 2 5 4 2 2" xfId="52615" xr:uid="{8792AEF8-5FAB-4E1A-BB19-00B7F13C4CF2}"/>
    <cellStyle name="通貨 2 5 4 2 2 2" xfId="53447" xr:uid="{998A6185-9142-4036-82B2-E75157589BAB}"/>
    <cellStyle name="通貨 2 5 4 2 2 2 2" xfId="55111" xr:uid="{0D01613B-933C-4104-89EC-664302C79B34}"/>
    <cellStyle name="通貨 2 5 4 2 2 3" xfId="54279" xr:uid="{C5680211-3E74-403E-962A-87C0E373C4D4}"/>
    <cellStyle name="通貨 2 5 4 2 3" xfId="53031" xr:uid="{A8996650-2EC7-4D6C-AB8E-8B8ACC15E01B}"/>
    <cellStyle name="通貨 2 5 4 2 3 2" xfId="54695" xr:uid="{2BBA386B-FF40-4E27-A39C-2DF9B81F1FF8}"/>
    <cellStyle name="通貨 2 5 4 2 4" xfId="52199" xr:uid="{B37B6621-8975-4385-B136-C5015B8B2C70}"/>
    <cellStyle name="通貨 2 5 4 2 5" xfId="53863" xr:uid="{8168CA0F-7224-4DA1-82B5-1FEE782400D3}"/>
    <cellStyle name="通貨 2 5 4 2 6" xfId="51783" xr:uid="{8DADEF1D-8ADD-4B13-8298-94C2063903B8}"/>
    <cellStyle name="通貨 2 5 4 3" xfId="2156" xr:uid="{1D461D3D-250A-4AB2-A553-BF298DA79FB1}"/>
    <cellStyle name="通貨 2 5 4 3 2" xfId="53239" xr:uid="{8748F42B-22C7-4FAF-A7EA-48A7459E4123}"/>
    <cellStyle name="通貨 2 5 4 3 2 2" xfId="54903" xr:uid="{912F4C37-E7EB-45A3-AF9F-7CDFC8A0B472}"/>
    <cellStyle name="通貨 2 5 4 3 3" xfId="54071" xr:uid="{FC3BF230-E69A-4693-ADF1-F6CA1E6353E3}"/>
    <cellStyle name="通貨 2 5 4 3 4" xfId="52407" xr:uid="{37C05548-9D7C-4819-858F-3A7BB91691F4}"/>
    <cellStyle name="通貨 2 5 4 4" xfId="52823" xr:uid="{F0091158-780E-4DEC-85CB-7A2F0A831E38}"/>
    <cellStyle name="通貨 2 5 4 4 2" xfId="54487" xr:uid="{B6978524-483F-4BFC-B3E0-0F9F381A76D3}"/>
    <cellStyle name="通貨 2 5 4 5" xfId="51991" xr:uid="{93B890D2-94B6-46E8-9F9E-25B0FB3BFA8E}"/>
    <cellStyle name="通貨 2 5 4 6" xfId="53655" xr:uid="{F9353AE7-AB70-4293-9E3E-15DBC70DD042}"/>
    <cellStyle name="通貨 2 5 4 7" xfId="51575" xr:uid="{49A8B93D-8D15-408C-99B3-75ABEB1757E1}"/>
    <cellStyle name="通貨 2 5 5" xfId="1818" xr:uid="{F7A9DC06-CC1B-4B35-8658-189DF3FCBD88}"/>
    <cellStyle name="通貨 2 5 5 2" xfId="2030" xr:uid="{EFE6738F-6288-4179-80F2-F1AD745E138C}"/>
    <cellStyle name="通貨 2 5 5 2 2" xfId="52628" xr:uid="{CF00F02A-B466-4A3B-9A24-E7A3C6C9883E}"/>
    <cellStyle name="通貨 2 5 5 2 2 2" xfId="53460" xr:uid="{109B106D-36C3-406E-A7E9-ECFFEACEE671}"/>
    <cellStyle name="通貨 2 5 5 2 2 2 2" xfId="55124" xr:uid="{724B2CDE-A35A-4784-8302-2BBEA0757897}"/>
    <cellStyle name="通貨 2 5 5 2 2 3" xfId="54292" xr:uid="{6FC7B041-A776-4ECA-9A61-F9F5608926F7}"/>
    <cellStyle name="通貨 2 5 5 2 3" xfId="53044" xr:uid="{6FD76346-C6DD-4BB1-A979-6FE61A70C880}"/>
    <cellStyle name="通貨 2 5 5 2 3 2" xfId="54708" xr:uid="{99833200-3949-4091-875D-4298A007CEFF}"/>
    <cellStyle name="通貨 2 5 5 2 4" xfId="52212" xr:uid="{5E2BDA59-31B6-4795-9578-68827504E9E9}"/>
    <cellStyle name="通貨 2 5 5 2 5" xfId="53876" xr:uid="{36282A8D-7331-4630-8778-AB8DFF2A056F}"/>
    <cellStyle name="通貨 2 5 5 2 6" xfId="51796" xr:uid="{8193E1F4-6EC6-48DF-93A4-712B4E3F366F}"/>
    <cellStyle name="通貨 2 5 5 3" xfId="2169" xr:uid="{74C15E13-7344-4A06-AF23-BA45F129ECF1}"/>
    <cellStyle name="通貨 2 5 5 3 2" xfId="53252" xr:uid="{893A5F7E-AD27-4529-8F42-E5DF35CB07AF}"/>
    <cellStyle name="通貨 2 5 5 3 2 2" xfId="54916" xr:uid="{2BECD2D4-94BC-49A7-80D2-915FBE8C9951}"/>
    <cellStyle name="通貨 2 5 5 3 3" xfId="54084" xr:uid="{8F53A66C-94A0-479F-B7BC-F080334592CD}"/>
    <cellStyle name="通貨 2 5 5 3 4" xfId="52420" xr:uid="{2A886345-CA18-4E40-BF25-1B241AC44E20}"/>
    <cellStyle name="通貨 2 5 5 4" xfId="52836" xr:uid="{B4B5313D-2B96-41EC-8ED2-6AD8323F2133}"/>
    <cellStyle name="通貨 2 5 5 4 2" xfId="54500" xr:uid="{D2D7AF8B-0365-45E5-A09D-7671BB6694FD}"/>
    <cellStyle name="通貨 2 5 5 5" xfId="52004" xr:uid="{D9D52EF3-00C8-429B-B699-987C8BA73345}"/>
    <cellStyle name="通貨 2 5 5 6" xfId="53668" xr:uid="{5ACD6CFD-5674-41CE-BEBB-9A8506E0DE4C}"/>
    <cellStyle name="通貨 2 5 5 7" xfId="51588" xr:uid="{3F04845C-5199-4B35-A4E1-65A0E2D46E9C}"/>
    <cellStyle name="通貨 2 5 6" xfId="1831" xr:uid="{681F0BA7-2FE3-49C3-A7F1-BEDF06753051}"/>
    <cellStyle name="通貨 2 5 6 2" xfId="2043" xr:uid="{C9A07409-EF82-490B-B547-9D65F63A5522}"/>
    <cellStyle name="通貨 2 5 6 2 2" xfId="52641" xr:uid="{DAACC90A-E2CA-454D-B5C9-BA1C959BC88C}"/>
    <cellStyle name="通貨 2 5 6 2 2 2" xfId="53473" xr:uid="{41D3DBD4-7582-455E-AF3B-A9EBE6819282}"/>
    <cellStyle name="通貨 2 5 6 2 2 2 2" xfId="55137" xr:uid="{B8D8B162-DED3-4FF6-B1DE-240F1D469EA2}"/>
    <cellStyle name="通貨 2 5 6 2 2 3" xfId="54305" xr:uid="{37FC9775-DFA1-44A8-BF1C-4CBFD15D67B3}"/>
    <cellStyle name="通貨 2 5 6 2 3" xfId="53057" xr:uid="{2E8808D9-BF70-4DD7-BB4B-64306FC5A05A}"/>
    <cellStyle name="通貨 2 5 6 2 3 2" xfId="54721" xr:uid="{D0582D75-B460-4356-BF1A-63A2693A3692}"/>
    <cellStyle name="通貨 2 5 6 2 4" xfId="52225" xr:uid="{34A1235E-78D2-4617-A420-8CB712BAF8D3}"/>
    <cellStyle name="通貨 2 5 6 2 5" xfId="53889" xr:uid="{7BB62580-EC84-49F6-87C7-072F6B9EBF9B}"/>
    <cellStyle name="通貨 2 5 6 2 6" xfId="51809" xr:uid="{099C662C-40B7-4D74-9287-85C5FE7AC177}"/>
    <cellStyle name="通貨 2 5 6 3" xfId="2182" xr:uid="{03D69F45-005D-4171-9279-814045DA2D20}"/>
    <cellStyle name="通貨 2 5 6 3 2" xfId="53265" xr:uid="{4A8545E0-D9FE-4DDB-9F26-2D87565BBF4A}"/>
    <cellStyle name="通貨 2 5 6 3 2 2" xfId="54929" xr:uid="{9AC72AEA-B1DF-4BE3-B665-F1B6DD3B0A77}"/>
    <cellStyle name="通貨 2 5 6 3 3" xfId="54097" xr:uid="{89471776-CF32-4DC0-8BAF-39C5364F47F2}"/>
    <cellStyle name="通貨 2 5 6 3 4" xfId="52433" xr:uid="{583C2AC5-A371-475D-97ED-FA2CAF613603}"/>
    <cellStyle name="通貨 2 5 6 4" xfId="52849" xr:uid="{2877E988-CC94-4E43-A5D9-8825F3AD2113}"/>
    <cellStyle name="通貨 2 5 6 4 2" xfId="54513" xr:uid="{92AD78C6-59F3-4487-8D62-82E91BCB1B55}"/>
    <cellStyle name="通貨 2 5 6 5" xfId="52017" xr:uid="{30A780FE-4C6E-4B24-BB3E-A33AB02401F2}"/>
    <cellStyle name="通貨 2 5 6 6" xfId="53681" xr:uid="{7D819503-5220-42C1-9F2B-DA6EBC2ADBD6}"/>
    <cellStyle name="通貨 2 5 6 7" xfId="51601" xr:uid="{6C4144BC-6133-41EE-9AA1-6DEA679BAFF7}"/>
    <cellStyle name="通貨 2 5 7" xfId="1844" xr:uid="{5D153A22-450C-4975-B763-41905A7FB1BB}"/>
    <cellStyle name="通貨 2 5 7 2" xfId="2056" xr:uid="{CBDF3E84-4738-4D12-83D7-008EB81B6FA0}"/>
    <cellStyle name="通貨 2 5 7 2 2" xfId="52654" xr:uid="{B2C8D691-DA34-4386-86FE-11E93B47FDC3}"/>
    <cellStyle name="通貨 2 5 7 2 2 2" xfId="53486" xr:uid="{2742C9A3-9640-47C8-9FBD-9DEDEAFC306D}"/>
    <cellStyle name="通貨 2 5 7 2 2 2 2" xfId="55150" xr:uid="{0C34198B-D2BA-4AD0-A6DF-21DFB3429C56}"/>
    <cellStyle name="通貨 2 5 7 2 2 3" xfId="54318" xr:uid="{8A4F7869-6176-4685-A5DC-E359F3CA99C2}"/>
    <cellStyle name="通貨 2 5 7 2 3" xfId="53070" xr:uid="{DD2B07FB-CC72-4D4E-88F6-3445FFFA67D9}"/>
    <cellStyle name="通貨 2 5 7 2 3 2" xfId="54734" xr:uid="{5667A42A-4C5C-482A-AF2C-D0B29DF7CEC8}"/>
    <cellStyle name="通貨 2 5 7 2 4" xfId="52238" xr:uid="{DAAE47E3-2F0F-4D45-B73C-06947D4178E5}"/>
    <cellStyle name="通貨 2 5 7 2 5" xfId="53902" xr:uid="{E5999E3F-A750-4C2F-8D4F-5DB712235FB7}"/>
    <cellStyle name="通貨 2 5 7 2 6" xfId="51822" xr:uid="{73EB5AB4-E3B4-4EE6-A3D7-BEF8385ADB16}"/>
    <cellStyle name="通貨 2 5 7 3" xfId="2195" xr:uid="{ACB2D6AB-C5E0-48A2-AC0F-F149BE5348B0}"/>
    <cellStyle name="通貨 2 5 7 3 2" xfId="53278" xr:uid="{BD555334-5500-49BD-8606-45901B4D45A0}"/>
    <cellStyle name="通貨 2 5 7 3 2 2" xfId="54942" xr:uid="{1BF661D0-28A8-4D9E-96EE-2FB08A17B278}"/>
    <cellStyle name="通貨 2 5 7 3 3" xfId="54110" xr:uid="{F6BA00F9-3DB6-4F73-BA61-8C2DCBEED9D5}"/>
    <cellStyle name="通貨 2 5 7 3 4" xfId="52446" xr:uid="{A7C9557B-C1FA-4954-9795-279D9FD13B4D}"/>
    <cellStyle name="通貨 2 5 7 4" xfId="52862" xr:uid="{308E4F32-CC71-4E40-A23C-41D5A733BCF3}"/>
    <cellStyle name="通貨 2 5 7 4 2" xfId="54526" xr:uid="{114FB66C-168F-4954-A1D8-11D9A0BD1BCA}"/>
    <cellStyle name="通貨 2 5 7 5" xfId="52030" xr:uid="{502DB21D-764C-4A9D-8014-289D9603EB92}"/>
    <cellStyle name="通貨 2 5 7 6" xfId="53694" xr:uid="{71B25D6D-875E-472F-B4C7-8F98E05626C6}"/>
    <cellStyle name="通貨 2 5 7 7" xfId="51614" xr:uid="{E41F1FCD-A1C3-4D9A-915B-A37E89BAF7EC}"/>
    <cellStyle name="通貨 2 5 8" xfId="1857" xr:uid="{EA7F4993-9B4B-4831-AF16-1BA9BE9ABA48}"/>
    <cellStyle name="通貨 2 5 8 2" xfId="2069" xr:uid="{407FCDA8-E948-4EC2-A81C-1267545E1CBA}"/>
    <cellStyle name="通貨 2 5 8 2 2" xfId="52667" xr:uid="{33AAD1E4-11EA-4297-A091-5E2E8BB3CE69}"/>
    <cellStyle name="通貨 2 5 8 2 2 2" xfId="53499" xr:uid="{3FFAF7D1-50BF-48A1-9AF6-063F1D12D603}"/>
    <cellStyle name="通貨 2 5 8 2 2 2 2" xfId="55163" xr:uid="{1C140AE7-71B1-4D3A-8B7C-2D4620A894C7}"/>
    <cellStyle name="通貨 2 5 8 2 2 3" xfId="54331" xr:uid="{FAB8ACFA-3168-41B4-85BE-D321367990EE}"/>
    <cellStyle name="通貨 2 5 8 2 3" xfId="53083" xr:uid="{55E684F9-E4FD-42F7-8EDF-CD17FE1C2146}"/>
    <cellStyle name="通貨 2 5 8 2 3 2" xfId="54747" xr:uid="{8729B7A0-3B01-4524-8BEC-7D27B2B9DA66}"/>
    <cellStyle name="通貨 2 5 8 2 4" xfId="52251" xr:uid="{8E3BA35E-B8B3-440D-8DF3-FE77355912E4}"/>
    <cellStyle name="通貨 2 5 8 2 5" xfId="53915" xr:uid="{E4A892B3-1844-4B3E-89F0-4F07C7841C7E}"/>
    <cellStyle name="通貨 2 5 8 2 6" xfId="51835" xr:uid="{B2795609-F319-4EC5-BA16-18F6490DD687}"/>
    <cellStyle name="通貨 2 5 8 3" xfId="2208" xr:uid="{C947FFE8-99CA-4D45-A9B8-481DBA03A64E}"/>
    <cellStyle name="通貨 2 5 8 3 2" xfId="53291" xr:uid="{1B7DB66E-E3C8-4926-8ADA-17853F7A7BEC}"/>
    <cellStyle name="通貨 2 5 8 3 2 2" xfId="54955" xr:uid="{5208BCF3-D7A9-4040-87FD-50274F189C2F}"/>
    <cellStyle name="通貨 2 5 8 3 3" xfId="54123" xr:uid="{327989BB-9700-416C-8BFB-FDB5BED31832}"/>
    <cellStyle name="通貨 2 5 8 3 4" xfId="52459" xr:uid="{FA70A379-47F7-45FF-9D16-542A062D28CE}"/>
    <cellStyle name="通貨 2 5 8 4" xfId="52875" xr:uid="{41A16F9D-140A-44D2-8FE4-FC7CC9DB39EE}"/>
    <cellStyle name="通貨 2 5 8 4 2" xfId="54539" xr:uid="{EE5BAA66-5B0C-4A7E-93AC-F79061419EDF}"/>
    <cellStyle name="通貨 2 5 8 5" xfId="52043" xr:uid="{804EE60A-DC89-4B8C-99D1-C95B14DC4387}"/>
    <cellStyle name="通貨 2 5 8 6" xfId="53707" xr:uid="{AD92BFEB-0E6D-43CD-BFAD-95DB56F6EE71}"/>
    <cellStyle name="通貨 2 5 8 7" xfId="51627" xr:uid="{3449DAF8-E894-4AC1-89EF-BFE87EDB4A4F}"/>
    <cellStyle name="通貨 2 5 9" xfId="1870" xr:uid="{6061893F-15AB-4399-B672-B2EF6CFB33DC}"/>
    <cellStyle name="通貨 2 5 9 2" xfId="2082" xr:uid="{2FD294C5-B36C-4A5D-BC3B-602041879A82}"/>
    <cellStyle name="通貨 2 5 9 2 2" xfId="52680" xr:uid="{FAB1689F-D960-4DFC-ABF5-3BA33B710EFD}"/>
    <cellStyle name="通貨 2 5 9 2 2 2" xfId="53512" xr:uid="{31DB1F4B-583F-44B5-8719-B729876A517E}"/>
    <cellStyle name="通貨 2 5 9 2 2 2 2" xfId="55176" xr:uid="{1613A334-3203-4F72-BDB1-8110DE65EF73}"/>
    <cellStyle name="通貨 2 5 9 2 2 3" xfId="54344" xr:uid="{04EFA410-0132-47D7-A85C-67166DC2FE55}"/>
    <cellStyle name="通貨 2 5 9 2 3" xfId="53096" xr:uid="{CDF2BB4E-1193-4C72-9431-E7653A3C4B5A}"/>
    <cellStyle name="通貨 2 5 9 2 3 2" xfId="54760" xr:uid="{810D9FEB-35D0-4116-810E-008F8EAA3F00}"/>
    <cellStyle name="通貨 2 5 9 2 4" xfId="52264" xr:uid="{435CB87E-B4B8-407F-B6B1-549B74B02551}"/>
    <cellStyle name="通貨 2 5 9 2 5" xfId="53928" xr:uid="{F9E9F94E-00E0-43CA-999B-60F90F7BF7E3}"/>
    <cellStyle name="通貨 2 5 9 2 6" xfId="51848" xr:uid="{285BEE6D-35C2-47D2-8876-5294E5D33562}"/>
    <cellStyle name="通貨 2 5 9 3" xfId="2221" xr:uid="{6187DA27-5AFD-4749-A513-AEABAD2A3CA9}"/>
    <cellStyle name="通貨 2 5 9 3 2" xfId="53304" xr:uid="{D628A58A-7F0B-49BC-B69D-C8FC04B13386}"/>
    <cellStyle name="通貨 2 5 9 3 2 2" xfId="54968" xr:uid="{D18C3663-87C8-40DE-9524-08EFED32EC15}"/>
    <cellStyle name="通貨 2 5 9 3 3" xfId="54136" xr:uid="{0D608D01-9291-4CD4-B294-797962DEBEDE}"/>
    <cellStyle name="通貨 2 5 9 3 4" xfId="52472" xr:uid="{DB09B9A4-CAC9-4CE7-B50B-3A89C38DC292}"/>
    <cellStyle name="通貨 2 5 9 4" xfId="52888" xr:uid="{40969409-4B55-46F8-AE41-28B4A3FC71C7}"/>
    <cellStyle name="通貨 2 5 9 4 2" xfId="54552" xr:uid="{84E26959-0791-47D4-B9D3-CF81ED34365D}"/>
    <cellStyle name="通貨 2 5 9 5" xfId="52056" xr:uid="{BF6C82FF-619C-4DA6-B5EC-7F7EB98F6F4D}"/>
    <cellStyle name="通貨 2 5 9 6" xfId="53720" xr:uid="{E83C90EC-D2D3-464A-8C61-F150AEB6AEA3}"/>
    <cellStyle name="通貨 2 5 9 7" xfId="51640" xr:uid="{C2E83CAB-B8CD-4312-8A83-2AE0C5FF5FA8}"/>
    <cellStyle name="通貨 2 6" xfId="1772" xr:uid="{00C24FD8-8B5F-4E77-BEBD-4BDB0DDA91DD}"/>
    <cellStyle name="通貨 2 6 10" xfId="1898" xr:uid="{0F9C49B7-840C-402F-BF2A-9708FEA2E96B}"/>
    <cellStyle name="通貨 2 6 10 2" xfId="2110" xr:uid="{542C229A-39C5-4AA9-814B-BAF9A40C2E46}"/>
    <cellStyle name="通貨 2 6 10 2 2" xfId="52708" xr:uid="{A865228D-3181-4A6E-BF96-10FE7895C0C8}"/>
    <cellStyle name="通貨 2 6 10 2 2 2" xfId="53540" xr:uid="{EE20F1C5-A038-445F-949D-ADD19FB4D527}"/>
    <cellStyle name="通貨 2 6 10 2 2 2 2" xfId="55204" xr:uid="{43D6B5A7-AF07-4BCA-97DC-8797C192A16C}"/>
    <cellStyle name="通貨 2 6 10 2 2 3" xfId="54372" xr:uid="{317E4E9B-DF9E-420D-A5BA-2E68F0D5F537}"/>
    <cellStyle name="通貨 2 6 10 2 3" xfId="53124" xr:uid="{34B1A5DB-6CDF-4782-BB5E-C0B483349F87}"/>
    <cellStyle name="通貨 2 6 10 2 3 2" xfId="54788" xr:uid="{EC70B7DB-BAA9-4CCA-9999-05682C6FDD36}"/>
    <cellStyle name="通貨 2 6 10 2 4" xfId="52292" xr:uid="{C591BF8F-1E9F-4ED4-A9A9-AB7EE4F79DC9}"/>
    <cellStyle name="通貨 2 6 10 2 5" xfId="53956" xr:uid="{B5F2985D-9D03-4AC5-BE34-BEB3C29DAA5D}"/>
    <cellStyle name="通貨 2 6 10 2 6" xfId="51876" xr:uid="{3957E097-DDCB-4DC1-8AA4-B5E12EB5F436}"/>
    <cellStyle name="通貨 2 6 10 3" xfId="2249" xr:uid="{6E615230-E76E-4500-A385-97F9115D0837}"/>
    <cellStyle name="通貨 2 6 10 3 2" xfId="53332" xr:uid="{15E43912-3B95-4660-B55A-76F31857A628}"/>
    <cellStyle name="通貨 2 6 10 3 2 2" xfId="54996" xr:uid="{0203F4A2-B7BA-4441-9E4B-CDDE4AF3D554}"/>
    <cellStyle name="通貨 2 6 10 3 3" xfId="54164" xr:uid="{FDA45305-BC0C-4A06-81CE-B0F3D3DE7CE1}"/>
    <cellStyle name="通貨 2 6 10 3 4" xfId="52500" xr:uid="{6D47C17E-7533-45A2-8A78-4EC021E0E252}"/>
    <cellStyle name="通貨 2 6 10 4" xfId="52916" xr:uid="{028C93C7-3664-4E55-BEEF-71E2133C6CB7}"/>
    <cellStyle name="通貨 2 6 10 4 2" xfId="54580" xr:uid="{7E7358D0-6173-4BA8-B03A-F3E5596F2788}"/>
    <cellStyle name="通貨 2 6 10 5" xfId="52084" xr:uid="{D8E54C75-D9F2-4DFE-B160-06C080460602}"/>
    <cellStyle name="通貨 2 6 10 6" xfId="53748" xr:uid="{AC220D49-E6B7-4D27-8B60-E85A2088A5EF}"/>
    <cellStyle name="通貨 2 6 10 7" xfId="51668" xr:uid="{9499D2B6-B100-4B2C-BFFD-335C9C738DBF}"/>
    <cellStyle name="通貨 2 6 11" xfId="1911" xr:uid="{2500D218-98A1-4473-AC36-09E688840A93}"/>
    <cellStyle name="通貨 2 6 11 2" xfId="51889" xr:uid="{03FA322D-95E3-4CEB-8B9A-EB8C8B9C0730}"/>
    <cellStyle name="通貨 2 6 11 2 2" xfId="52721" xr:uid="{3185FA36-9C2C-4E70-B362-8E888E4440C4}"/>
    <cellStyle name="通貨 2 6 11 2 2 2" xfId="53553" xr:uid="{CCF173E8-77AB-4764-BA67-92BAC257D19B}"/>
    <cellStyle name="通貨 2 6 11 2 2 2 2" xfId="55217" xr:uid="{E205C0C6-92A6-464D-8C32-C90BD106214B}"/>
    <cellStyle name="通貨 2 6 11 2 2 3" xfId="54385" xr:uid="{5654CE23-0905-4B92-A37C-CDADF858B378}"/>
    <cellStyle name="通貨 2 6 11 2 3" xfId="53137" xr:uid="{43709021-4A9C-435E-A406-6AB27F18F24D}"/>
    <cellStyle name="通貨 2 6 11 2 3 2" xfId="54801" xr:uid="{C10C05E3-FFB7-4ACC-B7F3-5271ABBCF4A6}"/>
    <cellStyle name="通貨 2 6 11 2 4" xfId="52305" xr:uid="{B7640C62-FD8F-45CB-B5D0-ABD594D23D0C}"/>
    <cellStyle name="通貨 2 6 11 2 5" xfId="53969" xr:uid="{29B10B31-EEFA-4224-BF7F-641246A61C28}"/>
    <cellStyle name="通貨 2 6 11 3" xfId="52513" xr:uid="{FCEAC213-45AD-441A-B5E1-75024E05D1C0}"/>
    <cellStyle name="通貨 2 6 11 3 2" xfId="53345" xr:uid="{955D9EF0-658B-489E-A0AE-26E909790F69}"/>
    <cellStyle name="通貨 2 6 11 3 2 2" xfId="55009" xr:uid="{C0775CA7-B098-4143-A6B2-63DAFC5854D3}"/>
    <cellStyle name="通貨 2 6 11 3 3" xfId="54177" xr:uid="{46574188-D7B7-4B7B-BCDD-4905BB5EECA0}"/>
    <cellStyle name="通貨 2 6 11 4" xfId="52929" xr:uid="{CB85D527-7B24-491A-AE35-63B96749A8E2}"/>
    <cellStyle name="通貨 2 6 11 4 2" xfId="54593" xr:uid="{9D4AC43E-168A-4621-8303-B0D27F8B9125}"/>
    <cellStyle name="通貨 2 6 11 5" xfId="52097" xr:uid="{DD99AF57-4D2B-4E61-AA08-0149DE4C2D4F}"/>
    <cellStyle name="通貨 2 6 11 6" xfId="53761" xr:uid="{546EB9BF-EE56-45ED-8269-904370EC99CB}"/>
    <cellStyle name="通貨 2 6 11 7" xfId="51681" xr:uid="{AF48BD19-C37C-4D8B-A978-6AC973D869DD}"/>
    <cellStyle name="通貨 2 6 12" xfId="1924" xr:uid="{76D742FD-3D04-41A8-94D2-030539225827}"/>
    <cellStyle name="通貨 2 6 12 2" xfId="51902" xr:uid="{70AF1F4D-0B91-4858-9F80-40FB24CE7AB0}"/>
    <cellStyle name="通貨 2 6 12 2 2" xfId="52734" xr:uid="{1E240162-3E78-428B-A150-8DAB2425E1FA}"/>
    <cellStyle name="通貨 2 6 12 2 2 2" xfId="53566" xr:uid="{143279B2-ED0B-423F-861E-B3EEA9D361D0}"/>
    <cellStyle name="通貨 2 6 12 2 2 2 2" xfId="55230" xr:uid="{F17252DF-B025-4550-A3E0-CDBA5A08BEF6}"/>
    <cellStyle name="通貨 2 6 12 2 2 3" xfId="54398" xr:uid="{C2AD89A5-D62F-4161-870A-A93DD0B54CC5}"/>
    <cellStyle name="通貨 2 6 12 2 3" xfId="53150" xr:uid="{42FDE751-9B29-4BD0-8DE3-87374E25D540}"/>
    <cellStyle name="通貨 2 6 12 2 3 2" xfId="54814" xr:uid="{2FF25CF9-2C0D-4F1A-A992-3AA456F5BEB7}"/>
    <cellStyle name="通貨 2 6 12 2 4" xfId="52318" xr:uid="{71087B26-512C-4B4B-ACF7-2F889FF878CB}"/>
    <cellStyle name="通貨 2 6 12 2 5" xfId="53982" xr:uid="{500747C9-A340-4C5F-9939-DFCE79714999}"/>
    <cellStyle name="通貨 2 6 12 3" xfId="52526" xr:uid="{D92F7507-4A5A-4E85-B788-0D7535FB5D7B}"/>
    <cellStyle name="通貨 2 6 12 3 2" xfId="53358" xr:uid="{A4AEEB91-4352-426C-96FD-3ED969764083}"/>
    <cellStyle name="通貨 2 6 12 3 2 2" xfId="55022" xr:uid="{451A211D-053F-452D-B18D-0657D0B5B733}"/>
    <cellStyle name="通貨 2 6 12 3 3" xfId="54190" xr:uid="{F3D22131-F95A-47DB-8A60-A6D76F0E5BC0}"/>
    <cellStyle name="通貨 2 6 12 4" xfId="52942" xr:uid="{58905B2C-A4EC-4BBA-9675-10C7AF144678}"/>
    <cellStyle name="通貨 2 6 12 4 2" xfId="54606" xr:uid="{F13E41CA-5D9B-4085-966A-9D589789443D}"/>
    <cellStyle name="通貨 2 6 12 5" xfId="52110" xr:uid="{FF7A6A4B-E5AD-43C3-B46A-F9746CBEA873}"/>
    <cellStyle name="通貨 2 6 12 6" xfId="53774" xr:uid="{CDF80C04-3275-4BA3-916D-AE0A980120AC}"/>
    <cellStyle name="通貨 2 6 12 7" xfId="51694" xr:uid="{DC1EEC17-277F-4D89-9C28-EAAEAA104485}"/>
    <cellStyle name="通貨 2 6 13" xfId="1942" xr:uid="{1D706726-2ADC-4BD0-95B2-2212DF9F2F7D}"/>
    <cellStyle name="通貨 2 6 13 2" xfId="51916" xr:uid="{AA235B9A-EC4E-403D-81A9-1AB50B991257}"/>
    <cellStyle name="通貨 2 6 13 2 2" xfId="52748" xr:uid="{191D9478-C0F9-4F4D-B84F-4646958B3A58}"/>
    <cellStyle name="通貨 2 6 13 2 2 2" xfId="53580" xr:uid="{B01539ED-CCD2-49A5-B83E-923A4E13F8AC}"/>
    <cellStyle name="通貨 2 6 13 2 2 2 2" xfId="55244" xr:uid="{6679864A-13E0-479F-9AB2-FF970F45A74D}"/>
    <cellStyle name="通貨 2 6 13 2 2 3" xfId="54412" xr:uid="{EFA8B452-5539-417A-9843-B39FDA8003C4}"/>
    <cellStyle name="通貨 2 6 13 2 3" xfId="53164" xr:uid="{6ACFE760-BBFE-43C6-ABF3-8FF1E2329EA0}"/>
    <cellStyle name="通貨 2 6 13 2 3 2" xfId="54828" xr:uid="{6C5908AD-0190-4A57-8B17-FAAD8A550343}"/>
    <cellStyle name="通貨 2 6 13 2 4" xfId="52332" xr:uid="{EC4519E9-60FA-43BB-9505-C76DBC11BFDF}"/>
    <cellStyle name="通貨 2 6 13 2 5" xfId="53996" xr:uid="{A615D2CE-615F-4470-9FC8-F98A1FECF973}"/>
    <cellStyle name="通貨 2 6 13 3" xfId="52540" xr:uid="{961A07A1-10AC-41B8-9168-27CB2A79D745}"/>
    <cellStyle name="通貨 2 6 13 3 2" xfId="53372" xr:uid="{436A7F8A-6867-4DE2-BA11-BF7E6095407C}"/>
    <cellStyle name="通貨 2 6 13 3 2 2" xfId="55036" xr:uid="{2A462025-A2C1-4335-8240-81016EA1C246}"/>
    <cellStyle name="通貨 2 6 13 3 3" xfId="54204" xr:uid="{92B32566-CA1F-4482-8002-31D2AB30B242}"/>
    <cellStyle name="通貨 2 6 13 4" xfId="52956" xr:uid="{4CB243F7-8B5B-477E-BA86-1825C21909B3}"/>
    <cellStyle name="通貨 2 6 13 4 2" xfId="54620" xr:uid="{E8B44F71-6D22-48E1-80ED-FF2E184C3ACC}"/>
    <cellStyle name="通貨 2 6 13 5" xfId="52124" xr:uid="{322E7A5F-CDF2-4048-909F-609EF473BA19}"/>
    <cellStyle name="通貨 2 6 13 6" xfId="53788" xr:uid="{E3657108-4BC4-4E5E-AF23-20B1CCE0020D}"/>
    <cellStyle name="通貨 2 6 13 7" xfId="51708" xr:uid="{418E7EFF-A4F2-4F9E-989E-B569CE36FDE3}"/>
    <cellStyle name="通貨 2 6 14" xfId="1956" xr:uid="{5F9A3738-47EC-49A5-9ECF-949117024909}"/>
    <cellStyle name="通貨 2 6 14 2" xfId="51930" xr:uid="{8E187381-B967-43E5-A7E7-D4320A4B44BF}"/>
    <cellStyle name="通貨 2 6 14 2 2" xfId="52762" xr:uid="{9759E088-0AB7-4664-B7B2-D9A80EF7A94F}"/>
    <cellStyle name="通貨 2 6 14 2 2 2" xfId="53594" xr:uid="{66D9B2BE-0D62-4C85-BE99-1957453FE210}"/>
    <cellStyle name="通貨 2 6 14 2 2 2 2" xfId="55258" xr:uid="{7D6EDCAE-1FAB-44CC-A222-9AE81AB25CCF}"/>
    <cellStyle name="通貨 2 6 14 2 2 3" xfId="54426" xr:uid="{A22CE3EA-17FD-4BCF-AC6E-81C6952B84DC}"/>
    <cellStyle name="通貨 2 6 14 2 3" xfId="53178" xr:uid="{C2403A96-E488-4523-B920-4405BCDEA59D}"/>
    <cellStyle name="通貨 2 6 14 2 3 2" xfId="54842" xr:uid="{B873D06D-5F6F-428A-BE5D-29CE86DE4053}"/>
    <cellStyle name="通貨 2 6 14 2 4" xfId="52346" xr:uid="{CEC4581E-0229-42E9-A438-727423AD81CF}"/>
    <cellStyle name="通貨 2 6 14 2 5" xfId="54010" xr:uid="{1956E3E3-613C-42E3-B272-482FBCCEC171}"/>
    <cellStyle name="通貨 2 6 14 3" xfId="52554" xr:uid="{599211CA-08EE-44AB-B001-DC5DF446C1AB}"/>
    <cellStyle name="通貨 2 6 14 3 2" xfId="53386" xr:uid="{3C58E3A5-73F3-40D9-82B0-2B490C151B37}"/>
    <cellStyle name="通貨 2 6 14 3 2 2" xfId="55050" xr:uid="{0E20214E-6325-4051-A0FC-BD1CDB9B96C2}"/>
    <cellStyle name="通貨 2 6 14 3 3" xfId="54218" xr:uid="{6220E507-6D1A-44AE-A44D-5B912A3AC826}"/>
    <cellStyle name="通貨 2 6 14 4" xfId="52970" xr:uid="{BCBAB716-6C6F-4A5A-945A-8BA6F6DEA9F5}"/>
    <cellStyle name="通貨 2 6 14 4 2" xfId="54634" xr:uid="{2434DA1A-B66C-4F07-BF1F-5082E00586A6}"/>
    <cellStyle name="通貨 2 6 14 5" xfId="52138" xr:uid="{1C2C176C-D6B5-48D8-A655-0E9EF1D64133}"/>
    <cellStyle name="通貨 2 6 14 6" xfId="53802" xr:uid="{4D7F3966-829E-4622-8AC3-734519358690}"/>
    <cellStyle name="通貨 2 6 14 7" xfId="51722" xr:uid="{708D9397-8100-4EB3-8F2F-4F18BE530916}"/>
    <cellStyle name="通貨 2 6 15" xfId="1970" xr:uid="{3FD0BD41-B477-4DC6-8E01-1EEA2A815E2F}"/>
    <cellStyle name="通貨 2 6 15 2" xfId="51944" xr:uid="{EB3462D2-E9CE-496F-9C83-F04847B580CE}"/>
    <cellStyle name="通貨 2 6 15 2 2" xfId="52776" xr:uid="{26119419-2D9E-47BA-8622-AFE83EEC1989}"/>
    <cellStyle name="通貨 2 6 15 2 2 2" xfId="53608" xr:uid="{1E32F589-5D3A-4A34-8CB5-00D5D4D27B4B}"/>
    <cellStyle name="通貨 2 6 15 2 2 2 2" xfId="55272" xr:uid="{A18B1B4B-7378-4BFD-B65C-0AD939A41369}"/>
    <cellStyle name="通貨 2 6 15 2 2 3" xfId="54440" xr:uid="{A5438CA7-BE70-467A-B7E6-5F2E417501C3}"/>
    <cellStyle name="通貨 2 6 15 2 3" xfId="53192" xr:uid="{C9F92EE0-1D88-46C3-BA37-D7BD91294246}"/>
    <cellStyle name="通貨 2 6 15 2 3 2" xfId="54856" xr:uid="{05AAF4BD-60DD-4C6E-B5BD-109559F2869A}"/>
    <cellStyle name="通貨 2 6 15 2 4" xfId="52360" xr:uid="{F0A1FD05-E80C-4525-9E0A-10B6DFBBD8D9}"/>
    <cellStyle name="通貨 2 6 15 2 5" xfId="54024" xr:uid="{36BA9807-9464-49BD-9370-E88C4E0A498C}"/>
    <cellStyle name="通貨 2 6 15 3" xfId="52568" xr:uid="{AD9FDBD7-0980-406B-BCBF-B7678711995D}"/>
    <cellStyle name="通貨 2 6 15 3 2" xfId="53400" xr:uid="{2FE5B6EB-5187-4299-BF39-4C38940CE42F}"/>
    <cellStyle name="通貨 2 6 15 3 2 2" xfId="55064" xr:uid="{44AD01A5-31E5-40D1-8B9B-641B3D099130}"/>
    <cellStyle name="通貨 2 6 15 3 3" xfId="54232" xr:uid="{C199EB9E-331E-47B6-B1C8-E2926CA01D00}"/>
    <cellStyle name="通貨 2 6 15 4" xfId="52984" xr:uid="{4FBBC9ED-2B3D-40FA-BB20-9ACA1DBAB1FF}"/>
    <cellStyle name="通貨 2 6 15 4 2" xfId="54648" xr:uid="{5EFE6E53-FF52-40E8-A002-68CEA17DA2F7}"/>
    <cellStyle name="通貨 2 6 15 5" xfId="52152" xr:uid="{318FD02F-4869-45AA-A42D-65A1CA4BAF56}"/>
    <cellStyle name="通貨 2 6 15 6" xfId="53816" xr:uid="{9632B002-D479-48FC-B7D1-CD38C58677E3}"/>
    <cellStyle name="通貨 2 6 15 7" xfId="51736" xr:uid="{DE35DDE1-82E4-4F08-8752-B0827832114A}"/>
    <cellStyle name="通貨 2 6 16" xfId="1984" xr:uid="{7A608992-8688-4E1F-9DA9-6FE12DBCCD96}"/>
    <cellStyle name="通貨 2 6 16 2" xfId="52582" xr:uid="{CE9A82FA-A1F1-47E5-B52D-F1D608AE6E77}"/>
    <cellStyle name="通貨 2 6 16 2 2" xfId="53414" xr:uid="{184E5AF9-2C14-452B-A88F-670BCAA8573E}"/>
    <cellStyle name="通貨 2 6 16 2 2 2" xfId="55078" xr:uid="{1142B463-EE13-4A69-B449-B3BC0D35F96A}"/>
    <cellStyle name="通貨 2 6 16 2 3" xfId="54246" xr:uid="{BAB2A671-70FB-4492-AF20-020E10A3A00F}"/>
    <cellStyle name="通貨 2 6 16 3" xfId="52998" xr:uid="{9F4D1040-2843-47F9-B543-1BEAAA0D4D0A}"/>
    <cellStyle name="通貨 2 6 16 3 2" xfId="54662" xr:uid="{8FE24D1D-F95A-407F-9099-BAD4ECF185A9}"/>
    <cellStyle name="通貨 2 6 16 4" xfId="52166" xr:uid="{70484892-B911-4AE1-8BF4-D81478342E3A}"/>
    <cellStyle name="通貨 2 6 16 5" xfId="53830" xr:uid="{7033D20C-F9B4-4032-B153-45B37BF2F864}"/>
    <cellStyle name="通貨 2 6 16 6" xfId="51750" xr:uid="{4D47764B-C8DF-4F57-BA5E-FA39B84CF756}"/>
    <cellStyle name="通貨 2 6 17" xfId="2123" xr:uid="{1E7F3AD4-4E86-4A0E-96DB-1F4F7DB46119}"/>
    <cellStyle name="通貨 2 6 17 2" xfId="53206" xr:uid="{B8BC707C-B875-4722-9815-C189350BC319}"/>
    <cellStyle name="通貨 2 6 17 2 2" xfId="54870" xr:uid="{17A7688B-E847-4D24-8CDC-5352EBBC0FB9}"/>
    <cellStyle name="通貨 2 6 17 3" xfId="54038" xr:uid="{2E2C727C-FEC0-4F01-B976-5D208EF4C0F0}"/>
    <cellStyle name="通貨 2 6 17 4" xfId="52374" xr:uid="{6F6C8393-A912-41B5-B710-B7C917651E71}"/>
    <cellStyle name="通貨 2 6 18" xfId="52790" xr:uid="{A818EBAC-7277-41E9-9DCC-35E8C0F3BB08}"/>
    <cellStyle name="通貨 2 6 18 2" xfId="54454" xr:uid="{4B933CE4-7776-4742-83C9-3B7DF898A9B2}"/>
    <cellStyle name="通貨 2 6 19" xfId="51958" xr:uid="{44E8C1AC-E217-47AA-BDC6-42AD016A2402}"/>
    <cellStyle name="通貨 2 6 2" xfId="1794" xr:uid="{F98A9CC2-B37C-4FAC-88FD-B4E831D05ECB}"/>
    <cellStyle name="通貨 2 6 2 2" xfId="2006" xr:uid="{0C84A957-875C-4D27-8D4F-343F8873C5B7}"/>
    <cellStyle name="通貨 2 6 2 2 2" xfId="52604" xr:uid="{843773DC-5544-4222-B843-053918B1FE8A}"/>
    <cellStyle name="通貨 2 6 2 2 2 2" xfId="53436" xr:uid="{B9B9EC8C-EC95-4DD4-85C6-C15194F44D03}"/>
    <cellStyle name="通貨 2 6 2 2 2 2 2" xfId="55100" xr:uid="{99452DD8-5CCE-47A4-A83A-EE2EB5369A2F}"/>
    <cellStyle name="通貨 2 6 2 2 2 3" xfId="54268" xr:uid="{2654D7BC-7B8C-43E4-B011-78643DB368B3}"/>
    <cellStyle name="通貨 2 6 2 2 3" xfId="53020" xr:uid="{85268E6A-3A1E-496A-850A-66AE4F8D443B}"/>
    <cellStyle name="通貨 2 6 2 2 3 2" xfId="54684" xr:uid="{15A1E2A4-7B38-4A32-951B-0C129D86FDF5}"/>
    <cellStyle name="通貨 2 6 2 2 4" xfId="52188" xr:uid="{ABFDCA16-C282-4C54-964F-26DF1071B4EB}"/>
    <cellStyle name="通貨 2 6 2 2 5" xfId="53852" xr:uid="{6800D94D-E99F-4F85-BAB9-06036459D472}"/>
    <cellStyle name="通貨 2 6 2 2 6" xfId="51772" xr:uid="{1A7321EB-5563-4054-B0E2-89F613FD6BCC}"/>
    <cellStyle name="通貨 2 6 2 3" xfId="2145" xr:uid="{C8821914-6F75-4C87-9132-72E196F864CF}"/>
    <cellStyle name="通貨 2 6 2 3 2" xfId="53228" xr:uid="{3B52884F-9102-4035-917A-D568A594E97F}"/>
    <cellStyle name="通貨 2 6 2 3 2 2" xfId="54892" xr:uid="{9B6CB100-77BA-4CEA-A96C-37A54ABA1471}"/>
    <cellStyle name="通貨 2 6 2 3 3" xfId="54060" xr:uid="{FAC92FB0-76ED-4701-820E-0A58A886D9CC}"/>
    <cellStyle name="通貨 2 6 2 3 4" xfId="52396" xr:uid="{647F8064-CE94-4992-A942-1017B692AF40}"/>
    <cellStyle name="通貨 2 6 2 4" xfId="52812" xr:uid="{FCAAD78A-B0E0-4112-BCC4-FF4338EBFBBB}"/>
    <cellStyle name="通貨 2 6 2 4 2" xfId="54476" xr:uid="{79E0F3EA-AA3C-4CF9-9207-0BC07BD11071}"/>
    <cellStyle name="通貨 2 6 2 5" xfId="51980" xr:uid="{2A148D56-D004-4FE1-A4AE-268A4521870E}"/>
    <cellStyle name="通貨 2 6 2 6" xfId="53644" xr:uid="{3CFB8EDD-FBF1-4A56-B0E1-ED7C8DAEC842}"/>
    <cellStyle name="通貨 2 6 2 7" xfId="51564" xr:uid="{59F08A4D-6CFB-4E8C-85E5-7DA7B051192B}"/>
    <cellStyle name="通貨 2 6 20" xfId="53622" xr:uid="{549C97E9-42D1-49A3-A052-73E91AC146B1}"/>
    <cellStyle name="通貨 2 6 21" xfId="51542" xr:uid="{4445ECBF-6E37-49F7-88F4-1BBA91358909}"/>
    <cellStyle name="通貨 2 6 3" xfId="1807" xr:uid="{FF648B5C-DE09-4C55-917C-E9865D3A7625}"/>
    <cellStyle name="通貨 2 6 3 2" xfId="2019" xr:uid="{035588D6-5CF8-4EE5-A83E-01F695B64298}"/>
    <cellStyle name="通貨 2 6 3 2 2" xfId="52617" xr:uid="{15669AF7-106F-4D90-AB19-6B0EE78F36C6}"/>
    <cellStyle name="通貨 2 6 3 2 2 2" xfId="53449" xr:uid="{CBCE59D6-3B6C-4BD7-A2A9-A3692ABF9F01}"/>
    <cellStyle name="通貨 2 6 3 2 2 2 2" xfId="55113" xr:uid="{9209161B-3CB6-4E4A-B3A7-9CA61D870764}"/>
    <cellStyle name="通貨 2 6 3 2 2 3" xfId="54281" xr:uid="{8F28381F-EB1D-4EFB-A907-49D38C8A44DB}"/>
    <cellStyle name="通貨 2 6 3 2 3" xfId="53033" xr:uid="{09C1008D-DF50-486F-B07C-B49A6412B9F5}"/>
    <cellStyle name="通貨 2 6 3 2 3 2" xfId="54697" xr:uid="{9AC6EF7D-C914-4710-8E98-E750CF7AEC54}"/>
    <cellStyle name="通貨 2 6 3 2 4" xfId="52201" xr:uid="{E6F30A9F-373A-419D-BDDE-499C29CC982E}"/>
    <cellStyle name="通貨 2 6 3 2 5" xfId="53865" xr:uid="{AB412E9A-ED2B-4B50-9D15-557DD510EBFA}"/>
    <cellStyle name="通貨 2 6 3 2 6" xfId="51785" xr:uid="{59DACF18-3BD8-4135-BB8A-F8CBCA290FA2}"/>
    <cellStyle name="通貨 2 6 3 3" xfId="2158" xr:uid="{173103F0-3EEB-4F67-9471-B0A0B7FD60C7}"/>
    <cellStyle name="通貨 2 6 3 3 2" xfId="53241" xr:uid="{6E077A63-EE64-446B-91E8-082E7E040FE8}"/>
    <cellStyle name="通貨 2 6 3 3 2 2" xfId="54905" xr:uid="{34972469-DDC0-4045-A47C-7418DFB4FF6B}"/>
    <cellStyle name="通貨 2 6 3 3 3" xfId="54073" xr:uid="{D0A46C22-D1F2-4EB1-B407-309B441ECE2C}"/>
    <cellStyle name="通貨 2 6 3 3 4" xfId="52409" xr:uid="{3F632FF7-9F76-4720-A03F-9982E3516F6B}"/>
    <cellStyle name="通貨 2 6 3 4" xfId="52825" xr:uid="{2F1FFD50-7451-47C8-BE61-BCF128A2A8CC}"/>
    <cellStyle name="通貨 2 6 3 4 2" xfId="54489" xr:uid="{CDD340AF-5652-45C5-944E-580796D6809A}"/>
    <cellStyle name="通貨 2 6 3 5" xfId="51993" xr:uid="{E609678D-C22B-44F1-AD40-666CD89B50A7}"/>
    <cellStyle name="通貨 2 6 3 6" xfId="53657" xr:uid="{A93C3515-47BD-41BD-A146-45DEFA904565}"/>
    <cellStyle name="通貨 2 6 3 7" xfId="51577" xr:uid="{E544B6B3-FA8B-4425-A64E-227D5C010265}"/>
    <cellStyle name="通貨 2 6 4" xfId="1820" xr:uid="{BBD0EB60-D959-4D54-B1A6-7FF76D1B1CC4}"/>
    <cellStyle name="通貨 2 6 4 2" xfId="2032" xr:uid="{A2DD1AB6-60B4-4F09-834A-FE7CCBFA1E0C}"/>
    <cellStyle name="通貨 2 6 4 2 2" xfId="52630" xr:uid="{0D5683EB-A7D4-480C-AD0F-A219BBA69025}"/>
    <cellStyle name="通貨 2 6 4 2 2 2" xfId="53462" xr:uid="{C6DE4D80-A787-4D8B-8A05-EE6395AE9A91}"/>
    <cellStyle name="通貨 2 6 4 2 2 2 2" xfId="55126" xr:uid="{EF432C89-8270-41BA-8DAF-0E554406F249}"/>
    <cellStyle name="通貨 2 6 4 2 2 3" xfId="54294" xr:uid="{349C7FFA-6E1F-4EA4-848D-69555C84CEA3}"/>
    <cellStyle name="通貨 2 6 4 2 3" xfId="53046" xr:uid="{9225FCB5-E7FA-4E5E-A119-46096C4815B0}"/>
    <cellStyle name="通貨 2 6 4 2 3 2" xfId="54710" xr:uid="{E4E95593-9031-4915-B958-666FAA1C1630}"/>
    <cellStyle name="通貨 2 6 4 2 4" xfId="52214" xr:uid="{38F26FB5-5530-4904-892F-829A595C517E}"/>
    <cellStyle name="通貨 2 6 4 2 5" xfId="53878" xr:uid="{6702D79C-B078-450B-9396-665C80AE674D}"/>
    <cellStyle name="通貨 2 6 4 2 6" xfId="51798" xr:uid="{604A89DE-B647-469C-A179-A59EBA627667}"/>
    <cellStyle name="通貨 2 6 4 3" xfId="2171" xr:uid="{94E500D6-7BAB-4B39-BB4E-EB1CD4619945}"/>
    <cellStyle name="通貨 2 6 4 3 2" xfId="53254" xr:uid="{675711D5-5E9A-4ADD-B450-2F468DE74332}"/>
    <cellStyle name="通貨 2 6 4 3 2 2" xfId="54918" xr:uid="{7D03F68E-0F58-43F7-BFC1-10D2F0703767}"/>
    <cellStyle name="通貨 2 6 4 3 3" xfId="54086" xr:uid="{DB522BC7-51A8-4765-9A63-A01130544576}"/>
    <cellStyle name="通貨 2 6 4 3 4" xfId="52422" xr:uid="{CFB63833-1895-42DE-8566-D1F7BFA01E40}"/>
    <cellStyle name="通貨 2 6 4 4" xfId="52838" xr:uid="{F1E87EE0-936B-4E5C-B617-FAFA0B7C0E82}"/>
    <cellStyle name="通貨 2 6 4 4 2" xfId="54502" xr:uid="{743AA355-798C-4358-8C0B-D1E27EB8FA67}"/>
    <cellStyle name="通貨 2 6 4 5" xfId="52006" xr:uid="{2C873C8D-B858-4504-826C-F46212C32807}"/>
    <cellStyle name="通貨 2 6 4 6" xfId="53670" xr:uid="{774216EA-E2F6-49E0-9127-A5ADEB815C63}"/>
    <cellStyle name="通貨 2 6 4 7" xfId="51590" xr:uid="{FB0FB5B8-93C3-49CA-BBCE-18EBA55593A2}"/>
    <cellStyle name="通貨 2 6 5" xfId="1833" xr:uid="{7E5E5C84-0586-47C6-B4AC-6F21354E2D51}"/>
    <cellStyle name="通貨 2 6 5 2" xfId="2045" xr:uid="{14AFEB40-708B-4CED-92BA-078063E12934}"/>
    <cellStyle name="通貨 2 6 5 2 2" xfId="52643" xr:uid="{DA4C829D-814D-4517-9B19-523E8FDD664A}"/>
    <cellStyle name="通貨 2 6 5 2 2 2" xfId="53475" xr:uid="{2A1F9FA3-8838-48BB-A279-0C546D46CBB4}"/>
    <cellStyle name="通貨 2 6 5 2 2 2 2" xfId="55139" xr:uid="{C8F4B9E2-1580-4A75-BB73-1E2793195096}"/>
    <cellStyle name="通貨 2 6 5 2 2 3" xfId="54307" xr:uid="{7E22436F-F844-4C40-9CA8-9E42D6BDA491}"/>
    <cellStyle name="通貨 2 6 5 2 3" xfId="53059" xr:uid="{46ECE630-8641-40B3-8983-98B5BD01BB74}"/>
    <cellStyle name="通貨 2 6 5 2 3 2" xfId="54723" xr:uid="{24B8DD91-B4C6-46F8-85A6-E0AFA9D1CAA2}"/>
    <cellStyle name="通貨 2 6 5 2 4" xfId="52227" xr:uid="{09A499DA-9879-4F26-BD4B-FCB937506FCB}"/>
    <cellStyle name="通貨 2 6 5 2 5" xfId="53891" xr:uid="{8DEDF17E-CDDA-4500-9A00-A2469E7C8A5B}"/>
    <cellStyle name="通貨 2 6 5 2 6" xfId="51811" xr:uid="{632F3661-B556-4F34-8E83-93610BA590F7}"/>
    <cellStyle name="通貨 2 6 5 3" xfId="2184" xr:uid="{E61C5D21-4318-4EA0-8988-F24D4FDC670D}"/>
    <cellStyle name="通貨 2 6 5 3 2" xfId="53267" xr:uid="{F46949D7-5729-42DD-B834-9F6EBF822FD2}"/>
    <cellStyle name="通貨 2 6 5 3 2 2" xfId="54931" xr:uid="{98662C66-E6D4-40D7-8FFD-89F757B3FF76}"/>
    <cellStyle name="通貨 2 6 5 3 3" xfId="54099" xr:uid="{521E6ECE-CF7D-4229-AFCA-7CA70771191C}"/>
    <cellStyle name="通貨 2 6 5 3 4" xfId="52435" xr:uid="{91979885-C066-4A1A-B364-4E25CA2351FF}"/>
    <cellStyle name="通貨 2 6 5 4" xfId="52851" xr:uid="{71D14134-678D-4836-9892-CDEEE5D33D84}"/>
    <cellStyle name="通貨 2 6 5 4 2" xfId="54515" xr:uid="{D7013437-902F-41B4-AE87-475ACF6518C0}"/>
    <cellStyle name="通貨 2 6 5 5" xfId="52019" xr:uid="{CDB92155-494B-4F28-9FD6-BB34504F6429}"/>
    <cellStyle name="通貨 2 6 5 6" xfId="53683" xr:uid="{3723C617-0B7E-46C9-9879-7A9AC5410CBD}"/>
    <cellStyle name="通貨 2 6 5 7" xfId="51603" xr:uid="{DB1F01CF-EE32-499A-8DCE-35ACD17F8B7D}"/>
    <cellStyle name="通貨 2 6 6" xfId="1846" xr:uid="{2D284BDA-B14D-4EE6-921B-9610429094A0}"/>
    <cellStyle name="通貨 2 6 6 2" xfId="2058" xr:uid="{06228A81-30C9-421B-A45D-3E65D7972B70}"/>
    <cellStyle name="通貨 2 6 6 2 2" xfId="52656" xr:uid="{5DC3A6DE-A343-4170-BB0E-AB2A3B5A5963}"/>
    <cellStyle name="通貨 2 6 6 2 2 2" xfId="53488" xr:uid="{F3596013-B2EB-45F5-AD30-796CCFCF6062}"/>
    <cellStyle name="通貨 2 6 6 2 2 2 2" xfId="55152" xr:uid="{A059012B-8B50-46AF-9158-2F4FCD044657}"/>
    <cellStyle name="通貨 2 6 6 2 2 3" xfId="54320" xr:uid="{CFC26B15-145B-4CEC-AB57-C03CE22B6197}"/>
    <cellStyle name="通貨 2 6 6 2 3" xfId="53072" xr:uid="{E88EC9FD-258D-483D-AD8B-9236836F9241}"/>
    <cellStyle name="通貨 2 6 6 2 3 2" xfId="54736" xr:uid="{1590A35A-5AE9-4A4D-BC8F-DFCC9FFCA973}"/>
    <cellStyle name="通貨 2 6 6 2 4" xfId="52240" xr:uid="{18B6C3D9-E53D-4D77-982D-973C1A7CA016}"/>
    <cellStyle name="通貨 2 6 6 2 5" xfId="53904" xr:uid="{D47253CD-D407-4BE6-A13C-A32FBA95F6A0}"/>
    <cellStyle name="通貨 2 6 6 2 6" xfId="51824" xr:uid="{83E7C547-64AB-4907-AA40-22EA5F35151A}"/>
    <cellStyle name="通貨 2 6 6 3" xfId="2197" xr:uid="{9B82BA4A-4CDE-4EA6-84EF-F3F0FD9C2227}"/>
    <cellStyle name="通貨 2 6 6 3 2" xfId="53280" xr:uid="{E8014ECC-35F6-4034-A1C9-78A45754A312}"/>
    <cellStyle name="通貨 2 6 6 3 2 2" xfId="54944" xr:uid="{255CB324-119E-4703-8DA4-984BAFE8E2C7}"/>
    <cellStyle name="通貨 2 6 6 3 3" xfId="54112" xr:uid="{4489AF1B-9797-408C-B69F-1FAA8ACCC1DE}"/>
    <cellStyle name="通貨 2 6 6 3 4" xfId="52448" xr:uid="{412F5BCE-37D4-465D-B957-0A49062A6405}"/>
    <cellStyle name="通貨 2 6 6 4" xfId="52864" xr:uid="{DCA42514-4E2F-4FB0-ACDE-B36551FD09DE}"/>
    <cellStyle name="通貨 2 6 6 4 2" xfId="54528" xr:uid="{8A79BD1F-4777-4292-AE12-0B246901B7E8}"/>
    <cellStyle name="通貨 2 6 6 5" xfId="52032" xr:uid="{BBFEA86A-CAB9-4735-AC50-309FBB92EEB4}"/>
    <cellStyle name="通貨 2 6 6 6" xfId="53696" xr:uid="{6CF07CA3-7FAF-450A-AA67-2700FCB5DAFB}"/>
    <cellStyle name="通貨 2 6 6 7" xfId="51616" xr:uid="{F2D89324-B91E-4A87-A0DD-CD1E0CB12BB6}"/>
    <cellStyle name="通貨 2 6 7" xfId="1859" xr:uid="{78086704-241B-4536-8DFC-7F012CA65DE7}"/>
    <cellStyle name="通貨 2 6 7 2" xfId="2071" xr:uid="{43C87475-630B-4668-AE86-446B164AD1AA}"/>
    <cellStyle name="通貨 2 6 7 2 2" xfId="52669" xr:uid="{3A4BDBBD-C5C3-493F-ACD4-E6948BB2CF0C}"/>
    <cellStyle name="通貨 2 6 7 2 2 2" xfId="53501" xr:uid="{C81B7983-5F23-4556-AF87-9B5A2EBDBF40}"/>
    <cellStyle name="通貨 2 6 7 2 2 2 2" xfId="55165" xr:uid="{988E5EE8-3582-47A4-B99B-074706D5EFF5}"/>
    <cellStyle name="通貨 2 6 7 2 2 3" xfId="54333" xr:uid="{AC648ABF-53E0-497A-94DD-D253CE7E1E9B}"/>
    <cellStyle name="通貨 2 6 7 2 3" xfId="53085" xr:uid="{6738187A-F5F7-4B2B-9541-20EAB13DC095}"/>
    <cellStyle name="通貨 2 6 7 2 3 2" xfId="54749" xr:uid="{9B441A11-094C-4EBD-B186-F5E4C7527AF9}"/>
    <cellStyle name="通貨 2 6 7 2 4" xfId="52253" xr:uid="{7AD6D4F4-B68D-45CC-8437-7EEB3482B1DF}"/>
    <cellStyle name="通貨 2 6 7 2 5" xfId="53917" xr:uid="{C0EB2D11-64D4-4622-A740-936169B0CB4F}"/>
    <cellStyle name="通貨 2 6 7 2 6" xfId="51837" xr:uid="{77621108-5FFD-48A7-9BB9-EDF3C9E0E47E}"/>
    <cellStyle name="通貨 2 6 7 3" xfId="2210" xr:uid="{12A8F450-DF3F-49B2-B173-EF0C73B065B9}"/>
    <cellStyle name="通貨 2 6 7 3 2" xfId="53293" xr:uid="{D1861AA2-BC50-401E-94E3-1DFEA6D4403F}"/>
    <cellStyle name="通貨 2 6 7 3 2 2" xfId="54957" xr:uid="{63B389C8-CBF3-4319-A3BF-874046743846}"/>
    <cellStyle name="通貨 2 6 7 3 3" xfId="54125" xr:uid="{04E16856-7610-435E-88BB-D60A03A527E0}"/>
    <cellStyle name="通貨 2 6 7 3 4" xfId="52461" xr:uid="{AD328B35-BECE-42C8-B557-14C3F7355F6D}"/>
    <cellStyle name="通貨 2 6 7 4" xfId="52877" xr:uid="{FE7C5D8C-EE26-4646-BDAF-6E43E1F20014}"/>
    <cellStyle name="通貨 2 6 7 4 2" xfId="54541" xr:uid="{B00DA9C8-C545-4833-B3C4-0C43905AFA00}"/>
    <cellStyle name="通貨 2 6 7 5" xfId="52045" xr:uid="{E23FD5BC-8BCF-424C-9333-5E295449ADA7}"/>
    <cellStyle name="通貨 2 6 7 6" xfId="53709" xr:uid="{0BC75268-64AC-4C1E-A35F-97BF593880B9}"/>
    <cellStyle name="通貨 2 6 7 7" xfId="51629" xr:uid="{C53AF8DB-8177-40DD-98BE-F2C2CC2B0AC9}"/>
    <cellStyle name="通貨 2 6 8" xfId="1872" xr:uid="{66EE8DA7-E897-425D-AF66-CFC3F1C72F80}"/>
    <cellStyle name="通貨 2 6 8 2" xfId="2084" xr:uid="{78A6CBDE-20CC-41BB-817E-AE08776537D3}"/>
    <cellStyle name="通貨 2 6 8 2 2" xfId="52682" xr:uid="{EE24DDF1-1B50-40D2-9739-E92E868040C6}"/>
    <cellStyle name="通貨 2 6 8 2 2 2" xfId="53514" xr:uid="{1E93F93F-B077-4FA3-B77F-D81F9F19EB65}"/>
    <cellStyle name="通貨 2 6 8 2 2 2 2" xfId="55178" xr:uid="{A408B115-C7CB-467E-B2D5-830BF54E0BD1}"/>
    <cellStyle name="通貨 2 6 8 2 2 3" xfId="54346" xr:uid="{3774DBB4-2B90-4472-BC8F-4B1ECC3F82C8}"/>
    <cellStyle name="通貨 2 6 8 2 3" xfId="53098" xr:uid="{65AE9B6D-58E5-4083-9366-031B1ACCF135}"/>
    <cellStyle name="通貨 2 6 8 2 3 2" xfId="54762" xr:uid="{65FBD319-6A54-465E-9FB8-D6B055847905}"/>
    <cellStyle name="通貨 2 6 8 2 4" xfId="52266" xr:uid="{33947C47-351F-40C6-BCAD-BE1FE64EC72A}"/>
    <cellStyle name="通貨 2 6 8 2 5" xfId="53930" xr:uid="{E143F88B-C77E-4098-8944-BA24B577193E}"/>
    <cellStyle name="通貨 2 6 8 2 6" xfId="51850" xr:uid="{CC3C24C7-1D8C-4183-B32F-767E6F19128A}"/>
    <cellStyle name="通貨 2 6 8 3" xfId="2223" xr:uid="{9A4150CB-B874-4D6C-AE7A-13B4016A563A}"/>
    <cellStyle name="通貨 2 6 8 3 2" xfId="53306" xr:uid="{0A8030C6-6BA1-4657-842E-5D78E7ECA02A}"/>
    <cellStyle name="通貨 2 6 8 3 2 2" xfId="54970" xr:uid="{3EA1B464-65FD-43DA-AB7C-2CF720977CC1}"/>
    <cellStyle name="通貨 2 6 8 3 3" xfId="54138" xr:uid="{5FD34D3C-A7B7-4F48-8708-E42B221019A3}"/>
    <cellStyle name="通貨 2 6 8 3 4" xfId="52474" xr:uid="{8D5E9367-B024-49F8-B2B6-44CCED11960F}"/>
    <cellStyle name="通貨 2 6 8 4" xfId="52890" xr:uid="{0AB62469-BB24-4862-AD5A-4F7E8F303926}"/>
    <cellStyle name="通貨 2 6 8 4 2" xfId="54554" xr:uid="{9ADE10E5-75B7-438B-9631-C21ACBD9A63B}"/>
    <cellStyle name="通貨 2 6 8 5" xfId="52058" xr:uid="{7661811E-0964-49E7-A92A-C917D54BBB55}"/>
    <cellStyle name="通貨 2 6 8 6" xfId="53722" xr:uid="{2A31B031-743D-4CA9-BF1E-5E7F8600AF8E}"/>
    <cellStyle name="通貨 2 6 8 7" xfId="51642" xr:uid="{6C874D09-9429-4BD6-AA78-5FDBA6869D13}"/>
    <cellStyle name="通貨 2 6 9" xfId="1885" xr:uid="{459D9FE0-33D0-4B82-A4C4-CA567BE359E1}"/>
    <cellStyle name="通貨 2 6 9 2" xfId="2097" xr:uid="{ABDCC621-784F-4D91-A007-F0B158907E41}"/>
    <cellStyle name="通貨 2 6 9 2 2" xfId="52695" xr:uid="{D14AFFD2-7EE9-47BE-831F-8F9875B58A83}"/>
    <cellStyle name="通貨 2 6 9 2 2 2" xfId="53527" xr:uid="{8EA24E44-189E-4347-909E-F2C3F7E5D65F}"/>
    <cellStyle name="通貨 2 6 9 2 2 2 2" xfId="55191" xr:uid="{B75024E0-6C58-4EE0-82BC-4E894F99EEFD}"/>
    <cellStyle name="通貨 2 6 9 2 2 3" xfId="54359" xr:uid="{DB2A65C4-B758-4963-AB5D-D45C32C670E0}"/>
    <cellStyle name="通貨 2 6 9 2 3" xfId="53111" xr:uid="{80810DFC-94AC-4BE6-9BF9-B372471ED2C0}"/>
    <cellStyle name="通貨 2 6 9 2 3 2" xfId="54775" xr:uid="{ADE54ACB-6442-4ACD-AB2F-BE50D294140C}"/>
    <cellStyle name="通貨 2 6 9 2 4" xfId="52279" xr:uid="{3693C55A-6E16-4BB6-AC60-8E32733E7A72}"/>
    <cellStyle name="通貨 2 6 9 2 5" xfId="53943" xr:uid="{7F15E83F-491D-4873-BE36-32445FFB815D}"/>
    <cellStyle name="通貨 2 6 9 2 6" xfId="51863" xr:uid="{DB39572C-97BD-473D-9E11-0F92AB957102}"/>
    <cellStyle name="通貨 2 6 9 3" xfId="2236" xr:uid="{9FDF94BE-8C47-4796-86E3-C10CA15C8BF7}"/>
    <cellStyle name="通貨 2 6 9 3 2" xfId="53319" xr:uid="{A4595FCB-74FC-4617-AED8-B0332E932E69}"/>
    <cellStyle name="通貨 2 6 9 3 2 2" xfId="54983" xr:uid="{9928AF20-78E0-4635-BF24-0C349C8A35CD}"/>
    <cellStyle name="通貨 2 6 9 3 3" xfId="54151" xr:uid="{7860BB03-7105-4634-A5B8-5EA0A85AC1A0}"/>
    <cellStyle name="通貨 2 6 9 3 4" xfId="52487" xr:uid="{18C7296B-6FB1-456F-8045-8C8D470BF661}"/>
    <cellStyle name="通貨 2 6 9 4" xfId="52903" xr:uid="{59ABD1C1-753D-4875-A6C9-9EAD66285ACE}"/>
    <cellStyle name="通貨 2 6 9 4 2" xfId="54567" xr:uid="{AECD3C5C-85D9-4C32-B512-746A25A74538}"/>
    <cellStyle name="通貨 2 6 9 5" xfId="52071" xr:uid="{AD91D1A2-EF2F-4CD0-966C-F927F40F9305}"/>
    <cellStyle name="通貨 2 6 9 6" xfId="53735" xr:uid="{DE27988A-85BE-43F0-ADF3-BF84EE5C478C}"/>
    <cellStyle name="通貨 2 6 9 7" xfId="51655" xr:uid="{72554290-7F10-4E82-8AA6-699FAAD5F984}"/>
    <cellStyle name="通貨 2 7" xfId="1783" xr:uid="{3D3B310E-CF43-4B2C-8C1A-709FF53F814F}"/>
    <cellStyle name="通貨 2 7 2" xfId="1995" xr:uid="{C726E8B2-BFB4-437C-925E-1D7E62DBC656}"/>
    <cellStyle name="通貨 2 7 2 2" xfId="52593" xr:uid="{8996D713-9CE8-4A50-AE8C-78918417DB3E}"/>
    <cellStyle name="通貨 2 7 2 2 2" xfId="53425" xr:uid="{D51F23F0-5F55-4363-AAC1-587BF4B3E087}"/>
    <cellStyle name="通貨 2 7 2 2 2 2" xfId="55089" xr:uid="{D9157CA6-91DE-443C-A9B4-07BC9C354588}"/>
    <cellStyle name="通貨 2 7 2 2 3" xfId="54257" xr:uid="{87831374-25F5-4EB9-B2DE-43736B702FA5}"/>
    <cellStyle name="通貨 2 7 2 3" xfId="53009" xr:uid="{EE0E0E5A-BB13-44A3-9716-5F211CF802DB}"/>
    <cellStyle name="通貨 2 7 2 3 2" xfId="54673" xr:uid="{83B24EA1-EB3A-4666-9A60-81B6F26DC912}"/>
    <cellStyle name="通貨 2 7 2 4" xfId="52177" xr:uid="{89644B7F-A210-4832-A940-96AF3F0C58BD}"/>
    <cellStyle name="通貨 2 7 2 5" xfId="53841" xr:uid="{8CB3FB48-DC71-45F7-9FC4-60256F668B65}"/>
    <cellStyle name="通貨 2 7 2 6" xfId="51761" xr:uid="{1F61294C-4FCE-4728-8208-1F8D80A1F31F}"/>
    <cellStyle name="通貨 2 7 3" xfId="2134" xr:uid="{C53190EC-6F98-4D18-A30D-9D11F399A2F1}"/>
    <cellStyle name="通貨 2 7 3 2" xfId="53217" xr:uid="{E16A1997-F824-4160-8D94-9120D0C91C61}"/>
    <cellStyle name="通貨 2 7 3 2 2" xfId="54881" xr:uid="{AD034C91-5A2D-49CB-9CCD-36D68F5CA02F}"/>
    <cellStyle name="通貨 2 7 3 3" xfId="54049" xr:uid="{A1DC5365-9635-4C07-8741-168B25D307CE}"/>
    <cellStyle name="通貨 2 7 3 4" xfId="52385" xr:uid="{D5208798-C0C9-4BAB-AF50-3585606F2570}"/>
    <cellStyle name="通貨 2 7 4" xfId="52801" xr:uid="{C5F25811-E26F-4C36-9CBC-1604C4B1FB17}"/>
    <cellStyle name="通貨 2 7 4 2" xfId="54465" xr:uid="{3AC8632F-7F86-4EAD-92B3-83EA8520EDA6}"/>
    <cellStyle name="通貨 2 7 5" xfId="51969" xr:uid="{DF39CD61-F713-4A72-976C-0A84CFC8B8C6}"/>
    <cellStyle name="通貨 2 7 6" xfId="53633" xr:uid="{BC465263-527F-4D67-8B26-D7741C6BD2D8}"/>
    <cellStyle name="通貨 2 7 7" xfId="51553" xr:uid="{DB267A64-556F-48D7-955B-2D8A8C37CA09}"/>
    <cellStyle name="通貨 2 8" xfId="1796" xr:uid="{1D204F17-56EA-4BA5-805F-7BDD701128FC}"/>
    <cellStyle name="通貨 2 8 2" xfId="2008" xr:uid="{FD60C163-A96B-45C2-B165-7CDDF53288C4}"/>
    <cellStyle name="通貨 2 8 2 2" xfId="52606" xr:uid="{B3B2CAD6-4E89-4E68-94C6-8AE6ABE2B9B4}"/>
    <cellStyle name="通貨 2 8 2 2 2" xfId="53438" xr:uid="{8E34E9F4-6CF0-498D-BF92-5FF55FA52DC2}"/>
    <cellStyle name="通貨 2 8 2 2 2 2" xfId="55102" xr:uid="{296C9FF4-1294-43C5-AD3E-888967C3F9AF}"/>
    <cellStyle name="通貨 2 8 2 2 3" xfId="54270" xr:uid="{9E8EE980-BF93-439E-B623-123B3AA8B3C0}"/>
    <cellStyle name="通貨 2 8 2 3" xfId="53022" xr:uid="{C5519E33-6459-411E-AEC2-769DAA6D5AF7}"/>
    <cellStyle name="通貨 2 8 2 3 2" xfId="54686" xr:uid="{EAA95099-A818-43E6-BCB7-DD5FC309D5DD}"/>
    <cellStyle name="通貨 2 8 2 4" xfId="52190" xr:uid="{CC502DD9-4266-4F60-A242-EADD91E5A790}"/>
    <cellStyle name="通貨 2 8 2 5" xfId="53854" xr:uid="{03C9D05F-B306-48E3-BE58-1B6A0AFC8D7A}"/>
    <cellStyle name="通貨 2 8 2 6" xfId="51774" xr:uid="{CE40BD98-FBC7-47E4-A8C3-1CC17FBF8DA0}"/>
    <cellStyle name="通貨 2 8 3" xfId="2147" xr:uid="{F81FB6C2-9C21-40CC-B717-3C062865F452}"/>
    <cellStyle name="通貨 2 8 3 2" xfId="53230" xr:uid="{1C4D8DBA-4C06-4F35-87BF-2DA1AFA4B3FF}"/>
    <cellStyle name="通貨 2 8 3 2 2" xfId="54894" xr:uid="{30463B65-6DF9-4105-AD83-B53BE49F322F}"/>
    <cellStyle name="通貨 2 8 3 3" xfId="54062" xr:uid="{2AC36DA5-7FED-4A77-BDE4-2A030A509D84}"/>
    <cellStyle name="通貨 2 8 3 4" xfId="52398" xr:uid="{50323C3F-F58C-413F-B4BC-A590AC2C3F5A}"/>
    <cellStyle name="通貨 2 8 4" xfId="52814" xr:uid="{2E05DAEC-14E9-4986-8151-A63FDA3C8345}"/>
    <cellStyle name="通貨 2 8 4 2" xfId="54478" xr:uid="{E96B7584-890B-46AA-AA1C-78B270506E63}"/>
    <cellStyle name="通貨 2 8 5" xfId="51982" xr:uid="{93776E29-57EE-4340-AA1B-2962D05FAF23}"/>
    <cellStyle name="通貨 2 8 6" xfId="53646" xr:uid="{CFD136FE-66A6-47A0-BAB8-1F5320926A5E}"/>
    <cellStyle name="通貨 2 8 7" xfId="51566" xr:uid="{CD6FF195-7FB3-4BAF-B93B-A94DA0F78BB2}"/>
    <cellStyle name="通貨 2 9" xfId="1809" xr:uid="{CE5AD0A0-6B30-4025-A21B-A10C61CB3335}"/>
    <cellStyle name="通貨 2 9 2" xfId="2021" xr:uid="{5C78B931-3AD2-4830-AA78-19BB72003955}"/>
    <cellStyle name="通貨 2 9 2 2" xfId="52619" xr:uid="{0EFAF608-6870-47E1-875D-F9A028FC9FB3}"/>
    <cellStyle name="通貨 2 9 2 2 2" xfId="53451" xr:uid="{D7A826BD-894A-4DBC-9116-93A017DFFFFF}"/>
    <cellStyle name="通貨 2 9 2 2 2 2" xfId="55115" xr:uid="{05E41343-0BD7-4421-A56F-225F681F2359}"/>
    <cellStyle name="通貨 2 9 2 2 3" xfId="54283" xr:uid="{B53F7B00-CCAF-4EE8-9C91-B56FEDA3E25B}"/>
    <cellStyle name="通貨 2 9 2 3" xfId="53035" xr:uid="{934F53C1-302B-4A0A-A5FF-6E3511086D9A}"/>
    <cellStyle name="通貨 2 9 2 3 2" xfId="54699" xr:uid="{44FB9B1D-F5BA-4133-B978-FE46C043188C}"/>
    <cellStyle name="通貨 2 9 2 4" xfId="52203" xr:uid="{8CE3B0D7-FC36-4BE3-8C1E-87746C46256F}"/>
    <cellStyle name="通貨 2 9 2 5" xfId="53867" xr:uid="{2A178431-4AFE-4CA0-B7D4-4A02D30E06D8}"/>
    <cellStyle name="通貨 2 9 2 6" xfId="51787" xr:uid="{44915596-0641-4E4F-95DA-9BD6703648B2}"/>
    <cellStyle name="通貨 2 9 3" xfId="2160" xr:uid="{C3BAD9FA-E95E-4A62-8500-B72D6D5567AE}"/>
    <cellStyle name="通貨 2 9 3 2" xfId="53243" xr:uid="{190F879E-81F0-49E2-BCE0-7DBE7FB9916D}"/>
    <cellStyle name="通貨 2 9 3 2 2" xfId="54907" xr:uid="{2A84061F-79F7-4FC7-AECD-3A9C185C43B1}"/>
    <cellStyle name="通貨 2 9 3 3" xfId="54075" xr:uid="{6C17BD91-0B21-45EC-8087-A3923470D49E}"/>
    <cellStyle name="通貨 2 9 3 4" xfId="52411" xr:uid="{9714DF6E-6B0A-4F09-919F-08F8198B290F}"/>
    <cellStyle name="通貨 2 9 4" xfId="52827" xr:uid="{3E5152B7-E38C-4E3F-AF42-2AAE607A62DF}"/>
    <cellStyle name="通貨 2 9 4 2" xfId="54491" xr:uid="{257E8E2F-5955-4E66-9FB4-BCB54BEAFDC6}"/>
    <cellStyle name="通貨 2 9 5" xfId="51995" xr:uid="{460B8C16-48A3-4D7E-A403-9CB238F2F047}"/>
    <cellStyle name="通貨 2 9 6" xfId="53659" xr:uid="{5F4EC1C2-08CD-4C57-B911-80B7A87380AF}"/>
    <cellStyle name="通貨 2 9 7" xfId="51579" xr:uid="{706E602A-93D5-4E31-B5D1-69DE6F50A958}"/>
    <cellStyle name="通貨 20" xfId="1918" xr:uid="{DA5C05D4-C172-4547-AC6A-C98C975D8C66}"/>
    <cellStyle name="通貨 20 2" xfId="51896" xr:uid="{EB501245-8684-4739-86E6-84C889B66C12}"/>
    <cellStyle name="通貨 20 2 2" xfId="52728" xr:uid="{75D158F8-BD20-403A-9FC6-2C82FE5DBD8D}"/>
    <cellStyle name="通貨 20 2 2 2" xfId="53560" xr:uid="{899A698D-A11A-4CED-9504-164924DE8A51}"/>
    <cellStyle name="通貨 20 2 2 2 2" xfId="55224" xr:uid="{626A50F0-1098-437D-B792-8644E69D2B93}"/>
    <cellStyle name="通貨 20 2 2 3" xfId="54392" xr:uid="{3FA8F718-5EF4-4EF9-986F-C2EEDDBF32AD}"/>
    <cellStyle name="通貨 20 2 3" xfId="53144" xr:uid="{5E64BE3A-2106-421D-B691-8D778174ABB9}"/>
    <cellStyle name="通貨 20 2 3 2" xfId="54808" xr:uid="{B0A3B079-2E4C-4B06-A236-4EF38BB999A0}"/>
    <cellStyle name="通貨 20 2 4" xfId="52312" xr:uid="{6E29037C-5001-4437-B1FE-B2BBBFD8BFE2}"/>
    <cellStyle name="通貨 20 2 5" xfId="53976" xr:uid="{349644FB-BF22-4ED2-9754-4B0E8BFB4913}"/>
    <cellStyle name="通貨 20 3" xfId="51688" xr:uid="{F53F6619-9AB3-46E5-BC36-4663258056B4}"/>
    <cellStyle name="通貨 20 3 2" xfId="53352" xr:uid="{80E26085-9C7A-437D-9A86-9F487C59AB88}"/>
    <cellStyle name="通貨 20 3 2 2" xfId="55016" xr:uid="{9BD06366-B920-4BFD-A92D-6DAD7EE73B82}"/>
    <cellStyle name="通貨 20 3 3" xfId="52520" xr:uid="{C71316F8-B986-4568-85DD-F87E2388D07B}"/>
    <cellStyle name="通貨 20 3 4" xfId="54184" xr:uid="{A82CF1E3-506B-4763-9BDA-FE721794189C}"/>
    <cellStyle name="通貨 20 4" xfId="52936" xr:uid="{7412534C-DD2E-4165-8DC5-8904F1ED2C77}"/>
    <cellStyle name="通貨 20 4 2" xfId="54600" xr:uid="{F57BCE78-A85D-40BF-9B41-AF935D12F835}"/>
    <cellStyle name="通貨 20 5" xfId="52104" xr:uid="{43F7D184-5A49-45E7-B90E-89A77884A6AE}"/>
    <cellStyle name="通貨 20 6" xfId="53768" xr:uid="{FF17C055-DFAA-4644-B481-FC087424147E}"/>
    <cellStyle name="通貨 20 7" xfId="51324" xr:uid="{CD82CA83-F525-4CB4-90DA-999DBA9FEC4B}"/>
    <cellStyle name="通貨 21" xfId="1936" xr:uid="{8AF728B8-84C7-461B-AE90-56865574D8EA}"/>
    <cellStyle name="通貨 21 2" xfId="51337" xr:uid="{9E0E2A02-A242-4CC5-AB3F-EFA2C69C41EC}"/>
    <cellStyle name="通貨 21 2 2" xfId="51910" xr:uid="{BCDF3268-1EAE-43FF-8946-D3A648837699}"/>
    <cellStyle name="通貨 21 2 2 2" xfId="53574" xr:uid="{B4CEF4FB-CBEE-434C-9012-F9DB05A2742B}"/>
    <cellStyle name="通貨 21 2 2 2 2" xfId="55238" xr:uid="{53BA64D9-5415-416B-8824-076EB5CB2874}"/>
    <cellStyle name="通貨 21 2 2 3" xfId="52742" xr:uid="{B08CFB90-9A8D-4EDB-83E5-91B387217A18}"/>
    <cellStyle name="通貨 21 2 2 4" xfId="54406" xr:uid="{0402E5E0-E766-4B27-9559-5FD75E4BE080}"/>
    <cellStyle name="通貨 21 2 3" xfId="53158" xr:uid="{ABBFE80C-AFE0-48D4-940A-8A9A1F894757}"/>
    <cellStyle name="通貨 21 2 3 2" xfId="54822" xr:uid="{440F974E-779D-4DFC-9484-B6F3FEF70256}"/>
    <cellStyle name="通貨 21 2 4" xfId="52326" xr:uid="{68E3EA81-0360-4347-A358-856CF1894188}"/>
    <cellStyle name="通貨 21 2 5" xfId="53990" xr:uid="{213FFB6B-0F69-4957-80EA-28486AA90168}"/>
    <cellStyle name="通貨 21 3" xfId="51702" xr:uid="{B8633B17-9ED8-4FDF-9370-732A18A3DF7C}"/>
    <cellStyle name="通貨 21 3 2" xfId="53366" xr:uid="{A616CC7C-AAE1-4A1E-8BE3-808397382FCC}"/>
    <cellStyle name="通貨 21 3 2 2" xfId="55030" xr:uid="{CA27E77A-7C1E-46DD-AE5C-25BB0D99875C}"/>
    <cellStyle name="通貨 21 3 3" xfId="52534" xr:uid="{0FC67463-DD5B-4498-9237-0349414AF665}"/>
    <cellStyle name="通貨 21 3 4" xfId="54198" xr:uid="{07C3E072-FDDD-486C-8028-B8A0FFCCC43F}"/>
    <cellStyle name="通貨 21 4" xfId="52950" xr:uid="{0549296E-F04C-4FB2-BC7F-F5B287A1E912}"/>
    <cellStyle name="通貨 21 4 2" xfId="54614" xr:uid="{197BF1BF-CA16-4F6C-90AA-29F47F377D2F}"/>
    <cellStyle name="通貨 21 5" xfId="52118" xr:uid="{E9B0ECFC-F6C5-4366-B43B-EBE03505F6F1}"/>
    <cellStyle name="通貨 21 6" xfId="53782" xr:uid="{352F9CAF-467F-4302-94F5-C087EEBE84BD}"/>
    <cellStyle name="通貨 21 7" xfId="51331" xr:uid="{CD92E282-A81A-4D42-98A2-6AEC90642950}"/>
    <cellStyle name="通貨 22" xfId="1950" xr:uid="{EEBEFC64-6B88-470B-9E3D-AE88B95980CB}"/>
    <cellStyle name="通貨 22 2" xfId="51924" xr:uid="{92B065C0-0A7C-4BBA-BC9A-2B9EC1AA5722}"/>
    <cellStyle name="通貨 22 2 2" xfId="52756" xr:uid="{D90CB139-B58C-4047-BD90-CCA5CAF6AA96}"/>
    <cellStyle name="通貨 22 2 2 2" xfId="53588" xr:uid="{3D674640-1015-4143-A883-CB3CBF0A47D4}"/>
    <cellStyle name="通貨 22 2 2 2 2" xfId="55252" xr:uid="{353D9041-58AD-4DA9-81FF-2A2454F5F295}"/>
    <cellStyle name="通貨 22 2 2 3" xfId="54420" xr:uid="{5371A730-C5DD-42E4-8365-900A33368F40}"/>
    <cellStyle name="通貨 22 2 3" xfId="53172" xr:uid="{2BCB9413-CF3B-4761-BB3D-3E85B4561690}"/>
    <cellStyle name="通貨 22 2 3 2" xfId="54836" xr:uid="{924AFF50-DF29-450A-A24B-9403381D1EDF}"/>
    <cellStyle name="通貨 22 2 4" xfId="52340" xr:uid="{F721D886-4185-4318-8B4F-00619DEA10AA}"/>
    <cellStyle name="通貨 22 2 5" xfId="54004" xr:uid="{D024B34A-DE8E-463C-92F2-1AB0FDEC8BCC}"/>
    <cellStyle name="通貨 22 3" xfId="51716" xr:uid="{D98DF074-CEF0-4304-9C89-A05F626B0421}"/>
    <cellStyle name="通貨 22 3 2" xfId="53380" xr:uid="{50C32173-DC1C-41F3-8E43-7475CFFF401D}"/>
    <cellStyle name="通貨 22 3 2 2" xfId="55044" xr:uid="{FEDA716E-7EE0-4F60-A56A-6831FBCC786C}"/>
    <cellStyle name="通貨 22 3 3" xfId="52548" xr:uid="{3443D4EA-EF81-4BC4-A452-73B4279BC8DA}"/>
    <cellStyle name="通貨 22 3 4" xfId="54212" xr:uid="{753CF9A6-BC5D-4EE0-88C0-F10AFC0425B5}"/>
    <cellStyle name="通貨 22 4" xfId="52964" xr:uid="{BE04CDDA-08BA-4E82-9CEA-C8D183E272C9}"/>
    <cellStyle name="通貨 22 4 2" xfId="54628" xr:uid="{518EF657-E44A-489B-8DD6-0873496103BE}"/>
    <cellStyle name="通貨 22 5" xfId="52132" xr:uid="{4C77DE4D-87FD-4954-B759-98891865130C}"/>
    <cellStyle name="通貨 22 6" xfId="53796" xr:uid="{632E1EB1-F296-4B82-BD2F-29343E7F405F}"/>
    <cellStyle name="通貨 22 7" xfId="51333" xr:uid="{50869E38-B62E-4B1A-9EB1-63B89474F53A}"/>
    <cellStyle name="通貨 23" xfId="1964" xr:uid="{26CD7578-2ABC-4F1A-A279-694F110BC9A0}"/>
    <cellStyle name="通貨 23 2" xfId="51345" xr:uid="{AC2CC138-0F84-466C-9530-F29411B38B77}"/>
    <cellStyle name="通貨 23 2 2" xfId="51938" xr:uid="{B9CC9B39-B85E-48EA-BC84-60F3D7B2D120}"/>
    <cellStyle name="通貨 23 2 2 2" xfId="53602" xr:uid="{D88B2C94-BD5E-44F3-9882-957B00C1D766}"/>
    <cellStyle name="通貨 23 2 2 2 2" xfId="55266" xr:uid="{C5F7EF25-DE4E-470D-9103-A12812DA2C65}"/>
    <cellStyle name="通貨 23 2 2 3" xfId="52770" xr:uid="{F3755797-569C-4711-A4EA-950F4496A8BB}"/>
    <cellStyle name="通貨 23 2 2 4" xfId="54434" xr:uid="{E2EFE9EA-4CA1-4C92-88D7-4D9907453F42}"/>
    <cellStyle name="通貨 23 2 3" xfId="53186" xr:uid="{8FB8096D-7B9E-4272-9209-D965DB75D5EC}"/>
    <cellStyle name="通貨 23 2 3 2" xfId="54850" xr:uid="{41312D92-AFF4-4E39-807A-922E5F371BA5}"/>
    <cellStyle name="通貨 23 2 4" xfId="52354" xr:uid="{4BFD21A4-D9DD-4FB0-9983-6D35DD375A1B}"/>
    <cellStyle name="通貨 23 2 5" xfId="54018" xr:uid="{266B96B4-0D39-4F41-86CD-E47D0EBBA384}"/>
    <cellStyle name="通貨 23 3" xfId="51347" xr:uid="{E523E1F9-99A4-404D-B358-88190ED78F40}"/>
    <cellStyle name="通貨 23 3 2" xfId="53394" xr:uid="{A26A19BC-43FC-4321-BE7F-15A248BB9099}"/>
    <cellStyle name="通貨 23 3 2 2" xfId="55058" xr:uid="{59175B1F-D161-4A94-8979-259049D1B1EB}"/>
    <cellStyle name="通貨 23 3 3" xfId="52562" xr:uid="{1FB37A08-E117-4A5E-A987-A0EB47894C1F}"/>
    <cellStyle name="通貨 23 3 4" xfId="54226" xr:uid="{AA31C634-4B41-474B-80F2-850EFBB8127C}"/>
    <cellStyle name="通貨 23 4" xfId="51351" xr:uid="{CD9772A9-5AAD-461A-86C8-A69D2590F477}"/>
    <cellStyle name="通貨 23 4 2" xfId="52978" xr:uid="{9DB758D2-9018-4B54-95FE-EBC060BC7683}"/>
    <cellStyle name="通貨 23 4 3" xfId="54642" xr:uid="{82258123-7C53-44D0-960E-11B945FFDF03}"/>
    <cellStyle name="通貨 23 5" xfId="51356" xr:uid="{A15801D8-21C5-488E-AA84-DD3A2B08ECD7}"/>
    <cellStyle name="通貨 23 6" xfId="51730" xr:uid="{AED758D1-C972-4F9E-8618-5D2091400133}"/>
    <cellStyle name="通貨 23 7" xfId="52146" xr:uid="{BFFB1057-F5AD-461A-B323-7862B7E4E870}"/>
    <cellStyle name="通貨 23 8" xfId="53810" xr:uid="{EAD02AC6-2F8C-4556-83EE-6BE80F006FFA}"/>
    <cellStyle name="通貨 23 9" xfId="51340" xr:uid="{0FA77D1C-DE6C-4B70-AD14-5590D874AD3C}"/>
    <cellStyle name="通貨 24" xfId="2251" xr:uid="{AF8A727A-3345-454C-8FDB-0C90D85EFD87}"/>
    <cellStyle name="通貨 25" xfId="2372" xr:uid="{53FE51AE-B4DA-4803-A93A-6535088A70E9}"/>
    <cellStyle name="通貨 25 2" xfId="13810" xr:uid="{07C3D16F-FD82-45AD-8780-E9047938E2C6}"/>
    <cellStyle name="通貨 25 2 2" xfId="23992" xr:uid="{B20E21BC-30A0-41BE-9D5A-8CB8E951FF62}"/>
    <cellStyle name="通貨 25 2 2 2" xfId="45683" xr:uid="{A80A6D9F-A41B-43D5-BA3B-F468D19686D4}"/>
    <cellStyle name="通貨 25 2 3" xfId="35499" xr:uid="{73CC0B95-93EF-4F43-A661-CF35659FE5E1}"/>
    <cellStyle name="通貨 25 3" xfId="23929" xr:uid="{C390F6E1-4CDE-4BB5-9BFC-2F862A997EA9}"/>
    <cellStyle name="通貨 25 3 2" xfId="45620" xr:uid="{53CDCC5C-5DD7-4451-AFE6-5C3E0F2E11F5}"/>
    <cellStyle name="通貨 25 4" xfId="24740" xr:uid="{227326C3-0BB4-4D62-8D1F-B37E4C73FCB1}"/>
    <cellStyle name="通貨 26" xfId="51367" xr:uid="{1E48989F-AD05-49CB-A24D-64C0095CB2E1}"/>
    <cellStyle name="通貨 3" xfId="1754" xr:uid="{5D0C0A95-C08F-48AF-8571-CC7400F158F0}"/>
    <cellStyle name="通貨 3 10" xfId="1873" xr:uid="{EDC53C8E-3F02-4A20-80A1-78859376F007}"/>
    <cellStyle name="通貨 3 10 2" xfId="2085" xr:uid="{2AF314FC-AD42-49E1-BC13-C5972A6A8E7B}"/>
    <cellStyle name="通貨 3 10 2 2" xfId="52683" xr:uid="{5BB67D1D-19CE-4CF0-8A17-0A25121B8A3D}"/>
    <cellStyle name="通貨 3 10 2 2 2" xfId="53515" xr:uid="{899BEB2A-948E-4ED1-8A3F-6A1B8B35791D}"/>
    <cellStyle name="通貨 3 10 2 2 2 2" xfId="55179" xr:uid="{E4F2B436-5C37-43BA-83D6-6C8C1D9ED1E1}"/>
    <cellStyle name="通貨 3 10 2 2 3" xfId="54347" xr:uid="{78FB26F7-2509-4682-B6C0-C40B25F6706F}"/>
    <cellStyle name="通貨 3 10 2 3" xfId="53099" xr:uid="{592312FA-D54E-420E-B327-170A83B960DD}"/>
    <cellStyle name="通貨 3 10 2 3 2" xfId="54763" xr:uid="{3EBEEEFF-1696-4EA1-8D2D-5B69DEBD9E3D}"/>
    <cellStyle name="通貨 3 10 2 4" xfId="52267" xr:uid="{C3935105-A6CA-4D59-9BCE-79AB2E328A99}"/>
    <cellStyle name="通貨 3 10 2 5" xfId="53931" xr:uid="{9590776E-9009-4ECD-8D64-05449F7CEE68}"/>
    <cellStyle name="通貨 3 10 2 6" xfId="51851" xr:uid="{7DE9F549-EC6E-4F34-A459-AFC8830AE9AA}"/>
    <cellStyle name="通貨 3 10 3" xfId="2224" xr:uid="{064C9D7E-E331-4D25-804A-78A1BE590C38}"/>
    <cellStyle name="通貨 3 10 3 2" xfId="53307" xr:uid="{3605EB12-B68A-4C15-AEFD-76B989B67FC8}"/>
    <cellStyle name="通貨 3 10 3 2 2" xfId="54971" xr:uid="{77BF3410-39A1-46E8-A491-D1262BA63A2E}"/>
    <cellStyle name="通貨 3 10 3 3" xfId="54139" xr:uid="{6DFAAC59-B15F-4286-B7D7-79630EDE5FF3}"/>
    <cellStyle name="通貨 3 10 3 4" xfId="52475" xr:uid="{6A8916CF-B2F7-4116-BB91-1B454F9B31F1}"/>
    <cellStyle name="通貨 3 10 4" xfId="52891" xr:uid="{85D8E083-872D-4791-9C0F-71868A5FA964}"/>
    <cellStyle name="通貨 3 10 4 2" xfId="54555" xr:uid="{C7B4F7E9-5BE2-4DCD-AED2-DD7B79D9FFDF}"/>
    <cellStyle name="通貨 3 10 5" xfId="52059" xr:uid="{E2DD38E1-0BC5-4323-A0C6-CBF08043E4EA}"/>
    <cellStyle name="通貨 3 10 6" xfId="53723" xr:uid="{2E154FDA-0CCC-4D1C-8454-585F7D762D1F}"/>
    <cellStyle name="通貨 3 10 7" xfId="51643" xr:uid="{891FFA79-8A6F-4957-8C6D-3C4573B49187}"/>
    <cellStyle name="通貨 3 11" xfId="1886" xr:uid="{C1F66FDE-10FE-4645-83B4-F2F3E02870EB}"/>
    <cellStyle name="通貨 3 11 2" xfId="2098" xr:uid="{626FFDB5-283E-462D-81E4-F18A17E11634}"/>
    <cellStyle name="通貨 3 11 2 2" xfId="52696" xr:uid="{B27AFE30-8538-4F75-8D0D-727D3DF1A32F}"/>
    <cellStyle name="通貨 3 11 2 2 2" xfId="53528" xr:uid="{130B3499-D5C6-4917-96E9-86968173122B}"/>
    <cellStyle name="通貨 3 11 2 2 2 2" xfId="55192" xr:uid="{F21494A6-2D97-4F62-BCB0-09F77E55464D}"/>
    <cellStyle name="通貨 3 11 2 2 3" xfId="54360" xr:uid="{4127CDC5-4E9F-4F75-8FA1-9E763D780ECC}"/>
    <cellStyle name="通貨 3 11 2 3" xfId="53112" xr:uid="{7E333187-26AF-4F21-B999-32B903FFF9F6}"/>
    <cellStyle name="通貨 3 11 2 3 2" xfId="54776" xr:uid="{AB7C6CC3-0C54-48C4-8352-10D32B791167}"/>
    <cellStyle name="通貨 3 11 2 4" xfId="52280" xr:uid="{1E007719-C477-4F20-A674-13108A2B5366}"/>
    <cellStyle name="通貨 3 11 2 5" xfId="53944" xr:uid="{E3C5C66F-1671-452C-9D1A-290E80D62D72}"/>
    <cellStyle name="通貨 3 11 2 6" xfId="51864" xr:uid="{08C99A9B-CAAB-4852-AF66-96C5D85ABFCB}"/>
    <cellStyle name="通貨 3 11 3" xfId="2237" xr:uid="{2023CF0D-17C5-4859-B90C-FC378C131F7E}"/>
    <cellStyle name="通貨 3 11 3 2" xfId="53320" xr:uid="{61F11BE0-7578-4398-A5A3-7F53D4A604B0}"/>
    <cellStyle name="通貨 3 11 3 2 2" xfId="54984" xr:uid="{1DD8792E-A0C3-404F-B29D-5783683F35AC}"/>
    <cellStyle name="通貨 3 11 3 3" xfId="54152" xr:uid="{9EAEAB65-3CA5-4D16-BD36-7012B1ABEA06}"/>
    <cellStyle name="通貨 3 11 3 4" xfId="52488" xr:uid="{6EF6F231-A56A-4DA1-A9B9-20B4B123C16C}"/>
    <cellStyle name="通貨 3 11 4" xfId="52904" xr:uid="{1772FAE6-7D24-4C3D-A48F-998A0AB221F2}"/>
    <cellStyle name="通貨 3 11 4 2" xfId="54568" xr:uid="{CBA3504F-9407-4FDE-B580-D3879C94431D}"/>
    <cellStyle name="通貨 3 11 5" xfId="52072" xr:uid="{B1F4985F-79F5-4CD5-98D5-D033B78897F0}"/>
    <cellStyle name="通貨 3 11 6" xfId="53736" xr:uid="{6C126E70-BAB5-4D4E-8F8E-0B725C9D3EC6}"/>
    <cellStyle name="通貨 3 11 7" xfId="51656" xr:uid="{B4353EE9-70B7-4135-BE5D-1C460E4D205D}"/>
    <cellStyle name="通貨 3 12" xfId="1899" xr:uid="{3F0497A7-2BEA-4DE1-8915-69C16540DD1F}"/>
    <cellStyle name="通貨 3 12 2" xfId="51877" xr:uid="{7F35DBE7-693D-4AC5-93C7-400910656A6F}"/>
    <cellStyle name="通貨 3 12 2 2" xfId="52709" xr:uid="{2D66BBA6-3EFE-42E6-B979-12A8A0980E8F}"/>
    <cellStyle name="通貨 3 12 2 2 2" xfId="53541" xr:uid="{1A7004CC-1FFF-47DE-B617-D3EE830B6FE4}"/>
    <cellStyle name="通貨 3 12 2 2 2 2" xfId="55205" xr:uid="{E1E2CD5B-1F5F-442C-9079-656D115D6168}"/>
    <cellStyle name="通貨 3 12 2 2 3" xfId="54373" xr:uid="{54D2BBA2-648F-4A26-9781-83893C8F77EE}"/>
    <cellStyle name="通貨 3 12 2 3" xfId="53125" xr:uid="{2614D019-8FEA-4FEA-AE57-9AD159961719}"/>
    <cellStyle name="通貨 3 12 2 3 2" xfId="54789" xr:uid="{559B1555-7150-430C-B0CF-FE3596A493B1}"/>
    <cellStyle name="通貨 3 12 2 4" xfId="52293" xr:uid="{9A9CB9D7-A2A9-44F6-8707-F8058932247E}"/>
    <cellStyle name="通貨 3 12 2 5" xfId="53957" xr:uid="{11336B56-D5CE-42CD-BD6E-8F0B38ECB740}"/>
    <cellStyle name="通貨 3 12 3" xfId="52501" xr:uid="{68BE4993-1CD9-40F0-B660-A2A8AACFE506}"/>
    <cellStyle name="通貨 3 12 3 2" xfId="53333" xr:uid="{007F2D25-2B8E-49EC-989C-7B828D4E8994}"/>
    <cellStyle name="通貨 3 12 3 2 2" xfId="54997" xr:uid="{F7210F98-1725-4F57-AEEB-4598B402AF51}"/>
    <cellStyle name="通貨 3 12 3 3" xfId="54165" xr:uid="{3E7BFC8C-4D3C-47E6-873D-257C11ECBA44}"/>
    <cellStyle name="通貨 3 12 4" xfId="52917" xr:uid="{589ED5AE-6346-40C4-8265-DBC7D6762279}"/>
    <cellStyle name="通貨 3 12 4 2" xfId="54581" xr:uid="{F3EBCCFF-C88B-4AD0-88A3-455669EB7480}"/>
    <cellStyle name="通貨 3 12 5" xfId="52085" xr:uid="{CB47B514-0585-45A8-BDD4-4C71360E2F64}"/>
    <cellStyle name="通貨 3 12 6" xfId="53749" xr:uid="{7110BEF4-FB38-4729-86CB-188C20D674EB}"/>
    <cellStyle name="通貨 3 12 7" xfId="51669" xr:uid="{0B2010B4-5364-423E-9C9E-2D5A32BB6CD3}"/>
    <cellStyle name="通貨 3 13" xfId="1912" xr:uid="{0FC3ECD2-5193-43B9-8727-36404F11230D}"/>
    <cellStyle name="通貨 3 13 2" xfId="51890" xr:uid="{7FECC264-40E7-4717-9369-6BFC3E1D46CB}"/>
    <cellStyle name="通貨 3 13 2 2" xfId="52722" xr:uid="{6BA3CFF4-22B0-402F-B8A6-2CD61AD51C7B}"/>
    <cellStyle name="通貨 3 13 2 2 2" xfId="53554" xr:uid="{C412B675-BAC9-40C1-ADA9-1DB9447F35C6}"/>
    <cellStyle name="通貨 3 13 2 2 2 2" xfId="55218" xr:uid="{86372159-FB6B-453C-88FD-80BF599CA5DA}"/>
    <cellStyle name="通貨 3 13 2 2 3" xfId="54386" xr:uid="{E566FCED-71DA-4CFC-9BD0-61B2A9982056}"/>
    <cellStyle name="通貨 3 13 2 3" xfId="53138" xr:uid="{CEE3A8D9-926A-472B-B2F7-BCDD73878422}"/>
    <cellStyle name="通貨 3 13 2 3 2" xfId="54802" xr:uid="{94F711D5-EC54-43B6-9B35-37662A413C27}"/>
    <cellStyle name="通貨 3 13 2 4" xfId="52306" xr:uid="{01BE6C89-B113-4670-8F4E-4F364CF6D48A}"/>
    <cellStyle name="通貨 3 13 2 5" xfId="53970" xr:uid="{6ECB8681-CD5F-4AED-A460-AC5B52713B1D}"/>
    <cellStyle name="通貨 3 13 3" xfId="52514" xr:uid="{A36BAA33-AF8E-4333-9B30-4E7D06B839C5}"/>
    <cellStyle name="通貨 3 13 3 2" xfId="53346" xr:uid="{13063B45-4B21-4E90-940E-A6B9BB37434B}"/>
    <cellStyle name="通貨 3 13 3 2 2" xfId="55010" xr:uid="{66D6CAC3-2BB5-40E0-89C3-4BD04AA6CAAF}"/>
    <cellStyle name="通貨 3 13 3 3" xfId="54178" xr:uid="{E48A22E6-817D-4CB5-8803-0EA958089493}"/>
    <cellStyle name="通貨 3 13 4" xfId="52930" xr:uid="{71D8E664-005B-4F1C-9F6F-C3AB16905976}"/>
    <cellStyle name="通貨 3 13 4 2" xfId="54594" xr:uid="{DE358E82-6E63-4F6F-9E4B-0CC020A14D88}"/>
    <cellStyle name="通貨 3 13 5" xfId="52098" xr:uid="{31F55975-21AD-44F8-B3B3-E957E807B664}"/>
    <cellStyle name="通貨 3 13 6" xfId="53762" xr:uid="{60DB9909-DB49-471C-851C-0AD01F6CBA72}"/>
    <cellStyle name="通貨 3 13 7" xfId="51682" xr:uid="{32B2EDFB-E986-403E-9CE9-0CBCB7C0A7AF}"/>
    <cellStyle name="通貨 3 14" xfId="1930" xr:uid="{0F36BDE8-BDE2-408A-8E5B-648FFFE9F2E7}"/>
    <cellStyle name="通貨 3 14 2" xfId="51904" xr:uid="{C2BE0FAB-416D-4D63-8680-243C5E25AA0F}"/>
    <cellStyle name="通貨 3 14 2 2" xfId="52736" xr:uid="{DE7B14B3-2C13-43C2-8FE4-992ADF84FA9E}"/>
    <cellStyle name="通貨 3 14 2 2 2" xfId="53568" xr:uid="{3E35CD29-3A16-4489-8BD2-133D887FF73D}"/>
    <cellStyle name="通貨 3 14 2 2 2 2" xfId="55232" xr:uid="{DB233F00-392A-4992-B545-DFBF1BB2BCE3}"/>
    <cellStyle name="通貨 3 14 2 2 3" xfId="54400" xr:uid="{DFDC5A23-EB6D-4F74-8430-E56C068D233C}"/>
    <cellStyle name="通貨 3 14 2 3" xfId="53152" xr:uid="{714EE5E5-5252-4689-8187-F297D4912447}"/>
    <cellStyle name="通貨 3 14 2 3 2" xfId="54816" xr:uid="{75B26300-61D8-4B4F-834F-1DA860428771}"/>
    <cellStyle name="通貨 3 14 2 4" xfId="52320" xr:uid="{EDE19B4C-B296-4ABE-A9C3-6AC6C930B21A}"/>
    <cellStyle name="通貨 3 14 2 5" xfId="53984" xr:uid="{2BD9557F-FE9D-4824-90C8-185730D40F0B}"/>
    <cellStyle name="通貨 3 14 3" xfId="52528" xr:uid="{561D79F3-48E6-4D6B-8AAD-C2CB744A57B4}"/>
    <cellStyle name="通貨 3 14 3 2" xfId="53360" xr:uid="{5E76183A-E979-4D0F-8D4F-C53857EAFB09}"/>
    <cellStyle name="通貨 3 14 3 2 2" xfId="55024" xr:uid="{884101DA-8AEC-4260-AC99-DF3109D1996B}"/>
    <cellStyle name="通貨 3 14 3 3" xfId="54192" xr:uid="{F9ED9004-DF72-485B-AB82-46CBE7F0CFEA}"/>
    <cellStyle name="通貨 3 14 4" xfId="52944" xr:uid="{B25ED620-D4E3-4C63-943F-D0D360595F7E}"/>
    <cellStyle name="通貨 3 14 4 2" xfId="54608" xr:uid="{F0938639-41DC-4247-9EAA-C5CC437BB79E}"/>
    <cellStyle name="通貨 3 14 5" xfId="52112" xr:uid="{4790155D-5536-41D0-80F8-BFF81EB0A255}"/>
    <cellStyle name="通貨 3 14 6" xfId="53776" xr:uid="{21FE8E72-0FFA-4B3D-920C-D32FB5B567DF}"/>
    <cellStyle name="通貨 3 14 7" xfId="51696" xr:uid="{C306F17C-EDF0-4EB8-895A-12201941DEC2}"/>
    <cellStyle name="通貨 3 15" xfId="1944" xr:uid="{58AEEB5F-F1C3-469C-828E-AA0393F71331}"/>
    <cellStyle name="通貨 3 15 2" xfId="51918" xr:uid="{F76FCDA4-870A-4691-950E-04E0D1626D6D}"/>
    <cellStyle name="通貨 3 15 2 2" xfId="52750" xr:uid="{4DBE5CCE-28EA-4D7F-9502-319D43B37500}"/>
    <cellStyle name="通貨 3 15 2 2 2" xfId="53582" xr:uid="{E393C3D2-7A35-4345-9354-E618CC46762C}"/>
    <cellStyle name="通貨 3 15 2 2 2 2" xfId="55246" xr:uid="{61ED3949-D3E6-483D-A1E9-15268DF4EE66}"/>
    <cellStyle name="通貨 3 15 2 2 3" xfId="54414" xr:uid="{1BA0C160-B83C-4200-BF04-B787A4EA7699}"/>
    <cellStyle name="通貨 3 15 2 3" xfId="53166" xr:uid="{37BD92FE-6E0B-4A90-AE9C-826275D59FBA}"/>
    <cellStyle name="通貨 3 15 2 3 2" xfId="54830" xr:uid="{1C5EDA1B-88AA-4C49-B07C-851237892C9B}"/>
    <cellStyle name="通貨 3 15 2 4" xfId="52334" xr:uid="{7B1B97C9-D8F5-4AA1-8576-748EEE587625}"/>
    <cellStyle name="通貨 3 15 2 5" xfId="53998" xr:uid="{7F1F47E8-7008-4625-9492-54D75E2F962D}"/>
    <cellStyle name="通貨 3 15 3" xfId="52542" xr:uid="{4F384485-3FE3-4BC5-AA9F-FDAC56FBFDDD}"/>
    <cellStyle name="通貨 3 15 3 2" xfId="53374" xr:uid="{F133C525-7AC6-47DA-A395-A0F90892C87A}"/>
    <cellStyle name="通貨 3 15 3 2 2" xfId="55038" xr:uid="{91342356-888D-4540-81B3-868EE0A2E160}"/>
    <cellStyle name="通貨 3 15 3 3" xfId="54206" xr:uid="{7C257783-15CE-4FDA-9F51-A4A5EC813D70}"/>
    <cellStyle name="通貨 3 15 4" xfId="52958" xr:uid="{D88B3695-B6A3-465E-A13F-BDA14AD12577}"/>
    <cellStyle name="通貨 3 15 4 2" xfId="54622" xr:uid="{B92F13C1-152C-4F1A-9858-C7AA216412E2}"/>
    <cellStyle name="通貨 3 15 5" xfId="52126" xr:uid="{E9DD86E1-EAC6-46B6-825C-A4A83E7C88D6}"/>
    <cellStyle name="通貨 3 15 6" xfId="53790" xr:uid="{E676FF37-BF82-4392-8227-ED1733E70DE7}"/>
    <cellStyle name="通貨 3 15 7" xfId="51710" xr:uid="{32E9D2CE-2841-4D8D-BEE9-3DCA9BEAE4DF}"/>
    <cellStyle name="通貨 3 16" xfId="1958" xr:uid="{7DB47808-D816-4CC7-ACBB-EAFFB3CE1812}"/>
    <cellStyle name="通貨 3 16 2" xfId="51932" xr:uid="{ED3CF1C2-B17F-4C3E-AC98-B0B004AB6888}"/>
    <cellStyle name="通貨 3 16 2 2" xfId="52764" xr:uid="{71C1326F-379D-41B4-8341-744A7BC57539}"/>
    <cellStyle name="通貨 3 16 2 2 2" xfId="53596" xr:uid="{0D9E16EF-3BF3-448B-8C2D-549C4DCEE5AE}"/>
    <cellStyle name="通貨 3 16 2 2 2 2" xfId="55260" xr:uid="{6CCF31DF-DA26-48A7-AF8C-45568A56A702}"/>
    <cellStyle name="通貨 3 16 2 2 3" xfId="54428" xr:uid="{AE1DD3B7-6870-4F06-8A67-51D50272344C}"/>
    <cellStyle name="通貨 3 16 2 3" xfId="53180" xr:uid="{9E37E9CF-F285-4E2B-B3EA-6D7D05422C35}"/>
    <cellStyle name="通貨 3 16 2 3 2" xfId="54844" xr:uid="{AC4257E6-68BB-497A-B630-14034AAEA985}"/>
    <cellStyle name="通貨 3 16 2 4" xfId="52348" xr:uid="{E829EC02-D818-419C-A22E-52363D13D4E0}"/>
    <cellStyle name="通貨 3 16 2 5" xfId="54012" xr:uid="{928B213E-6F90-40C4-9700-C3363222370B}"/>
    <cellStyle name="通貨 3 16 3" xfId="52556" xr:uid="{8D28A664-903F-4527-8513-36B24F8F83EA}"/>
    <cellStyle name="通貨 3 16 3 2" xfId="53388" xr:uid="{D9447584-8C1D-4246-9D21-4B1CA9BADB79}"/>
    <cellStyle name="通貨 3 16 3 2 2" xfId="55052" xr:uid="{32713A21-9C04-42CD-807E-EAE380A77295}"/>
    <cellStyle name="通貨 3 16 3 3" xfId="54220" xr:uid="{2221A5A8-1D48-4609-A062-E10BC1A81976}"/>
    <cellStyle name="通貨 3 16 4" xfId="52972" xr:uid="{F0FBF60D-C6E4-46E8-9722-11A3F56C9DA7}"/>
    <cellStyle name="通貨 3 16 4 2" xfId="54636" xr:uid="{53D5CDCC-499D-4ED7-A97E-0147FD6D3AF3}"/>
    <cellStyle name="通貨 3 16 5" xfId="52140" xr:uid="{674BE4ED-2473-46D0-9FA0-ACF497260880}"/>
    <cellStyle name="通貨 3 16 6" xfId="53804" xr:uid="{67D86BDA-06F4-4461-8D73-F8534D85E84A}"/>
    <cellStyle name="通貨 3 16 7" xfId="51724" xr:uid="{773F0431-E858-42A9-A6BA-3AD76513D6D2}"/>
    <cellStyle name="通貨 3 17" xfId="1972" xr:uid="{56F606E6-930C-42C8-9CA2-CA11FCFD80C9}"/>
    <cellStyle name="通貨 3 17 2" xfId="52570" xr:uid="{5355850C-DA37-4F40-9472-F34FD8E66C09}"/>
    <cellStyle name="通貨 3 17 2 2" xfId="53402" xr:uid="{79E1971A-6B46-4D67-BA0E-D989838833EC}"/>
    <cellStyle name="通貨 3 17 2 2 2" xfId="55066" xr:uid="{145460B4-23A4-4011-B417-C41F80785BB0}"/>
    <cellStyle name="通貨 3 17 2 3" xfId="54234" xr:uid="{57D964C9-9C5E-4170-89B3-5545E02DBFBF}"/>
    <cellStyle name="通貨 3 17 3" xfId="52986" xr:uid="{9FA07019-68DE-4E6B-90DB-D810EDC67607}"/>
    <cellStyle name="通貨 3 17 3 2" xfId="54650" xr:uid="{A34392B0-A520-421D-BAEE-6025A341B445}"/>
    <cellStyle name="通貨 3 17 4" xfId="52154" xr:uid="{E58DCCE8-49D6-4178-A9CA-0F80174D1661}"/>
    <cellStyle name="通貨 3 17 5" xfId="53818" xr:uid="{2ABCBF07-3436-48A8-B325-DBDEE509804A}"/>
    <cellStyle name="通貨 3 17 6" xfId="51738" xr:uid="{7EDF45EC-D3A4-4E3D-A22E-898E2DFA8D1E}"/>
    <cellStyle name="通貨 3 18" xfId="2111" xr:uid="{3AB7C2A2-1C09-438F-8D7F-92183D9D4FE6}"/>
    <cellStyle name="通貨 3 18 2" xfId="53194" xr:uid="{732C2F3C-B7DD-4D07-A4E9-21247F5CC387}"/>
    <cellStyle name="通貨 3 18 2 2" xfId="54858" xr:uid="{B4381773-1E30-42BD-9DFA-E59602FF7C36}"/>
    <cellStyle name="通貨 3 18 3" xfId="52362" xr:uid="{7F4B9E99-4A44-42A0-B16C-361DA00E16C1}"/>
    <cellStyle name="通貨 3 18 4" xfId="54026" xr:uid="{461FC111-39A8-498A-B421-CBE4868BEF97}"/>
    <cellStyle name="通貨 3 18 5" xfId="51527" xr:uid="{B874D184-6032-4C62-B103-7D8C1207B079}"/>
    <cellStyle name="通貨 3 19" xfId="52778" xr:uid="{FF22517A-DED9-479F-AEFD-F274EB3509F6}"/>
    <cellStyle name="通貨 3 19 2" xfId="54442" xr:uid="{4E7CCE08-2E07-4D00-8260-F97807C32045}"/>
    <cellStyle name="通貨 3 2" xfId="1771" xr:uid="{451BDE2E-9245-4BA6-A6E5-211B884C2AD4}"/>
    <cellStyle name="通貨 3 2 2" xfId="1983" xr:uid="{F0B81040-ED8F-4690-8FC9-596ECB72759F}"/>
    <cellStyle name="通貨 3 2 2 2" xfId="52581" xr:uid="{3336355B-79D6-442C-A2BA-10E358867A04}"/>
    <cellStyle name="通貨 3 2 2 2 2" xfId="53413" xr:uid="{C0648536-569D-4D76-8A1D-2B0E82BBD3D5}"/>
    <cellStyle name="通貨 3 2 2 2 2 2" xfId="55077" xr:uid="{0AE94954-BAA9-4A91-9870-72649BA75640}"/>
    <cellStyle name="通貨 3 2 2 2 3" xfId="54245" xr:uid="{47C456F9-8B36-405D-B85C-AC1DC75E98BF}"/>
    <cellStyle name="通貨 3 2 2 3" xfId="52997" xr:uid="{7008401C-E611-4EFA-BF9A-56335FFF50C5}"/>
    <cellStyle name="通貨 3 2 2 3 2" xfId="54661" xr:uid="{00B09739-9261-41DF-99F5-C1352920A6A3}"/>
    <cellStyle name="通貨 3 2 2 4" xfId="52165" xr:uid="{8246D810-44CE-4E20-91AE-B5AE61E0EF70}"/>
    <cellStyle name="通貨 3 2 2 5" xfId="53829" xr:uid="{B03622C1-2835-4446-BC8E-C5052A39FCF7}"/>
    <cellStyle name="通貨 3 2 2 6" xfId="51749" xr:uid="{AD96EE5F-8153-411A-B42D-E52549CABB1E}"/>
    <cellStyle name="通貨 3 2 3" xfId="2122" xr:uid="{5FAD2566-BA98-45D8-A53D-98D027884B9A}"/>
    <cellStyle name="通貨 3 2 3 2" xfId="53205" xr:uid="{962AB469-F769-4394-A5E9-15A2C5C0ACAF}"/>
    <cellStyle name="通貨 3 2 3 2 2" xfId="54869" xr:uid="{422F8E13-0734-408B-980C-B53A238E3C43}"/>
    <cellStyle name="通貨 3 2 3 3" xfId="54037" xr:uid="{42B9C79B-3889-45C2-9409-A28F8615D2BD}"/>
    <cellStyle name="通貨 3 2 3 4" xfId="52373" xr:uid="{1157377D-CF14-4555-B9AD-2C832C846399}"/>
    <cellStyle name="通貨 3 2 4" xfId="52789" xr:uid="{38217069-F56C-4EA4-ACB7-36762CDD1672}"/>
    <cellStyle name="通貨 3 2 4 2" xfId="54453" xr:uid="{98B2B98F-2BFA-4366-9944-99368F63AD03}"/>
    <cellStyle name="通貨 3 2 5" xfId="51957" xr:uid="{04677638-B6F5-44A0-A484-CE67A60666E2}"/>
    <cellStyle name="通貨 3 2 6" xfId="53621" xr:uid="{88BB0091-629D-4A26-93EF-5D8F82CB6A5E}"/>
    <cellStyle name="通貨 3 2 7" xfId="51541" xr:uid="{5C04AAB1-93C3-438D-86AF-607D189A732A}"/>
    <cellStyle name="通貨 3 2 8" xfId="55284" xr:uid="{C2893301-F198-4112-B90F-74BD24B330A4}"/>
    <cellStyle name="通貨 3 20" xfId="51946" xr:uid="{E791385E-8510-43D4-A114-6822ECE497E0}"/>
    <cellStyle name="通貨 3 21" xfId="53610" xr:uid="{88CDE256-0DEE-43E4-8E7B-D3EDF46570E6}"/>
    <cellStyle name="通貨 3 22" xfId="2354" xr:uid="{1DFAF158-B225-4D4F-A986-256ECA43A1F4}"/>
    <cellStyle name="通貨 3 23" xfId="55280" xr:uid="{421F7B5A-F8CC-4596-8A2B-62C5276FF6BC}"/>
    <cellStyle name="通貨 3 3" xfId="1782" xr:uid="{3CC0279C-4733-4337-BD15-4AA50EA4C800}"/>
    <cellStyle name="通貨 3 3 2" xfId="1994" xr:uid="{C1A93E83-1044-4D87-A25D-A1F9430C403E}"/>
    <cellStyle name="通貨 3 3 2 2" xfId="52592" xr:uid="{29E00360-D39C-4FF2-A81D-2A329093DDA8}"/>
    <cellStyle name="通貨 3 3 2 2 2" xfId="53424" xr:uid="{0BA34EE3-16ED-4838-A43C-565BD2A4FCB8}"/>
    <cellStyle name="通貨 3 3 2 2 2 2" xfId="55088" xr:uid="{552992DF-911C-49C0-9248-918E7E2C9C52}"/>
    <cellStyle name="通貨 3 3 2 2 3" xfId="54256" xr:uid="{13B4D5AD-DB07-4EFD-9B4B-E2016BA83827}"/>
    <cellStyle name="通貨 3 3 2 3" xfId="53008" xr:uid="{F70DDF81-9705-47F7-A3DF-848068CFCEAF}"/>
    <cellStyle name="通貨 3 3 2 3 2" xfId="54672" xr:uid="{92312B51-AE31-47D1-A80C-42458A7CA2F6}"/>
    <cellStyle name="通貨 3 3 2 4" xfId="52176" xr:uid="{B4D2D82B-A0C7-4CCD-883B-E8B191FE8E8C}"/>
    <cellStyle name="通貨 3 3 2 5" xfId="53840" xr:uid="{6D6CAE90-469A-4CA5-87A6-851AAED0D168}"/>
    <cellStyle name="通貨 3 3 2 6" xfId="51760" xr:uid="{C38B67C5-123E-4710-9782-6730BEC4A9B2}"/>
    <cellStyle name="通貨 3 3 3" xfId="2133" xr:uid="{6B85931E-46DC-4A6E-A9AC-9769AA85279C}"/>
    <cellStyle name="通貨 3 3 3 2" xfId="53216" xr:uid="{ADFCB4E4-88F3-4B09-A3F1-A2E5CF920EE0}"/>
    <cellStyle name="通貨 3 3 3 2 2" xfId="54880" xr:uid="{BA7E1484-0F0D-4CEB-9607-CE6F1A3AB8BA}"/>
    <cellStyle name="通貨 3 3 3 3" xfId="54048" xr:uid="{48B79BA3-54E0-4A48-BD09-C6BBDA5D8E92}"/>
    <cellStyle name="通貨 3 3 3 4" xfId="52384" xr:uid="{F51D87AB-F0C8-46E7-98B2-E1769F2F4B6C}"/>
    <cellStyle name="通貨 3 3 4" xfId="52800" xr:uid="{0FA38AB8-6959-44B2-8086-FD156896AB1A}"/>
    <cellStyle name="通貨 3 3 4 2" xfId="54464" xr:uid="{2F9A3A1E-B51C-463E-BC49-8338FD8783A0}"/>
    <cellStyle name="通貨 3 3 5" xfId="51968" xr:uid="{23D68823-A9AC-49C0-8893-CB6C284BE28D}"/>
    <cellStyle name="通貨 3 3 6" xfId="53632" xr:uid="{C5174B66-49E3-472E-B91A-B30F37A3FD3A}"/>
    <cellStyle name="通貨 3 3 7" xfId="51552" xr:uid="{7F88AB1D-63B9-439E-B2D0-F958F43FEDB2}"/>
    <cellStyle name="通貨 3 4" xfId="1795" xr:uid="{391FDACA-58F0-41EC-9811-1160574B3A24}"/>
    <cellStyle name="通貨 3 4 2" xfId="2007" xr:uid="{47E89DDE-3726-4A0E-8392-126782B6034E}"/>
    <cellStyle name="通貨 3 4 2 2" xfId="52605" xr:uid="{90133366-56E1-42AA-9638-BDF3F5C3945C}"/>
    <cellStyle name="通貨 3 4 2 2 2" xfId="53437" xr:uid="{0DDFD88B-6899-4C67-9B9E-B4D09296BA5C}"/>
    <cellStyle name="通貨 3 4 2 2 2 2" xfId="55101" xr:uid="{E6EC44E4-5557-451A-8C15-D600814C40C8}"/>
    <cellStyle name="通貨 3 4 2 2 3" xfId="54269" xr:uid="{1AAAFC6D-AA53-4DF9-B61C-315358306832}"/>
    <cellStyle name="通貨 3 4 2 3" xfId="53021" xr:uid="{79197951-2054-4E7F-9347-5BCAD2A831A1}"/>
    <cellStyle name="通貨 3 4 2 3 2" xfId="54685" xr:uid="{82546CF9-8876-4567-86D3-A5F2FC88A48E}"/>
    <cellStyle name="通貨 3 4 2 4" xfId="52189" xr:uid="{75DFC7C3-4408-4804-9FEA-4196B80A072F}"/>
    <cellStyle name="通貨 3 4 2 5" xfId="53853" xr:uid="{03228333-5D30-476B-99CF-37822D84F1C2}"/>
    <cellStyle name="通貨 3 4 2 6" xfId="51773" xr:uid="{C1434DB4-F179-4DF8-A865-614959F81F9E}"/>
    <cellStyle name="通貨 3 4 3" xfId="2146" xr:uid="{47C8A8CF-B7F5-40D4-A2A0-1F77073B7CD1}"/>
    <cellStyle name="通貨 3 4 3 2" xfId="53229" xr:uid="{4043523B-2453-42BA-9C68-6D8FDFC73EF4}"/>
    <cellStyle name="通貨 3 4 3 2 2" xfId="54893" xr:uid="{74DD31EF-BC3E-46AE-9E4E-B88AFF1D0E26}"/>
    <cellStyle name="通貨 3 4 3 3" xfId="54061" xr:uid="{D549939B-08F1-4DE8-B124-DC0517FEFBCC}"/>
    <cellStyle name="通貨 3 4 3 4" xfId="52397" xr:uid="{0DFD30A3-2C5A-41B0-81C9-28F0E2A42401}"/>
    <cellStyle name="通貨 3 4 4" xfId="52813" xr:uid="{BDACF650-5136-4CC7-BCCE-2251DD21BA70}"/>
    <cellStyle name="通貨 3 4 4 2" xfId="54477" xr:uid="{59FF159B-9137-4569-9565-19B09EAE9C54}"/>
    <cellStyle name="通貨 3 4 5" xfId="51981" xr:uid="{D975DE37-A217-4B1A-A286-4E9E4BC1043B}"/>
    <cellStyle name="通貨 3 4 6" xfId="53645" xr:uid="{63E30CA4-49A4-4CA5-A918-206A1A886212}"/>
    <cellStyle name="通貨 3 4 7" xfId="51565" xr:uid="{5ED753AC-B861-4337-9C0E-DF7F88119EDE}"/>
    <cellStyle name="通貨 3 5" xfId="1808" xr:uid="{E49FA747-07EB-4415-A178-819222A37E7B}"/>
    <cellStyle name="通貨 3 5 2" xfId="2020" xr:uid="{DBAC600F-080A-4B10-B7E9-0904584BEAAB}"/>
    <cellStyle name="通貨 3 5 2 2" xfId="52618" xr:uid="{2B30BD1A-4ADD-4731-89B8-DD0C6C1D9A00}"/>
    <cellStyle name="通貨 3 5 2 2 2" xfId="53450" xr:uid="{023D1F7B-CC1B-4220-8246-90D2C89BDA72}"/>
    <cellStyle name="通貨 3 5 2 2 2 2" xfId="55114" xr:uid="{C37C1D2F-D147-4D08-9304-B3C4ABDCE9F4}"/>
    <cellStyle name="通貨 3 5 2 2 3" xfId="54282" xr:uid="{5741FE52-CEBA-482F-A806-EEF545313542}"/>
    <cellStyle name="通貨 3 5 2 3" xfId="53034" xr:uid="{CCC6AF39-AE78-49BF-8B41-7911E803D936}"/>
    <cellStyle name="通貨 3 5 2 3 2" xfId="54698" xr:uid="{277D8BCA-80DC-464D-B036-97C817858FB1}"/>
    <cellStyle name="通貨 3 5 2 4" xfId="52202" xr:uid="{8B1092DC-4031-4968-B4AD-83F5E326384C}"/>
    <cellStyle name="通貨 3 5 2 5" xfId="53866" xr:uid="{FD59F4FA-F7CD-4F76-96A2-456B40EB5684}"/>
    <cellStyle name="通貨 3 5 2 6" xfId="51786" xr:uid="{71ACFB5B-C1CB-40C5-A9BF-075B20B57B6F}"/>
    <cellStyle name="通貨 3 5 3" xfId="2159" xr:uid="{F2F85826-85F4-4BB6-8CCA-DAF5804CFC64}"/>
    <cellStyle name="通貨 3 5 3 2" xfId="53242" xr:uid="{088F2819-8705-432C-A9FB-9079877D4385}"/>
    <cellStyle name="通貨 3 5 3 2 2" xfId="54906" xr:uid="{3135BDCA-2F75-4CAD-BE8D-9BA29F2253AF}"/>
    <cellStyle name="通貨 3 5 3 3" xfId="54074" xr:uid="{BE861FD6-98E8-4E97-BB0C-11B97EE80224}"/>
    <cellStyle name="通貨 3 5 3 4" xfId="52410" xr:uid="{2ECEB4B2-A18F-4148-B444-61EC26A2A0FC}"/>
    <cellStyle name="通貨 3 5 4" xfId="52826" xr:uid="{445F88B6-AF1B-436F-B0FC-943084CAD580}"/>
    <cellStyle name="通貨 3 5 4 2" xfId="54490" xr:uid="{66A479AD-2475-4ECC-AB45-74F0C0979926}"/>
    <cellStyle name="通貨 3 5 5" xfId="51994" xr:uid="{F1EA95C4-34E4-441C-B3B6-63A79B9214B6}"/>
    <cellStyle name="通貨 3 5 6" xfId="53658" xr:uid="{B862BEBE-7E29-4507-B2D7-CBB240E5ED59}"/>
    <cellStyle name="通貨 3 5 7" xfId="51578" xr:uid="{825DCC22-5037-4B24-A858-31DF76C61FB7}"/>
    <cellStyle name="通貨 3 6" xfId="1821" xr:uid="{257025F8-4732-4B6D-9F3A-BCE111D5C3CF}"/>
    <cellStyle name="通貨 3 6 2" xfId="2033" xr:uid="{50A62C22-5E5B-49D8-84F5-E920230A6358}"/>
    <cellStyle name="通貨 3 6 2 2" xfId="52631" xr:uid="{149EBECE-CE5C-46E9-AF75-AA3756045265}"/>
    <cellStyle name="通貨 3 6 2 2 2" xfId="53463" xr:uid="{F4F430E3-876C-4125-A4B7-A24A38D092CD}"/>
    <cellStyle name="通貨 3 6 2 2 2 2" xfId="55127" xr:uid="{76933DBB-F9F5-4A40-9DF0-C79A9EDBF6B2}"/>
    <cellStyle name="通貨 3 6 2 2 3" xfId="54295" xr:uid="{454C8401-F1EE-4EC3-AE09-B12BC49DE438}"/>
    <cellStyle name="通貨 3 6 2 3" xfId="53047" xr:uid="{9115B377-0F5C-4284-A4B4-605E76541B27}"/>
    <cellStyle name="通貨 3 6 2 3 2" xfId="54711" xr:uid="{34CD65BE-811F-4629-BAB4-E2B82266C603}"/>
    <cellStyle name="通貨 3 6 2 4" xfId="52215" xr:uid="{3AA8EFC1-8162-45E2-9367-CD3578F3759C}"/>
    <cellStyle name="通貨 3 6 2 5" xfId="53879" xr:uid="{1444D912-64FA-4288-B759-5122D4145B37}"/>
    <cellStyle name="通貨 3 6 2 6" xfId="51799" xr:uid="{A903526D-4A92-4483-A408-EBD96C6FA34A}"/>
    <cellStyle name="通貨 3 6 3" xfId="2172" xr:uid="{F83102B5-B1F5-4BD0-A19A-CA609686E5A0}"/>
    <cellStyle name="通貨 3 6 3 2" xfId="53255" xr:uid="{FB0235B2-36EE-492A-B05C-4CFED9BEEE7A}"/>
    <cellStyle name="通貨 3 6 3 2 2" xfId="54919" xr:uid="{C337DA0B-5BE0-4B13-A8FF-C6D6D12FBB60}"/>
    <cellStyle name="通貨 3 6 3 3" xfId="54087" xr:uid="{A92D5859-9B67-4ED4-B008-01E10D05B358}"/>
    <cellStyle name="通貨 3 6 3 4" xfId="52423" xr:uid="{A216E0F6-285B-438E-A93E-8A284BD4E6BD}"/>
    <cellStyle name="通貨 3 6 4" xfId="52839" xr:uid="{9A330918-E48A-4AE6-BE36-ABD5DAB588E5}"/>
    <cellStyle name="通貨 3 6 4 2" xfId="54503" xr:uid="{FE5E147D-7DE3-4470-99A8-286F51EF6FD7}"/>
    <cellStyle name="通貨 3 6 5" xfId="52007" xr:uid="{B5276CF3-E4EE-4E4E-A448-D81CF77CAE1E}"/>
    <cellStyle name="通貨 3 6 6" xfId="53671" xr:uid="{072338F7-898C-483A-B3A8-DF53121C5355}"/>
    <cellStyle name="通貨 3 6 7" xfId="51591" xr:uid="{EDACC8CF-F1CD-46D3-BFAB-9E3E24C1A0D5}"/>
    <cellStyle name="通貨 3 7" xfId="1834" xr:uid="{8937933E-259C-4A1B-8205-905AB5D325CC}"/>
    <cellStyle name="通貨 3 7 2" xfId="2046" xr:uid="{8C95B94C-F1D8-4B1A-8FE8-A5EEF9F6F975}"/>
    <cellStyle name="通貨 3 7 2 2" xfId="52644" xr:uid="{815E4124-F076-4BB9-A05F-7EEC3E4B5891}"/>
    <cellStyle name="通貨 3 7 2 2 2" xfId="53476" xr:uid="{051B0CE2-433D-415E-885F-C2B46DB19EAE}"/>
    <cellStyle name="通貨 3 7 2 2 2 2" xfId="55140" xr:uid="{B32E8068-E6C3-4FA7-B175-2492E24F1AF8}"/>
    <cellStyle name="通貨 3 7 2 2 3" xfId="54308" xr:uid="{56D3F257-C137-4276-882A-070EEAEEB335}"/>
    <cellStyle name="通貨 3 7 2 3" xfId="53060" xr:uid="{8A881747-8B9A-4F7F-9ADB-0E29950BBD2E}"/>
    <cellStyle name="通貨 3 7 2 3 2" xfId="54724" xr:uid="{27867B48-49A8-46CE-B421-8D6B0265487E}"/>
    <cellStyle name="通貨 3 7 2 4" xfId="52228" xr:uid="{C22853FE-6A6F-46E2-A68F-2595C28B0A49}"/>
    <cellStyle name="通貨 3 7 2 5" xfId="53892" xr:uid="{37411952-437C-409F-A6D1-2BB851AD5BB3}"/>
    <cellStyle name="通貨 3 7 2 6" xfId="51812" xr:uid="{EA946D71-FB12-479B-BCA4-04FDB327BCFB}"/>
    <cellStyle name="通貨 3 7 3" xfId="2185" xr:uid="{3EE76DCA-73DA-408E-A65E-35A841203C99}"/>
    <cellStyle name="通貨 3 7 3 2" xfId="53268" xr:uid="{3A1CF0B3-C1BA-462D-B383-A283BCE1700B}"/>
    <cellStyle name="通貨 3 7 3 2 2" xfId="54932" xr:uid="{D257BABE-7001-44E7-A6A0-481BDE5EB1A7}"/>
    <cellStyle name="通貨 3 7 3 3" xfId="54100" xr:uid="{9EFFA50C-9446-483A-9954-2E2BE65F53CD}"/>
    <cellStyle name="通貨 3 7 3 4" xfId="52436" xr:uid="{F151C911-DD69-4C0F-A1F7-955A69703E27}"/>
    <cellStyle name="通貨 3 7 4" xfId="52852" xr:uid="{3B5FFCDE-B515-4377-BAD9-EE232C0FFEEC}"/>
    <cellStyle name="通貨 3 7 4 2" xfId="54516" xr:uid="{6160D7B2-B13C-40CA-B2CE-9F3BEC95173A}"/>
    <cellStyle name="通貨 3 7 5" xfId="52020" xr:uid="{0680629E-B1E6-4E93-8460-17610536755F}"/>
    <cellStyle name="通貨 3 7 6" xfId="53684" xr:uid="{85D65581-ABBC-431C-8961-C4452DC0DB4A}"/>
    <cellStyle name="通貨 3 7 7" xfId="51604" xr:uid="{7CE2A864-FB03-4D97-8F41-232A36F3ECC1}"/>
    <cellStyle name="通貨 3 8" xfId="1847" xr:uid="{E6DDB49C-3FBC-49D0-9FD1-DC96DDB33557}"/>
    <cellStyle name="通貨 3 8 2" xfId="2059" xr:uid="{768E16CF-D252-4507-88E9-EB242C9DF1FC}"/>
    <cellStyle name="通貨 3 8 2 2" xfId="52657" xr:uid="{F0B77519-BEAC-4319-A37C-25123E7EC6B0}"/>
    <cellStyle name="通貨 3 8 2 2 2" xfId="53489" xr:uid="{B00E4AB9-9E90-43C3-8C4F-9240A24AD9E6}"/>
    <cellStyle name="通貨 3 8 2 2 2 2" xfId="55153" xr:uid="{57DB050C-7928-4364-A4B0-92A969A43F05}"/>
    <cellStyle name="通貨 3 8 2 2 3" xfId="54321" xr:uid="{83AD13C2-511D-4E87-8EBF-97288F924A77}"/>
    <cellStyle name="通貨 3 8 2 3" xfId="53073" xr:uid="{4850A50B-59CF-4575-A980-7F9526E5F1D6}"/>
    <cellStyle name="通貨 3 8 2 3 2" xfId="54737" xr:uid="{137B44C3-D259-4D20-B5EA-F99FC8A65850}"/>
    <cellStyle name="通貨 3 8 2 4" xfId="52241" xr:uid="{F4EB9321-DC76-47B4-87DA-E2B37B3AC814}"/>
    <cellStyle name="通貨 3 8 2 5" xfId="53905" xr:uid="{8C99FC87-01FB-490C-ACFA-1B5696B854C8}"/>
    <cellStyle name="通貨 3 8 2 6" xfId="51825" xr:uid="{410AC43E-26A8-468C-91A1-0492F5A17B80}"/>
    <cellStyle name="通貨 3 8 3" xfId="2198" xr:uid="{5B96C418-8C29-4E8D-95B8-7737E2A8FEF1}"/>
    <cellStyle name="通貨 3 8 3 2" xfId="53281" xr:uid="{C1BDDEF3-DAAC-48DA-BF6C-C14285254DC1}"/>
    <cellStyle name="通貨 3 8 3 2 2" xfId="54945" xr:uid="{E4F050BF-0DAB-4D96-819D-5D9402FA5136}"/>
    <cellStyle name="通貨 3 8 3 3" xfId="54113" xr:uid="{83213B4A-05BC-4114-806B-162E3CE8523B}"/>
    <cellStyle name="通貨 3 8 3 4" xfId="52449" xr:uid="{E054B773-BD57-41BD-8434-FAA7E740D6D6}"/>
    <cellStyle name="通貨 3 8 4" xfId="52865" xr:uid="{802DD313-50AD-412B-B64E-270EE10EE2CA}"/>
    <cellStyle name="通貨 3 8 4 2" xfId="54529" xr:uid="{4BB58E58-6418-418D-9005-4A3C776804C7}"/>
    <cellStyle name="通貨 3 8 5" xfId="52033" xr:uid="{6764104B-D3EF-44D3-BF23-198844B2E4EE}"/>
    <cellStyle name="通貨 3 8 6" xfId="53697" xr:uid="{B5EADC56-7DCC-46A8-A14F-BB1A1A2E95F8}"/>
    <cellStyle name="通貨 3 8 7" xfId="51617" xr:uid="{25284B87-8600-45AE-91EA-BE9AFAAA80C2}"/>
    <cellStyle name="通貨 3 9" xfId="1860" xr:uid="{A642D97B-A690-4DF6-83B0-AEF4F28B4F65}"/>
    <cellStyle name="通貨 3 9 2" xfId="2072" xr:uid="{4194A3E6-9F5C-4905-824E-E61588CE3BD1}"/>
    <cellStyle name="通貨 3 9 2 2" xfId="52670" xr:uid="{AE6FD31A-3427-4D79-AB18-73021FF0850C}"/>
    <cellStyle name="通貨 3 9 2 2 2" xfId="53502" xr:uid="{BFE38583-E5A4-4E48-98B7-67B07E25E0A7}"/>
    <cellStyle name="通貨 3 9 2 2 2 2" xfId="55166" xr:uid="{989D4004-720E-4C1C-9757-4FB93E62E7E2}"/>
    <cellStyle name="通貨 3 9 2 2 3" xfId="54334" xr:uid="{7854B2CD-B038-4E7A-A63C-65F1A954894F}"/>
    <cellStyle name="通貨 3 9 2 3" xfId="53086" xr:uid="{E6F6974A-9A03-491C-A867-98B81DB74F56}"/>
    <cellStyle name="通貨 3 9 2 3 2" xfId="54750" xr:uid="{FA88A559-C1B8-4EE9-9FA9-D1580C0D8D13}"/>
    <cellStyle name="通貨 3 9 2 4" xfId="52254" xr:uid="{367D24D0-31B0-43CE-AEB3-2150AD7D3C48}"/>
    <cellStyle name="通貨 3 9 2 5" xfId="53918" xr:uid="{A4529D41-9614-4DED-B78E-B3576C163143}"/>
    <cellStyle name="通貨 3 9 2 6" xfId="51838" xr:uid="{4A70D1DA-2346-481C-AFB7-0844B68C0CED}"/>
    <cellStyle name="通貨 3 9 3" xfId="2211" xr:uid="{8AF98B59-C6B2-41E2-AACB-DA458DC778CA}"/>
    <cellStyle name="通貨 3 9 3 2" xfId="53294" xr:uid="{1B1A7DB3-C027-4EE6-A007-F4D4B28B52F5}"/>
    <cellStyle name="通貨 3 9 3 2 2" xfId="54958" xr:uid="{F2CFA58F-E0B4-4156-A575-0A0F20CC0FA0}"/>
    <cellStyle name="通貨 3 9 3 3" xfId="54126" xr:uid="{5FC2FED3-B2F3-4CED-8EC8-C81C6D5CDCAB}"/>
    <cellStyle name="通貨 3 9 3 4" xfId="52462" xr:uid="{1D760EC1-1AD2-4AAC-AB7F-EACF08CEDA23}"/>
    <cellStyle name="通貨 3 9 4" xfId="52878" xr:uid="{7DB05FBE-4474-4123-9333-5C763C75A604}"/>
    <cellStyle name="通貨 3 9 4 2" xfId="54542" xr:uid="{4D8D9C57-6EB2-4204-99AC-F7AA1604530C}"/>
    <cellStyle name="通貨 3 9 5" xfId="52046" xr:uid="{536C0380-2CC7-4EB6-95DA-AE09E2F550BC}"/>
    <cellStyle name="通貨 3 9 6" xfId="53710" xr:uid="{1841F4B4-3A9F-4E72-B732-3BE5C6D2CDF9}"/>
    <cellStyle name="通貨 3 9 7" xfId="51630" xr:uid="{5BCB9EB0-61ED-4692-A30F-B6CBE7D7F93F}"/>
    <cellStyle name="通貨 4" xfId="1757" xr:uid="{64267EFB-2031-4499-BFD8-51CC55B384F5}"/>
    <cellStyle name="通貨 4 10" xfId="1875" xr:uid="{DE62FF1D-A0A8-4767-B90F-6DC7FB09D859}"/>
    <cellStyle name="通貨 4 10 2" xfId="2087" xr:uid="{62E89FC5-0B85-4FB5-B9DF-AC828B024713}"/>
    <cellStyle name="通貨 4 10 2 2" xfId="52685" xr:uid="{247E9734-E0E4-4D47-89CE-B3FEAF6EFEFB}"/>
    <cellStyle name="通貨 4 10 2 2 2" xfId="53517" xr:uid="{F31E0691-FF25-4B55-BCBE-5895CAF4AB13}"/>
    <cellStyle name="通貨 4 10 2 2 2 2" xfId="55181" xr:uid="{03AE1C59-5F83-4484-A3D8-0E4F14A69340}"/>
    <cellStyle name="通貨 4 10 2 2 3" xfId="54349" xr:uid="{2C452B6D-6E28-436D-AD0C-79858EC89F06}"/>
    <cellStyle name="通貨 4 10 2 3" xfId="53101" xr:uid="{64C26C4E-0991-46B5-BE39-DB79D932A9E0}"/>
    <cellStyle name="通貨 4 10 2 3 2" xfId="54765" xr:uid="{0253CC9B-DDC8-4E82-B0E5-9CC256B2F0D6}"/>
    <cellStyle name="通貨 4 10 2 4" xfId="52269" xr:uid="{CA4CC42C-8685-4414-A829-0CF57E75A99D}"/>
    <cellStyle name="通貨 4 10 2 5" xfId="53933" xr:uid="{6F4F5691-4000-4E63-92F6-3A55E0B4D8E6}"/>
    <cellStyle name="通貨 4 10 2 6" xfId="51853" xr:uid="{096584DE-DEEB-4144-B540-F3C9C036BF00}"/>
    <cellStyle name="通貨 4 10 3" xfId="2226" xr:uid="{E5B04AD0-8AE6-4BC3-9E58-E090AABA295E}"/>
    <cellStyle name="通貨 4 10 3 2" xfId="53309" xr:uid="{A0A09035-8B09-4ECA-B301-D78DB4F8611D}"/>
    <cellStyle name="通貨 4 10 3 2 2" xfId="54973" xr:uid="{3019CD3F-EAFB-4913-853D-C59641DD2726}"/>
    <cellStyle name="通貨 4 10 3 3" xfId="54141" xr:uid="{90CD518F-BF83-491C-B338-84630F7A74F7}"/>
    <cellStyle name="通貨 4 10 3 4" xfId="52477" xr:uid="{231A039D-B936-4A9C-891C-034BF4463AE1}"/>
    <cellStyle name="通貨 4 10 4" xfId="52893" xr:uid="{D385C114-5A41-4BF9-9A68-451B08B8834E}"/>
    <cellStyle name="通貨 4 10 4 2" xfId="54557" xr:uid="{77A3A555-2804-428C-90E6-D37D43102BAA}"/>
    <cellStyle name="通貨 4 10 5" xfId="52061" xr:uid="{A030BF75-44C6-468A-9CE2-D148921ECB7F}"/>
    <cellStyle name="通貨 4 10 6" xfId="53725" xr:uid="{CE8F63B1-4A7B-4485-A99A-80716EBA5C0E}"/>
    <cellStyle name="通貨 4 10 7" xfId="51645" xr:uid="{6AAAEF2E-2368-48C7-8E68-D626AD10D7F2}"/>
    <cellStyle name="通貨 4 11" xfId="1888" xr:uid="{7981E752-997B-46CD-9B0A-37C8866543C8}"/>
    <cellStyle name="通貨 4 11 2" xfId="2100" xr:uid="{214139C6-1B9F-47A0-9F91-EB1AF1E65DAA}"/>
    <cellStyle name="通貨 4 11 2 2" xfId="52698" xr:uid="{32EEC9FE-59BA-4B85-95A9-928895D3EA7B}"/>
    <cellStyle name="通貨 4 11 2 2 2" xfId="53530" xr:uid="{0E44D82A-931F-416E-BAB5-B4FEF9CFAF35}"/>
    <cellStyle name="通貨 4 11 2 2 2 2" xfId="55194" xr:uid="{831B1498-5B39-42CA-A4CD-B1C38F2156BA}"/>
    <cellStyle name="通貨 4 11 2 2 3" xfId="54362" xr:uid="{3E613A7B-C5ED-42D4-9DAE-C4908E5EC600}"/>
    <cellStyle name="通貨 4 11 2 3" xfId="53114" xr:uid="{BCA306E7-F5BD-446B-8D3C-5BD2EDF42866}"/>
    <cellStyle name="通貨 4 11 2 3 2" xfId="54778" xr:uid="{0798804A-658C-413F-BC81-893DE19FEFDD}"/>
    <cellStyle name="通貨 4 11 2 4" xfId="52282" xr:uid="{6944970F-99EB-4AD8-AD65-29C2DE1C6FB4}"/>
    <cellStyle name="通貨 4 11 2 5" xfId="53946" xr:uid="{C6EB33DB-73B7-4E6D-9B23-98DAB400616B}"/>
    <cellStyle name="通貨 4 11 2 6" xfId="51866" xr:uid="{2CD6828C-BF78-47CF-9E78-53A670462527}"/>
    <cellStyle name="通貨 4 11 3" xfId="2239" xr:uid="{1BB182DB-4CEE-417B-ACCB-F9ADB8F11168}"/>
    <cellStyle name="通貨 4 11 3 2" xfId="53322" xr:uid="{A5AA89AE-759E-413C-946A-EB61F7D130E7}"/>
    <cellStyle name="通貨 4 11 3 2 2" xfId="54986" xr:uid="{1E10F623-9D7C-483C-897A-6323B82EDC90}"/>
    <cellStyle name="通貨 4 11 3 3" xfId="54154" xr:uid="{23D8CF6D-96CD-4FBA-8BFE-FB94A35D6B05}"/>
    <cellStyle name="通貨 4 11 3 4" xfId="52490" xr:uid="{B26AC76F-0CDD-43EB-BCB2-5A7954441FAC}"/>
    <cellStyle name="通貨 4 11 4" xfId="52906" xr:uid="{E08F2C06-F166-467B-B489-B35A868BCCF7}"/>
    <cellStyle name="通貨 4 11 4 2" xfId="54570" xr:uid="{B613A4D0-F18E-4E34-93FD-F78513552154}"/>
    <cellStyle name="通貨 4 11 5" xfId="52074" xr:uid="{84C92949-DCE8-445A-8D8B-87636DBE89F5}"/>
    <cellStyle name="通貨 4 11 6" xfId="53738" xr:uid="{08D82803-0F7D-4972-A428-E4972DDFD846}"/>
    <cellStyle name="通貨 4 11 7" xfId="51658" xr:uid="{CCB6F81A-61D0-48EE-A8CE-32C168AEEE79}"/>
    <cellStyle name="通貨 4 12" xfId="1901" xr:uid="{46F2DE4E-B3ED-44CA-9F3D-6C2E5D82040B}"/>
    <cellStyle name="通貨 4 12 2" xfId="51879" xr:uid="{D65D61BD-0D0F-4ABC-8CC2-AC50F8BA36A4}"/>
    <cellStyle name="通貨 4 12 2 2" xfId="52711" xr:uid="{719158F8-F3CC-447F-93DB-F312C5FE1147}"/>
    <cellStyle name="通貨 4 12 2 2 2" xfId="53543" xr:uid="{388896AB-22E9-4154-B782-8B1625D42BC4}"/>
    <cellStyle name="通貨 4 12 2 2 2 2" xfId="55207" xr:uid="{6A86A3F6-DE11-45E4-B9D4-756A36755FAF}"/>
    <cellStyle name="通貨 4 12 2 2 3" xfId="54375" xr:uid="{FCC8E128-B884-49BF-9081-39C3C5ACC5CF}"/>
    <cellStyle name="通貨 4 12 2 3" xfId="53127" xr:uid="{86A21684-6056-4C11-A38A-F5E33CCFC002}"/>
    <cellStyle name="通貨 4 12 2 3 2" xfId="54791" xr:uid="{C39DBA30-22D1-4627-B7FF-6B08449D30C9}"/>
    <cellStyle name="通貨 4 12 2 4" xfId="52295" xr:uid="{DCE2CDA1-3DA0-4C0A-99AA-00889742218A}"/>
    <cellStyle name="通貨 4 12 2 5" xfId="53959" xr:uid="{E18BD470-9BFE-429A-953F-F2BB57053F55}"/>
    <cellStyle name="通貨 4 12 3" xfId="52503" xr:uid="{5A3E4486-C2AB-45DA-9A4B-A04E7FA15C7D}"/>
    <cellStyle name="通貨 4 12 3 2" xfId="53335" xr:uid="{6D6F9011-A1B4-48D3-86D0-0A6C70BFC9FB}"/>
    <cellStyle name="通貨 4 12 3 2 2" xfId="54999" xr:uid="{9F54BE59-E46F-4ABB-8702-E14DC507B002}"/>
    <cellStyle name="通貨 4 12 3 3" xfId="54167" xr:uid="{D71039A4-F5C5-4351-B689-63BC7135FFA3}"/>
    <cellStyle name="通貨 4 12 4" xfId="52919" xr:uid="{CA2B677A-04A8-4ED8-A07C-AD4F74B74346}"/>
    <cellStyle name="通貨 4 12 4 2" xfId="54583" xr:uid="{4003B6C7-72A8-47E3-A3C5-709CF997C653}"/>
    <cellStyle name="通貨 4 12 5" xfId="52087" xr:uid="{48C96DB7-9010-44B3-8BA8-D7B8DCDE613B}"/>
    <cellStyle name="通貨 4 12 6" xfId="53751" xr:uid="{5B97E934-BFB3-4C79-AE7B-B2D26B0416C6}"/>
    <cellStyle name="通貨 4 12 7" xfId="51671" xr:uid="{7859A23F-C733-4D7C-A4F2-F2A4BBDF7595}"/>
    <cellStyle name="通貨 4 13" xfId="1914" xr:uid="{E66ACDD0-1E57-4679-B965-8B5F322322B3}"/>
    <cellStyle name="通貨 4 13 2" xfId="51892" xr:uid="{E5166572-03A0-4AE1-98D7-A80772C1ADE6}"/>
    <cellStyle name="通貨 4 13 2 2" xfId="52724" xr:uid="{DA530DB6-CF40-4E87-9CB0-304A571700E9}"/>
    <cellStyle name="通貨 4 13 2 2 2" xfId="53556" xr:uid="{5DD155A8-B05C-4F03-94D3-27DD0642AF47}"/>
    <cellStyle name="通貨 4 13 2 2 2 2" xfId="55220" xr:uid="{6B06E6B8-1EB0-4AB8-B31C-13F24BA5D763}"/>
    <cellStyle name="通貨 4 13 2 2 3" xfId="54388" xr:uid="{9DFD0311-07EF-45C6-AA9C-9BC9B5460478}"/>
    <cellStyle name="通貨 4 13 2 3" xfId="53140" xr:uid="{003C9B71-CB43-4742-A53E-29E76B2D5920}"/>
    <cellStyle name="通貨 4 13 2 3 2" xfId="54804" xr:uid="{A75C44AA-DF46-44CD-9440-82CAB625D240}"/>
    <cellStyle name="通貨 4 13 2 4" xfId="52308" xr:uid="{20367897-844D-4390-BCA7-4DEBA05C5046}"/>
    <cellStyle name="通貨 4 13 2 5" xfId="53972" xr:uid="{D59A9416-C03F-451F-869C-60F1D9431C11}"/>
    <cellStyle name="通貨 4 13 3" xfId="52516" xr:uid="{787A2C04-BDAE-4AE8-A0BF-B1C208E5C7B3}"/>
    <cellStyle name="通貨 4 13 3 2" xfId="53348" xr:uid="{AF72612C-4DBE-45D8-8690-9B903103B999}"/>
    <cellStyle name="通貨 4 13 3 2 2" xfId="55012" xr:uid="{B4D61C9B-A3F9-40FC-84CC-B7499622A3BD}"/>
    <cellStyle name="通貨 4 13 3 3" xfId="54180" xr:uid="{BA47502E-5378-4650-9011-6F1E34F75571}"/>
    <cellStyle name="通貨 4 13 4" xfId="52932" xr:uid="{F01D9539-E9E7-4D2F-AA6F-AFA1A4F2F1C1}"/>
    <cellStyle name="通貨 4 13 4 2" xfId="54596" xr:uid="{E027D872-E838-4C0D-972F-68109146F75A}"/>
    <cellStyle name="通貨 4 13 5" xfId="52100" xr:uid="{64FD3AC5-B2FA-4E1F-8122-A9915399FA5D}"/>
    <cellStyle name="通貨 4 13 6" xfId="53764" xr:uid="{17704F87-B6E5-4486-9CD1-6A47E12A3726}"/>
    <cellStyle name="通貨 4 13 7" xfId="51684" xr:uid="{BDB84FF4-4FC9-42BC-841A-3248146D2F6E}"/>
    <cellStyle name="通貨 4 14" xfId="1932" xr:uid="{04D746FF-54BB-4496-8B95-F7A90FA24190}"/>
    <cellStyle name="通貨 4 14 2" xfId="51906" xr:uid="{D99E5519-B96A-4730-A684-6F631AFDAF63}"/>
    <cellStyle name="通貨 4 14 2 2" xfId="52738" xr:uid="{EED36B76-5598-4EA2-90CA-A3913F3FD76B}"/>
    <cellStyle name="通貨 4 14 2 2 2" xfId="53570" xr:uid="{D7295329-57E4-4C5A-AEB3-452B6DE253D1}"/>
    <cellStyle name="通貨 4 14 2 2 2 2" xfId="55234" xr:uid="{0809072E-4237-499D-9A6C-734ED18623C8}"/>
    <cellStyle name="通貨 4 14 2 2 3" xfId="54402" xr:uid="{20103173-92F4-4496-90D9-050CC9687D3E}"/>
    <cellStyle name="通貨 4 14 2 3" xfId="53154" xr:uid="{9EEA9D67-019E-4658-A92D-FFD6C2A42823}"/>
    <cellStyle name="通貨 4 14 2 3 2" xfId="54818" xr:uid="{C9378700-3FA0-4F62-9E27-7BBFCFD2743A}"/>
    <cellStyle name="通貨 4 14 2 4" xfId="52322" xr:uid="{CDC82B87-9318-433B-939A-82652400E9CD}"/>
    <cellStyle name="通貨 4 14 2 5" xfId="53986" xr:uid="{BC7D3A2F-A72C-4845-AACC-28DF55F75E73}"/>
    <cellStyle name="通貨 4 14 3" xfId="52530" xr:uid="{388F77D2-282C-409E-8A02-4DEE0B53FFFC}"/>
    <cellStyle name="通貨 4 14 3 2" xfId="53362" xr:uid="{123F0DEC-415E-4AF3-984E-BE014C10927F}"/>
    <cellStyle name="通貨 4 14 3 2 2" xfId="55026" xr:uid="{F00A7E62-1463-440A-BF8A-BD9EB9FCA50B}"/>
    <cellStyle name="通貨 4 14 3 3" xfId="54194" xr:uid="{1C409455-7F33-4624-B6CB-682D5B221DCC}"/>
    <cellStyle name="通貨 4 14 4" xfId="52946" xr:uid="{99ABA0E9-B36E-4BC3-B420-6D5202869DD9}"/>
    <cellStyle name="通貨 4 14 4 2" xfId="54610" xr:uid="{3B6B9E55-D587-42DB-BD86-7A69467B7BC1}"/>
    <cellStyle name="通貨 4 14 5" xfId="52114" xr:uid="{37CAB283-3B29-4BDB-97E1-21832E239411}"/>
    <cellStyle name="通貨 4 14 6" xfId="53778" xr:uid="{FFF8C741-33E7-4FD8-81F8-1E693341FBC2}"/>
    <cellStyle name="通貨 4 14 7" xfId="51698" xr:uid="{94191C52-10AB-4875-AE3D-94414FDEBBD7}"/>
    <cellStyle name="通貨 4 15" xfId="1946" xr:uid="{75D8AD62-2EFF-4124-A817-B889DD2AFBB4}"/>
    <cellStyle name="通貨 4 15 2" xfId="51920" xr:uid="{3F4AB30A-9B4E-4B8E-92B7-90582230DBC7}"/>
    <cellStyle name="通貨 4 15 2 2" xfId="52752" xr:uid="{81738F7A-4BC7-4A65-9702-613DD70D92CE}"/>
    <cellStyle name="通貨 4 15 2 2 2" xfId="53584" xr:uid="{C12359EE-21CF-472C-86E0-C51FCB0121F4}"/>
    <cellStyle name="通貨 4 15 2 2 2 2" xfId="55248" xr:uid="{C167D490-6CF5-4754-8B5A-205519A60E9E}"/>
    <cellStyle name="通貨 4 15 2 2 3" xfId="54416" xr:uid="{1FDAE0BC-6569-4F9C-B0EF-66CF76A1B40D}"/>
    <cellStyle name="通貨 4 15 2 3" xfId="53168" xr:uid="{CB01BC30-F33D-491E-B159-E4DA99889F42}"/>
    <cellStyle name="通貨 4 15 2 3 2" xfId="54832" xr:uid="{FCC7D68C-1128-4680-B9B8-82A421B741DD}"/>
    <cellStyle name="通貨 4 15 2 4" xfId="52336" xr:uid="{C68C2421-FBE5-4042-9ABA-0C03F9935E75}"/>
    <cellStyle name="通貨 4 15 2 5" xfId="54000" xr:uid="{08C7AC62-C985-4C73-B5D9-44094A9732F5}"/>
    <cellStyle name="通貨 4 15 3" xfId="52544" xr:uid="{B975708F-EB13-4FA6-B249-1E6EFEA698A2}"/>
    <cellStyle name="通貨 4 15 3 2" xfId="53376" xr:uid="{459544A0-0686-4373-8747-D426A56B0E65}"/>
    <cellStyle name="通貨 4 15 3 2 2" xfId="55040" xr:uid="{CEFC8A11-609B-43F8-8F7D-EF4A43EA52ED}"/>
    <cellStyle name="通貨 4 15 3 3" xfId="54208" xr:uid="{F7759839-B944-46CC-9426-A394CCCB2986}"/>
    <cellStyle name="通貨 4 15 4" xfId="52960" xr:uid="{E5711183-3558-439A-8C1D-8F3FDE1497FD}"/>
    <cellStyle name="通貨 4 15 4 2" xfId="54624" xr:uid="{58DD2B99-F78A-42C2-A122-D1E391C4587E}"/>
    <cellStyle name="通貨 4 15 5" xfId="52128" xr:uid="{CEB9E09B-1D5C-4ED8-8A69-F1F85271D92D}"/>
    <cellStyle name="通貨 4 15 6" xfId="53792" xr:uid="{B0268AF3-E4E0-4C4B-B8E8-D1D0281AD1BB}"/>
    <cellStyle name="通貨 4 15 7" xfId="51712" xr:uid="{5B1A1B62-34DB-4C83-9AD8-2F20E100C48C}"/>
    <cellStyle name="通貨 4 16" xfId="1960" xr:uid="{6341F835-EA55-416B-A361-96A6FFFCF18E}"/>
    <cellStyle name="通貨 4 16 2" xfId="51934" xr:uid="{6BC67585-EB80-4EA5-97EC-3E6592F1CBE8}"/>
    <cellStyle name="通貨 4 16 2 2" xfId="52766" xr:uid="{A2DB5522-0E09-4FF5-9D99-91F908DC476E}"/>
    <cellStyle name="通貨 4 16 2 2 2" xfId="53598" xr:uid="{84721E95-8764-4A25-BA6B-006E22C12500}"/>
    <cellStyle name="通貨 4 16 2 2 2 2" xfId="55262" xr:uid="{B7B0C510-BBD0-436D-9B4D-A87C539DF8A1}"/>
    <cellStyle name="通貨 4 16 2 2 3" xfId="54430" xr:uid="{4DC11579-B162-4FCC-A7D4-6345AB3F7D89}"/>
    <cellStyle name="通貨 4 16 2 3" xfId="53182" xr:uid="{8B10DA0C-7F4B-4FB5-A186-DAF6D092813B}"/>
    <cellStyle name="通貨 4 16 2 3 2" xfId="54846" xr:uid="{1CE3DC9B-9185-48BE-A205-C1D68E9882BF}"/>
    <cellStyle name="通貨 4 16 2 4" xfId="52350" xr:uid="{BAEE4F08-59F1-4E56-B26D-4206BEC7295E}"/>
    <cellStyle name="通貨 4 16 2 5" xfId="54014" xr:uid="{348C462C-0C9C-4F7C-A288-FC92E43D10CA}"/>
    <cellStyle name="通貨 4 16 3" xfId="52558" xr:uid="{09246545-75E4-4CB1-A2C8-6E668E052DD3}"/>
    <cellStyle name="通貨 4 16 3 2" xfId="53390" xr:uid="{4F8A5727-8F34-47F3-89E5-BAE23476A6C6}"/>
    <cellStyle name="通貨 4 16 3 2 2" xfId="55054" xr:uid="{E141C2F5-525D-4A5B-9A4F-4A00A544C17E}"/>
    <cellStyle name="通貨 4 16 3 3" xfId="54222" xr:uid="{D146736E-A8D7-4E3E-BCC4-C9221416B3A2}"/>
    <cellStyle name="通貨 4 16 4" xfId="52974" xr:uid="{64E5428D-6E92-4757-8CCE-04B05DB0C634}"/>
    <cellStyle name="通貨 4 16 4 2" xfId="54638" xr:uid="{54EE26AA-E94D-4276-8A8D-F759A6361B98}"/>
    <cellStyle name="通貨 4 16 5" xfId="52142" xr:uid="{A464C150-10DE-459E-AE7D-29EB66230DA5}"/>
    <cellStyle name="通貨 4 16 6" xfId="53806" xr:uid="{F437CD32-E0B8-4336-8131-00A87C1AF83D}"/>
    <cellStyle name="通貨 4 16 7" xfId="51726" xr:uid="{9F5B63D8-8D94-4D8F-8172-07C9818A7160}"/>
    <cellStyle name="通貨 4 17" xfId="1974" xr:uid="{3DAC5640-2E1D-41B6-9B44-9AF27B09F96A}"/>
    <cellStyle name="通貨 4 17 2" xfId="52572" xr:uid="{80A82F3F-9BB9-46BE-8A9C-C809461FC308}"/>
    <cellStyle name="通貨 4 17 2 2" xfId="53404" xr:uid="{1F6BFBBC-60DA-419D-AC26-216B5AE5A9C3}"/>
    <cellStyle name="通貨 4 17 2 2 2" xfId="55068" xr:uid="{3BDF3CA2-EC03-4640-87C4-9ED82510CD1E}"/>
    <cellStyle name="通貨 4 17 2 3" xfId="54236" xr:uid="{FD59F323-82DF-4953-87E6-8259E0302717}"/>
    <cellStyle name="通貨 4 17 3" xfId="52988" xr:uid="{01F44ED7-6D08-4CB0-AECF-FE21D418B86C}"/>
    <cellStyle name="通貨 4 17 3 2" xfId="54652" xr:uid="{BAD908D9-F4B6-4097-B02F-E2564E141944}"/>
    <cellStyle name="通貨 4 17 4" xfId="52156" xr:uid="{C6F973D8-5A87-468D-9CCB-D71631704253}"/>
    <cellStyle name="通貨 4 17 5" xfId="53820" xr:uid="{B1F50CB7-3104-4151-96BF-98CFC5237E37}"/>
    <cellStyle name="通貨 4 17 6" xfId="51740" xr:uid="{5149EA35-9BC0-46EB-9E55-714B16A9EF08}"/>
    <cellStyle name="通貨 4 18" xfId="2113" xr:uid="{5B9202E2-C476-4D11-B61F-86D07D905458}"/>
    <cellStyle name="通貨 4 18 2" xfId="53196" xr:uid="{95A8CC99-9DB5-4341-A296-E1831A1E32C0}"/>
    <cellStyle name="通貨 4 18 2 2" xfId="54860" xr:uid="{DE42F584-5867-4ACF-8388-9EDEE2A87C3A}"/>
    <cellStyle name="通貨 4 18 3" xfId="52364" xr:uid="{5B16560A-49F8-463C-9764-82F82D34DFE1}"/>
    <cellStyle name="通貨 4 18 4" xfId="54028" xr:uid="{1574B0EA-C6D1-4704-AD72-DF3DC4024570}"/>
    <cellStyle name="通貨 4 18 5" xfId="51530" xr:uid="{9D6F018E-FC11-4A34-9C66-CDBFAA2BAA55}"/>
    <cellStyle name="通貨 4 19" xfId="52780" xr:uid="{20F462CD-5FE3-489D-9CA6-20DF21F70989}"/>
    <cellStyle name="通貨 4 19 2" xfId="54444" xr:uid="{BAAC1B0A-86CF-4862-A016-CC09A85E6A1E}"/>
    <cellStyle name="通貨 4 2" xfId="1773" xr:uid="{C6666B5C-E06B-4C90-95DB-261B1599254B}"/>
    <cellStyle name="通貨 4 2 2" xfId="1985" xr:uid="{2D4DB001-34F8-47C7-A892-48B5B7A84FCB}"/>
    <cellStyle name="通貨 4 2 2 2" xfId="52583" xr:uid="{29A9AD5F-B6D7-44F4-892D-D8FA9FBF285B}"/>
    <cellStyle name="通貨 4 2 2 2 2" xfId="53415" xr:uid="{8800F2C9-FA57-4FD3-9F9F-EFF44AD138E4}"/>
    <cellStyle name="通貨 4 2 2 2 2 2" xfId="55079" xr:uid="{CFBBDCA8-871E-40D3-9456-6411E61D1105}"/>
    <cellStyle name="通貨 4 2 2 2 3" xfId="54247" xr:uid="{CAE0601B-DC72-4A97-82CE-3A62EEBED256}"/>
    <cellStyle name="通貨 4 2 2 3" xfId="52999" xr:uid="{2F850B34-471E-49CE-A59B-8E1E38E1A4C4}"/>
    <cellStyle name="通貨 4 2 2 3 2" xfId="54663" xr:uid="{8F6111CD-1BDD-4313-B936-6DF07BFEFAA4}"/>
    <cellStyle name="通貨 4 2 2 4" xfId="52167" xr:uid="{263C9F8F-A5DD-4E4C-A3F2-02C46B7845DF}"/>
    <cellStyle name="通貨 4 2 2 5" xfId="53831" xr:uid="{D1945151-1796-4C34-819D-6729F70C1DCF}"/>
    <cellStyle name="通貨 4 2 2 6" xfId="51751" xr:uid="{4549ADC5-69F2-4473-B91C-79EA0797B319}"/>
    <cellStyle name="通貨 4 2 3" xfId="2124" xr:uid="{96336BC0-AD6E-451A-9207-B65E772A9D66}"/>
    <cellStyle name="通貨 4 2 3 2" xfId="53207" xr:uid="{22706020-FF78-4EBD-8354-5CDF0C84E7C7}"/>
    <cellStyle name="通貨 4 2 3 2 2" xfId="54871" xr:uid="{2C632829-2099-424E-9538-CABD6DBB69A5}"/>
    <cellStyle name="通貨 4 2 3 3" xfId="54039" xr:uid="{1B64F80A-1B16-4749-99B3-31C700237DA8}"/>
    <cellStyle name="通貨 4 2 3 4" xfId="52375" xr:uid="{8FCDA78E-1F43-4B58-9ED6-F1628D42F62C}"/>
    <cellStyle name="通貨 4 2 4" xfId="52791" xr:uid="{246BEA96-9B12-4C4B-B6B2-E7710427AE35}"/>
    <cellStyle name="通貨 4 2 4 2" xfId="54455" xr:uid="{12037390-6913-4E1C-A0DB-D978A0999E39}"/>
    <cellStyle name="通貨 4 2 5" xfId="51959" xr:uid="{34A2D87A-6FBC-42E0-8923-EAAE86CD2878}"/>
    <cellStyle name="通貨 4 2 6" xfId="53623" xr:uid="{6FB88EB8-8D9B-45EC-A3E0-6B87E6CD9063}"/>
    <cellStyle name="通貨 4 2 7" xfId="51543" xr:uid="{A332A52D-2531-411D-BEB9-561710A1CC6E}"/>
    <cellStyle name="通貨 4 20" xfId="51948" xr:uid="{A7632012-4886-4BB3-BC43-0A617E9ED683}"/>
    <cellStyle name="通貨 4 21" xfId="53612" xr:uid="{453EF8F7-03B0-4D0A-835B-88DC6BACA98A}"/>
    <cellStyle name="通貨 4 22" xfId="2355" xr:uid="{A17741CD-CD95-4B76-B3F1-E0F1D0656C7E}"/>
    <cellStyle name="通貨 4 3" xfId="1784" xr:uid="{9D320A5A-79E4-4BE5-9F94-818A486A9B1B}"/>
    <cellStyle name="通貨 4 3 2" xfId="1996" xr:uid="{4285C235-BFE1-4764-9FFB-A6A7D37F9C89}"/>
    <cellStyle name="通貨 4 3 2 2" xfId="52594" xr:uid="{9A73D8A1-E398-4866-9D3E-78A47CCEE7B9}"/>
    <cellStyle name="通貨 4 3 2 2 2" xfId="53426" xr:uid="{89742499-717A-47A0-A1DF-AC216614E0BA}"/>
    <cellStyle name="通貨 4 3 2 2 2 2" xfId="55090" xr:uid="{5C177EBB-9B0D-4DEF-B92E-62A9D007502D}"/>
    <cellStyle name="通貨 4 3 2 2 3" xfId="54258" xr:uid="{938F903C-31E8-4FC3-A108-AE567E246ACC}"/>
    <cellStyle name="通貨 4 3 2 3" xfId="53010" xr:uid="{7ED9A8A0-6C84-40AE-9D54-61ACA2FBDAA4}"/>
    <cellStyle name="通貨 4 3 2 3 2" xfId="54674" xr:uid="{92A8A496-92DB-4BF6-AE9E-245098B89449}"/>
    <cellStyle name="通貨 4 3 2 4" xfId="52178" xr:uid="{43F9C4B7-9A89-40B1-B5E5-D426452CCF73}"/>
    <cellStyle name="通貨 4 3 2 5" xfId="53842" xr:uid="{4AE432B9-E2AA-47FD-AA7C-E24B29061336}"/>
    <cellStyle name="通貨 4 3 2 6" xfId="51762" xr:uid="{DE6DD195-227E-4758-9235-50F183565CF9}"/>
    <cellStyle name="通貨 4 3 3" xfId="2135" xr:uid="{764A51E1-D05B-4197-B051-6F2A57A9D267}"/>
    <cellStyle name="通貨 4 3 3 2" xfId="53218" xr:uid="{91F0F14A-0C87-4421-8F5A-9FB0284CDF42}"/>
    <cellStyle name="通貨 4 3 3 2 2" xfId="54882" xr:uid="{759622EC-0116-4B34-AE72-4334E51A0D9F}"/>
    <cellStyle name="通貨 4 3 3 3" xfId="54050" xr:uid="{976FAD6C-AB51-4CAE-A608-06CA36AE381D}"/>
    <cellStyle name="通貨 4 3 3 4" xfId="52386" xr:uid="{2D03E8F9-B2DD-4122-8DB3-2ABF3C35DCB3}"/>
    <cellStyle name="通貨 4 3 4" xfId="52802" xr:uid="{AB2EF4BB-9FD1-47BC-A68C-1262029593F9}"/>
    <cellStyle name="通貨 4 3 4 2" xfId="54466" xr:uid="{59EF075B-0540-4016-A86B-ED18DB233AA8}"/>
    <cellStyle name="通貨 4 3 5" xfId="51970" xr:uid="{FA1CBF96-00E8-45FF-889E-A0EFF186F959}"/>
    <cellStyle name="通貨 4 3 6" xfId="53634" xr:uid="{71F17870-874E-4792-BCEA-A05D8098F118}"/>
    <cellStyle name="通貨 4 3 7" xfId="51554" xr:uid="{BE453047-9227-4551-96D9-21D451FA4B88}"/>
    <cellStyle name="通貨 4 4" xfId="1797" xr:uid="{C575DCE6-9F19-46B3-B14C-D30925BE46A9}"/>
    <cellStyle name="通貨 4 4 2" xfId="2009" xr:uid="{D18ACBBF-7FF1-43A9-9251-28146D144AD8}"/>
    <cellStyle name="通貨 4 4 2 2" xfId="52607" xr:uid="{4D3B8DAA-0483-4DC7-9DDA-D694EAB6F920}"/>
    <cellStyle name="通貨 4 4 2 2 2" xfId="53439" xr:uid="{1C5C5D0A-7402-4156-BBCA-BB757113CDB3}"/>
    <cellStyle name="通貨 4 4 2 2 2 2" xfId="55103" xr:uid="{275D0D69-4A61-4A73-AB30-5DD2073A5AEB}"/>
    <cellStyle name="通貨 4 4 2 2 3" xfId="54271" xr:uid="{AEB132F5-A4EF-4FAC-B049-E387B274C6B7}"/>
    <cellStyle name="通貨 4 4 2 3" xfId="53023" xr:uid="{C42CC221-C1DD-4D1E-98B8-548D6AB64133}"/>
    <cellStyle name="通貨 4 4 2 3 2" xfId="54687" xr:uid="{67E8CA21-1776-4B83-A227-6F4555FF9909}"/>
    <cellStyle name="通貨 4 4 2 4" xfId="52191" xr:uid="{57F3A81E-D1D2-4AA4-B8AC-238C1EA4AF3B}"/>
    <cellStyle name="通貨 4 4 2 5" xfId="53855" xr:uid="{C544EF4E-1F8A-4E7F-AC95-F20FCE92903C}"/>
    <cellStyle name="通貨 4 4 2 6" xfId="51775" xr:uid="{4053AFC0-5CB7-45FA-8C64-AA2435C21E46}"/>
    <cellStyle name="通貨 4 4 3" xfId="2148" xr:uid="{EC812485-D2F5-4398-B3AC-AB7B88C56F76}"/>
    <cellStyle name="通貨 4 4 3 2" xfId="53231" xr:uid="{F95DA283-1935-41AA-BBDF-BBDD4C98BD60}"/>
    <cellStyle name="通貨 4 4 3 2 2" xfId="54895" xr:uid="{CAB92F1D-BBE4-48FE-AC25-AA05973E0902}"/>
    <cellStyle name="通貨 4 4 3 3" xfId="54063" xr:uid="{A46B868F-B215-4F77-B89A-42188FBA488C}"/>
    <cellStyle name="通貨 4 4 3 4" xfId="52399" xr:uid="{0A1ADA61-2923-4A8D-BB4D-589146A8F008}"/>
    <cellStyle name="通貨 4 4 4" xfId="52815" xr:uid="{0613CDD2-E83B-4FFA-88AC-0771A42EEF5D}"/>
    <cellStyle name="通貨 4 4 4 2" xfId="54479" xr:uid="{EB33EEE2-A417-46F1-B80B-15BFCF8FC4CB}"/>
    <cellStyle name="通貨 4 4 5" xfId="51983" xr:uid="{BC59BEB4-660A-4D3A-8CEF-DA289D459D1C}"/>
    <cellStyle name="通貨 4 4 6" xfId="53647" xr:uid="{BE21D8FE-5960-4184-9162-4340BD852866}"/>
    <cellStyle name="通貨 4 4 7" xfId="51567" xr:uid="{8D48CA08-2AF8-4448-BD70-3751682D594B}"/>
    <cellStyle name="通貨 4 5" xfId="1810" xr:uid="{4A85EEC6-519A-491B-A1E1-1864F11D9BE7}"/>
    <cellStyle name="通貨 4 5 2" xfId="2022" xr:uid="{1F5781A8-5021-4D4A-BEE8-3EE9823C1619}"/>
    <cellStyle name="通貨 4 5 2 2" xfId="52620" xr:uid="{F4479140-F649-46DB-BEA8-480831095471}"/>
    <cellStyle name="通貨 4 5 2 2 2" xfId="53452" xr:uid="{4928318A-D776-44F0-82E6-EFEC851234F6}"/>
    <cellStyle name="通貨 4 5 2 2 2 2" xfId="55116" xr:uid="{5CAB5F28-4767-4BB3-A025-241BDDE9FF75}"/>
    <cellStyle name="通貨 4 5 2 2 3" xfId="54284" xr:uid="{16D2680F-9878-4BBA-BB99-5BF29C92EB99}"/>
    <cellStyle name="通貨 4 5 2 3" xfId="53036" xr:uid="{580F7BC9-91ED-4E0F-877E-F476BA9B377F}"/>
    <cellStyle name="通貨 4 5 2 3 2" xfId="54700" xr:uid="{B6E4154A-FD4E-430D-8546-815F935B6D05}"/>
    <cellStyle name="通貨 4 5 2 4" xfId="52204" xr:uid="{F2631008-5006-4196-A572-966E0C293291}"/>
    <cellStyle name="通貨 4 5 2 5" xfId="53868" xr:uid="{93D81A71-3B61-4D42-A8E5-6494C72FFF8C}"/>
    <cellStyle name="通貨 4 5 2 6" xfId="51788" xr:uid="{511302B9-20EC-45FD-8FFA-463ADDB59354}"/>
    <cellStyle name="通貨 4 5 3" xfId="2161" xr:uid="{66F9556A-090F-45CD-8B32-8CBC18C833D8}"/>
    <cellStyle name="通貨 4 5 3 2" xfId="53244" xr:uid="{A921D918-8D29-4DDA-B592-434E7D005DF0}"/>
    <cellStyle name="通貨 4 5 3 2 2" xfId="54908" xr:uid="{165369C0-5C95-4699-8A99-CF8E0543DE56}"/>
    <cellStyle name="通貨 4 5 3 3" xfId="54076" xr:uid="{6F19863E-EB52-4669-A9FE-CD702E089877}"/>
    <cellStyle name="通貨 4 5 3 4" xfId="52412" xr:uid="{762BD3BA-8282-4C50-AFA4-5E727E82E4DF}"/>
    <cellStyle name="通貨 4 5 4" xfId="52828" xr:uid="{88C9110D-EB89-4EBE-B30A-7F4DFBE796AB}"/>
    <cellStyle name="通貨 4 5 4 2" xfId="54492" xr:uid="{B15F2867-2A8C-4BEA-9EDA-AD5F6DA37FE7}"/>
    <cellStyle name="通貨 4 5 5" xfId="51996" xr:uid="{0B0C3BCE-7686-45EA-B110-567D1DD886F8}"/>
    <cellStyle name="通貨 4 5 6" xfId="53660" xr:uid="{2B680D1E-4EED-4C06-AAF7-4717D22AA051}"/>
    <cellStyle name="通貨 4 5 7" xfId="51580" xr:uid="{903FD291-88FE-4843-8308-A714C86DF456}"/>
    <cellStyle name="通貨 4 6" xfId="1823" xr:uid="{C013C81F-C704-48C1-A428-24D8731DEF0C}"/>
    <cellStyle name="通貨 4 6 2" xfId="2035" xr:uid="{8F395286-27E9-49BA-B994-3B9B2841B350}"/>
    <cellStyle name="通貨 4 6 2 2" xfId="52633" xr:uid="{3CDF4590-100B-4367-BCD1-C55CA917CAB0}"/>
    <cellStyle name="通貨 4 6 2 2 2" xfId="53465" xr:uid="{89E34762-D339-41FD-9E1F-93FC6C24B8BB}"/>
    <cellStyle name="通貨 4 6 2 2 2 2" xfId="55129" xr:uid="{8E7E194B-25A8-471F-965E-CF0BE8321096}"/>
    <cellStyle name="通貨 4 6 2 2 3" xfId="54297" xr:uid="{3C1AADBA-291E-4A8A-8F19-E577042E11F6}"/>
    <cellStyle name="通貨 4 6 2 3" xfId="53049" xr:uid="{084360E9-157F-45A8-85DD-47CAC1120AC9}"/>
    <cellStyle name="通貨 4 6 2 3 2" xfId="54713" xr:uid="{8132311E-8669-403F-8BC1-CB77362A08F9}"/>
    <cellStyle name="通貨 4 6 2 4" xfId="52217" xr:uid="{5E974CE2-7815-497E-A194-0DA03062C99F}"/>
    <cellStyle name="通貨 4 6 2 5" xfId="53881" xr:uid="{5FD707B2-4BB3-4AA5-BB3C-26715561ABD2}"/>
    <cellStyle name="通貨 4 6 2 6" xfId="51801" xr:uid="{F5B09032-CD98-401C-875E-F3CFA9DF9D8D}"/>
    <cellStyle name="通貨 4 6 3" xfId="2174" xr:uid="{A0C744DD-6CB2-4035-BC3B-66AB38B5355A}"/>
    <cellStyle name="通貨 4 6 3 2" xfId="53257" xr:uid="{0A8FAD37-2A59-4550-8440-C7F837FF8755}"/>
    <cellStyle name="通貨 4 6 3 2 2" xfId="54921" xr:uid="{EF7CC787-1813-4027-B96A-CAAC1FCB2364}"/>
    <cellStyle name="通貨 4 6 3 3" xfId="54089" xr:uid="{2C1E7C36-9ABB-401E-A93F-A6FEF17EA044}"/>
    <cellStyle name="通貨 4 6 3 4" xfId="52425" xr:uid="{0706C3BE-DCB0-48EE-B833-5FD8FB183E2F}"/>
    <cellStyle name="通貨 4 6 4" xfId="52841" xr:uid="{37E7E421-FBF6-47FB-B83A-1E45CA736929}"/>
    <cellStyle name="通貨 4 6 4 2" xfId="54505" xr:uid="{890E8874-2CFA-46F1-815C-A473D4712404}"/>
    <cellStyle name="通貨 4 6 5" xfId="52009" xr:uid="{40F9DAD5-70CC-4F61-9A67-5D5DEF9CEF2C}"/>
    <cellStyle name="通貨 4 6 6" xfId="53673" xr:uid="{B07556C5-7A12-407B-9A20-58C43F56C411}"/>
    <cellStyle name="通貨 4 6 7" xfId="51593" xr:uid="{2D71DB5D-B56E-49E9-BA9D-53BC658A6C52}"/>
    <cellStyle name="通貨 4 7" xfId="1836" xr:uid="{0CFC3F41-3304-4E54-AE9E-C949E21142F4}"/>
    <cellStyle name="通貨 4 7 2" xfId="2048" xr:uid="{D46BCCFC-BFBC-4BCB-A0B4-72695BF971DB}"/>
    <cellStyle name="通貨 4 7 2 2" xfId="52646" xr:uid="{EBF1A8D6-01D0-4819-A23E-C7E5B2BC05B0}"/>
    <cellStyle name="通貨 4 7 2 2 2" xfId="53478" xr:uid="{2417F7DA-970B-464D-88EA-B478119B40DB}"/>
    <cellStyle name="通貨 4 7 2 2 2 2" xfId="55142" xr:uid="{E0F7D258-6316-4F6E-9EF2-BCD94733AE8A}"/>
    <cellStyle name="通貨 4 7 2 2 3" xfId="54310" xr:uid="{465F5F54-2C03-4310-BF80-D01562AE0F1A}"/>
    <cellStyle name="通貨 4 7 2 3" xfId="53062" xr:uid="{7691D729-958C-4603-BFA5-24D9281C293B}"/>
    <cellStyle name="通貨 4 7 2 3 2" xfId="54726" xr:uid="{720CB4B9-0F6F-4F81-A623-2BA0E72D0B55}"/>
    <cellStyle name="通貨 4 7 2 4" xfId="52230" xr:uid="{4C20AE1E-B575-4F58-A969-970081A10EB0}"/>
    <cellStyle name="通貨 4 7 2 5" xfId="53894" xr:uid="{D8962CA0-3A0F-43F8-96B0-F8EC7C473B56}"/>
    <cellStyle name="通貨 4 7 2 6" xfId="51814" xr:uid="{92CC8419-4966-4988-A265-809763AC0584}"/>
    <cellStyle name="通貨 4 7 3" xfId="2187" xr:uid="{699ACE5F-46B1-4334-A6B5-0613EDEB67DF}"/>
    <cellStyle name="通貨 4 7 3 2" xfId="53270" xr:uid="{AC24E5B8-C9C0-4B0B-BC7C-478D045BC2C9}"/>
    <cellStyle name="通貨 4 7 3 2 2" xfId="54934" xr:uid="{F7D3184B-146E-4BE8-A7E2-B855882A1571}"/>
    <cellStyle name="通貨 4 7 3 3" xfId="54102" xr:uid="{FDC95BC2-5C92-48D4-8E97-16D7345D5B41}"/>
    <cellStyle name="通貨 4 7 3 4" xfId="52438" xr:uid="{9112E459-54E3-4770-BA0E-6D1E2CE45C58}"/>
    <cellStyle name="通貨 4 7 4" xfId="52854" xr:uid="{48E3D763-4AD3-40EF-A40B-E6AE1E891966}"/>
    <cellStyle name="通貨 4 7 4 2" xfId="54518" xr:uid="{D9250BE1-76AE-4CF7-81CE-25FCA7307536}"/>
    <cellStyle name="通貨 4 7 5" xfId="52022" xr:uid="{FE4DEB17-A2DE-4FB1-8F44-0C9BBADE926E}"/>
    <cellStyle name="通貨 4 7 6" xfId="53686" xr:uid="{DE5F76F0-6A3E-433E-A98E-A36A50F25822}"/>
    <cellStyle name="通貨 4 7 7" xfId="51606" xr:uid="{3DD29C9D-53D0-44F9-81A3-38C747BB4C35}"/>
    <cellStyle name="通貨 4 8" xfId="1849" xr:uid="{2385E9A5-12A7-4EE3-804D-512336F19F72}"/>
    <cellStyle name="通貨 4 8 2" xfId="2061" xr:uid="{75C2F9FE-FF3E-46DB-B154-BA712A4F2DF0}"/>
    <cellStyle name="通貨 4 8 2 2" xfId="52659" xr:uid="{4968078C-FFDD-4475-B2F2-1D8AB24EE8E8}"/>
    <cellStyle name="通貨 4 8 2 2 2" xfId="53491" xr:uid="{A59AECE5-6B71-4B10-B2B3-6A82E2DA10D7}"/>
    <cellStyle name="通貨 4 8 2 2 2 2" xfId="55155" xr:uid="{2733C303-D634-42BE-8F14-4E4437E3B431}"/>
    <cellStyle name="通貨 4 8 2 2 3" xfId="54323" xr:uid="{532C6674-29DF-4EF1-9514-C763C87FB5C2}"/>
    <cellStyle name="通貨 4 8 2 3" xfId="53075" xr:uid="{735E3AD0-B746-4672-96DE-7DE5324DA03B}"/>
    <cellStyle name="通貨 4 8 2 3 2" xfId="54739" xr:uid="{48B2929C-E871-4085-8136-CA3CD39B2BF8}"/>
    <cellStyle name="通貨 4 8 2 4" xfId="52243" xr:uid="{BECA45D5-DD94-4D65-83E1-0C7DF6BE706D}"/>
    <cellStyle name="通貨 4 8 2 5" xfId="53907" xr:uid="{FDF12446-7263-41D3-91CD-E617CC33E878}"/>
    <cellStyle name="通貨 4 8 2 6" xfId="51827" xr:uid="{8ECEE0CB-C9DA-4C3A-84DE-2314770F371C}"/>
    <cellStyle name="通貨 4 8 3" xfId="2200" xr:uid="{385E3396-6DD9-45FC-95B5-F0889B13F7BA}"/>
    <cellStyle name="通貨 4 8 3 2" xfId="53283" xr:uid="{041E3AB0-A7B0-424B-8777-159168D62D10}"/>
    <cellStyle name="通貨 4 8 3 2 2" xfId="54947" xr:uid="{10AE0E42-FC8C-4694-91F0-E8FDF75846B8}"/>
    <cellStyle name="通貨 4 8 3 3" xfId="54115" xr:uid="{C9164E4C-D769-4B5E-80CD-6A020BD11D05}"/>
    <cellStyle name="通貨 4 8 3 4" xfId="52451" xr:uid="{55F75A1B-7C82-41DB-B3BF-116F03857C3A}"/>
    <cellStyle name="通貨 4 8 4" xfId="52867" xr:uid="{77E18B07-EE97-4B7E-BC3D-8177120BFA30}"/>
    <cellStyle name="通貨 4 8 4 2" xfId="54531" xr:uid="{F3054D6D-F8C4-4294-B80D-979EC235A702}"/>
    <cellStyle name="通貨 4 8 5" xfId="52035" xr:uid="{AB10A6FE-FD76-4AB0-9ABE-722EB2D59AA3}"/>
    <cellStyle name="通貨 4 8 6" xfId="53699" xr:uid="{42C77E9D-3797-4743-BF6D-8DC1091E1ACB}"/>
    <cellStyle name="通貨 4 8 7" xfId="51619" xr:uid="{17ABC0B3-7C32-4C5B-8537-2D482A5AF974}"/>
    <cellStyle name="通貨 4 9" xfId="1862" xr:uid="{4B9B8F07-AA8D-4FD4-91B6-ADB0024E9E2E}"/>
    <cellStyle name="通貨 4 9 2" xfId="2074" xr:uid="{1AD606EA-508B-4C64-9DB0-667CC6042588}"/>
    <cellStyle name="通貨 4 9 2 2" xfId="52672" xr:uid="{8E5521D2-602E-4B1F-9F79-ED41C4D8A444}"/>
    <cellStyle name="通貨 4 9 2 2 2" xfId="53504" xr:uid="{0B8B6F44-9138-43BF-B5E4-7172C9FFD191}"/>
    <cellStyle name="通貨 4 9 2 2 2 2" xfId="55168" xr:uid="{C52148EC-8633-4796-B540-4B197DEC4B5F}"/>
    <cellStyle name="通貨 4 9 2 2 3" xfId="54336" xr:uid="{7DCC7CB7-D0A6-4B2E-83F8-EF29D24EB47E}"/>
    <cellStyle name="通貨 4 9 2 3" xfId="53088" xr:uid="{242961CC-6735-4BAD-90CA-DBBD680474E5}"/>
    <cellStyle name="通貨 4 9 2 3 2" xfId="54752" xr:uid="{31060EDF-3427-48F8-8D43-DE3A1E00F431}"/>
    <cellStyle name="通貨 4 9 2 4" xfId="52256" xr:uid="{84A377D4-C3E4-453C-B63E-06EF56071F9B}"/>
    <cellStyle name="通貨 4 9 2 5" xfId="53920" xr:uid="{D86EB711-DFF0-4BCC-8345-686BED21D562}"/>
    <cellStyle name="通貨 4 9 2 6" xfId="51840" xr:uid="{3FC4E8A7-A31A-4630-BD52-F11AA4D80F4E}"/>
    <cellStyle name="通貨 4 9 3" xfId="2213" xr:uid="{3897F888-586C-475E-B127-A572614988BA}"/>
    <cellStyle name="通貨 4 9 3 2" xfId="53296" xr:uid="{38C339D1-F6BA-481F-B7E6-A9423AEDACE6}"/>
    <cellStyle name="通貨 4 9 3 2 2" xfId="54960" xr:uid="{11E5F4B2-276C-4AFC-B652-6FECF02FBE7A}"/>
    <cellStyle name="通貨 4 9 3 3" xfId="54128" xr:uid="{502D52F9-333C-4397-A151-0BEF2BFAC247}"/>
    <cellStyle name="通貨 4 9 3 4" xfId="52464" xr:uid="{FCDE24A3-34A8-4724-AB53-8B53B7ADFFE4}"/>
    <cellStyle name="通貨 4 9 4" xfId="52880" xr:uid="{CCE32396-8678-476F-BC28-397A2CC5A887}"/>
    <cellStyle name="通貨 4 9 4 2" xfId="54544" xr:uid="{25712D8C-95C0-41A1-9FF0-71C061156AB5}"/>
    <cellStyle name="通貨 4 9 5" xfId="52048" xr:uid="{670E6D00-38E3-4514-8463-70AF717B9081}"/>
    <cellStyle name="通貨 4 9 6" xfId="53712" xr:uid="{72C55C99-B7E9-419B-A1A9-02A199A6EA42}"/>
    <cellStyle name="通貨 4 9 7" xfId="51632" xr:uid="{0CA95101-5601-401F-80C0-12966B47E2BF}"/>
    <cellStyle name="通貨 5" xfId="1764" xr:uid="{BB4EC81F-034A-4C49-B607-DA39D573C800}"/>
    <cellStyle name="通貨 5 10" xfId="1877" xr:uid="{65CECF3B-B130-4010-AFA0-7F53ECA78AAF}"/>
    <cellStyle name="通貨 5 10 2" xfId="2089" xr:uid="{F8C68903-8C36-4A5D-A055-536148D069A4}"/>
    <cellStyle name="通貨 5 10 2 2" xfId="52687" xr:uid="{80087BF5-ABF6-4F3A-AE2A-B869A613BCA7}"/>
    <cellStyle name="通貨 5 10 2 2 2" xfId="53519" xr:uid="{19F9B065-A505-41C2-B0B8-B3E451B81224}"/>
    <cellStyle name="通貨 5 10 2 2 2 2" xfId="55183" xr:uid="{4190DBA8-0169-4737-9EA1-8538AAA9C939}"/>
    <cellStyle name="通貨 5 10 2 2 3" xfId="54351" xr:uid="{B99771BD-4F44-4A6C-8209-C7DFCF3FC45A}"/>
    <cellStyle name="通貨 5 10 2 3" xfId="53103" xr:uid="{61D0FA13-52A2-4BD1-9837-4238FDB97A0B}"/>
    <cellStyle name="通貨 5 10 2 3 2" xfId="54767" xr:uid="{73B73E7D-B5C6-4626-A738-184E59FAE2E5}"/>
    <cellStyle name="通貨 5 10 2 4" xfId="52271" xr:uid="{87F58094-5FF9-48A9-ABCC-8E3906596C87}"/>
    <cellStyle name="通貨 5 10 2 5" xfId="53935" xr:uid="{688ABDF1-81BE-4998-9EBE-E83F7AF3ACC0}"/>
    <cellStyle name="通貨 5 10 2 6" xfId="51855" xr:uid="{5ECEEE42-D0B5-4DFB-8B32-880E3DD64C56}"/>
    <cellStyle name="通貨 5 10 3" xfId="2228" xr:uid="{343B6EAD-022F-4E17-9DD0-A5F8A2D22181}"/>
    <cellStyle name="通貨 5 10 3 2" xfId="53311" xr:uid="{9BAAECBE-C5C5-4AFF-BA03-CAD8F169168D}"/>
    <cellStyle name="通貨 5 10 3 2 2" xfId="54975" xr:uid="{22FB876D-353B-4574-9CBD-513982A4B51A}"/>
    <cellStyle name="通貨 5 10 3 3" xfId="54143" xr:uid="{7BF3B1E4-B231-4947-9382-260B6D9A9FF5}"/>
    <cellStyle name="通貨 5 10 3 4" xfId="52479" xr:uid="{7DDAD4C9-FB3B-4719-8B61-66B3272836B5}"/>
    <cellStyle name="通貨 5 10 4" xfId="52895" xr:uid="{75D4A98A-FC66-4989-BA0F-729470A59A65}"/>
    <cellStyle name="通貨 5 10 4 2" xfId="54559" xr:uid="{FDE54499-9087-4E94-908F-A343E313AF56}"/>
    <cellStyle name="通貨 5 10 5" xfId="52063" xr:uid="{6C85CA22-72B1-48BD-AACB-DA0D65664F55}"/>
    <cellStyle name="通貨 5 10 6" xfId="53727" xr:uid="{6D655A91-A173-4542-9D74-A88D89B45AE4}"/>
    <cellStyle name="通貨 5 10 7" xfId="51647" xr:uid="{F17473EC-A100-4DBB-925E-68FBA6632670}"/>
    <cellStyle name="通貨 5 11" xfId="1890" xr:uid="{1CF8F181-4166-4838-A166-81860222D835}"/>
    <cellStyle name="通貨 5 11 2" xfId="2102" xr:uid="{8AD2FAE8-28CC-40DA-9FE3-9935EAEB41E2}"/>
    <cellStyle name="通貨 5 11 2 2" xfId="52700" xr:uid="{662F5D7E-341A-4ED0-A959-70242D281D08}"/>
    <cellStyle name="通貨 5 11 2 2 2" xfId="53532" xr:uid="{5D2FC81D-27DB-41A9-B92F-B4943CCEE4C9}"/>
    <cellStyle name="通貨 5 11 2 2 2 2" xfId="55196" xr:uid="{52056C66-B3A7-4188-AC69-D5D4B8D6BD52}"/>
    <cellStyle name="通貨 5 11 2 2 3" xfId="54364" xr:uid="{18E36D9E-7308-4B18-A534-92519F083271}"/>
    <cellStyle name="通貨 5 11 2 3" xfId="53116" xr:uid="{C95DAF5C-BAB9-428C-9DD6-A390CE162799}"/>
    <cellStyle name="通貨 5 11 2 3 2" xfId="54780" xr:uid="{0AA033E1-6F91-4B5B-B822-7DB392C779FE}"/>
    <cellStyle name="通貨 5 11 2 4" xfId="52284" xr:uid="{209242C1-A37B-4B21-9588-4BF0E5370A86}"/>
    <cellStyle name="通貨 5 11 2 5" xfId="53948" xr:uid="{E2FB2E78-805F-4ABC-974A-AA76538ADADE}"/>
    <cellStyle name="通貨 5 11 2 6" xfId="51868" xr:uid="{B6068C50-DE9C-40DD-B588-3AC4876D8D29}"/>
    <cellStyle name="通貨 5 11 3" xfId="2241" xr:uid="{C2231628-F092-4358-BEBD-8AF31A2488BF}"/>
    <cellStyle name="通貨 5 11 3 2" xfId="53324" xr:uid="{2CEAEAA4-8C28-49AF-A2F2-F489969D147E}"/>
    <cellStyle name="通貨 5 11 3 2 2" xfId="54988" xr:uid="{82E4AE42-24E0-4A89-934F-4AB42C60F0A5}"/>
    <cellStyle name="通貨 5 11 3 3" xfId="54156" xr:uid="{7DBAB2AB-C346-4DE1-A33F-D05A45539200}"/>
    <cellStyle name="通貨 5 11 3 4" xfId="52492" xr:uid="{DD9758FF-C4BC-4B8A-B95E-09A3667516FD}"/>
    <cellStyle name="通貨 5 11 4" xfId="52908" xr:uid="{69ABD58B-51DE-4CAF-B884-6A1293C21B5B}"/>
    <cellStyle name="通貨 5 11 4 2" xfId="54572" xr:uid="{AC507FBE-AEC9-4DE9-80B4-975E2284FC94}"/>
    <cellStyle name="通貨 5 11 5" xfId="52076" xr:uid="{5F6F0401-3EA1-44EA-949E-C4185566D0A9}"/>
    <cellStyle name="通貨 5 11 6" xfId="53740" xr:uid="{2378AAEA-E71E-404A-950C-061629EDBE6E}"/>
    <cellStyle name="通貨 5 11 7" xfId="51660" xr:uid="{6F0955B4-A7D9-48F9-90A4-978296E23E5D}"/>
    <cellStyle name="通貨 5 12" xfId="1903" xr:uid="{62016D20-F434-41E6-B61E-726EEBD16E90}"/>
    <cellStyle name="通貨 5 12 2" xfId="51881" xr:uid="{BC185394-520D-4A9B-93AC-659954055E06}"/>
    <cellStyle name="通貨 5 12 2 2" xfId="52713" xr:uid="{1EFB62C1-CBE8-449A-BED4-8F2B6E18E7F2}"/>
    <cellStyle name="通貨 5 12 2 2 2" xfId="53545" xr:uid="{3D0B3C3B-8297-4508-8E21-3520CB90A5FB}"/>
    <cellStyle name="通貨 5 12 2 2 2 2" xfId="55209" xr:uid="{1C9AE5A6-B827-4A1A-BF25-A9584487AA77}"/>
    <cellStyle name="通貨 5 12 2 2 3" xfId="54377" xr:uid="{49C8DA59-3F8E-436D-9477-072B8E771283}"/>
    <cellStyle name="通貨 5 12 2 3" xfId="53129" xr:uid="{AEAB16A1-2382-40B9-A8BF-4A529A1FA326}"/>
    <cellStyle name="通貨 5 12 2 3 2" xfId="54793" xr:uid="{71B0BD75-FEAC-4D9C-BA2C-8F7E5691DF69}"/>
    <cellStyle name="通貨 5 12 2 4" xfId="52297" xr:uid="{B730BFC1-11D8-4050-B4CA-B80BC1A8E1A6}"/>
    <cellStyle name="通貨 5 12 2 5" xfId="53961" xr:uid="{8EB8BE8C-E937-4713-9CBB-DCD0E9583CF5}"/>
    <cellStyle name="通貨 5 12 3" xfId="52505" xr:uid="{A6A4501D-7A42-4753-902B-45D11BD2E825}"/>
    <cellStyle name="通貨 5 12 3 2" xfId="53337" xr:uid="{D5ADBCE6-ABBB-4A22-AB54-E1CD339BA570}"/>
    <cellStyle name="通貨 5 12 3 2 2" xfId="55001" xr:uid="{C3EA94DB-D133-448E-9C74-C924B75DBC59}"/>
    <cellStyle name="通貨 5 12 3 3" xfId="54169" xr:uid="{4B96E3FA-B48C-4CE7-816A-D6146A158BB2}"/>
    <cellStyle name="通貨 5 12 4" xfId="52921" xr:uid="{6A7AC979-C199-4041-B0F6-6A2B591F80C4}"/>
    <cellStyle name="通貨 5 12 4 2" xfId="54585" xr:uid="{8732181B-8D8D-4337-8AF1-2C2BFE653A6D}"/>
    <cellStyle name="通貨 5 12 5" xfId="52089" xr:uid="{F9692DEE-DBF9-4602-AA8C-0D3701ECA02F}"/>
    <cellStyle name="通貨 5 12 6" xfId="53753" xr:uid="{6D479F22-5A8D-4ADE-AB57-AA9B3EE7E5AA}"/>
    <cellStyle name="通貨 5 12 7" xfId="51673" xr:uid="{88FBE1AD-B576-41B9-AAE6-D24FFE056050}"/>
    <cellStyle name="通貨 5 13" xfId="1916" xr:uid="{1CD19AA1-3E27-4B64-A2E6-0ADD34996841}"/>
    <cellStyle name="通貨 5 13 2" xfId="51894" xr:uid="{3D51A41B-235D-4632-90C1-CBFC0D7C0A10}"/>
    <cellStyle name="通貨 5 13 2 2" xfId="52726" xr:uid="{7F99296A-450A-4D40-8B34-38A51EE62C8C}"/>
    <cellStyle name="通貨 5 13 2 2 2" xfId="53558" xr:uid="{B63DF29A-77C4-4653-9F14-5F1F28F8B2CD}"/>
    <cellStyle name="通貨 5 13 2 2 2 2" xfId="55222" xr:uid="{75E6478F-FBD6-4B86-967B-6F6E37DC0F25}"/>
    <cellStyle name="通貨 5 13 2 2 3" xfId="54390" xr:uid="{18883CF1-9BAB-441F-A21E-DDDB45CA1851}"/>
    <cellStyle name="通貨 5 13 2 3" xfId="53142" xr:uid="{14C7EA95-4F66-47A9-BB67-D91032107AEE}"/>
    <cellStyle name="通貨 5 13 2 3 2" xfId="54806" xr:uid="{6CCA232D-C49A-4561-8849-CF4772AB27F1}"/>
    <cellStyle name="通貨 5 13 2 4" xfId="52310" xr:uid="{56C0F622-A87D-4F7D-826E-78B3A2D78409}"/>
    <cellStyle name="通貨 5 13 2 5" xfId="53974" xr:uid="{24EDDC3A-18B1-4EB3-BBE4-2C5CC03B217F}"/>
    <cellStyle name="通貨 5 13 3" xfId="52518" xr:uid="{77D0095D-998B-49A1-80FE-0EA4C1772D62}"/>
    <cellStyle name="通貨 5 13 3 2" xfId="53350" xr:uid="{E564A5DB-63C2-4FC5-97CC-B141FA04A0BF}"/>
    <cellStyle name="通貨 5 13 3 2 2" xfId="55014" xr:uid="{7BE692E5-08B4-40EF-A0FD-18DF4D50D90B}"/>
    <cellStyle name="通貨 5 13 3 3" xfId="54182" xr:uid="{8CF64A6D-D91F-4EA1-84B3-59F9C36457D2}"/>
    <cellStyle name="通貨 5 13 4" xfId="52934" xr:uid="{B1DCC103-E066-4495-855B-ABF021F8523D}"/>
    <cellStyle name="通貨 5 13 4 2" xfId="54598" xr:uid="{8DBB9CF2-A3A4-4E3C-AC35-D9E47F474795}"/>
    <cellStyle name="通貨 5 13 5" xfId="52102" xr:uid="{14AF81C9-1906-4759-B498-0F56596EB34D}"/>
    <cellStyle name="通貨 5 13 6" xfId="53766" xr:uid="{A028B9DF-8835-4DAF-8085-BC3A90E6FBC8}"/>
    <cellStyle name="通貨 5 13 7" xfId="51686" xr:uid="{032843DF-E29A-4FBE-A882-AC11C140E6B4}"/>
    <cellStyle name="通貨 5 14" xfId="1934" xr:uid="{BD4D5B33-86ED-4B00-B192-A52D5ED188D2}"/>
    <cellStyle name="通貨 5 14 2" xfId="51908" xr:uid="{B4F95A91-4EC6-4FC8-9CF8-F7B18FA41440}"/>
    <cellStyle name="通貨 5 14 2 2" xfId="52740" xr:uid="{31EE797F-3A74-4E40-A31A-1EE1EA303101}"/>
    <cellStyle name="通貨 5 14 2 2 2" xfId="53572" xr:uid="{C0586859-7FFC-46EA-963F-820A0F418BC9}"/>
    <cellStyle name="通貨 5 14 2 2 2 2" xfId="55236" xr:uid="{321776C6-C47C-4255-8BD5-0490E612AFAF}"/>
    <cellStyle name="通貨 5 14 2 2 3" xfId="54404" xr:uid="{A9B35AFF-1193-438C-B608-204C4B1B6522}"/>
    <cellStyle name="通貨 5 14 2 3" xfId="53156" xr:uid="{816354F4-951D-4088-9B6E-3597290E0BC7}"/>
    <cellStyle name="通貨 5 14 2 3 2" xfId="54820" xr:uid="{3E674274-771B-4006-BCE7-3CF2DC546ABD}"/>
    <cellStyle name="通貨 5 14 2 4" xfId="52324" xr:uid="{CA3A9D81-E384-459B-9223-0D629519FB5C}"/>
    <cellStyle name="通貨 5 14 2 5" xfId="53988" xr:uid="{796D9CE5-AC30-485D-96DA-6E9867FC1BDB}"/>
    <cellStyle name="通貨 5 14 3" xfId="52532" xr:uid="{92BB90B8-892C-4866-9E9B-A34FC436B55D}"/>
    <cellStyle name="通貨 5 14 3 2" xfId="53364" xr:uid="{B8F04A2E-CCC2-4FB0-BC17-A58B6EBBEC16}"/>
    <cellStyle name="通貨 5 14 3 2 2" xfId="55028" xr:uid="{D1A0BA7D-6308-4103-8C5D-E1ABFCB8A996}"/>
    <cellStyle name="通貨 5 14 3 3" xfId="54196" xr:uid="{72F9ACCA-E3EC-45D2-AE84-2A2D980ECE3A}"/>
    <cellStyle name="通貨 5 14 4" xfId="52948" xr:uid="{ED9B4191-2867-441F-82EF-4F0CF6C6D918}"/>
    <cellStyle name="通貨 5 14 4 2" xfId="54612" xr:uid="{99625D16-12BF-4F6B-8828-F5F47A29BCAE}"/>
    <cellStyle name="通貨 5 14 5" xfId="52116" xr:uid="{650E8CEF-3122-4B51-9940-5DC936F87724}"/>
    <cellStyle name="通貨 5 14 6" xfId="53780" xr:uid="{A17E242D-93C8-4C29-B866-ACF1169F54A1}"/>
    <cellStyle name="通貨 5 14 7" xfId="51700" xr:uid="{6CC84F64-CE00-4F02-B0D7-D595F7C512AC}"/>
    <cellStyle name="通貨 5 15" xfId="1948" xr:uid="{89BCB3AB-28C3-42BF-89C4-92396227CD92}"/>
    <cellStyle name="通貨 5 15 2" xfId="51922" xr:uid="{61F3151B-EF8D-4FCB-A86F-F2ABF9A2E34B}"/>
    <cellStyle name="通貨 5 15 2 2" xfId="52754" xr:uid="{34BF848E-4F72-4652-86B0-E7D2996051B1}"/>
    <cellStyle name="通貨 5 15 2 2 2" xfId="53586" xr:uid="{E0F8BA5A-06B6-4FD3-9B3D-30C520BD1F6C}"/>
    <cellStyle name="通貨 5 15 2 2 2 2" xfId="55250" xr:uid="{8512B6DE-E24A-43A0-BCB2-015BA8528D69}"/>
    <cellStyle name="通貨 5 15 2 2 3" xfId="54418" xr:uid="{82301C38-8737-4F27-AC6D-D087ECD9D025}"/>
    <cellStyle name="通貨 5 15 2 3" xfId="53170" xr:uid="{BF66A1EE-7AC9-4CAB-8D9F-B986A9A57F38}"/>
    <cellStyle name="通貨 5 15 2 3 2" xfId="54834" xr:uid="{932A6788-67B7-4910-B20D-345DCEE43669}"/>
    <cellStyle name="通貨 5 15 2 4" xfId="52338" xr:uid="{CC47E8E0-373A-4296-B66F-F915E94B463F}"/>
    <cellStyle name="通貨 5 15 2 5" xfId="54002" xr:uid="{576BC7EF-A0EE-4A89-869F-005563C92E25}"/>
    <cellStyle name="通貨 5 15 3" xfId="52546" xr:uid="{E6027E20-4D1E-4F49-BC7F-534B6B6ED72C}"/>
    <cellStyle name="通貨 5 15 3 2" xfId="53378" xr:uid="{B78837C3-9E37-463C-9A20-23A22EADD533}"/>
    <cellStyle name="通貨 5 15 3 2 2" xfId="55042" xr:uid="{7601EF9D-AFDB-4E04-A835-C5420A4053F6}"/>
    <cellStyle name="通貨 5 15 3 3" xfId="54210" xr:uid="{3A84EA41-1F03-49B0-BA02-13DAF703486C}"/>
    <cellStyle name="通貨 5 15 4" xfId="52962" xr:uid="{F515023E-6878-4C3F-A7D1-07D5E88F6716}"/>
    <cellStyle name="通貨 5 15 4 2" xfId="54626" xr:uid="{6EDD14E0-9C40-4FD4-9CB7-A4587736B208}"/>
    <cellStyle name="通貨 5 15 5" xfId="52130" xr:uid="{604CC322-3D77-4AFE-8764-69B30626567F}"/>
    <cellStyle name="通貨 5 15 6" xfId="53794" xr:uid="{E74977DF-A7C5-4BE9-9986-FA62DF0E705F}"/>
    <cellStyle name="通貨 5 15 7" xfId="51714" xr:uid="{DB5DDB20-C65D-4876-B92F-424A7DA45598}"/>
    <cellStyle name="通貨 5 16" xfId="1962" xr:uid="{773F3977-23C8-4D7F-B8A0-4AFC6CD0B230}"/>
    <cellStyle name="通貨 5 16 2" xfId="51936" xr:uid="{5FDEA2DE-3404-4163-AB4E-1E2A4E9BAD6F}"/>
    <cellStyle name="通貨 5 16 2 2" xfId="52768" xr:uid="{D2F1E2AE-9906-42F8-8C6E-0F23DB3A8433}"/>
    <cellStyle name="通貨 5 16 2 2 2" xfId="53600" xr:uid="{E3D31788-C730-4A0F-B088-C2D86D101C29}"/>
    <cellStyle name="通貨 5 16 2 2 2 2" xfId="55264" xr:uid="{5C4EBF77-D41A-4716-AE9F-4C267489917D}"/>
    <cellStyle name="通貨 5 16 2 2 3" xfId="54432" xr:uid="{DDD55B2A-B0C5-493B-9E45-C29693DF2114}"/>
    <cellStyle name="通貨 5 16 2 3" xfId="53184" xr:uid="{02365E58-ED07-4075-A271-A1327715B965}"/>
    <cellStyle name="通貨 5 16 2 3 2" xfId="54848" xr:uid="{BB7C0D9C-CAFE-4EE2-A93A-88E224DDE934}"/>
    <cellStyle name="通貨 5 16 2 4" xfId="52352" xr:uid="{36B8F2FF-1632-49DC-9105-B62D71D3C1D8}"/>
    <cellStyle name="通貨 5 16 2 5" xfId="54016" xr:uid="{7170ED8A-6C28-4E3C-B456-AD01DC21C114}"/>
    <cellStyle name="通貨 5 16 3" xfId="52560" xr:uid="{DA0113DE-1421-44D9-B44F-421CFFE53BD9}"/>
    <cellStyle name="通貨 5 16 3 2" xfId="53392" xr:uid="{ECF1E4F3-C7DD-4C41-ADA4-68723E574FE3}"/>
    <cellStyle name="通貨 5 16 3 2 2" xfId="55056" xr:uid="{73DFE1F4-57BB-44CB-8920-56BFDE84A8EA}"/>
    <cellStyle name="通貨 5 16 3 3" xfId="54224" xr:uid="{C76CC234-193A-4ACD-AC17-2E01D5DE1F9F}"/>
    <cellStyle name="通貨 5 16 4" xfId="52976" xr:uid="{1B903859-F8A0-4045-8EFF-7B41236BF829}"/>
    <cellStyle name="通貨 5 16 4 2" xfId="54640" xr:uid="{3B760529-62E2-4EFD-8149-9F76520473EE}"/>
    <cellStyle name="通貨 5 16 5" xfId="52144" xr:uid="{38DDB4EA-92C4-483C-90B1-3CAF5889CDC1}"/>
    <cellStyle name="通貨 5 16 6" xfId="53808" xr:uid="{D315AEDE-4408-4979-B22C-0F4C8486181F}"/>
    <cellStyle name="通貨 5 16 7" xfId="51728" xr:uid="{3BE467F3-DFBA-4834-B5EC-31BD3618580C}"/>
    <cellStyle name="通貨 5 17" xfId="1976" xr:uid="{8D242051-C2B8-47EA-B98D-160AF971A936}"/>
    <cellStyle name="通貨 5 17 2" xfId="52574" xr:uid="{097A8C10-AB3F-4C76-B2FD-EDCEEC23AFFE}"/>
    <cellStyle name="通貨 5 17 2 2" xfId="53406" xr:uid="{0036919B-39E7-4C30-A1EF-0912FDFB07DD}"/>
    <cellStyle name="通貨 5 17 2 2 2" xfId="55070" xr:uid="{D83753D6-A689-40E5-8463-DCD074400150}"/>
    <cellStyle name="通貨 5 17 2 3" xfId="54238" xr:uid="{31DF9505-CC93-4089-AAFC-C577067C5659}"/>
    <cellStyle name="通貨 5 17 3" xfId="52990" xr:uid="{15F0D5F5-A9A8-42C8-87E6-5D0326DE3583}"/>
    <cellStyle name="通貨 5 17 3 2" xfId="54654" xr:uid="{8CB28B5F-AEA9-4AEA-8436-D8ECD57693D6}"/>
    <cellStyle name="通貨 5 17 4" xfId="52158" xr:uid="{73F157F5-3658-4799-B367-4857D7428E3F}"/>
    <cellStyle name="通貨 5 17 5" xfId="53822" xr:uid="{6A1257B3-1352-4632-BADE-D2D71B0D3648}"/>
    <cellStyle name="通貨 5 17 6" xfId="51742" xr:uid="{21F58463-F53C-4F8A-81D3-2F4B87018145}"/>
    <cellStyle name="通貨 5 18" xfId="2115" xr:uid="{CC316A36-4404-4DBB-A1A5-F774544B9E14}"/>
    <cellStyle name="通貨 5 18 2" xfId="53198" xr:uid="{20B09659-8131-41FB-BC71-00D39EC2DBEC}"/>
    <cellStyle name="通貨 5 18 2 2" xfId="54862" xr:uid="{016BCE9F-D478-4BE6-97A9-0BBC4F99B291}"/>
    <cellStyle name="通貨 5 18 3" xfId="52366" xr:uid="{D2BE1D53-DFEF-479B-AAD7-233357A8D548}"/>
    <cellStyle name="通貨 5 18 4" xfId="54030" xr:uid="{26687302-4D08-49FE-A961-0436DBCB8D2F}"/>
    <cellStyle name="通貨 5 18 5" xfId="51534" xr:uid="{E4FF8697-6D39-46C5-A4F2-27A502250C83}"/>
    <cellStyle name="通貨 5 19" xfId="52782" xr:uid="{35D6CF88-C5D1-4042-B5D8-3D81291A309C}"/>
    <cellStyle name="通貨 5 19 2" xfId="54446" xr:uid="{FABC9DB3-C157-4C0F-98E5-144B73EFBC81}"/>
    <cellStyle name="通貨 5 2" xfId="1775" xr:uid="{78B04E04-B682-4368-A09B-755C7BF4AB09}"/>
    <cellStyle name="通貨 5 2 2" xfId="1987" xr:uid="{5BD1F1A7-4613-4C0F-A307-780405658B64}"/>
    <cellStyle name="通貨 5 2 2 2" xfId="52585" xr:uid="{06B9EC20-B68E-4304-8876-456D081F2194}"/>
    <cellStyle name="通貨 5 2 2 2 2" xfId="53417" xr:uid="{DEB1CA13-B8E9-4ED8-8D8B-2C681FE71E4E}"/>
    <cellStyle name="通貨 5 2 2 2 2 2" xfId="55081" xr:uid="{7230EA72-C549-4A0B-B9F8-87AA25170237}"/>
    <cellStyle name="通貨 5 2 2 2 3" xfId="54249" xr:uid="{06C414E7-8752-449F-9F64-F424F97774D3}"/>
    <cellStyle name="通貨 5 2 2 3" xfId="53001" xr:uid="{39B3E691-DC16-41A6-8DF0-E32D9AA27E03}"/>
    <cellStyle name="通貨 5 2 2 3 2" xfId="54665" xr:uid="{0C296904-3C40-404D-B58C-3F80EDA1A310}"/>
    <cellStyle name="通貨 5 2 2 4" xfId="52169" xr:uid="{5A1DC257-08FE-4FD9-82B7-462993105A2A}"/>
    <cellStyle name="通貨 5 2 2 5" xfId="53833" xr:uid="{542C589E-A355-4E2D-B9A3-DAE5E66C0A68}"/>
    <cellStyle name="通貨 5 2 2 6" xfId="51753" xr:uid="{75B24FBD-B639-4688-932D-4B17B4B46276}"/>
    <cellStyle name="通貨 5 2 3" xfId="2126" xr:uid="{4CA956F8-FFEB-496B-A39F-34393CFFE6F6}"/>
    <cellStyle name="通貨 5 2 3 2" xfId="53209" xr:uid="{56E16451-58AB-424D-BD87-E3FC2D49C21F}"/>
    <cellStyle name="通貨 5 2 3 2 2" xfId="54873" xr:uid="{54617954-3C2E-49DE-BA6E-2998D7766FAB}"/>
    <cellStyle name="通貨 5 2 3 3" xfId="52377" xr:uid="{DBE253C6-9E6D-4352-ABEF-4289C042DD10}"/>
    <cellStyle name="通貨 5 2 3 4" xfId="54041" xr:uid="{91407BC0-AF1F-46A0-8A7D-36EEE38D2CF8}"/>
    <cellStyle name="通貨 5 2 3 5" xfId="51545" xr:uid="{210C4CBD-B6A5-4F7A-8459-50A5B7DB999C}"/>
    <cellStyle name="通貨 5 2 4" xfId="52793" xr:uid="{888A684E-76A2-406D-BE46-BEF3A1A7E77C}"/>
    <cellStyle name="通貨 5 2 4 2" xfId="54457" xr:uid="{628A7C3E-7B2A-47A4-A8B9-C0972DA740BB}"/>
    <cellStyle name="通貨 5 2 5" xfId="51961" xr:uid="{2025E2EE-C508-4067-A323-6EDEA62221C6}"/>
    <cellStyle name="通貨 5 2 6" xfId="53625" xr:uid="{02E17521-48B9-45B6-8E35-F698B98A46BD}"/>
    <cellStyle name="通貨 5 2 7" xfId="2356" xr:uid="{1A2D7E96-595E-4DF3-A62C-B864F67760B8}"/>
    <cellStyle name="通貨 5 20" xfId="51950" xr:uid="{CD4D1B61-1142-441E-AC7C-491E22FF6D18}"/>
    <cellStyle name="通貨 5 21" xfId="53614" xr:uid="{D7CE2F1D-1499-47F1-B974-E981AE004E2B}"/>
    <cellStyle name="通貨 5 22" xfId="2254" xr:uid="{EA5A0756-E53C-4077-88CB-F683D3D96A81}"/>
    <cellStyle name="通貨 5 3" xfId="1786" xr:uid="{724FA82E-74AE-4948-85EC-D2FAB3DB1D0C}"/>
    <cellStyle name="通貨 5 3 2" xfId="1998" xr:uid="{2467D24A-27BF-4BD7-88CE-56054EE62406}"/>
    <cellStyle name="通貨 5 3 2 2" xfId="52596" xr:uid="{D53E12C6-6863-4475-AA83-C6DF12A87146}"/>
    <cellStyle name="通貨 5 3 2 2 2" xfId="53428" xr:uid="{849D3B04-69F9-4742-B51A-7D21C9BD6F94}"/>
    <cellStyle name="通貨 5 3 2 2 2 2" xfId="55092" xr:uid="{3830D19C-8F54-4C77-9F1A-D3F435F57C85}"/>
    <cellStyle name="通貨 5 3 2 2 3" xfId="54260" xr:uid="{71637483-08A1-4C67-9E47-98B5B10F6AF8}"/>
    <cellStyle name="通貨 5 3 2 3" xfId="53012" xr:uid="{7FD26133-AEC6-4738-854C-4D97A8B7A813}"/>
    <cellStyle name="通貨 5 3 2 3 2" xfId="54676" xr:uid="{1FC54136-0D83-4417-968F-92C5380AD6E8}"/>
    <cellStyle name="通貨 5 3 2 4" xfId="52180" xr:uid="{3E7DAD09-B716-4C20-A695-9395E32838FF}"/>
    <cellStyle name="通貨 5 3 2 5" xfId="53844" xr:uid="{F4FEF551-BF70-4983-8B32-9501B7D94C09}"/>
    <cellStyle name="通貨 5 3 2 6" xfId="51764" xr:uid="{A434E246-53D0-4C3F-AE11-97A04937C192}"/>
    <cellStyle name="通貨 5 3 3" xfId="2137" xr:uid="{DAD41E86-304E-4F34-8A48-F3B0568A3D29}"/>
    <cellStyle name="通貨 5 3 3 2" xfId="53220" xr:uid="{96E2E138-ECAD-4663-B5E3-E76DAED39F13}"/>
    <cellStyle name="通貨 5 3 3 2 2" xfId="54884" xr:uid="{EF0736C9-C0DC-4E23-B03F-CFFF27DC677A}"/>
    <cellStyle name="通貨 5 3 3 3" xfId="54052" xr:uid="{A39F9D32-C384-4775-821E-5895F18388B2}"/>
    <cellStyle name="通貨 5 3 3 4" xfId="52388" xr:uid="{33F77A35-595E-4AA4-A85E-A7886554F288}"/>
    <cellStyle name="通貨 5 3 4" xfId="52804" xr:uid="{8AB4DF98-0308-4467-93E4-64E6C02FFAEF}"/>
    <cellStyle name="通貨 5 3 4 2" xfId="54468" xr:uid="{8750A820-FADC-419B-8C06-F29F16B1136F}"/>
    <cellStyle name="通貨 5 3 5" xfId="51972" xr:uid="{6AA205FC-81D4-4030-95B6-1B4316C5ED28}"/>
    <cellStyle name="通貨 5 3 6" xfId="53636" xr:uid="{BB3B368A-FE7A-4DF7-AFA7-29035F497C8C}"/>
    <cellStyle name="通貨 5 3 7" xfId="51556" xr:uid="{F62B0149-7EFE-428B-9E30-62DE1501BEB8}"/>
    <cellStyle name="通貨 5 4" xfId="1799" xr:uid="{8B9C9246-F698-4495-8A05-A356BEE81D45}"/>
    <cellStyle name="通貨 5 4 2" xfId="2011" xr:uid="{85483A1D-F2F5-4950-ABC5-D64A0AF7F74A}"/>
    <cellStyle name="通貨 5 4 2 2" xfId="52609" xr:uid="{1860BC42-E934-476D-95A5-A38F7A8A86DB}"/>
    <cellStyle name="通貨 5 4 2 2 2" xfId="53441" xr:uid="{9CAF1B84-261D-441C-BB78-C7DB2DED9976}"/>
    <cellStyle name="通貨 5 4 2 2 2 2" xfId="55105" xr:uid="{E761FC65-9B95-40E5-BC57-FBBDDC9402B4}"/>
    <cellStyle name="通貨 5 4 2 2 3" xfId="54273" xr:uid="{C77DBA04-BADF-4C2E-B2D3-DAFC42213A60}"/>
    <cellStyle name="通貨 5 4 2 3" xfId="53025" xr:uid="{2FD74057-CB8A-4AE8-9380-A413EF9F0009}"/>
    <cellStyle name="通貨 5 4 2 3 2" xfId="54689" xr:uid="{98065BC1-16A9-46C1-914F-B7692223A20F}"/>
    <cellStyle name="通貨 5 4 2 4" xfId="52193" xr:uid="{0537609F-5526-450F-8E02-8E6B77F62558}"/>
    <cellStyle name="通貨 5 4 2 5" xfId="53857" xr:uid="{7FA3471B-EDBD-4E48-907B-6550B00F36F0}"/>
    <cellStyle name="通貨 5 4 2 6" xfId="51777" xr:uid="{CB18BD9C-4552-4871-AC15-DA3C31685B99}"/>
    <cellStyle name="通貨 5 4 3" xfId="2150" xr:uid="{6772F06B-3367-43D3-8BB1-8087907C5922}"/>
    <cellStyle name="通貨 5 4 3 2" xfId="53233" xr:uid="{85FF458D-6FA6-4F26-8FB3-599FAFEA2E83}"/>
    <cellStyle name="通貨 5 4 3 2 2" xfId="54897" xr:uid="{4B48DE55-CC29-4334-B6AE-29716C8E8E83}"/>
    <cellStyle name="通貨 5 4 3 3" xfId="54065" xr:uid="{FD8CDDFE-2364-4603-B0E7-574166105047}"/>
    <cellStyle name="通貨 5 4 3 4" xfId="52401" xr:uid="{26CF1E9D-0B64-454D-B2BF-42D264F2387A}"/>
    <cellStyle name="通貨 5 4 4" xfId="52817" xr:uid="{A1D5077C-E4F5-4EEA-977C-DCD8CD4739BF}"/>
    <cellStyle name="通貨 5 4 4 2" xfId="54481" xr:uid="{947D4452-E2EB-4500-BEF2-742D0B440822}"/>
    <cellStyle name="通貨 5 4 5" xfId="51985" xr:uid="{3AF4C890-D8D9-42EB-B229-E0414C418151}"/>
    <cellStyle name="通貨 5 4 6" xfId="53649" xr:uid="{21547AF4-B38E-4201-B42C-14D826780FA9}"/>
    <cellStyle name="通貨 5 4 7" xfId="51569" xr:uid="{0EC51EC7-DE50-4616-BDE2-60278DFB1368}"/>
    <cellStyle name="通貨 5 5" xfId="1812" xr:uid="{929D488B-8BD6-41E2-8BB0-89865427E2F1}"/>
    <cellStyle name="通貨 5 5 2" xfId="2024" xr:uid="{81F984FF-881A-4CE6-9394-608A6FB8F595}"/>
    <cellStyle name="通貨 5 5 2 2" xfId="52622" xr:uid="{A6AE247F-3032-4E1F-808B-E8FD4AED1B58}"/>
    <cellStyle name="通貨 5 5 2 2 2" xfId="53454" xr:uid="{0BEB3C8E-EC2C-485C-9D50-58934B51422C}"/>
    <cellStyle name="通貨 5 5 2 2 2 2" xfId="55118" xr:uid="{F62AC098-F2BB-4E5B-B3AB-C0690D492F33}"/>
    <cellStyle name="通貨 5 5 2 2 3" xfId="54286" xr:uid="{1A8E61F0-A582-4E76-8656-BE18214F2D64}"/>
    <cellStyle name="通貨 5 5 2 3" xfId="53038" xr:uid="{C2252CAD-902A-493B-87A1-C10419286878}"/>
    <cellStyle name="通貨 5 5 2 3 2" xfId="54702" xr:uid="{1AB31E3A-869B-440D-8AE6-FCE0EC1F7E88}"/>
    <cellStyle name="通貨 5 5 2 4" xfId="52206" xr:uid="{89B1EA22-90D6-45EC-A35D-41E64A4CAE8F}"/>
    <cellStyle name="通貨 5 5 2 5" xfId="53870" xr:uid="{D8C79A6A-0C45-4D69-8106-0E2D86884BB0}"/>
    <cellStyle name="通貨 5 5 2 6" xfId="51790" xr:uid="{79BEC38C-1514-4701-AC31-B48430F12366}"/>
    <cellStyle name="通貨 5 5 3" xfId="2163" xr:uid="{0A7C5878-1A53-4086-BBFB-41D32F85E154}"/>
    <cellStyle name="通貨 5 5 3 2" xfId="53246" xr:uid="{F4D41F3D-30A6-40C4-B05E-AD76E12F1CAC}"/>
    <cellStyle name="通貨 5 5 3 2 2" xfId="54910" xr:uid="{18E64BFE-43C5-419A-8D11-146A1B36D997}"/>
    <cellStyle name="通貨 5 5 3 3" xfId="54078" xr:uid="{73BD117F-81D9-4E16-A82C-23DF7D68C3A5}"/>
    <cellStyle name="通貨 5 5 3 4" xfId="52414" xr:uid="{6BEBE93D-75B4-48B0-A069-28C7DA849D0E}"/>
    <cellStyle name="通貨 5 5 4" xfId="52830" xr:uid="{8BFED022-EAFC-4C64-B634-FE2A9A7F50C8}"/>
    <cellStyle name="通貨 5 5 4 2" xfId="54494" xr:uid="{AD968444-6384-4C20-B87F-5CA963E83917}"/>
    <cellStyle name="通貨 5 5 5" xfId="51998" xr:uid="{4BB7FBF4-F34E-49B7-AFA5-BAB8C8C0C61D}"/>
    <cellStyle name="通貨 5 5 6" xfId="53662" xr:uid="{7EAA55D1-7E98-4AA2-A6CD-DBA070BF58CE}"/>
    <cellStyle name="通貨 5 5 7" xfId="51582" xr:uid="{594B75C5-64BC-45DD-AF2D-9B8169EA3375}"/>
    <cellStyle name="通貨 5 6" xfId="1825" xr:uid="{162C9F11-7C4C-4B23-B989-C76DE127581C}"/>
    <cellStyle name="通貨 5 6 2" xfId="2037" xr:uid="{FC4C1FC9-E150-4500-BD3C-859D6B216548}"/>
    <cellStyle name="通貨 5 6 2 2" xfId="52635" xr:uid="{A7153DAF-BB5C-42B2-94A1-E1301B7E8190}"/>
    <cellStyle name="通貨 5 6 2 2 2" xfId="53467" xr:uid="{6ACA7CD7-8CAD-45C4-BFE0-EE73283A54C3}"/>
    <cellStyle name="通貨 5 6 2 2 2 2" xfId="55131" xr:uid="{745C3FC1-3030-4F6D-A9FD-1D21BEE53BF7}"/>
    <cellStyle name="通貨 5 6 2 2 3" xfId="54299" xr:uid="{8726CB67-FC3A-4B69-843A-A792A71DC318}"/>
    <cellStyle name="通貨 5 6 2 3" xfId="53051" xr:uid="{BA29B960-8926-40B7-8B88-D8B9B43C10AC}"/>
    <cellStyle name="通貨 5 6 2 3 2" xfId="54715" xr:uid="{85AAE2F3-AC99-4A3B-BDFD-821E6CCCCABC}"/>
    <cellStyle name="通貨 5 6 2 4" xfId="52219" xr:uid="{BB781EAF-A337-4370-82FA-71C1DB26EE14}"/>
    <cellStyle name="通貨 5 6 2 5" xfId="53883" xr:uid="{A13D6277-9D65-44FE-8FA2-FE033CF2CA34}"/>
    <cellStyle name="通貨 5 6 2 6" xfId="51803" xr:uid="{2756F76B-4889-4D35-8FA2-7AEC515F82BC}"/>
    <cellStyle name="通貨 5 6 3" xfId="2176" xr:uid="{FF53BE2E-4571-492F-ABE3-2D953F1C860F}"/>
    <cellStyle name="通貨 5 6 3 2" xfId="53259" xr:uid="{7F5C87C8-AB6F-4715-BB88-3E33D7D55448}"/>
    <cellStyle name="通貨 5 6 3 2 2" xfId="54923" xr:uid="{E18B6FE9-B9D2-4EC2-9514-BA22A8953D8E}"/>
    <cellStyle name="通貨 5 6 3 3" xfId="54091" xr:uid="{59D68D64-1A77-42A2-9335-783C6AD92916}"/>
    <cellStyle name="通貨 5 6 3 4" xfId="52427" xr:uid="{B97DF677-B655-47C1-AFEE-795886969919}"/>
    <cellStyle name="通貨 5 6 4" xfId="52843" xr:uid="{C9753C8A-31E8-4A6E-8922-9E97DCAE54FC}"/>
    <cellStyle name="通貨 5 6 4 2" xfId="54507" xr:uid="{674234BC-BCEC-4B3D-8E71-DE0ACAB8814A}"/>
    <cellStyle name="通貨 5 6 5" xfId="52011" xr:uid="{EC58A6CD-65E9-4120-A2C4-481C02F1150E}"/>
    <cellStyle name="通貨 5 6 6" xfId="53675" xr:uid="{F927BBEA-4FDC-462B-8E4A-569A328F9CA4}"/>
    <cellStyle name="通貨 5 6 7" xfId="51595" xr:uid="{FF0AB0C8-7198-41A4-B537-B3FE8F48C610}"/>
    <cellStyle name="通貨 5 7" xfId="1838" xr:uid="{1C28EF63-216B-44F6-976A-09AFB74B3C82}"/>
    <cellStyle name="通貨 5 7 2" xfId="2050" xr:uid="{AD45B0E7-7368-4B9D-8975-D3C4CD47CEFE}"/>
    <cellStyle name="通貨 5 7 2 2" xfId="52648" xr:uid="{AB7BEE97-93B3-4B05-B8D0-D10061FA4115}"/>
    <cellStyle name="通貨 5 7 2 2 2" xfId="53480" xr:uid="{270091C0-D7AA-4A19-B6B0-D62B17033F81}"/>
    <cellStyle name="通貨 5 7 2 2 2 2" xfId="55144" xr:uid="{53AE226B-434A-4C7B-B319-DF5F4E8CB1CC}"/>
    <cellStyle name="通貨 5 7 2 2 3" xfId="54312" xr:uid="{C3A172D5-BF68-4C8E-8291-ABC3BDD11E25}"/>
    <cellStyle name="通貨 5 7 2 3" xfId="53064" xr:uid="{3AC57C9E-034A-4A83-8184-A3AF3D9440B3}"/>
    <cellStyle name="通貨 5 7 2 3 2" xfId="54728" xr:uid="{8BF9469D-3D30-4B55-BE4F-C41A23E8EAAE}"/>
    <cellStyle name="通貨 5 7 2 4" xfId="52232" xr:uid="{D345DE43-67A3-49E4-B4BA-8D4C4468B85B}"/>
    <cellStyle name="通貨 5 7 2 5" xfId="53896" xr:uid="{C21A24CB-08A7-4BB7-B031-EB5BCD5C02A1}"/>
    <cellStyle name="通貨 5 7 2 6" xfId="51816" xr:uid="{E8E61F37-0D6B-41F4-B257-6E4FA7E923DF}"/>
    <cellStyle name="通貨 5 7 3" xfId="2189" xr:uid="{86C69154-609B-4E34-80E4-F9F4455F1B4A}"/>
    <cellStyle name="通貨 5 7 3 2" xfId="53272" xr:uid="{38D82B63-B5CB-41B9-8034-06CB0EAFBC2F}"/>
    <cellStyle name="通貨 5 7 3 2 2" xfId="54936" xr:uid="{66D4F0E8-867D-4E0F-9C78-3ECCCFAC6942}"/>
    <cellStyle name="通貨 5 7 3 3" xfId="54104" xr:uid="{9B73173B-5C74-4400-B11D-A4E0E7971290}"/>
    <cellStyle name="通貨 5 7 3 4" xfId="52440" xr:uid="{23CFB281-6E07-4D3B-AF67-CFE79E228A06}"/>
    <cellStyle name="通貨 5 7 4" xfId="52856" xr:uid="{706EADB9-E8E4-4FBE-B0F3-22E5B92BB77C}"/>
    <cellStyle name="通貨 5 7 4 2" xfId="54520" xr:uid="{B37A86EF-3B0A-4209-B280-939B1DDE81DB}"/>
    <cellStyle name="通貨 5 7 5" xfId="52024" xr:uid="{B7AABD5D-6487-4D64-8637-558F400969DA}"/>
    <cellStyle name="通貨 5 7 6" xfId="53688" xr:uid="{64973D03-2469-4581-B980-7409523951B9}"/>
    <cellStyle name="通貨 5 7 7" xfId="51608" xr:uid="{7868A3B9-7EAD-4DAE-98C3-5D8530B15F37}"/>
    <cellStyle name="通貨 5 8" xfId="1851" xr:uid="{20719188-5F1D-4F13-B097-CF426CA4AA2B}"/>
    <cellStyle name="通貨 5 8 2" xfId="2063" xr:uid="{DFE25D8B-9AA7-4843-BF8A-F4AFA02B50DE}"/>
    <cellStyle name="通貨 5 8 2 2" xfId="52661" xr:uid="{2B1EBA41-F202-46A9-82B5-2599819C7AD7}"/>
    <cellStyle name="通貨 5 8 2 2 2" xfId="53493" xr:uid="{12126109-32A5-4953-AD87-DDDD25359D72}"/>
    <cellStyle name="通貨 5 8 2 2 2 2" xfId="55157" xr:uid="{CC6B348D-045C-46B8-A531-611891EF5161}"/>
    <cellStyle name="通貨 5 8 2 2 3" xfId="54325" xr:uid="{250202D5-89BC-490D-B205-18EDD87327FA}"/>
    <cellStyle name="通貨 5 8 2 3" xfId="53077" xr:uid="{7B88F707-0978-4490-82F4-8237DA90C6D3}"/>
    <cellStyle name="通貨 5 8 2 3 2" xfId="54741" xr:uid="{9035D59A-49F4-4985-AC07-EA465785A29C}"/>
    <cellStyle name="通貨 5 8 2 4" xfId="52245" xr:uid="{E4C8B948-BFD4-4C35-931E-96EEC3E27FB5}"/>
    <cellStyle name="通貨 5 8 2 5" xfId="53909" xr:uid="{80754D7B-382A-4C90-B4F6-70C76FC50F6E}"/>
    <cellStyle name="通貨 5 8 2 6" xfId="51829" xr:uid="{D3B94159-68C9-4AF3-8721-7E298F8D06F1}"/>
    <cellStyle name="通貨 5 8 3" xfId="2202" xr:uid="{60908717-CCB7-4826-98C5-FA99690F48DB}"/>
    <cellStyle name="通貨 5 8 3 2" xfId="53285" xr:uid="{294261E4-1843-4050-8928-C5794BCDE6EC}"/>
    <cellStyle name="通貨 5 8 3 2 2" xfId="54949" xr:uid="{C1B745EC-1DAA-4C00-9C8A-8C51B10A1B7E}"/>
    <cellStyle name="通貨 5 8 3 3" xfId="54117" xr:uid="{E96B69C5-A0AA-4577-AC35-B93BA4FB1924}"/>
    <cellStyle name="通貨 5 8 3 4" xfId="52453" xr:uid="{94E1A292-06A8-44DB-BB82-CABE08BA71DA}"/>
    <cellStyle name="通貨 5 8 4" xfId="52869" xr:uid="{F805224F-6947-46CC-AF23-E3B05F3BA2DB}"/>
    <cellStyle name="通貨 5 8 4 2" xfId="54533" xr:uid="{68678E6E-03C4-4E33-9F76-3FAC7A09615C}"/>
    <cellStyle name="通貨 5 8 5" xfId="52037" xr:uid="{D1DD5F88-BA93-47C5-AA57-296783AC07CE}"/>
    <cellStyle name="通貨 5 8 6" xfId="53701" xr:uid="{802C2D91-0650-44A2-9463-C1A4523BF71F}"/>
    <cellStyle name="通貨 5 8 7" xfId="51621" xr:uid="{BC31CB29-F087-4FFD-94BF-E2D27D6758BF}"/>
    <cellStyle name="通貨 5 9" xfId="1864" xr:uid="{E5ADDA70-25F5-46CF-965B-018C0DE597C0}"/>
    <cellStyle name="通貨 5 9 2" xfId="2076" xr:uid="{1BCEC62D-FA27-48C3-8AED-668802EF1A53}"/>
    <cellStyle name="通貨 5 9 2 2" xfId="52674" xr:uid="{D623C556-1746-4FAB-BEB9-C68517D658B2}"/>
    <cellStyle name="通貨 5 9 2 2 2" xfId="53506" xr:uid="{D40C8063-6F97-46E4-BE09-E0EC8502AF88}"/>
    <cellStyle name="通貨 5 9 2 2 2 2" xfId="55170" xr:uid="{2AB72DE0-7F38-49DE-94A8-8053010AD41C}"/>
    <cellStyle name="通貨 5 9 2 2 3" xfId="54338" xr:uid="{59674CE9-4B7B-4E6E-9B42-A10DE271920A}"/>
    <cellStyle name="通貨 5 9 2 3" xfId="53090" xr:uid="{50EF4111-8E72-4DA8-BF0B-975FFAA8ADC9}"/>
    <cellStyle name="通貨 5 9 2 3 2" xfId="54754" xr:uid="{A7DB53A2-4E1E-4590-BF26-100E6EE54CD3}"/>
    <cellStyle name="通貨 5 9 2 4" xfId="52258" xr:uid="{92760161-9ED7-4C58-ADCB-D32C1A357920}"/>
    <cellStyle name="通貨 5 9 2 5" xfId="53922" xr:uid="{00948F9E-EBB5-47FD-A5D3-EBCE6AECB55C}"/>
    <cellStyle name="通貨 5 9 2 6" xfId="51842" xr:uid="{51B34480-43BB-4AF5-B648-2970913460DE}"/>
    <cellStyle name="通貨 5 9 3" xfId="2215" xr:uid="{D280C1A7-5BD6-47CF-8CC6-2D14ACF16C4E}"/>
    <cellStyle name="通貨 5 9 3 2" xfId="53298" xr:uid="{6839DDF6-DDE0-4660-9657-C5FAD2B51D8A}"/>
    <cellStyle name="通貨 5 9 3 2 2" xfId="54962" xr:uid="{013A63B6-02AE-4E14-BC41-45E9719817DB}"/>
    <cellStyle name="通貨 5 9 3 3" xfId="54130" xr:uid="{B5E21237-A84C-43C4-AB07-FF9A99768580}"/>
    <cellStyle name="通貨 5 9 3 4" xfId="52466" xr:uid="{D950F461-211D-4361-99AF-2B6AAA1B1E7A}"/>
    <cellStyle name="通貨 5 9 4" xfId="52882" xr:uid="{B7049C79-8187-4F98-BC47-607A81F23C2E}"/>
    <cellStyle name="通貨 5 9 4 2" xfId="54546" xr:uid="{BB0CE819-3E6D-4435-8E3D-053182560BD0}"/>
    <cellStyle name="通貨 5 9 5" xfId="52050" xr:uid="{273EC5D2-3250-4C9A-8809-2EE26ED717EA}"/>
    <cellStyle name="通貨 5 9 6" xfId="53714" xr:uid="{253C4573-65E3-4A83-BCAF-C845155F6425}"/>
    <cellStyle name="通貨 5 9 7" xfId="51634" xr:uid="{31AECB7D-BA51-4121-833D-4276838CB617}"/>
    <cellStyle name="通貨 6" xfId="1767" xr:uid="{FF0BB71B-28BE-4F5C-B688-095F548564D6}"/>
    <cellStyle name="通貨 6 10" xfId="1880" xr:uid="{C7299930-3F13-4AE9-B232-974CCAD2C518}"/>
    <cellStyle name="通貨 6 10 2" xfId="2092" xr:uid="{DABEAEC1-8C21-44EC-9598-36DD0652C166}"/>
    <cellStyle name="通貨 6 10 2 2" xfId="52690" xr:uid="{E603E6A9-7758-4B5F-A4F2-9181552CB2BD}"/>
    <cellStyle name="通貨 6 10 2 2 2" xfId="53522" xr:uid="{1A67C8B8-33AF-410C-B681-E51D2DF3F112}"/>
    <cellStyle name="通貨 6 10 2 2 2 2" xfId="55186" xr:uid="{4DDC3B34-BF80-4448-B3EC-E03FB2862F44}"/>
    <cellStyle name="通貨 6 10 2 2 3" xfId="54354" xr:uid="{9D10E65B-C1EA-4475-8B0C-72C319F7BE4D}"/>
    <cellStyle name="通貨 6 10 2 3" xfId="53106" xr:uid="{B66B588A-F881-41F2-8AC2-87BC197B731A}"/>
    <cellStyle name="通貨 6 10 2 3 2" xfId="54770" xr:uid="{38F41C62-A3F3-4324-9AA0-02914516F82E}"/>
    <cellStyle name="通貨 6 10 2 4" xfId="52274" xr:uid="{0F226494-9C12-4E2F-9A07-08F18DDE037A}"/>
    <cellStyle name="通貨 6 10 2 5" xfId="53938" xr:uid="{99C8AB8B-64BA-4E0D-9960-9E38F7D9DBE0}"/>
    <cellStyle name="通貨 6 10 2 6" xfId="51858" xr:uid="{DD782A16-1343-4ACE-9F3C-72EFA5D21DF2}"/>
    <cellStyle name="通貨 6 10 3" xfId="2231" xr:uid="{CEE69980-6D8C-403C-B7E6-15540CA40216}"/>
    <cellStyle name="通貨 6 10 3 2" xfId="53314" xr:uid="{FD2D5A5F-C344-4B3D-92A3-0A41CA4E791C}"/>
    <cellStyle name="通貨 6 10 3 2 2" xfId="54978" xr:uid="{01240F1D-D3D8-4CE2-AE31-0B8139E6666C}"/>
    <cellStyle name="通貨 6 10 3 3" xfId="54146" xr:uid="{7D070FA7-E034-4B1D-8C0E-6771E04CE723}"/>
    <cellStyle name="通貨 6 10 3 4" xfId="52482" xr:uid="{CECE2E2B-5C10-4583-809A-82EBBEF4D413}"/>
    <cellStyle name="通貨 6 10 4" xfId="52898" xr:uid="{352144FA-63DB-451C-BB11-52263AE25F06}"/>
    <cellStyle name="通貨 6 10 4 2" xfId="54562" xr:uid="{02377137-2289-479D-BF41-6D2093AA7956}"/>
    <cellStyle name="通貨 6 10 5" xfId="52066" xr:uid="{131E9AD7-3C0F-40CF-9B2D-2FA416DCC5E0}"/>
    <cellStyle name="通貨 6 10 6" xfId="53730" xr:uid="{200C9044-1511-40DA-B8ED-A8BE3C610184}"/>
    <cellStyle name="通貨 6 10 7" xfId="51650" xr:uid="{773FC15D-6177-48DE-9568-41191D8D7F2C}"/>
    <cellStyle name="通貨 6 11" xfId="1893" xr:uid="{4A42D900-A24E-412C-978B-0A5EF5BA04D4}"/>
    <cellStyle name="通貨 6 11 2" xfId="2105" xr:uid="{D99F1C62-2222-4536-8C35-6550B1B5123B}"/>
    <cellStyle name="通貨 6 11 2 2" xfId="52703" xr:uid="{6533A808-8EE1-446D-A9D6-F6CA771583F8}"/>
    <cellStyle name="通貨 6 11 2 2 2" xfId="53535" xr:uid="{0E561945-54A1-4076-B33B-07356DFC673B}"/>
    <cellStyle name="通貨 6 11 2 2 2 2" xfId="55199" xr:uid="{CB079AD6-F141-4931-BE9F-62EE714EA6E7}"/>
    <cellStyle name="通貨 6 11 2 2 3" xfId="54367" xr:uid="{7F04A2A2-5772-4515-882C-D5B002AFC27B}"/>
    <cellStyle name="通貨 6 11 2 3" xfId="53119" xr:uid="{31C0D1F6-7557-498B-8E84-85C978AA657F}"/>
    <cellStyle name="通貨 6 11 2 3 2" xfId="54783" xr:uid="{EFE5AFDC-F796-4349-B610-441FE140D9E0}"/>
    <cellStyle name="通貨 6 11 2 4" xfId="52287" xr:uid="{0A79B187-E66E-472E-B800-7A0502CCBA7A}"/>
    <cellStyle name="通貨 6 11 2 5" xfId="53951" xr:uid="{1857556F-3E72-4793-9F83-6512DF0FC4CB}"/>
    <cellStyle name="通貨 6 11 2 6" xfId="51871" xr:uid="{9EED07D4-346C-4236-97BC-0E3BB05CF691}"/>
    <cellStyle name="通貨 6 11 3" xfId="2244" xr:uid="{8073ECCB-C1F5-4530-9540-78D63FD35CE1}"/>
    <cellStyle name="通貨 6 11 3 2" xfId="53327" xr:uid="{CD4C8B8E-B4F1-4A8A-9136-ED67654A6463}"/>
    <cellStyle name="通貨 6 11 3 2 2" xfId="54991" xr:uid="{E7EA2E99-0C97-488B-9493-FE50F2CFFB44}"/>
    <cellStyle name="通貨 6 11 3 3" xfId="54159" xr:uid="{6FD7A63A-C2D8-4A3E-90EF-C67A50A242AC}"/>
    <cellStyle name="通貨 6 11 3 4" xfId="52495" xr:uid="{7C2B05B4-F632-4BDB-B5E9-71A410D624E1}"/>
    <cellStyle name="通貨 6 11 4" xfId="52911" xr:uid="{0159DA16-BE77-4DF2-8E1B-4A474D75B701}"/>
    <cellStyle name="通貨 6 11 4 2" xfId="54575" xr:uid="{99D46006-5FA5-49D3-9F58-A8053DF6F979}"/>
    <cellStyle name="通貨 6 11 5" xfId="52079" xr:uid="{8E2CFCE3-1B7B-4404-BAF2-8B6A85C452B9}"/>
    <cellStyle name="通貨 6 11 6" xfId="53743" xr:uid="{745955EF-B24F-4619-9640-6969DFDCB690}"/>
    <cellStyle name="通貨 6 11 7" xfId="51663" xr:uid="{F73C5130-A088-4731-923B-8ED4E63C7FEB}"/>
    <cellStyle name="通貨 6 12" xfId="1906" xr:uid="{8CFD21AA-C024-4608-B540-D56F8F0F2FEF}"/>
    <cellStyle name="通貨 6 12 2" xfId="51884" xr:uid="{F17AB19E-49B2-4F8B-9322-1D3C49E8D6F8}"/>
    <cellStyle name="通貨 6 12 2 2" xfId="52716" xr:uid="{B6940C04-7131-446D-8954-A8F32271899B}"/>
    <cellStyle name="通貨 6 12 2 2 2" xfId="53548" xr:uid="{F9B9B1BD-C1F7-4CB6-8FCA-9E2BFE7FC0C7}"/>
    <cellStyle name="通貨 6 12 2 2 2 2" xfId="55212" xr:uid="{A733EA95-9B47-4112-8A09-ACB020A025A1}"/>
    <cellStyle name="通貨 6 12 2 2 3" xfId="54380" xr:uid="{D529C9A9-BC77-469B-AE15-691376415E95}"/>
    <cellStyle name="通貨 6 12 2 3" xfId="53132" xr:uid="{72A642C6-6352-439D-9B74-7FCD4B9C12D5}"/>
    <cellStyle name="通貨 6 12 2 3 2" xfId="54796" xr:uid="{1FF0D932-18FD-47B2-8BC4-83A9C97CB863}"/>
    <cellStyle name="通貨 6 12 2 4" xfId="52300" xr:uid="{BB01BCE4-97CE-42A3-A3DF-7DEB0B88F951}"/>
    <cellStyle name="通貨 6 12 2 5" xfId="53964" xr:uid="{1CF5796C-8E48-4B13-9CCC-50D401E427DC}"/>
    <cellStyle name="通貨 6 12 3" xfId="52508" xr:uid="{18FE6C96-6925-4860-B3D7-076029E3558D}"/>
    <cellStyle name="通貨 6 12 3 2" xfId="53340" xr:uid="{A3F989B3-6DE7-423D-9F3C-B274BB3207B6}"/>
    <cellStyle name="通貨 6 12 3 2 2" xfId="55004" xr:uid="{34B3CBF8-BDEC-425B-BEC0-68DB2E3FACA6}"/>
    <cellStyle name="通貨 6 12 3 3" xfId="54172" xr:uid="{44ED65C4-7934-4BA6-83CA-CF023E9074CF}"/>
    <cellStyle name="通貨 6 12 4" xfId="52924" xr:uid="{B5BBE74A-A46C-4990-994F-7618D12E15EF}"/>
    <cellStyle name="通貨 6 12 4 2" xfId="54588" xr:uid="{9B04E58A-1443-4DC2-83C4-6804CEA11BDF}"/>
    <cellStyle name="通貨 6 12 5" xfId="52092" xr:uid="{A545F64F-D347-4656-B97A-C2BD58DF66A6}"/>
    <cellStyle name="通貨 6 12 6" xfId="53756" xr:uid="{E707EE0E-9D10-426B-8D6D-C4CED3322BE1}"/>
    <cellStyle name="通貨 6 12 7" xfId="51676" xr:uid="{05EB759F-2D42-4BC8-A17C-97F821B8AD6D}"/>
    <cellStyle name="通貨 6 13" xfId="1919" xr:uid="{663DAE62-2798-4A51-B6FE-B157BCF2D9AD}"/>
    <cellStyle name="通貨 6 13 2" xfId="51897" xr:uid="{3CDE0CB0-343F-4066-BAC7-3EA455C1961B}"/>
    <cellStyle name="通貨 6 13 2 2" xfId="52729" xr:uid="{7F5F7EED-48DF-4613-AD8A-CCA490F4C7BD}"/>
    <cellStyle name="通貨 6 13 2 2 2" xfId="53561" xr:uid="{3E11F625-C023-4FEC-A9B5-59757E4A1B18}"/>
    <cellStyle name="通貨 6 13 2 2 2 2" xfId="55225" xr:uid="{DA03A9B5-F6D3-44BD-AF21-E2C4BB28BF02}"/>
    <cellStyle name="通貨 6 13 2 2 3" xfId="54393" xr:uid="{22FA7279-9F00-430B-AF36-75BD191517D5}"/>
    <cellStyle name="通貨 6 13 2 3" xfId="53145" xr:uid="{E300A2C8-3535-48B5-9381-AC79C88E87B3}"/>
    <cellStyle name="通貨 6 13 2 3 2" xfId="54809" xr:uid="{14735BA7-29E8-46C2-86D0-2DDDD2268D23}"/>
    <cellStyle name="通貨 6 13 2 4" xfId="52313" xr:uid="{F9D79138-A80B-4308-8646-2E886F4610B0}"/>
    <cellStyle name="通貨 6 13 2 5" xfId="53977" xr:uid="{9A0AEF45-0D54-46A0-8B00-2DFBA7D809B3}"/>
    <cellStyle name="通貨 6 13 3" xfId="52521" xr:uid="{BF255AF1-F652-4A5D-BD51-51C57D460F82}"/>
    <cellStyle name="通貨 6 13 3 2" xfId="53353" xr:uid="{88262540-5FD5-4A17-A54E-129121BAD578}"/>
    <cellStyle name="通貨 6 13 3 2 2" xfId="55017" xr:uid="{D6A82006-74A6-4CAE-8544-2ACC61BDE742}"/>
    <cellStyle name="通貨 6 13 3 3" xfId="54185" xr:uid="{F1BED73A-BAE4-42BF-AE64-0CD2E4B9D8DE}"/>
    <cellStyle name="通貨 6 13 4" xfId="52937" xr:uid="{F832EB3F-C6C3-4FED-B3F9-6232B3EA2AEF}"/>
    <cellStyle name="通貨 6 13 4 2" xfId="54601" xr:uid="{9E218BFE-4761-4E2F-AC00-559CFAF13C3E}"/>
    <cellStyle name="通貨 6 13 5" xfId="52105" xr:uid="{7E6C72DB-3C7C-4501-84DA-6B7E5837A1C0}"/>
    <cellStyle name="通貨 6 13 6" xfId="53769" xr:uid="{002D9882-C799-4BC3-9D5C-90FB1B58CC55}"/>
    <cellStyle name="通貨 6 13 7" xfId="51689" xr:uid="{E38C513C-4940-4C05-BE01-BA0841D57200}"/>
    <cellStyle name="通貨 6 14" xfId="1937" xr:uid="{8694765F-6086-45CD-A363-FE708FFA9FCD}"/>
    <cellStyle name="通貨 6 14 2" xfId="51911" xr:uid="{EB757E97-1D5C-46A3-B28B-FBAC962A9D6C}"/>
    <cellStyle name="通貨 6 14 2 2" xfId="52743" xr:uid="{1B723312-F51C-43E6-8120-6C9C3A5C3427}"/>
    <cellStyle name="通貨 6 14 2 2 2" xfId="53575" xr:uid="{2F56A4AE-C7D5-436B-964C-F66422AB1869}"/>
    <cellStyle name="通貨 6 14 2 2 2 2" xfId="55239" xr:uid="{95C46115-3F08-4B82-94C6-76DA0EF1ADB8}"/>
    <cellStyle name="通貨 6 14 2 2 3" xfId="54407" xr:uid="{2520541E-A42A-4007-AE68-B9DC23E83391}"/>
    <cellStyle name="通貨 6 14 2 3" xfId="53159" xr:uid="{B04F16F5-4B74-4235-986A-1E985D4055F9}"/>
    <cellStyle name="通貨 6 14 2 3 2" xfId="54823" xr:uid="{C3A808E6-BE2A-4C0F-BD90-E77FE0C463D9}"/>
    <cellStyle name="通貨 6 14 2 4" xfId="52327" xr:uid="{64E669FE-E676-4A29-88C9-B9C556F420FE}"/>
    <cellStyle name="通貨 6 14 2 5" xfId="53991" xr:uid="{5DA5C8A0-916D-4504-8D37-239BAD3A00AC}"/>
    <cellStyle name="通貨 6 14 3" xfId="52535" xr:uid="{B2D3D252-E518-4EE1-8B07-153BFDF2893F}"/>
    <cellStyle name="通貨 6 14 3 2" xfId="53367" xr:uid="{A4FC45A0-054A-4046-A93E-4C85886FD4D7}"/>
    <cellStyle name="通貨 6 14 3 2 2" xfId="55031" xr:uid="{A49CC9E6-EC3B-4067-94B5-9BDB926745B7}"/>
    <cellStyle name="通貨 6 14 3 3" xfId="54199" xr:uid="{5E7DE22D-AF67-46E5-BB87-7DE050B9C72C}"/>
    <cellStyle name="通貨 6 14 4" xfId="52951" xr:uid="{4A015A0F-8F6E-43F9-8F20-C7D2BD7C6C34}"/>
    <cellStyle name="通貨 6 14 4 2" xfId="54615" xr:uid="{11335EF8-E724-47A1-BD73-A60A2305514F}"/>
    <cellStyle name="通貨 6 14 5" xfId="52119" xr:uid="{4120FD92-7615-43BD-B0F1-8F9734CFCBAA}"/>
    <cellStyle name="通貨 6 14 6" xfId="53783" xr:uid="{70A9B27C-B0F8-4C1F-8AD9-FAC9533AF325}"/>
    <cellStyle name="通貨 6 14 7" xfId="51703" xr:uid="{F6917B69-FCC4-468F-9D60-38176B90D243}"/>
    <cellStyle name="通貨 6 15" xfId="1951" xr:uid="{F8058146-A5E7-4753-946D-6860E4CBFDB4}"/>
    <cellStyle name="通貨 6 15 2" xfId="51925" xr:uid="{23C84849-342A-44D4-B5F3-EE50E04DCBF1}"/>
    <cellStyle name="通貨 6 15 2 2" xfId="52757" xr:uid="{A1F5E741-380D-4CC3-95A9-D215863FFA7A}"/>
    <cellStyle name="通貨 6 15 2 2 2" xfId="53589" xr:uid="{31CAE872-8598-4D51-B7FE-B88925E19EE9}"/>
    <cellStyle name="通貨 6 15 2 2 2 2" xfId="55253" xr:uid="{FE214D08-ECFA-4599-AE92-988C8274EF9B}"/>
    <cellStyle name="通貨 6 15 2 2 3" xfId="54421" xr:uid="{CA6F41CE-7121-4DFB-8CAE-EB00AD364A52}"/>
    <cellStyle name="通貨 6 15 2 3" xfId="53173" xr:uid="{3235E138-69BA-413A-8C25-013C5F88F2D9}"/>
    <cellStyle name="通貨 6 15 2 3 2" xfId="54837" xr:uid="{63A45860-6508-47CA-B28D-005ED28CC668}"/>
    <cellStyle name="通貨 6 15 2 4" xfId="52341" xr:uid="{0252B347-B46E-479B-9686-707F570B91DA}"/>
    <cellStyle name="通貨 6 15 2 5" xfId="54005" xr:uid="{543F1437-0D7B-4CCD-9E98-102572CE2216}"/>
    <cellStyle name="通貨 6 15 3" xfId="52549" xr:uid="{BA67443E-137A-49DB-B6A5-6FB1A85554C2}"/>
    <cellStyle name="通貨 6 15 3 2" xfId="53381" xr:uid="{0B32B10C-E89A-4659-89B7-51F4DBC04D05}"/>
    <cellStyle name="通貨 6 15 3 2 2" xfId="55045" xr:uid="{FF67512C-55AF-4E33-90B1-E9B6AFE46074}"/>
    <cellStyle name="通貨 6 15 3 3" xfId="54213" xr:uid="{DB837FC5-E899-4A06-8619-292E23B9448B}"/>
    <cellStyle name="通貨 6 15 4" xfId="52965" xr:uid="{21E3DBEF-F874-4B54-A9B1-8EC69C987856}"/>
    <cellStyle name="通貨 6 15 4 2" xfId="54629" xr:uid="{2D200F6D-FA33-42B4-AD50-4EDFA5150A46}"/>
    <cellStyle name="通貨 6 15 5" xfId="52133" xr:uid="{7CCD6867-F056-47A3-BD3E-FEA2BFFFC1FB}"/>
    <cellStyle name="通貨 6 15 6" xfId="53797" xr:uid="{5B3F8627-2756-4D88-A833-06DA2D1F0046}"/>
    <cellStyle name="通貨 6 15 7" xfId="51717" xr:uid="{00F85B81-2976-4C62-B94D-335B8C391AE4}"/>
    <cellStyle name="通貨 6 16" xfId="1965" xr:uid="{5C7EFB0A-1D46-4D58-BA81-264E089C9EDD}"/>
    <cellStyle name="通貨 6 16 2" xfId="51939" xr:uid="{2FF020E8-36AC-4AD5-A894-A5EEE06571B8}"/>
    <cellStyle name="通貨 6 16 2 2" xfId="52771" xr:uid="{09BEF9CC-770A-4926-852A-5712718C2A99}"/>
    <cellStyle name="通貨 6 16 2 2 2" xfId="53603" xr:uid="{36D82F3F-45F6-42A5-BA65-61E8AE453027}"/>
    <cellStyle name="通貨 6 16 2 2 2 2" xfId="55267" xr:uid="{509E8A2E-19A0-4D16-B022-74C0B633D56E}"/>
    <cellStyle name="通貨 6 16 2 2 3" xfId="54435" xr:uid="{89150137-189E-4259-83D7-F0A536B16AE9}"/>
    <cellStyle name="通貨 6 16 2 3" xfId="53187" xr:uid="{1CB26A70-D38A-4D00-8847-D6D41AA06A44}"/>
    <cellStyle name="通貨 6 16 2 3 2" xfId="54851" xr:uid="{3484AEE9-FAF0-4B7E-AE47-8C8B0ED41AEB}"/>
    <cellStyle name="通貨 6 16 2 4" xfId="52355" xr:uid="{C6EE12FE-145B-45E9-8667-CCC758DD5C45}"/>
    <cellStyle name="通貨 6 16 2 5" xfId="54019" xr:uid="{7AC7540C-C757-4FDA-93F4-3AE5E6F34198}"/>
    <cellStyle name="通貨 6 16 3" xfId="52563" xr:uid="{C8499AB3-3232-4AF7-A95A-8EA90043066F}"/>
    <cellStyle name="通貨 6 16 3 2" xfId="53395" xr:uid="{7F86C13B-0385-4095-81A6-A65F74A2E2B2}"/>
    <cellStyle name="通貨 6 16 3 2 2" xfId="55059" xr:uid="{554F2CC9-A45F-41AC-82E6-DAF2091B4C31}"/>
    <cellStyle name="通貨 6 16 3 3" xfId="54227" xr:uid="{0C3B3CF7-28A1-476B-84FC-6A37650714E5}"/>
    <cellStyle name="通貨 6 16 4" xfId="52979" xr:uid="{165A4A5A-87B2-412A-8796-023F118A458A}"/>
    <cellStyle name="通貨 6 16 4 2" xfId="54643" xr:uid="{EE4B2EBF-7595-453F-9E2C-744E2761FC86}"/>
    <cellStyle name="通貨 6 16 5" xfId="52147" xr:uid="{10DC2D27-FD34-4BBD-8D64-9BE89BCB7722}"/>
    <cellStyle name="通貨 6 16 6" xfId="53811" xr:uid="{E14D4ABE-7B38-48F4-B3EB-376B7D5CBF27}"/>
    <cellStyle name="通貨 6 16 7" xfId="51731" xr:uid="{E9C85CA9-1B98-4E9E-B340-F59BE3B02CC0}"/>
    <cellStyle name="通貨 6 17" xfId="1979" xr:uid="{7B3755E1-0A8E-4D89-A0B9-6E3A88F9F90F}"/>
    <cellStyle name="通貨 6 17 2" xfId="52577" xr:uid="{A92F4F3B-89E9-4056-8F0D-B07816ABBDF0}"/>
    <cellStyle name="通貨 6 17 2 2" xfId="53409" xr:uid="{4CE8D3E8-D118-493B-8F7E-E54DD6F3B2BA}"/>
    <cellStyle name="通貨 6 17 2 2 2" xfId="55073" xr:uid="{C262159E-55DC-442A-8EF2-5238E83AA4A6}"/>
    <cellStyle name="通貨 6 17 2 3" xfId="54241" xr:uid="{852918BF-A28B-488E-8517-F139D56AF749}"/>
    <cellStyle name="通貨 6 17 3" xfId="52993" xr:uid="{2A015BE9-E9AF-4C3C-B1E0-3D84A5ED393C}"/>
    <cellStyle name="通貨 6 17 3 2" xfId="54657" xr:uid="{C5A0C189-E1D7-482E-B631-65B96E32CDB4}"/>
    <cellStyle name="通貨 6 17 4" xfId="52161" xr:uid="{7D071DD9-E4DC-4A55-BE62-D3979EFDD432}"/>
    <cellStyle name="通貨 6 17 5" xfId="53825" xr:uid="{0A50C969-A6E7-44E7-A010-82373AB8ECBB}"/>
    <cellStyle name="通貨 6 17 6" xfId="51745" xr:uid="{75810D79-7AE2-4248-9BD0-968C651A7C5C}"/>
    <cellStyle name="通貨 6 18" xfId="2118" xr:uid="{A10B36DA-BC6A-4707-8219-3D01D981D880}"/>
    <cellStyle name="通貨 6 18 2" xfId="53201" xr:uid="{CA21B6B1-47C4-4D76-A2D4-93D7A179D5A0}"/>
    <cellStyle name="通貨 6 18 2 2" xfId="54865" xr:uid="{09C42FD0-7C1A-4732-B82F-C9D9BB790BCE}"/>
    <cellStyle name="通貨 6 18 3" xfId="52369" xr:uid="{2B38587E-87EA-4EBB-80B8-AD7C9D3BCFD9}"/>
    <cellStyle name="通貨 6 18 4" xfId="54033" xr:uid="{D44B177E-3F24-46D5-97FB-73DED8402F21}"/>
    <cellStyle name="通貨 6 18 5" xfId="51537" xr:uid="{991C7DDF-77A9-4926-A965-C8038DC06BD8}"/>
    <cellStyle name="通貨 6 19" xfId="52785" xr:uid="{51735D8E-F3FD-48B0-8981-762E0A07BC3A}"/>
    <cellStyle name="通貨 6 19 2" xfId="54449" xr:uid="{8BD09804-F5BD-4193-9367-A2F6A086EB64}"/>
    <cellStyle name="通貨 6 2" xfId="1778" xr:uid="{A75D2C74-4DC2-40EF-B4EC-E849D060435D}"/>
    <cellStyle name="通貨 6 2 2" xfId="1990" xr:uid="{3F98F35E-9818-4613-8660-49243A4E6DF5}"/>
    <cellStyle name="通貨 6 2 2 2" xfId="45679" xr:uid="{6F7590D8-6563-4C3E-AB58-9D89EE7E349E}"/>
    <cellStyle name="通貨 6 2 2 2 2" xfId="53420" xr:uid="{43343235-9B14-4223-A7B5-8C8A779EAEB0}"/>
    <cellStyle name="通貨 6 2 2 2 2 2" xfId="55084" xr:uid="{D4AE6318-9171-449A-87B0-A4355B6D754D}"/>
    <cellStyle name="通貨 6 2 2 2 3" xfId="52588" xr:uid="{6CA99D3C-0F99-4835-9188-D0C4055F09CA}"/>
    <cellStyle name="通貨 6 2 2 2 4" xfId="54252" xr:uid="{B137622A-C154-4C7A-837D-0157C7A800FB}"/>
    <cellStyle name="通貨 6 2 2 3" xfId="51756" xr:uid="{4676A129-126F-49AA-A9DF-E03F78C94B32}"/>
    <cellStyle name="通貨 6 2 2 3 2" xfId="53004" xr:uid="{F4C65BE2-BD97-417D-85C9-FD4EC0F934CC}"/>
    <cellStyle name="通貨 6 2 2 3 3" xfId="54668" xr:uid="{68CE5726-B07B-4D27-8EDD-458D5358C58D}"/>
    <cellStyle name="通貨 6 2 2 4" xfId="52172" xr:uid="{286F5E52-039A-4894-986D-E5C0FD9C1B80}"/>
    <cellStyle name="通貨 6 2 2 5" xfId="53836" xr:uid="{9355CA64-5D56-4101-82C6-DB7A94E7C553}"/>
    <cellStyle name="通貨 6 2 2 6" xfId="23988" xr:uid="{431F7848-D702-4FEE-90A7-73338DB89343}"/>
    <cellStyle name="通貨 6 2 3" xfId="2129" xr:uid="{DA702099-62DF-4088-B366-D68B3511AFB5}"/>
    <cellStyle name="通貨 6 2 3 2" xfId="53212" xr:uid="{6F9BD0B4-5C8D-4350-8ED3-D409A41BF7E1}"/>
    <cellStyle name="通貨 6 2 3 2 2" xfId="54876" xr:uid="{044D250B-0952-4599-8ABB-E5DE88807FD8}"/>
    <cellStyle name="通貨 6 2 3 3" xfId="52380" xr:uid="{52BF97A2-5396-456E-B6ED-B269F83349D0}"/>
    <cellStyle name="通貨 6 2 3 4" xfId="54044" xr:uid="{FF6C8130-52DD-472A-BEDF-D5B92588ED29}"/>
    <cellStyle name="通貨 6 2 3 5" xfId="35495" xr:uid="{936348DB-872D-4DA8-A8E4-76BF069D2C9A}"/>
    <cellStyle name="通貨 6 2 4" xfId="51548" xr:uid="{2FFC8CD7-F7CE-4D48-8DCB-C7C21E071FFF}"/>
    <cellStyle name="通貨 6 2 4 2" xfId="52796" xr:uid="{2ACA7825-DAC5-4E53-AA18-8115B1421B94}"/>
    <cellStyle name="通貨 6 2 4 3" xfId="54460" xr:uid="{CB46E768-934E-47B5-AA38-EAB175F1D4CF}"/>
    <cellStyle name="通貨 6 2 5" xfId="51964" xr:uid="{918E97A4-C0C9-4EAA-8FB8-E5E48E30668A}"/>
    <cellStyle name="通貨 6 2 6" xfId="53628" xr:uid="{1178A017-F985-453A-8297-F1AA35087457}"/>
    <cellStyle name="通貨 6 2 7" xfId="13806" xr:uid="{014DE90F-AF43-4C76-B37D-A9072EA3724E}"/>
    <cellStyle name="通貨 6 20" xfId="51953" xr:uid="{1413B36E-68E1-432F-B32F-2F0E7C11C664}"/>
    <cellStyle name="通貨 6 21" xfId="53617" xr:uid="{D1C52EAD-C19B-4521-8021-661B817E2C64}"/>
    <cellStyle name="通貨 6 22" xfId="2367" xr:uid="{1534BF19-C130-4623-B83D-CB2F8B3E2EFF}"/>
    <cellStyle name="通貨 6 3" xfId="1789" xr:uid="{13D0E4B4-5DDA-4F55-8689-53EDD9BF8080}"/>
    <cellStyle name="通貨 6 3 2" xfId="2001" xr:uid="{171892F6-41DE-459F-955B-E94230361163}"/>
    <cellStyle name="通貨 6 3 2 2" xfId="51767" xr:uid="{67B84225-FB05-4054-AAF5-A1160353B7AB}"/>
    <cellStyle name="通貨 6 3 2 2 2" xfId="53431" xr:uid="{0B5A7545-E573-47DE-A274-5FE6E1067302}"/>
    <cellStyle name="通貨 6 3 2 2 2 2" xfId="55095" xr:uid="{AEE2FBB6-C078-434C-99C7-8BAD592AD330}"/>
    <cellStyle name="通貨 6 3 2 2 3" xfId="52599" xr:uid="{D5B90C8D-89F9-4412-85B6-8B28EAFF1642}"/>
    <cellStyle name="通貨 6 3 2 2 4" xfId="54263" xr:uid="{77F59B1E-CFC4-4BF6-B072-4CE4966054D4}"/>
    <cellStyle name="通貨 6 3 2 3" xfId="53015" xr:uid="{CAC1E552-2982-4BDF-A520-4CAD2F5F49EA}"/>
    <cellStyle name="通貨 6 3 2 3 2" xfId="54679" xr:uid="{B4E4EEF2-7D7F-48EB-87CA-F71356438174}"/>
    <cellStyle name="通貨 6 3 2 4" xfId="52183" xr:uid="{A56DAACA-5572-44A8-8375-747DCE541DB1}"/>
    <cellStyle name="通貨 6 3 2 5" xfId="53847" xr:uid="{577A9E7F-12E4-4808-996E-3E5F25268EB7}"/>
    <cellStyle name="通貨 6 3 2 6" xfId="45616" xr:uid="{7E9BA76A-D395-44FC-83C9-79897CB351C5}"/>
    <cellStyle name="通貨 6 3 3" xfId="2140" xr:uid="{618D61EA-6947-4341-8BFA-2D11C6E175D8}"/>
    <cellStyle name="通貨 6 3 3 2" xfId="53223" xr:uid="{7F15C1BD-9704-4B1D-9A66-2E4E7E183981}"/>
    <cellStyle name="通貨 6 3 3 2 2" xfId="54887" xr:uid="{C14D0FCA-C4B8-417F-AA81-1FA47D111F30}"/>
    <cellStyle name="通貨 6 3 3 3" xfId="52391" xr:uid="{B5F88F95-DE0C-40E3-98E5-D20590E4DED4}"/>
    <cellStyle name="通貨 6 3 3 4" xfId="54055" xr:uid="{8A2F4A2D-8610-4605-9172-913F08BC577C}"/>
    <cellStyle name="通貨 6 3 3 5" xfId="51559" xr:uid="{AEDCF553-0C56-4331-BAD9-F13B5DB35C0C}"/>
    <cellStyle name="通貨 6 3 4" xfId="52807" xr:uid="{9CD36D0B-CAF7-48EA-9DE8-FE1DF314900D}"/>
    <cellStyle name="通貨 6 3 4 2" xfId="54471" xr:uid="{F2F4E971-B607-4301-BB67-D27C3FA1B7C4}"/>
    <cellStyle name="通貨 6 3 5" xfId="51975" xr:uid="{607799E6-2816-4E22-BC06-A8D36C640652}"/>
    <cellStyle name="通貨 6 3 6" xfId="53639" xr:uid="{AAED611B-97FF-4454-83F1-BFA9FC46E21A}"/>
    <cellStyle name="通貨 6 3 7" xfId="23925" xr:uid="{5B201668-B673-4D92-8357-72E6DD45FBFC}"/>
    <cellStyle name="通貨 6 4" xfId="1802" xr:uid="{DDDBE275-8B0F-432A-96E2-08DE275828F5}"/>
    <cellStyle name="通貨 6 4 2" xfId="2014" xr:uid="{6A8D3AE9-0EC6-4870-A6C6-8D1EC1C6B202}"/>
    <cellStyle name="通貨 6 4 2 2" xfId="52612" xr:uid="{FF87C142-8BD3-451F-8921-3ACE7E3F8646}"/>
    <cellStyle name="通貨 6 4 2 2 2" xfId="53444" xr:uid="{FDE1F694-3F78-4AEF-9025-6D7CEA35E9CE}"/>
    <cellStyle name="通貨 6 4 2 2 2 2" xfId="55108" xr:uid="{D47BDF68-61B8-4E06-947C-DB62A9AD7FBB}"/>
    <cellStyle name="通貨 6 4 2 2 3" xfId="54276" xr:uid="{6ED8DF25-4DB7-4C61-83D9-2DEA85938670}"/>
    <cellStyle name="通貨 6 4 2 3" xfId="53028" xr:uid="{F4DA0371-D1DF-4758-A0A1-50474BCA7F0F}"/>
    <cellStyle name="通貨 6 4 2 3 2" xfId="54692" xr:uid="{3E80D2C7-1FF5-49F9-9FE6-86A9364EBEBA}"/>
    <cellStyle name="通貨 6 4 2 4" xfId="52196" xr:uid="{6AE82CD5-3C2B-4AC6-921E-2DD87DF3370A}"/>
    <cellStyle name="通貨 6 4 2 5" xfId="53860" xr:uid="{B0757F62-4650-4040-99D7-3E27BA5E1995}"/>
    <cellStyle name="通貨 6 4 2 6" xfId="51780" xr:uid="{28133178-973D-411F-94A4-9E1C95EF2077}"/>
    <cellStyle name="通貨 6 4 3" xfId="2153" xr:uid="{767E4DCD-7719-41F0-B49B-475D3B1A2183}"/>
    <cellStyle name="通貨 6 4 3 2" xfId="53236" xr:uid="{8029ED82-19E9-41EB-B24D-A0AF72ED896A}"/>
    <cellStyle name="通貨 6 4 3 2 2" xfId="54900" xr:uid="{BD393BB5-7585-4668-8827-2EDFEA2AC5C6}"/>
    <cellStyle name="通貨 6 4 3 3" xfId="52404" xr:uid="{890F4E84-E612-458C-B999-3D5275487359}"/>
    <cellStyle name="通貨 6 4 3 4" xfId="54068" xr:uid="{252392E9-A844-430D-A016-2788E8E654D6}"/>
    <cellStyle name="通貨 6 4 3 5" xfId="51572" xr:uid="{4DF5D45E-C952-4024-8DBB-FC9D68495BDA}"/>
    <cellStyle name="通貨 6 4 4" xfId="52820" xr:uid="{CBEF9848-9ADA-4214-8381-C1314506B70E}"/>
    <cellStyle name="通貨 6 4 4 2" xfId="54484" xr:uid="{5A51FCB9-0A9F-486A-A39E-66E21C5C6B36}"/>
    <cellStyle name="通貨 6 4 5" xfId="51988" xr:uid="{939B73D6-2403-4B6B-A6AE-29AF64B5C8CF}"/>
    <cellStyle name="通貨 6 4 6" xfId="53652" xr:uid="{C9BE737D-39EA-48F1-9ED9-49F64340B52C}"/>
    <cellStyle name="通貨 6 4 7" xfId="24736" xr:uid="{9EB49117-D2FD-4274-91B1-41DAB789C659}"/>
    <cellStyle name="通貨 6 5" xfId="1815" xr:uid="{788B6B18-0E40-451F-9281-9F28E49B614F}"/>
    <cellStyle name="通貨 6 5 2" xfId="2027" xr:uid="{B092184D-161E-4211-B0F7-A1095BD72337}"/>
    <cellStyle name="通貨 6 5 2 2" xfId="52625" xr:uid="{09C5F7E2-7FFF-4BBF-8491-9B73880A295F}"/>
    <cellStyle name="通貨 6 5 2 2 2" xfId="53457" xr:uid="{CC5B25B4-DFD9-4C08-A8F1-F556A9BFDAC5}"/>
    <cellStyle name="通貨 6 5 2 2 2 2" xfId="55121" xr:uid="{A6BF98CA-617B-48CE-813C-7662911A72B9}"/>
    <cellStyle name="通貨 6 5 2 2 3" xfId="54289" xr:uid="{66656E2E-E68F-4A89-BAE8-2E1CD274A02D}"/>
    <cellStyle name="通貨 6 5 2 3" xfId="53041" xr:uid="{BA19ECCB-D9F7-4BFC-82E8-586D94DBC646}"/>
    <cellStyle name="通貨 6 5 2 3 2" xfId="54705" xr:uid="{AAAD6E82-56CA-4DA1-AC00-582F45D3C810}"/>
    <cellStyle name="通貨 6 5 2 4" xfId="52209" xr:uid="{E4AA72E7-4399-475B-B83E-76305CFFBABA}"/>
    <cellStyle name="通貨 6 5 2 5" xfId="53873" xr:uid="{335A5946-C75F-4766-A0BE-BCD024CFFEB8}"/>
    <cellStyle name="通貨 6 5 2 6" xfId="51793" xr:uid="{21C8CE13-0D59-4806-AEF0-A6889FE44AA6}"/>
    <cellStyle name="通貨 6 5 3" xfId="2166" xr:uid="{095AE242-862F-414A-B2C2-AD85B485D49F}"/>
    <cellStyle name="通貨 6 5 3 2" xfId="53249" xr:uid="{A42D98AF-8DE0-4A8F-8001-5BEBBD6D7F47}"/>
    <cellStyle name="通貨 6 5 3 2 2" xfId="54913" xr:uid="{1EDFEE1B-131F-4A58-8F04-CE9135B4809D}"/>
    <cellStyle name="通貨 6 5 3 3" xfId="54081" xr:uid="{07CD837D-225C-459C-916D-C213403EA810}"/>
    <cellStyle name="通貨 6 5 3 4" xfId="52417" xr:uid="{68F02DC7-69D6-434A-B3A9-B90AFFCFBAEA}"/>
    <cellStyle name="通貨 6 5 4" xfId="52833" xr:uid="{08CC5DD8-F0B8-40AF-BBE0-7499B30DB27C}"/>
    <cellStyle name="通貨 6 5 4 2" xfId="54497" xr:uid="{8AE80628-2917-409B-8B26-1E07EB67F959}"/>
    <cellStyle name="通貨 6 5 5" xfId="52001" xr:uid="{3EFF0F8E-2131-4CE1-BED7-4889CFE05D35}"/>
    <cellStyle name="通貨 6 5 6" xfId="53665" xr:uid="{C7B3AE31-377D-4E7F-B662-4DA396E47D18}"/>
    <cellStyle name="通貨 6 5 7" xfId="51585" xr:uid="{6AFBF87D-D156-45EA-95CA-D3F75FAA32E5}"/>
    <cellStyle name="通貨 6 6" xfId="1828" xr:uid="{41603E74-FF9A-4E6D-B576-AA32C458E745}"/>
    <cellStyle name="通貨 6 6 2" xfId="2040" xr:uid="{8FEE15BF-7513-4E2D-8A60-57B36B698AE3}"/>
    <cellStyle name="通貨 6 6 2 2" xfId="52638" xr:uid="{FE284D21-D219-43C8-A8EF-D21E2E4DF6F5}"/>
    <cellStyle name="通貨 6 6 2 2 2" xfId="53470" xr:uid="{1F2B24C6-D782-49F2-8B36-9F6C570FA224}"/>
    <cellStyle name="通貨 6 6 2 2 2 2" xfId="55134" xr:uid="{46A028B7-A906-4EA3-9CDD-8E5D1CAB3D8F}"/>
    <cellStyle name="通貨 6 6 2 2 3" xfId="54302" xr:uid="{AA69D21E-909B-4825-BEFC-CAA76152BBC2}"/>
    <cellStyle name="通貨 6 6 2 3" xfId="53054" xr:uid="{3945016B-1D22-4390-B837-8B9BDA2827E7}"/>
    <cellStyle name="通貨 6 6 2 3 2" xfId="54718" xr:uid="{23436836-0078-4C9A-B8DF-862893873D7C}"/>
    <cellStyle name="通貨 6 6 2 4" xfId="52222" xr:uid="{76B6C8F1-281A-489F-9DB4-062769EA2DBC}"/>
    <cellStyle name="通貨 6 6 2 5" xfId="53886" xr:uid="{7F1C2CB9-0605-41D9-B13A-AD66783F3693}"/>
    <cellStyle name="通貨 6 6 2 6" xfId="51806" xr:uid="{FA3D8379-8A70-487B-A350-C4A03BCFD645}"/>
    <cellStyle name="通貨 6 6 3" xfId="2179" xr:uid="{306226B8-6737-4D03-A48A-8D414C8706F8}"/>
    <cellStyle name="通貨 6 6 3 2" xfId="53262" xr:uid="{D593933F-1004-46BC-8635-198CF5D11651}"/>
    <cellStyle name="通貨 6 6 3 2 2" xfId="54926" xr:uid="{7C65F869-C635-4C20-A233-D7DA471463D3}"/>
    <cellStyle name="通貨 6 6 3 3" xfId="54094" xr:uid="{9E327485-F13A-45CE-8038-3E7FB0D39326}"/>
    <cellStyle name="通貨 6 6 3 4" xfId="52430" xr:uid="{FB7D832D-4500-4BE2-ADC4-9C14ED5EE307}"/>
    <cellStyle name="通貨 6 6 4" xfId="52846" xr:uid="{AFE64A96-4FF2-422A-8CE2-F76DFCDF7DE2}"/>
    <cellStyle name="通貨 6 6 4 2" xfId="54510" xr:uid="{D83E44EC-FA61-4931-AE35-61209A2A2B82}"/>
    <cellStyle name="通貨 6 6 5" xfId="52014" xr:uid="{B3495B24-0471-48AA-809D-68FD223F004F}"/>
    <cellStyle name="通貨 6 6 6" xfId="53678" xr:uid="{0E17A4F4-2A83-46CC-B91C-D46BB3167844}"/>
    <cellStyle name="通貨 6 6 7" xfId="51598" xr:uid="{D5216F2F-6E54-4013-BA45-CC97FDB9E51D}"/>
    <cellStyle name="通貨 6 7" xfId="1841" xr:uid="{E982A97A-7D15-4C2D-825C-9CE344BF330A}"/>
    <cellStyle name="通貨 6 7 2" xfId="2053" xr:uid="{52019C27-8802-4C41-9B2B-B19C06E75054}"/>
    <cellStyle name="通貨 6 7 2 2" xfId="52651" xr:uid="{E78E9511-E822-4D35-ABE2-DEC2C30BB9B1}"/>
    <cellStyle name="通貨 6 7 2 2 2" xfId="53483" xr:uid="{98C58064-5951-4D1E-B17B-9529FBE5D28E}"/>
    <cellStyle name="通貨 6 7 2 2 2 2" xfId="55147" xr:uid="{E9D518E6-D836-45FD-90CC-612A4C85F018}"/>
    <cellStyle name="通貨 6 7 2 2 3" xfId="54315" xr:uid="{E72A6203-9E02-4A10-9A87-3B3A01A9C5D3}"/>
    <cellStyle name="通貨 6 7 2 3" xfId="53067" xr:uid="{796D4B93-CC11-47DD-B933-9A41B254189A}"/>
    <cellStyle name="通貨 6 7 2 3 2" xfId="54731" xr:uid="{F1B87B45-025F-4E40-A4FD-CFB31954DB7B}"/>
    <cellStyle name="通貨 6 7 2 4" xfId="52235" xr:uid="{18D22F3B-4496-4F08-8723-CA87FC53DDB6}"/>
    <cellStyle name="通貨 6 7 2 5" xfId="53899" xr:uid="{E8414E04-2903-443E-8CEB-C7184DC973D8}"/>
    <cellStyle name="通貨 6 7 2 6" xfId="51819" xr:uid="{9ACCB9B2-2DAD-4460-AE81-953412A64087}"/>
    <cellStyle name="通貨 6 7 3" xfId="2192" xr:uid="{31CA9040-6519-493A-8BA0-C7C4FF1A86FE}"/>
    <cellStyle name="通貨 6 7 3 2" xfId="53275" xr:uid="{F418FB11-BE56-4FBC-AE17-8A44B777F8C8}"/>
    <cellStyle name="通貨 6 7 3 2 2" xfId="54939" xr:uid="{CFC15BB5-57F5-4ED9-B278-188DC3466858}"/>
    <cellStyle name="通貨 6 7 3 3" xfId="54107" xr:uid="{09CF504E-1279-4BCA-85C6-2B043C1F538F}"/>
    <cellStyle name="通貨 6 7 3 4" xfId="52443" xr:uid="{A71ADDCE-E84D-4017-AA2A-7F791B73BAA1}"/>
    <cellStyle name="通貨 6 7 4" xfId="52859" xr:uid="{1FF5CBA1-6E65-4A47-827E-A5D80DA7CE2A}"/>
    <cellStyle name="通貨 6 7 4 2" xfId="54523" xr:uid="{426AEE70-6A6E-4962-A23F-5F358372C43A}"/>
    <cellStyle name="通貨 6 7 5" xfId="52027" xr:uid="{F152763F-8E6B-4BFE-AF3F-0548673CC720}"/>
    <cellStyle name="通貨 6 7 6" xfId="53691" xr:uid="{D8235721-C564-4B27-A98B-EB9BC1A1C435}"/>
    <cellStyle name="通貨 6 7 7" xfId="51611" xr:uid="{F116318D-DE13-454A-AB45-D7120639ABDD}"/>
    <cellStyle name="通貨 6 8" xfId="1854" xr:uid="{17156CBB-1168-4FF2-B521-0413728BC963}"/>
    <cellStyle name="通貨 6 8 2" xfId="2066" xr:uid="{1652C7A0-53DC-45A5-8CF7-F07A9B002B68}"/>
    <cellStyle name="通貨 6 8 2 2" xfId="52664" xr:uid="{9B367893-75E2-425E-BB47-A14A5712A78F}"/>
    <cellStyle name="通貨 6 8 2 2 2" xfId="53496" xr:uid="{7B461D89-BB03-4361-A4A4-22C4930AFA37}"/>
    <cellStyle name="通貨 6 8 2 2 2 2" xfId="55160" xr:uid="{6B4706ED-9C6E-44BC-B670-ED3C6A5CE78C}"/>
    <cellStyle name="通貨 6 8 2 2 3" xfId="54328" xr:uid="{0BDB07CF-BF29-4155-B372-F68277AF16BC}"/>
    <cellStyle name="通貨 6 8 2 3" xfId="53080" xr:uid="{046EAC85-D280-4F50-BCD6-55B6885068D4}"/>
    <cellStyle name="通貨 6 8 2 3 2" xfId="54744" xr:uid="{2D25EA01-6EC5-4D55-AC15-3EB05C4AFE3B}"/>
    <cellStyle name="通貨 6 8 2 4" xfId="52248" xr:uid="{29EFC36B-5777-4720-9A47-8C57D9DED2A6}"/>
    <cellStyle name="通貨 6 8 2 5" xfId="53912" xr:uid="{BB78F465-F2AF-48C8-9360-DC6371102CEE}"/>
    <cellStyle name="通貨 6 8 2 6" xfId="51832" xr:uid="{63339A80-0457-4F79-ABE2-1C17847856E2}"/>
    <cellStyle name="通貨 6 8 3" xfId="2205" xr:uid="{CF7ECC7F-4DE7-41A2-9334-31433230464A}"/>
    <cellStyle name="通貨 6 8 3 2" xfId="53288" xr:uid="{8AB2B43D-28A6-44AF-AA88-9B8445C3363D}"/>
    <cellStyle name="通貨 6 8 3 2 2" xfId="54952" xr:uid="{FE69DC4F-156A-4EB7-BD9B-AABFF2182B02}"/>
    <cellStyle name="通貨 6 8 3 3" xfId="54120" xr:uid="{5D1AF933-EDAE-49B5-AE3C-88D1DE5E4EB8}"/>
    <cellStyle name="通貨 6 8 3 4" xfId="52456" xr:uid="{4DAEFAAA-9FB8-4C86-90E8-A85627813AD5}"/>
    <cellStyle name="通貨 6 8 4" xfId="52872" xr:uid="{D7DE375A-E52A-4C89-B5F0-9DF3CC97811A}"/>
    <cellStyle name="通貨 6 8 4 2" xfId="54536" xr:uid="{7C3FA45B-B82D-411D-AA4E-2BBDA2D9FCE6}"/>
    <cellStyle name="通貨 6 8 5" xfId="52040" xr:uid="{1936ED35-D008-4971-8681-E33ABD981A5F}"/>
    <cellStyle name="通貨 6 8 6" xfId="53704" xr:uid="{FDA06241-42E5-4E1F-A008-9381E6773477}"/>
    <cellStyle name="通貨 6 8 7" xfId="51624" xr:uid="{D3D1963B-A75C-44AD-8DBB-892DC3083FF7}"/>
    <cellStyle name="通貨 6 9" xfId="1867" xr:uid="{858ED731-4E7A-4CFA-BBD0-ED206EF2F031}"/>
    <cellStyle name="通貨 6 9 2" xfId="2079" xr:uid="{28F426B6-B009-49C0-80AE-1F0A128CCF7C}"/>
    <cellStyle name="通貨 6 9 2 2" xfId="52677" xr:uid="{FCDD46F9-528A-47FC-984C-DBCF81AB9CC6}"/>
    <cellStyle name="通貨 6 9 2 2 2" xfId="53509" xr:uid="{322FAAFA-130A-4883-8370-95262E1C853A}"/>
    <cellStyle name="通貨 6 9 2 2 2 2" xfId="55173" xr:uid="{D9E57320-F9DD-421F-A3FA-381E2E586EF9}"/>
    <cellStyle name="通貨 6 9 2 2 3" xfId="54341" xr:uid="{2B1B43D4-2EF5-4A87-A576-526041AE50C9}"/>
    <cellStyle name="通貨 6 9 2 3" xfId="53093" xr:uid="{BA88AC0E-6214-49A9-8B83-85E6F2183460}"/>
    <cellStyle name="通貨 6 9 2 3 2" xfId="54757" xr:uid="{15FB4134-D91A-4625-83EA-77417DEE7959}"/>
    <cellStyle name="通貨 6 9 2 4" xfId="52261" xr:uid="{03E64E66-60ED-4FB0-895B-3897CFC789B2}"/>
    <cellStyle name="通貨 6 9 2 5" xfId="53925" xr:uid="{E8C42570-EEAD-4F1A-86FD-A96F27E62D2F}"/>
    <cellStyle name="通貨 6 9 2 6" xfId="51845" xr:uid="{65A3979E-F641-4CB5-AF19-9B1419265819}"/>
    <cellStyle name="通貨 6 9 3" xfId="2218" xr:uid="{BC00FD21-D26D-4578-B1A4-DD749D0E016F}"/>
    <cellStyle name="通貨 6 9 3 2" xfId="53301" xr:uid="{D83FF41A-B339-49EE-AABB-99C7D1BA85A2}"/>
    <cellStyle name="通貨 6 9 3 2 2" xfId="54965" xr:uid="{4092C3D3-00E5-4B64-89BE-BE06B6439681}"/>
    <cellStyle name="通貨 6 9 3 3" xfId="54133" xr:uid="{0A62CD10-5EB2-442F-B526-1240EEA7A962}"/>
    <cellStyle name="通貨 6 9 3 4" xfId="52469" xr:uid="{C9C49698-1DE3-4A37-9246-517BCE0785F4}"/>
    <cellStyle name="通貨 6 9 4" xfId="52885" xr:uid="{0FAABDA2-B01E-490A-8974-031917677134}"/>
    <cellStyle name="通貨 6 9 4 2" xfId="54549" xr:uid="{D311C66F-1125-48AF-95A5-ABFAC6A5F262}"/>
    <cellStyle name="通貨 6 9 5" xfId="52053" xr:uid="{9CC75313-7185-4DFB-9F6B-6A44D6E0A16B}"/>
    <cellStyle name="通貨 6 9 6" xfId="53717" xr:uid="{CC5F5F89-AE06-48DA-97F1-C08D62EFA25C}"/>
    <cellStyle name="通貨 6 9 7" xfId="51637" xr:uid="{EB373976-71A5-44A8-A8E9-2059D119497E}"/>
    <cellStyle name="通貨 7" xfId="1769" xr:uid="{2C6D7C09-9774-4668-8244-7D935FA049AE}"/>
    <cellStyle name="通貨 7 10" xfId="1882" xr:uid="{5B1DBB0D-8D18-49B3-9FDD-49F8CBDA4363}"/>
    <cellStyle name="通貨 7 10 2" xfId="2094" xr:uid="{E3C45E83-2CA1-49C9-9E36-EFA848BA5B73}"/>
    <cellStyle name="通貨 7 10 2 2" xfId="52692" xr:uid="{7033435E-CA00-46D8-999B-AD9357F7B469}"/>
    <cellStyle name="通貨 7 10 2 2 2" xfId="53524" xr:uid="{DBD40343-39EE-4CE5-B1E7-49EFC81CE499}"/>
    <cellStyle name="通貨 7 10 2 2 2 2" xfId="55188" xr:uid="{B9EAB565-02AE-41BC-AE7E-4AC121856DA9}"/>
    <cellStyle name="通貨 7 10 2 2 3" xfId="54356" xr:uid="{01DB61F7-9CF6-4A67-AC08-AABB78115159}"/>
    <cellStyle name="通貨 7 10 2 3" xfId="53108" xr:uid="{CEDC4329-B91E-4B25-978D-1C1F8B126F67}"/>
    <cellStyle name="通貨 7 10 2 3 2" xfId="54772" xr:uid="{7ADC8458-7D19-4098-AE85-7626FE53BBC0}"/>
    <cellStyle name="通貨 7 10 2 4" xfId="52276" xr:uid="{9F772609-D702-4C65-BA93-FA204B02696F}"/>
    <cellStyle name="通貨 7 10 2 5" xfId="53940" xr:uid="{784C9EB3-AD34-4124-8DB2-D80D2B40275A}"/>
    <cellStyle name="通貨 7 10 2 6" xfId="51860" xr:uid="{5621EF2F-7411-405F-94AD-28A84C01CEAA}"/>
    <cellStyle name="通貨 7 10 3" xfId="2233" xr:uid="{EF37A6BE-8CF9-45C4-BA51-6A0D90E18D14}"/>
    <cellStyle name="通貨 7 10 3 2" xfId="53316" xr:uid="{E07486A2-358D-458E-B905-41F6CD4F8721}"/>
    <cellStyle name="通貨 7 10 3 2 2" xfId="54980" xr:uid="{312C632F-B225-4AD5-BB9C-6D935749DC11}"/>
    <cellStyle name="通貨 7 10 3 3" xfId="54148" xr:uid="{90FCE378-4B3E-413E-8860-41B12B5A3A1E}"/>
    <cellStyle name="通貨 7 10 3 4" xfId="52484" xr:uid="{EF97582A-9E54-465D-8073-D8A2F2E62AC2}"/>
    <cellStyle name="通貨 7 10 4" xfId="52900" xr:uid="{CD654615-A863-469A-B4D0-B6AE01BD9065}"/>
    <cellStyle name="通貨 7 10 4 2" xfId="54564" xr:uid="{DD16730D-6BA3-41E5-A0FA-9B616BC98C20}"/>
    <cellStyle name="通貨 7 10 5" xfId="52068" xr:uid="{147724CA-BC00-4807-8ED9-F9CB4F87DEF7}"/>
    <cellStyle name="通貨 7 10 6" xfId="53732" xr:uid="{C019FBEC-74EA-4D95-8A0D-41163E368268}"/>
    <cellStyle name="通貨 7 10 7" xfId="51652" xr:uid="{F4311AAE-0DC6-476C-BFFF-7F3EF759C227}"/>
    <cellStyle name="通貨 7 11" xfId="1895" xr:uid="{0FDC948A-2645-4EC0-BF74-799D86783652}"/>
    <cellStyle name="通貨 7 11 2" xfId="2107" xr:uid="{54461E01-C1F5-4289-BCE3-EFBFE5EC543C}"/>
    <cellStyle name="通貨 7 11 2 2" xfId="52705" xr:uid="{E857516F-7A76-458C-BC7D-D7EAEB8B04F9}"/>
    <cellStyle name="通貨 7 11 2 2 2" xfId="53537" xr:uid="{66427B6E-FCAD-4DF4-B556-8360BB1D819C}"/>
    <cellStyle name="通貨 7 11 2 2 2 2" xfId="55201" xr:uid="{42D4B4F3-9F82-4ADD-8DC2-2641CE9AF8DD}"/>
    <cellStyle name="通貨 7 11 2 2 3" xfId="54369" xr:uid="{A94307F0-38FC-48A7-B9A5-7D559CCDC3E8}"/>
    <cellStyle name="通貨 7 11 2 3" xfId="53121" xr:uid="{727C86D5-0B9C-4553-B5DA-D36EFA192AE0}"/>
    <cellStyle name="通貨 7 11 2 3 2" xfId="54785" xr:uid="{0ED4C3A2-C201-43BE-B091-0073B1F916EF}"/>
    <cellStyle name="通貨 7 11 2 4" xfId="52289" xr:uid="{DB1BBC3C-9BEE-4697-966A-C6533EB9AEB6}"/>
    <cellStyle name="通貨 7 11 2 5" xfId="53953" xr:uid="{9CD92CBD-2CBF-4FAB-BF0D-D9AD1EEFF685}"/>
    <cellStyle name="通貨 7 11 2 6" xfId="51873" xr:uid="{59722E83-B300-484C-A9D0-F076BAB3DBA3}"/>
    <cellStyle name="通貨 7 11 3" xfId="2246" xr:uid="{5AAF0D66-BBE3-40EF-AD70-81E00655D1C5}"/>
    <cellStyle name="通貨 7 11 3 2" xfId="53329" xr:uid="{81ED3547-3D44-4857-92AC-9B025076CC91}"/>
    <cellStyle name="通貨 7 11 3 2 2" xfId="54993" xr:uid="{C91C9729-D884-4117-917C-894FDEAD68C5}"/>
    <cellStyle name="通貨 7 11 3 3" xfId="54161" xr:uid="{950FE503-7588-47EE-B856-D8529C3BB5A2}"/>
    <cellStyle name="通貨 7 11 3 4" xfId="52497" xr:uid="{0C76749A-0EB0-4F9A-A323-B254138C41F4}"/>
    <cellStyle name="通貨 7 11 4" xfId="52913" xr:uid="{E04C4BF9-97D4-4034-81EC-D4AB9C7A285D}"/>
    <cellStyle name="通貨 7 11 4 2" xfId="54577" xr:uid="{8C50F710-BDF2-4F40-A5F8-2E1AAC290078}"/>
    <cellStyle name="通貨 7 11 5" xfId="52081" xr:uid="{D904E1F1-3521-4FFD-8E06-5B7F106EF825}"/>
    <cellStyle name="通貨 7 11 6" xfId="53745" xr:uid="{95133F99-5090-493F-915C-CD728E027823}"/>
    <cellStyle name="通貨 7 11 7" xfId="51665" xr:uid="{9BEC8FCA-7986-4885-B9DD-79EB686C3636}"/>
    <cellStyle name="通貨 7 12" xfId="1908" xr:uid="{51D8B403-03C6-4A20-814B-B329E9AF592B}"/>
    <cellStyle name="通貨 7 12 2" xfId="51886" xr:uid="{E8034D11-59BC-4AA8-9C5A-E88F7C056398}"/>
    <cellStyle name="通貨 7 12 2 2" xfId="52718" xr:uid="{854FB587-BBAB-4FDB-B79C-30BC8D023B6D}"/>
    <cellStyle name="通貨 7 12 2 2 2" xfId="53550" xr:uid="{041091D1-F9BF-48B8-B165-6F6F20CAAF93}"/>
    <cellStyle name="通貨 7 12 2 2 2 2" xfId="55214" xr:uid="{5F0B84B4-0AB3-43C2-B832-AFD6157DEFB7}"/>
    <cellStyle name="通貨 7 12 2 2 3" xfId="54382" xr:uid="{9B6550FE-1084-4B14-ABE4-BC3704E4F321}"/>
    <cellStyle name="通貨 7 12 2 3" xfId="53134" xr:uid="{97786173-76C3-49BC-B4A3-BCD678009958}"/>
    <cellStyle name="通貨 7 12 2 3 2" xfId="54798" xr:uid="{86495637-F37D-4228-BEC9-9AEF3205CC43}"/>
    <cellStyle name="通貨 7 12 2 4" xfId="52302" xr:uid="{13CDA3DE-E6DF-4996-8422-3DC700035C11}"/>
    <cellStyle name="通貨 7 12 2 5" xfId="53966" xr:uid="{9EE833C5-1C96-4036-8424-07817F8DF5A0}"/>
    <cellStyle name="通貨 7 12 3" xfId="52510" xr:uid="{E92A4D52-2CED-469A-A077-9FE39CCCD749}"/>
    <cellStyle name="通貨 7 12 3 2" xfId="53342" xr:uid="{A600D0ED-E24D-4760-9BA4-75AE609ED84E}"/>
    <cellStyle name="通貨 7 12 3 2 2" xfId="55006" xr:uid="{C2D98A16-188E-47DF-94F9-CA49CE98B1E0}"/>
    <cellStyle name="通貨 7 12 3 3" xfId="54174" xr:uid="{097A377E-9F94-45F2-B29B-29C40A42DEF7}"/>
    <cellStyle name="通貨 7 12 4" xfId="52926" xr:uid="{8118B7B9-0A63-4D21-A20D-36C7488E3B17}"/>
    <cellStyle name="通貨 7 12 4 2" xfId="54590" xr:uid="{EB388F77-637F-40AD-919B-74466D8CDDA6}"/>
    <cellStyle name="通貨 7 12 5" xfId="52094" xr:uid="{746D4711-A4DE-4A6D-9687-25B99013BB37}"/>
    <cellStyle name="通貨 7 12 6" xfId="53758" xr:uid="{F75AB907-06DE-4AD5-BD8D-E1257418D606}"/>
    <cellStyle name="通貨 7 12 7" xfId="51678" xr:uid="{999C9F1E-D6C9-4A09-85C5-2CD09CF1D90E}"/>
    <cellStyle name="通貨 7 13" xfId="1921" xr:uid="{354CDEDB-E203-4861-BA06-EBA0B3D2E1BB}"/>
    <cellStyle name="通貨 7 13 2" xfId="51899" xr:uid="{51ECFA4D-7FF1-4C33-AA12-9C4B64AF3FF1}"/>
    <cellStyle name="通貨 7 13 2 2" xfId="52731" xr:uid="{6BAECA23-581D-4D49-9500-324F0C4F9335}"/>
    <cellStyle name="通貨 7 13 2 2 2" xfId="53563" xr:uid="{ECACD130-8CB2-4DE1-B0B8-51199422BFFB}"/>
    <cellStyle name="通貨 7 13 2 2 2 2" xfId="55227" xr:uid="{205F08A3-AC66-4259-AE9E-017478D8B8ED}"/>
    <cellStyle name="通貨 7 13 2 2 3" xfId="54395" xr:uid="{E6F724FB-5357-4C37-87AE-54912C25D704}"/>
    <cellStyle name="通貨 7 13 2 3" xfId="53147" xr:uid="{156ADA29-5C3A-4E7A-BCAC-690BBEA3DCA7}"/>
    <cellStyle name="通貨 7 13 2 3 2" xfId="54811" xr:uid="{E4599789-E5D6-48D1-B2B5-89EF41791362}"/>
    <cellStyle name="通貨 7 13 2 4" xfId="52315" xr:uid="{A6EC8DCF-A9CF-4303-9306-E6D8AB0E746D}"/>
    <cellStyle name="通貨 7 13 2 5" xfId="53979" xr:uid="{98EC4DF8-FF22-4159-BA10-697B61D172A6}"/>
    <cellStyle name="通貨 7 13 3" xfId="52523" xr:uid="{61436524-4D48-4E98-A684-EA294A3D7513}"/>
    <cellStyle name="通貨 7 13 3 2" xfId="53355" xr:uid="{3E1415D1-97F5-4B7C-AD02-F7E9478381BB}"/>
    <cellStyle name="通貨 7 13 3 2 2" xfId="55019" xr:uid="{BC6C784E-7156-4FC0-A539-0B8068EE4DB3}"/>
    <cellStyle name="通貨 7 13 3 3" xfId="54187" xr:uid="{3144066A-9015-45C0-933F-C68E0E4B5400}"/>
    <cellStyle name="通貨 7 13 4" xfId="52939" xr:uid="{49D65CB6-1689-4B09-B8B4-4D2F99EF2F52}"/>
    <cellStyle name="通貨 7 13 4 2" xfId="54603" xr:uid="{E9216CC9-ECE8-44A6-BA6A-7D45A155CF89}"/>
    <cellStyle name="通貨 7 13 5" xfId="52107" xr:uid="{1D4041D3-63BB-4C93-95E1-3388EDEF84CE}"/>
    <cellStyle name="通貨 7 13 6" xfId="53771" xr:uid="{904BDD3C-05FC-4ABA-94DB-3D4F08E3724F}"/>
    <cellStyle name="通貨 7 13 7" xfId="51691" xr:uid="{5BB4FE0F-8558-43A5-82B7-1ECACD22BEBC}"/>
    <cellStyle name="通貨 7 14" xfId="1939" xr:uid="{36910931-EBD1-4ADA-897A-F2FF290F3504}"/>
    <cellStyle name="通貨 7 14 2" xfId="51913" xr:uid="{A3A79229-A20B-4223-B2CC-2F4FDC29814A}"/>
    <cellStyle name="通貨 7 14 2 2" xfId="52745" xr:uid="{216C76A8-457C-42FA-BD3D-584C24ED3F6C}"/>
    <cellStyle name="通貨 7 14 2 2 2" xfId="53577" xr:uid="{FF74B3D8-AF95-4AE9-84AF-9B10179D2F98}"/>
    <cellStyle name="通貨 7 14 2 2 2 2" xfId="55241" xr:uid="{B75F0DD5-407C-4B4F-BD53-044541CA62CF}"/>
    <cellStyle name="通貨 7 14 2 2 3" xfId="54409" xr:uid="{5DF46FB6-BD67-49DF-950B-3FB3FB002607}"/>
    <cellStyle name="通貨 7 14 2 3" xfId="53161" xr:uid="{1ECB0DF7-7554-4659-A0D0-6726BBBB9B16}"/>
    <cellStyle name="通貨 7 14 2 3 2" xfId="54825" xr:uid="{FE7D4B49-9F57-4551-95DA-62CF295F879B}"/>
    <cellStyle name="通貨 7 14 2 4" xfId="52329" xr:uid="{48CF666C-AAE3-4243-A764-18B4774EB267}"/>
    <cellStyle name="通貨 7 14 2 5" xfId="53993" xr:uid="{C0A90452-72C4-4037-98E1-C8B1FF931411}"/>
    <cellStyle name="通貨 7 14 3" xfId="52537" xr:uid="{40302E7C-5DD9-4C43-B36D-E2479A5283AD}"/>
    <cellStyle name="通貨 7 14 3 2" xfId="53369" xr:uid="{46D9075F-72F8-424F-A797-380D43023794}"/>
    <cellStyle name="通貨 7 14 3 2 2" xfId="55033" xr:uid="{1B422870-AFD7-49BF-A562-CD988C16A9F3}"/>
    <cellStyle name="通貨 7 14 3 3" xfId="54201" xr:uid="{3E6A959B-BAB7-4B02-85EC-E5379150A99A}"/>
    <cellStyle name="通貨 7 14 4" xfId="52953" xr:uid="{5D34C7A6-BD0E-4973-B522-060231E5B63F}"/>
    <cellStyle name="通貨 7 14 4 2" xfId="54617" xr:uid="{D481A4E2-3338-4F9F-8E3D-8F6A5307F4D2}"/>
    <cellStyle name="通貨 7 14 5" xfId="52121" xr:uid="{50968795-7474-4D83-8CFD-12A90B772C39}"/>
    <cellStyle name="通貨 7 14 6" xfId="53785" xr:uid="{DF02158E-5BD6-46C3-BC16-126AF696870E}"/>
    <cellStyle name="通貨 7 14 7" xfId="51705" xr:uid="{8C7E169F-82A0-4518-9BAA-F3A06F4E8D24}"/>
    <cellStyle name="通貨 7 15" xfId="1953" xr:uid="{9D72600F-7F7A-419D-A772-17BE57A2449F}"/>
    <cellStyle name="通貨 7 15 2" xfId="51927" xr:uid="{1DBD7A7D-C127-4B6F-BCDE-6ADC3788F120}"/>
    <cellStyle name="通貨 7 15 2 2" xfId="52759" xr:uid="{352EDF97-040A-4C3B-8B4E-DDA07C2DF4F8}"/>
    <cellStyle name="通貨 7 15 2 2 2" xfId="53591" xr:uid="{617FD0BA-BF78-48B3-A531-01F620B379AE}"/>
    <cellStyle name="通貨 7 15 2 2 2 2" xfId="55255" xr:uid="{B1221DFE-3A9E-484C-B48E-E13DEE05F885}"/>
    <cellStyle name="通貨 7 15 2 2 3" xfId="54423" xr:uid="{F9B91047-BEF9-4C2A-89F1-6753809B7DAF}"/>
    <cellStyle name="通貨 7 15 2 3" xfId="53175" xr:uid="{1DE5FE27-1940-41CC-9044-B5FF5BDA94CC}"/>
    <cellStyle name="通貨 7 15 2 3 2" xfId="54839" xr:uid="{40478C5A-E2E8-4485-977E-04F433DCF729}"/>
    <cellStyle name="通貨 7 15 2 4" xfId="52343" xr:uid="{0330E9CC-9624-449A-98F8-73C467890525}"/>
    <cellStyle name="通貨 7 15 2 5" xfId="54007" xr:uid="{A7387557-945B-4AF0-A533-00840119352A}"/>
    <cellStyle name="通貨 7 15 3" xfId="52551" xr:uid="{12065220-F488-4873-B9C9-2D804FEF3782}"/>
    <cellStyle name="通貨 7 15 3 2" xfId="53383" xr:uid="{BFF5DC52-6303-44F2-BE65-A8EC2E3F880A}"/>
    <cellStyle name="通貨 7 15 3 2 2" xfId="55047" xr:uid="{FB41C254-231B-405F-BCD2-D6C63E9332A6}"/>
    <cellStyle name="通貨 7 15 3 3" xfId="54215" xr:uid="{9C461E88-8B7E-4B7D-84CB-239D9B489517}"/>
    <cellStyle name="通貨 7 15 4" xfId="52967" xr:uid="{5E941BD3-372C-412B-8998-9554BF0D8ECF}"/>
    <cellStyle name="通貨 7 15 4 2" xfId="54631" xr:uid="{679C6CC9-D1C5-46C6-9545-4D76180DFC74}"/>
    <cellStyle name="通貨 7 15 5" xfId="52135" xr:uid="{12E5D213-7588-4953-B8A1-F64B611FD465}"/>
    <cellStyle name="通貨 7 15 6" xfId="53799" xr:uid="{6BA5EA3F-0D07-48E1-80F3-8B539A6688FE}"/>
    <cellStyle name="通貨 7 15 7" xfId="51719" xr:uid="{36E12A42-62C3-4160-8B3D-C4AED4075868}"/>
    <cellStyle name="通貨 7 16" xfId="1967" xr:uid="{EEAC50B3-2D57-4A9D-B70E-B1EF1CDC7A6D}"/>
    <cellStyle name="通貨 7 16 2" xfId="51941" xr:uid="{FE09A943-B296-4DF7-AF93-115DDAE1D665}"/>
    <cellStyle name="通貨 7 16 2 2" xfId="52773" xr:uid="{72F917D0-661D-4662-AC18-7F609CE95236}"/>
    <cellStyle name="通貨 7 16 2 2 2" xfId="53605" xr:uid="{AF8B3666-17D1-4AC2-831C-A4C28D35A601}"/>
    <cellStyle name="通貨 7 16 2 2 2 2" xfId="55269" xr:uid="{1AF25EF3-24DA-4A22-B02C-4A179333B5FE}"/>
    <cellStyle name="通貨 7 16 2 2 3" xfId="54437" xr:uid="{9FBAD4F2-4209-4CBD-B8FB-3CAC4F665627}"/>
    <cellStyle name="通貨 7 16 2 3" xfId="53189" xr:uid="{2E5207FA-28BB-4F13-B8D9-D9AE248D392E}"/>
    <cellStyle name="通貨 7 16 2 3 2" xfId="54853" xr:uid="{C30AE436-522F-47CA-A1FF-AB02DA36EA87}"/>
    <cellStyle name="通貨 7 16 2 4" xfId="52357" xr:uid="{7F167506-2003-4241-84F0-EAD3DEEC59D0}"/>
    <cellStyle name="通貨 7 16 2 5" xfId="54021" xr:uid="{6471269D-BD1F-4DCC-B290-0496C942AE98}"/>
    <cellStyle name="通貨 7 16 3" xfId="52565" xr:uid="{1BBAF035-1690-44AB-A0FE-A5582F307B1D}"/>
    <cellStyle name="通貨 7 16 3 2" xfId="53397" xr:uid="{C920B40D-C8F5-4B5D-A0DB-7C1D7572452E}"/>
    <cellStyle name="通貨 7 16 3 2 2" xfId="55061" xr:uid="{E92AFB22-89E3-425E-ACF1-B02DF133652F}"/>
    <cellStyle name="通貨 7 16 3 3" xfId="54229" xr:uid="{75CB74FC-5D33-48C8-9D0E-FF520C131CDD}"/>
    <cellStyle name="通貨 7 16 4" xfId="52981" xr:uid="{043E121E-0562-40DE-94FA-C2A65F3BF1C0}"/>
    <cellStyle name="通貨 7 16 4 2" xfId="54645" xr:uid="{8C8A65A5-C769-42BB-976F-844DD6B9BC20}"/>
    <cellStyle name="通貨 7 16 5" xfId="52149" xr:uid="{F3F0C442-9F92-4A94-96AB-7214690E8806}"/>
    <cellStyle name="通貨 7 16 6" xfId="53813" xr:uid="{791D4B5B-A3EE-488D-8AA9-B913B189AF49}"/>
    <cellStyle name="通貨 7 16 7" xfId="51733" xr:uid="{78FF022E-F2C1-464B-99F6-AD5346E35759}"/>
    <cellStyle name="通貨 7 17" xfId="1981" xr:uid="{B003D9DF-31B3-4E4B-9C0E-B172B6F54ED8}"/>
    <cellStyle name="通貨 7 17 2" xfId="52579" xr:uid="{6D87A332-2E11-485C-AD45-2368B5BFA10C}"/>
    <cellStyle name="通貨 7 17 2 2" xfId="53411" xr:uid="{EC9D9C6E-AB06-495F-A56D-44830B56D354}"/>
    <cellStyle name="通貨 7 17 2 2 2" xfId="55075" xr:uid="{A9C77426-091B-4C74-A383-FC30F0151964}"/>
    <cellStyle name="通貨 7 17 2 3" xfId="54243" xr:uid="{DA16181E-C54A-4084-A600-88A12BFD88F5}"/>
    <cellStyle name="通貨 7 17 3" xfId="52995" xr:uid="{F738832A-8E14-419F-B06E-48F25667EBEB}"/>
    <cellStyle name="通貨 7 17 3 2" xfId="54659" xr:uid="{11B0113E-B501-40D6-9F44-55D68425EE45}"/>
    <cellStyle name="通貨 7 17 4" xfId="52163" xr:uid="{599BA15C-7ECC-474E-A494-FBCF8578123B}"/>
    <cellStyle name="通貨 7 17 5" xfId="53827" xr:uid="{0529E0C3-24AD-4712-8D05-B5FAD29CC4C8}"/>
    <cellStyle name="通貨 7 17 6" xfId="51747" xr:uid="{B80B3B9A-2A72-4248-97DE-0E38FF343E1D}"/>
    <cellStyle name="通貨 7 18" xfId="2120" xr:uid="{E541CFFE-CB02-45AA-8C0A-EEB3F7D96162}"/>
    <cellStyle name="通貨 7 18 2" xfId="53203" xr:uid="{96FE41F0-37CB-4A33-BF36-9166DDAB704D}"/>
    <cellStyle name="通貨 7 18 2 2" xfId="54867" xr:uid="{FB457DDE-FB53-4991-B797-892F257BAF1F}"/>
    <cellStyle name="通貨 7 18 3" xfId="52371" xr:uid="{DD8ED10C-D43B-4353-9761-8C8009E6C99C}"/>
    <cellStyle name="通貨 7 18 4" xfId="54035" xr:uid="{4F95395E-904B-45EE-BB55-422922402CA6}"/>
    <cellStyle name="通貨 7 18 5" xfId="51539" xr:uid="{A99311C0-AC81-4039-AD91-3165744B99F7}"/>
    <cellStyle name="通貨 7 19" xfId="52787" xr:uid="{2AF8086C-D68A-4FE8-BA92-0B77DE1E1CD3}"/>
    <cellStyle name="通貨 7 19 2" xfId="54451" xr:uid="{9BFC347C-A719-487F-841D-283889D1A7AA}"/>
    <cellStyle name="通貨 7 2" xfId="1780" xr:uid="{5BACA982-DAA5-4C08-AE7C-5D1B0FA15C53}"/>
    <cellStyle name="通貨 7 2 2" xfId="1992" xr:uid="{AE83B7A8-198E-4841-B6A5-F5C0917CB562}"/>
    <cellStyle name="通貨 7 2 2 2" xfId="45686" xr:uid="{43E14D08-2268-4373-9284-B4D379E3FC8E}"/>
    <cellStyle name="通貨 7 2 2 2 2" xfId="53422" xr:uid="{FE0A8716-E446-46F1-A248-95C028E3F3C4}"/>
    <cellStyle name="通貨 7 2 2 2 2 2" xfId="55086" xr:uid="{21CDB88F-36B4-4F7C-9202-8A6457953A01}"/>
    <cellStyle name="通貨 7 2 2 2 3" xfId="52590" xr:uid="{6BEEAA7B-5A57-495B-8E8B-2FC9780AABA1}"/>
    <cellStyle name="通貨 7 2 2 2 4" xfId="54254" xr:uid="{54D462DA-355E-476A-B507-3F6A025E5408}"/>
    <cellStyle name="通貨 7 2 2 3" xfId="51758" xr:uid="{A244744B-3889-4C5B-BAE3-BE3953F0A42F}"/>
    <cellStyle name="通貨 7 2 2 3 2" xfId="53006" xr:uid="{CABAD390-829E-4D4E-91DC-85AED6E89A51}"/>
    <cellStyle name="通貨 7 2 2 3 3" xfId="54670" xr:uid="{67E39B35-2DD3-4448-B888-B97CCFB2E2DE}"/>
    <cellStyle name="通貨 7 2 2 4" xfId="52174" xr:uid="{CEC328F8-5674-49EF-96C6-577E734D5E48}"/>
    <cellStyle name="通貨 7 2 2 5" xfId="53838" xr:uid="{3E23B503-AA37-4850-8D91-28CC7A9D9301}"/>
    <cellStyle name="通貨 7 2 2 6" xfId="23995" xr:uid="{4AA0B6A6-C637-47E9-91DB-55390F6397BD}"/>
    <cellStyle name="通貨 7 2 3" xfId="2131" xr:uid="{99B352D9-C774-4341-B9AC-0E7F848AA836}"/>
    <cellStyle name="通貨 7 2 3 2" xfId="53214" xr:uid="{04BDD4C2-4B1E-493C-AFA5-AD892F9B11F5}"/>
    <cellStyle name="通貨 7 2 3 2 2" xfId="54878" xr:uid="{197A4EB7-6773-4650-A50C-D8702420A5EE}"/>
    <cellStyle name="通貨 7 2 3 3" xfId="52382" xr:uid="{E91B0C4F-5821-4553-BBC8-971163EABDF0}"/>
    <cellStyle name="通貨 7 2 3 4" xfId="54046" xr:uid="{5AB518B9-FB65-43A9-88E5-F6E2BC02A5EF}"/>
    <cellStyle name="通貨 7 2 3 5" xfId="35502" xr:uid="{570E30D3-570C-4E07-9E66-F4B0A02B12B2}"/>
    <cellStyle name="通貨 7 2 4" xfId="51550" xr:uid="{7AE12DEA-FDBB-4DBD-AAA1-6C97417CBEA2}"/>
    <cellStyle name="通貨 7 2 4 2" xfId="52798" xr:uid="{B14032A9-D0EC-4972-BEEB-E3E0A84F337A}"/>
    <cellStyle name="通貨 7 2 4 3" xfId="54462" xr:uid="{D474AA0C-93D9-4A01-B41C-4A537654895F}"/>
    <cellStyle name="通貨 7 2 5" xfId="51966" xr:uid="{F1D3CBBC-3485-40F5-86E6-8CAE76290AE7}"/>
    <cellStyle name="通貨 7 2 6" xfId="53630" xr:uid="{2F6B5A20-A6DA-4167-84BD-5DD7525461C8}"/>
    <cellStyle name="通貨 7 2 7" xfId="13813" xr:uid="{EA75AD2C-B922-42B7-AB43-5D9718F118B2}"/>
    <cellStyle name="通貨 7 20" xfId="51955" xr:uid="{3B14F04D-47AA-4B48-A5E5-F923F1CA890B}"/>
    <cellStyle name="通貨 7 21" xfId="53619" xr:uid="{0D1569BA-6FB3-43F5-B034-C7731678F00D}"/>
    <cellStyle name="通貨 7 22" xfId="2375" xr:uid="{7A98A708-E9FF-4809-BFFE-1D01309C883B}"/>
    <cellStyle name="通貨 7 3" xfId="1791" xr:uid="{18088C93-43A0-4311-9412-7194ECC9C489}"/>
    <cellStyle name="通貨 7 3 2" xfId="2003" xr:uid="{F4BB26D9-3E40-43B8-9EE7-501877E0FCBB}"/>
    <cellStyle name="通貨 7 3 2 2" xfId="51769" xr:uid="{9209F6F2-40BF-4DDF-A5E5-2A0DDEA005CD}"/>
    <cellStyle name="通貨 7 3 2 2 2" xfId="53433" xr:uid="{FCD494AF-ED24-4A89-AD56-3A0F1CCDD4D3}"/>
    <cellStyle name="通貨 7 3 2 2 2 2" xfId="55097" xr:uid="{E17841ED-DA3E-4260-B537-63A1F51A67B5}"/>
    <cellStyle name="通貨 7 3 2 2 3" xfId="52601" xr:uid="{B70CF946-7399-4AF7-AC23-BABF76B86DDB}"/>
    <cellStyle name="通貨 7 3 2 2 4" xfId="54265" xr:uid="{C40B1C6D-EB11-4D5D-96C5-BC665D9CF685}"/>
    <cellStyle name="通貨 7 3 2 3" xfId="53017" xr:uid="{4B345053-F0B1-4B2B-9223-B98E6AD40961}"/>
    <cellStyle name="通貨 7 3 2 3 2" xfId="54681" xr:uid="{3E0329F4-8C99-4DDA-B2F0-5ED885BEDEA0}"/>
    <cellStyle name="通貨 7 3 2 4" xfId="52185" xr:uid="{BD63BCF2-E185-41CD-A4EF-46B5454AC547}"/>
    <cellStyle name="通貨 7 3 2 5" xfId="53849" xr:uid="{D560E79C-F7C3-4678-800E-7A938E639369}"/>
    <cellStyle name="通貨 7 3 2 6" xfId="45623" xr:uid="{F45EB51F-0794-4B6D-B124-0D84E806B0B2}"/>
    <cellStyle name="通貨 7 3 3" xfId="2142" xr:uid="{7ED2953C-8431-4097-A4B7-F10052E1E884}"/>
    <cellStyle name="通貨 7 3 3 2" xfId="53225" xr:uid="{55E90D46-7B95-4970-91CA-2FFAC958EDAB}"/>
    <cellStyle name="通貨 7 3 3 2 2" xfId="54889" xr:uid="{7E157753-3D2C-4256-9888-8EAEE202B092}"/>
    <cellStyle name="通貨 7 3 3 3" xfId="52393" xr:uid="{79D3650E-3539-4A17-B0CE-2C7E412F6C5D}"/>
    <cellStyle name="通貨 7 3 3 4" xfId="54057" xr:uid="{BCC4426F-00E4-4416-B0B6-DD81F0790E01}"/>
    <cellStyle name="通貨 7 3 3 5" xfId="51561" xr:uid="{21399F85-45D8-41FD-A901-28AEF745B326}"/>
    <cellStyle name="通貨 7 3 4" xfId="52809" xr:uid="{14B9FD75-EB0D-4EBF-837D-A3BE96C6F1ED}"/>
    <cellStyle name="通貨 7 3 4 2" xfId="54473" xr:uid="{230E32C5-299A-413E-8868-01F24EBEA34F}"/>
    <cellStyle name="通貨 7 3 5" xfId="51977" xr:uid="{F39F78F4-4080-4E4D-95EC-02B5641BCDD7}"/>
    <cellStyle name="通貨 7 3 6" xfId="53641" xr:uid="{817B8D8E-3115-420F-9887-64DCF3399BA2}"/>
    <cellStyle name="通貨 7 3 7" xfId="23932" xr:uid="{F2B48099-6640-4429-84A0-BF8D3852640B}"/>
    <cellStyle name="通貨 7 4" xfId="1804" xr:uid="{38F9BC28-7DC4-438A-B748-B71CC8AC6115}"/>
    <cellStyle name="通貨 7 4 2" xfId="2016" xr:uid="{80BFED41-804D-4300-B45E-DBF484D92252}"/>
    <cellStyle name="通貨 7 4 2 2" xfId="52614" xr:uid="{C51FE6E3-6399-4CEB-9667-A6432C6345AF}"/>
    <cellStyle name="通貨 7 4 2 2 2" xfId="53446" xr:uid="{E9E5303D-D7A6-48EE-A10B-E892E69F290F}"/>
    <cellStyle name="通貨 7 4 2 2 2 2" xfId="55110" xr:uid="{59D0E4B4-3D72-4BF3-B318-6F203795E93A}"/>
    <cellStyle name="通貨 7 4 2 2 3" xfId="54278" xr:uid="{E82565BB-78F9-4425-932E-612BC992EA02}"/>
    <cellStyle name="通貨 7 4 2 3" xfId="53030" xr:uid="{CCFE94DF-9BC4-4827-8EDB-85013FBBB374}"/>
    <cellStyle name="通貨 7 4 2 3 2" xfId="54694" xr:uid="{D93C7397-BCDF-44B9-B200-68E16F55C371}"/>
    <cellStyle name="通貨 7 4 2 4" xfId="52198" xr:uid="{0B5640B1-D17A-4892-B24E-4886043211BE}"/>
    <cellStyle name="通貨 7 4 2 5" xfId="53862" xr:uid="{B20A0D22-D0E7-4430-B491-56308952F5F4}"/>
    <cellStyle name="通貨 7 4 2 6" xfId="51782" xr:uid="{ABF436CB-9464-49B2-AE29-8F3A937A24F6}"/>
    <cellStyle name="通貨 7 4 3" xfId="2155" xr:uid="{C37E52A4-ABE5-4FA6-BFA4-00BD9D09D122}"/>
    <cellStyle name="通貨 7 4 3 2" xfId="53238" xr:uid="{E536CD9A-1FF2-4355-A6DD-919D02388F64}"/>
    <cellStyle name="通貨 7 4 3 2 2" xfId="54902" xr:uid="{9216CA24-A1CE-4D61-B699-DC8FF94D487D}"/>
    <cellStyle name="通貨 7 4 3 3" xfId="52406" xr:uid="{E7CBC5CF-361F-4BCD-9ACD-FEA4FF729732}"/>
    <cellStyle name="通貨 7 4 3 4" xfId="54070" xr:uid="{16005F74-078F-4D5C-85B5-A5B319058743}"/>
    <cellStyle name="通貨 7 4 3 5" xfId="51574" xr:uid="{EBD03AA7-20CE-4F29-8617-6D3C71F2CADF}"/>
    <cellStyle name="通貨 7 4 4" xfId="52822" xr:uid="{541B3F9D-228F-4677-885D-E08A2B3FE043}"/>
    <cellStyle name="通貨 7 4 4 2" xfId="54486" xr:uid="{5985E408-0DF7-4E22-BB20-9B04C0EB430D}"/>
    <cellStyle name="通貨 7 4 5" xfId="51990" xr:uid="{9F3C58AE-A48A-4C3C-A936-96E08DFBD369}"/>
    <cellStyle name="通貨 7 4 6" xfId="53654" xr:uid="{52D4DC34-B923-473A-9D2F-8556A2C7E6C5}"/>
    <cellStyle name="通貨 7 4 7" xfId="24743" xr:uid="{EA0226F9-CB9C-4E95-A2E2-5A8642C8E38D}"/>
    <cellStyle name="通貨 7 5" xfId="1817" xr:uid="{ED880E53-704C-4862-934F-BAA3E8A58440}"/>
    <cellStyle name="通貨 7 5 2" xfId="2029" xr:uid="{FA35C565-4D0F-4391-AC28-36E0DB87BEA0}"/>
    <cellStyle name="通貨 7 5 2 2" xfId="52627" xr:uid="{E54B03B9-85D5-4654-8B6B-9E0D9CB549C9}"/>
    <cellStyle name="通貨 7 5 2 2 2" xfId="53459" xr:uid="{2C76B334-2845-474F-ADD4-2F9B3CF8E19A}"/>
    <cellStyle name="通貨 7 5 2 2 2 2" xfId="55123" xr:uid="{3DCB8E51-8EC3-4F55-BA37-204A58C8A36B}"/>
    <cellStyle name="通貨 7 5 2 2 3" xfId="54291" xr:uid="{4E3ACEE6-509B-451C-BBE4-A86E2945B9CF}"/>
    <cellStyle name="通貨 7 5 2 3" xfId="53043" xr:uid="{5486183B-3CC6-4D15-816A-B9D35AADC84A}"/>
    <cellStyle name="通貨 7 5 2 3 2" xfId="54707" xr:uid="{17E3B27E-B9D3-49A1-92FE-D4105454C1C1}"/>
    <cellStyle name="通貨 7 5 2 4" xfId="52211" xr:uid="{8541FBD6-3CD4-4A75-AF48-14BC3CDCE064}"/>
    <cellStyle name="通貨 7 5 2 5" xfId="53875" xr:uid="{DFAFCCEA-01D2-4C14-A26D-76D0F480F7AC}"/>
    <cellStyle name="通貨 7 5 2 6" xfId="51795" xr:uid="{5F4B4491-7B78-4042-97ED-6C01A45C8B86}"/>
    <cellStyle name="通貨 7 5 3" xfId="2168" xr:uid="{5C2FDF27-A7EC-4E48-B75B-AFDEB739059F}"/>
    <cellStyle name="通貨 7 5 3 2" xfId="53251" xr:uid="{59F37315-9BD2-4D56-90C9-7AD028AEF8CD}"/>
    <cellStyle name="通貨 7 5 3 2 2" xfId="54915" xr:uid="{5AACDDD5-8E1B-4AED-A095-3BF5EA51DC2D}"/>
    <cellStyle name="通貨 7 5 3 3" xfId="54083" xr:uid="{B3C9718E-9551-40E8-88F3-81504AC5FF2C}"/>
    <cellStyle name="通貨 7 5 3 4" xfId="52419" xr:uid="{DB2F6C50-34FA-406B-946F-F2612D0EDF1E}"/>
    <cellStyle name="通貨 7 5 4" xfId="52835" xr:uid="{6FB37B06-9C97-41B8-9D9B-9110B8F32605}"/>
    <cellStyle name="通貨 7 5 4 2" xfId="54499" xr:uid="{D72DE570-61A2-4CC5-940C-2BDDB26CA292}"/>
    <cellStyle name="通貨 7 5 5" xfId="52003" xr:uid="{E4004FAF-430D-4CBA-9244-7AAA1E16B47A}"/>
    <cellStyle name="通貨 7 5 6" xfId="53667" xr:uid="{5DF3C8EA-E7C3-416A-B9DC-57E9FD3CF49C}"/>
    <cellStyle name="通貨 7 5 7" xfId="51587" xr:uid="{0607A1CB-455F-4AE0-8036-A9914FD2B5DC}"/>
    <cellStyle name="通貨 7 6" xfId="1830" xr:uid="{BA25764A-6144-487B-BED9-C7CCAB212998}"/>
    <cellStyle name="通貨 7 6 2" xfId="2042" xr:uid="{9BF82803-B13E-4499-8A4A-19E35A31A5B1}"/>
    <cellStyle name="通貨 7 6 2 2" xfId="52640" xr:uid="{D61191B6-1E5F-4A04-9E65-8B9890D2988C}"/>
    <cellStyle name="通貨 7 6 2 2 2" xfId="53472" xr:uid="{878280B4-4A2E-4197-82E8-55354D99ED4A}"/>
    <cellStyle name="通貨 7 6 2 2 2 2" xfId="55136" xr:uid="{179CDB92-CBEF-4F42-9E9D-8E0FC8D3A750}"/>
    <cellStyle name="通貨 7 6 2 2 3" xfId="54304" xr:uid="{6796E3C7-DD9F-4081-9370-6AC97C092CD1}"/>
    <cellStyle name="通貨 7 6 2 3" xfId="53056" xr:uid="{314ECB47-B445-4C5D-B3C5-029C71C242C0}"/>
    <cellStyle name="通貨 7 6 2 3 2" xfId="54720" xr:uid="{9A950D31-DDFD-47F0-966C-02F0D56A57A8}"/>
    <cellStyle name="通貨 7 6 2 4" xfId="52224" xr:uid="{1B6D007A-7544-4C6A-AA7A-D7D476A34C41}"/>
    <cellStyle name="通貨 7 6 2 5" xfId="53888" xr:uid="{C97BAEEE-4188-4B70-9DC1-420E9DFFE392}"/>
    <cellStyle name="通貨 7 6 2 6" xfId="51808" xr:uid="{F79BB523-C3C6-4FD9-A6E4-7E25D598DF49}"/>
    <cellStyle name="通貨 7 6 3" xfId="2181" xr:uid="{4135FC4E-5EB2-49D1-ADE8-3741A70461BB}"/>
    <cellStyle name="通貨 7 6 3 2" xfId="53264" xr:uid="{A4BAAE1E-1BF5-404F-B0BE-D1D4D9D497F1}"/>
    <cellStyle name="通貨 7 6 3 2 2" xfId="54928" xr:uid="{8C0AC1D8-B9D4-4FA5-AA8C-E64E523FBE4F}"/>
    <cellStyle name="通貨 7 6 3 3" xfId="54096" xr:uid="{76212B8E-1E40-40A3-9C16-E80DAE4854AC}"/>
    <cellStyle name="通貨 7 6 3 4" xfId="52432" xr:uid="{12FF09D8-13B6-4E43-ADE3-76CB1C1974B9}"/>
    <cellStyle name="通貨 7 6 4" xfId="52848" xr:uid="{6EA742F4-E403-4CA5-B31A-DF5899298BA1}"/>
    <cellStyle name="通貨 7 6 4 2" xfId="54512" xr:uid="{CCEA09A5-504A-482F-86F1-A7F1D4345616}"/>
    <cellStyle name="通貨 7 6 5" xfId="52016" xr:uid="{2584E550-6919-405A-9D78-9E819DB90056}"/>
    <cellStyle name="通貨 7 6 6" xfId="53680" xr:uid="{9A0E824E-C3DC-4174-9772-5C199387EB15}"/>
    <cellStyle name="通貨 7 6 7" xfId="51600" xr:uid="{27F41DEE-B40A-4FD0-A6BC-68FF52397A80}"/>
    <cellStyle name="通貨 7 7" xfId="1843" xr:uid="{243D9978-412F-4B3B-B88E-AA6EC4D73BB3}"/>
    <cellStyle name="通貨 7 7 2" xfId="2055" xr:uid="{A9943E71-8F1B-418D-98FA-E9D630F3904C}"/>
    <cellStyle name="通貨 7 7 2 2" xfId="52653" xr:uid="{510D32DF-90D2-42D8-AA6D-3B53C1674E7E}"/>
    <cellStyle name="通貨 7 7 2 2 2" xfId="53485" xr:uid="{39A58189-E18C-4777-9D58-6C91E5A72C07}"/>
    <cellStyle name="通貨 7 7 2 2 2 2" xfId="55149" xr:uid="{296D3E3A-F74D-47B8-BF61-EFEF610E7072}"/>
    <cellStyle name="通貨 7 7 2 2 3" xfId="54317" xr:uid="{6DD01EE6-C5EB-4BF0-93EF-9BD9DD6311DD}"/>
    <cellStyle name="通貨 7 7 2 3" xfId="53069" xr:uid="{BE0C9066-F009-4B10-A27F-0F5FBBA3CA84}"/>
    <cellStyle name="通貨 7 7 2 3 2" xfId="54733" xr:uid="{9708A84A-B3AF-4E9C-A475-7FD53344E9E3}"/>
    <cellStyle name="通貨 7 7 2 4" xfId="52237" xr:uid="{AD869692-D318-4404-8AE3-54085704FF82}"/>
    <cellStyle name="通貨 7 7 2 5" xfId="53901" xr:uid="{1BF636D5-9958-4BED-AC6D-B6F1229074B4}"/>
    <cellStyle name="通貨 7 7 2 6" xfId="51821" xr:uid="{F1FF899D-E491-48EA-AB91-1A7C6C96620B}"/>
    <cellStyle name="通貨 7 7 3" xfId="2194" xr:uid="{8401283A-26F9-4090-B421-812FA34B61DC}"/>
    <cellStyle name="通貨 7 7 3 2" xfId="53277" xr:uid="{6D8343DF-6135-41E2-A554-93CBCA35B406}"/>
    <cellStyle name="通貨 7 7 3 2 2" xfId="54941" xr:uid="{C2DBD397-C265-43DE-A7B4-B72761C71B5E}"/>
    <cellStyle name="通貨 7 7 3 3" xfId="54109" xr:uid="{CB298135-9BB0-4C3E-A24C-02E625D75EB1}"/>
    <cellStyle name="通貨 7 7 3 4" xfId="52445" xr:uid="{1F0682C5-3122-4170-8B4F-3B5921A8B230}"/>
    <cellStyle name="通貨 7 7 4" xfId="52861" xr:uid="{BFCB4CDC-5CEC-4586-9545-4772B82DEA1F}"/>
    <cellStyle name="通貨 7 7 4 2" xfId="54525" xr:uid="{930ED940-2885-4FA4-84A7-D377611594C9}"/>
    <cellStyle name="通貨 7 7 5" xfId="52029" xr:uid="{4F2AB566-7F27-442F-804B-EBFD3373902F}"/>
    <cellStyle name="通貨 7 7 6" xfId="53693" xr:uid="{72F52E37-9B38-4ACD-8DFC-946BD229C386}"/>
    <cellStyle name="通貨 7 7 7" xfId="51613" xr:uid="{19CBDAD7-56E3-4BE5-8C1B-DCD636503962}"/>
    <cellStyle name="通貨 7 8" xfId="1856" xr:uid="{44BF7842-90C1-4594-A85D-34ABC5BF14DD}"/>
    <cellStyle name="通貨 7 8 2" xfId="2068" xr:uid="{422A170F-E010-430A-B08C-69805CA0FEC2}"/>
    <cellStyle name="通貨 7 8 2 2" xfId="52666" xr:uid="{43768B56-ED5D-462F-8113-2594BE127C9E}"/>
    <cellStyle name="通貨 7 8 2 2 2" xfId="53498" xr:uid="{4E54A734-54F1-4FEE-83B5-EF9C91E9E00B}"/>
    <cellStyle name="通貨 7 8 2 2 2 2" xfId="55162" xr:uid="{272595D9-8B91-485F-BEDC-71501FE1FBAB}"/>
    <cellStyle name="通貨 7 8 2 2 3" xfId="54330" xr:uid="{9476E59A-69B0-408A-B908-462124040D47}"/>
    <cellStyle name="通貨 7 8 2 3" xfId="53082" xr:uid="{4036B3E1-ACFE-483A-B2CA-97BF0978CEE6}"/>
    <cellStyle name="通貨 7 8 2 3 2" xfId="54746" xr:uid="{758E10EC-8712-49B9-AEB4-7B3FFF3024E8}"/>
    <cellStyle name="通貨 7 8 2 4" xfId="52250" xr:uid="{C2A50B4B-374D-421C-9C4D-F1A6D45AD6BD}"/>
    <cellStyle name="通貨 7 8 2 5" xfId="53914" xr:uid="{519F84F3-E546-4A46-9152-E8C9974348D4}"/>
    <cellStyle name="通貨 7 8 2 6" xfId="51834" xr:uid="{4B1CE7FB-958C-420E-8FBF-AFBA97965635}"/>
    <cellStyle name="通貨 7 8 3" xfId="2207" xr:uid="{8664208F-B4DE-41AC-A0A8-0A42034F6411}"/>
    <cellStyle name="通貨 7 8 3 2" xfId="53290" xr:uid="{C9A06EDE-8A0E-4126-AA89-1D8FFCA64A63}"/>
    <cellStyle name="通貨 7 8 3 2 2" xfId="54954" xr:uid="{AF706998-3FA4-4235-953C-A3972536D426}"/>
    <cellStyle name="通貨 7 8 3 3" xfId="54122" xr:uid="{BF6A3FB7-882E-4EBC-B71C-6AD3867B29B5}"/>
    <cellStyle name="通貨 7 8 3 4" xfId="52458" xr:uid="{A2838097-5A95-4AF5-B976-A2E1DA5C574F}"/>
    <cellStyle name="通貨 7 8 4" xfId="52874" xr:uid="{5E488248-FBF7-4A36-B10C-5815AE5179CE}"/>
    <cellStyle name="通貨 7 8 4 2" xfId="54538" xr:uid="{C456F173-B8CA-4171-A159-CB1DFA3D9E9D}"/>
    <cellStyle name="通貨 7 8 5" xfId="52042" xr:uid="{4D2B8777-AD35-4FAD-BC50-DA99C36497D8}"/>
    <cellStyle name="通貨 7 8 6" xfId="53706" xr:uid="{6854CC4A-5FA6-43C6-BA87-27AB0ED249E4}"/>
    <cellStyle name="通貨 7 8 7" xfId="51626" xr:uid="{A678BDAE-AD52-4207-BC1B-1BC94A32AA4C}"/>
    <cellStyle name="通貨 7 9" xfId="1869" xr:uid="{2248157A-E8DA-4738-A0EB-7264BFA471A7}"/>
    <cellStyle name="通貨 7 9 2" xfId="2081" xr:uid="{676FA26A-C0C9-4690-9BB4-AF8F785B9CEC}"/>
    <cellStyle name="通貨 7 9 2 2" xfId="52679" xr:uid="{1F571C50-267B-483D-A55D-0A259ECA4C8A}"/>
    <cellStyle name="通貨 7 9 2 2 2" xfId="53511" xr:uid="{238500F3-D704-4240-9118-FE10202E0509}"/>
    <cellStyle name="通貨 7 9 2 2 2 2" xfId="55175" xr:uid="{579E1A6D-3251-465D-BA2E-F0A59B6C8862}"/>
    <cellStyle name="通貨 7 9 2 2 3" xfId="54343" xr:uid="{8BA36F4B-B2B8-44B7-8B8D-0C49E353E98B}"/>
    <cellStyle name="通貨 7 9 2 3" xfId="53095" xr:uid="{F0FF39F3-E014-4920-B4CB-8BD0253B4E96}"/>
    <cellStyle name="通貨 7 9 2 3 2" xfId="54759" xr:uid="{3B1CE74B-2B98-45E0-9F50-95C3C48AF690}"/>
    <cellStyle name="通貨 7 9 2 4" xfId="52263" xr:uid="{C8D85860-E6F7-45A3-A971-11FFEC778C38}"/>
    <cellStyle name="通貨 7 9 2 5" xfId="53927" xr:uid="{0AF0C868-934A-418E-9B1C-E332D8BAF5B0}"/>
    <cellStyle name="通貨 7 9 2 6" xfId="51847" xr:uid="{3AD9391F-48B6-4FF5-859F-029FA4F31271}"/>
    <cellStyle name="通貨 7 9 3" xfId="2220" xr:uid="{BE98F3F4-F69A-4604-93E4-5EEAF0D443F1}"/>
    <cellStyle name="通貨 7 9 3 2" xfId="53303" xr:uid="{0B50F419-DBAB-4ADB-83E4-39EED9991CB1}"/>
    <cellStyle name="通貨 7 9 3 2 2" xfId="54967" xr:uid="{5E024F29-4345-40FF-B991-C3E8C09E8C90}"/>
    <cellStyle name="通貨 7 9 3 3" xfId="54135" xr:uid="{7F8A72CC-3303-49EE-98EE-FCA4EBD65A26}"/>
    <cellStyle name="通貨 7 9 3 4" xfId="52471" xr:uid="{5954AF8B-AD21-4787-BF19-52DD92E273FC}"/>
    <cellStyle name="通貨 7 9 4" xfId="52887" xr:uid="{ED22B12E-4951-46D7-8993-39A3FE0A9584}"/>
    <cellStyle name="通貨 7 9 4 2" xfId="54551" xr:uid="{9CCF3815-029F-431E-8ABD-0EFBA9D0694A}"/>
    <cellStyle name="通貨 7 9 5" xfId="52055" xr:uid="{06A90BB1-B009-4C1D-BBA0-C0B8DA1D4F56}"/>
    <cellStyle name="通貨 7 9 6" xfId="53719" xr:uid="{9EEF637B-CAA4-475E-A383-8BD7C1D8D73A}"/>
    <cellStyle name="通貨 7 9 7" xfId="51639" xr:uid="{96630183-35BE-4DAD-8BA3-7228CBE6CA62}"/>
    <cellStyle name="通貨 8" xfId="1766" xr:uid="{696543D2-BF5A-4F2C-9CB1-F66C2AD9BF20}"/>
    <cellStyle name="通貨 8 10" xfId="1897" xr:uid="{7A773F5E-C16E-4B5A-8518-632BE2F55C10}"/>
    <cellStyle name="通貨 8 10 2" xfId="2109" xr:uid="{03F29B19-FABD-4550-BE64-78162410D82F}"/>
    <cellStyle name="通貨 8 10 2 2" xfId="52707" xr:uid="{2EAEA23D-A230-42F6-BA68-9549EB2D0132}"/>
    <cellStyle name="通貨 8 10 2 2 2" xfId="53539" xr:uid="{12D4CA0B-1347-4884-BB9A-A0B4DAEEF3BE}"/>
    <cellStyle name="通貨 8 10 2 2 2 2" xfId="55203" xr:uid="{24BF1D24-3506-4AD1-9B94-AEABEAFD6D53}"/>
    <cellStyle name="通貨 8 10 2 2 3" xfId="54371" xr:uid="{5D0EBD1B-DC61-4E59-8B64-D43D10717256}"/>
    <cellStyle name="通貨 8 10 2 3" xfId="53123" xr:uid="{E5D24578-3327-4988-807D-4DF7D76C9D00}"/>
    <cellStyle name="通貨 8 10 2 3 2" xfId="54787" xr:uid="{F3D70229-76B7-4CF1-A2CA-FAB8E050BE58}"/>
    <cellStyle name="通貨 8 10 2 4" xfId="52291" xr:uid="{77D2EF66-1A32-4BC2-B74E-EE5343D352DF}"/>
    <cellStyle name="通貨 8 10 2 5" xfId="53955" xr:uid="{6E8EEA83-670C-49A4-9435-6A43CF9803EF}"/>
    <cellStyle name="通貨 8 10 2 6" xfId="51875" xr:uid="{EBF1E08A-1165-495B-9CBE-0BB142550499}"/>
    <cellStyle name="通貨 8 10 3" xfId="2248" xr:uid="{0BB4C156-1656-4D52-8E57-AF98F745C3C8}"/>
    <cellStyle name="通貨 8 10 3 2" xfId="53331" xr:uid="{B8CA52A3-72F7-4742-A1B3-ABB8F5979225}"/>
    <cellStyle name="通貨 8 10 3 2 2" xfId="54995" xr:uid="{E4A95EAE-D717-4A32-8567-8CC6F8CE4C47}"/>
    <cellStyle name="通貨 8 10 3 3" xfId="54163" xr:uid="{F21C91A1-A642-4B7F-A898-BAC1047CE67A}"/>
    <cellStyle name="通貨 8 10 3 4" xfId="52499" xr:uid="{9286AD70-D2EE-4F97-8DDA-0E196C8D0490}"/>
    <cellStyle name="通貨 8 10 4" xfId="52915" xr:uid="{806F0A15-381B-4984-876B-ADBC106308C7}"/>
    <cellStyle name="通貨 8 10 4 2" xfId="54579" xr:uid="{A7B865F2-190B-43E5-9943-8F99056557D4}"/>
    <cellStyle name="通貨 8 10 5" xfId="52083" xr:uid="{74BBE473-9457-47E9-AAF8-1AD71B49C363}"/>
    <cellStyle name="通貨 8 10 6" xfId="53747" xr:uid="{FC63ACCF-753B-42BF-9E45-AF88FE193C69}"/>
    <cellStyle name="通貨 8 10 7" xfId="51667" xr:uid="{ED5BAAC6-D6A6-4773-8402-D47ABC88D9CE}"/>
    <cellStyle name="通貨 8 11" xfId="1910" xr:uid="{892C36DE-4C1B-408C-8DEB-01B8DC1D11B2}"/>
    <cellStyle name="通貨 8 11 2" xfId="51888" xr:uid="{766975E8-B2B4-4875-B8FC-CA2C4AA06882}"/>
    <cellStyle name="通貨 8 11 2 2" xfId="52720" xr:uid="{F02689B8-12E6-44EF-A9EC-0582F4F0C2DA}"/>
    <cellStyle name="通貨 8 11 2 2 2" xfId="53552" xr:uid="{0C8F082D-289E-4FEB-A73A-957B2BA81E2D}"/>
    <cellStyle name="通貨 8 11 2 2 2 2" xfId="55216" xr:uid="{0C283AE2-8128-4ADC-BF3D-DB2F9B835ADA}"/>
    <cellStyle name="通貨 8 11 2 2 3" xfId="54384" xr:uid="{F0E1FDA6-E20A-4A7E-847A-E612ABE7BE1C}"/>
    <cellStyle name="通貨 8 11 2 3" xfId="53136" xr:uid="{B4E4D80E-B9CF-469D-A950-56018444B61A}"/>
    <cellStyle name="通貨 8 11 2 3 2" xfId="54800" xr:uid="{BF6992BA-5FFD-4BAE-9E5F-9EDF6B6C542E}"/>
    <cellStyle name="通貨 8 11 2 4" xfId="52304" xr:uid="{12E5D8B3-95C7-4A7E-893B-99FCD81BC21C}"/>
    <cellStyle name="通貨 8 11 2 5" xfId="53968" xr:uid="{B418D19E-A077-4580-9E76-408C6C4EC57A}"/>
    <cellStyle name="通貨 8 11 3" xfId="52512" xr:uid="{5E55F470-5269-469A-A00A-AE6E3EC13022}"/>
    <cellStyle name="通貨 8 11 3 2" xfId="53344" xr:uid="{F249D90D-D079-4EBA-804E-9A92679C6B8C}"/>
    <cellStyle name="通貨 8 11 3 2 2" xfId="55008" xr:uid="{CE249D97-5B3C-4A0A-ACEA-E05D64120290}"/>
    <cellStyle name="通貨 8 11 3 3" xfId="54176" xr:uid="{6101FA94-F91E-4381-87B1-2CFD8AB8BF1F}"/>
    <cellStyle name="通貨 8 11 4" xfId="52928" xr:uid="{A3EAD4A2-9D16-4727-8C80-FB3D55CF623E}"/>
    <cellStyle name="通貨 8 11 4 2" xfId="54592" xr:uid="{26D11EA5-3444-494C-92A5-6E1EEC9A75E0}"/>
    <cellStyle name="通貨 8 11 5" xfId="52096" xr:uid="{D4434E77-2AB0-41CC-B9B1-672E564C22CF}"/>
    <cellStyle name="通貨 8 11 6" xfId="53760" xr:uid="{A61C1069-86DA-43E1-8EAF-387920FD7D06}"/>
    <cellStyle name="通貨 8 11 7" xfId="51680" xr:uid="{6F182B20-6700-4145-9546-8338BBDAF789}"/>
    <cellStyle name="通貨 8 12" xfId="1923" xr:uid="{E3B8A213-9A1D-489F-B775-B25F2E71A9C4}"/>
    <cellStyle name="通貨 8 12 2" xfId="51901" xr:uid="{613ECEDA-AA18-4474-9396-84157D46A668}"/>
    <cellStyle name="通貨 8 12 2 2" xfId="52733" xr:uid="{07348FD6-20C7-4304-8075-33D420CAC2DE}"/>
    <cellStyle name="通貨 8 12 2 2 2" xfId="53565" xr:uid="{CF8D4CC3-4C91-4E2E-B332-E5EB6C8BC1B6}"/>
    <cellStyle name="通貨 8 12 2 2 2 2" xfId="55229" xr:uid="{EEF99EA7-FBFF-492A-873F-798C9598E121}"/>
    <cellStyle name="通貨 8 12 2 2 3" xfId="54397" xr:uid="{4757E476-B836-42C8-9247-4E5645A5A359}"/>
    <cellStyle name="通貨 8 12 2 3" xfId="53149" xr:uid="{6D98B6D4-D9D2-4504-B920-F5BE78686313}"/>
    <cellStyle name="通貨 8 12 2 3 2" xfId="54813" xr:uid="{5362BFCE-91C5-4833-B7BE-91BAE38D029A}"/>
    <cellStyle name="通貨 8 12 2 4" xfId="52317" xr:uid="{4D73003C-48BD-4827-A3A9-74C1657B2354}"/>
    <cellStyle name="通貨 8 12 2 5" xfId="53981" xr:uid="{BFFCBF0C-EE84-4DCF-85C5-62DAD788CD96}"/>
    <cellStyle name="通貨 8 12 3" xfId="52525" xr:uid="{01137DB5-2A95-4691-B4B2-83CED195F747}"/>
    <cellStyle name="通貨 8 12 3 2" xfId="53357" xr:uid="{95806F5F-FD0C-476B-A675-9B00E7A5554C}"/>
    <cellStyle name="通貨 8 12 3 2 2" xfId="55021" xr:uid="{D2789404-8542-47F0-A3E9-F043D6615B1A}"/>
    <cellStyle name="通貨 8 12 3 3" xfId="54189" xr:uid="{C146D124-7A30-48E9-AA4F-5DF3D308F93D}"/>
    <cellStyle name="通貨 8 12 4" xfId="52941" xr:uid="{15F79B46-5CEC-4AE3-9084-0F8599D4444A}"/>
    <cellStyle name="通貨 8 12 4 2" xfId="54605" xr:uid="{89BE3EF6-DC78-4D0A-9241-4BF0644CF3A5}"/>
    <cellStyle name="通貨 8 12 5" xfId="52109" xr:uid="{3F2C6F3E-988F-4715-9434-6BE6ABA9F03B}"/>
    <cellStyle name="通貨 8 12 6" xfId="53773" xr:uid="{B6EDB21B-3459-4E65-AA75-1F054846DE48}"/>
    <cellStyle name="通貨 8 12 7" xfId="51693" xr:uid="{CCF7F8B1-C147-4109-9900-B809C06514B2}"/>
    <cellStyle name="通貨 8 13" xfId="1941" xr:uid="{B9580050-166C-4DB2-B21D-F992F052441B}"/>
    <cellStyle name="通貨 8 13 2" xfId="51915" xr:uid="{7F74153E-1FBD-4359-8938-063E3A605B33}"/>
    <cellStyle name="通貨 8 13 2 2" xfId="52747" xr:uid="{11AAD925-8ADD-40B9-9694-80D040A7BB47}"/>
    <cellStyle name="通貨 8 13 2 2 2" xfId="53579" xr:uid="{46FDDD4A-DA60-4369-8006-2CC7A5A38F26}"/>
    <cellStyle name="通貨 8 13 2 2 2 2" xfId="55243" xr:uid="{AB0D724C-EE86-425F-A47E-D6FC4CF28C55}"/>
    <cellStyle name="通貨 8 13 2 2 3" xfId="54411" xr:uid="{AE50FC7A-2170-417F-8A5C-E679D3F61621}"/>
    <cellStyle name="通貨 8 13 2 3" xfId="53163" xr:uid="{B52E1DA5-1066-49F1-9760-0697500F3441}"/>
    <cellStyle name="通貨 8 13 2 3 2" xfId="54827" xr:uid="{692504C4-9728-4509-8100-BE234AD8A22E}"/>
    <cellStyle name="通貨 8 13 2 4" xfId="52331" xr:uid="{834ACE4F-C54D-4EC6-9003-FA261AF95887}"/>
    <cellStyle name="通貨 8 13 2 5" xfId="53995" xr:uid="{DFFE5774-CC53-4F3B-A97A-F21DE9A6C44E}"/>
    <cellStyle name="通貨 8 13 3" xfId="52539" xr:uid="{4F63F70E-E778-48D7-8E79-5335D0E0B5FF}"/>
    <cellStyle name="通貨 8 13 3 2" xfId="53371" xr:uid="{D7B4B3FD-4CBB-4975-9C78-C2E425FF98D9}"/>
    <cellStyle name="通貨 8 13 3 2 2" xfId="55035" xr:uid="{DD323633-EAC3-4937-B9E7-E575FB548803}"/>
    <cellStyle name="通貨 8 13 3 3" xfId="54203" xr:uid="{BE4EDF77-07CE-424D-A633-196D4A91D1FA}"/>
    <cellStyle name="通貨 8 13 4" xfId="52955" xr:uid="{D51F6CBB-43B7-45D3-BBF4-21528B2DD3FB}"/>
    <cellStyle name="通貨 8 13 4 2" xfId="54619" xr:uid="{A4A7E36E-B001-4142-A79C-68841ADFFAE6}"/>
    <cellStyle name="通貨 8 13 5" xfId="52123" xr:uid="{E105747A-245D-48B4-8EA5-FD95DD2A0E3D}"/>
    <cellStyle name="通貨 8 13 6" xfId="53787" xr:uid="{D41283FC-23DC-489E-8540-3DE35917DB3A}"/>
    <cellStyle name="通貨 8 13 7" xfId="51707" xr:uid="{4F057CA1-EE76-4B1C-AE0B-537DAF8E134A}"/>
    <cellStyle name="通貨 8 14" xfId="1955" xr:uid="{7F3F1099-0A74-49B8-B802-48535AEF2550}"/>
    <cellStyle name="通貨 8 14 2" xfId="51929" xr:uid="{F24FB768-838C-4CE7-9BD7-38FEDBF758E1}"/>
    <cellStyle name="通貨 8 14 2 2" xfId="52761" xr:uid="{4603A392-95F7-46C6-862C-03270D58CC08}"/>
    <cellStyle name="通貨 8 14 2 2 2" xfId="53593" xr:uid="{8B3771D3-08B9-4E41-92B2-7168C51E6E6A}"/>
    <cellStyle name="通貨 8 14 2 2 2 2" xfId="55257" xr:uid="{10C41E40-F64F-4497-88D3-C9429D686E0C}"/>
    <cellStyle name="通貨 8 14 2 2 3" xfId="54425" xr:uid="{6363A546-A189-4605-B311-386CB1E766BC}"/>
    <cellStyle name="通貨 8 14 2 3" xfId="53177" xr:uid="{9AA1A01A-338B-472D-8387-978139EEEA87}"/>
    <cellStyle name="通貨 8 14 2 3 2" xfId="54841" xr:uid="{F8EFDE08-51AF-476F-B7CD-D52F43F1B0E1}"/>
    <cellStyle name="通貨 8 14 2 4" xfId="52345" xr:uid="{9D2E58F1-C080-47E4-924F-4BC80B028547}"/>
    <cellStyle name="通貨 8 14 2 5" xfId="54009" xr:uid="{E60C68E3-6C38-4584-AD19-865A1AA320AC}"/>
    <cellStyle name="通貨 8 14 3" xfId="52553" xr:uid="{537A55A1-CE83-4EF8-8345-8C04AD69A793}"/>
    <cellStyle name="通貨 8 14 3 2" xfId="53385" xr:uid="{C911CCC1-E271-4849-9531-266B9660BBA2}"/>
    <cellStyle name="通貨 8 14 3 2 2" xfId="55049" xr:uid="{0C984760-2887-451F-B18F-9F8B31C38762}"/>
    <cellStyle name="通貨 8 14 3 3" xfId="54217" xr:uid="{E9B62970-75FF-40A6-9B41-0E71EEE1AAC6}"/>
    <cellStyle name="通貨 8 14 4" xfId="52969" xr:uid="{255EB7DE-0753-4E55-A38E-09DC12ED2931}"/>
    <cellStyle name="通貨 8 14 4 2" xfId="54633" xr:uid="{500C289B-0F71-489C-B61F-AB605D948C0A}"/>
    <cellStyle name="通貨 8 14 5" xfId="52137" xr:uid="{61C0BA44-B3EB-42E8-A4EE-F5B7465076F6}"/>
    <cellStyle name="通貨 8 14 6" xfId="53801" xr:uid="{CA0BD1B9-B0AB-4FA6-A618-494D7F58AD46}"/>
    <cellStyle name="通貨 8 14 7" xfId="51721" xr:uid="{65F4F824-7A1C-4BA9-9F1F-7E85229C016B}"/>
    <cellStyle name="通貨 8 15" xfId="1969" xr:uid="{1C87147B-4C75-438C-8234-879491FCF9AA}"/>
    <cellStyle name="通貨 8 15 2" xfId="51943" xr:uid="{14E9DD7A-1378-4307-8B30-A6EE7F4553AA}"/>
    <cellStyle name="通貨 8 15 2 2" xfId="52775" xr:uid="{CDFF758E-4A49-4E97-8479-06E1ED90DAE4}"/>
    <cellStyle name="通貨 8 15 2 2 2" xfId="53607" xr:uid="{5F275D6A-87FE-4256-A870-393012256802}"/>
    <cellStyle name="通貨 8 15 2 2 2 2" xfId="55271" xr:uid="{FE519FF1-DB00-4945-9C80-FDF60C6979F4}"/>
    <cellStyle name="通貨 8 15 2 2 3" xfId="54439" xr:uid="{60E29D84-04E0-4FD3-B007-F86A76E87D19}"/>
    <cellStyle name="通貨 8 15 2 3" xfId="53191" xr:uid="{FC562B58-35B7-42E7-B0D7-B6290652C469}"/>
    <cellStyle name="通貨 8 15 2 3 2" xfId="54855" xr:uid="{318256C8-5D00-4839-A16C-F9F02B7D40C7}"/>
    <cellStyle name="通貨 8 15 2 4" xfId="52359" xr:uid="{F017E5D5-DF62-4A26-B638-0507CC2749D3}"/>
    <cellStyle name="通貨 8 15 2 5" xfId="54023" xr:uid="{226C22A3-479D-465C-91BE-A853B7F4A953}"/>
    <cellStyle name="通貨 8 15 3" xfId="52567" xr:uid="{3E9E81F3-723C-4890-93D5-E951F68985A4}"/>
    <cellStyle name="通貨 8 15 3 2" xfId="53399" xr:uid="{D0365D6A-2649-4224-BAEA-5FDBF4315CC5}"/>
    <cellStyle name="通貨 8 15 3 2 2" xfId="55063" xr:uid="{69894528-EBB6-4183-BCF9-0448F912C196}"/>
    <cellStyle name="通貨 8 15 3 3" xfId="54231" xr:uid="{0E4B159F-17BD-40AF-A3FD-B164BEC2C18F}"/>
    <cellStyle name="通貨 8 15 4" xfId="52983" xr:uid="{13982CEA-D223-4DBF-82CA-D1F4511397F9}"/>
    <cellStyle name="通貨 8 15 4 2" xfId="54647" xr:uid="{C8138F36-C832-45B5-BA5E-FB81E3A70E54}"/>
    <cellStyle name="通貨 8 15 5" xfId="52151" xr:uid="{5E986D26-261D-4456-ABD6-3A4C36C415C0}"/>
    <cellStyle name="通貨 8 15 6" xfId="53815" xr:uid="{C174DAD9-0873-4F00-9B53-6DD217F978F4}"/>
    <cellStyle name="通貨 8 15 7" xfId="51735" xr:uid="{EC9D0C93-4365-4FDD-9B72-C3910E961D2F}"/>
    <cellStyle name="通貨 8 16" xfId="1978" xr:uid="{A8C2FFEE-3FA2-4DD4-8FB6-C3D7A15F1A8C}"/>
    <cellStyle name="通貨 8 16 2" xfId="52576" xr:uid="{68C8E55E-057E-45EE-BB34-EDBC490B98B1}"/>
    <cellStyle name="通貨 8 16 2 2" xfId="53408" xr:uid="{A7ED59B9-4957-4F40-83C8-DF4A8DFD2571}"/>
    <cellStyle name="通貨 8 16 2 2 2" xfId="55072" xr:uid="{ECFD17A2-91A7-4452-BDD4-B2739E1BEC1F}"/>
    <cellStyle name="通貨 8 16 2 3" xfId="54240" xr:uid="{8B854F95-9D38-4612-97EA-1961B53729B8}"/>
    <cellStyle name="通貨 8 16 3" xfId="52992" xr:uid="{77B49825-AA08-4DFF-BA5E-65E3D83BAD5D}"/>
    <cellStyle name="通貨 8 16 3 2" xfId="54656" xr:uid="{89475F9F-E496-4142-8B9F-EDF34C7751AB}"/>
    <cellStyle name="通貨 8 16 4" xfId="52160" xr:uid="{E9935E9D-B788-4984-B177-BCCFF04FCB82}"/>
    <cellStyle name="通貨 8 16 5" xfId="53824" xr:uid="{181D8211-6D72-487F-ACB0-3A413B087ED3}"/>
    <cellStyle name="通貨 8 16 6" xfId="51744" xr:uid="{3D0FA24A-C4B2-495A-BADE-518B7ACF38E8}"/>
    <cellStyle name="通貨 8 17" xfId="2117" xr:uid="{F74B645B-B56A-424C-B0EC-61324DF453A9}"/>
    <cellStyle name="通貨 8 17 2" xfId="53200" xr:uid="{D4761838-AE92-4F3F-8D0B-57CD6F06DB0F}"/>
    <cellStyle name="通貨 8 17 2 2" xfId="54864" xr:uid="{CCD8232F-1480-49D4-B571-51367D26DD70}"/>
    <cellStyle name="通貨 8 17 3" xfId="52368" xr:uid="{2B084650-E1B7-4FD3-879D-F1FDF8B7C79B}"/>
    <cellStyle name="通貨 8 17 4" xfId="54032" xr:uid="{E50469BD-4267-4682-9258-433E380F9A5A}"/>
    <cellStyle name="通貨 8 17 5" xfId="51536" xr:uid="{E76FC2E1-06BF-466D-B506-2DEC707FCD45}"/>
    <cellStyle name="通貨 8 18" xfId="52784" xr:uid="{6BA7F3EE-885B-4C0E-907A-397A6D1C71E3}"/>
    <cellStyle name="通貨 8 18 2" xfId="54448" xr:uid="{79CBB639-437E-4AAA-90F5-1478973D58B4}"/>
    <cellStyle name="通貨 8 19" xfId="51952" xr:uid="{6695547F-6BFF-4389-95C4-7C35AB306B11}"/>
    <cellStyle name="通貨 8 2" xfId="1793" xr:uid="{315476FD-AF45-43D1-9F3D-7F40865A6771}"/>
    <cellStyle name="通貨 8 2 2" xfId="2005" xr:uid="{ECA90DD8-8519-4065-90E7-9295A78A2119}"/>
    <cellStyle name="通貨 8 2 2 2" xfId="45690" xr:uid="{4DB6FF1A-8E01-4055-BCEE-7B1BA1F0508C}"/>
    <cellStyle name="通貨 8 2 2 2 2" xfId="53435" xr:uid="{0C51DB54-3920-4FBA-B095-B9F103DDAE12}"/>
    <cellStyle name="通貨 8 2 2 2 2 2" xfId="55099" xr:uid="{86E079DB-982C-4938-8B46-CFF697BA5411}"/>
    <cellStyle name="通貨 8 2 2 2 3" xfId="52603" xr:uid="{6360A88D-0315-41DA-B283-BC515F167705}"/>
    <cellStyle name="通貨 8 2 2 2 4" xfId="54267" xr:uid="{C282C198-D4DD-4091-8ED9-3322165EBB46}"/>
    <cellStyle name="通貨 8 2 2 3" xfId="51771" xr:uid="{7EFD7CB1-2174-43CC-8D90-00C761C309C5}"/>
    <cellStyle name="通貨 8 2 2 3 2" xfId="53019" xr:uid="{4AA2C9E0-823E-492F-8A5B-C109FDD097A2}"/>
    <cellStyle name="通貨 8 2 2 3 3" xfId="54683" xr:uid="{00CB5061-BBA6-41D5-8CF6-D77A4A8F7778}"/>
    <cellStyle name="通貨 8 2 2 4" xfId="52187" xr:uid="{B2085C10-6F93-4644-A85C-359457E8C372}"/>
    <cellStyle name="通貨 8 2 2 5" xfId="53851" xr:uid="{66D75ED8-8ED7-4762-993B-FD7CB5F41279}"/>
    <cellStyle name="通貨 8 2 2 6" xfId="23999" xr:uid="{A9084B5B-C7DF-4D65-AC5A-D844578606FD}"/>
    <cellStyle name="通貨 8 2 3" xfId="2144" xr:uid="{9F2E50A6-9511-4D9D-AAF5-535B03282752}"/>
    <cellStyle name="通貨 8 2 3 2" xfId="53227" xr:uid="{41EF9651-8E73-4723-A695-2375BF9C6D19}"/>
    <cellStyle name="通貨 8 2 3 2 2" xfId="54891" xr:uid="{391D51E1-6CF2-4E04-A271-6C482E77D8D7}"/>
    <cellStyle name="通貨 8 2 3 3" xfId="52395" xr:uid="{0A241906-CCB6-42CF-B3FA-B995DF9A1A1E}"/>
    <cellStyle name="通貨 8 2 3 4" xfId="54059" xr:uid="{BDE328C7-0F97-499D-898F-A03629B854E2}"/>
    <cellStyle name="通貨 8 2 3 5" xfId="35506" xr:uid="{F69A2807-DB13-4F81-B508-16394ED55A66}"/>
    <cellStyle name="通貨 8 2 4" xfId="51563" xr:uid="{8D9415BE-FC14-4DC4-8332-CA36FB16E302}"/>
    <cellStyle name="通貨 8 2 4 2" xfId="52811" xr:uid="{4AF489D4-33F2-4087-9F63-EDDFD41EA481}"/>
    <cellStyle name="通貨 8 2 4 3" xfId="54475" xr:uid="{0B950E8F-E8BB-4992-981B-803EA6494D77}"/>
    <cellStyle name="通貨 8 2 5" xfId="51979" xr:uid="{50C7879E-F14A-4FE2-9E18-954D069B97CF}"/>
    <cellStyle name="通貨 8 2 6" xfId="53643" xr:uid="{E9C0C169-9EFC-464B-961E-78B29322F6DB}"/>
    <cellStyle name="通貨 8 2 7" xfId="13817" xr:uid="{4041FE1D-D25F-4931-A691-834AD60F5485}"/>
    <cellStyle name="通貨 8 20" xfId="53616" xr:uid="{45CB1E2C-681D-483A-BCDE-BDD91B2326F3}"/>
    <cellStyle name="通貨 8 21" xfId="2379" xr:uid="{D4115A44-BD53-42BC-91A1-637F8D9EA46C}"/>
    <cellStyle name="通貨 8 3" xfId="1806" xr:uid="{FEBD943D-4336-4811-ACBD-14BEC6F4C7F2}"/>
    <cellStyle name="通貨 8 3 2" xfId="2018" xr:uid="{71613320-A0D8-4AEA-A871-E847270F41C9}"/>
    <cellStyle name="通貨 8 3 2 2" xfId="51784" xr:uid="{610009BE-34C3-4857-B3C6-2E19A4D3A4BB}"/>
    <cellStyle name="通貨 8 3 2 2 2" xfId="53448" xr:uid="{98712F9A-AC5D-4846-A023-4A457488314C}"/>
    <cellStyle name="通貨 8 3 2 2 2 2" xfId="55112" xr:uid="{83FCF252-867D-4195-BFE1-5F4FE5E4699B}"/>
    <cellStyle name="通貨 8 3 2 2 3" xfId="52616" xr:uid="{032F5A47-D379-4CB6-9B0B-0A613323F38B}"/>
    <cellStyle name="通貨 8 3 2 2 4" xfId="54280" xr:uid="{3E93E504-D2AE-40D5-A7ED-AB399CE5F69A}"/>
    <cellStyle name="通貨 8 3 2 3" xfId="53032" xr:uid="{146A9649-37DA-4D29-AB8B-8594B11918E7}"/>
    <cellStyle name="通貨 8 3 2 3 2" xfId="54696" xr:uid="{14A1F6F6-83F9-4BAF-9456-98FB1C6AB2F4}"/>
    <cellStyle name="通貨 8 3 2 4" xfId="52200" xr:uid="{60D7DC88-AD80-4BCF-B270-3829AE6F4377}"/>
    <cellStyle name="通貨 8 3 2 5" xfId="53864" xr:uid="{90ADEBFF-C9A2-42DB-AB4F-946C58A0C79B}"/>
    <cellStyle name="通貨 8 3 2 6" xfId="45627" xr:uid="{75C2BE1E-FE84-4C3B-A901-9F34BF5EC551}"/>
    <cellStyle name="通貨 8 3 3" xfId="2157" xr:uid="{3069CFE9-F483-48B5-8432-51662FF48E88}"/>
    <cellStyle name="通貨 8 3 3 2" xfId="53240" xr:uid="{D697D6E4-B1BC-41BB-AB98-4BD9C7036BFB}"/>
    <cellStyle name="通貨 8 3 3 2 2" xfId="54904" xr:uid="{9C2AB894-AADE-458A-A566-BCA2B33B34C0}"/>
    <cellStyle name="通貨 8 3 3 3" xfId="52408" xr:uid="{09E2F9EF-E353-4C31-BA4A-51DC898EC0BB}"/>
    <cellStyle name="通貨 8 3 3 4" xfId="54072" xr:uid="{E5ED36AE-884E-4940-8B09-2C85D1A43CD1}"/>
    <cellStyle name="通貨 8 3 3 5" xfId="51576" xr:uid="{C2AE2A86-01B2-44FB-A97A-03663532BA4D}"/>
    <cellStyle name="通貨 8 3 4" xfId="52824" xr:uid="{7C0FF5F6-AA73-49AA-AEB9-798818026311}"/>
    <cellStyle name="通貨 8 3 4 2" xfId="54488" xr:uid="{6A4E73A4-9BDB-46B2-896D-21E0840A4C04}"/>
    <cellStyle name="通貨 8 3 5" xfId="51992" xr:uid="{74CC6F9D-B0AC-4469-BDDC-05181AFE3E95}"/>
    <cellStyle name="通貨 8 3 6" xfId="53656" xr:uid="{385E4D53-6117-4368-A17E-A153129F13D6}"/>
    <cellStyle name="通貨 8 3 7" xfId="23936" xr:uid="{4F6CD7E5-2051-43C7-AB3A-62167F1AB2DF}"/>
    <cellStyle name="通貨 8 4" xfId="1819" xr:uid="{48E8ED68-3B22-4EF4-B15D-0F0157AE3DA6}"/>
    <cellStyle name="通貨 8 4 2" xfId="2031" xr:uid="{4285C1DA-5755-4942-BC6B-A79BD691B88E}"/>
    <cellStyle name="通貨 8 4 2 2" xfId="52629" xr:uid="{627998CF-1F4F-4015-8B4C-01591E22106D}"/>
    <cellStyle name="通貨 8 4 2 2 2" xfId="53461" xr:uid="{F2CF32A7-C3BB-4A2D-A18F-BBB9FBED30AF}"/>
    <cellStyle name="通貨 8 4 2 2 2 2" xfId="55125" xr:uid="{BFC7E6C0-243E-4E24-B54E-54CCFD9F1A24}"/>
    <cellStyle name="通貨 8 4 2 2 3" xfId="54293" xr:uid="{77B74B02-144C-4228-A598-8F95693CA436}"/>
    <cellStyle name="通貨 8 4 2 3" xfId="53045" xr:uid="{AC7F7673-5061-4979-B7E9-20656408E878}"/>
    <cellStyle name="通貨 8 4 2 3 2" xfId="54709" xr:uid="{AA778C77-098B-40B1-B64F-9A3D364C12DB}"/>
    <cellStyle name="通貨 8 4 2 4" xfId="52213" xr:uid="{9157BEAF-7199-4443-9BBD-1869B5FFFD5B}"/>
    <cellStyle name="通貨 8 4 2 5" xfId="53877" xr:uid="{BB270E98-5030-493F-A661-2E3A27FBE610}"/>
    <cellStyle name="通貨 8 4 2 6" xfId="51797" xr:uid="{9DF60C4D-7695-4215-A2DD-240B2F67F3B7}"/>
    <cellStyle name="通貨 8 4 3" xfId="2170" xr:uid="{29CFDD82-1702-4690-A994-E13F626F24F0}"/>
    <cellStyle name="通貨 8 4 3 2" xfId="53253" xr:uid="{FC9B4E78-80B2-40CE-A421-6F36C92994CC}"/>
    <cellStyle name="通貨 8 4 3 2 2" xfId="54917" xr:uid="{723708F8-4EB5-492B-A452-3C37B720ECEC}"/>
    <cellStyle name="通貨 8 4 3 3" xfId="52421" xr:uid="{9ABCD67E-39CC-46E3-87B9-A4994F85F2C9}"/>
    <cellStyle name="通貨 8 4 3 4" xfId="54085" xr:uid="{EBDD795A-5047-49B0-AE47-0A1F02A571AF}"/>
    <cellStyle name="通貨 8 4 3 5" xfId="51589" xr:uid="{7F0B45F7-3F49-4DBA-A67C-39EE895B934C}"/>
    <cellStyle name="通貨 8 4 4" xfId="52837" xr:uid="{AC3564F5-BFA8-4DB2-BCD2-862CAD4550C6}"/>
    <cellStyle name="通貨 8 4 4 2" xfId="54501" xr:uid="{EFE1FE08-A85A-4689-B6D4-5ED00EE6988C}"/>
    <cellStyle name="通貨 8 4 5" xfId="52005" xr:uid="{EFF203A0-6A15-44D7-89AB-D06B6AEDB3F7}"/>
    <cellStyle name="通貨 8 4 6" xfId="53669" xr:uid="{AE4005CF-3D76-4794-9EAB-76A7EB079645}"/>
    <cellStyle name="通貨 8 4 7" xfId="24747" xr:uid="{402F495C-00FD-4E39-BE4D-2AE2C27B763C}"/>
    <cellStyle name="通貨 8 5" xfId="1832" xr:uid="{5E7721A9-5677-404C-817F-8528167F6E76}"/>
    <cellStyle name="通貨 8 5 2" xfId="2044" xr:uid="{BD5C1D81-AA20-4E7A-B362-0A1349AADC29}"/>
    <cellStyle name="通貨 8 5 2 2" xfId="52642" xr:uid="{30ED3C54-4D20-4032-AF34-CDF7FF6E602C}"/>
    <cellStyle name="通貨 8 5 2 2 2" xfId="53474" xr:uid="{1CCB48CF-CC1A-432A-9994-C02764430596}"/>
    <cellStyle name="通貨 8 5 2 2 2 2" xfId="55138" xr:uid="{89493933-8F71-465E-8C35-E9066862624C}"/>
    <cellStyle name="通貨 8 5 2 2 3" xfId="54306" xr:uid="{AA18F8B3-0CE8-463D-A997-FFFC3D9FF8B2}"/>
    <cellStyle name="通貨 8 5 2 3" xfId="53058" xr:uid="{1CDD03D6-6560-4115-BDCD-02AD3C6BCC7B}"/>
    <cellStyle name="通貨 8 5 2 3 2" xfId="54722" xr:uid="{36EE8528-1A63-45B7-B3F8-E12BA8E5CE96}"/>
    <cellStyle name="通貨 8 5 2 4" xfId="52226" xr:uid="{62E839B5-CA53-4868-9ABF-82E34E4F4BDB}"/>
    <cellStyle name="通貨 8 5 2 5" xfId="53890" xr:uid="{F73E3CC0-3EC6-499A-AAE6-BA9F628CC341}"/>
    <cellStyle name="通貨 8 5 2 6" xfId="51810" xr:uid="{57109C50-2572-4D3C-BC6C-DAAA163917D7}"/>
    <cellStyle name="通貨 8 5 3" xfId="2183" xr:uid="{92043057-42EF-48B7-BFF7-DA7A0F896336}"/>
    <cellStyle name="通貨 8 5 3 2" xfId="53266" xr:uid="{756F7AFF-CFFC-4195-9C10-969781B0C995}"/>
    <cellStyle name="通貨 8 5 3 2 2" xfId="54930" xr:uid="{A76EF7A2-436C-4F22-B922-7F5D47C1784B}"/>
    <cellStyle name="通貨 8 5 3 3" xfId="54098" xr:uid="{FAA4FB8F-EC6C-4FE2-A46F-597A940D2426}"/>
    <cellStyle name="通貨 8 5 3 4" xfId="52434" xr:uid="{60FC1819-E0EF-4FE5-A1C6-C018FE993875}"/>
    <cellStyle name="通貨 8 5 4" xfId="52850" xr:uid="{80BFED17-0B2C-43FD-AA83-389274182BAD}"/>
    <cellStyle name="通貨 8 5 4 2" xfId="54514" xr:uid="{93289887-60B0-44AA-B165-21B50591AB3C}"/>
    <cellStyle name="通貨 8 5 5" xfId="52018" xr:uid="{CF702A18-E77A-476E-9336-92C097DB5AA4}"/>
    <cellStyle name="通貨 8 5 6" xfId="53682" xr:uid="{F70DD6F9-AFAF-4845-82C4-94B4C4C1F5F7}"/>
    <cellStyle name="通貨 8 5 7" xfId="51602" xr:uid="{78F3B7D6-B611-4543-9E06-8B414404E8FC}"/>
    <cellStyle name="通貨 8 6" xfId="1845" xr:uid="{C3DE5E2C-9EFC-42B1-B63D-B87778386326}"/>
    <cellStyle name="通貨 8 6 2" xfId="2057" xr:uid="{8A7AC391-3F20-4AAD-B37C-EBAA626B3D3B}"/>
    <cellStyle name="通貨 8 6 2 2" xfId="52655" xr:uid="{0B47C0D6-DE37-4124-A685-D5D77522A6E5}"/>
    <cellStyle name="通貨 8 6 2 2 2" xfId="53487" xr:uid="{988F46A6-3A9A-4E39-91F2-DF1BD6B2D960}"/>
    <cellStyle name="通貨 8 6 2 2 2 2" xfId="55151" xr:uid="{E37F6EE5-0C13-4FD9-8CAA-C3EF3E50CC1A}"/>
    <cellStyle name="通貨 8 6 2 2 3" xfId="54319" xr:uid="{EC773853-3263-45AA-AF54-F5323FFC3030}"/>
    <cellStyle name="通貨 8 6 2 3" xfId="53071" xr:uid="{B6C67FE6-0BD7-4043-BFE2-3C459810FD73}"/>
    <cellStyle name="通貨 8 6 2 3 2" xfId="54735" xr:uid="{C6CDFA22-94E6-4FAC-A04A-B5CB0E4CDA91}"/>
    <cellStyle name="通貨 8 6 2 4" xfId="52239" xr:uid="{14EE0A18-6FD1-4FA9-BB72-85902836053D}"/>
    <cellStyle name="通貨 8 6 2 5" xfId="53903" xr:uid="{7FD2A421-4E5E-44ED-808E-AC5A3CEF77B0}"/>
    <cellStyle name="通貨 8 6 2 6" xfId="51823" xr:uid="{60825208-5CBE-4EFB-A9B6-6C8FE7C1175E}"/>
    <cellStyle name="通貨 8 6 3" xfId="2196" xr:uid="{F3036EBE-832C-4F51-977C-0A1F2C14EAE4}"/>
    <cellStyle name="通貨 8 6 3 2" xfId="53279" xr:uid="{882AAEDF-C8BF-4D11-AE26-C70DC47274B6}"/>
    <cellStyle name="通貨 8 6 3 2 2" xfId="54943" xr:uid="{39D6736B-03C2-407C-8955-835FE81430B2}"/>
    <cellStyle name="通貨 8 6 3 3" xfId="54111" xr:uid="{887E9B14-FE4A-4D60-8569-3910A1B9C6C7}"/>
    <cellStyle name="通貨 8 6 3 4" xfId="52447" xr:uid="{E3AF352E-4F22-4D2C-8CE2-A8F91EE850E2}"/>
    <cellStyle name="通貨 8 6 4" xfId="52863" xr:uid="{9C4FC598-2B1A-4542-AE0E-788BDC9CB614}"/>
    <cellStyle name="通貨 8 6 4 2" xfId="54527" xr:uid="{7869C075-59DA-4859-8BF8-B1A226B1D443}"/>
    <cellStyle name="通貨 8 6 5" xfId="52031" xr:uid="{06FDAB0B-BB43-49E6-BA7E-30F0346ECDC2}"/>
    <cellStyle name="通貨 8 6 6" xfId="53695" xr:uid="{023D0EF3-0EAA-44EF-B959-9F47C7322B88}"/>
    <cellStyle name="通貨 8 6 7" xfId="51615" xr:uid="{8ED67C9F-6532-41B3-9525-E5164FA9ED97}"/>
    <cellStyle name="通貨 8 7" xfId="1858" xr:uid="{966A1283-B9D7-49B5-8ECE-6E4A8A3D590A}"/>
    <cellStyle name="通貨 8 7 2" xfId="2070" xr:uid="{71E33D35-79EB-45C3-AA5B-E8F97B35E76D}"/>
    <cellStyle name="通貨 8 7 2 2" xfId="52668" xr:uid="{2E844D67-EB55-4506-9E9F-4B951646754E}"/>
    <cellStyle name="通貨 8 7 2 2 2" xfId="53500" xr:uid="{742EA625-CED0-4DB1-A609-48729018FE20}"/>
    <cellStyle name="通貨 8 7 2 2 2 2" xfId="55164" xr:uid="{B374C3EB-DF73-48F3-8D31-591C0AB596CE}"/>
    <cellStyle name="通貨 8 7 2 2 3" xfId="54332" xr:uid="{6CAE3984-EA7F-449D-A9A2-58B3052D728C}"/>
    <cellStyle name="通貨 8 7 2 3" xfId="53084" xr:uid="{B6B3264F-F89D-43F8-92A5-9EB83473BB3D}"/>
    <cellStyle name="通貨 8 7 2 3 2" xfId="54748" xr:uid="{64EF7D18-B6EC-444C-865F-7F41A6D3FDAD}"/>
    <cellStyle name="通貨 8 7 2 4" xfId="52252" xr:uid="{5AB8BC9B-79B2-435D-953C-745F1652381B}"/>
    <cellStyle name="通貨 8 7 2 5" xfId="53916" xr:uid="{4E8B17EC-13FB-4C77-BA75-2469B3BD5A43}"/>
    <cellStyle name="通貨 8 7 2 6" xfId="51836" xr:uid="{2B6A2F96-0DE8-4AC4-9FBF-176D5BE8045A}"/>
    <cellStyle name="通貨 8 7 3" xfId="2209" xr:uid="{296F6777-15A9-400A-8263-17F2A6BD0CC9}"/>
    <cellStyle name="通貨 8 7 3 2" xfId="53292" xr:uid="{5EA78670-90CC-44E8-A59F-E54971BCD12B}"/>
    <cellStyle name="通貨 8 7 3 2 2" xfId="54956" xr:uid="{815AA5D4-D964-4327-A6D9-D4925DA24E92}"/>
    <cellStyle name="通貨 8 7 3 3" xfId="54124" xr:uid="{846EFB0E-F48E-4BE3-A150-4781713385A1}"/>
    <cellStyle name="通貨 8 7 3 4" xfId="52460" xr:uid="{919A3F3F-3C27-44B2-8E9A-42DC7465643B}"/>
    <cellStyle name="通貨 8 7 4" xfId="52876" xr:uid="{BCD9FE17-8E44-42E0-BBDA-368CBB62E6DE}"/>
    <cellStyle name="通貨 8 7 4 2" xfId="54540" xr:uid="{181F99D2-BFE3-4D3C-8330-CC55344133C4}"/>
    <cellStyle name="通貨 8 7 5" xfId="52044" xr:uid="{EC6FABFA-23EB-42DF-96C6-23E5548ACEEC}"/>
    <cellStyle name="通貨 8 7 6" xfId="53708" xr:uid="{21CBC587-4A22-4427-9E45-409FAB5F60C6}"/>
    <cellStyle name="通貨 8 7 7" xfId="51628" xr:uid="{D34E8D91-4E13-4110-82AF-B34EE21913D0}"/>
    <cellStyle name="通貨 8 8" xfId="1871" xr:uid="{0D69A4A7-0116-4DCE-8E44-9A35F56FF3EC}"/>
    <cellStyle name="通貨 8 8 2" xfId="2083" xr:uid="{582B79D1-582A-4DB2-AF83-45F3C48C5394}"/>
    <cellStyle name="通貨 8 8 2 2" xfId="52681" xr:uid="{9DF83F85-7723-4BBB-A744-8F91CB4FA58A}"/>
    <cellStyle name="通貨 8 8 2 2 2" xfId="53513" xr:uid="{5B9A7227-C112-4052-A119-8C82B17C309F}"/>
    <cellStyle name="通貨 8 8 2 2 2 2" xfId="55177" xr:uid="{B7A6F0FF-B2CB-4106-9A12-BA7C270BA5E2}"/>
    <cellStyle name="通貨 8 8 2 2 3" xfId="54345" xr:uid="{E5EE2536-A9DE-44D6-9EC6-D647DBA5D853}"/>
    <cellStyle name="通貨 8 8 2 3" xfId="53097" xr:uid="{93788C5A-9AB6-42FB-BB80-0D9EC851F56D}"/>
    <cellStyle name="通貨 8 8 2 3 2" xfId="54761" xr:uid="{0B78D613-06A6-46F7-8DE6-0BA5E8AFE1D3}"/>
    <cellStyle name="通貨 8 8 2 4" xfId="52265" xr:uid="{CA6AF26A-0F8D-4E5F-AFFB-2BBB62445D45}"/>
    <cellStyle name="通貨 8 8 2 5" xfId="53929" xr:uid="{93FE28F9-CF3A-4470-8599-5ACC890CAF73}"/>
    <cellStyle name="通貨 8 8 2 6" xfId="51849" xr:uid="{CE1564A5-C4F9-487C-9564-FBEF1096698A}"/>
    <cellStyle name="通貨 8 8 3" xfId="2222" xr:uid="{4D8B5F91-7C13-4142-9EB9-60BCBE42CED0}"/>
    <cellStyle name="通貨 8 8 3 2" xfId="53305" xr:uid="{E7698D00-D9B8-4360-895D-3B1BD63A080F}"/>
    <cellStyle name="通貨 8 8 3 2 2" xfId="54969" xr:uid="{23D1B726-52AB-4DF1-B008-1C8D6923E8FA}"/>
    <cellStyle name="通貨 8 8 3 3" xfId="54137" xr:uid="{B300AAC7-654D-457B-B797-C97759CC6367}"/>
    <cellStyle name="通貨 8 8 3 4" xfId="52473" xr:uid="{0B1A1CE8-56AF-4B0E-AA1A-E5D501ADA1D2}"/>
    <cellStyle name="通貨 8 8 4" xfId="52889" xr:uid="{D754BFF0-7997-4FDA-9D05-ADA4CED12446}"/>
    <cellStyle name="通貨 8 8 4 2" xfId="54553" xr:uid="{81B7A11B-9628-4DA1-8167-2F472743F2DF}"/>
    <cellStyle name="通貨 8 8 5" xfId="52057" xr:uid="{87B95F5C-E9B0-4A12-8F46-C2E0168DC9C7}"/>
    <cellStyle name="通貨 8 8 6" xfId="53721" xr:uid="{3C5F2517-160F-4325-8C06-75C0CD3FA9A1}"/>
    <cellStyle name="通貨 8 8 7" xfId="51641" xr:uid="{9363AFE4-B31F-48B4-9523-6F3AD70E86E4}"/>
    <cellStyle name="通貨 8 9" xfId="1884" xr:uid="{5CADCC17-CA59-49A1-8B93-41D2940A5304}"/>
    <cellStyle name="通貨 8 9 2" xfId="2096" xr:uid="{2A0A9C14-BF47-4C79-8F6A-0407A5CA24E0}"/>
    <cellStyle name="通貨 8 9 2 2" xfId="52694" xr:uid="{66CFE952-7FB3-4667-9B2A-0E1529BD6C35}"/>
    <cellStyle name="通貨 8 9 2 2 2" xfId="53526" xr:uid="{97365ED3-9D8E-42EA-8ABE-1146AC11A6E9}"/>
    <cellStyle name="通貨 8 9 2 2 2 2" xfId="55190" xr:uid="{6AC10560-F607-4A39-8E46-F4732C3DB9EA}"/>
    <cellStyle name="通貨 8 9 2 2 3" xfId="54358" xr:uid="{8F2296E5-F791-4FF4-A853-FED76958E53E}"/>
    <cellStyle name="通貨 8 9 2 3" xfId="53110" xr:uid="{1BC7266A-2FF7-4E60-9EBE-7BE511D7DD3C}"/>
    <cellStyle name="通貨 8 9 2 3 2" xfId="54774" xr:uid="{EAC619D6-B4C0-4E95-A5D5-F301A9819FD7}"/>
    <cellStyle name="通貨 8 9 2 4" xfId="52278" xr:uid="{B84C8340-CCFF-497C-8723-31D304D669AC}"/>
    <cellStyle name="通貨 8 9 2 5" xfId="53942" xr:uid="{A39DA2C5-7D6E-4612-99FD-89CDCBF32922}"/>
    <cellStyle name="通貨 8 9 2 6" xfId="51862" xr:uid="{498FBAEE-2366-42AF-931C-3814D9C5EEF8}"/>
    <cellStyle name="通貨 8 9 3" xfId="2235" xr:uid="{833C0DE3-5EE0-4742-B88F-7CF8703C3CA0}"/>
    <cellStyle name="通貨 8 9 3 2" xfId="53318" xr:uid="{154D2807-0AB8-4FC5-8A2B-F2B212A5F23F}"/>
    <cellStyle name="通貨 8 9 3 2 2" xfId="54982" xr:uid="{6F7861ED-46E8-4798-B4C8-BF37CC6FE0D9}"/>
    <cellStyle name="通貨 8 9 3 3" xfId="54150" xr:uid="{04EE6675-54FA-4BD3-B01C-74EE65175615}"/>
    <cellStyle name="通貨 8 9 3 4" xfId="52486" xr:uid="{F4672E20-3631-421D-8A82-962131A8C099}"/>
    <cellStyle name="通貨 8 9 4" xfId="52902" xr:uid="{5D69861E-6E75-4174-94BE-9A0E97CADE01}"/>
    <cellStyle name="通貨 8 9 4 2" xfId="54566" xr:uid="{BD4C4230-B4E5-4655-94B7-D99F33DCD857}"/>
    <cellStyle name="通貨 8 9 5" xfId="52070" xr:uid="{3F305E78-08C7-40C4-8AAE-0BB6AB4133A1}"/>
    <cellStyle name="通貨 8 9 6" xfId="53734" xr:uid="{6FD6F858-F4BC-4C4B-ABF5-E9E727AC3A8A}"/>
    <cellStyle name="通貨 8 9 7" xfId="51654" xr:uid="{AFE0A49F-2F6E-4185-985E-DE2148F8124B}"/>
    <cellStyle name="通貨 9" xfId="1777" xr:uid="{C1220D65-A6F1-42B3-BC3D-6983A262D0DD}"/>
    <cellStyle name="通貨 9 10" xfId="53627" xr:uid="{9C1F322F-61FC-4385-B1F4-04CD823329CC}"/>
    <cellStyle name="通貨 9 11" xfId="2382" xr:uid="{A12E95A1-4466-4DB1-B295-B18DB8AC0552}"/>
    <cellStyle name="通貨 9 2" xfId="1929" xr:uid="{79994A93-5787-47F3-89B3-3855964DC463}"/>
    <cellStyle name="通貨 9 2 2" xfId="24003" xr:uid="{0991C998-ED84-4FCD-976B-40021157F3AD}"/>
    <cellStyle name="通貨 9 2 2 2" xfId="45694" xr:uid="{9442645D-4F71-4F6E-A18B-678B66E73539}"/>
    <cellStyle name="通貨 9 2 2 2 2" xfId="53567" xr:uid="{70B46C58-519D-48C1-A74D-8E08095D13EC}"/>
    <cellStyle name="通貨 9 2 2 2 2 2" xfId="55231" xr:uid="{D126CC6A-D79C-4C97-8697-4BE395B1DE74}"/>
    <cellStyle name="通貨 9 2 2 2 3" xfId="52735" xr:uid="{0393820F-5827-41F6-989F-37A432FA2467}"/>
    <cellStyle name="通貨 9 2 2 2 4" xfId="54399" xr:uid="{F6EC3338-800F-4886-B62A-12DEDAD6964F}"/>
    <cellStyle name="通貨 9 2 2 3" xfId="51903" xr:uid="{2A0F429A-D66B-49C5-A0F3-09AF10632A5E}"/>
    <cellStyle name="通貨 9 2 2 3 2" xfId="53151" xr:uid="{9976E1C6-8242-4CF9-99D7-89AAA9D4C75E}"/>
    <cellStyle name="通貨 9 2 2 3 3" xfId="54815" xr:uid="{4229747D-7607-4E25-AE6E-408561EAC2F4}"/>
    <cellStyle name="通貨 9 2 2 4" xfId="52319" xr:uid="{79823EC8-3755-48FA-AD19-3A3A1FAE92D8}"/>
    <cellStyle name="通貨 9 2 2 5" xfId="53983" xr:uid="{A88C053B-B2A5-4E92-ADDD-B466D41A3D9B}"/>
    <cellStyle name="通貨 9 2 3" xfId="35510" xr:uid="{8AECE862-15B7-4426-80E4-1994BE613735}"/>
    <cellStyle name="通貨 9 2 3 2" xfId="53359" xr:uid="{23E5E707-920C-491E-ACBB-B0DC43ECA0F2}"/>
    <cellStyle name="通貨 9 2 3 2 2" xfId="55023" xr:uid="{903D9E5A-DB7F-4743-B8E8-4917C2F2BE8B}"/>
    <cellStyle name="通貨 9 2 3 3" xfId="52527" xr:uid="{8F3E631B-C91B-4394-A774-E7EB8B2D8797}"/>
    <cellStyle name="通貨 9 2 3 4" xfId="54191" xr:uid="{59E6DE06-CC38-4C38-B37E-859F0EA992E8}"/>
    <cellStyle name="通貨 9 2 4" xfId="51695" xr:uid="{DF6B8FB6-CAD3-4BD2-9F5C-01117CD1C060}"/>
    <cellStyle name="通貨 9 2 4 2" xfId="52943" xr:uid="{F8B1C42D-0BB5-4657-BB6B-EC4DEA0EBD21}"/>
    <cellStyle name="通貨 9 2 4 3" xfId="54607" xr:uid="{DA614C86-58E8-4754-B127-BC1A77790BBF}"/>
    <cellStyle name="通貨 9 2 5" xfId="52111" xr:uid="{DD2A8803-C71B-43DF-A722-5041068C5110}"/>
    <cellStyle name="通貨 9 2 6" xfId="53775" xr:uid="{CC1772C6-C259-4415-8F92-05AFAFC35309}"/>
    <cellStyle name="通貨 9 2 7" xfId="13821" xr:uid="{DF578BC0-4003-4DCF-8185-130E25B4DEE4}"/>
    <cellStyle name="通貨 9 3" xfId="1943" xr:uid="{F700B574-01F1-4551-B17B-A4E49C87D7C0}"/>
    <cellStyle name="通貨 9 3 2" xfId="45631" xr:uid="{E7301D67-F8E2-4DFC-BAB7-7E0F6BD8766F}"/>
    <cellStyle name="通貨 9 3 2 2" xfId="51917" xr:uid="{EAB878DA-5097-411D-AE37-2C49A5FC13B5}"/>
    <cellStyle name="通貨 9 3 2 2 2" xfId="53581" xr:uid="{62814FE8-CD72-490B-8984-5432306BE5C7}"/>
    <cellStyle name="通貨 9 3 2 2 2 2" xfId="55245" xr:uid="{9ECFC024-EE61-4EE6-948D-476521950062}"/>
    <cellStyle name="通貨 9 3 2 2 3" xfId="52749" xr:uid="{09C9DCF7-E1C1-4094-915E-3D7FF6D279D1}"/>
    <cellStyle name="通貨 9 3 2 2 4" xfId="54413" xr:uid="{7DC41868-91BF-44A3-AB56-6BAD80521946}"/>
    <cellStyle name="通貨 9 3 2 3" xfId="53165" xr:uid="{C77ADF46-0FE3-4C73-9132-2D4618E8BF02}"/>
    <cellStyle name="通貨 9 3 2 3 2" xfId="54829" xr:uid="{059C1AD9-4B9C-4CDE-A288-59BF1A5817F2}"/>
    <cellStyle name="通貨 9 3 2 4" xfId="52333" xr:uid="{B092337C-F334-4AEA-9C91-08CE254320E4}"/>
    <cellStyle name="通貨 9 3 2 5" xfId="53997" xr:uid="{938B0FAC-F2FA-46A9-9C93-2FC28AB99615}"/>
    <cellStyle name="通貨 9 3 3" xfId="51709" xr:uid="{09191A6A-C59A-492A-95A1-497A97D90576}"/>
    <cellStyle name="通貨 9 3 3 2" xfId="53373" xr:uid="{7BD3A131-EF08-48FF-8FFB-AE17DA4D77ED}"/>
    <cellStyle name="通貨 9 3 3 2 2" xfId="55037" xr:uid="{5E75F507-7ADC-4727-BBD8-5930B4D3B480}"/>
    <cellStyle name="通貨 9 3 3 3" xfId="52541" xr:uid="{74BFE239-C62A-4D70-BD41-42BC4F8A7F32}"/>
    <cellStyle name="通貨 9 3 3 4" xfId="54205" xr:uid="{86E53516-1B20-4E6D-A781-0742519C4F1E}"/>
    <cellStyle name="通貨 9 3 4" xfId="52957" xr:uid="{7CD44326-9A3C-49CA-906C-541FCEA0AA53}"/>
    <cellStyle name="通貨 9 3 4 2" xfId="54621" xr:uid="{BBEB71DA-54E6-4B71-A229-C5202F4FBE35}"/>
    <cellStyle name="通貨 9 3 5" xfId="52125" xr:uid="{3932B64F-9F28-4BC7-AFFE-EC14113A2ACA}"/>
    <cellStyle name="通貨 9 3 6" xfId="53789" xr:uid="{C0485BEB-034A-43BB-9526-208503C0395B}"/>
    <cellStyle name="通貨 9 3 7" xfId="23940" xr:uid="{351C836F-B74E-47D1-BA84-70146105082F}"/>
    <cellStyle name="通貨 9 4" xfId="1957" xr:uid="{A3563C32-F8CA-4F5E-AE03-9DAD605A4BF4}"/>
    <cellStyle name="通貨 9 4 2" xfId="51931" xr:uid="{FAFA204B-5D03-4400-87A8-E856C481B9C1}"/>
    <cellStyle name="通貨 9 4 2 2" xfId="52763" xr:uid="{9EC49F4B-748E-4D8F-A13E-02D53AC92461}"/>
    <cellStyle name="通貨 9 4 2 2 2" xfId="53595" xr:uid="{4F25012E-C123-437A-A289-FAE11FD151A4}"/>
    <cellStyle name="通貨 9 4 2 2 2 2" xfId="55259" xr:uid="{BD21B471-D3F8-4560-9C93-D3365D5C5B31}"/>
    <cellStyle name="通貨 9 4 2 2 3" xfId="54427" xr:uid="{29E6208F-84EC-44C8-B6D0-E4C3B11AD4F6}"/>
    <cellStyle name="通貨 9 4 2 3" xfId="53179" xr:uid="{F12BD68A-DF46-4F60-847A-02259A4EE935}"/>
    <cellStyle name="通貨 9 4 2 3 2" xfId="54843" xr:uid="{2BCAC075-8556-4C32-9B66-863AB154C1F9}"/>
    <cellStyle name="通貨 9 4 2 4" xfId="52347" xr:uid="{65BBC3DF-0C65-4811-B956-85AE2B08FFCA}"/>
    <cellStyle name="通貨 9 4 2 5" xfId="54011" xr:uid="{EF4A2588-F892-4177-ADCE-0A49501EAB7B}"/>
    <cellStyle name="通貨 9 4 3" xfId="51723" xr:uid="{935E026E-C27B-4837-99B7-47F25AEFCEC7}"/>
    <cellStyle name="通貨 9 4 3 2" xfId="53387" xr:uid="{9BE3D2F5-DD9A-4F8F-950B-1C96E5CC320F}"/>
    <cellStyle name="通貨 9 4 3 2 2" xfId="55051" xr:uid="{4CEF340E-A5C5-4D68-8907-BA2BC5BF5DE3}"/>
    <cellStyle name="通貨 9 4 3 3" xfId="52555" xr:uid="{9B8ECCE1-60D9-4272-98FA-5DE499735142}"/>
    <cellStyle name="通貨 9 4 3 4" xfId="54219" xr:uid="{1724F925-A032-4A37-9B71-EC705BE3B52E}"/>
    <cellStyle name="通貨 9 4 4" xfId="52971" xr:uid="{D0351557-77EE-4622-8620-5FD4B6EE2AA6}"/>
    <cellStyle name="通貨 9 4 4 2" xfId="54635" xr:uid="{EC0FBC82-A13C-4BCA-A095-BDF301E20D23}"/>
    <cellStyle name="通貨 9 4 5" xfId="52139" xr:uid="{CA69AAB5-B0E6-4E2C-86F2-BCEF88F83401}"/>
    <cellStyle name="通貨 9 4 6" xfId="53803" xr:uid="{9A9AB089-5C81-4C89-B46C-F31D41A1614B}"/>
    <cellStyle name="通貨 9 4 7" xfId="24751" xr:uid="{65F63CD3-64FB-43AC-890E-3E3C1764F865}"/>
    <cellStyle name="通貨 9 5" xfId="1971" xr:uid="{7372DE19-CF3A-45AB-8F1F-BA17ADABFA96}"/>
    <cellStyle name="通貨 9 5 2" xfId="51945" xr:uid="{4074760D-BE4F-4B6A-901A-40FC6C0BDF05}"/>
    <cellStyle name="通貨 9 5 2 2" xfId="52777" xr:uid="{C05EA06A-33EC-4586-BBAE-59E7F14FF075}"/>
    <cellStyle name="通貨 9 5 2 2 2" xfId="53609" xr:uid="{2DAE3836-2429-454D-87B3-F81D0F1F4912}"/>
    <cellStyle name="通貨 9 5 2 2 2 2" xfId="55273" xr:uid="{75EC31B6-C380-477D-9B92-175092DE00F3}"/>
    <cellStyle name="通貨 9 5 2 2 3" xfId="54441" xr:uid="{60ED7C4E-94C1-402B-9616-C69FE661E570}"/>
    <cellStyle name="通貨 9 5 2 3" xfId="53193" xr:uid="{278AB61C-0CCB-418A-A0D9-016F3D88F695}"/>
    <cellStyle name="通貨 9 5 2 3 2" xfId="54857" xr:uid="{81A8A8B2-4A41-45B5-A601-140FF5475A70}"/>
    <cellStyle name="通貨 9 5 2 4" xfId="52361" xr:uid="{8177E040-ACC5-41A5-B209-BFBE14949216}"/>
    <cellStyle name="通貨 9 5 2 5" xfId="54025" xr:uid="{4F84E9F5-FAA5-49E9-8E58-6D9C73C2A7BE}"/>
    <cellStyle name="通貨 9 5 3" xfId="52569" xr:uid="{C3A51B2B-57AD-4D96-B778-060C60C6CAAE}"/>
    <cellStyle name="通貨 9 5 3 2" xfId="53401" xr:uid="{EB228943-CCE4-432C-B848-F1899F56C7D5}"/>
    <cellStyle name="通貨 9 5 3 2 2" xfId="55065" xr:uid="{CC0A3392-8324-4897-85EC-105297009BCD}"/>
    <cellStyle name="通貨 9 5 3 3" xfId="54233" xr:uid="{D222910F-DA39-401A-B688-40F84D1D4016}"/>
    <cellStyle name="通貨 9 5 4" xfId="52985" xr:uid="{D68619B1-19CD-42CD-8848-1D3067FDEAEF}"/>
    <cellStyle name="通貨 9 5 4 2" xfId="54649" xr:uid="{1BB634DC-1F8E-48D3-A635-507F33511FA4}"/>
    <cellStyle name="通貨 9 5 5" xfId="52153" xr:uid="{AED17BFE-B1CB-4D4C-B8FD-360730FBD3FF}"/>
    <cellStyle name="通貨 9 5 6" xfId="53817" xr:uid="{91C68B35-F3A6-4046-A48A-24A5D4575F9F}"/>
    <cellStyle name="通貨 9 5 7" xfId="51737" xr:uid="{736DE9EC-3807-4D22-A222-9D90C5B110FC}"/>
    <cellStyle name="通貨 9 6" xfId="1989" xr:uid="{2E25A05B-5C8A-4E7B-A8E6-43D2FAD61B9B}"/>
    <cellStyle name="通貨 9 6 2" xfId="52587" xr:uid="{9D98FC08-ED30-4034-9242-2BA5DF8C6F66}"/>
    <cellStyle name="通貨 9 6 2 2" xfId="53419" xr:uid="{B0F5DEC4-50C6-41F3-B3C6-EA8137DF6B83}"/>
    <cellStyle name="通貨 9 6 2 2 2" xfId="55083" xr:uid="{8061F893-8AFB-42A0-8909-431A38535039}"/>
    <cellStyle name="通貨 9 6 2 3" xfId="54251" xr:uid="{163A5F31-D1D1-4D46-8E9F-B3B7D53C8745}"/>
    <cellStyle name="通貨 9 6 3" xfId="53003" xr:uid="{F916329F-C78D-4780-B898-58D294DB49D6}"/>
    <cellStyle name="通貨 9 6 3 2" xfId="54667" xr:uid="{C26C2C6B-EE49-4060-AD90-A5E0B08ED505}"/>
    <cellStyle name="通貨 9 6 4" xfId="52171" xr:uid="{080782B0-179B-410A-AF4B-DEA03900A2D5}"/>
    <cellStyle name="通貨 9 6 5" xfId="53835" xr:uid="{1AF641E8-A54D-4FDF-8128-488E3F48AD6B}"/>
    <cellStyle name="通貨 9 6 6" xfId="51755" xr:uid="{7D281E30-35CA-4443-92CF-269287804E53}"/>
    <cellStyle name="通貨 9 7" xfId="2128" xr:uid="{1C746C4F-8D9D-4C21-90BF-221E2647BB24}"/>
    <cellStyle name="通貨 9 7 2" xfId="53211" xr:uid="{FD8EE552-8B10-4C36-9E96-2A3B345E1B23}"/>
    <cellStyle name="通貨 9 7 2 2" xfId="54875" xr:uid="{09EDD0FA-8377-494F-A94E-0290F853A693}"/>
    <cellStyle name="通貨 9 7 3" xfId="52379" xr:uid="{A8EA422D-198A-41F5-93FD-0595A977343E}"/>
    <cellStyle name="通貨 9 7 4" xfId="54043" xr:uid="{2B310AE1-85CA-48ED-90BB-72B75A3EB804}"/>
    <cellStyle name="通貨 9 7 5" xfId="51547" xr:uid="{3DA343AD-53FC-4CEB-BA4B-41A0F4952356}"/>
    <cellStyle name="通貨 9 8" xfId="52795" xr:uid="{AF9A770D-7BD7-473A-9E67-7B172CE8A994}"/>
    <cellStyle name="通貨 9 8 2" xfId="54459" xr:uid="{164D9799-29FE-4DDD-81F3-9BF607ECF801}"/>
    <cellStyle name="通貨 9 9" xfId="51963" xr:uid="{0D684C25-A3BF-4C4C-BCB3-9F4245291E14}"/>
    <cellStyle name="入力" xfId="18" builtinId="20" customBuiltin="1"/>
    <cellStyle name="入力 2" xfId="1105" xr:uid="{4513850D-B04A-4E33-823F-C71019BDBFAB}"/>
    <cellStyle name="入力 2 2" xfId="2440" xr:uid="{BF8F4047-8DFD-467D-B246-709F7B1C70E4}"/>
    <cellStyle name="入力 2 2 10" xfId="2945" xr:uid="{B2D70441-B612-49A8-8098-3F3AEBE4A1B3}"/>
    <cellStyle name="入力 2 2 10 10" xfId="8973" xr:uid="{395C1D1D-1063-41A6-9DB2-413F471FE599}"/>
    <cellStyle name="入力 2 2 10 10 2" xfId="19729" xr:uid="{E5602E92-4D4D-43AA-9DAC-9DFD38C90A80}"/>
    <cellStyle name="入力 2 2 10 10 2 2" xfId="41420" xr:uid="{6F4F365A-5E4D-4351-B2B6-161D7EBB7160}"/>
    <cellStyle name="入力 2 2 10 10 3" xfId="30661" xr:uid="{C3107495-D14F-41CC-B14B-5CD9C2EFE2F9}"/>
    <cellStyle name="入力 2 2 10 11" xfId="9598" xr:uid="{510828EC-290C-4B43-A8CB-42B6B0CB021A}"/>
    <cellStyle name="入力 2 2 10 11 2" xfId="20355" xr:uid="{68C2CF02-741B-483C-A079-8D6ECBC9CF79}"/>
    <cellStyle name="入力 2 2 10 11 2 2" xfId="42046" xr:uid="{EF277481-67B3-4976-9EB2-F622ABD6A04B}"/>
    <cellStyle name="入力 2 2 10 11 3" xfId="31287" xr:uid="{A37A9C91-DA1E-46C3-A1C3-EAE6C7CBC65A}"/>
    <cellStyle name="入力 2 2 10 12" xfId="10233" xr:uid="{4087F7D1-9F71-48BB-A6AF-D8A62B55DA6E}"/>
    <cellStyle name="入力 2 2 10 12 2" xfId="20990" xr:uid="{BF96623B-9F8D-4B86-A568-FB569F199D1F}"/>
    <cellStyle name="入力 2 2 10 12 2 2" xfId="42681" xr:uid="{1B155BE5-12FC-4EB4-9FAD-92B9D8E9B7DE}"/>
    <cellStyle name="入力 2 2 10 12 3" xfId="31922" xr:uid="{449EC47C-392C-4E4E-81F6-A4B3268C5E95}"/>
    <cellStyle name="入力 2 2 10 13" xfId="10885" xr:uid="{0B3CFEED-0AFD-4E46-B88B-32BB2CF7A901}"/>
    <cellStyle name="入力 2 2 10 13 2" xfId="21642" xr:uid="{A0C3F8EE-BB4B-4D97-9D5C-A5DE70A8E396}"/>
    <cellStyle name="入力 2 2 10 13 2 2" xfId="43333" xr:uid="{2EF0C3E9-83B3-47B5-A0E1-040F943EC121}"/>
    <cellStyle name="入力 2 2 10 13 3" xfId="32574" xr:uid="{AEE0A0FC-D94A-4C05-B18B-98BC20475A41}"/>
    <cellStyle name="入力 2 2 10 14" xfId="11510" xr:uid="{2CE0B0B2-57AC-40B1-A97D-15B5DA19F802}"/>
    <cellStyle name="入力 2 2 10 14 2" xfId="22267" xr:uid="{E2B40B58-DF1A-45E7-B4A0-099F0AAF55A8}"/>
    <cellStyle name="入力 2 2 10 14 2 2" xfId="43958" xr:uid="{B0F3B537-2F4E-456C-B4E9-BD324131FDC5}"/>
    <cellStyle name="入力 2 2 10 14 3" xfId="33199" xr:uid="{5931FF06-C637-40C1-8871-11915286D24C}"/>
    <cellStyle name="入力 2 2 10 15" xfId="12115" xr:uid="{1DEDDD72-BC30-4AE5-B9A2-5271B4A231B3}"/>
    <cellStyle name="入力 2 2 10 15 2" xfId="22872" xr:uid="{D7ACE4D9-FD5E-4A8A-A1F2-123C7154B70C}"/>
    <cellStyle name="入力 2 2 10 15 2 2" xfId="44563" xr:uid="{7274E563-F7BD-4CA3-A27B-6F84A80ED676}"/>
    <cellStyle name="入力 2 2 10 15 3" xfId="33804" xr:uid="{355A775E-4DE6-4711-84A8-0A8CFF70ED6A}"/>
    <cellStyle name="入力 2 2 10 16" xfId="12744" xr:uid="{D2681644-8071-49A7-AC9A-45D80885557B}"/>
    <cellStyle name="入力 2 2 10 16 2" xfId="23501" xr:uid="{4EF68AB6-6C91-4A56-BEB1-EE7D95170EA9}"/>
    <cellStyle name="入力 2 2 10 16 2 2" xfId="45192" xr:uid="{9A32700E-8E90-42D2-A1AE-295D6F8B0F8A}"/>
    <cellStyle name="入力 2 2 10 16 3" xfId="34433" xr:uid="{759DF2AF-321A-459D-82E4-5DEC6CFE3CE9}"/>
    <cellStyle name="入力 2 2 10 17" xfId="13415" xr:uid="{DE10B4E3-442B-4583-AF44-64D37B74AD3C}"/>
    <cellStyle name="入力 2 2 10 17 2" xfId="35104" xr:uid="{D6ACF049-6F1B-4ECD-A2AA-38BCC7A8408D}"/>
    <cellStyle name="入力 2 2 10 18" xfId="24344" xr:uid="{C5CE28AD-DEA5-4FFD-8C78-1A82754AFB6C}"/>
    <cellStyle name="入力 2 2 10 19" xfId="46042" xr:uid="{4F4663E9-3C3C-490D-A942-232AEF2CA3E1}"/>
    <cellStyle name="入力 2 2 10 2" xfId="3596" xr:uid="{7AC025EF-FD61-40D0-AB20-DFA913CD4DF0}"/>
    <cellStyle name="入力 2 2 10 2 2" xfId="14352" xr:uid="{17C39843-5396-446D-A86A-DFC5468F47BE}"/>
    <cellStyle name="入力 2 2 10 2 2 2" xfId="36042" xr:uid="{86CA128D-A463-43D3-B292-A46FC0D63912}"/>
    <cellStyle name="入力 2 2 10 2 2 3" xfId="50253" xr:uid="{EFC5E1DB-BA25-455B-8018-9CB0895A09EC}"/>
    <cellStyle name="入力 2 2 10 2 3" xfId="25284" xr:uid="{C5C5182C-26C2-4C28-B9F9-0DE11C2A327D}"/>
    <cellStyle name="入力 2 2 10 2 4" xfId="48084" xr:uid="{E001A450-68DD-4390-82FA-F713AC2532C4}"/>
    <cellStyle name="入力 2 2 10 20" xfId="46720" xr:uid="{94189D10-C5F6-4CE3-91B3-F3DB7E58153F}"/>
    <cellStyle name="入力 2 2 10 21" xfId="47404" xr:uid="{567AAF8A-A9CE-44BD-AA8E-9092C58EFF01}"/>
    <cellStyle name="入力 2 2 10 3" xfId="4276" xr:uid="{2BFD0329-8427-49E6-AD42-314368D0A75F}"/>
    <cellStyle name="入力 2 2 10 3 2" xfId="15032" xr:uid="{DEA7AD64-35E8-43CC-9A67-5B275B4335EF}"/>
    <cellStyle name="入力 2 2 10 3 2 2" xfId="36722" xr:uid="{87A2CAE5-D6A8-4078-81DA-FE81D7AEA44C}"/>
    <cellStyle name="入力 2 2 10 3 2 3" xfId="50933" xr:uid="{15439F5C-D651-4FDF-B6FB-BEF361EDEF18}"/>
    <cellStyle name="入力 2 2 10 3 3" xfId="25964" xr:uid="{A3089572-4634-421A-8AB1-6AC7645545BD}"/>
    <cellStyle name="入力 2 2 10 3 4" xfId="48764" xr:uid="{DBC03B29-DFD9-4F14-8B35-07ED988CBD33}"/>
    <cellStyle name="入力 2 2 10 4" xfId="4952" xr:uid="{400BE920-FFE0-4FEE-97E7-B3A7531FD016}"/>
    <cellStyle name="入力 2 2 10 4 2" xfId="15708" xr:uid="{775C70AA-9534-4300-A43F-943CC367ACB6}"/>
    <cellStyle name="入力 2 2 10 4 2 2" xfId="37398" xr:uid="{AE26BBD8-4FD0-45AB-BF46-A3990E11AA6E}"/>
    <cellStyle name="入力 2 2 10 4 3" xfId="26640" xr:uid="{90CC9792-D0C7-4B3D-B76C-68D8EA8D5065}"/>
    <cellStyle name="入力 2 2 10 4 4" xfId="49573" xr:uid="{CDFBE4BD-9AFF-4F51-9177-6395F5256D13}"/>
    <cellStyle name="入力 2 2 10 5" xfId="5632" xr:uid="{A100A505-BC04-4A8B-AF78-540126213D28}"/>
    <cellStyle name="入力 2 2 10 5 2" xfId="16388" xr:uid="{59E16C7E-5C9C-498D-80F6-18EC675ACFB1}"/>
    <cellStyle name="入力 2 2 10 5 2 2" xfId="38078" xr:uid="{057B9593-5A0A-48B0-9F4F-842441A7BEBE}"/>
    <cellStyle name="入力 2 2 10 5 3" xfId="27319" xr:uid="{9B203A7E-88DE-47EF-8C6A-598953468490}"/>
    <cellStyle name="入力 2 2 10 6" xfId="6315" xr:uid="{0543274E-3A29-41AB-8FEE-E0A4E1492B24}"/>
    <cellStyle name="入力 2 2 10 6 2" xfId="17071" xr:uid="{3C6E5B2B-B823-4BBD-A2C9-046E0080233A}"/>
    <cellStyle name="入力 2 2 10 6 2 2" xfId="38761" xr:uid="{616C37C5-9405-42BF-86F5-3164E8C82645}"/>
    <cellStyle name="入力 2 2 10 6 3" xfId="28002" xr:uid="{0F93D8AD-65F1-46B5-93D4-71FE0D4D112D}"/>
    <cellStyle name="入力 2 2 10 7" xfId="6994" xr:uid="{0FCA4104-2E3F-44A5-BFB4-E4D0C239DF98}"/>
    <cellStyle name="入力 2 2 10 7 2" xfId="17750" xr:uid="{42A40F5A-448C-4A7F-AC3A-244E715097DF}"/>
    <cellStyle name="入力 2 2 10 7 2 2" xfId="39440" xr:uid="{9BDCC332-388A-4788-9F81-8FEF7CC740B3}"/>
    <cellStyle name="入力 2 2 10 7 3" xfId="28681" xr:uid="{8219F8AB-0EBA-4893-83E7-D5CD893488E6}"/>
    <cellStyle name="入力 2 2 10 8" xfId="7657" xr:uid="{FBEC2EED-48C0-4CEF-B87E-1BC73DF874C9}"/>
    <cellStyle name="入力 2 2 10 8 2" xfId="18413" xr:uid="{099BC585-4853-4FF9-B68D-1B9DA52F3EE5}"/>
    <cellStyle name="入力 2 2 10 8 2 2" xfId="40104" xr:uid="{A477DA49-D9BC-476C-BCE2-14BCE5518DE7}"/>
    <cellStyle name="入力 2 2 10 8 3" xfId="29345" xr:uid="{E28E00F0-322D-480D-A22F-8B47D98C3D8C}"/>
    <cellStyle name="入力 2 2 10 9" xfId="8293" xr:uid="{9CB803A6-5765-42F2-A1D5-37C3FB51FDE7}"/>
    <cellStyle name="入力 2 2 10 9 2" xfId="19049" xr:uid="{60C150F8-EBB9-4C87-B459-8E86CD483AC1}"/>
    <cellStyle name="入力 2 2 10 9 2 2" xfId="40740" xr:uid="{887CE074-E478-4749-BC34-8F872E8D6D30}"/>
    <cellStyle name="入力 2 2 10 9 3" xfId="29981" xr:uid="{B8F0DB7C-AE8E-4415-9E87-4C94C12E8E7A}"/>
    <cellStyle name="入力 2 2 11" xfId="2686" xr:uid="{1E16404C-ACCD-422C-94A8-3BD4DF45C8AC}"/>
    <cellStyle name="入力 2 2 11 10" xfId="8713" xr:uid="{4B3C1D12-B2CD-4AB0-9F71-F2B06B726F80}"/>
    <cellStyle name="入力 2 2 11 10 2" xfId="19469" xr:uid="{2E06E216-A379-41EC-AE85-580E96A49F26}"/>
    <cellStyle name="入力 2 2 11 10 2 2" xfId="41160" xr:uid="{C15D88BC-4A79-485D-8E84-90565D0F4EBD}"/>
    <cellStyle name="入力 2 2 11 10 3" xfId="30401" xr:uid="{C8CA591C-4E4F-4467-8F74-76D55870BA2D}"/>
    <cellStyle name="入力 2 2 11 11" xfId="2621" xr:uid="{33C87B6D-14AB-4E6A-8B04-EBBD79813C43}"/>
    <cellStyle name="入力 2 2 11 11 2" xfId="13990" xr:uid="{8ECFEE8C-EBFC-40EC-BFBB-36ECD2D42629}"/>
    <cellStyle name="入力 2 2 11 11 2 2" xfId="35680" xr:uid="{FAF8F28D-689D-4F5D-BB14-995484AAB268}"/>
    <cellStyle name="入力 2 2 11 11 3" xfId="24921" xr:uid="{AE8297FE-AD20-4899-AE30-99E91B408669}"/>
    <cellStyle name="入力 2 2 11 12" xfId="8751" xr:uid="{27C21037-3E0C-4402-8950-926612C67F7D}"/>
    <cellStyle name="入力 2 2 11 12 2" xfId="19507" xr:uid="{19F7B375-6E30-405D-96A8-93F4AAEEC64B}"/>
    <cellStyle name="入力 2 2 11 12 2 2" xfId="41198" xr:uid="{189B9673-5C44-4A22-B4CB-0B065FFDB9A2}"/>
    <cellStyle name="入力 2 2 11 12 3" xfId="30439" xr:uid="{4335896D-31EF-4876-B6A2-3169C848453D}"/>
    <cellStyle name="入力 2 2 11 13" xfId="10647" xr:uid="{A1ABF9F9-2BAB-45A9-A8DF-88407895C86D}"/>
    <cellStyle name="入力 2 2 11 13 2" xfId="21404" xr:uid="{8CEB9938-D527-4F6E-B52C-FDCC511F280A}"/>
    <cellStyle name="入力 2 2 11 13 2 2" xfId="43095" xr:uid="{737B9DC5-DA8C-4D87-A268-C493904AE538}"/>
    <cellStyle name="入力 2 2 11 13 3" xfId="32336" xr:uid="{99D34FC8-FF1A-4964-B07B-3E4672407F69}"/>
    <cellStyle name="入力 2 2 11 14" xfId="2591" xr:uid="{43EC82CF-B554-43D9-B544-D456AF712D0E}"/>
    <cellStyle name="入力 2 2 11 14 2" xfId="13960" xr:uid="{72830C1E-DEA4-468F-8119-C36054839613}"/>
    <cellStyle name="入力 2 2 11 14 2 2" xfId="35650" xr:uid="{73A8A6D0-DD1D-4F45-9DDA-48072457F8E6}"/>
    <cellStyle name="入力 2 2 11 14 3" xfId="24891" xr:uid="{FD5C058B-9AAC-4607-8476-84DFEBEB624C}"/>
    <cellStyle name="入力 2 2 11 15" xfId="10686" xr:uid="{325C37DD-D59B-4E07-B718-E45AB9D8F194}"/>
    <cellStyle name="入力 2 2 11 15 2" xfId="21443" xr:uid="{ABC9B15E-E5B3-46A1-8461-B8E1AEC41F10}"/>
    <cellStyle name="入力 2 2 11 15 2 2" xfId="43134" xr:uid="{5E922AD3-774E-4D51-925E-D5D6AADB8F4D}"/>
    <cellStyle name="入力 2 2 11 15 3" xfId="32375" xr:uid="{C7F7B399-A82A-46BB-9F55-925E688115B7}"/>
    <cellStyle name="入力 2 2 11 16" xfId="11306" xr:uid="{F931C50E-F4AE-46B4-8900-4C51A8EAD653}"/>
    <cellStyle name="入力 2 2 11 16 2" xfId="22063" xr:uid="{4636F720-4F29-4453-AA2F-4251F823B973}"/>
    <cellStyle name="入力 2 2 11 16 2 2" xfId="43754" xr:uid="{660A3B8B-0FEC-4D5D-9A39-9050E93147C4}"/>
    <cellStyle name="入力 2 2 11 16 3" xfId="32995" xr:uid="{AA1315AB-B2C8-46A5-B7A0-18C025FA8412}"/>
    <cellStyle name="入力 2 2 11 17" xfId="13164" xr:uid="{AB92DBA5-7F80-44DA-8DD9-3B07C0B506F8}"/>
    <cellStyle name="入力 2 2 11 17 2" xfId="34853" xr:uid="{D60F96D6-E64A-497E-88F3-2887AE25C1A4}"/>
    <cellStyle name="入力 2 2 11 18" xfId="24093" xr:uid="{7CF89252-C300-468A-87DD-8CC56A8C482F}"/>
    <cellStyle name="入力 2 2 11 19" xfId="45791" xr:uid="{61B70C4F-0E99-4892-BC56-F94EEA5BF8E1}"/>
    <cellStyle name="入力 2 2 11 2" xfId="3339" xr:uid="{649B40C8-B5EC-4A85-851B-70B4AB6F07B2}"/>
    <cellStyle name="入力 2 2 11 2 2" xfId="14095" xr:uid="{AB47074D-36FF-4CB9-AA2D-46168DE55D53}"/>
    <cellStyle name="入力 2 2 11 2 2 2" xfId="35785" xr:uid="{F603FD61-9B4F-4BAF-B317-6677D5055F56}"/>
    <cellStyle name="入力 2 2 11 2 2 3" xfId="50002" xr:uid="{74124CA2-2BCE-4A91-9B1B-F2857B306153}"/>
    <cellStyle name="入力 2 2 11 2 3" xfId="25026" xr:uid="{A0397942-AC40-4745-9AEF-F0425A0FE558}"/>
    <cellStyle name="入力 2 2 11 2 4" xfId="47833" xr:uid="{0AEB7B16-2CFB-4E65-8C54-BDDB7B01BA1A}"/>
    <cellStyle name="入力 2 2 11 20" xfId="46469" xr:uid="{5974DC0F-823E-449D-9C16-199FC3F10BB5}"/>
    <cellStyle name="入力 2 2 11 21" xfId="47153" xr:uid="{D862F641-8119-4AC5-9AC1-EFA922435980}"/>
    <cellStyle name="入力 2 2 11 3" xfId="4016" xr:uid="{12CBD871-D3F6-4D20-91F4-F818A1F95EBA}"/>
    <cellStyle name="入力 2 2 11 3 2" xfId="14772" xr:uid="{977EDB57-C0A3-44ED-8A44-617347EE01E3}"/>
    <cellStyle name="入力 2 2 11 3 2 2" xfId="36462" xr:uid="{F8717D94-5D06-4556-AE56-A86BD361ECF4}"/>
    <cellStyle name="入力 2 2 11 3 2 3" xfId="50682" xr:uid="{BD1279AC-3994-416B-A256-10420B2A10E4}"/>
    <cellStyle name="入力 2 2 11 3 3" xfId="25704" xr:uid="{1414AD25-160E-4755-A2C5-32E09BF430F6}"/>
    <cellStyle name="入力 2 2 11 3 4" xfId="48513" xr:uid="{DDAB1297-7339-4D8A-9018-1E3326BAA480}"/>
    <cellStyle name="入力 2 2 11 4" xfId="4696" xr:uid="{AC70904C-2665-48F9-972F-D6AA9A00A5FF}"/>
    <cellStyle name="入力 2 2 11 4 2" xfId="15452" xr:uid="{68589D32-4836-4916-BE52-08CFEA6B8F97}"/>
    <cellStyle name="入力 2 2 11 4 2 2" xfId="37142" xr:uid="{3DBD1B0B-BCD4-4543-9366-10726F7F4BAA}"/>
    <cellStyle name="入力 2 2 11 4 3" xfId="26384" xr:uid="{9FE23EFB-2888-479B-BCDB-DC944DBDDB35}"/>
    <cellStyle name="入力 2 2 11 4 4" xfId="49322" xr:uid="{E7F663E2-5251-4DF6-9364-C64FCEDFF14D}"/>
    <cellStyle name="入力 2 2 11 5" xfId="5372" xr:uid="{479A5691-0AB6-42E4-A813-DFD6ED8DCBCA}"/>
    <cellStyle name="入力 2 2 11 5 2" xfId="16128" xr:uid="{141C22FF-CF97-4AF5-BAF5-45B22C7661AB}"/>
    <cellStyle name="入力 2 2 11 5 2 2" xfId="37818" xr:uid="{CBDFC01E-FAB9-49EA-A85F-A183D3B4F9EF}"/>
    <cellStyle name="入力 2 2 11 5 3" xfId="27060" xr:uid="{6C6B9C1B-5E85-4842-BF0B-2B0648A36AD1}"/>
    <cellStyle name="入力 2 2 11 6" xfId="6061" xr:uid="{7166C5DB-42E3-4404-BD7B-91D80F65F225}"/>
    <cellStyle name="入力 2 2 11 6 2" xfId="16817" xr:uid="{0C7C3DD2-DBB5-4CD2-86E2-023964B394A3}"/>
    <cellStyle name="入力 2 2 11 6 2 2" xfId="38507" xr:uid="{176E6A57-2051-41F9-B71E-61B8806496FA}"/>
    <cellStyle name="入力 2 2 11 6 3" xfId="27748" xr:uid="{06512899-9B34-4B7E-B91D-FBFD1CF74F76}"/>
    <cellStyle name="入力 2 2 11 7" xfId="6735" xr:uid="{C7C081A4-34AE-4E92-996D-3668AF815F72}"/>
    <cellStyle name="入力 2 2 11 7 2" xfId="17491" xr:uid="{521CFD06-7216-4074-A9B5-AC0176DC76BE}"/>
    <cellStyle name="入力 2 2 11 7 2 2" xfId="39181" xr:uid="{2F8176D4-22B9-454B-89C4-4B8C5CD617C5}"/>
    <cellStyle name="入力 2 2 11 7 3" xfId="28422" xr:uid="{194BC7B2-7EC4-427F-BE48-B71FE3EA3E87}"/>
    <cellStyle name="入力 2 2 11 8" xfId="7411" xr:uid="{E0FDD230-5202-4121-BABF-2C5FFB7441B7}"/>
    <cellStyle name="入力 2 2 11 8 2" xfId="18167" xr:uid="{3BCFC587-AE5F-4BEE-AEAA-2D9C007540A1}"/>
    <cellStyle name="入力 2 2 11 8 2 2" xfId="39857" xr:uid="{18E4E5E0-0B57-4D6D-B7BB-AD6F269F79B1}"/>
    <cellStyle name="入力 2 2 11 8 3" xfId="29098" xr:uid="{BE295588-24A8-4B8C-8873-5F1F84D89B66}"/>
    <cellStyle name="入力 2 2 11 9" xfId="2612" xr:uid="{DB8AE225-ABB2-43A4-9270-B5D7DCB70F74}"/>
    <cellStyle name="入力 2 2 11 9 2" xfId="13981" xr:uid="{946F008B-4ED6-4C61-A414-119F489F2D24}"/>
    <cellStyle name="入力 2 2 11 9 2 2" xfId="35671" xr:uid="{3A44E210-6BE4-4E51-8FDB-B2FE61C438D8}"/>
    <cellStyle name="入力 2 2 11 9 3" xfId="24912" xr:uid="{CD72C4F2-BA6F-49E6-9EF1-0C8EE79052D7}"/>
    <cellStyle name="入力 2 2 12" xfId="3094" xr:uid="{F68CC894-13B3-45E5-8C04-37CFA13F74E9}"/>
    <cellStyle name="入力 2 2 12 10" xfId="9122" xr:uid="{4ADBC5E8-2657-4022-BD86-61E8504EDB6C}"/>
    <cellStyle name="入力 2 2 12 10 2" xfId="19879" xr:uid="{7242BDD2-E2A2-4B67-9855-42CD62CEFC7C}"/>
    <cellStyle name="入力 2 2 12 10 2 2" xfId="41570" xr:uid="{A563F7D8-E753-4013-BB24-B556EA8A3BE5}"/>
    <cellStyle name="入力 2 2 12 10 3" xfId="30811" xr:uid="{F6D31439-A38D-4AB1-B27F-A62EE2F03E0B}"/>
    <cellStyle name="入力 2 2 12 11" xfId="9748" xr:uid="{91C057C3-6BAB-4CA8-9FE3-CD06BA420992}"/>
    <cellStyle name="入力 2 2 12 11 2" xfId="20505" xr:uid="{05148209-C9A5-4356-9585-463525A766DB}"/>
    <cellStyle name="入力 2 2 12 11 2 2" xfId="42196" xr:uid="{88852557-569F-499F-B0DA-718E5CEDA6E0}"/>
    <cellStyle name="入力 2 2 12 11 3" xfId="31437" xr:uid="{51FE19D6-1B59-459B-B488-51D9E54EE2CA}"/>
    <cellStyle name="入力 2 2 12 12" xfId="10383" xr:uid="{37ECC908-06FF-4CD5-8C9C-FDCEEEE5C1FA}"/>
    <cellStyle name="入力 2 2 12 12 2" xfId="21140" xr:uid="{C611DE0B-1096-4675-8FA6-79E9C7E50201}"/>
    <cellStyle name="入力 2 2 12 12 2 2" xfId="42831" xr:uid="{85E028B6-380B-4F9C-ABFD-BE4466BE14E3}"/>
    <cellStyle name="入力 2 2 12 12 3" xfId="32072" xr:uid="{672983F7-AF93-4961-ACCE-63B7F543AF13}"/>
    <cellStyle name="入力 2 2 12 13" xfId="11035" xr:uid="{CE9C2B11-FECB-43FF-8DBC-6577ADE8BF85}"/>
    <cellStyle name="入力 2 2 12 13 2" xfId="21792" xr:uid="{DE1933DF-BC2B-4E49-BE92-A3098AFBD9A7}"/>
    <cellStyle name="入力 2 2 12 13 2 2" xfId="43483" xr:uid="{1EFBAA66-E6D3-46FA-B32B-4B784F16E2F7}"/>
    <cellStyle name="入力 2 2 12 13 3" xfId="32724" xr:uid="{30A33643-971E-45F8-AFF4-49CF2DA8C7F3}"/>
    <cellStyle name="入力 2 2 12 14" xfId="11660" xr:uid="{2D6891A6-3386-4276-8437-D762C562DBCD}"/>
    <cellStyle name="入力 2 2 12 14 2" xfId="22417" xr:uid="{25A91C62-98EA-461E-AE47-38CFFE96C081}"/>
    <cellStyle name="入力 2 2 12 14 2 2" xfId="44108" xr:uid="{C62940BC-F532-4540-96EC-D4DCD2B3DBEF}"/>
    <cellStyle name="入力 2 2 12 14 3" xfId="33349" xr:uid="{897AB77A-FADE-4340-9F9D-6F7963FFC28E}"/>
    <cellStyle name="入力 2 2 12 15" xfId="12265" xr:uid="{8E2B0FF6-177E-4DAE-A6F1-68D73D6C4327}"/>
    <cellStyle name="入力 2 2 12 15 2" xfId="23022" xr:uid="{C62AB418-6D3D-4961-AE82-90DB00EA78DE}"/>
    <cellStyle name="入力 2 2 12 15 2 2" xfId="44713" xr:uid="{523646D3-E35D-46FA-99AD-6A985FF19BA9}"/>
    <cellStyle name="入力 2 2 12 15 3" xfId="33954" xr:uid="{A4D98612-1ECD-44AB-B47F-B4493C1D7DBA}"/>
    <cellStyle name="入力 2 2 12 16" xfId="12894" xr:uid="{E275178C-0179-401C-8DFD-09B8C27FB9C7}"/>
    <cellStyle name="入力 2 2 12 16 2" xfId="23651" xr:uid="{47FF0A9E-39D3-430C-8054-8C22E1A99DDB}"/>
    <cellStyle name="入力 2 2 12 16 2 2" xfId="45342" xr:uid="{80DA4E7C-1BA5-41AC-93E5-76D82A7946BD}"/>
    <cellStyle name="入力 2 2 12 16 3" xfId="34583" xr:uid="{F919FF6B-D49F-4F0D-95E9-5D98C99905E7}"/>
    <cellStyle name="入力 2 2 12 17" xfId="13565" xr:uid="{45C01A58-416B-4FDD-887E-4295D74930D4}"/>
    <cellStyle name="入力 2 2 12 17 2" xfId="35254" xr:uid="{B8A5C69A-7F02-4268-8019-10352063BD49}"/>
    <cellStyle name="入力 2 2 12 18" xfId="24494" xr:uid="{D1ECFA9D-3322-4CD1-9CEF-B00A3BFB6D3B}"/>
    <cellStyle name="入力 2 2 12 19" xfId="46192" xr:uid="{F6E82903-88AF-407E-A429-5343291063A3}"/>
    <cellStyle name="入力 2 2 12 2" xfId="3746" xr:uid="{BD4062C2-9147-43E7-9AFC-9C627C42CC06}"/>
    <cellStyle name="入力 2 2 12 2 2" xfId="14502" xr:uid="{555D92AC-E782-4BA1-B768-A11422D5D027}"/>
    <cellStyle name="入力 2 2 12 2 2 2" xfId="36192" xr:uid="{DFA4B416-235A-4D37-A134-65099905A714}"/>
    <cellStyle name="入力 2 2 12 2 2 3" xfId="50403" xr:uid="{05E98ECF-A089-4499-A325-AD9C10DA397B}"/>
    <cellStyle name="入力 2 2 12 2 3" xfId="25434" xr:uid="{6C158B25-42FC-4519-8F38-B9C653A64F0A}"/>
    <cellStyle name="入力 2 2 12 2 4" xfId="48234" xr:uid="{1D95E605-36C4-49C2-B0BE-99B565872595}"/>
    <cellStyle name="入力 2 2 12 20" xfId="46870" xr:uid="{E70E5E8D-CF21-44D3-AB19-94ABF3327B52}"/>
    <cellStyle name="入力 2 2 12 21" xfId="47554" xr:uid="{1654625F-D6D1-4FC0-A9B1-555E991589E6}"/>
    <cellStyle name="入力 2 2 12 3" xfId="4426" xr:uid="{4D2C728C-CCEA-4947-8DD6-9B126BAA43CE}"/>
    <cellStyle name="入力 2 2 12 3 2" xfId="15182" xr:uid="{77F0B947-07E8-41D9-94F4-B403D36D07DF}"/>
    <cellStyle name="入力 2 2 12 3 2 2" xfId="36872" xr:uid="{70606432-B707-423F-A703-FC4D65937E5B}"/>
    <cellStyle name="入力 2 2 12 3 2 3" xfId="51083" xr:uid="{A72C08F6-06DC-4829-8908-523AE2E6E8C9}"/>
    <cellStyle name="入力 2 2 12 3 3" xfId="26114" xr:uid="{0477380D-5460-440D-A1DA-BE0B82A981B2}"/>
    <cellStyle name="入力 2 2 12 3 4" xfId="48914" xr:uid="{A1C87573-4D41-4634-A374-600985A37989}"/>
    <cellStyle name="入力 2 2 12 4" xfId="5102" xr:uid="{F927428C-00DC-42B2-AFDC-5B2F2035BE64}"/>
    <cellStyle name="入力 2 2 12 4 2" xfId="15858" xr:uid="{1D5CAEE7-C728-4893-9D6B-DFA290CD606C}"/>
    <cellStyle name="入力 2 2 12 4 2 2" xfId="37548" xr:uid="{D94316DA-534D-44B4-9860-32009178288F}"/>
    <cellStyle name="入力 2 2 12 4 3" xfId="26790" xr:uid="{66E523D8-F940-49FB-B6CE-8760485844CC}"/>
    <cellStyle name="入力 2 2 12 4 4" xfId="49723" xr:uid="{36E5143E-3BFF-4F45-934A-1A440F2E7D3A}"/>
    <cellStyle name="入力 2 2 12 5" xfId="5782" xr:uid="{0B7A8985-667D-4C6A-B7C2-32393709F176}"/>
    <cellStyle name="入力 2 2 12 5 2" xfId="16538" xr:uid="{8BE955A6-F12F-4865-AF88-4BFB100E0E26}"/>
    <cellStyle name="入力 2 2 12 5 2 2" xfId="38228" xr:uid="{7AD0DF49-B6E0-40F8-9F8F-831C5454223A}"/>
    <cellStyle name="入力 2 2 12 5 3" xfId="27469" xr:uid="{94D99A9C-7392-416F-A9A3-D0612A41A78D}"/>
    <cellStyle name="入力 2 2 12 6" xfId="6465" xr:uid="{D0B11B76-E933-4460-B8E8-E6EFE2683DC3}"/>
    <cellStyle name="入力 2 2 12 6 2" xfId="17221" xr:uid="{8AA44683-D2B1-4036-B3C4-FCE36308A8E7}"/>
    <cellStyle name="入力 2 2 12 6 2 2" xfId="38911" xr:uid="{FDE7A8C3-F08A-4299-A11E-A13C18AC7AA4}"/>
    <cellStyle name="入力 2 2 12 6 3" xfId="28152" xr:uid="{2E036579-877B-47E3-AB43-2860252D49FE}"/>
    <cellStyle name="入力 2 2 12 7" xfId="7144" xr:uid="{F86AFC05-28FE-463A-9989-51F45ED57A52}"/>
    <cellStyle name="入力 2 2 12 7 2" xfId="17900" xr:uid="{0D92EBD8-E119-4B2F-A2E3-A7B3AEC16A2C}"/>
    <cellStyle name="入力 2 2 12 7 2 2" xfId="39590" xr:uid="{FD5FD0C7-CFB7-498F-94A0-CAAB8B3605B4}"/>
    <cellStyle name="入力 2 2 12 7 3" xfId="28831" xr:uid="{23718646-3773-480F-8E5C-D5C633A2637B}"/>
    <cellStyle name="入力 2 2 12 8" xfId="7807" xr:uid="{020148C0-94AB-4805-898C-E7C93214B4F6}"/>
    <cellStyle name="入力 2 2 12 8 2" xfId="18563" xr:uid="{9D4EA4B7-5D80-4610-A611-ADBEA41007BD}"/>
    <cellStyle name="入力 2 2 12 8 2 2" xfId="40254" xr:uid="{839015AC-9B35-406C-9A78-367226FF73D3}"/>
    <cellStyle name="入力 2 2 12 8 3" xfId="29495" xr:uid="{2C42FA0B-6651-40F9-9DA2-763E49CF69D3}"/>
    <cellStyle name="入力 2 2 12 9" xfId="8443" xr:uid="{1B6A1A1C-0EC1-45EF-AB14-1DB9313C3559}"/>
    <cellStyle name="入力 2 2 12 9 2" xfId="19199" xr:uid="{1F064935-7A7B-4705-B688-F0D78B6B053D}"/>
    <cellStyle name="入力 2 2 12 9 2 2" xfId="40890" xr:uid="{2FDB69D0-2D36-41A8-9B7D-56115F13D08A}"/>
    <cellStyle name="入力 2 2 12 9 3" xfId="30131" xr:uid="{B586A2AC-08DB-461D-81B0-BF6B911365A2}"/>
    <cellStyle name="入力 2 2 13" xfId="3154" xr:uid="{4EE450F2-4C9E-4943-98FB-F332FE02B9F5}"/>
    <cellStyle name="入力 2 2 13 10" xfId="9182" xr:uid="{D3AED03F-2A85-4F58-84E9-E6331983DC0D}"/>
    <cellStyle name="入力 2 2 13 10 2" xfId="19939" xr:uid="{934AD940-D22C-42B1-BB3A-26752A94ACEB}"/>
    <cellStyle name="入力 2 2 13 10 2 2" xfId="41630" xr:uid="{99A3EB54-0159-4105-BA4E-CB03CB06F535}"/>
    <cellStyle name="入力 2 2 13 10 3" xfId="30871" xr:uid="{6C83575D-7F8D-41B7-8D50-B75D4A7588AE}"/>
    <cellStyle name="入力 2 2 13 11" xfId="9808" xr:uid="{E65463D2-127B-4F87-9295-6CF48D86B24A}"/>
    <cellStyle name="入力 2 2 13 11 2" xfId="20565" xr:uid="{EF643F41-0228-4891-9D36-8A0039788524}"/>
    <cellStyle name="入力 2 2 13 11 2 2" xfId="42256" xr:uid="{34BDF6DC-9B4A-406F-95A6-750636C40754}"/>
    <cellStyle name="入力 2 2 13 11 3" xfId="31497" xr:uid="{D28C300F-BC0C-4024-AD75-52A75F4EDF37}"/>
    <cellStyle name="入力 2 2 13 12" xfId="10443" xr:uid="{1364EB6F-D631-413D-8B88-CEFAD13A6416}"/>
    <cellStyle name="入力 2 2 13 12 2" xfId="21200" xr:uid="{35FE24C1-DB6A-44E5-BA57-A45DE24C9EC9}"/>
    <cellStyle name="入力 2 2 13 12 2 2" xfId="42891" xr:uid="{84CF6193-4AAA-4B35-8FAD-11601206AD09}"/>
    <cellStyle name="入力 2 2 13 12 3" xfId="32132" xr:uid="{8848588F-5614-419B-9B5B-EFD42D8795C8}"/>
    <cellStyle name="入力 2 2 13 13" xfId="11095" xr:uid="{8EBE7A52-15A0-4116-AEAF-25C9D5A341F9}"/>
    <cellStyle name="入力 2 2 13 13 2" xfId="21852" xr:uid="{D6CB6BE8-ADB0-4BFB-BE3F-9447DF5AA88B}"/>
    <cellStyle name="入力 2 2 13 13 2 2" xfId="43543" xr:uid="{B22DBE90-BE7D-4EC6-BF13-AFD9E541AF6A}"/>
    <cellStyle name="入力 2 2 13 13 3" xfId="32784" xr:uid="{54AE782A-7988-4064-B30B-88968549C305}"/>
    <cellStyle name="入力 2 2 13 14" xfId="11720" xr:uid="{89751D17-6FBE-42F3-82B6-25DF3FC32E3D}"/>
    <cellStyle name="入力 2 2 13 14 2" xfId="22477" xr:uid="{5903FAE7-03C4-4E58-AC79-934F571ADDA6}"/>
    <cellStyle name="入力 2 2 13 14 2 2" xfId="44168" xr:uid="{EEC42DD5-3BE4-408C-895C-5B9DD67D805E}"/>
    <cellStyle name="入力 2 2 13 14 3" xfId="33409" xr:uid="{B651067D-D5B0-4B94-828B-B3554F5B3655}"/>
    <cellStyle name="入力 2 2 13 15" xfId="12325" xr:uid="{BE7EDEA4-0C0C-440A-AB20-A960F480DABA}"/>
    <cellStyle name="入力 2 2 13 15 2" xfId="23082" xr:uid="{79194F9F-1D80-4E52-BA83-272B93B3793C}"/>
    <cellStyle name="入力 2 2 13 15 2 2" xfId="44773" xr:uid="{AA26A1C4-A8E5-4A52-A5CF-C0E69CDE30D3}"/>
    <cellStyle name="入力 2 2 13 15 3" xfId="34014" xr:uid="{6574BA1D-CE09-4DD9-AB21-59B60F135CAA}"/>
    <cellStyle name="入力 2 2 13 16" xfId="12954" xr:uid="{102534FA-9A0E-44FD-A759-D2751F5D2DAA}"/>
    <cellStyle name="入力 2 2 13 16 2" xfId="23711" xr:uid="{64972F97-A473-4264-8A8D-41EB4B44D239}"/>
    <cellStyle name="入力 2 2 13 16 2 2" xfId="45402" xr:uid="{96CB54CF-A302-4A19-9507-6CD2FC79ED83}"/>
    <cellStyle name="入力 2 2 13 16 3" xfId="34643" xr:uid="{447E54A9-E7C9-4CBD-9883-102CA58AF01B}"/>
    <cellStyle name="入力 2 2 13 17" xfId="13625" xr:uid="{FCE330FF-DE43-45DB-B44E-45F4AB00E128}"/>
    <cellStyle name="入力 2 2 13 17 2" xfId="35314" xr:uid="{E6031773-687F-4DCB-BEA1-48CFB90286FE}"/>
    <cellStyle name="入力 2 2 13 18" xfId="24554" xr:uid="{DFAE7D15-8F6C-42AF-9B7D-0CA870B44D42}"/>
    <cellStyle name="入力 2 2 13 19" xfId="46252" xr:uid="{A3D9B233-4F4D-4F00-921F-5D2C77ED4A55}"/>
    <cellStyle name="入力 2 2 13 2" xfId="3806" xr:uid="{B9B6821B-960F-4BA7-9562-A8247D9A35DB}"/>
    <cellStyle name="入力 2 2 13 2 2" xfId="14562" xr:uid="{B807EBF7-0065-4914-8F8A-5E4B73CAAD9F}"/>
    <cellStyle name="入力 2 2 13 2 2 2" xfId="36252" xr:uid="{580AF2C7-43A5-4075-A024-907EACA37372}"/>
    <cellStyle name="入力 2 2 13 2 2 3" xfId="50463" xr:uid="{C85C16AF-C4C7-45F5-B12F-B28FE810A8B4}"/>
    <cellStyle name="入力 2 2 13 2 3" xfId="25494" xr:uid="{121EF69D-CB8E-49C0-B9DF-CFE75AA3BBFA}"/>
    <cellStyle name="入力 2 2 13 2 4" xfId="48294" xr:uid="{557D72B4-77FC-457E-97A4-E734C1FF1AD5}"/>
    <cellStyle name="入力 2 2 13 20" xfId="46930" xr:uid="{A652ABDD-13F4-4145-BA3C-103C6D286B8F}"/>
    <cellStyle name="入力 2 2 13 21" xfId="47614" xr:uid="{CF44C092-F1A5-4F31-B2D2-52EC0AC8B34A}"/>
    <cellStyle name="入力 2 2 13 3" xfId="4486" xr:uid="{2971D183-2D6E-4667-8336-4ECD5CCA5871}"/>
    <cellStyle name="入力 2 2 13 3 2" xfId="15242" xr:uid="{DDC1354E-42BE-4CCF-831D-F5364DF2C5E0}"/>
    <cellStyle name="入力 2 2 13 3 2 2" xfId="36932" xr:uid="{20EA29C3-7E1F-4C52-80E7-03B0DF14F42A}"/>
    <cellStyle name="入力 2 2 13 3 2 3" xfId="51143" xr:uid="{47DF8CA8-53EC-408E-A541-202B1737C0A3}"/>
    <cellStyle name="入力 2 2 13 3 3" xfId="26174" xr:uid="{D7B47DA3-E495-4FA2-89FF-05EEBCD108E4}"/>
    <cellStyle name="入力 2 2 13 3 4" xfId="48974" xr:uid="{ACECD643-1682-4689-B2CE-AE9C2658EBF5}"/>
    <cellStyle name="入力 2 2 13 4" xfId="5162" xr:uid="{81F6F814-D1E1-4815-B76F-AF409270D8FD}"/>
    <cellStyle name="入力 2 2 13 4 2" xfId="15918" xr:uid="{66D1ABF4-69FB-44C0-A5DB-C001372CFF95}"/>
    <cellStyle name="入力 2 2 13 4 2 2" xfId="37608" xr:uid="{3CF58049-82A8-4EF0-9B11-543C33A880AE}"/>
    <cellStyle name="入力 2 2 13 4 3" xfId="26850" xr:uid="{0CC0D0F8-DC82-43B7-8B87-C9B61AFB39D4}"/>
    <cellStyle name="入力 2 2 13 4 4" xfId="49783" xr:uid="{357FFD5D-D08B-4E7F-94C8-01D0C723BD00}"/>
    <cellStyle name="入力 2 2 13 5" xfId="5842" xr:uid="{B293177A-B815-4F5E-9B8B-2AE0149014BE}"/>
    <cellStyle name="入力 2 2 13 5 2" xfId="16598" xr:uid="{6668A05D-E49E-4891-A085-9183D7EF28C8}"/>
    <cellStyle name="入力 2 2 13 5 2 2" xfId="38288" xr:uid="{B10900D8-A476-47D1-B386-ADAEDE06EC5E}"/>
    <cellStyle name="入力 2 2 13 5 3" xfId="27529" xr:uid="{394496EA-817E-46EA-849C-F97D7D0E2B1C}"/>
    <cellStyle name="入力 2 2 13 6" xfId="6525" xr:uid="{1B9BD6EC-4277-4BAE-A52D-A9CD91331B10}"/>
    <cellStyle name="入力 2 2 13 6 2" xfId="17281" xr:uid="{302AF51B-160F-4182-859A-FD8B6CD64369}"/>
    <cellStyle name="入力 2 2 13 6 2 2" xfId="38971" xr:uid="{C003DC34-7E0B-45E0-9FC9-591739ADFE2E}"/>
    <cellStyle name="入力 2 2 13 6 3" xfId="28212" xr:uid="{21881119-DB82-4102-8620-EDBCBD5FA029}"/>
    <cellStyle name="入力 2 2 13 7" xfId="7204" xr:uid="{F33C04A2-AB89-477B-8CE2-74DE67C7E9DD}"/>
    <cellStyle name="入力 2 2 13 7 2" xfId="17960" xr:uid="{2D63A6C6-3E57-4FE8-A863-C88BC3C97BD7}"/>
    <cellStyle name="入力 2 2 13 7 2 2" xfId="39650" xr:uid="{41E47FBA-8EE0-42A6-8984-C3469374EE20}"/>
    <cellStyle name="入力 2 2 13 7 3" xfId="28891" xr:uid="{BB92B9B0-F056-46D0-8D6A-3344E42B0C44}"/>
    <cellStyle name="入力 2 2 13 8" xfId="7867" xr:uid="{423B5CC2-41C3-4EB0-86EB-C687DCBDA88F}"/>
    <cellStyle name="入力 2 2 13 8 2" xfId="18623" xr:uid="{0DDC4132-73D3-44BC-A749-BDC2E277571B}"/>
    <cellStyle name="入力 2 2 13 8 2 2" xfId="40314" xr:uid="{2FE7BDF1-28ED-4F4B-A49F-AEE15DBF378B}"/>
    <cellStyle name="入力 2 2 13 8 3" xfId="29555" xr:uid="{FB5F7765-1ED2-4A3D-A3AF-2F3BC4F6B108}"/>
    <cellStyle name="入力 2 2 13 9" xfId="8503" xr:uid="{24DD02DD-5CE6-42FE-A9C8-907105624A3C}"/>
    <cellStyle name="入力 2 2 13 9 2" xfId="19259" xr:uid="{A23BEF38-82FE-49DC-BBC9-2803592B5EFE}"/>
    <cellStyle name="入力 2 2 13 9 2 2" xfId="40950" xr:uid="{551FB72B-3593-4EA4-9C6F-1439DDBE0E52}"/>
    <cellStyle name="入力 2 2 13 9 3" xfId="30191" xr:uid="{C8DD4B24-BA86-4C47-A720-52198DF16D22}"/>
    <cellStyle name="入力 2 2 14" xfId="3214" xr:uid="{3D0B95AD-7DEC-42FD-BD67-503C0F366145}"/>
    <cellStyle name="入力 2 2 14 10" xfId="9242" xr:uid="{23E66249-2C5B-4F6B-9AF9-2135F883248C}"/>
    <cellStyle name="入力 2 2 14 10 2" xfId="19999" xr:uid="{B59D1C79-92F3-4888-A2F6-802248F48FD6}"/>
    <cellStyle name="入力 2 2 14 10 2 2" xfId="41690" xr:uid="{8B482EC5-2380-4669-B33A-5FD2D02F89E6}"/>
    <cellStyle name="入力 2 2 14 10 3" xfId="30931" xr:uid="{44435766-EC35-4C73-91F9-6BAA50121C6C}"/>
    <cellStyle name="入力 2 2 14 11" xfId="9868" xr:uid="{1AFA2D88-03D3-4278-A6F9-B54B64492528}"/>
    <cellStyle name="入力 2 2 14 11 2" xfId="20625" xr:uid="{37D5300D-8027-419D-850D-935A830E753E}"/>
    <cellStyle name="入力 2 2 14 11 2 2" xfId="42316" xr:uid="{F1AF3407-659C-48B4-9A33-E798DD800EB7}"/>
    <cellStyle name="入力 2 2 14 11 3" xfId="31557" xr:uid="{5C75D1F6-8545-430B-BD11-556743A6D0C8}"/>
    <cellStyle name="入力 2 2 14 12" xfId="10503" xr:uid="{E7870CFD-D962-47C9-ADCE-6A52A7C1AA66}"/>
    <cellStyle name="入力 2 2 14 12 2" xfId="21260" xr:uid="{9A24C98F-9CB3-441B-AF17-FA0681D5C2F8}"/>
    <cellStyle name="入力 2 2 14 12 2 2" xfId="42951" xr:uid="{47880385-3AD3-49AB-A3EF-11397497130C}"/>
    <cellStyle name="入力 2 2 14 12 3" xfId="32192" xr:uid="{B94CB9EE-F6F6-4BE1-AE70-F823122DE851}"/>
    <cellStyle name="入力 2 2 14 13" xfId="11155" xr:uid="{CB11B1D9-1F08-4392-B67E-9032C45CA490}"/>
    <cellStyle name="入力 2 2 14 13 2" xfId="21912" xr:uid="{33E31F2A-99E6-4A75-BC4C-A5E291D3824A}"/>
    <cellStyle name="入力 2 2 14 13 2 2" xfId="43603" xr:uid="{3EA8DB73-6858-40C5-B7C7-EAE5372A9DD5}"/>
    <cellStyle name="入力 2 2 14 13 3" xfId="32844" xr:uid="{FAB31AC8-44F5-43FD-91A2-0988477BD861}"/>
    <cellStyle name="入力 2 2 14 14" xfId="11780" xr:uid="{5F4AE8F7-2281-4D52-B472-CE6B833B09F5}"/>
    <cellStyle name="入力 2 2 14 14 2" xfId="22537" xr:uid="{AFFC4453-9703-4C10-A975-009C59C6F7B3}"/>
    <cellStyle name="入力 2 2 14 14 2 2" xfId="44228" xr:uid="{9CB4D310-9D8D-48A6-8F0B-34F7E6B84E65}"/>
    <cellStyle name="入力 2 2 14 14 3" xfId="33469" xr:uid="{C8B3A162-C315-49BC-A4FE-B3AE756591B8}"/>
    <cellStyle name="入力 2 2 14 15" xfId="12385" xr:uid="{29399EF7-DF88-4066-BC8F-1F663CF555EC}"/>
    <cellStyle name="入力 2 2 14 15 2" xfId="23142" xr:uid="{1E212A10-731D-42B9-9EE2-4DB406EF606B}"/>
    <cellStyle name="入力 2 2 14 15 2 2" xfId="44833" xr:uid="{C0FF6765-039F-4F4C-B9D0-A0D69D993F41}"/>
    <cellStyle name="入力 2 2 14 15 3" xfId="34074" xr:uid="{E0D8BC55-0CC0-4773-9B72-57E124E010B0}"/>
    <cellStyle name="入力 2 2 14 16" xfId="13014" xr:uid="{AC209923-46EB-4CDD-B82E-25D8D9DCF053}"/>
    <cellStyle name="入力 2 2 14 16 2" xfId="23771" xr:uid="{4F0FD578-C462-41CD-97E2-674D7BE2DB77}"/>
    <cellStyle name="入力 2 2 14 16 2 2" xfId="45462" xr:uid="{D0FCBD3D-4E43-4D49-ACFB-29309288507E}"/>
    <cellStyle name="入力 2 2 14 16 3" xfId="34703" xr:uid="{4C13720B-55F4-4B65-A513-9BC0A4AD10EE}"/>
    <cellStyle name="入力 2 2 14 17" xfId="13685" xr:uid="{12813A96-8084-4434-979A-77EEC426BDE5}"/>
    <cellStyle name="入力 2 2 14 17 2" xfId="35374" xr:uid="{47742359-9C88-4C2B-9A4B-F6CEE1613529}"/>
    <cellStyle name="入力 2 2 14 18" xfId="24614" xr:uid="{4282386D-19BA-43AC-AABF-74B96A209EAF}"/>
    <cellStyle name="入力 2 2 14 19" xfId="46312" xr:uid="{2DA7DCD9-9370-40E5-99E7-B53F1EC47FE8}"/>
    <cellStyle name="入力 2 2 14 2" xfId="3866" xr:uid="{61E5ADF5-F67F-4F6D-BE8A-289DE5B10271}"/>
    <cellStyle name="入力 2 2 14 2 2" xfId="14622" xr:uid="{53A0ADE8-37FE-4F1D-B6D8-EC863D3ABDF0}"/>
    <cellStyle name="入力 2 2 14 2 2 2" xfId="36312" xr:uid="{8149BFF8-D11C-491E-BE40-67EDDD9A562E}"/>
    <cellStyle name="入力 2 2 14 2 2 3" xfId="50523" xr:uid="{53C1C3DE-B454-477D-83DD-55ADAF7C5CEA}"/>
    <cellStyle name="入力 2 2 14 2 3" xfId="25554" xr:uid="{9D829C08-7A67-4FE0-BBB6-C60CC89809E3}"/>
    <cellStyle name="入力 2 2 14 2 4" xfId="48354" xr:uid="{4A3161D8-F40B-4E64-AF51-54B793E65774}"/>
    <cellStyle name="入力 2 2 14 20" xfId="46990" xr:uid="{4B1E9FB3-9548-4ADB-B953-095EE3D94DE8}"/>
    <cellStyle name="入力 2 2 14 21" xfId="47674" xr:uid="{57240AE7-7E5E-4496-B5C2-92D9927D964E}"/>
    <cellStyle name="入力 2 2 14 3" xfId="4546" xr:uid="{93B4FC23-4463-4D87-BF82-5AB319024548}"/>
    <cellStyle name="入力 2 2 14 3 2" xfId="15302" xr:uid="{085D6235-61BC-41B1-AF76-A4DF6EB94CC1}"/>
    <cellStyle name="入力 2 2 14 3 2 2" xfId="36992" xr:uid="{715A609B-A912-4C38-9AA8-A0FCBD6AE95C}"/>
    <cellStyle name="入力 2 2 14 3 2 3" xfId="51203" xr:uid="{4FDE8EB1-1BD1-4B7F-99A3-AF02FBAFD57F}"/>
    <cellStyle name="入力 2 2 14 3 3" xfId="26234" xr:uid="{EC878F52-0864-4BA7-9FF3-5BC9EE2FFEB2}"/>
    <cellStyle name="入力 2 2 14 3 4" xfId="49034" xr:uid="{74DDC081-BDA3-46D1-AF94-CB1E791D1DE0}"/>
    <cellStyle name="入力 2 2 14 4" xfId="5222" xr:uid="{2DC4CA82-9DB8-4CCF-AF68-413F0C9BFEC8}"/>
    <cellStyle name="入力 2 2 14 4 2" xfId="15978" xr:uid="{51EC35E3-6552-475B-89E7-7CE21E16D671}"/>
    <cellStyle name="入力 2 2 14 4 2 2" xfId="37668" xr:uid="{F9264DEA-52D1-47F4-ACA7-D95A9634B42C}"/>
    <cellStyle name="入力 2 2 14 4 3" xfId="26910" xr:uid="{49ED163C-EC9F-4D71-9D58-EBD2AECAC3D8}"/>
    <cellStyle name="入力 2 2 14 4 4" xfId="49843" xr:uid="{0FF0F5FC-BD6D-40AB-A167-BBEA7A26DB1A}"/>
    <cellStyle name="入力 2 2 14 5" xfId="5902" xr:uid="{6F7E28F7-2269-4833-94B0-D78E9A63893A}"/>
    <cellStyle name="入力 2 2 14 5 2" xfId="16658" xr:uid="{99D2B80D-0672-4336-9CE1-1CE6243627AE}"/>
    <cellStyle name="入力 2 2 14 5 2 2" xfId="38348" xr:uid="{4C4CBE35-A5DB-4041-AD83-FE85EBEC893C}"/>
    <cellStyle name="入力 2 2 14 5 3" xfId="27589" xr:uid="{838A125D-1F00-4546-B4A2-BB68AC46C45B}"/>
    <cellStyle name="入力 2 2 14 6" xfId="6585" xr:uid="{7C83042F-5808-4EAB-8BCA-1C6D09E4CBE0}"/>
    <cellStyle name="入力 2 2 14 6 2" xfId="17341" xr:uid="{A67A7E8C-DB6B-4037-8DC8-861B797E318B}"/>
    <cellStyle name="入力 2 2 14 6 2 2" xfId="39031" xr:uid="{44611349-497B-44C7-8BF6-7EB1F834B5A2}"/>
    <cellStyle name="入力 2 2 14 6 3" xfId="28272" xr:uid="{840899AB-2C20-4D1E-B1D8-E7A5EA8676A3}"/>
    <cellStyle name="入力 2 2 14 7" xfId="7264" xr:uid="{579A951E-A10E-4F6F-909D-7D4F2566C1DA}"/>
    <cellStyle name="入力 2 2 14 7 2" xfId="18020" xr:uid="{45A4A8DE-1509-45E2-BD2A-A359E814C61D}"/>
    <cellStyle name="入力 2 2 14 7 2 2" xfId="39710" xr:uid="{3C7E14DC-4C9B-435F-A7B5-1182F71C2A97}"/>
    <cellStyle name="入力 2 2 14 7 3" xfId="28951" xr:uid="{4FA25114-D321-4CDD-AF7F-2DB88873F125}"/>
    <cellStyle name="入力 2 2 14 8" xfId="7927" xr:uid="{182ADC21-1B2D-445A-8E18-F658767B880E}"/>
    <cellStyle name="入力 2 2 14 8 2" xfId="18683" xr:uid="{03D2C6F4-310B-495E-8818-9C78B034BC65}"/>
    <cellStyle name="入力 2 2 14 8 2 2" xfId="40374" xr:uid="{48C36EC4-9E52-46C8-8022-20EAB9128FD5}"/>
    <cellStyle name="入力 2 2 14 8 3" xfId="29615" xr:uid="{35095850-B825-4AF2-B13C-A51E87C9A3A7}"/>
    <cellStyle name="入力 2 2 14 9" xfId="8563" xr:uid="{6D308FE5-66AD-4974-AF29-65575AA5942D}"/>
    <cellStyle name="入力 2 2 14 9 2" xfId="19319" xr:uid="{ED2C52F2-D759-4BB6-8604-71C7A3EEC5CF}"/>
    <cellStyle name="入力 2 2 14 9 2 2" xfId="41010" xr:uid="{3420DCEE-EE15-43A5-8A1F-18B2FD6F96FB}"/>
    <cellStyle name="入力 2 2 14 9 3" xfId="30251" xr:uid="{CFAA86B4-65CC-463B-84E9-0B12FDB686A3}"/>
    <cellStyle name="入力 2 2 15" xfId="3274" xr:uid="{EB85A1D3-825B-4B14-8AEF-84E84CDB3D06}"/>
    <cellStyle name="入力 2 2 15 10" xfId="9302" xr:uid="{47EFFEFE-3553-430E-98BC-18D36AC678F4}"/>
    <cellStyle name="入力 2 2 15 10 2" xfId="20059" xr:uid="{46114D0A-5A09-4566-A5D5-707527CDE089}"/>
    <cellStyle name="入力 2 2 15 10 2 2" xfId="41750" xr:uid="{BA37CDD4-54C6-4427-8DBA-F44888C31D18}"/>
    <cellStyle name="入力 2 2 15 10 3" xfId="30991" xr:uid="{5151E4E6-AEC3-4434-8C50-9FF67F838E92}"/>
    <cellStyle name="入力 2 2 15 11" xfId="9928" xr:uid="{1AD6B79D-8BA1-4538-A1CA-502F2F7784D4}"/>
    <cellStyle name="入力 2 2 15 11 2" xfId="20685" xr:uid="{C83A7ED6-B672-4DF3-A4D3-45F4DC256205}"/>
    <cellStyle name="入力 2 2 15 11 2 2" xfId="42376" xr:uid="{906909EB-2E70-4762-98EF-F021725116AB}"/>
    <cellStyle name="入力 2 2 15 11 3" xfId="31617" xr:uid="{AACC7B58-3049-488E-9ED0-B3740B5E5669}"/>
    <cellStyle name="入力 2 2 15 12" xfId="10563" xr:uid="{F22D9034-B9A3-4A07-815B-62452D062878}"/>
    <cellStyle name="入力 2 2 15 12 2" xfId="21320" xr:uid="{F193C838-AC6E-4D8B-BC56-D68D725D810C}"/>
    <cellStyle name="入力 2 2 15 12 2 2" xfId="43011" xr:uid="{F6420AEF-C862-458E-B6A7-EE6EB94F3E6E}"/>
    <cellStyle name="入力 2 2 15 12 3" xfId="32252" xr:uid="{9D610724-09F3-49B3-829D-121920606E42}"/>
    <cellStyle name="入力 2 2 15 13" xfId="11215" xr:uid="{B7BEC422-7673-4540-9DF1-60368AD40AE8}"/>
    <cellStyle name="入力 2 2 15 13 2" xfId="21972" xr:uid="{1441DEFF-517E-4E67-B2F4-54C243DFAB9C}"/>
    <cellStyle name="入力 2 2 15 13 2 2" xfId="43663" xr:uid="{C48D3CC2-CC3F-4B03-86F3-1091250394F3}"/>
    <cellStyle name="入力 2 2 15 13 3" xfId="32904" xr:uid="{D1AF482A-22C0-4014-A8EA-F68EDE0BF22B}"/>
    <cellStyle name="入力 2 2 15 14" xfId="11840" xr:uid="{25A67829-F311-4012-8544-73F76AD7FFCA}"/>
    <cellStyle name="入力 2 2 15 14 2" xfId="22597" xr:uid="{566BE639-98B2-4697-9E7C-3E584EE13B12}"/>
    <cellStyle name="入力 2 2 15 14 2 2" xfId="44288" xr:uid="{38F66D6E-0A82-4E2A-A09C-B09C5FCEDCBB}"/>
    <cellStyle name="入力 2 2 15 14 3" xfId="33529" xr:uid="{71133635-445F-47E3-8A7E-176DC68A3E6C}"/>
    <cellStyle name="入力 2 2 15 15" xfId="12445" xr:uid="{F40E483B-A8D8-419C-B02D-90EBEFE6B3A8}"/>
    <cellStyle name="入力 2 2 15 15 2" xfId="23202" xr:uid="{549D5962-06DE-4A15-B853-313B46B12C23}"/>
    <cellStyle name="入力 2 2 15 15 2 2" xfId="44893" xr:uid="{5728B193-37CD-4E30-AA0A-808679CB65A7}"/>
    <cellStyle name="入力 2 2 15 15 3" xfId="34134" xr:uid="{95EB7F08-9724-4136-98EF-4A39C6D3ACCF}"/>
    <cellStyle name="入力 2 2 15 16" xfId="13074" xr:uid="{AC52544B-5F16-41C1-ADB4-6FC0120BD5D4}"/>
    <cellStyle name="入力 2 2 15 16 2" xfId="23831" xr:uid="{94574BDC-1704-40EB-BF22-C6D5135B3944}"/>
    <cellStyle name="入力 2 2 15 16 2 2" xfId="45522" xr:uid="{C036D23E-6CA4-40B9-95DE-9C042126D9D2}"/>
    <cellStyle name="入力 2 2 15 16 3" xfId="34763" xr:uid="{E1441E58-301C-4DA0-9890-E6E439C2AC7A}"/>
    <cellStyle name="入力 2 2 15 17" xfId="13745" xr:uid="{B1B9AA71-E7C4-4D30-A7E8-84FCB12865FD}"/>
    <cellStyle name="入力 2 2 15 17 2" xfId="35434" xr:uid="{247285BA-7A0B-4A31-8E6F-529627A48919}"/>
    <cellStyle name="入力 2 2 15 18" xfId="24674" xr:uid="{E50852A4-47A1-4BCE-9051-4C26F6C7EEA4}"/>
    <cellStyle name="入力 2 2 15 19" xfId="46372" xr:uid="{71D3EEB7-DE4A-4629-B758-A79BEFE2E17D}"/>
    <cellStyle name="入力 2 2 15 2" xfId="3926" xr:uid="{086EADED-3781-453F-A7FA-CE8D5841E345}"/>
    <cellStyle name="入力 2 2 15 2 2" xfId="14682" xr:uid="{4AD8C7EB-88BA-4303-99C6-FC9BC80AEE46}"/>
    <cellStyle name="入力 2 2 15 2 2 2" xfId="36372" xr:uid="{7A484756-44B2-4906-9DAE-BD36957D34F9}"/>
    <cellStyle name="入力 2 2 15 2 2 3" xfId="50583" xr:uid="{4C556C04-C050-4F8C-9677-62ED246F6AC3}"/>
    <cellStyle name="入力 2 2 15 2 3" xfId="25614" xr:uid="{C05FE1C5-24AB-48C0-AB4C-E82D263E0D07}"/>
    <cellStyle name="入力 2 2 15 2 4" xfId="48414" xr:uid="{038B7A1D-5B73-4805-B5B5-7B5998C2177B}"/>
    <cellStyle name="入力 2 2 15 20" xfId="47050" xr:uid="{79E17B66-BE36-4710-86B2-8C9F642B22CC}"/>
    <cellStyle name="入力 2 2 15 21" xfId="47734" xr:uid="{52AAC0A1-4A8F-42EB-A0B5-9606366F6D16}"/>
    <cellStyle name="入力 2 2 15 3" xfId="4606" xr:uid="{DCAEC556-BB2C-4132-910C-28F548081E8C}"/>
    <cellStyle name="入力 2 2 15 3 2" xfId="15362" xr:uid="{A3382012-61E1-4C02-9FF0-81688E40CA73}"/>
    <cellStyle name="入力 2 2 15 3 2 2" xfId="37052" xr:uid="{6C9B8211-3440-4019-B899-2BAEB556AEF8}"/>
    <cellStyle name="入力 2 2 15 3 2 3" xfId="51263" xr:uid="{DE92F7ED-B2D1-4FA5-87BB-1E11B74306FB}"/>
    <cellStyle name="入力 2 2 15 3 3" xfId="26294" xr:uid="{B8AC677C-5544-4A0A-A50A-6F1B3444A8F2}"/>
    <cellStyle name="入力 2 2 15 3 4" xfId="49094" xr:uid="{6E1880EF-8FB3-40DD-A587-6E199B033D1C}"/>
    <cellStyle name="入力 2 2 15 4" xfId="5282" xr:uid="{8E5979BB-66F8-40BF-A7D1-258C72ACC618}"/>
    <cellStyle name="入力 2 2 15 4 2" xfId="16038" xr:uid="{A665D0B4-63D8-4BE6-8351-CCBD55374CB1}"/>
    <cellStyle name="入力 2 2 15 4 2 2" xfId="37728" xr:uid="{6FF2742D-4193-4A9A-9B0B-3376ED841AD6}"/>
    <cellStyle name="入力 2 2 15 4 3" xfId="26970" xr:uid="{FCA1C36D-A204-467A-AE58-3E3DB48718A6}"/>
    <cellStyle name="入力 2 2 15 4 4" xfId="49903" xr:uid="{FF0C3357-3019-4952-8061-1F60EB8027CD}"/>
    <cellStyle name="入力 2 2 15 5" xfId="5962" xr:uid="{66F9DBA9-0B27-45F7-9C14-67BF338B03E4}"/>
    <cellStyle name="入力 2 2 15 5 2" xfId="16718" xr:uid="{A0A64F3B-EEF9-4FB5-A84F-4B8262FE65B9}"/>
    <cellStyle name="入力 2 2 15 5 2 2" xfId="38408" xr:uid="{21BF3E69-518C-45EC-82FB-FD4B5254D30A}"/>
    <cellStyle name="入力 2 2 15 5 3" xfId="27649" xr:uid="{151DEF0E-FABF-4A31-A262-689A4C99AF5F}"/>
    <cellStyle name="入力 2 2 15 6" xfId="6645" xr:uid="{1AF4AA71-1B6B-4F08-A473-B88906361B93}"/>
    <cellStyle name="入力 2 2 15 6 2" xfId="17401" xr:uid="{9500E030-B415-4F4D-A5FE-D0F8FB2717D6}"/>
    <cellStyle name="入力 2 2 15 6 2 2" xfId="39091" xr:uid="{E2498C83-FA2C-454A-8719-0538FC115DE5}"/>
    <cellStyle name="入力 2 2 15 6 3" xfId="28332" xr:uid="{2BC94A84-5364-4455-A863-B8B934EEA9E0}"/>
    <cellStyle name="入力 2 2 15 7" xfId="7324" xr:uid="{23999CAD-AD43-4A2E-968D-D612EAC7ECF5}"/>
    <cellStyle name="入力 2 2 15 7 2" xfId="18080" xr:uid="{CF64A796-2150-46B0-9C78-139B95EAF380}"/>
    <cellStyle name="入力 2 2 15 7 2 2" xfId="39770" xr:uid="{D27D3337-4E05-4F5F-9E2A-B51B600B1F14}"/>
    <cellStyle name="入力 2 2 15 7 3" xfId="29011" xr:uid="{7AAC027A-E2AE-4A2A-BB0C-A42662BD6293}"/>
    <cellStyle name="入力 2 2 15 8" xfId="7987" xr:uid="{CF344EBB-A96D-4EE1-B114-8910CDAF080B}"/>
    <cellStyle name="入力 2 2 15 8 2" xfId="18743" xr:uid="{C3FE4B0D-993E-4153-B8FD-E1BED08EFA7D}"/>
    <cellStyle name="入力 2 2 15 8 2 2" xfId="40434" xr:uid="{0A7C4E72-6560-4CA6-AC6F-09060E20089E}"/>
    <cellStyle name="入力 2 2 15 8 3" xfId="29675" xr:uid="{0E81C6D4-5873-468A-BF71-FDBED3BEF582}"/>
    <cellStyle name="入力 2 2 15 9" xfId="8623" xr:uid="{59365C54-DAFD-4880-B976-2BBCCF56F7D6}"/>
    <cellStyle name="入力 2 2 15 9 2" xfId="19379" xr:uid="{147B2136-1E1B-41EE-B90A-2D1EE5ED1EB5}"/>
    <cellStyle name="入力 2 2 15 9 2 2" xfId="41070" xr:uid="{A583D5CC-8799-4328-B83F-7F41B1DC3559}"/>
    <cellStyle name="入力 2 2 15 9 3" xfId="30311" xr:uid="{8CD64821-DBD3-4139-8091-A2FA0A47FF04}"/>
    <cellStyle name="入力 2 2 16" xfId="2543" xr:uid="{4CD534BD-5542-4E60-87F1-D6C4C8476D55}"/>
    <cellStyle name="入力 2 2 16 2" xfId="13912" xr:uid="{F27E61B9-E786-4674-9298-23BD47C3F00C}"/>
    <cellStyle name="入力 2 2 16 2 2" xfId="35602" xr:uid="{CB4A26F6-8BB7-43BE-B6F5-2B118257DCD6}"/>
    <cellStyle name="入力 2 2 16 2 3" xfId="49963" xr:uid="{9C922E6F-9D9F-4D21-9F43-94AC1B8F3B01}"/>
    <cellStyle name="入力 2 2 16 3" xfId="24843" xr:uid="{33D2427E-C6DE-4613-B74E-9F2A44322F82}"/>
    <cellStyle name="入力 2 2 16 4" xfId="47794" xr:uid="{FDE23E41-B70D-41E7-A839-6150E014F93A}"/>
    <cellStyle name="入力 2 2 17" xfId="2632" xr:uid="{11236421-AC27-44D8-9861-BF64867F849D}"/>
    <cellStyle name="入力 2 2 17 2" xfId="14001" xr:uid="{853A972F-0AE2-42E5-A23D-3896D459B135}"/>
    <cellStyle name="入力 2 2 17 2 2" xfId="35691" xr:uid="{D014DEDA-E714-484E-A447-A3BD7A6D40AD}"/>
    <cellStyle name="入力 2 2 17 2 3" xfId="50643" xr:uid="{CB85A40A-3767-4F52-AF62-8BC9F054BC6A}"/>
    <cellStyle name="入力 2 2 17 3" xfId="24932" xr:uid="{72A594E6-9401-4DF4-A660-99A44FC7D005}"/>
    <cellStyle name="入力 2 2 17 4" xfId="48474" xr:uid="{4E525FC7-92DC-46BC-8609-17817C5AFE7F}"/>
    <cellStyle name="入力 2 2 18" xfId="2560" xr:uid="{2C63F574-6AA2-43ED-BD8D-60A183F4A266}"/>
    <cellStyle name="入力 2 2 18 2" xfId="13929" xr:uid="{F4BD0A6C-F854-41AF-8F51-EAB7A0DDB1EA}"/>
    <cellStyle name="入力 2 2 18 2 2" xfId="35619" xr:uid="{120CF063-32BD-41C4-AAA9-81165B7F0EB4}"/>
    <cellStyle name="入力 2 2 18 3" xfId="24860" xr:uid="{97593231-6C6B-4A39-B332-7ED90D51B8A3}"/>
    <cellStyle name="入力 2 2 18 4" xfId="49283" xr:uid="{C14D6590-8452-4E3D-ABFE-672631F9124C}"/>
    <cellStyle name="入力 2 2 19" xfId="2627" xr:uid="{51A44B76-7B18-4BBE-B8CA-C281D2B2A469}"/>
    <cellStyle name="入力 2 2 19 2" xfId="13996" xr:uid="{88501117-6099-491A-BCE1-7DCAB8CB5FCE}"/>
    <cellStyle name="入力 2 2 19 2 2" xfId="35686" xr:uid="{394B2DAC-A434-48F6-BFE1-EA1B1BD21D27}"/>
    <cellStyle name="入力 2 2 19 3" xfId="24927" xr:uid="{1E71C374-5C84-4D61-B8FD-2B4A1DFDA7E1}"/>
    <cellStyle name="入力 2 2 2" xfId="2462" xr:uid="{EEB47BBE-DB31-4CCC-94D7-D153A3237311}"/>
    <cellStyle name="入力 2 2 2 10" xfId="3244" xr:uid="{41FFF147-D799-4CEE-9B52-560E59C93A04}"/>
    <cellStyle name="入力 2 2 2 10 10" xfId="9272" xr:uid="{4058B4BD-9DC9-4AB3-ADEA-A0BF4BE49409}"/>
    <cellStyle name="入力 2 2 2 10 10 2" xfId="20029" xr:uid="{3027F8EB-F29F-4657-BDA1-3805C5E12791}"/>
    <cellStyle name="入力 2 2 2 10 10 2 2" xfId="41720" xr:uid="{8B390CC1-E221-4147-842A-991CBAC8A0E5}"/>
    <cellStyle name="入力 2 2 2 10 10 3" xfId="30961" xr:uid="{49520C0A-1F6E-43D0-B8D9-DCC31401D691}"/>
    <cellStyle name="入力 2 2 2 10 11" xfId="9898" xr:uid="{C3929194-2F39-4763-8124-30882A9E6F61}"/>
    <cellStyle name="入力 2 2 2 10 11 2" xfId="20655" xr:uid="{E0116F0E-7E25-4A41-87B4-40AC6890C427}"/>
    <cellStyle name="入力 2 2 2 10 11 2 2" xfId="42346" xr:uid="{0D2B1CF1-81EB-4606-9E93-A131D4476C4C}"/>
    <cellStyle name="入力 2 2 2 10 11 3" xfId="31587" xr:uid="{3B42095A-AD26-45B8-9BEA-964ADC057AE0}"/>
    <cellStyle name="入力 2 2 2 10 12" xfId="10533" xr:uid="{D8E94CB6-1C37-4D08-B16C-6A0A59E5F32A}"/>
    <cellStyle name="入力 2 2 2 10 12 2" xfId="21290" xr:uid="{29424E85-51F5-4C30-AC17-FE1C0A5692F6}"/>
    <cellStyle name="入力 2 2 2 10 12 2 2" xfId="42981" xr:uid="{DAAA01BB-E456-447E-A987-DB51C504928B}"/>
    <cellStyle name="入力 2 2 2 10 12 3" xfId="32222" xr:uid="{AD182D74-A8FF-4413-8978-1CF2CAC86C49}"/>
    <cellStyle name="入力 2 2 2 10 13" xfId="11185" xr:uid="{5EBE230E-7B5B-4FF5-B976-B94EC916734A}"/>
    <cellStyle name="入力 2 2 2 10 13 2" xfId="21942" xr:uid="{FA74D08D-7B20-458B-BC70-9DD2BB8220CA}"/>
    <cellStyle name="入力 2 2 2 10 13 2 2" xfId="43633" xr:uid="{5D6721C4-85CB-42B7-B632-8C38D32046BC}"/>
    <cellStyle name="入力 2 2 2 10 13 3" xfId="32874" xr:uid="{C4453842-F5D8-463D-A311-1AB698472EB3}"/>
    <cellStyle name="入力 2 2 2 10 14" xfId="11810" xr:uid="{A59A8CB3-1264-438D-B5F1-AE3A9C6D5313}"/>
    <cellStyle name="入力 2 2 2 10 14 2" xfId="22567" xr:uid="{6D60851F-2741-4328-BE2B-B5B8CBE5E835}"/>
    <cellStyle name="入力 2 2 2 10 14 2 2" xfId="44258" xr:uid="{93BA9534-C05D-4E69-9733-8E72EA2964EA}"/>
    <cellStyle name="入力 2 2 2 10 14 3" xfId="33499" xr:uid="{F72AA1C3-9C64-499E-8B96-DDD2E2D5971E}"/>
    <cellStyle name="入力 2 2 2 10 15" xfId="12415" xr:uid="{960A2323-1158-4048-B2DE-D50DD477426E}"/>
    <cellStyle name="入力 2 2 2 10 15 2" xfId="23172" xr:uid="{9099E673-0966-4C1A-9535-6E31F030ADAA}"/>
    <cellStyle name="入力 2 2 2 10 15 2 2" xfId="44863" xr:uid="{9934F4B7-BB1E-47AF-AB81-8A21294DFBDD}"/>
    <cellStyle name="入力 2 2 2 10 15 3" xfId="34104" xr:uid="{763B6068-638A-4C8F-BF69-9FF07EE21337}"/>
    <cellStyle name="入力 2 2 2 10 16" xfId="13044" xr:uid="{CA1E2233-A609-4115-9843-05533F3BBA80}"/>
    <cellStyle name="入力 2 2 2 10 16 2" xfId="23801" xr:uid="{07A0395D-8271-4EC7-8581-8A5F8E3F69CA}"/>
    <cellStyle name="入力 2 2 2 10 16 2 2" xfId="45492" xr:uid="{483E8F4C-FF41-41F9-A02E-DEB5E29612A1}"/>
    <cellStyle name="入力 2 2 2 10 16 3" xfId="34733" xr:uid="{C787CCF1-C45E-44D7-9DAD-024F1699F9E5}"/>
    <cellStyle name="入力 2 2 2 10 17" xfId="13715" xr:uid="{B217C712-F386-460D-88A7-E2B72608CF6C}"/>
    <cellStyle name="入力 2 2 2 10 17 2" xfId="35404" xr:uid="{7894BED8-763B-4988-88E2-5453EFDC4C4A}"/>
    <cellStyle name="入力 2 2 2 10 18" xfId="24644" xr:uid="{F298214E-9B98-47CC-9ED2-4E93FA6A605F}"/>
    <cellStyle name="入力 2 2 2 10 19" xfId="46342" xr:uid="{503127A8-7E41-4122-8BDA-DCB2AF2A735C}"/>
    <cellStyle name="入力 2 2 2 10 2" xfId="3896" xr:uid="{A43A107D-11C8-45F9-B8DF-02EC52F0FD3E}"/>
    <cellStyle name="入力 2 2 2 10 2 2" xfId="14652" xr:uid="{64D3AA52-F1AD-459A-9373-35FBCD351127}"/>
    <cellStyle name="入力 2 2 2 10 2 2 2" xfId="36342" xr:uid="{1359191C-A0C7-4FE1-84AE-A3DFF53B80E1}"/>
    <cellStyle name="入力 2 2 2 10 2 2 3" xfId="50553" xr:uid="{B3BDAE38-FB77-42E6-9DED-9EDDA17EA432}"/>
    <cellStyle name="入力 2 2 2 10 2 3" xfId="25584" xr:uid="{E2E93B98-B4E3-402A-88BE-D7C1AFC01D3E}"/>
    <cellStyle name="入力 2 2 2 10 2 4" xfId="48384" xr:uid="{79B34B11-95BC-4954-86F6-2F26DDFDFDF1}"/>
    <cellStyle name="入力 2 2 2 10 20" xfId="47020" xr:uid="{CB01BD94-AFA5-4850-BA84-68264D93337F}"/>
    <cellStyle name="入力 2 2 2 10 21" xfId="47704" xr:uid="{DAE8CD7B-677D-4A93-854C-72F2E238E025}"/>
    <cellStyle name="入力 2 2 2 10 3" xfId="4576" xr:uid="{C9527565-5FA2-4A8B-AD90-3B1A0F9C5548}"/>
    <cellStyle name="入力 2 2 2 10 3 2" xfId="15332" xr:uid="{DD445F72-467E-4CD8-9530-1F32109843DD}"/>
    <cellStyle name="入力 2 2 2 10 3 2 2" xfId="37022" xr:uid="{3DDEE65B-1329-43E2-BB36-3940372F2FFA}"/>
    <cellStyle name="入力 2 2 2 10 3 2 3" xfId="51233" xr:uid="{2AB76231-DFA3-4673-9ABE-03C139C2BF23}"/>
    <cellStyle name="入力 2 2 2 10 3 3" xfId="26264" xr:uid="{DF2BC1EC-720F-41ED-AD2E-A83A0BD17B56}"/>
    <cellStyle name="入力 2 2 2 10 3 4" xfId="49064" xr:uid="{5CDA859C-6FD4-4687-B965-82AEB1968EC8}"/>
    <cellStyle name="入力 2 2 2 10 4" xfId="5252" xr:uid="{9A1B6D90-4DB5-4DF2-B996-CC4676AFAB5B}"/>
    <cellStyle name="入力 2 2 2 10 4 2" xfId="16008" xr:uid="{87791F89-B4FF-4EBD-B9E7-CDB00BD65738}"/>
    <cellStyle name="入力 2 2 2 10 4 2 2" xfId="37698" xr:uid="{4EA87816-B960-4A4C-87C6-B2667BDE0575}"/>
    <cellStyle name="入力 2 2 2 10 4 3" xfId="26940" xr:uid="{CDF37484-49E3-459F-8739-E63099342D67}"/>
    <cellStyle name="入力 2 2 2 10 4 4" xfId="49873" xr:uid="{EE5F243E-7726-45E8-AB4B-B25392EA9A63}"/>
    <cellStyle name="入力 2 2 2 10 5" xfId="5932" xr:uid="{56239F46-F231-4824-B807-DF6FF8C3660B}"/>
    <cellStyle name="入力 2 2 2 10 5 2" xfId="16688" xr:uid="{50670900-2661-4AD4-81BA-5C4F4C53C265}"/>
    <cellStyle name="入力 2 2 2 10 5 2 2" xfId="38378" xr:uid="{A5B4944B-E4D3-4080-8511-4091A89F7F0C}"/>
    <cellStyle name="入力 2 2 2 10 5 3" xfId="27619" xr:uid="{32492540-A289-414C-BFC0-E2584F559759}"/>
    <cellStyle name="入力 2 2 2 10 6" xfId="6615" xr:uid="{E89E5C0D-F23F-430B-A01B-C988ABF52133}"/>
    <cellStyle name="入力 2 2 2 10 6 2" xfId="17371" xr:uid="{F8B38568-2159-4189-AD4E-1730097BF0CC}"/>
    <cellStyle name="入力 2 2 2 10 6 2 2" xfId="39061" xr:uid="{B94E84C6-3FA7-45D4-87A9-2C71EFF75A7D}"/>
    <cellStyle name="入力 2 2 2 10 6 3" xfId="28302" xr:uid="{246CCCC1-83F5-45E3-B41D-2FBC632CF1DE}"/>
    <cellStyle name="入力 2 2 2 10 7" xfId="7294" xr:uid="{4655570C-BCA6-4C6F-8D9A-F3CCD85315F8}"/>
    <cellStyle name="入力 2 2 2 10 7 2" xfId="18050" xr:uid="{9C7D53BF-3B9D-456A-B9AB-70F414BAD7D1}"/>
    <cellStyle name="入力 2 2 2 10 7 2 2" xfId="39740" xr:uid="{7793BCDC-C322-495A-93E9-E9526576102B}"/>
    <cellStyle name="入力 2 2 2 10 7 3" xfId="28981" xr:uid="{0E9377BC-85DD-4940-976F-813D254E7095}"/>
    <cellStyle name="入力 2 2 2 10 8" xfId="7957" xr:uid="{2DFBFE77-C5D7-4F8F-B9BB-C6A5A786A5F2}"/>
    <cellStyle name="入力 2 2 2 10 8 2" xfId="18713" xr:uid="{AB868C54-F126-4D40-B42C-74816CDC828F}"/>
    <cellStyle name="入力 2 2 2 10 8 2 2" xfId="40404" xr:uid="{B3FDB627-1A0F-461E-8341-F9FDE3F85F02}"/>
    <cellStyle name="入力 2 2 2 10 8 3" xfId="29645" xr:uid="{F02EF628-0AF2-465E-8F72-B4B8CAFED762}"/>
    <cellStyle name="入力 2 2 2 10 9" xfId="8593" xr:uid="{D3310DBC-EFB0-44C3-AE9F-6F8065432F26}"/>
    <cellStyle name="入力 2 2 2 10 9 2" xfId="19349" xr:uid="{B9E19DDB-DE27-4492-A01A-C204AF84063A}"/>
    <cellStyle name="入力 2 2 2 10 9 2 2" xfId="41040" xr:uid="{05B7F667-7F89-412B-A79D-FE91F4CAB23D}"/>
    <cellStyle name="入力 2 2 2 10 9 3" xfId="30281" xr:uid="{2FF73800-7DEB-4C25-8D6C-1DE333D77A92}"/>
    <cellStyle name="入力 2 2 2 11" xfId="3304" xr:uid="{B901511D-4E4A-42FE-87A4-974275FC810E}"/>
    <cellStyle name="入力 2 2 2 11 10" xfId="9332" xr:uid="{C4BA3B6A-8445-4390-926A-2DA627EECFA4}"/>
    <cellStyle name="入力 2 2 2 11 10 2" xfId="20089" xr:uid="{DD785286-8D36-4921-A582-BF1DD548478F}"/>
    <cellStyle name="入力 2 2 2 11 10 2 2" xfId="41780" xr:uid="{94F31986-56C6-451C-9373-FC5EA1606BEE}"/>
    <cellStyle name="入力 2 2 2 11 10 3" xfId="31021" xr:uid="{BA4D8186-A95A-44AA-9653-2CE5B415C271}"/>
    <cellStyle name="入力 2 2 2 11 11" xfId="9958" xr:uid="{C1A67BEF-E494-4ABF-8179-997BF62ECB4A}"/>
    <cellStyle name="入力 2 2 2 11 11 2" xfId="20715" xr:uid="{91325E98-76B4-4D33-9E6F-9FD4E0DFD3F6}"/>
    <cellStyle name="入力 2 2 2 11 11 2 2" xfId="42406" xr:uid="{05007714-CBAF-4870-890E-A5ED3B152C2D}"/>
    <cellStyle name="入力 2 2 2 11 11 3" xfId="31647" xr:uid="{24B46D75-C766-4C9F-98CC-BD6E57FD6B93}"/>
    <cellStyle name="入力 2 2 2 11 12" xfId="10593" xr:uid="{7B437BD3-B4E8-4E11-8C81-960ADB9017CB}"/>
    <cellStyle name="入力 2 2 2 11 12 2" xfId="21350" xr:uid="{15A3A1DB-AF6A-4ADC-A5D1-7D3547508119}"/>
    <cellStyle name="入力 2 2 2 11 12 2 2" xfId="43041" xr:uid="{8586ECC9-73E1-42D3-A8F3-6F21C249CB45}"/>
    <cellStyle name="入力 2 2 2 11 12 3" xfId="32282" xr:uid="{59ED7F55-F0E0-4FBB-A997-D8C9D2C045D6}"/>
    <cellStyle name="入力 2 2 2 11 13" xfId="11245" xr:uid="{2A8ECBE4-C02C-48D2-A939-2F4E80BCE2A6}"/>
    <cellStyle name="入力 2 2 2 11 13 2" xfId="22002" xr:uid="{AE2C4957-785F-4ED8-8345-E42AB74A3A3A}"/>
    <cellStyle name="入力 2 2 2 11 13 2 2" xfId="43693" xr:uid="{D4C58120-A36D-45B2-A359-96F3E78B2330}"/>
    <cellStyle name="入力 2 2 2 11 13 3" xfId="32934" xr:uid="{EABF71B9-3D25-40BF-B26C-073D06DFD89D}"/>
    <cellStyle name="入力 2 2 2 11 14" xfId="11870" xr:uid="{D10F7E78-A3C0-47F1-92A5-3D61E5C84043}"/>
    <cellStyle name="入力 2 2 2 11 14 2" xfId="22627" xr:uid="{1197C1EE-B8AB-468C-81B8-472BC0BF1E05}"/>
    <cellStyle name="入力 2 2 2 11 14 2 2" xfId="44318" xr:uid="{D5ECB33A-380C-4F75-AEBD-133F45FEDE5C}"/>
    <cellStyle name="入力 2 2 2 11 14 3" xfId="33559" xr:uid="{5C1BC26A-2D85-48AF-BC63-5330AC407ADE}"/>
    <cellStyle name="入力 2 2 2 11 15" xfId="12475" xr:uid="{263CF59A-1A6D-4629-A0D2-556E4850C7E5}"/>
    <cellStyle name="入力 2 2 2 11 15 2" xfId="23232" xr:uid="{95EB46C5-D378-4759-893B-5A203F1381D0}"/>
    <cellStyle name="入力 2 2 2 11 15 2 2" xfId="44923" xr:uid="{4B65E9B7-0CE6-42F5-95B0-FACEA3059B8C}"/>
    <cellStyle name="入力 2 2 2 11 15 3" xfId="34164" xr:uid="{89EBFA56-CFAE-4308-ADD9-6C81B94F835E}"/>
    <cellStyle name="入力 2 2 2 11 16" xfId="13104" xr:uid="{882DF015-C2FF-4FD2-AD2A-4C72613CB52E}"/>
    <cellStyle name="入力 2 2 2 11 16 2" xfId="23861" xr:uid="{B30907B1-BE63-4FD8-95CE-0D7456128786}"/>
    <cellStyle name="入力 2 2 2 11 16 2 2" xfId="45552" xr:uid="{C36C7879-01FB-4320-B3E8-0A4ECD13EEF7}"/>
    <cellStyle name="入力 2 2 2 11 16 3" xfId="34793" xr:uid="{C41FAF14-A0A2-42F6-B51C-0502DE72E885}"/>
    <cellStyle name="入力 2 2 2 11 17" xfId="13775" xr:uid="{FD656BB7-402A-4D88-9309-8EBF464EC998}"/>
    <cellStyle name="入力 2 2 2 11 17 2" xfId="35464" xr:uid="{75C1A10E-8CFA-4D20-9EDF-DE8F7C4160A8}"/>
    <cellStyle name="入力 2 2 2 11 18" xfId="24704" xr:uid="{A18BD92E-7F19-4F5C-9CF3-E3B3CB2D6A0E}"/>
    <cellStyle name="入力 2 2 2 11 19" xfId="46402" xr:uid="{9BE2C3E2-8B3E-439A-8E69-814FBEBE4EBE}"/>
    <cellStyle name="入力 2 2 2 11 2" xfId="3956" xr:uid="{6B9F120F-2B5E-43E6-AB6A-4A93D0AB7E5D}"/>
    <cellStyle name="入力 2 2 2 11 2 2" xfId="14712" xr:uid="{24BA03A9-D70C-4C04-8DC2-17AE287637DB}"/>
    <cellStyle name="入力 2 2 2 11 2 2 2" xfId="36402" xr:uid="{D4682FC6-8787-43C0-9A07-E8DA4A8A7794}"/>
    <cellStyle name="入力 2 2 2 11 2 2 3" xfId="50613" xr:uid="{316F47E7-59C2-4A0C-9C3B-808A0D362120}"/>
    <cellStyle name="入力 2 2 2 11 2 3" xfId="25644" xr:uid="{F34B49CE-69AA-4703-B3E7-B2EA579BEB84}"/>
    <cellStyle name="入力 2 2 2 11 2 4" xfId="48444" xr:uid="{9BE1B01B-2D1F-4468-9FD4-65451C68D9EA}"/>
    <cellStyle name="入力 2 2 2 11 20" xfId="47080" xr:uid="{A0221995-EE8C-4FEF-95DF-5D409AE3CAD3}"/>
    <cellStyle name="入力 2 2 2 11 21" xfId="47764" xr:uid="{4EEC5DF5-F8F1-48AA-87F4-3CD53CA51A1E}"/>
    <cellStyle name="入力 2 2 2 11 3" xfId="4636" xr:uid="{62B5DBF0-BEC9-414A-A551-F3777434490D}"/>
    <cellStyle name="入力 2 2 2 11 3 2" xfId="15392" xr:uid="{4D008411-1108-4284-B705-DC2180916547}"/>
    <cellStyle name="入力 2 2 2 11 3 2 2" xfId="37082" xr:uid="{12B85A65-5AC2-4CBD-8ABC-0F9964BB089B}"/>
    <cellStyle name="入力 2 2 2 11 3 2 3" xfId="51293" xr:uid="{6E6EE8D3-5A01-495B-9CFE-B758FAD9EF28}"/>
    <cellStyle name="入力 2 2 2 11 3 3" xfId="26324" xr:uid="{C60DBD50-0D74-45A7-8FB0-6CBBBD176454}"/>
    <cellStyle name="入力 2 2 2 11 3 4" xfId="49124" xr:uid="{04EDCA3F-7FDC-406D-934A-73AFC319E307}"/>
    <cellStyle name="入力 2 2 2 11 4" xfId="5312" xr:uid="{BA975BCD-3E9E-4E17-B603-EE9359C9576E}"/>
    <cellStyle name="入力 2 2 2 11 4 2" xfId="16068" xr:uid="{8160683C-C066-4D2E-83A4-12ADB9041D1E}"/>
    <cellStyle name="入力 2 2 2 11 4 2 2" xfId="37758" xr:uid="{D38F66B7-06C2-42EE-80F8-5B874BFBD681}"/>
    <cellStyle name="入力 2 2 2 11 4 3" xfId="27000" xr:uid="{95E56135-F85A-4E2C-B9AE-610940FB3F99}"/>
    <cellStyle name="入力 2 2 2 11 4 4" xfId="49933" xr:uid="{B773EFC7-BFC1-40F8-96BF-C4B0EA1DF628}"/>
    <cellStyle name="入力 2 2 2 11 5" xfId="5992" xr:uid="{4555FF70-76A1-487C-9E91-7B50CF23713C}"/>
    <cellStyle name="入力 2 2 2 11 5 2" xfId="16748" xr:uid="{47993998-6E28-4AA2-88D2-53B4F1978A45}"/>
    <cellStyle name="入力 2 2 2 11 5 2 2" xfId="38438" xr:uid="{10209D2A-6F04-4717-B964-AB6F7C661CFC}"/>
    <cellStyle name="入力 2 2 2 11 5 3" xfId="27679" xr:uid="{D6519CAB-6D40-4635-BF31-04996D14F147}"/>
    <cellStyle name="入力 2 2 2 11 6" xfId="6675" xr:uid="{AF5B15CC-934C-415E-B475-59531349BC25}"/>
    <cellStyle name="入力 2 2 2 11 6 2" xfId="17431" xr:uid="{F81E6E72-4EAF-49FF-ACB1-718A182466BE}"/>
    <cellStyle name="入力 2 2 2 11 6 2 2" xfId="39121" xr:uid="{7C1C71AF-B1A2-4DA8-A2BE-2066276BB468}"/>
    <cellStyle name="入力 2 2 2 11 6 3" xfId="28362" xr:uid="{68330C22-F92B-45A4-A31A-93FC1999C0CA}"/>
    <cellStyle name="入力 2 2 2 11 7" xfId="7354" xr:uid="{0BFBA6C5-906D-46EF-8B93-BABFAF2715C5}"/>
    <cellStyle name="入力 2 2 2 11 7 2" xfId="18110" xr:uid="{F9773A4D-6758-44F7-B947-C80FD460B66E}"/>
    <cellStyle name="入力 2 2 2 11 7 2 2" xfId="39800" xr:uid="{E809A6CC-F796-4649-BE0C-BC65459247F7}"/>
    <cellStyle name="入力 2 2 2 11 7 3" xfId="29041" xr:uid="{E56054B3-9636-4B31-89DE-3466615A00E1}"/>
    <cellStyle name="入力 2 2 2 11 8" xfId="8017" xr:uid="{19F59CB5-852F-49BA-87EE-CFF2E86C2E65}"/>
    <cellStyle name="入力 2 2 2 11 8 2" xfId="18773" xr:uid="{BD4ECE0C-140F-4AD7-B5D4-95879992485D}"/>
    <cellStyle name="入力 2 2 2 11 8 2 2" xfId="40464" xr:uid="{1F53BE4E-D486-43D5-B582-02BA0A08E913}"/>
    <cellStyle name="入力 2 2 2 11 8 3" xfId="29705" xr:uid="{2FC60C11-A51D-4B30-A078-F33361D56204}"/>
    <cellStyle name="入力 2 2 2 11 9" xfId="8653" xr:uid="{868FDBC5-5788-470D-9417-AC147945FCF3}"/>
    <cellStyle name="入力 2 2 2 11 9 2" xfId="19409" xr:uid="{B083A2CA-F45C-419A-A298-B33EF9DCE573}"/>
    <cellStyle name="入力 2 2 2 11 9 2 2" xfId="41100" xr:uid="{898C51B4-74B4-4E75-A45D-FC18D46BF99D}"/>
    <cellStyle name="入力 2 2 2 11 9 3" xfId="30341" xr:uid="{5C2CDE13-14C4-45E2-BC50-1ECEF3C22821}"/>
    <cellStyle name="入力 2 2 2 12" xfId="3392" xr:uid="{49E98DB4-1316-4549-B592-8CBD068D8CC1}"/>
    <cellStyle name="入力 2 2 2 12 2" xfId="14148" xr:uid="{4D96013E-F538-4E83-A7FF-5A18F9A956BF}"/>
    <cellStyle name="入力 2 2 2 12 2 2" xfId="35838" xr:uid="{ED4C6BBF-1934-4F82-9649-FC030143640E}"/>
    <cellStyle name="入力 2 2 2 12 2 3" xfId="50053" xr:uid="{F32ADCE6-A3CA-4AB1-8163-1604E2C5BEE5}"/>
    <cellStyle name="入力 2 2 2 12 3" xfId="25079" xr:uid="{399F1D01-FE52-4470-8A0C-9895A6A446E6}"/>
    <cellStyle name="入力 2 2 2 12 4" xfId="47884" xr:uid="{12A646DD-0876-4B23-81E1-458883EA6B63}"/>
    <cellStyle name="入力 2 2 2 13" xfId="4070" xr:uid="{D6806D10-5996-47B0-BBD9-179A54BEED72}"/>
    <cellStyle name="入力 2 2 2 13 2" xfId="14826" xr:uid="{FB92EEBA-2B13-4439-A278-A096C8A61A36}"/>
    <cellStyle name="入力 2 2 2 13 2 2" xfId="36516" xr:uid="{DA1A7015-C3A3-41A2-907C-F2AA5AE41AD4}"/>
    <cellStyle name="入力 2 2 2 13 2 3" xfId="50733" xr:uid="{12F4A8B8-8E38-460A-B30A-6E10CD7F0A69}"/>
    <cellStyle name="入力 2 2 2 13 3" xfId="25758" xr:uid="{C13BFAC3-7535-4802-9874-A5BB9FBD90C1}"/>
    <cellStyle name="入力 2 2 2 13 4" xfId="48564" xr:uid="{E726E2D5-7F13-4833-A86B-4F0C4E9A018C}"/>
    <cellStyle name="入力 2 2 2 14" xfId="4749" xr:uid="{72CC4AD7-F4E0-454C-B12F-B8680B56E2F4}"/>
    <cellStyle name="入力 2 2 2 14 2" xfId="15505" xr:uid="{4F016380-A555-486F-ACD5-62DAB458848F}"/>
    <cellStyle name="入力 2 2 2 14 2 2" xfId="37195" xr:uid="{15A6A7F7-AF2C-4B62-A494-077FD4116985}"/>
    <cellStyle name="入力 2 2 2 14 3" xfId="26437" xr:uid="{F1625C93-69DC-4B69-97BE-0C8C33E7234B}"/>
    <cellStyle name="入力 2 2 2 14 4" xfId="49373" xr:uid="{2ACE394E-7ECD-4273-96B1-FABF1AFAA544}"/>
    <cellStyle name="入力 2 2 2 15" xfId="5426" xr:uid="{FAF8F9BD-4256-4333-A687-510A0074076E}"/>
    <cellStyle name="入力 2 2 2 15 2" xfId="16182" xr:uid="{7364E56C-4210-411F-A241-1EDC875C9708}"/>
    <cellStyle name="入力 2 2 2 15 2 2" xfId="37872" xr:uid="{5D888A22-D527-4527-A803-9F359B940F65}"/>
    <cellStyle name="入力 2 2 2 15 3" xfId="27114" xr:uid="{5C8A0591-B965-4B88-9258-BAA7BD5F0885}"/>
    <cellStyle name="入力 2 2 2 16" xfId="6115" xr:uid="{9B25CE52-A8A9-40D6-B5B2-9E4C12B54E94}"/>
    <cellStyle name="入力 2 2 2 16 2" xfId="16871" xr:uid="{1CC13635-9B30-44F3-8652-C1EB80B028DA}"/>
    <cellStyle name="入力 2 2 2 16 2 2" xfId="38561" xr:uid="{1A04FE61-DA28-446E-86BD-936AF156A512}"/>
    <cellStyle name="入力 2 2 2 16 3" xfId="27802" xr:uid="{D64A2E23-8FD0-4060-A6C3-A60B9B2BC470}"/>
    <cellStyle name="入力 2 2 2 17" xfId="6789" xr:uid="{15F5F78A-148B-4494-98F7-0076BF5175EF}"/>
    <cellStyle name="入力 2 2 2 17 2" xfId="17545" xr:uid="{BBA5B175-40DC-4B2B-A2B2-329082D62B89}"/>
    <cellStyle name="入力 2 2 2 17 2 2" xfId="39235" xr:uid="{A71B23F9-CFCB-4BC2-8C05-D37F5C8F888A}"/>
    <cellStyle name="入力 2 2 2 17 3" xfId="28476" xr:uid="{E2BA8585-30CE-4714-86DB-46DF552512AE}"/>
    <cellStyle name="入力 2 2 2 18" xfId="8088" xr:uid="{27CDD063-3F35-44C1-8973-43EBB6FD3E57}"/>
    <cellStyle name="入力 2 2 2 18 2" xfId="18844" xr:uid="{FD1528AA-D3F6-4C96-A3FB-0134E1F97D62}"/>
    <cellStyle name="入力 2 2 2 18 2 2" xfId="40535" xr:uid="{403C26E7-B2EF-4547-BFE4-A175AF652617}"/>
    <cellStyle name="入力 2 2 2 18 3" xfId="29776" xr:uid="{2B3281A2-B4EA-4A08-8132-69B9CAAA5BF3}"/>
    <cellStyle name="入力 2 2 2 19" xfId="10028" xr:uid="{88997351-12E9-4949-AE7A-7B94E0112069}"/>
    <cellStyle name="入力 2 2 2 19 2" xfId="20785" xr:uid="{6B59F82C-F072-45B1-B764-040B24053E8E}"/>
    <cellStyle name="入力 2 2 2 19 2 2" xfId="42476" xr:uid="{F067E592-1810-40C1-A416-E5E362D32257}"/>
    <cellStyle name="入力 2 2 2 19 3" xfId="31717" xr:uid="{F33A6D71-229A-4F43-989F-D5D47FDA2022}"/>
    <cellStyle name="入力 2 2 2 2" xfId="2494" xr:uid="{CBBD84F6-15F2-4CC2-B43D-986F1EF87AF9}"/>
    <cellStyle name="入力 2 2 2 2 10" xfId="8146" xr:uid="{55BF7059-D2A4-4FFD-8D93-C843142E5062}"/>
    <cellStyle name="入力 2 2 2 2 10 2" xfId="18902" xr:uid="{22CD8F5A-77F7-46ED-935A-FEC7879C8A6B}"/>
    <cellStyle name="入力 2 2 2 2 10 2 2" xfId="40593" xr:uid="{2662C206-9991-41CE-B12A-35FD33A0D3C8}"/>
    <cellStyle name="入力 2 2 2 2 10 3" xfId="29834" xr:uid="{1AFD382E-BA25-4DAF-82A5-F8C94C74E9D1}"/>
    <cellStyle name="入力 2 2 2 2 11" xfId="8827" xr:uid="{C44A24A0-E874-4DA9-9D6C-4757EBC45617}"/>
    <cellStyle name="入力 2 2 2 2 11 2" xfId="19583" xr:uid="{F5BB3A44-9A8A-48B9-8520-1456208CDD65}"/>
    <cellStyle name="入力 2 2 2 2 11 2 2" xfId="41274" xr:uid="{FD97EC6C-8FB4-4581-A77A-A39C8B895215}"/>
    <cellStyle name="入力 2 2 2 2 11 3" xfId="30515" xr:uid="{0FFA3454-A678-4D0D-BEED-351B4D0ABEB8}"/>
    <cellStyle name="入力 2 2 2 2 12" xfId="9452" xr:uid="{C77D9F63-73D4-4A86-8606-3C12DDA632CA}"/>
    <cellStyle name="入力 2 2 2 2 12 2" xfId="20209" xr:uid="{C8782597-5961-406A-8AB9-0D6860EFE681}"/>
    <cellStyle name="入力 2 2 2 2 12 2 2" xfId="41900" xr:uid="{8A4B82C1-8710-4A05-A1FB-5210AF42BFA1}"/>
    <cellStyle name="入力 2 2 2 2 12 3" xfId="31141" xr:uid="{6AF2FF6D-2307-40BA-9466-C1CE3AFA1766}"/>
    <cellStyle name="入力 2 2 2 2 13" xfId="10087" xr:uid="{62807AB9-8E60-4E1B-8735-D61FCECB230C}"/>
    <cellStyle name="入力 2 2 2 2 13 2" xfId="20844" xr:uid="{4859B040-5A13-45A9-A296-1DA3E3DE96E6}"/>
    <cellStyle name="入力 2 2 2 2 13 2 2" xfId="42535" xr:uid="{4E3E1D01-9A5A-4BAF-826C-5C25797B74EC}"/>
    <cellStyle name="入力 2 2 2 2 13 3" xfId="31776" xr:uid="{ECE9F1BD-4A6B-49A1-A9FC-EE688C8F4908}"/>
    <cellStyle name="入力 2 2 2 2 14" xfId="10739" xr:uid="{D3E17605-A4E4-4E6B-8E58-753A3C38D5EC}"/>
    <cellStyle name="入力 2 2 2 2 14 2" xfId="21496" xr:uid="{F616C17E-B623-4881-9750-D3E5C56D1EFC}"/>
    <cellStyle name="入力 2 2 2 2 14 2 2" xfId="43187" xr:uid="{8DC516F7-F4B5-424D-B417-7AA574247432}"/>
    <cellStyle name="入力 2 2 2 2 14 3" xfId="32428" xr:uid="{C1A526DD-6C05-4C3B-BC45-321124DA7359}"/>
    <cellStyle name="入力 2 2 2 2 15" xfId="11364" xr:uid="{84DF77D9-6DCD-45BC-878D-44B2FEFA5533}"/>
    <cellStyle name="入力 2 2 2 2 15 2" xfId="22121" xr:uid="{5C105D32-A1D6-42F4-9C44-6FC5ECB3817E}"/>
    <cellStyle name="入力 2 2 2 2 15 2 2" xfId="43812" xr:uid="{5546E0F8-0DCF-4CD1-B78A-287D41D2E066}"/>
    <cellStyle name="入力 2 2 2 2 15 3" xfId="33053" xr:uid="{251002A8-C4AA-4D41-9D19-E7A76191D00A}"/>
    <cellStyle name="入力 2 2 2 2 16" xfId="11969" xr:uid="{AE73E8EE-B0C4-424E-B5C7-B60E48C4C671}"/>
    <cellStyle name="入力 2 2 2 2 16 2" xfId="22726" xr:uid="{0CDDE225-B67F-4ACC-AE80-AF0416A04324}"/>
    <cellStyle name="入力 2 2 2 2 16 2 2" xfId="44417" xr:uid="{02D89F36-2130-403F-80F6-75521153706D}"/>
    <cellStyle name="入力 2 2 2 2 16 3" xfId="33658" xr:uid="{E9E297AD-1250-4AF9-99C4-50C42EEC4A3A}"/>
    <cellStyle name="入力 2 2 2 2 17" xfId="12598" xr:uid="{9339916F-39BA-4E53-80F8-87020D7E6566}"/>
    <cellStyle name="入力 2 2 2 2 17 2" xfId="23355" xr:uid="{CC82BC4E-B0A8-43DF-BA21-6F845551763E}"/>
    <cellStyle name="入力 2 2 2 2 17 2 2" xfId="45046" xr:uid="{87A101DD-4B99-49E1-B8B6-44A82F2FD55C}"/>
    <cellStyle name="入力 2 2 2 2 17 3" xfId="34287" xr:uid="{17DD0B1A-D301-4831-B993-8DD5A3A51213}"/>
    <cellStyle name="入力 2 2 2 2 18" xfId="13269" xr:uid="{2288E7AE-4FF8-4550-81A2-DB80FDA18585}"/>
    <cellStyle name="入力 2 2 2 2 18 2" xfId="34958" xr:uid="{BE5F7C15-6800-4D41-8B72-8498D96D137C}"/>
    <cellStyle name="入力 2 2 2 2 19" xfId="24198" xr:uid="{99A82087-7326-41C8-9771-2211FA619A44}"/>
    <cellStyle name="入力 2 2 2 2 2" xfId="2799" xr:uid="{005C6420-EDBD-4E2F-8BC2-6C51A46B1128}"/>
    <cellStyle name="入力 2 2 2 2 2 2" xfId="14075" xr:uid="{41563D1B-9704-445C-80F6-4A1D91A77E99}"/>
    <cellStyle name="入力 2 2 2 2 2 2 2" xfId="35765" xr:uid="{88DC8EC4-02FA-43BF-A28D-E8002024C84E}"/>
    <cellStyle name="入力 2 2 2 2 2 2 3" xfId="50107" xr:uid="{ABF2798D-0C0C-4C18-AEE9-15765B90A7D2}"/>
    <cellStyle name="入力 2 2 2 2 2 3" xfId="25006" xr:uid="{5E334A83-813D-445E-9261-5D9C0C16EB03}"/>
    <cellStyle name="入力 2 2 2 2 2 4" xfId="47938" xr:uid="{8957588B-A768-4F92-9209-D49EB3E4C84B}"/>
    <cellStyle name="入力 2 2 2 2 20" xfId="45896" xr:uid="{472CEC7E-16B9-4609-ADAC-CF9A0B59E050}"/>
    <cellStyle name="入力 2 2 2 2 21" xfId="46574" xr:uid="{FEACA9AA-72F7-47EF-92C5-FD419ED9B3D7}"/>
    <cellStyle name="入力 2 2 2 2 22" xfId="47258" xr:uid="{6A03157C-90A8-4DAD-B119-9848B217C83F}"/>
    <cellStyle name="入力 2 2 2 2 3" xfId="3450" xr:uid="{61C8D090-32AD-4D74-B23D-4E556D9A2720}"/>
    <cellStyle name="入力 2 2 2 2 3 2" xfId="14206" xr:uid="{EB6A820A-1E95-4DB4-BF4E-0E82F845EC47}"/>
    <cellStyle name="入力 2 2 2 2 3 2 2" xfId="35896" xr:uid="{12462170-A663-4A72-86FB-7C2E1600AC83}"/>
    <cellStyle name="入力 2 2 2 2 3 2 3" xfId="50787" xr:uid="{A6953D5F-1BEE-49DA-A17D-A8B60B44283F}"/>
    <cellStyle name="入力 2 2 2 2 3 3" xfId="25137" xr:uid="{3B1AFF35-EC01-4F1C-BB6D-A6C31B16F994}"/>
    <cellStyle name="入力 2 2 2 2 3 4" xfId="48618" xr:uid="{874DC329-C168-4893-89D7-43892DC3A622}"/>
    <cellStyle name="入力 2 2 2 2 4" xfId="4130" xr:uid="{07492894-31AF-493C-A721-8761279E5519}"/>
    <cellStyle name="入力 2 2 2 2 4 2" xfId="14886" xr:uid="{C3ED46A3-0E03-421B-B853-5E8A7866E683}"/>
    <cellStyle name="入力 2 2 2 2 4 2 2" xfId="36576" xr:uid="{3A72387E-D4DE-41B5-B800-A94C5902B13F}"/>
    <cellStyle name="入力 2 2 2 2 4 3" xfId="25818" xr:uid="{B857105E-025F-4E6B-A69B-B2480D3C992D}"/>
    <cellStyle name="入力 2 2 2 2 4 4" xfId="49427" xr:uid="{69F36C6E-D615-49C8-B2E9-5F88CF4D1D67}"/>
    <cellStyle name="入力 2 2 2 2 5" xfId="4806" xr:uid="{B884179B-A453-4B63-8614-D6B62F75F81F}"/>
    <cellStyle name="入力 2 2 2 2 5 2" xfId="15562" xr:uid="{885B673C-072A-44B3-93ED-E3FB59814873}"/>
    <cellStyle name="入力 2 2 2 2 5 2 2" xfId="37252" xr:uid="{9A285FA8-AB95-478C-989E-41D924B85FB8}"/>
    <cellStyle name="入力 2 2 2 2 5 3" xfId="26494" xr:uid="{4E182F06-6D05-4ED1-974F-1194345B0261}"/>
    <cellStyle name="入力 2 2 2 2 6" xfId="5486" xr:uid="{418DF819-6233-42E7-A448-74053DC2C6C3}"/>
    <cellStyle name="入力 2 2 2 2 6 2" xfId="16242" xr:uid="{567010CE-ED03-4A3A-B2D4-6CF51D90D89C}"/>
    <cellStyle name="入力 2 2 2 2 6 2 2" xfId="37932" xr:uid="{C42A47D9-0E01-4AAC-B2DD-5884EEF4AC4D}"/>
    <cellStyle name="入力 2 2 2 2 6 3" xfId="27174" xr:uid="{1CEF8A90-166F-4B2F-AD8E-F1371210E21B}"/>
    <cellStyle name="入力 2 2 2 2 7" xfId="6170" xr:uid="{8D49D026-747D-4666-95F5-DF1E3EE123BA}"/>
    <cellStyle name="入力 2 2 2 2 7 2" xfId="16926" xr:uid="{9CC6123A-166A-4F8F-A3DA-18A55D002111}"/>
    <cellStyle name="入力 2 2 2 2 7 2 2" xfId="38616" xr:uid="{03E169C8-9550-4158-8319-9AFC91860A0F}"/>
    <cellStyle name="入力 2 2 2 2 7 3" xfId="27857" xr:uid="{DF6BF5CE-8C67-4B1C-BDEA-3FBEBAA1467F}"/>
    <cellStyle name="入力 2 2 2 2 8" xfId="6849" xr:uid="{25708448-1084-44C9-B999-2ADE03B9B3AE}"/>
    <cellStyle name="入力 2 2 2 2 8 2" xfId="17605" xr:uid="{8828B66A-A6B8-4987-9F54-A929BB87C1F4}"/>
    <cellStyle name="入力 2 2 2 2 8 2 2" xfId="39295" xr:uid="{FD329B79-BACB-4308-8D7F-D25BAD650B8C}"/>
    <cellStyle name="入力 2 2 2 2 8 3" xfId="28536" xr:uid="{2529F499-88FC-43EB-ABBC-D84498A29BC3}"/>
    <cellStyle name="入力 2 2 2 2 9" xfId="7512" xr:uid="{CE607435-8455-4E89-99CB-C046E8C1F9AA}"/>
    <cellStyle name="入力 2 2 2 2 9 2" xfId="18268" xr:uid="{3FCE0B67-D8D2-452F-913D-41C570F06625}"/>
    <cellStyle name="入力 2 2 2 2 9 2 2" xfId="39958" xr:uid="{B8A8DEDE-FF37-4B00-B1EA-9E86E33022ED}"/>
    <cellStyle name="入力 2 2 2 2 9 3" xfId="29199" xr:uid="{86E601E9-703E-48BD-A3B9-788E675BB14B}"/>
    <cellStyle name="入力 2 2 2 20" xfId="12544" xr:uid="{DA06B1CA-1113-4C0A-BD75-4DF1B22E0EB1}"/>
    <cellStyle name="入力 2 2 2 20 2" xfId="23301" xr:uid="{0C1BE2F2-E9B0-4606-8CC2-14E30024175B}"/>
    <cellStyle name="入力 2 2 2 20 2 2" xfId="44992" xr:uid="{E77DC9FA-38F2-45D0-8409-3661DF9C0058}"/>
    <cellStyle name="入力 2 2 2 20 3" xfId="34233" xr:uid="{60403AE4-640F-49A8-AD70-E445BB1FF0D6}"/>
    <cellStyle name="入力 2 2 2 21" xfId="13215" xr:uid="{3DAE1203-13E8-4FEA-AFA7-1C17D14F5D85}"/>
    <cellStyle name="入力 2 2 2 21 2" xfId="23906" xr:uid="{2CE42357-8A28-4B8A-AD85-9322D3764523}"/>
    <cellStyle name="入力 2 2 2 21 2 2" xfId="45597" xr:uid="{3E23688E-29FE-42E7-983E-5D66FE88976C}"/>
    <cellStyle name="入力 2 2 2 21 3" xfId="34904" xr:uid="{168EB89B-9911-493D-BCDA-656517E6BA62}"/>
    <cellStyle name="入力 2 2 2 22" xfId="24144" xr:uid="{85F7AD91-469B-4545-A436-A273C7C0D718}"/>
    <cellStyle name="入力 2 2 2 23" xfId="45842" xr:uid="{842CCF48-F833-41D6-B3A6-19287C8EBB56}"/>
    <cellStyle name="入力 2 2 2 24" xfId="46520" xr:uid="{D9FDA490-44D5-4FBB-83BC-2E132761E19D}"/>
    <cellStyle name="入力 2 2 2 25" xfId="47204" xr:uid="{133FE04F-A678-49B5-A50E-B9A8CD0684E1}"/>
    <cellStyle name="入力 2 2 2 3" xfId="2859" xr:uid="{E61BCEED-9F9D-49C8-A5EC-3C2A977BBA0F}"/>
    <cellStyle name="入力 2 2 2 3 10" xfId="8887" xr:uid="{8DA193F2-A806-49DD-8B6A-E5E4714F29D4}"/>
    <cellStyle name="入力 2 2 2 3 10 2" xfId="19643" xr:uid="{90C1C1BA-D72F-4D76-86D3-E7E81BF45D52}"/>
    <cellStyle name="入力 2 2 2 3 10 2 2" xfId="41334" xr:uid="{DE8F442E-C446-4BC9-B80F-E798EB83BAE0}"/>
    <cellStyle name="入力 2 2 2 3 10 3" xfId="30575" xr:uid="{1B11E0A6-A1D6-49D0-B213-0847297A9525}"/>
    <cellStyle name="入力 2 2 2 3 11" xfId="9512" xr:uid="{78F73C25-1A20-464E-9149-93CA15CF4D79}"/>
    <cellStyle name="入力 2 2 2 3 11 2" xfId="20269" xr:uid="{9667DA4E-6331-41B7-827E-F7E8253A0313}"/>
    <cellStyle name="入力 2 2 2 3 11 2 2" xfId="41960" xr:uid="{ED0A9E39-DA6D-48FD-8E03-964818394930}"/>
    <cellStyle name="入力 2 2 2 3 11 3" xfId="31201" xr:uid="{A000FD63-9472-4109-A1C5-0DCA0EEDA537}"/>
    <cellStyle name="入力 2 2 2 3 12" xfId="10147" xr:uid="{A0F2A941-4B16-4EFC-BAA6-3BDC8AEDDC3A}"/>
    <cellStyle name="入力 2 2 2 3 12 2" xfId="20904" xr:uid="{BA84B5B8-4914-4B44-BB5C-53C518A81A2D}"/>
    <cellStyle name="入力 2 2 2 3 12 2 2" xfId="42595" xr:uid="{3765CBD5-9FB5-4B12-AB0D-EA9FE0C28CF8}"/>
    <cellStyle name="入力 2 2 2 3 12 3" xfId="31836" xr:uid="{3B980BD4-08D3-4DB8-BB5C-0B8CF462859C}"/>
    <cellStyle name="入力 2 2 2 3 13" xfId="10799" xr:uid="{90686F8D-9C80-421F-B0C1-EAE166BB0F4B}"/>
    <cellStyle name="入力 2 2 2 3 13 2" xfId="21556" xr:uid="{090FA94C-A445-4FDF-860C-05D7783DABF2}"/>
    <cellStyle name="入力 2 2 2 3 13 2 2" xfId="43247" xr:uid="{AE1B4EBC-9EEB-4227-B4AF-F5B29F78A760}"/>
    <cellStyle name="入力 2 2 2 3 13 3" xfId="32488" xr:uid="{88EF83AC-804F-48F6-A7B1-2B6FE6568F6A}"/>
    <cellStyle name="入力 2 2 2 3 14" xfId="11424" xr:uid="{FFCB7EA7-3BF6-49C8-AF12-8B78FDF42012}"/>
    <cellStyle name="入力 2 2 2 3 14 2" xfId="22181" xr:uid="{62F38E2F-2AF7-4687-9468-A114EE3D5926}"/>
    <cellStyle name="入力 2 2 2 3 14 2 2" xfId="43872" xr:uid="{C77AA814-F932-4076-B211-F4D803E9E0D3}"/>
    <cellStyle name="入力 2 2 2 3 14 3" xfId="33113" xr:uid="{0903E1EA-25E4-4426-A5E9-815CF8686E11}"/>
    <cellStyle name="入力 2 2 2 3 15" xfId="12029" xr:uid="{11B6B49A-F8C3-4E19-A03C-3A788E0205AD}"/>
    <cellStyle name="入力 2 2 2 3 15 2" xfId="22786" xr:uid="{989D70DC-7158-4CFF-94A0-30178C048C29}"/>
    <cellStyle name="入力 2 2 2 3 15 2 2" xfId="44477" xr:uid="{25AA13E3-D7AC-41D7-AF97-D3628280E6BA}"/>
    <cellStyle name="入力 2 2 2 3 15 3" xfId="33718" xr:uid="{7B7DF6DF-9D2D-4A8E-9EF4-45EB710133CC}"/>
    <cellStyle name="入力 2 2 2 3 16" xfId="12658" xr:uid="{51012F60-EE31-4764-916B-2EF8ED9CE5E1}"/>
    <cellStyle name="入力 2 2 2 3 16 2" xfId="23415" xr:uid="{E10E1BA5-936D-470B-A0CD-6289243AFD32}"/>
    <cellStyle name="入力 2 2 2 3 16 2 2" xfId="45106" xr:uid="{DACDE095-8C5F-4186-810D-6C7749F46D73}"/>
    <cellStyle name="入力 2 2 2 3 16 3" xfId="34347" xr:uid="{E5D46131-E97E-4B1B-A41A-DB24BB18204B}"/>
    <cellStyle name="入力 2 2 2 3 17" xfId="13329" xr:uid="{686383F6-928C-47E7-BB61-9655D3B84BC3}"/>
    <cellStyle name="入力 2 2 2 3 17 2" xfId="35018" xr:uid="{B99269A8-FB79-484A-8204-DCA41109505E}"/>
    <cellStyle name="入力 2 2 2 3 18" xfId="24258" xr:uid="{07AB3A0C-4066-4D72-B51C-7EE2D7802345}"/>
    <cellStyle name="入力 2 2 2 3 19" xfId="45956" xr:uid="{6FAA36E6-DA3A-4F8B-980F-8B95052F4FBF}"/>
    <cellStyle name="入力 2 2 2 3 2" xfId="3510" xr:uid="{72AACFD2-62F2-46BD-A1BA-D05AF75EEE43}"/>
    <cellStyle name="入力 2 2 2 3 2 2" xfId="14266" xr:uid="{6758CFEB-EB43-4505-AC3E-C9507D143716}"/>
    <cellStyle name="入力 2 2 2 3 2 2 2" xfId="35956" xr:uid="{EB3567C1-68AF-4C36-B864-75EB8BDA41EB}"/>
    <cellStyle name="入力 2 2 2 3 2 2 3" xfId="50167" xr:uid="{E06774E3-86FA-48A4-BF78-0A4AA5821A6A}"/>
    <cellStyle name="入力 2 2 2 3 2 3" xfId="25197" xr:uid="{ACA4ADA2-67DA-4FF0-808F-C46691DAE1CC}"/>
    <cellStyle name="入力 2 2 2 3 2 4" xfId="47998" xr:uid="{45EB042F-71C6-44D4-9424-0F08FDBD746E}"/>
    <cellStyle name="入力 2 2 2 3 20" xfId="46634" xr:uid="{68A89794-9A2F-4354-BF18-E72CD197C028}"/>
    <cellStyle name="入力 2 2 2 3 21" xfId="47318" xr:uid="{601E3395-864F-4B58-B231-F662A02F8F9C}"/>
    <cellStyle name="入力 2 2 2 3 3" xfId="4190" xr:uid="{0A3115A7-2C97-4EC5-ACA1-B67589B20F3E}"/>
    <cellStyle name="入力 2 2 2 3 3 2" xfId="14946" xr:uid="{3575D1EE-C0A1-4366-A158-F97C4F1E850B}"/>
    <cellStyle name="入力 2 2 2 3 3 2 2" xfId="36636" xr:uid="{86B7402E-7269-46FA-9EA0-1E1515E4C1EB}"/>
    <cellStyle name="入力 2 2 2 3 3 2 3" xfId="50847" xr:uid="{2F00B7BE-B0D1-46E5-B05C-6260293C514D}"/>
    <cellStyle name="入力 2 2 2 3 3 3" xfId="25878" xr:uid="{7D38A05E-980C-45C9-A335-D918FFFC682E}"/>
    <cellStyle name="入力 2 2 2 3 3 4" xfId="48678" xr:uid="{F982E1F8-EA9A-42D1-8702-435B5E792B7C}"/>
    <cellStyle name="入力 2 2 2 3 4" xfId="4866" xr:uid="{DA68EB4C-45AE-4532-8C11-E5476551DA8F}"/>
    <cellStyle name="入力 2 2 2 3 4 2" xfId="15622" xr:uid="{C7E4EE57-D1CE-41DF-B179-9A6AC4609104}"/>
    <cellStyle name="入力 2 2 2 3 4 2 2" xfId="37312" xr:uid="{9639CA49-F70E-4D81-9365-2C6FABA89203}"/>
    <cellStyle name="入力 2 2 2 3 4 3" xfId="26554" xr:uid="{AE999914-8C6D-40E9-9A96-FAF169C87A5B}"/>
    <cellStyle name="入力 2 2 2 3 4 4" xfId="49487" xr:uid="{F0415693-17C1-4F7E-AFE7-98589E6FACA9}"/>
    <cellStyle name="入力 2 2 2 3 5" xfId="5546" xr:uid="{0096B5F7-CD66-4D39-8963-8F8EFFA67650}"/>
    <cellStyle name="入力 2 2 2 3 5 2" xfId="16302" xr:uid="{DFD15C8E-2B52-4958-9677-CA31F6CF80CD}"/>
    <cellStyle name="入力 2 2 2 3 5 2 2" xfId="37992" xr:uid="{22D39CFD-826B-48BD-8A0A-117F0880A49E}"/>
    <cellStyle name="入力 2 2 2 3 5 3" xfId="27233" xr:uid="{12673F8B-65A0-45DA-A25A-E89874EC6873}"/>
    <cellStyle name="入力 2 2 2 3 6" xfId="6229" xr:uid="{CFB729CA-A25F-4F7F-8907-9B235803A86F}"/>
    <cellStyle name="入力 2 2 2 3 6 2" xfId="16985" xr:uid="{3BC6C05F-24D3-45D5-9265-177EEF77FC1E}"/>
    <cellStyle name="入力 2 2 2 3 6 2 2" xfId="38675" xr:uid="{6E5FCC2C-BF28-429A-8486-D776034D1C4A}"/>
    <cellStyle name="入力 2 2 2 3 6 3" xfId="27916" xr:uid="{4CC992B6-98D0-400D-8334-19B9BB5F8013}"/>
    <cellStyle name="入力 2 2 2 3 7" xfId="6908" xr:uid="{6A964099-8DE7-45AA-8079-3072442F1700}"/>
    <cellStyle name="入力 2 2 2 3 7 2" xfId="17664" xr:uid="{E74F87BD-05DF-47B4-BF92-277E84392CBD}"/>
    <cellStyle name="入力 2 2 2 3 7 2 2" xfId="39354" xr:uid="{0B3B0845-07F3-4440-AF3F-70AF904369F9}"/>
    <cellStyle name="入力 2 2 2 3 7 3" xfId="28595" xr:uid="{31D47A13-CDB8-4920-8DF0-8156AB78F762}"/>
    <cellStyle name="入力 2 2 2 3 8" xfId="7571" xr:uid="{00F4898D-D0AD-4B35-ABA5-EB56197D78F7}"/>
    <cellStyle name="入力 2 2 2 3 8 2" xfId="18327" xr:uid="{0AB4771B-E2EE-4B8F-BFFA-4DC28793C579}"/>
    <cellStyle name="入力 2 2 2 3 8 2 2" xfId="40017" xr:uid="{79FCAE76-D4D6-4876-9550-74A53EABE709}"/>
    <cellStyle name="入力 2 2 2 3 8 3" xfId="29258" xr:uid="{87CB1C7E-8EEC-47EC-B436-BD5A743CECC4}"/>
    <cellStyle name="入力 2 2 2 3 9" xfId="8206" xr:uid="{5BC41BC7-D8FA-45DC-97AC-F6C4D4626C38}"/>
    <cellStyle name="入力 2 2 2 3 9 2" xfId="18962" xr:uid="{2735268A-7611-4DBA-9CB0-8CEB1C21DCCF}"/>
    <cellStyle name="入力 2 2 2 3 9 2 2" xfId="40653" xr:uid="{11A3509C-F104-44DD-8CF2-3DC72AD82DAA}"/>
    <cellStyle name="入力 2 2 2 3 9 3" xfId="29894" xr:uid="{DFEF0BCC-464A-45CB-98AD-874D5EF16781}"/>
    <cellStyle name="入力 2 2 2 4" xfId="2903" xr:uid="{B0929072-2227-4416-B4F1-E0CA518A246F}"/>
    <cellStyle name="入力 2 2 2 4 10" xfId="8931" xr:uid="{78F5A935-02B4-4D9D-959C-42B06EC6022F}"/>
    <cellStyle name="入力 2 2 2 4 10 2" xfId="19687" xr:uid="{B45156E8-F414-4C7C-A166-15DD416BEC2D}"/>
    <cellStyle name="入力 2 2 2 4 10 2 2" xfId="41378" xr:uid="{0211B2CC-D5AA-4330-A0D7-FE9467D3C554}"/>
    <cellStyle name="入力 2 2 2 4 10 3" xfId="30619" xr:uid="{8097D47A-387D-407C-8D03-799C11D303B1}"/>
    <cellStyle name="入力 2 2 2 4 11" xfId="9556" xr:uid="{8C5F1A63-5FA4-4DFD-AB6F-B7E3886F8F07}"/>
    <cellStyle name="入力 2 2 2 4 11 2" xfId="20313" xr:uid="{29D5D106-D317-43AB-9527-B00BCC3993D0}"/>
    <cellStyle name="入力 2 2 2 4 11 2 2" xfId="42004" xr:uid="{4B23746D-FD35-439E-8841-C63A435B880D}"/>
    <cellStyle name="入力 2 2 2 4 11 3" xfId="31245" xr:uid="{76377025-5B73-4D42-A68F-F49363867BDA}"/>
    <cellStyle name="入力 2 2 2 4 12" xfId="10191" xr:uid="{BB32A6CC-0580-44CB-AF7A-F0E0F92BB875}"/>
    <cellStyle name="入力 2 2 2 4 12 2" xfId="20948" xr:uid="{9AE7182D-EBEC-409E-A80A-A4BC2BC61CE1}"/>
    <cellStyle name="入力 2 2 2 4 12 2 2" xfId="42639" xr:uid="{9CED3267-7B82-4E69-AFB8-A036D6278EA1}"/>
    <cellStyle name="入力 2 2 2 4 12 3" xfId="31880" xr:uid="{B184903F-C47F-4520-A7DC-536E7978D5CB}"/>
    <cellStyle name="入力 2 2 2 4 13" xfId="10843" xr:uid="{39631A70-C5B5-4CB5-99B8-82C4E9136928}"/>
    <cellStyle name="入力 2 2 2 4 13 2" xfId="21600" xr:uid="{C8DAEB2E-E368-491D-90F4-203205607E4D}"/>
    <cellStyle name="入力 2 2 2 4 13 2 2" xfId="43291" xr:uid="{4354E81A-0D9C-429F-95D1-5E1AD02EAF62}"/>
    <cellStyle name="入力 2 2 2 4 13 3" xfId="32532" xr:uid="{B127BD2D-2ABC-458F-BCB7-BD8A6BA7D1D7}"/>
    <cellStyle name="入力 2 2 2 4 14" xfId="11468" xr:uid="{3846C45E-05B5-4729-90E3-BACF4E607B27}"/>
    <cellStyle name="入力 2 2 2 4 14 2" xfId="22225" xr:uid="{1EF26106-41B3-4797-B897-043937BAD9D3}"/>
    <cellStyle name="入力 2 2 2 4 14 2 2" xfId="43916" xr:uid="{DE5E4C90-4526-4EB3-AC69-ADC89725D569}"/>
    <cellStyle name="入力 2 2 2 4 14 3" xfId="33157" xr:uid="{796FB0BA-3A10-4631-B743-BDC6A909E2FA}"/>
    <cellStyle name="入力 2 2 2 4 15" xfId="12073" xr:uid="{05B317CF-27E6-4EA4-ABF5-5D45BCEB7F4C}"/>
    <cellStyle name="入力 2 2 2 4 15 2" xfId="22830" xr:uid="{AB76FC43-2069-47DE-B62D-58B8584DA12C}"/>
    <cellStyle name="入力 2 2 2 4 15 2 2" xfId="44521" xr:uid="{13BB76F7-9DF2-4A42-AE3F-1C84465192FA}"/>
    <cellStyle name="入力 2 2 2 4 15 3" xfId="33762" xr:uid="{FBDE6A54-1D84-46BC-B186-F8D90F841156}"/>
    <cellStyle name="入力 2 2 2 4 16" xfId="12702" xr:uid="{84A8182D-48B0-4F97-9D0E-FDAC4C4ED971}"/>
    <cellStyle name="入力 2 2 2 4 16 2" xfId="23459" xr:uid="{5B3BACAA-D764-4270-A720-657029C444E6}"/>
    <cellStyle name="入力 2 2 2 4 16 2 2" xfId="45150" xr:uid="{75250793-174F-4DB4-BD68-6CCB5E0E286B}"/>
    <cellStyle name="入力 2 2 2 4 16 3" xfId="34391" xr:uid="{98F0FF07-1D4D-4D6A-BBDF-1CDAFA54B5A9}"/>
    <cellStyle name="入力 2 2 2 4 17" xfId="13373" xr:uid="{796BE7F4-66D5-4D16-89A3-B4013392710D}"/>
    <cellStyle name="入力 2 2 2 4 17 2" xfId="35062" xr:uid="{911778B4-0858-4AF1-BAC3-C5296F9EE5E7}"/>
    <cellStyle name="入力 2 2 2 4 18" xfId="24302" xr:uid="{91C5B60D-D93B-4BC4-9A73-6892D1D065EC}"/>
    <cellStyle name="入力 2 2 2 4 19" xfId="46000" xr:uid="{8317E24F-5AC2-431B-AD40-61DD0E9B8D5F}"/>
    <cellStyle name="入力 2 2 2 4 2" xfId="3554" xr:uid="{A585BC18-8E7F-4D1E-B651-A9F8BD2789B8}"/>
    <cellStyle name="入力 2 2 2 4 2 2" xfId="14310" xr:uid="{A071A1ED-0459-4DAB-9F37-AC65AB42B9C2}"/>
    <cellStyle name="入力 2 2 2 4 2 2 2" xfId="36000" xr:uid="{0465C2E5-609A-4E93-9D9C-74F92EE2BDCF}"/>
    <cellStyle name="入力 2 2 2 4 2 2 3" xfId="50211" xr:uid="{DEA6F54F-54DD-41AF-99E2-2E9A7D59A532}"/>
    <cellStyle name="入力 2 2 2 4 2 3" xfId="25242" xr:uid="{53A147EE-55EF-417C-ADE5-BAF6EE826459}"/>
    <cellStyle name="入力 2 2 2 4 2 4" xfId="48042" xr:uid="{66A596DD-8FC7-47D1-A942-5879F23B11D5}"/>
    <cellStyle name="入力 2 2 2 4 20" xfId="46678" xr:uid="{A9CF04BF-0C71-4153-8477-2B20C4D468F5}"/>
    <cellStyle name="入力 2 2 2 4 21" xfId="47362" xr:uid="{ACCCBDC1-0D78-4FC1-8D06-0FE7E003992F}"/>
    <cellStyle name="入力 2 2 2 4 3" xfId="4234" xr:uid="{AA12500A-880A-4D47-A4EE-D2FF35757785}"/>
    <cellStyle name="入力 2 2 2 4 3 2" xfId="14990" xr:uid="{D8928AFC-A65E-4F1D-8D8C-6C0264F8569C}"/>
    <cellStyle name="入力 2 2 2 4 3 2 2" xfId="36680" xr:uid="{ABBF7921-1764-4EAF-B609-C0CD9A64CB9C}"/>
    <cellStyle name="入力 2 2 2 4 3 2 3" xfId="50891" xr:uid="{1CC31192-1372-4FCA-8036-6F0802DB8C7E}"/>
    <cellStyle name="入力 2 2 2 4 3 3" xfId="25922" xr:uid="{EEFE1654-8612-466D-9FD8-B303092CA3A6}"/>
    <cellStyle name="入力 2 2 2 4 3 4" xfId="48722" xr:uid="{E38433E6-372F-4DF1-8BC8-63D7D8A9D0B0}"/>
    <cellStyle name="入力 2 2 2 4 4" xfId="4910" xr:uid="{AB298505-75EB-4F07-A20F-27938550E657}"/>
    <cellStyle name="入力 2 2 2 4 4 2" xfId="15666" xr:uid="{1AE88517-F870-42E5-8A74-9182B68FD40E}"/>
    <cellStyle name="入力 2 2 2 4 4 2 2" xfId="37356" xr:uid="{13AF0CD1-ACF5-43ED-A04E-EC868C3D2312}"/>
    <cellStyle name="入力 2 2 2 4 4 3" xfId="26598" xr:uid="{3B326C21-E8F4-4BF9-8BDC-86628D80870C}"/>
    <cellStyle name="入力 2 2 2 4 4 4" xfId="49531" xr:uid="{A22BE923-F90C-48FF-B6C4-7A10313E6BA3}"/>
    <cellStyle name="入力 2 2 2 4 5" xfId="5590" xr:uid="{495CE1E0-24C2-4ECF-8BD1-E772524899F1}"/>
    <cellStyle name="入力 2 2 2 4 5 2" xfId="16346" xr:uid="{41523ACA-3C34-4938-8307-186FA44D212D}"/>
    <cellStyle name="入力 2 2 2 4 5 2 2" xfId="38036" xr:uid="{EE548680-28F5-40FF-975F-CB3BC259417C}"/>
    <cellStyle name="入力 2 2 2 4 5 3" xfId="27277" xr:uid="{A3156194-D9BE-402B-8B90-D92A9C7BC072}"/>
    <cellStyle name="入力 2 2 2 4 6" xfId="6273" xr:uid="{EDD0C813-58CB-4299-BB0C-40C4D0D24D20}"/>
    <cellStyle name="入力 2 2 2 4 6 2" xfId="17029" xr:uid="{ECB2CB7F-EA6C-4961-AB42-1A2B3FFBA4A2}"/>
    <cellStyle name="入力 2 2 2 4 6 2 2" xfId="38719" xr:uid="{C338BFFB-496A-4649-83E8-2D105A5F4FA2}"/>
    <cellStyle name="入力 2 2 2 4 6 3" xfId="27960" xr:uid="{3CFB1A72-E193-42D2-8108-3130B7BF3F28}"/>
    <cellStyle name="入力 2 2 2 4 7" xfId="6952" xr:uid="{4347F199-B861-40C6-AE03-BE167D550AED}"/>
    <cellStyle name="入力 2 2 2 4 7 2" xfId="17708" xr:uid="{2F4A8B28-DF38-4D1B-9929-65F652E8E681}"/>
    <cellStyle name="入力 2 2 2 4 7 2 2" xfId="39398" xr:uid="{1D2754D6-1F98-491D-B611-6DD990AC0420}"/>
    <cellStyle name="入力 2 2 2 4 7 3" xfId="28639" xr:uid="{B66B39E9-B454-44B0-8009-5406CE5C99BB}"/>
    <cellStyle name="入力 2 2 2 4 8" xfId="7615" xr:uid="{C67978C8-4B81-4D37-BDCC-491A246AAD02}"/>
    <cellStyle name="入力 2 2 2 4 8 2" xfId="18371" xr:uid="{3FB59476-6B48-43FB-9535-0793FA3C1CB3}"/>
    <cellStyle name="入力 2 2 2 4 8 2 2" xfId="40062" xr:uid="{2E6B3FAC-57FA-42BC-85B9-6B6AD4D4546A}"/>
    <cellStyle name="入力 2 2 2 4 8 3" xfId="29303" xr:uid="{44CBDDB4-4369-45E0-97D0-6588CBA13FA3}"/>
    <cellStyle name="入力 2 2 2 4 9" xfId="8251" xr:uid="{74C68FB6-E792-4A52-B119-BFD8090D5ACB}"/>
    <cellStyle name="入力 2 2 2 4 9 2" xfId="19007" xr:uid="{DC3E6800-C6E3-4E81-AD9B-74E25360F4AC}"/>
    <cellStyle name="入力 2 2 2 4 9 2 2" xfId="40698" xr:uid="{C3CD1449-B594-411A-9DC9-D85973CBA3B4}"/>
    <cellStyle name="入力 2 2 2 4 9 3" xfId="29939" xr:uid="{9E0B68F7-28E3-4F05-A4F6-A5265CAC2C12}"/>
    <cellStyle name="入力 2 2 2 5" xfId="2974" xr:uid="{F5D8304E-4064-4D34-BE03-2CB5B434FBB8}"/>
    <cellStyle name="入力 2 2 2 5 10" xfId="9002" xr:uid="{F65104C0-F3EA-437A-B5B2-EF8BFF255718}"/>
    <cellStyle name="入力 2 2 2 5 10 2" xfId="19759" xr:uid="{EEF370D9-1CEF-4140-B247-7500CC9276D7}"/>
    <cellStyle name="入力 2 2 2 5 10 2 2" xfId="41450" xr:uid="{17EF9FB1-E932-40E0-9E71-E063A818085D}"/>
    <cellStyle name="入力 2 2 2 5 10 3" xfId="30691" xr:uid="{D8FDCA9E-7029-4E72-ACC7-68294CB94D1F}"/>
    <cellStyle name="入力 2 2 2 5 11" xfId="9628" xr:uid="{20DF3CBE-E925-42BC-BA2E-FDF3620D2BBD}"/>
    <cellStyle name="入力 2 2 2 5 11 2" xfId="20385" xr:uid="{7C209D25-8F65-4D58-A9B0-5330DC8A2AAA}"/>
    <cellStyle name="入力 2 2 2 5 11 2 2" xfId="42076" xr:uid="{8ABB37B2-E661-4C67-885C-6899AAAE83A2}"/>
    <cellStyle name="入力 2 2 2 5 11 3" xfId="31317" xr:uid="{4F6810D5-6762-43D0-983B-CEB9092BABDB}"/>
    <cellStyle name="入力 2 2 2 5 12" xfId="10263" xr:uid="{19A7D973-8D60-4362-8589-E5AD29CFA831}"/>
    <cellStyle name="入力 2 2 2 5 12 2" xfId="21020" xr:uid="{CB2455A6-E8D7-42B1-85F6-7C9AD2171156}"/>
    <cellStyle name="入力 2 2 2 5 12 2 2" xfId="42711" xr:uid="{70E0A3DD-C438-472E-8179-241FF7737AC7}"/>
    <cellStyle name="入力 2 2 2 5 12 3" xfId="31952" xr:uid="{461BDC7D-0CA3-4613-B43F-529AB1BA45D0}"/>
    <cellStyle name="入力 2 2 2 5 13" xfId="10915" xr:uid="{D585B759-ABE1-4DB9-AC3C-2FC7D955BCAD}"/>
    <cellStyle name="入力 2 2 2 5 13 2" xfId="21672" xr:uid="{D18C0586-2282-4E17-89EF-D8E1D6BF71EC}"/>
    <cellStyle name="入力 2 2 2 5 13 2 2" xfId="43363" xr:uid="{5C72238A-9C1F-4898-BB7E-93B88990EF35}"/>
    <cellStyle name="入力 2 2 2 5 13 3" xfId="32604" xr:uid="{4D1B2CD8-C72D-4E9A-A42A-C1F764A579B8}"/>
    <cellStyle name="入力 2 2 2 5 14" xfId="11540" xr:uid="{908AEC70-23D0-4AC4-B1EB-8EC17E2A8435}"/>
    <cellStyle name="入力 2 2 2 5 14 2" xfId="22297" xr:uid="{10279B2A-2BAA-45B1-B12B-2351C0CDABBA}"/>
    <cellStyle name="入力 2 2 2 5 14 2 2" xfId="43988" xr:uid="{35B690AB-EE46-4B91-BAB4-F361B9273FCA}"/>
    <cellStyle name="入力 2 2 2 5 14 3" xfId="33229" xr:uid="{178F05B0-A8F2-4ACA-BE76-1766FBF0DD1B}"/>
    <cellStyle name="入力 2 2 2 5 15" xfId="12145" xr:uid="{36B557A0-2C1C-49C1-8311-A4BA899F3DBF}"/>
    <cellStyle name="入力 2 2 2 5 15 2" xfId="22902" xr:uid="{3562556E-649B-487E-8A90-A7DCF85E733D}"/>
    <cellStyle name="入力 2 2 2 5 15 2 2" xfId="44593" xr:uid="{12E7729D-2A5D-4CDA-84BC-3537AA902766}"/>
    <cellStyle name="入力 2 2 2 5 15 3" xfId="33834" xr:uid="{616FF1DA-C0B3-404B-A95B-F391BCA09B59}"/>
    <cellStyle name="入力 2 2 2 5 16" xfId="12774" xr:uid="{7CFF13B5-BA6F-43DF-B9C6-1F4F107BBF8C}"/>
    <cellStyle name="入力 2 2 2 5 16 2" xfId="23531" xr:uid="{48C06214-DFBB-47CB-8B45-C373DDD84327}"/>
    <cellStyle name="入力 2 2 2 5 16 2 2" xfId="45222" xr:uid="{09FC3F61-2146-43EC-9841-28C4B1EC4EF9}"/>
    <cellStyle name="入力 2 2 2 5 16 3" xfId="34463" xr:uid="{9B23AE64-6284-41B2-B937-AD4A46016956}"/>
    <cellStyle name="入力 2 2 2 5 17" xfId="13445" xr:uid="{B9A012F9-D69B-494C-817C-3B17681F3F33}"/>
    <cellStyle name="入力 2 2 2 5 17 2" xfId="35134" xr:uid="{B61A052B-B07B-4299-8794-8EE693889933}"/>
    <cellStyle name="入力 2 2 2 5 18" xfId="24374" xr:uid="{310C7C66-E859-4963-B48B-52C319729148}"/>
    <cellStyle name="入力 2 2 2 5 19" xfId="46072" xr:uid="{A67EC17A-F6E9-43B8-96B4-DB95929E528E}"/>
    <cellStyle name="入力 2 2 2 5 2" xfId="3626" xr:uid="{C759CB73-82E5-47EE-B285-B341519DFD9A}"/>
    <cellStyle name="入力 2 2 2 5 2 2" xfId="14382" xr:uid="{CE1D5CE2-9069-4A0B-BBF5-E4D96EFF2174}"/>
    <cellStyle name="入力 2 2 2 5 2 2 2" xfId="36072" xr:uid="{E8EABEC6-B86A-4B76-976C-C3C9C39001F6}"/>
    <cellStyle name="入力 2 2 2 5 2 2 3" xfId="50283" xr:uid="{FF793505-018F-4D70-98E4-D00501555522}"/>
    <cellStyle name="入力 2 2 2 5 2 3" xfId="25314" xr:uid="{1448658D-B393-4A3C-B114-E5D0FAE6FA43}"/>
    <cellStyle name="入力 2 2 2 5 2 4" xfId="48114" xr:uid="{BA55B98D-C863-44BA-85C1-E1F80A2438D0}"/>
    <cellStyle name="入力 2 2 2 5 20" xfId="46750" xr:uid="{C650FE60-3BF3-4875-BECD-A0213C0BEE0B}"/>
    <cellStyle name="入力 2 2 2 5 21" xfId="47434" xr:uid="{8380D147-DE3A-41FD-9521-47CFA7E8A871}"/>
    <cellStyle name="入力 2 2 2 5 3" xfId="4306" xr:uid="{76C69E46-0079-46D0-8865-F9E816C7C680}"/>
    <cellStyle name="入力 2 2 2 5 3 2" xfId="15062" xr:uid="{76B1AAA6-8097-4DEC-9D93-509D412A10C4}"/>
    <cellStyle name="入力 2 2 2 5 3 2 2" xfId="36752" xr:uid="{B4B4C135-B795-4909-A247-25C3CE650E84}"/>
    <cellStyle name="入力 2 2 2 5 3 2 3" xfId="50963" xr:uid="{BF429A22-F67C-44B9-9E71-BA4739BB4986}"/>
    <cellStyle name="入力 2 2 2 5 3 3" xfId="25994" xr:uid="{B2B8ACDD-6909-42F6-9836-1FEE213581E3}"/>
    <cellStyle name="入力 2 2 2 5 3 4" xfId="48794" xr:uid="{A05D45C2-8996-46A8-8259-3F5570601438}"/>
    <cellStyle name="入力 2 2 2 5 4" xfId="4982" xr:uid="{4C937506-3DBD-4937-91B9-F9B16F2F5AE6}"/>
    <cellStyle name="入力 2 2 2 5 4 2" xfId="15738" xr:uid="{84FD338C-FB58-4521-89AD-75AF0B137E4F}"/>
    <cellStyle name="入力 2 2 2 5 4 2 2" xfId="37428" xr:uid="{C140A0B8-E4CE-4271-8048-9AB7F846E8E0}"/>
    <cellStyle name="入力 2 2 2 5 4 3" xfId="26670" xr:uid="{41DDB461-B794-4338-9757-AA73DD542A46}"/>
    <cellStyle name="入力 2 2 2 5 4 4" xfId="49603" xr:uid="{EC73FCA1-85CF-4688-8EE5-62C96D3FC423}"/>
    <cellStyle name="入力 2 2 2 5 5" xfId="5662" xr:uid="{6EC7002F-5C29-45C8-A322-B4D54C06C268}"/>
    <cellStyle name="入力 2 2 2 5 5 2" xfId="16418" xr:uid="{8EE47E3F-B017-4616-AD5B-B0ACAC6E3F80}"/>
    <cellStyle name="入力 2 2 2 5 5 2 2" xfId="38108" xr:uid="{76A17FF5-7649-4A08-975F-79551AB345C7}"/>
    <cellStyle name="入力 2 2 2 5 5 3" xfId="27349" xr:uid="{6180D11F-79A0-4391-8744-EC1A6E63170F}"/>
    <cellStyle name="入力 2 2 2 5 6" xfId="6345" xr:uid="{EB563B5B-74D2-4F94-BB7B-8E137940C6DE}"/>
    <cellStyle name="入力 2 2 2 5 6 2" xfId="17101" xr:uid="{A72D6488-4B8F-4F85-A088-1E5A03E665F5}"/>
    <cellStyle name="入力 2 2 2 5 6 2 2" xfId="38791" xr:uid="{A25BF3F2-D151-4EC8-BF9F-A63F623DAC65}"/>
    <cellStyle name="入力 2 2 2 5 6 3" xfId="28032" xr:uid="{96112500-1E06-44DA-A60D-65A079ABE173}"/>
    <cellStyle name="入力 2 2 2 5 7" xfId="7024" xr:uid="{72FD9CAD-B676-4A31-95B3-7525E642DA3A}"/>
    <cellStyle name="入力 2 2 2 5 7 2" xfId="17780" xr:uid="{15A76433-9E9F-40EC-A79E-E9B7F5CBCF87}"/>
    <cellStyle name="入力 2 2 2 5 7 2 2" xfId="39470" xr:uid="{7AE3AC98-06DF-4AF8-9057-C4A148586DD0}"/>
    <cellStyle name="入力 2 2 2 5 7 3" xfId="28711" xr:uid="{0D511449-953A-4713-B32D-257F1547EB98}"/>
    <cellStyle name="入力 2 2 2 5 8" xfId="7687" xr:uid="{73ED8AB5-3A24-4DEA-8AEA-968798F1BAE1}"/>
    <cellStyle name="入力 2 2 2 5 8 2" xfId="18443" xr:uid="{F924C971-144A-4F03-BDF3-5FE29DA0E25F}"/>
    <cellStyle name="入力 2 2 2 5 8 2 2" xfId="40134" xr:uid="{7B75E55D-C3FF-4B08-9554-C64A60D77510}"/>
    <cellStyle name="入力 2 2 2 5 8 3" xfId="29375" xr:uid="{A73A067D-138A-45B8-AD93-2C7C5D1139D7}"/>
    <cellStyle name="入力 2 2 2 5 9" xfId="8323" xr:uid="{21631EA0-5179-4D23-B04E-47E4CB4847AA}"/>
    <cellStyle name="入力 2 2 2 5 9 2" xfId="19079" xr:uid="{866EF203-B280-45BF-A39C-E7AD46D77714}"/>
    <cellStyle name="入力 2 2 2 5 9 2 2" xfId="40770" xr:uid="{FF113572-8C2B-492A-A760-C95A58066CFD}"/>
    <cellStyle name="入力 2 2 2 5 9 3" xfId="30011" xr:uid="{3FC09A87-4C23-4560-957A-875BC1097201}"/>
    <cellStyle name="入力 2 2 2 6" xfId="3019" xr:uid="{E19CBF1A-65A2-4CDD-97F2-4028C78A30AD}"/>
    <cellStyle name="入力 2 2 2 6 10" xfId="9047" xr:uid="{A478833C-3129-40ED-9850-0FD6ECA33AD8}"/>
    <cellStyle name="入力 2 2 2 6 10 2" xfId="19804" xr:uid="{54BF0827-84FD-47DA-8205-4C8115E22321}"/>
    <cellStyle name="入力 2 2 2 6 10 2 2" xfId="41495" xr:uid="{6B5D20D0-5B9F-4D40-BE30-D350667B6CAF}"/>
    <cellStyle name="入力 2 2 2 6 10 3" xfId="30736" xr:uid="{9574043E-FED6-45F7-814F-41304A23C183}"/>
    <cellStyle name="入力 2 2 2 6 11" xfId="9673" xr:uid="{E7B5E6B0-5CC0-486F-BAFB-0523FFC49BE3}"/>
    <cellStyle name="入力 2 2 2 6 11 2" xfId="20430" xr:uid="{3B011473-06D2-4136-B9F5-5AF379965C45}"/>
    <cellStyle name="入力 2 2 2 6 11 2 2" xfId="42121" xr:uid="{D324314E-F002-4109-9470-84B7971ECA22}"/>
    <cellStyle name="入力 2 2 2 6 11 3" xfId="31362" xr:uid="{826CBD2C-A5F2-47AA-9753-0E38E3F3CB61}"/>
    <cellStyle name="入力 2 2 2 6 12" xfId="10308" xr:uid="{9565437D-1894-44F2-803F-F94104B56CC6}"/>
    <cellStyle name="入力 2 2 2 6 12 2" xfId="21065" xr:uid="{5C8C158E-1A85-44B0-B79C-AFE7EDA210E2}"/>
    <cellStyle name="入力 2 2 2 6 12 2 2" xfId="42756" xr:uid="{FAD0BDD0-E2F3-486B-A071-A861A5231AF7}"/>
    <cellStyle name="入力 2 2 2 6 12 3" xfId="31997" xr:uid="{A9C905DD-45FE-495A-BEB8-C5BB29B09C86}"/>
    <cellStyle name="入力 2 2 2 6 13" xfId="10960" xr:uid="{4FB63D06-77B1-40E2-BDAE-7FFD7770F632}"/>
    <cellStyle name="入力 2 2 2 6 13 2" xfId="21717" xr:uid="{0A3B54B2-2B03-41F4-B98E-72675950DF47}"/>
    <cellStyle name="入力 2 2 2 6 13 2 2" xfId="43408" xr:uid="{77DA650B-5932-482A-B7DB-A2CD7943E7E0}"/>
    <cellStyle name="入力 2 2 2 6 13 3" xfId="32649" xr:uid="{4B232769-78D2-481E-B607-262C2B0558E0}"/>
    <cellStyle name="入力 2 2 2 6 14" xfId="11585" xr:uid="{88BC9ED5-4BE1-4457-996C-587E9836EFAB}"/>
    <cellStyle name="入力 2 2 2 6 14 2" xfId="22342" xr:uid="{A739C818-F49C-4094-9135-B35D702C4BCE}"/>
    <cellStyle name="入力 2 2 2 6 14 2 2" xfId="44033" xr:uid="{2A8BED57-2786-4B60-BCF4-8261157E8C52}"/>
    <cellStyle name="入力 2 2 2 6 14 3" xfId="33274" xr:uid="{C9B201BA-1A31-45AC-A144-1B6F42DF63F0}"/>
    <cellStyle name="入力 2 2 2 6 15" xfId="12190" xr:uid="{848FCCA2-23F0-43A9-8586-63CC3212FC3A}"/>
    <cellStyle name="入力 2 2 2 6 15 2" xfId="22947" xr:uid="{6231CCA6-F5A1-48F1-978A-A4850C2056F6}"/>
    <cellStyle name="入力 2 2 2 6 15 2 2" xfId="44638" xr:uid="{57BA24C7-47E5-4379-B74E-3A53D93E3F46}"/>
    <cellStyle name="入力 2 2 2 6 15 3" xfId="33879" xr:uid="{33A56F41-BA2B-4DB1-83BB-20A0E06C4DBA}"/>
    <cellStyle name="入力 2 2 2 6 16" xfId="12819" xr:uid="{9C752F93-5E41-4C14-B132-62210353C417}"/>
    <cellStyle name="入力 2 2 2 6 16 2" xfId="23576" xr:uid="{CE54E9B6-0CEB-4B16-A1BE-C28546DB6743}"/>
    <cellStyle name="入力 2 2 2 6 16 2 2" xfId="45267" xr:uid="{CA01171C-728E-480E-815D-5AD5ECE8393E}"/>
    <cellStyle name="入力 2 2 2 6 16 3" xfId="34508" xr:uid="{088EEE07-625B-4DD4-B83E-DC2C015175AD}"/>
    <cellStyle name="入力 2 2 2 6 17" xfId="13490" xr:uid="{81B992D6-4EDF-44DE-8410-28797E8C3254}"/>
    <cellStyle name="入力 2 2 2 6 17 2" xfId="35179" xr:uid="{061EAE6B-D2A6-476B-9A9B-64B2F4C0FA0E}"/>
    <cellStyle name="入力 2 2 2 6 18" xfId="24419" xr:uid="{A8CBE2CC-1FF4-4ECA-BF13-189CF864465C}"/>
    <cellStyle name="入力 2 2 2 6 19" xfId="46117" xr:uid="{2E2067EE-49E5-4A11-A8C8-432F8553EE66}"/>
    <cellStyle name="入力 2 2 2 6 2" xfId="3671" xr:uid="{81FE5CC2-1849-4DC1-8AFB-48FA628F12D9}"/>
    <cellStyle name="入力 2 2 2 6 2 2" xfId="14427" xr:uid="{8C096D99-AC98-4838-865F-67E91D1DFAAA}"/>
    <cellStyle name="入力 2 2 2 6 2 2 2" xfId="36117" xr:uid="{84A4E6B6-56E6-4649-A41F-CBE5926F03BC}"/>
    <cellStyle name="入力 2 2 2 6 2 2 3" xfId="50328" xr:uid="{2D197DCA-74DE-4121-8631-C353F96540F9}"/>
    <cellStyle name="入力 2 2 2 6 2 3" xfId="25359" xr:uid="{5B99CF4C-94BE-466F-B4FE-70190B7613BF}"/>
    <cellStyle name="入力 2 2 2 6 2 4" xfId="48159" xr:uid="{8DBA1C19-F9EE-4F99-BF80-E64B48061462}"/>
    <cellStyle name="入力 2 2 2 6 20" xfId="46795" xr:uid="{AB4F3471-59DC-4C65-962A-3500DA7356D8}"/>
    <cellStyle name="入力 2 2 2 6 21" xfId="47479" xr:uid="{6A232A4C-9E15-4363-9396-977EDE40F88E}"/>
    <cellStyle name="入力 2 2 2 6 3" xfId="4351" xr:uid="{95AC5ED3-993E-4460-8A76-0B3480436DA6}"/>
    <cellStyle name="入力 2 2 2 6 3 2" xfId="15107" xr:uid="{1C2B82BC-27BC-4FE5-9BA9-B18B98783884}"/>
    <cellStyle name="入力 2 2 2 6 3 2 2" xfId="36797" xr:uid="{A78C8590-5F16-4DDC-9AB7-378C03BE2963}"/>
    <cellStyle name="入力 2 2 2 6 3 2 3" xfId="51008" xr:uid="{827869A9-3808-4B86-9942-1ACE2C2685AF}"/>
    <cellStyle name="入力 2 2 2 6 3 3" xfId="26039" xr:uid="{087A4CAB-3818-42A7-90A7-F61FA3B3E258}"/>
    <cellStyle name="入力 2 2 2 6 3 4" xfId="48839" xr:uid="{FFFC2186-F7A8-4150-9967-99B536AB0CB5}"/>
    <cellStyle name="入力 2 2 2 6 4" xfId="5027" xr:uid="{47A580C5-F13B-475E-95DC-67B3A4CDAEDF}"/>
    <cellStyle name="入力 2 2 2 6 4 2" xfId="15783" xr:uid="{787C0C34-001C-40C6-82E7-B5BAFD5201E2}"/>
    <cellStyle name="入力 2 2 2 6 4 2 2" xfId="37473" xr:uid="{A9CBE0C5-AA29-4BF3-9A5A-B44AD0534AE6}"/>
    <cellStyle name="入力 2 2 2 6 4 3" xfId="26715" xr:uid="{2586713A-C5ED-47BF-9BE2-E3C8D54F9154}"/>
    <cellStyle name="入力 2 2 2 6 4 4" xfId="49648" xr:uid="{99D238E8-8DD2-4306-8258-0B969C9B1818}"/>
    <cellStyle name="入力 2 2 2 6 5" xfId="5707" xr:uid="{70DE2AAF-B88E-449D-BCBF-C2FADF72A960}"/>
    <cellStyle name="入力 2 2 2 6 5 2" xfId="16463" xr:uid="{FE95D015-C62E-43F8-B46A-5131B862D979}"/>
    <cellStyle name="入力 2 2 2 6 5 2 2" xfId="38153" xr:uid="{E309076C-89AC-4043-8228-0159DACFBC14}"/>
    <cellStyle name="入力 2 2 2 6 5 3" xfId="27394" xr:uid="{553DCAB3-8C1F-4381-989E-49BAE57F057F}"/>
    <cellStyle name="入力 2 2 2 6 6" xfId="6390" xr:uid="{49545FC1-3C19-4203-BDA5-8130228B91B2}"/>
    <cellStyle name="入力 2 2 2 6 6 2" xfId="17146" xr:uid="{63A4815D-7414-493C-AE8F-D8EC5E6B6B0B}"/>
    <cellStyle name="入力 2 2 2 6 6 2 2" xfId="38836" xr:uid="{5CBA1210-4982-4B94-B6C2-362DA70BC5E8}"/>
    <cellStyle name="入力 2 2 2 6 6 3" xfId="28077" xr:uid="{37F3FE95-FF7B-49C1-A8C1-665E886A65A2}"/>
    <cellStyle name="入力 2 2 2 6 7" xfId="7069" xr:uid="{57A507C4-057F-4033-B70A-6EF19F5DCD32}"/>
    <cellStyle name="入力 2 2 2 6 7 2" xfId="17825" xr:uid="{090F8D15-0DD3-4DF9-BA15-F8A10C27D7FE}"/>
    <cellStyle name="入力 2 2 2 6 7 2 2" xfId="39515" xr:uid="{C7FC044C-783D-443C-B41C-C069B1B1956E}"/>
    <cellStyle name="入力 2 2 2 6 7 3" xfId="28756" xr:uid="{1BCEC4F8-2511-43C9-93F8-C484EC1471E5}"/>
    <cellStyle name="入力 2 2 2 6 8" xfId="7732" xr:uid="{97ED82C2-0438-4D06-BD82-F7E6C003E911}"/>
    <cellStyle name="入力 2 2 2 6 8 2" xfId="18488" xr:uid="{FF448580-48BB-4371-858B-1F277B23D690}"/>
    <cellStyle name="入力 2 2 2 6 8 2 2" xfId="40179" xr:uid="{F827EC9B-6C5C-4EC8-85CD-435EEBE36E7B}"/>
    <cellStyle name="入力 2 2 2 6 8 3" xfId="29420" xr:uid="{EA209F30-A480-4B6A-AD3B-DA74AD9FA86A}"/>
    <cellStyle name="入力 2 2 2 6 9" xfId="8368" xr:uid="{3EF8CD18-01C5-47CE-9475-DC83D59D2372}"/>
    <cellStyle name="入力 2 2 2 6 9 2" xfId="19124" xr:uid="{8CB02368-987D-4EFB-9C24-6EAD5530B5FC}"/>
    <cellStyle name="入力 2 2 2 6 9 2 2" xfId="40815" xr:uid="{02BFD627-E0C7-4333-A917-518B75400446}"/>
    <cellStyle name="入力 2 2 2 6 9 3" xfId="30056" xr:uid="{09E4CFA2-D86F-4E37-972F-6F2102D3CAF4}"/>
    <cellStyle name="入力 2 2 2 7" xfId="3064" xr:uid="{C2FA004F-3FBE-403F-A2ED-9C1723335860}"/>
    <cellStyle name="入力 2 2 2 7 10" xfId="9092" xr:uid="{BB847FD7-BD6F-47C8-8478-E66E436FE5C6}"/>
    <cellStyle name="入力 2 2 2 7 10 2" xfId="19849" xr:uid="{80726B0F-70E8-4E2B-8500-B812E52623A4}"/>
    <cellStyle name="入力 2 2 2 7 10 2 2" xfId="41540" xr:uid="{04C9F1E4-7B6B-4FE1-A59C-BB7261A15B3C}"/>
    <cellStyle name="入力 2 2 2 7 10 3" xfId="30781" xr:uid="{A11A9735-16E9-4FEC-8B7F-89322E4C498A}"/>
    <cellStyle name="入力 2 2 2 7 11" xfId="9718" xr:uid="{BCAE0BED-0EDF-4C9B-9161-5269B11B55F8}"/>
    <cellStyle name="入力 2 2 2 7 11 2" xfId="20475" xr:uid="{F98C9D3F-14EB-4CC9-8795-BAFE7747A188}"/>
    <cellStyle name="入力 2 2 2 7 11 2 2" xfId="42166" xr:uid="{EC32B517-E5BD-487F-B481-B3DAE6684D74}"/>
    <cellStyle name="入力 2 2 2 7 11 3" xfId="31407" xr:uid="{7617C3F4-FBD4-47EE-9EFF-C3D30639129C}"/>
    <cellStyle name="入力 2 2 2 7 12" xfId="10353" xr:uid="{7A02C4FD-9557-424B-A50D-4230405ECF9C}"/>
    <cellStyle name="入力 2 2 2 7 12 2" xfId="21110" xr:uid="{E4D27807-F972-4AD0-98F2-62EB322FF62B}"/>
    <cellStyle name="入力 2 2 2 7 12 2 2" xfId="42801" xr:uid="{F64BE1B9-7987-4791-81E0-192C9F1DC653}"/>
    <cellStyle name="入力 2 2 2 7 12 3" xfId="32042" xr:uid="{4127F2D2-DC5A-433C-BBAD-2E2BD004E716}"/>
    <cellStyle name="入力 2 2 2 7 13" xfId="11005" xr:uid="{14F22C92-6387-48B0-A1B2-E4C90A6B9969}"/>
    <cellStyle name="入力 2 2 2 7 13 2" xfId="21762" xr:uid="{B0C4478A-3822-4EF3-9A2A-6927505AADEA}"/>
    <cellStyle name="入力 2 2 2 7 13 2 2" xfId="43453" xr:uid="{D0FF77BD-EEB6-4BF3-81E5-8ED05D1C7604}"/>
    <cellStyle name="入力 2 2 2 7 13 3" xfId="32694" xr:uid="{FFDD5C98-5276-495A-8E59-F01A977B1FAF}"/>
    <cellStyle name="入力 2 2 2 7 14" xfId="11630" xr:uid="{8BD19215-4AA7-4F92-8F82-7EDD5F3BB75F}"/>
    <cellStyle name="入力 2 2 2 7 14 2" xfId="22387" xr:uid="{86C7218F-0103-4C94-80EE-921D9DBA47DE}"/>
    <cellStyle name="入力 2 2 2 7 14 2 2" xfId="44078" xr:uid="{1569D81C-0E46-48CB-83E0-D8D81597BC32}"/>
    <cellStyle name="入力 2 2 2 7 14 3" xfId="33319" xr:uid="{F6A8E9C4-4613-4F6F-88A7-F35FA7A9C60B}"/>
    <cellStyle name="入力 2 2 2 7 15" xfId="12235" xr:uid="{144ED564-B898-4474-B60C-8834A343908E}"/>
    <cellStyle name="入力 2 2 2 7 15 2" xfId="22992" xr:uid="{B355AF32-3295-4516-9474-8FEEAE380309}"/>
    <cellStyle name="入力 2 2 2 7 15 2 2" xfId="44683" xr:uid="{0FFF6427-44AF-43FE-951F-CBEFA1564EC3}"/>
    <cellStyle name="入力 2 2 2 7 15 3" xfId="33924" xr:uid="{16481041-7EA8-4DB3-8339-FA210CD5D5F0}"/>
    <cellStyle name="入力 2 2 2 7 16" xfId="12864" xr:uid="{1DB2BF44-5C78-47F6-A56E-867F6E512287}"/>
    <cellStyle name="入力 2 2 2 7 16 2" xfId="23621" xr:uid="{316C6372-189F-4C3A-BDAB-5A6DDE9EF0CB}"/>
    <cellStyle name="入力 2 2 2 7 16 2 2" xfId="45312" xr:uid="{7877A5D2-B5A2-4D34-81BC-D92E00C1D6A4}"/>
    <cellStyle name="入力 2 2 2 7 16 3" xfId="34553" xr:uid="{4139F4CD-52EA-413D-8A93-8F038161E401}"/>
    <cellStyle name="入力 2 2 2 7 17" xfId="13535" xr:uid="{E13926B2-CFFF-471E-9590-0B1332165398}"/>
    <cellStyle name="入力 2 2 2 7 17 2" xfId="35224" xr:uid="{FFA1F13D-D8EF-486B-B1E1-DA92E12A0002}"/>
    <cellStyle name="入力 2 2 2 7 18" xfId="24464" xr:uid="{ED0F2BDC-94EC-4238-963F-EEA9AD26444E}"/>
    <cellStyle name="入力 2 2 2 7 19" xfId="46162" xr:uid="{8DF98748-62C4-4170-B19E-116A19EEB860}"/>
    <cellStyle name="入力 2 2 2 7 2" xfId="3716" xr:uid="{05C7D591-5B6E-4A61-968D-95821B0AB5F4}"/>
    <cellStyle name="入力 2 2 2 7 2 2" xfId="14472" xr:uid="{FE44FCAF-0729-435A-BE70-19FD37A971F5}"/>
    <cellStyle name="入力 2 2 2 7 2 2 2" xfId="36162" xr:uid="{03D40ACF-3222-4F89-9337-28A3668EB328}"/>
    <cellStyle name="入力 2 2 2 7 2 2 3" xfId="50373" xr:uid="{5A1502EA-5227-405B-981D-F7E4499FB24E}"/>
    <cellStyle name="入力 2 2 2 7 2 3" xfId="25404" xr:uid="{6F0DC392-9AD1-4EB1-95A1-ED7D559C75A4}"/>
    <cellStyle name="入力 2 2 2 7 2 4" xfId="48204" xr:uid="{3B1E50CA-00E2-4C09-AE81-34A3B1D01E0D}"/>
    <cellStyle name="入力 2 2 2 7 20" xfId="46840" xr:uid="{A41E5DDE-716D-42C6-8062-AD520998C089}"/>
    <cellStyle name="入力 2 2 2 7 21" xfId="47524" xr:uid="{F6FAAD74-81B4-46BC-8614-AFE3C06D723A}"/>
    <cellStyle name="入力 2 2 2 7 3" xfId="4396" xr:uid="{546BA23F-D715-4E82-BABC-F8B5C84F8F18}"/>
    <cellStyle name="入力 2 2 2 7 3 2" xfId="15152" xr:uid="{CBA20647-7F24-4C3F-9C22-C782C1A0E4E3}"/>
    <cellStyle name="入力 2 2 2 7 3 2 2" xfId="36842" xr:uid="{AB65BE49-7282-4D61-9F7F-E3275C227713}"/>
    <cellStyle name="入力 2 2 2 7 3 2 3" xfId="51053" xr:uid="{D9AD966B-E7C7-4AD9-9DA0-B59C83B20CA7}"/>
    <cellStyle name="入力 2 2 2 7 3 3" xfId="26084" xr:uid="{46C9799D-E565-4739-97F7-ED4DCEBCD8E0}"/>
    <cellStyle name="入力 2 2 2 7 3 4" xfId="48884" xr:uid="{7098B034-AE1F-45AD-B400-35F0D3E3641C}"/>
    <cellStyle name="入力 2 2 2 7 4" xfId="5072" xr:uid="{F99C0834-81D4-423D-B570-FE8CF85CE390}"/>
    <cellStyle name="入力 2 2 2 7 4 2" xfId="15828" xr:uid="{DD208C3D-1A29-49A7-83D6-7BE414F4F1E2}"/>
    <cellStyle name="入力 2 2 2 7 4 2 2" xfId="37518" xr:uid="{3C3DC105-7A75-4B96-8003-1B25C1927207}"/>
    <cellStyle name="入力 2 2 2 7 4 3" xfId="26760" xr:uid="{56BF61DC-5023-4435-8B3F-E7E1537233E8}"/>
    <cellStyle name="入力 2 2 2 7 4 4" xfId="49693" xr:uid="{68519E74-ED45-4E96-99D9-9B54CE53CEF8}"/>
    <cellStyle name="入力 2 2 2 7 5" xfId="5752" xr:uid="{910BCBAE-A3F4-419A-B4BF-E6EF43D8D39D}"/>
    <cellStyle name="入力 2 2 2 7 5 2" xfId="16508" xr:uid="{225A4E12-5588-4C33-AC0F-06F186FC22EE}"/>
    <cellStyle name="入力 2 2 2 7 5 2 2" xfId="38198" xr:uid="{3DA48D5F-4FC7-46B1-AEF7-5244A88D33BB}"/>
    <cellStyle name="入力 2 2 2 7 5 3" xfId="27439" xr:uid="{5CF39DDE-C487-47B6-BD37-EDB84CB22139}"/>
    <cellStyle name="入力 2 2 2 7 6" xfId="6435" xr:uid="{21FB69C2-C3F3-43E0-A72B-6A2A36AB7054}"/>
    <cellStyle name="入力 2 2 2 7 6 2" xfId="17191" xr:uid="{B6D3464A-A981-4451-8B5B-5E6804BC03F7}"/>
    <cellStyle name="入力 2 2 2 7 6 2 2" xfId="38881" xr:uid="{4B14A11A-5BBF-42FA-89AD-76C148DEFE07}"/>
    <cellStyle name="入力 2 2 2 7 6 3" xfId="28122" xr:uid="{C3DA06A9-59F5-49E6-A824-7AE8D15AC257}"/>
    <cellStyle name="入力 2 2 2 7 7" xfId="7114" xr:uid="{AA00FD61-F848-4A41-A897-83D76D88FF16}"/>
    <cellStyle name="入力 2 2 2 7 7 2" xfId="17870" xr:uid="{DD55F853-F294-4B57-BC56-D9FF4A0C964B}"/>
    <cellStyle name="入力 2 2 2 7 7 2 2" xfId="39560" xr:uid="{A6D2CF96-0083-4637-AD64-EDA2EE66EBF2}"/>
    <cellStyle name="入力 2 2 2 7 7 3" xfId="28801" xr:uid="{02B3782B-D28B-4DC9-8E76-5D2716A443CD}"/>
    <cellStyle name="入力 2 2 2 7 8" xfId="7777" xr:uid="{60CB801A-9C6F-471F-A74B-4DC9F0FB869E}"/>
    <cellStyle name="入力 2 2 2 7 8 2" xfId="18533" xr:uid="{BDF8A0F0-648F-49A8-AAA5-D25CE3B6F2A8}"/>
    <cellStyle name="入力 2 2 2 7 8 2 2" xfId="40224" xr:uid="{892E020C-1083-470C-9BB9-68F00E41FAAD}"/>
    <cellStyle name="入力 2 2 2 7 8 3" xfId="29465" xr:uid="{20FD8DFC-A86E-461D-869D-7A1D80CE61C4}"/>
    <cellStyle name="入力 2 2 2 7 9" xfId="8413" xr:uid="{2DD17858-0F7D-45E6-8EE5-1933A024B527}"/>
    <cellStyle name="入力 2 2 2 7 9 2" xfId="19169" xr:uid="{7C22660E-08B3-42DA-9881-F13BE3DB7AC0}"/>
    <cellStyle name="入力 2 2 2 7 9 2 2" xfId="40860" xr:uid="{19054D19-B2AA-4DC2-AD3C-39E4B4B5545D}"/>
    <cellStyle name="入力 2 2 2 7 9 3" xfId="30101" xr:uid="{3AF73C95-0B78-469A-861C-8F3BA037ABDB}"/>
    <cellStyle name="入力 2 2 2 8" xfId="3124" xr:uid="{B516BDBC-6531-420F-BD14-9DF7CDAD7411}"/>
    <cellStyle name="入力 2 2 2 8 10" xfId="9152" xr:uid="{ECF41F21-3FB1-4F3B-8804-AA7C29CE3FB8}"/>
    <cellStyle name="入力 2 2 2 8 10 2" xfId="19909" xr:uid="{A435C1F0-F8AE-47C5-8A5B-4EC6D08F5911}"/>
    <cellStyle name="入力 2 2 2 8 10 2 2" xfId="41600" xr:uid="{663DA897-10AF-488E-831F-185CF1D954F8}"/>
    <cellStyle name="入力 2 2 2 8 10 3" xfId="30841" xr:uid="{839CFC40-F658-4CDD-83D6-8B920E9D1BBE}"/>
    <cellStyle name="入力 2 2 2 8 11" xfId="9778" xr:uid="{703DF536-C718-449B-BA45-C5380E1C3250}"/>
    <cellStyle name="入力 2 2 2 8 11 2" xfId="20535" xr:uid="{801DCFF1-35A0-44EF-A8A5-FE5AF5721C96}"/>
    <cellStyle name="入力 2 2 2 8 11 2 2" xfId="42226" xr:uid="{B8741AEA-CA86-40F9-BB64-0685D5708E88}"/>
    <cellStyle name="入力 2 2 2 8 11 3" xfId="31467" xr:uid="{A7ED5FB5-6F9F-4E00-A35B-A32CF6FDB993}"/>
    <cellStyle name="入力 2 2 2 8 12" xfId="10413" xr:uid="{67C9D0E2-6A81-447A-B75C-AC3AFE232F82}"/>
    <cellStyle name="入力 2 2 2 8 12 2" xfId="21170" xr:uid="{FA461467-80E8-4151-AC3D-2619F7357821}"/>
    <cellStyle name="入力 2 2 2 8 12 2 2" xfId="42861" xr:uid="{258D2274-4CD3-4E03-B30A-E95D040FC79A}"/>
    <cellStyle name="入力 2 2 2 8 12 3" xfId="32102" xr:uid="{85E7AAFC-9922-4A41-99F6-1EA55581F759}"/>
    <cellStyle name="入力 2 2 2 8 13" xfId="11065" xr:uid="{62743810-084F-4CE9-ABC5-45B3791E0F45}"/>
    <cellStyle name="入力 2 2 2 8 13 2" xfId="21822" xr:uid="{FE1515EF-2942-4D50-9F6D-C9FA6AB8101E}"/>
    <cellStyle name="入力 2 2 2 8 13 2 2" xfId="43513" xr:uid="{A3EF8242-67F7-46BE-9894-D06BBE8DF6E3}"/>
    <cellStyle name="入力 2 2 2 8 13 3" xfId="32754" xr:uid="{DC8EC147-E14B-4A73-BD78-C1F77BA73ECD}"/>
    <cellStyle name="入力 2 2 2 8 14" xfId="11690" xr:uid="{01585880-CE35-48BB-A887-C8FAB3C2F3C9}"/>
    <cellStyle name="入力 2 2 2 8 14 2" xfId="22447" xr:uid="{6C6EE7C2-0BA1-4750-8EFA-BBDE57A7A375}"/>
    <cellStyle name="入力 2 2 2 8 14 2 2" xfId="44138" xr:uid="{1EA18332-69FD-4820-9660-E8C402FCC6E8}"/>
    <cellStyle name="入力 2 2 2 8 14 3" xfId="33379" xr:uid="{30F275CF-5BDD-4A28-B5C0-49232AF39543}"/>
    <cellStyle name="入力 2 2 2 8 15" xfId="12295" xr:uid="{5AA7496E-5CED-4EB7-BD33-A0EFE99795D4}"/>
    <cellStyle name="入力 2 2 2 8 15 2" xfId="23052" xr:uid="{F4C48252-6EA0-4DCA-A889-A26B2A973393}"/>
    <cellStyle name="入力 2 2 2 8 15 2 2" xfId="44743" xr:uid="{4F16C5A6-9265-4418-AC33-0A7ABDDE1833}"/>
    <cellStyle name="入力 2 2 2 8 15 3" xfId="33984" xr:uid="{043AFDD3-F5F5-4540-BADF-785A24BB6BCC}"/>
    <cellStyle name="入力 2 2 2 8 16" xfId="12924" xr:uid="{06DC7B44-0CBD-4963-B8E6-FF068E8C853E}"/>
    <cellStyle name="入力 2 2 2 8 16 2" xfId="23681" xr:uid="{33A8BF15-3F6D-411C-A200-69F9DCC6BA10}"/>
    <cellStyle name="入力 2 2 2 8 16 2 2" xfId="45372" xr:uid="{64545A17-3548-43CB-AD64-DEA29D52DBE6}"/>
    <cellStyle name="入力 2 2 2 8 16 3" xfId="34613" xr:uid="{D7D54568-A468-4A7A-9D70-3D5DF3DAA263}"/>
    <cellStyle name="入力 2 2 2 8 17" xfId="13595" xr:uid="{06B94EFF-CD78-40AF-8944-7CAD4681849C}"/>
    <cellStyle name="入力 2 2 2 8 17 2" xfId="35284" xr:uid="{2E9BFE86-74DB-4765-A0FC-78F6847F3062}"/>
    <cellStyle name="入力 2 2 2 8 18" xfId="24524" xr:uid="{EBF27CDB-F7A1-4A03-AD7E-E50B8912843F}"/>
    <cellStyle name="入力 2 2 2 8 19" xfId="46222" xr:uid="{1C10DAF8-D8EE-486B-A78B-F46046A9117C}"/>
    <cellStyle name="入力 2 2 2 8 2" xfId="3776" xr:uid="{1170BEA8-9CE3-4D72-A71A-6F7020269080}"/>
    <cellStyle name="入力 2 2 2 8 2 2" xfId="14532" xr:uid="{115EDF4C-1221-4506-9E49-A22359742918}"/>
    <cellStyle name="入力 2 2 2 8 2 2 2" xfId="36222" xr:uid="{898C0A64-E72E-461F-B47D-62DE3945348B}"/>
    <cellStyle name="入力 2 2 2 8 2 2 3" xfId="50433" xr:uid="{28423D09-F538-4045-A496-ACAA6802E883}"/>
    <cellStyle name="入力 2 2 2 8 2 3" xfId="25464" xr:uid="{A2A64264-87FB-4BFF-A25D-17BA9B265998}"/>
    <cellStyle name="入力 2 2 2 8 2 4" xfId="48264" xr:uid="{35918533-6100-451B-AF53-1ACF021EBA4C}"/>
    <cellStyle name="入力 2 2 2 8 20" xfId="46900" xr:uid="{70E90277-1D6C-4AFD-B1F0-67DFA17AC4CB}"/>
    <cellStyle name="入力 2 2 2 8 21" xfId="47584" xr:uid="{86F3D2EB-E3BB-427F-AA32-CFFF89813258}"/>
    <cellStyle name="入力 2 2 2 8 3" xfId="4456" xr:uid="{CFCB214D-0E77-4ACB-855D-87E516DB2950}"/>
    <cellStyle name="入力 2 2 2 8 3 2" xfId="15212" xr:uid="{C4FC1290-1071-4F49-8AFF-4A243D1E15BC}"/>
    <cellStyle name="入力 2 2 2 8 3 2 2" xfId="36902" xr:uid="{DE6F1236-1875-4773-AFD9-1C46F119218E}"/>
    <cellStyle name="入力 2 2 2 8 3 2 3" xfId="51113" xr:uid="{B8A06669-DD0D-4F4E-A299-100C701F8A8E}"/>
    <cellStyle name="入力 2 2 2 8 3 3" xfId="26144" xr:uid="{AF710112-45A8-4472-ACE5-AEAC397E0C9E}"/>
    <cellStyle name="入力 2 2 2 8 3 4" xfId="48944" xr:uid="{E6D1E211-5E75-4095-89D8-6EBD5D28FACB}"/>
    <cellStyle name="入力 2 2 2 8 4" xfId="5132" xr:uid="{8E600DCB-2646-45D9-B42C-BBB24B27E833}"/>
    <cellStyle name="入力 2 2 2 8 4 2" xfId="15888" xr:uid="{EBE106FC-BE70-424C-8EEC-E4AA626343C2}"/>
    <cellStyle name="入力 2 2 2 8 4 2 2" xfId="37578" xr:uid="{83507835-F9AF-4D02-B261-F9D6A30E736A}"/>
    <cellStyle name="入力 2 2 2 8 4 3" xfId="26820" xr:uid="{97CAF6F4-765B-4486-BFCF-9C5392D345EC}"/>
    <cellStyle name="入力 2 2 2 8 4 4" xfId="49753" xr:uid="{2333C3AF-65A5-44CA-9F4C-8ED5B4A72A61}"/>
    <cellStyle name="入力 2 2 2 8 5" xfId="5812" xr:uid="{DF63435D-543F-4FDA-945C-B99648203495}"/>
    <cellStyle name="入力 2 2 2 8 5 2" xfId="16568" xr:uid="{F5880BC8-A454-410A-9A15-50AB9B043A4A}"/>
    <cellStyle name="入力 2 2 2 8 5 2 2" xfId="38258" xr:uid="{BC8376D0-2F96-4FED-8AD2-64CFC58A3B6C}"/>
    <cellStyle name="入力 2 2 2 8 5 3" xfId="27499" xr:uid="{5FB4FF5C-D8C6-42F6-913E-408F3A434F54}"/>
    <cellStyle name="入力 2 2 2 8 6" xfId="6495" xr:uid="{7A7EC8CF-A31E-4293-9438-1F7F3A9B5FAD}"/>
    <cellStyle name="入力 2 2 2 8 6 2" xfId="17251" xr:uid="{5AAB0324-3775-4DB6-AB26-5B118D6DB814}"/>
    <cellStyle name="入力 2 2 2 8 6 2 2" xfId="38941" xr:uid="{4EC33E8F-D0DC-472C-89CB-C413CFCA1E8D}"/>
    <cellStyle name="入力 2 2 2 8 6 3" xfId="28182" xr:uid="{EE92B72B-7FE6-414C-93B2-A3A7BE4C646E}"/>
    <cellStyle name="入力 2 2 2 8 7" xfId="7174" xr:uid="{088EC95A-8AAD-4A61-BBCF-BF33E6221A2B}"/>
    <cellStyle name="入力 2 2 2 8 7 2" xfId="17930" xr:uid="{BF4EF00B-98A3-4062-8F3D-B1BFFD4C554D}"/>
    <cellStyle name="入力 2 2 2 8 7 2 2" xfId="39620" xr:uid="{9BBA954B-50FE-4B56-80A2-66228D8EFCAA}"/>
    <cellStyle name="入力 2 2 2 8 7 3" xfId="28861" xr:uid="{6B21DF32-9865-4681-8A55-B27D3F64815B}"/>
    <cellStyle name="入力 2 2 2 8 8" xfId="7837" xr:uid="{5EF5A862-79CC-45FE-A7AC-B636ECC249BE}"/>
    <cellStyle name="入力 2 2 2 8 8 2" xfId="18593" xr:uid="{6E8933F1-919B-4F84-A0A5-5FDC7B3607D8}"/>
    <cellStyle name="入力 2 2 2 8 8 2 2" xfId="40284" xr:uid="{0A3D4866-1AC1-4118-89AC-C18199E6FCEF}"/>
    <cellStyle name="入力 2 2 2 8 8 3" xfId="29525" xr:uid="{AF804B3A-2645-4C8C-BCF9-E673B0526E36}"/>
    <cellStyle name="入力 2 2 2 8 9" xfId="8473" xr:uid="{880CD153-EBF4-4762-AB07-1E73EC7A6E0B}"/>
    <cellStyle name="入力 2 2 2 8 9 2" xfId="19229" xr:uid="{7A3CDEA9-752F-4C4A-9CFF-F67DE0827672}"/>
    <cellStyle name="入力 2 2 2 8 9 2 2" xfId="40920" xr:uid="{057C201B-806C-4AE5-A0F3-8A53CBDE5AEE}"/>
    <cellStyle name="入力 2 2 2 8 9 3" xfId="30161" xr:uid="{D3990F3C-F851-44FE-B07A-7EF7B89F3169}"/>
    <cellStyle name="入力 2 2 2 9" xfId="3184" xr:uid="{A83C4A8C-A3B2-4480-BF1F-A1EA97AECB56}"/>
    <cellStyle name="入力 2 2 2 9 10" xfId="9212" xr:uid="{223BE18F-C069-4B2E-BB2E-FFCFDDFCDD1E}"/>
    <cellStyle name="入力 2 2 2 9 10 2" xfId="19969" xr:uid="{F6134086-2B63-4AD2-BF0E-ED609A23D0DB}"/>
    <cellStyle name="入力 2 2 2 9 10 2 2" xfId="41660" xr:uid="{41685AEE-89C0-490B-89C7-E4240979DBE3}"/>
    <cellStyle name="入力 2 2 2 9 10 3" xfId="30901" xr:uid="{F476E886-996A-463C-8AEE-1296A378536C}"/>
    <cellStyle name="入力 2 2 2 9 11" xfId="9838" xr:uid="{ABD575EA-74E5-49CE-9846-81C42BE2F804}"/>
    <cellStyle name="入力 2 2 2 9 11 2" xfId="20595" xr:uid="{F617535B-10A7-43CE-BBC3-C632FFE2F463}"/>
    <cellStyle name="入力 2 2 2 9 11 2 2" xfId="42286" xr:uid="{849F5B0E-77B8-40E7-A953-7EBAB9DD5C81}"/>
    <cellStyle name="入力 2 2 2 9 11 3" xfId="31527" xr:uid="{353A52DD-5148-4864-B4D9-495E36AB4077}"/>
    <cellStyle name="入力 2 2 2 9 12" xfId="10473" xr:uid="{C26574EC-08E5-4667-BE85-1C237EF6FDE8}"/>
    <cellStyle name="入力 2 2 2 9 12 2" xfId="21230" xr:uid="{7149EDD0-303F-4CE1-978A-1298484F939A}"/>
    <cellStyle name="入力 2 2 2 9 12 2 2" xfId="42921" xr:uid="{7953F6CE-8B2D-4150-8042-D4F3723C029A}"/>
    <cellStyle name="入力 2 2 2 9 12 3" xfId="32162" xr:uid="{65C40F1B-2C53-442B-BA0A-4C9599E31E0E}"/>
    <cellStyle name="入力 2 2 2 9 13" xfId="11125" xr:uid="{E24377D2-433D-457F-8825-953F66BA27C4}"/>
    <cellStyle name="入力 2 2 2 9 13 2" xfId="21882" xr:uid="{3CF17D75-2920-457C-AA1D-D318FD5850D7}"/>
    <cellStyle name="入力 2 2 2 9 13 2 2" xfId="43573" xr:uid="{04202B25-59CA-4B7A-B300-CF1BAAAA1749}"/>
    <cellStyle name="入力 2 2 2 9 13 3" xfId="32814" xr:uid="{3EEED729-AFA2-4600-AAE0-CEB0F200519A}"/>
    <cellStyle name="入力 2 2 2 9 14" xfId="11750" xr:uid="{C7905984-A7EA-425C-A564-2ED5F481CE46}"/>
    <cellStyle name="入力 2 2 2 9 14 2" xfId="22507" xr:uid="{CAE9D0D7-6B34-424E-9441-1724223FE2A8}"/>
    <cellStyle name="入力 2 2 2 9 14 2 2" xfId="44198" xr:uid="{4834E8B5-F15E-428A-9242-D6837D7293A4}"/>
    <cellStyle name="入力 2 2 2 9 14 3" xfId="33439" xr:uid="{C7D2F253-BEC4-4ACE-9283-22E42FAE4D11}"/>
    <cellStyle name="入力 2 2 2 9 15" xfId="12355" xr:uid="{78D53AED-6D7D-4372-85D5-CE30B6443421}"/>
    <cellStyle name="入力 2 2 2 9 15 2" xfId="23112" xr:uid="{8464D1EA-7EE7-4F46-A528-CB7CA6F880DC}"/>
    <cellStyle name="入力 2 2 2 9 15 2 2" xfId="44803" xr:uid="{E1E99031-20A4-406C-9180-D86B2A5E4AA7}"/>
    <cellStyle name="入力 2 2 2 9 15 3" xfId="34044" xr:uid="{B9A3ED4B-72D8-4AB4-8DB8-0846BC6FC11D}"/>
    <cellStyle name="入力 2 2 2 9 16" xfId="12984" xr:uid="{ACECAAAF-B7D4-48B6-92A2-2D37CB2644CD}"/>
    <cellStyle name="入力 2 2 2 9 16 2" xfId="23741" xr:uid="{1A8D22A6-95DD-4C92-95A5-F2F8C46D5E8D}"/>
    <cellStyle name="入力 2 2 2 9 16 2 2" xfId="45432" xr:uid="{0FBF07D6-ADCF-4343-A945-30568DD94DDB}"/>
    <cellStyle name="入力 2 2 2 9 16 3" xfId="34673" xr:uid="{97076E91-B93B-4367-800F-B08377AD91A2}"/>
    <cellStyle name="入力 2 2 2 9 17" xfId="13655" xr:uid="{66197A89-A4BD-461E-A0EB-88445061E99F}"/>
    <cellStyle name="入力 2 2 2 9 17 2" xfId="35344" xr:uid="{7B74AC29-EE50-43BA-B0B9-352CF7C2C358}"/>
    <cellStyle name="入力 2 2 2 9 18" xfId="24584" xr:uid="{C835A2E1-9C3B-44DF-817E-FA4D28FA935A}"/>
    <cellStyle name="入力 2 2 2 9 19" xfId="46282" xr:uid="{C63A18C1-38DB-4DEE-8AAC-949780142C4F}"/>
    <cellStyle name="入力 2 2 2 9 2" xfId="3836" xr:uid="{56E97288-B605-47DB-927E-5C8427070838}"/>
    <cellStyle name="入力 2 2 2 9 2 2" xfId="14592" xr:uid="{7DD9500E-F2EB-4C87-AB0C-3B0D3A466C0C}"/>
    <cellStyle name="入力 2 2 2 9 2 2 2" xfId="36282" xr:uid="{9EAD15D5-FA16-479F-9185-8F3682C28342}"/>
    <cellStyle name="入力 2 2 2 9 2 2 3" xfId="50493" xr:uid="{D4A6C1CA-BA5E-49AE-9185-FB91AB8A97AD}"/>
    <cellStyle name="入力 2 2 2 9 2 3" xfId="25524" xr:uid="{2C735DDE-FA9E-400E-8956-74E803D6A263}"/>
    <cellStyle name="入力 2 2 2 9 2 4" xfId="48324" xr:uid="{CA815015-E20B-474F-94D5-C05286C12319}"/>
    <cellStyle name="入力 2 2 2 9 20" xfId="46960" xr:uid="{228CCE34-8764-44D9-B100-74F5B455A9FF}"/>
    <cellStyle name="入力 2 2 2 9 21" xfId="47644" xr:uid="{2823441E-553F-490A-8824-1F99762550F7}"/>
    <cellStyle name="入力 2 2 2 9 3" xfId="4516" xr:uid="{AD0FFD71-C22B-46C3-AC97-9F4EB3D7BE69}"/>
    <cellStyle name="入力 2 2 2 9 3 2" xfId="15272" xr:uid="{CA4589FE-7B0F-49F3-B733-8659CA9E0A77}"/>
    <cellStyle name="入力 2 2 2 9 3 2 2" xfId="36962" xr:uid="{B14DBA3E-E917-448A-AF03-80C15A1C79C8}"/>
    <cellStyle name="入力 2 2 2 9 3 2 3" xfId="51173" xr:uid="{84ACEE86-1809-4684-B610-78448185E737}"/>
    <cellStyle name="入力 2 2 2 9 3 3" xfId="26204" xr:uid="{A5A43EAB-9700-4D20-8011-037AC788D3D1}"/>
    <cellStyle name="入力 2 2 2 9 3 4" xfId="49004" xr:uid="{671D176E-E165-4E06-A46D-B06C03324733}"/>
    <cellStyle name="入力 2 2 2 9 4" xfId="5192" xr:uid="{CCDB4042-ECAA-457A-B1E8-AFA53D11F4CD}"/>
    <cellStyle name="入力 2 2 2 9 4 2" xfId="15948" xr:uid="{56F40AC6-B756-4D6E-97BE-68A64B06DF00}"/>
    <cellStyle name="入力 2 2 2 9 4 2 2" xfId="37638" xr:uid="{886E65CE-4AC9-4987-872E-6F1FF48A9C3E}"/>
    <cellStyle name="入力 2 2 2 9 4 3" xfId="26880" xr:uid="{BC7799CB-9935-4318-8240-0DD5F549BFF4}"/>
    <cellStyle name="入力 2 2 2 9 4 4" xfId="49813" xr:uid="{830A2C52-B935-40DC-B251-66DB512D1E74}"/>
    <cellStyle name="入力 2 2 2 9 5" xfId="5872" xr:uid="{675AA264-8A1F-430E-A9E5-BF09C7ED0635}"/>
    <cellStyle name="入力 2 2 2 9 5 2" xfId="16628" xr:uid="{CF0C8EDF-6C73-439F-8C9D-E33D07359694}"/>
    <cellStyle name="入力 2 2 2 9 5 2 2" xfId="38318" xr:uid="{2A7C826B-7B62-4FDC-B41F-A64BE05BBF7B}"/>
    <cellStyle name="入力 2 2 2 9 5 3" xfId="27559" xr:uid="{5015BB08-6D30-4E68-8859-87451BBF7E0B}"/>
    <cellStyle name="入力 2 2 2 9 6" xfId="6555" xr:uid="{DF7D5BB6-925E-4C1A-B7DD-A30F44CA9F96}"/>
    <cellStyle name="入力 2 2 2 9 6 2" xfId="17311" xr:uid="{221D18BB-CF5D-4F8A-B2BF-D70E46CCB50D}"/>
    <cellStyle name="入力 2 2 2 9 6 2 2" xfId="39001" xr:uid="{F2D3287E-B3BC-4916-8EA5-117160B31DED}"/>
    <cellStyle name="入力 2 2 2 9 6 3" xfId="28242" xr:uid="{C1A5DA3E-E8E3-41A5-96F1-2FC6E3D93D05}"/>
    <cellStyle name="入力 2 2 2 9 7" xfId="7234" xr:uid="{7122F723-8BAA-4572-9AA8-FD4D056069EA}"/>
    <cellStyle name="入力 2 2 2 9 7 2" xfId="17990" xr:uid="{337AF317-F3EA-45E9-8C70-3B48D18B9EBB}"/>
    <cellStyle name="入力 2 2 2 9 7 2 2" xfId="39680" xr:uid="{160CC3DE-A2CA-4C67-B951-8A3A5033FF57}"/>
    <cellStyle name="入力 2 2 2 9 7 3" xfId="28921" xr:uid="{0862413F-5396-44BB-ADB7-75DE84CCED16}"/>
    <cellStyle name="入力 2 2 2 9 8" xfId="7897" xr:uid="{6A9F630E-68E0-4A20-96DC-431AF2205FBF}"/>
    <cellStyle name="入力 2 2 2 9 8 2" xfId="18653" xr:uid="{877DBA5C-3872-4C4F-AB4E-95ED86D900A2}"/>
    <cellStyle name="入力 2 2 2 9 8 2 2" xfId="40344" xr:uid="{8CC5CF8C-F3B5-452C-A875-02A709175221}"/>
    <cellStyle name="入力 2 2 2 9 8 3" xfId="29585" xr:uid="{B3A04B56-8BD4-4040-9F95-CD412590E6A9}"/>
    <cellStyle name="入力 2 2 2 9 9" xfId="8533" xr:uid="{F6E8F498-02C6-4D0C-8D50-CD0FE6FD76F9}"/>
    <cellStyle name="入力 2 2 2 9 9 2" xfId="19289" xr:uid="{9BF47FB0-C30A-4A01-B66F-5FD906CA0699}"/>
    <cellStyle name="入力 2 2 2 9 9 2 2" xfId="40980" xr:uid="{6A386EDC-A64B-4B64-AAE1-746118AF11A9}"/>
    <cellStyle name="入力 2 2 2 9 9 3" xfId="30221" xr:uid="{859FD099-7EB3-4531-AB03-994C66D7F9FC}"/>
    <cellStyle name="入力 2 2 20" xfId="6022" xr:uid="{46F8A2C5-219B-4423-BC55-0C645266EB5C}"/>
    <cellStyle name="入力 2 2 20 2" xfId="16778" xr:uid="{3A239FAA-E443-47F2-82CE-783E6EC1DE1E}"/>
    <cellStyle name="入力 2 2 20 2 2" xfId="38468" xr:uid="{AA9C20F8-4969-433B-A44F-D6611FDA9455}"/>
    <cellStyle name="入力 2 2 20 3" xfId="27709" xr:uid="{80D01F0A-AF7F-4055-8EFF-94C2B83F623A}"/>
    <cellStyle name="入力 2 2 21" xfId="2746" xr:uid="{9024EFBD-4C8A-4827-8B71-B4288E52BCA9}"/>
    <cellStyle name="入力 2 2 21 2" xfId="14052" xr:uid="{D5BD0024-EE82-4E45-A23F-E24A3EF5369D}"/>
    <cellStyle name="入力 2 2 21 2 2" xfId="35742" xr:uid="{EEB5DFD8-42CD-4553-B0A4-93BC6B498497}"/>
    <cellStyle name="入力 2 2 21 3" xfId="24983" xr:uid="{891DA7A7-EFBC-4475-896C-564BAA5B9083}"/>
    <cellStyle name="入力 2 2 22" xfId="6815" xr:uid="{843E7EC8-3A07-48AD-9144-BA31D8C666D9}"/>
    <cellStyle name="入力 2 2 22 2" xfId="17571" xr:uid="{E418ABC6-13FA-4708-BDA5-B723F1F6B940}"/>
    <cellStyle name="入力 2 2 22 2 2" xfId="39261" xr:uid="{82919583-0745-4CFA-8005-9AF982B500CF}"/>
    <cellStyle name="入力 2 2 22 3" xfId="28502" xr:uid="{03CA92FE-1D66-408C-A988-854FC1EA8FC4}"/>
    <cellStyle name="入力 2 2 23" xfId="7476" xr:uid="{2A3DCEFA-E655-4B0E-8C9C-FB0EB0287401}"/>
    <cellStyle name="入力 2 2 23 2" xfId="18232" xr:uid="{5E768DE8-AC1B-4CD3-8860-D4E8A4343C93}"/>
    <cellStyle name="入力 2 2 23 2 2" xfId="39922" xr:uid="{4939BE29-85AB-468D-AB61-B3C280A0B00A}"/>
    <cellStyle name="入力 2 2 23 3" xfId="29163" xr:uid="{BB3F8F8C-FF55-466B-8079-790757167617}"/>
    <cellStyle name="入力 2 2 24" xfId="9416" xr:uid="{255BC75E-88AC-45E5-9392-1D5EF4A19151}"/>
    <cellStyle name="入力 2 2 24 2" xfId="20173" xr:uid="{19123FFA-22D6-462D-AE81-7EA1188EBCC9}"/>
    <cellStyle name="入力 2 2 24 2 2" xfId="41864" xr:uid="{AD119E09-CBAF-4FAE-AAC0-DD95E23B5B91}"/>
    <cellStyle name="入力 2 2 24 3" xfId="31105" xr:uid="{F2431D54-E3ED-44D4-97CD-55CC4EEFA478}"/>
    <cellStyle name="入力 2 2 25" xfId="11930" xr:uid="{8DF59AC6-851C-45BD-968F-779F59FEE9EC}"/>
    <cellStyle name="入力 2 2 25 2" xfId="22687" xr:uid="{251778C5-C16C-417B-BCB7-7D25D99C8819}"/>
    <cellStyle name="入力 2 2 25 2 2" xfId="44378" xr:uid="{F90E317B-34DC-489F-AE10-57093C7BA3F2}"/>
    <cellStyle name="入力 2 2 25 3" xfId="33619" xr:uid="{1761F8AF-61F7-40C0-A148-A9E7ACDA46E3}"/>
    <cellStyle name="入力 2 2 26" xfId="24054" xr:uid="{9158B176-BBF2-4E25-B15A-25F4B39D39DF}"/>
    <cellStyle name="入力 2 2 27" xfId="45752" xr:uid="{83B4DA7B-FFB4-4441-8F05-97BFF5332B6C}"/>
    <cellStyle name="入力 2 2 28" xfId="45749" xr:uid="{A13B1C7F-C0D7-4074-86AB-78B0C8F2E6DB}"/>
    <cellStyle name="入力 2 2 29" xfId="47114" xr:uid="{1DA80F99-C872-4C88-80E0-38828D30F997}"/>
    <cellStyle name="入力 2 2 3" xfId="2477" xr:uid="{9779D04F-C003-4B51-AB0B-019A485BF61F}"/>
    <cellStyle name="入力 2 2 3 10" xfId="3259" xr:uid="{D3928D1E-CFE2-46F5-824F-C85A68B84B63}"/>
    <cellStyle name="入力 2 2 3 10 10" xfId="9287" xr:uid="{1B6F9E9F-4816-4582-98DA-D35D922AE9AD}"/>
    <cellStyle name="入力 2 2 3 10 10 2" xfId="20044" xr:uid="{8B842B7D-D621-493E-BF63-CD9B30551B15}"/>
    <cellStyle name="入力 2 2 3 10 10 2 2" xfId="41735" xr:uid="{665524B8-6A91-43F6-AC3F-3A0ABE1F41BB}"/>
    <cellStyle name="入力 2 2 3 10 10 3" xfId="30976" xr:uid="{5D29CBF2-92A1-4D65-B980-00912000526A}"/>
    <cellStyle name="入力 2 2 3 10 11" xfId="9913" xr:uid="{F5548CAA-CC7F-43A5-8910-1516C5194557}"/>
    <cellStyle name="入力 2 2 3 10 11 2" xfId="20670" xr:uid="{5E7D5F13-7946-4C85-95D2-059CF5B88C1E}"/>
    <cellStyle name="入力 2 2 3 10 11 2 2" xfId="42361" xr:uid="{B86D2B49-353D-45AF-BDDC-F16CCA3DADC2}"/>
    <cellStyle name="入力 2 2 3 10 11 3" xfId="31602" xr:uid="{17B447EB-5BCF-49BD-A7E7-40CA7A2E507F}"/>
    <cellStyle name="入力 2 2 3 10 12" xfId="10548" xr:uid="{B352E652-2717-46DE-B419-1EE3F4C72C3C}"/>
    <cellStyle name="入力 2 2 3 10 12 2" xfId="21305" xr:uid="{18B6BD7C-4CDF-43AF-BD37-D7CEAAA80391}"/>
    <cellStyle name="入力 2 2 3 10 12 2 2" xfId="42996" xr:uid="{C40386D4-2FD3-4A8D-9795-653A6C13EF9C}"/>
    <cellStyle name="入力 2 2 3 10 12 3" xfId="32237" xr:uid="{8D13CC01-747E-40E8-8EB7-2F0DB08EEB6C}"/>
    <cellStyle name="入力 2 2 3 10 13" xfId="11200" xr:uid="{16FBDF6F-008F-46C9-B45E-4C79DBC7B5BE}"/>
    <cellStyle name="入力 2 2 3 10 13 2" xfId="21957" xr:uid="{25B1F8A0-D243-4A1D-8629-003286A53D31}"/>
    <cellStyle name="入力 2 2 3 10 13 2 2" xfId="43648" xr:uid="{14EA7939-414A-4F5D-BEC6-05551409E962}"/>
    <cellStyle name="入力 2 2 3 10 13 3" xfId="32889" xr:uid="{2C67356E-2B5B-4E34-8BA1-171CA1FAC135}"/>
    <cellStyle name="入力 2 2 3 10 14" xfId="11825" xr:uid="{2311A88D-57DD-4D60-96ED-B72CE763CA0F}"/>
    <cellStyle name="入力 2 2 3 10 14 2" xfId="22582" xr:uid="{AB99B1A0-BA3E-42FA-992D-A75D48ECCD90}"/>
    <cellStyle name="入力 2 2 3 10 14 2 2" xfId="44273" xr:uid="{E9EAC856-288A-42F2-BA46-F265BF69E435}"/>
    <cellStyle name="入力 2 2 3 10 14 3" xfId="33514" xr:uid="{F081EE12-4302-4BD0-B952-D88D2AE90F51}"/>
    <cellStyle name="入力 2 2 3 10 15" xfId="12430" xr:uid="{1A25789C-3808-4CAF-9E9B-2B9D260C555D}"/>
    <cellStyle name="入力 2 2 3 10 15 2" xfId="23187" xr:uid="{8B11CD50-77A2-4C80-87CF-88C4AC479093}"/>
    <cellStyle name="入力 2 2 3 10 15 2 2" xfId="44878" xr:uid="{65DC1AC9-833B-438A-9E2E-45DFDCB3160E}"/>
    <cellStyle name="入力 2 2 3 10 15 3" xfId="34119" xr:uid="{E903B79F-83BD-4B3E-BFAD-7A3F39DF2756}"/>
    <cellStyle name="入力 2 2 3 10 16" xfId="13059" xr:uid="{31E725EE-37E7-4D88-9200-EF6DE3D5A2EB}"/>
    <cellStyle name="入力 2 2 3 10 16 2" xfId="23816" xr:uid="{94E67003-565B-4481-834D-94B3FC7F7C61}"/>
    <cellStyle name="入力 2 2 3 10 16 2 2" xfId="45507" xr:uid="{15156FD7-E076-4D12-8A94-7B4D29FA26D4}"/>
    <cellStyle name="入力 2 2 3 10 16 3" xfId="34748" xr:uid="{D543C919-DE65-4A84-9D20-E1DC678AF97E}"/>
    <cellStyle name="入力 2 2 3 10 17" xfId="13730" xr:uid="{87D43F4B-CF40-4CCE-98D2-083EEB860BEE}"/>
    <cellStyle name="入力 2 2 3 10 17 2" xfId="35419" xr:uid="{4E9E1C69-7276-4842-9938-521515970D7B}"/>
    <cellStyle name="入力 2 2 3 10 18" xfId="24659" xr:uid="{4206EE9C-BFA7-4140-A8E1-26830C2C0B50}"/>
    <cellStyle name="入力 2 2 3 10 19" xfId="46357" xr:uid="{F0396CA8-D1FA-4497-B6DE-E6238F67610E}"/>
    <cellStyle name="入力 2 2 3 10 2" xfId="3911" xr:uid="{0820A4CD-FD89-442B-995F-0CAC72C33841}"/>
    <cellStyle name="入力 2 2 3 10 2 2" xfId="14667" xr:uid="{A7EDD5EE-1358-4565-9CA9-5D35CAE9C961}"/>
    <cellStyle name="入力 2 2 3 10 2 2 2" xfId="36357" xr:uid="{54DA249F-DA2F-47D2-9A49-8AF013AD0313}"/>
    <cellStyle name="入力 2 2 3 10 2 2 3" xfId="50568" xr:uid="{C0AA47FC-FED8-411A-A191-9CECAA4444EB}"/>
    <cellStyle name="入力 2 2 3 10 2 3" xfId="25599" xr:uid="{3632B747-825F-47BB-B226-BDABDB4AEA44}"/>
    <cellStyle name="入力 2 2 3 10 2 4" xfId="48399" xr:uid="{C4E81E3A-86AB-42D4-8C59-B4071235C394}"/>
    <cellStyle name="入力 2 2 3 10 20" xfId="47035" xr:uid="{B9EDFD8D-A10D-4196-A2B0-0A9476793E79}"/>
    <cellStyle name="入力 2 2 3 10 21" xfId="47719" xr:uid="{55151AD0-211E-4F4F-9092-5E23C2413D00}"/>
    <cellStyle name="入力 2 2 3 10 3" xfId="4591" xr:uid="{431C453A-B939-4A41-95AB-610C813685FF}"/>
    <cellStyle name="入力 2 2 3 10 3 2" xfId="15347" xr:uid="{A670D6BD-BDDF-49CA-BBCD-18DE3DC69521}"/>
    <cellStyle name="入力 2 2 3 10 3 2 2" xfId="37037" xr:uid="{DA8560A4-6A37-45CF-A71B-F8A0A46F0FAE}"/>
    <cellStyle name="入力 2 2 3 10 3 2 3" xfId="51248" xr:uid="{8E914CB3-53CE-4E31-8A90-E1BA4FFD6DA5}"/>
    <cellStyle name="入力 2 2 3 10 3 3" xfId="26279" xr:uid="{F9DFDB7F-4951-4EC5-922A-C041919B2428}"/>
    <cellStyle name="入力 2 2 3 10 3 4" xfId="49079" xr:uid="{8ED9604A-6969-4504-88CF-C1F9973A25CB}"/>
    <cellStyle name="入力 2 2 3 10 4" xfId="5267" xr:uid="{C179179F-764A-42A6-A9A0-1D34C0C2A3C3}"/>
    <cellStyle name="入力 2 2 3 10 4 2" xfId="16023" xr:uid="{355587C4-5A3B-4FD8-BC2B-4FD753455BFE}"/>
    <cellStyle name="入力 2 2 3 10 4 2 2" xfId="37713" xr:uid="{24AA96F3-3A6E-4C68-AAA1-4FFF73F268EB}"/>
    <cellStyle name="入力 2 2 3 10 4 3" xfId="26955" xr:uid="{C1F3EB62-D495-4850-BA74-EF2149CA461A}"/>
    <cellStyle name="入力 2 2 3 10 4 4" xfId="49888" xr:uid="{9B56DAAB-4EE1-4529-9E41-37FF3A462492}"/>
    <cellStyle name="入力 2 2 3 10 5" xfId="5947" xr:uid="{C523DA51-B4D8-4BFA-997B-7F4DEDF51D72}"/>
    <cellStyle name="入力 2 2 3 10 5 2" xfId="16703" xr:uid="{1FD9BC30-DC5D-4D2C-832C-421AD1646D84}"/>
    <cellStyle name="入力 2 2 3 10 5 2 2" xfId="38393" xr:uid="{07077B4D-F931-424B-A979-7189961424B0}"/>
    <cellStyle name="入力 2 2 3 10 5 3" xfId="27634" xr:uid="{6DA3FC63-34C3-4361-8482-5D0F31CF9D58}"/>
    <cellStyle name="入力 2 2 3 10 6" xfId="6630" xr:uid="{5AB5B10A-C5F8-4C1D-869B-A4A554730A49}"/>
    <cellStyle name="入力 2 2 3 10 6 2" xfId="17386" xr:uid="{A79AA5F0-42B1-4EBA-8189-6143EDE057F4}"/>
    <cellStyle name="入力 2 2 3 10 6 2 2" xfId="39076" xr:uid="{41173E65-8B48-4AF0-91EC-391F3A4F1AFE}"/>
    <cellStyle name="入力 2 2 3 10 6 3" xfId="28317" xr:uid="{B6E8187E-6FD9-4B74-8A01-84EBD55FEF17}"/>
    <cellStyle name="入力 2 2 3 10 7" xfId="7309" xr:uid="{169BABE8-5D29-4034-86CA-38F0D2BC2612}"/>
    <cellStyle name="入力 2 2 3 10 7 2" xfId="18065" xr:uid="{0D8CD50F-F06E-4881-81C3-ED052A312073}"/>
    <cellStyle name="入力 2 2 3 10 7 2 2" xfId="39755" xr:uid="{A3818610-0886-448E-84B2-1A87996A963D}"/>
    <cellStyle name="入力 2 2 3 10 7 3" xfId="28996" xr:uid="{C633AD62-8044-417D-A953-D7D8C03985EF}"/>
    <cellStyle name="入力 2 2 3 10 8" xfId="7972" xr:uid="{E87A1106-9D0F-4399-B8F3-C1C4B1A682C9}"/>
    <cellStyle name="入力 2 2 3 10 8 2" xfId="18728" xr:uid="{7CBC709C-4F1F-4C02-9EED-256056C0B127}"/>
    <cellStyle name="入力 2 2 3 10 8 2 2" xfId="40419" xr:uid="{B9FB1347-5891-4110-BD15-CAB821D6EDD5}"/>
    <cellStyle name="入力 2 2 3 10 8 3" xfId="29660" xr:uid="{9BA6D9D3-6D33-4417-A4FE-D88364ED723F}"/>
    <cellStyle name="入力 2 2 3 10 9" xfId="8608" xr:uid="{5E31E49A-8534-4BE0-9AAA-E103E3204292}"/>
    <cellStyle name="入力 2 2 3 10 9 2" xfId="19364" xr:uid="{199A558C-2200-4AAA-AA93-3E74E1E7581C}"/>
    <cellStyle name="入力 2 2 3 10 9 2 2" xfId="41055" xr:uid="{46821763-B313-4485-9EFD-7DFB33C1CB61}"/>
    <cellStyle name="入力 2 2 3 10 9 3" xfId="30296" xr:uid="{3AFAA5A9-2FC0-4EF4-8A1D-2910DC997565}"/>
    <cellStyle name="入力 2 2 3 11" xfId="3319" xr:uid="{3EF27BB2-2C8D-4F61-9129-0B268764981D}"/>
    <cellStyle name="入力 2 2 3 11 10" xfId="9347" xr:uid="{17C0F72C-6B40-430E-965B-F5B2377DB561}"/>
    <cellStyle name="入力 2 2 3 11 10 2" xfId="20104" xr:uid="{DFB2EC3A-0EDA-491B-8615-0433432265E4}"/>
    <cellStyle name="入力 2 2 3 11 10 2 2" xfId="41795" xr:uid="{146DE3D4-1C76-49D6-8C6E-D9D10DCABDD5}"/>
    <cellStyle name="入力 2 2 3 11 10 3" xfId="31036" xr:uid="{DD934CCC-D9B9-4EB9-8E9A-7C6B9D95562A}"/>
    <cellStyle name="入力 2 2 3 11 11" xfId="9973" xr:uid="{1F16D1B5-82DF-4711-A721-1AEF662F4A9F}"/>
    <cellStyle name="入力 2 2 3 11 11 2" xfId="20730" xr:uid="{E9681882-5E0F-4AD1-9150-45E369E43915}"/>
    <cellStyle name="入力 2 2 3 11 11 2 2" xfId="42421" xr:uid="{60E31D4F-E203-49F4-8341-A5267626808B}"/>
    <cellStyle name="入力 2 2 3 11 11 3" xfId="31662" xr:uid="{9AA46D18-D370-461E-986F-72443B4D82CF}"/>
    <cellStyle name="入力 2 2 3 11 12" xfId="10608" xr:uid="{8D515835-6209-4700-96F2-C300419A4920}"/>
    <cellStyle name="入力 2 2 3 11 12 2" xfId="21365" xr:uid="{6B27F341-367E-4758-88A9-BEE49C0556D4}"/>
    <cellStyle name="入力 2 2 3 11 12 2 2" xfId="43056" xr:uid="{4C4BB710-E062-4BC4-8CBF-8A610099456A}"/>
    <cellStyle name="入力 2 2 3 11 12 3" xfId="32297" xr:uid="{2D877678-9945-4054-820D-66E9E6E84975}"/>
    <cellStyle name="入力 2 2 3 11 13" xfId="11260" xr:uid="{5E7C1EF5-7600-408A-B2FF-FB499BC69936}"/>
    <cellStyle name="入力 2 2 3 11 13 2" xfId="22017" xr:uid="{ACFC6D1B-A87C-47A2-909D-1BC858A9AF1F}"/>
    <cellStyle name="入力 2 2 3 11 13 2 2" xfId="43708" xr:uid="{45560878-17A9-4C9F-BBF6-041B29667EF8}"/>
    <cellStyle name="入力 2 2 3 11 13 3" xfId="32949" xr:uid="{046CFC94-7BB7-473E-B032-B97F2CED4701}"/>
    <cellStyle name="入力 2 2 3 11 14" xfId="11885" xr:uid="{FE970AC0-2B46-4AFF-9D7C-02EBECD86EC2}"/>
    <cellStyle name="入力 2 2 3 11 14 2" xfId="22642" xr:uid="{6091BA29-5704-44A9-93B6-3B0D131845F2}"/>
    <cellStyle name="入力 2 2 3 11 14 2 2" xfId="44333" xr:uid="{9C9F61A6-BC96-4BD9-8C8A-AA84928998CF}"/>
    <cellStyle name="入力 2 2 3 11 14 3" xfId="33574" xr:uid="{48B1A58F-8637-43C1-8B04-9054D2F91FF7}"/>
    <cellStyle name="入力 2 2 3 11 15" xfId="12490" xr:uid="{D5ADFAA7-9DA4-4F29-A257-7EFABD629839}"/>
    <cellStyle name="入力 2 2 3 11 15 2" xfId="23247" xr:uid="{A2C42394-F39C-498D-87C4-4D3FD69DAFE6}"/>
    <cellStyle name="入力 2 2 3 11 15 2 2" xfId="44938" xr:uid="{041B3DA1-5833-4576-9013-C288AA1BB5A1}"/>
    <cellStyle name="入力 2 2 3 11 15 3" xfId="34179" xr:uid="{D33239BC-794B-44BD-A32D-89C672D07B39}"/>
    <cellStyle name="入力 2 2 3 11 16" xfId="13119" xr:uid="{723ED6C9-D48D-4EEB-91BE-EDB82EBBCE4F}"/>
    <cellStyle name="入力 2 2 3 11 16 2" xfId="23876" xr:uid="{1EBA1EC3-3DDC-45A8-B7A7-01C097ED8988}"/>
    <cellStyle name="入力 2 2 3 11 16 2 2" xfId="45567" xr:uid="{8EB274A7-1114-4D3A-8C25-E0EABA57B5E6}"/>
    <cellStyle name="入力 2 2 3 11 16 3" xfId="34808" xr:uid="{2E1BBFAB-0BDD-4B84-94B8-AC5E8FEE89FA}"/>
    <cellStyle name="入力 2 2 3 11 17" xfId="13790" xr:uid="{6F273E41-5DCE-4999-B82E-3FDAF4E6CCEB}"/>
    <cellStyle name="入力 2 2 3 11 17 2" xfId="35479" xr:uid="{0D048CB1-0B13-49CC-ADC9-1D5CC25FB376}"/>
    <cellStyle name="入力 2 2 3 11 18" xfId="24719" xr:uid="{0ACFE9C2-01B5-410E-91B5-017612498268}"/>
    <cellStyle name="入力 2 2 3 11 19" xfId="46417" xr:uid="{27CE6A43-7686-413C-863E-B78EAC923DE3}"/>
    <cellStyle name="入力 2 2 3 11 2" xfId="3971" xr:uid="{47458E73-E9AD-4108-A4A2-89C5B964C758}"/>
    <cellStyle name="入力 2 2 3 11 2 2" xfId="14727" xr:uid="{EC315413-EFA3-4B16-8634-7A5884C5F74A}"/>
    <cellStyle name="入力 2 2 3 11 2 2 2" xfId="36417" xr:uid="{5B8C6F09-76ED-4F9A-8589-0632F33814C3}"/>
    <cellStyle name="入力 2 2 3 11 2 2 3" xfId="50628" xr:uid="{C6E51ECF-EBFF-4228-A16E-E053D0226CB4}"/>
    <cellStyle name="入力 2 2 3 11 2 3" xfId="25659" xr:uid="{009D84FE-B63D-4D63-A83C-5371B2BE8B2B}"/>
    <cellStyle name="入力 2 2 3 11 2 4" xfId="48459" xr:uid="{D5812BE3-024A-4328-8ACD-EBA3C4458D47}"/>
    <cellStyle name="入力 2 2 3 11 20" xfId="47095" xr:uid="{FBA5E2DA-3BA2-4B64-ADC9-6720E70DFBFF}"/>
    <cellStyle name="入力 2 2 3 11 21" xfId="47779" xr:uid="{4A57320F-9CB4-467F-A4D8-F3E351E254B0}"/>
    <cellStyle name="入力 2 2 3 11 3" xfId="4651" xr:uid="{E492C745-B986-409D-A101-6F21B3452F48}"/>
    <cellStyle name="入力 2 2 3 11 3 2" xfId="15407" xr:uid="{1310146E-CEF1-41E6-ABA5-FB8EE86A97F3}"/>
    <cellStyle name="入力 2 2 3 11 3 2 2" xfId="37097" xr:uid="{856D7DEB-EE6E-487E-8A3C-A3B3A4E68EC3}"/>
    <cellStyle name="入力 2 2 3 11 3 2 3" xfId="51308" xr:uid="{401B2D83-5FCD-442B-8E20-CC0C941FB7BE}"/>
    <cellStyle name="入力 2 2 3 11 3 3" xfId="26339" xr:uid="{92D8D1DC-B9E8-4814-BC32-711561E24F0A}"/>
    <cellStyle name="入力 2 2 3 11 3 4" xfId="49139" xr:uid="{7FD185B8-8E00-4EE3-B637-AF686D8BE117}"/>
    <cellStyle name="入力 2 2 3 11 4" xfId="5327" xr:uid="{ABEFC436-8427-4502-A306-F39D9FEB4D48}"/>
    <cellStyle name="入力 2 2 3 11 4 2" xfId="16083" xr:uid="{FD98837E-8DF8-4ABD-8582-025129E94BBE}"/>
    <cellStyle name="入力 2 2 3 11 4 2 2" xfId="37773" xr:uid="{5B3D04E2-2E55-488D-A510-9086746880F6}"/>
    <cellStyle name="入力 2 2 3 11 4 3" xfId="27015" xr:uid="{FE34C1D0-958D-4026-9F86-1338CE8B58B9}"/>
    <cellStyle name="入力 2 2 3 11 4 4" xfId="49948" xr:uid="{BE612FC8-B527-4DD4-A251-3BEB50FAF338}"/>
    <cellStyle name="入力 2 2 3 11 5" xfId="6007" xr:uid="{525541AF-757B-42F6-9135-251D16437F7D}"/>
    <cellStyle name="入力 2 2 3 11 5 2" xfId="16763" xr:uid="{DD6C3CCC-BAA9-4098-BA3E-F5758D557E72}"/>
    <cellStyle name="入力 2 2 3 11 5 2 2" xfId="38453" xr:uid="{C32FF99A-792A-4EC0-A885-54F78E84CEA9}"/>
    <cellStyle name="入力 2 2 3 11 5 3" xfId="27694" xr:uid="{1F50B610-6E71-489A-9E7D-162A87A330B1}"/>
    <cellStyle name="入力 2 2 3 11 6" xfId="6690" xr:uid="{A8E211C5-2B1B-4C4F-97C8-459696DAF523}"/>
    <cellStyle name="入力 2 2 3 11 6 2" xfId="17446" xr:uid="{40B226CB-AA01-4EE7-9FDB-7C0E52B5A67C}"/>
    <cellStyle name="入力 2 2 3 11 6 2 2" xfId="39136" xr:uid="{67B9B6E3-3ACF-4AEC-8D2D-CE150A2CF060}"/>
    <cellStyle name="入力 2 2 3 11 6 3" xfId="28377" xr:uid="{152AEDCE-1236-4858-A093-5CF2518B692D}"/>
    <cellStyle name="入力 2 2 3 11 7" xfId="7369" xr:uid="{EDA001CF-4469-41F0-801C-B5A4E80ED78C}"/>
    <cellStyle name="入力 2 2 3 11 7 2" xfId="18125" xr:uid="{E95148CF-307D-42BD-B888-08DFA8533545}"/>
    <cellStyle name="入力 2 2 3 11 7 2 2" xfId="39815" xr:uid="{459F115C-867D-4B1C-9795-D898AD3AF569}"/>
    <cellStyle name="入力 2 2 3 11 7 3" xfId="29056" xr:uid="{C8CA3D1F-4977-4F72-9E6B-5F6DA07FA349}"/>
    <cellStyle name="入力 2 2 3 11 8" xfId="8032" xr:uid="{94570617-AF0E-4FEF-BAB2-5EBFF60037C9}"/>
    <cellStyle name="入力 2 2 3 11 8 2" xfId="18788" xr:uid="{0C591B41-FBF8-48EB-A206-DEA810D11F4D}"/>
    <cellStyle name="入力 2 2 3 11 8 2 2" xfId="40479" xr:uid="{F74CDB06-1DB8-4D11-B5CC-49E4187F00AB}"/>
    <cellStyle name="入力 2 2 3 11 8 3" xfId="29720" xr:uid="{E8A90686-9D39-4471-8A4F-4396B7FE8E72}"/>
    <cellStyle name="入力 2 2 3 11 9" xfId="8668" xr:uid="{8E2893D0-5A8F-4539-AB61-B8A2817005A0}"/>
    <cellStyle name="入力 2 2 3 11 9 2" xfId="19424" xr:uid="{820E111D-12EA-4772-9644-6C481711BC71}"/>
    <cellStyle name="入力 2 2 3 11 9 2 2" xfId="41115" xr:uid="{93FBB843-7E57-4091-BC35-9F830D8E0CA9}"/>
    <cellStyle name="入力 2 2 3 11 9 3" xfId="30356" xr:uid="{BAD9DA23-8F71-46B3-9CA9-035229D4F599}"/>
    <cellStyle name="入力 2 2 3 12" xfId="3406" xr:uid="{F06A4025-CCF5-474B-B54E-DFC0A358CEEE}"/>
    <cellStyle name="入力 2 2 3 12 2" xfId="14162" xr:uid="{0F2D5614-7957-4982-9D21-1D1DF28F50B3}"/>
    <cellStyle name="入力 2 2 3 12 2 2" xfId="35852" xr:uid="{ABA13228-4B2B-44B7-BF03-60CBEB889D96}"/>
    <cellStyle name="入力 2 2 3 12 2 3" xfId="50065" xr:uid="{CA3DCEC1-3CEF-4A31-B3DC-66508144F490}"/>
    <cellStyle name="入力 2 2 3 12 3" xfId="25093" xr:uid="{7631F23E-BAED-4F7B-91F0-6F94D87B3C56}"/>
    <cellStyle name="入力 2 2 3 12 4" xfId="47896" xr:uid="{000D6B3F-A73A-4F20-8EE8-AFD92EE3B49D}"/>
    <cellStyle name="入力 2 2 3 13" xfId="4085" xr:uid="{EB375E75-160B-46E9-B86A-29A8ED06BBBA}"/>
    <cellStyle name="入力 2 2 3 13 2" xfId="14841" xr:uid="{53104FFC-A2DD-47E6-8D62-9B69F8B4068D}"/>
    <cellStyle name="入力 2 2 3 13 2 2" xfId="36531" xr:uid="{27B42D1E-CCA7-44B4-B1C7-B17657541953}"/>
    <cellStyle name="入力 2 2 3 13 2 3" xfId="50745" xr:uid="{36DF929C-BBAE-4FA3-A360-540E38105F3C}"/>
    <cellStyle name="入力 2 2 3 13 3" xfId="25773" xr:uid="{8C524C3E-09FC-40B2-821A-AAFF6B87931E}"/>
    <cellStyle name="入力 2 2 3 13 4" xfId="48576" xr:uid="{4411676D-4FB7-40C6-B496-4A4492C73930}"/>
    <cellStyle name="入力 2 2 3 14" xfId="4763" xr:uid="{2CBA8E9F-3F69-45F1-9927-FFA218E1D2F6}"/>
    <cellStyle name="入力 2 2 3 14 2" xfId="15519" xr:uid="{6734E58C-F667-40D6-9292-2E876E2BDAE6}"/>
    <cellStyle name="入力 2 2 3 14 2 2" xfId="37209" xr:uid="{5937FB2F-2E88-4B7B-868B-CDF930BFEBD9}"/>
    <cellStyle name="入力 2 2 3 14 3" xfId="26451" xr:uid="{17C62C00-2C27-4D63-9215-05657BD6A7BA}"/>
    <cellStyle name="入力 2 2 3 14 4" xfId="49385" xr:uid="{C6AB15F3-1BCA-445B-AA33-83B90FD4D1A2}"/>
    <cellStyle name="入力 2 2 3 15" xfId="5441" xr:uid="{3B8D1F3A-5A95-4FAB-B86C-0AC99DBC0CB4}"/>
    <cellStyle name="入力 2 2 3 15 2" xfId="16197" xr:uid="{96330879-EED7-4406-9835-4CF38544B13E}"/>
    <cellStyle name="入力 2 2 3 15 2 2" xfId="37887" xr:uid="{D1CF20A9-6D39-4D6E-9FA5-6DB1FCD3717A}"/>
    <cellStyle name="入力 2 2 3 15 3" xfId="27129" xr:uid="{47148874-8FAC-4BC9-900D-BA60F13A6EE1}"/>
    <cellStyle name="入力 2 2 3 16" xfId="6128" xr:uid="{25B96975-220F-4A0C-9667-947202299C4A}"/>
    <cellStyle name="入力 2 2 3 16 2" xfId="16884" xr:uid="{80FA9EAA-56A3-401C-BD8B-F8A419FE4836}"/>
    <cellStyle name="入力 2 2 3 16 2 2" xfId="38574" xr:uid="{4026F840-6B41-4878-B294-AC6309EDD996}"/>
    <cellStyle name="入力 2 2 3 16 3" xfId="27815" xr:uid="{08B98104-8740-426C-B4B9-D46E14566161}"/>
    <cellStyle name="入力 2 2 3 17" xfId="6804" xr:uid="{6CC56DEC-398C-4F43-BC37-B2BA1F727D22}"/>
    <cellStyle name="入力 2 2 3 17 2" xfId="17560" xr:uid="{250BA414-7D1A-434F-A55E-25C7BBCF866E}"/>
    <cellStyle name="入力 2 2 3 17 2 2" xfId="39250" xr:uid="{37EEC4E8-5445-4700-903E-34C39167D89C}"/>
    <cellStyle name="入力 2 2 3 17 3" xfId="28491" xr:uid="{5AED084D-6464-4673-9B46-ABD58AB64A50}"/>
    <cellStyle name="入力 2 2 3 18" xfId="8101" xr:uid="{CFBF4BEB-6A92-4CE7-9FA7-D3B496AB1AAF}"/>
    <cellStyle name="入力 2 2 3 18 2" xfId="18857" xr:uid="{232D71A8-F90C-47B4-BE7A-EBA13A556426}"/>
    <cellStyle name="入力 2 2 3 18 2 2" xfId="40548" xr:uid="{BD70DF84-145F-4AC7-9B38-9464AF9E93FB}"/>
    <cellStyle name="入力 2 2 3 18 3" xfId="29789" xr:uid="{064B3A42-BD89-4474-9E2B-EEACC7A25807}"/>
    <cellStyle name="入力 2 2 3 19" xfId="10043" xr:uid="{2394F4FD-90CF-4154-B34E-6754990B83FE}"/>
    <cellStyle name="入力 2 2 3 19 2" xfId="20800" xr:uid="{D91F5C2E-F127-4FF3-B88D-17ACD655D545}"/>
    <cellStyle name="入力 2 2 3 19 2 2" xfId="42491" xr:uid="{75337E8C-34BB-4975-811C-803E9082ECE8}"/>
    <cellStyle name="入力 2 2 3 19 3" xfId="31732" xr:uid="{DB1A3906-36E7-4238-8EC6-657556769D61}"/>
    <cellStyle name="入力 2 2 3 2" xfId="2814" xr:uid="{FEAB16CC-CBF2-4FB4-82EC-5D499842FA5A}"/>
    <cellStyle name="入力 2 2 3 2 10" xfId="8842" xr:uid="{27562F81-1C36-406F-AF22-1960488E5681}"/>
    <cellStyle name="入力 2 2 3 2 10 2" xfId="19598" xr:uid="{33635449-AA4D-453E-8AB5-E8241D0AB5F6}"/>
    <cellStyle name="入力 2 2 3 2 10 2 2" xfId="41289" xr:uid="{2576F3E0-A719-4D44-859A-56032D6AB14D}"/>
    <cellStyle name="入力 2 2 3 2 10 3" xfId="30530" xr:uid="{B3888416-B37D-4C63-9D60-C8EAA45B4F7B}"/>
    <cellStyle name="入力 2 2 3 2 11" xfId="9467" xr:uid="{99BF9A0B-7C5D-432A-AB07-EE64EC527DC6}"/>
    <cellStyle name="入力 2 2 3 2 11 2" xfId="20224" xr:uid="{C140FD6B-49CF-4E95-9E50-60F62BD20D12}"/>
    <cellStyle name="入力 2 2 3 2 11 2 2" xfId="41915" xr:uid="{6F623DD8-32C5-49B2-972B-E6BAF6280925}"/>
    <cellStyle name="入力 2 2 3 2 11 3" xfId="31156" xr:uid="{856F1171-834A-4679-991C-3213DAD7EEA2}"/>
    <cellStyle name="入力 2 2 3 2 12" xfId="10102" xr:uid="{76300E02-D752-44CA-AA57-F09E5DBD35C8}"/>
    <cellStyle name="入力 2 2 3 2 12 2" xfId="20859" xr:uid="{708400AE-F2B3-4A61-9E13-EED52BD7E982}"/>
    <cellStyle name="入力 2 2 3 2 12 2 2" xfId="42550" xr:uid="{B433D3C9-CFF7-49CB-81C4-9B13EC4CFA99}"/>
    <cellStyle name="入力 2 2 3 2 12 3" xfId="31791" xr:uid="{5DAD9C19-D84F-42B7-9DFD-07B325DE065D}"/>
    <cellStyle name="入力 2 2 3 2 13" xfId="10754" xr:uid="{5E52214B-F08F-4237-8D97-79B26E9E9726}"/>
    <cellStyle name="入力 2 2 3 2 13 2" xfId="21511" xr:uid="{911DBA8E-46A9-426D-8902-B33AD4827137}"/>
    <cellStyle name="入力 2 2 3 2 13 2 2" xfId="43202" xr:uid="{BF8F1988-5533-49E5-8AB4-FED0B3ADFC79}"/>
    <cellStyle name="入力 2 2 3 2 13 3" xfId="32443" xr:uid="{D0AB5598-C031-470F-BBF2-0947069C449A}"/>
    <cellStyle name="入力 2 2 3 2 14" xfId="11379" xr:uid="{B150EF8F-93FE-400C-866D-28FA288C3824}"/>
    <cellStyle name="入力 2 2 3 2 14 2" xfId="22136" xr:uid="{33EE3EE2-E060-42E3-AD89-A6F74479B827}"/>
    <cellStyle name="入力 2 2 3 2 14 2 2" xfId="43827" xr:uid="{A67C47F1-94B0-4864-8811-693D041AA977}"/>
    <cellStyle name="入力 2 2 3 2 14 3" xfId="33068" xr:uid="{6D8C11F8-AA7E-4ED5-BF80-38BAE307369D}"/>
    <cellStyle name="入力 2 2 3 2 15" xfId="11984" xr:uid="{F49A1943-C594-44CC-ACA7-523B199CB14E}"/>
    <cellStyle name="入力 2 2 3 2 15 2" xfId="22741" xr:uid="{0E7E7F12-037E-46E6-92BF-BD89769CBCC3}"/>
    <cellStyle name="入力 2 2 3 2 15 2 2" xfId="44432" xr:uid="{05CBF772-7B31-488E-9DE0-305E4BA4D9CC}"/>
    <cellStyle name="入力 2 2 3 2 15 3" xfId="33673" xr:uid="{5E85A81F-135A-4233-87DC-9717D84B16E6}"/>
    <cellStyle name="入力 2 2 3 2 16" xfId="12613" xr:uid="{5DCD54DE-A423-46A7-A3A1-5B106A3DBF2D}"/>
    <cellStyle name="入力 2 2 3 2 16 2" xfId="23370" xr:uid="{92402BDC-3A72-404E-87AD-FFD58457D14C}"/>
    <cellStyle name="入力 2 2 3 2 16 2 2" xfId="45061" xr:uid="{C0207017-79FD-44CB-B09A-A584B3E6A7D6}"/>
    <cellStyle name="入力 2 2 3 2 16 3" xfId="34302" xr:uid="{164F1394-AB68-4800-86A6-3E576149C8D8}"/>
    <cellStyle name="入力 2 2 3 2 17" xfId="13284" xr:uid="{1975EB32-6F5B-44F9-88C9-513CF368CBF7}"/>
    <cellStyle name="入力 2 2 3 2 17 2" xfId="34973" xr:uid="{E3F42D89-A98A-42BB-B79B-FD8699807604}"/>
    <cellStyle name="入力 2 2 3 2 18" xfId="24213" xr:uid="{A00248BA-3208-4AC0-A511-3572A82EE5A8}"/>
    <cellStyle name="入力 2 2 3 2 19" xfId="45911" xr:uid="{BE1E5D7A-46D0-4CC2-B3AA-6AB6CCA6F29F}"/>
    <cellStyle name="入力 2 2 3 2 2" xfId="3465" xr:uid="{92DC9A0F-1B26-4B92-947A-6FB3A5621506}"/>
    <cellStyle name="入力 2 2 3 2 2 2" xfId="14221" xr:uid="{E85E8DB7-84A7-46AF-9EBC-ED29583F2873}"/>
    <cellStyle name="入力 2 2 3 2 2 2 2" xfId="35911" xr:uid="{08B8A6D0-E079-4E4D-AA34-C6B1E8D8E8C9}"/>
    <cellStyle name="入力 2 2 3 2 2 2 3" xfId="50122" xr:uid="{F77A6DD6-141E-429D-A041-699BFCE95998}"/>
    <cellStyle name="入力 2 2 3 2 2 3" xfId="25152" xr:uid="{754C34FD-9731-47A2-901C-FF6F0FCBAEEC}"/>
    <cellStyle name="入力 2 2 3 2 2 4" xfId="47953" xr:uid="{DE756091-F4E5-4107-90F0-8287D63830BB}"/>
    <cellStyle name="入力 2 2 3 2 20" xfId="46589" xr:uid="{D3B5A3B5-226A-40FB-A8D6-49C4B867A3F4}"/>
    <cellStyle name="入力 2 2 3 2 21" xfId="47273" xr:uid="{4F339F47-C64F-4A2D-BE92-4842686583C2}"/>
    <cellStyle name="入力 2 2 3 2 3" xfId="4145" xr:uid="{19C1F961-1E47-428F-876D-00E9E696E045}"/>
    <cellStyle name="入力 2 2 3 2 3 2" xfId="14901" xr:uid="{AC19FBD7-453E-4AA9-94C5-0DC2E64868F2}"/>
    <cellStyle name="入力 2 2 3 2 3 2 2" xfId="36591" xr:uid="{E80EC0B3-1147-4F73-93F3-AE567BE8A2BC}"/>
    <cellStyle name="入力 2 2 3 2 3 2 3" xfId="50802" xr:uid="{9D0973F9-64AA-49CB-B77F-3F734898274A}"/>
    <cellStyle name="入力 2 2 3 2 3 3" xfId="25833" xr:uid="{8283525D-D0BE-41E9-80EF-B9D3F23D9480}"/>
    <cellStyle name="入力 2 2 3 2 3 4" xfId="48633" xr:uid="{9ED69784-95B0-40A4-B3FE-4F8235CF2974}"/>
    <cellStyle name="入力 2 2 3 2 4" xfId="4821" xr:uid="{A33C94D3-6BB8-4ABD-B741-13AB8CD3BD59}"/>
    <cellStyle name="入力 2 2 3 2 4 2" xfId="15577" xr:uid="{EE2F1174-BEE7-408B-9D36-3DEB27434BDB}"/>
    <cellStyle name="入力 2 2 3 2 4 2 2" xfId="37267" xr:uid="{DC1D6AD8-A74D-47E9-B024-E2DE3F18D014}"/>
    <cellStyle name="入力 2 2 3 2 4 3" xfId="26509" xr:uid="{D92EF292-1CE7-40E0-ABA1-7809BD2A6370}"/>
    <cellStyle name="入力 2 2 3 2 4 4" xfId="49442" xr:uid="{001DDBE9-9D1B-40BB-A64D-EF848AAF7371}"/>
    <cellStyle name="入力 2 2 3 2 5" xfId="5501" xr:uid="{5CA1415B-940C-4849-AA06-75892A7BA237}"/>
    <cellStyle name="入力 2 2 3 2 5 2" xfId="16257" xr:uid="{A86C4BE0-CAA7-4B74-9D01-DDC400A38F7B}"/>
    <cellStyle name="入力 2 2 3 2 5 2 2" xfId="37947" xr:uid="{9E523207-F407-4B55-A74F-E3B2FD614943}"/>
    <cellStyle name="入力 2 2 3 2 5 3" xfId="27188" xr:uid="{59F5F2C4-5BC0-4B70-822E-1CD4872ABD5E}"/>
    <cellStyle name="入力 2 2 3 2 6" xfId="6184" xr:uid="{625D9AEA-00C1-4FB6-B6A5-2F6D85C73A09}"/>
    <cellStyle name="入力 2 2 3 2 6 2" xfId="16940" xr:uid="{CD0834E3-FDEF-4760-9BC5-73D66D14D930}"/>
    <cellStyle name="入力 2 2 3 2 6 2 2" xfId="38630" xr:uid="{09BDF1E1-A671-4768-AA07-01F5ECB56652}"/>
    <cellStyle name="入力 2 2 3 2 6 3" xfId="27871" xr:uid="{40A292B9-6932-4974-862B-E11D5FB3FF04}"/>
    <cellStyle name="入力 2 2 3 2 7" xfId="6863" xr:uid="{58684A65-0F57-45B6-9E42-5D3EA53D3C3D}"/>
    <cellStyle name="入力 2 2 3 2 7 2" xfId="17619" xr:uid="{3FBE7633-100D-4B31-9410-5F5440CA82C6}"/>
    <cellStyle name="入力 2 2 3 2 7 2 2" xfId="39309" xr:uid="{7A6CE24C-1C66-4097-9C18-22B5F14D19A5}"/>
    <cellStyle name="入力 2 2 3 2 7 3" xfId="28550" xr:uid="{C0C42160-D810-4F5D-8083-34673B36B265}"/>
    <cellStyle name="入力 2 2 3 2 8" xfId="7526" xr:uid="{761C36AB-7FA4-4726-8D33-311FDE549455}"/>
    <cellStyle name="入力 2 2 3 2 8 2" xfId="18282" xr:uid="{2254E223-CDFC-432A-A69A-8EE572E138F0}"/>
    <cellStyle name="入力 2 2 3 2 8 2 2" xfId="39972" xr:uid="{67923138-727C-40A9-A5B3-B490369615CB}"/>
    <cellStyle name="入力 2 2 3 2 8 3" xfId="29213" xr:uid="{06AC0282-92E3-4661-B75D-A6C1CB1F1E28}"/>
    <cellStyle name="入力 2 2 3 2 9" xfId="8161" xr:uid="{0E226727-BE71-4D6C-B333-E5B6535C6812}"/>
    <cellStyle name="入力 2 2 3 2 9 2" xfId="18917" xr:uid="{1545E05D-6CA4-423A-BC59-AC98C0D65527}"/>
    <cellStyle name="入力 2 2 3 2 9 2 2" xfId="40608" xr:uid="{D5BF534C-5E3C-43FC-B887-FE91BEC3E904}"/>
    <cellStyle name="入力 2 2 3 2 9 3" xfId="29849" xr:uid="{BBEB2718-1845-46D5-AA62-0DE13C3E4F02}"/>
    <cellStyle name="入力 2 2 3 20" xfId="12556" xr:uid="{946FF91A-315B-4499-A3FB-4FD3CEC91E2B}"/>
    <cellStyle name="入力 2 2 3 20 2" xfId="23313" xr:uid="{CE09FFB9-BB89-47A4-93E6-2BD4D53B2FF6}"/>
    <cellStyle name="入力 2 2 3 20 2 2" xfId="45004" xr:uid="{C6B0FE54-1F20-4820-B3C3-DFABECDAEF58}"/>
    <cellStyle name="入力 2 2 3 20 3" xfId="34245" xr:uid="{5D55787C-92CE-413E-9703-0D50543B34F5}"/>
    <cellStyle name="入力 2 2 3 21" xfId="13227" xr:uid="{3F0ABD8F-2099-40B1-9042-DBEA599A7AB4}"/>
    <cellStyle name="入力 2 2 3 21 2" xfId="23915" xr:uid="{297A5E37-1105-481B-A60A-EB25603AAF3F}"/>
    <cellStyle name="入力 2 2 3 21 2 2" xfId="45606" xr:uid="{F118CA03-9884-4E24-B1B5-4825EC46A26F}"/>
    <cellStyle name="入力 2 2 3 21 3" xfId="34916" xr:uid="{8CB5B0EC-874F-4DFD-9FEE-C61D2E44B45C}"/>
    <cellStyle name="入力 2 2 3 22" xfId="24156" xr:uid="{9BEF74E3-6991-4E4B-BDA6-7D422A140F70}"/>
    <cellStyle name="入力 2 2 3 23" xfId="45854" xr:uid="{C964459B-A375-480D-A792-48602FBE4601}"/>
    <cellStyle name="入力 2 2 3 24" xfId="46532" xr:uid="{EBDC45B0-2E1E-4644-93B1-033D1901C160}"/>
    <cellStyle name="入力 2 2 3 25" xfId="47216" xr:uid="{D3D13C45-FDBE-4CE8-B023-0345EF871B17}"/>
    <cellStyle name="入力 2 2 3 3" xfId="2873" xr:uid="{C96D5679-71A3-47C9-AEAE-F9DE412C539B}"/>
    <cellStyle name="入力 2 2 3 3 10" xfId="8901" xr:uid="{7A9AA1E7-0B26-4957-BFE3-B90AF08AF9EF}"/>
    <cellStyle name="入力 2 2 3 3 10 2" xfId="19657" xr:uid="{4317F4C3-33B4-49EC-A2E0-FA948A9A96E0}"/>
    <cellStyle name="入力 2 2 3 3 10 2 2" xfId="41348" xr:uid="{905C09D4-64EF-4594-A204-3A055D5E94BB}"/>
    <cellStyle name="入力 2 2 3 3 10 3" xfId="30589" xr:uid="{02A2B7AE-52CA-4DD2-BDA2-C23A145CC60D}"/>
    <cellStyle name="入力 2 2 3 3 11" xfId="9526" xr:uid="{C1D5D763-AB68-4F8E-9A5D-6631ED7AAD41}"/>
    <cellStyle name="入力 2 2 3 3 11 2" xfId="20283" xr:uid="{832D21E5-A17D-4678-9721-370512C8BD3C}"/>
    <cellStyle name="入力 2 2 3 3 11 2 2" xfId="41974" xr:uid="{B5335B8B-C10D-4A54-82BA-54BB1A3B4E33}"/>
    <cellStyle name="入力 2 2 3 3 11 3" xfId="31215" xr:uid="{043A0FEE-562B-4D41-B7E7-C4566A5492CC}"/>
    <cellStyle name="入力 2 2 3 3 12" xfId="10161" xr:uid="{3388F213-6591-4517-BB7C-2CC54774C4F2}"/>
    <cellStyle name="入力 2 2 3 3 12 2" xfId="20918" xr:uid="{C1A94BAC-7815-4254-BB56-FA0C73E933E7}"/>
    <cellStyle name="入力 2 2 3 3 12 2 2" xfId="42609" xr:uid="{9FAD8122-4C8C-4017-A545-5EB409C9C4F6}"/>
    <cellStyle name="入力 2 2 3 3 12 3" xfId="31850" xr:uid="{98947120-30C7-4879-BDDA-F2464F7C512A}"/>
    <cellStyle name="入力 2 2 3 3 13" xfId="10813" xr:uid="{96474780-8D01-4440-AE4A-31E8A470024F}"/>
    <cellStyle name="入力 2 2 3 3 13 2" xfId="21570" xr:uid="{C73AE92F-1C80-4DA1-A7E5-7348FA556C73}"/>
    <cellStyle name="入力 2 2 3 3 13 2 2" xfId="43261" xr:uid="{24AA612A-1AB7-4527-9196-67DD25C1AC96}"/>
    <cellStyle name="入力 2 2 3 3 13 3" xfId="32502" xr:uid="{98C9E851-A1F4-45C7-839F-9BBD14BE1CF7}"/>
    <cellStyle name="入力 2 2 3 3 14" xfId="11438" xr:uid="{A2CB015B-8A8E-4186-B78E-1D5BEC7C7DE0}"/>
    <cellStyle name="入力 2 2 3 3 14 2" xfId="22195" xr:uid="{901C424F-65E9-4F9B-944D-2C787709014D}"/>
    <cellStyle name="入力 2 2 3 3 14 2 2" xfId="43886" xr:uid="{A7BCD2B9-A224-4AF2-A6FC-A1E972818CB9}"/>
    <cellStyle name="入力 2 2 3 3 14 3" xfId="33127" xr:uid="{CBABFA9C-184F-4997-89C5-DA83C959CD65}"/>
    <cellStyle name="入力 2 2 3 3 15" xfId="12043" xr:uid="{2CF7C5F2-6E05-4EE5-B7E0-D18AC66B6C1A}"/>
    <cellStyle name="入力 2 2 3 3 15 2" xfId="22800" xr:uid="{D9751D0E-AF26-4C19-B303-61C2BFD541AD}"/>
    <cellStyle name="入力 2 2 3 3 15 2 2" xfId="44491" xr:uid="{56C05D6E-3C5A-4038-BF0B-CE384BCCD50E}"/>
    <cellStyle name="入力 2 2 3 3 15 3" xfId="33732" xr:uid="{B7D75635-6396-47BB-95BD-60E1672C2248}"/>
    <cellStyle name="入力 2 2 3 3 16" xfId="12672" xr:uid="{0F72DE66-1053-4F53-A0D4-91F7CB4DFA62}"/>
    <cellStyle name="入力 2 2 3 3 16 2" xfId="23429" xr:uid="{FDFE43A6-AD9B-4290-88F9-162CC17C7F3A}"/>
    <cellStyle name="入力 2 2 3 3 16 2 2" xfId="45120" xr:uid="{FF432940-44F4-4F85-8A5A-9D41C72F8A60}"/>
    <cellStyle name="入力 2 2 3 3 16 3" xfId="34361" xr:uid="{D2EAD0B0-7AB3-471E-B829-A65A629654A8}"/>
    <cellStyle name="入力 2 2 3 3 17" xfId="13343" xr:uid="{17527212-89D5-4B41-8D85-28030602812C}"/>
    <cellStyle name="入力 2 2 3 3 17 2" xfId="35032" xr:uid="{B62F2B0E-2DF6-48D8-A01C-E3B8C3B23966}"/>
    <cellStyle name="入力 2 2 3 3 18" xfId="24272" xr:uid="{FB726A2C-56A8-4B1E-88A9-7157C7838203}"/>
    <cellStyle name="入力 2 2 3 3 19" xfId="45970" xr:uid="{311998C9-554D-4056-B1AC-EBCAF1CD69E1}"/>
    <cellStyle name="入力 2 2 3 3 2" xfId="3524" xr:uid="{299A4E61-166E-408B-8EB6-944EEB40F8EF}"/>
    <cellStyle name="入力 2 2 3 3 2 2" xfId="14280" xr:uid="{9BEDAFA0-33BE-401E-82DC-5CEFC56A36F5}"/>
    <cellStyle name="入力 2 2 3 3 2 2 2" xfId="35970" xr:uid="{095DFC06-76DC-42AD-87E1-A1D190E35859}"/>
    <cellStyle name="入力 2 2 3 3 2 2 3" xfId="50181" xr:uid="{898682AE-916C-436C-A5A4-17A86109416C}"/>
    <cellStyle name="入力 2 2 3 3 2 3" xfId="25212" xr:uid="{E49E8458-551C-4ECF-9338-F97443BB95D5}"/>
    <cellStyle name="入力 2 2 3 3 2 4" xfId="48012" xr:uid="{A9225DAD-971E-4955-A67F-76D066371417}"/>
    <cellStyle name="入力 2 2 3 3 20" xfId="46648" xr:uid="{E209A5E3-84D5-4F4B-937F-3F087CB9D616}"/>
    <cellStyle name="入力 2 2 3 3 21" xfId="47332" xr:uid="{42025D6D-67FA-4B24-AC12-74BB3A862736}"/>
    <cellStyle name="入力 2 2 3 3 3" xfId="4204" xr:uid="{07E7049B-B790-4C85-8948-767985622958}"/>
    <cellStyle name="入力 2 2 3 3 3 2" xfId="14960" xr:uid="{EAE7ABF2-BF41-4C61-B82B-5056B6928D14}"/>
    <cellStyle name="入力 2 2 3 3 3 2 2" xfId="36650" xr:uid="{0CAB6F35-EAB1-4ACE-92BC-31C8BE5FD026}"/>
    <cellStyle name="入力 2 2 3 3 3 2 3" xfId="50861" xr:uid="{3E402F04-FFA1-4070-8BAB-F07703002F26}"/>
    <cellStyle name="入力 2 2 3 3 3 3" xfId="25892" xr:uid="{25137DF7-4253-4501-8EE7-ED168D758B2A}"/>
    <cellStyle name="入力 2 2 3 3 3 4" xfId="48692" xr:uid="{9ACE8FB1-8421-4536-8EF6-FA62DB65737F}"/>
    <cellStyle name="入力 2 2 3 3 4" xfId="4880" xr:uid="{2944DBA3-A834-400F-B4D4-F7B648D23E5A}"/>
    <cellStyle name="入力 2 2 3 3 4 2" xfId="15636" xr:uid="{D763688A-CB84-4367-ADE0-B4698861134E}"/>
    <cellStyle name="入力 2 2 3 3 4 2 2" xfId="37326" xr:uid="{78E4B8A9-94A1-4DDB-A47D-136BC88B871E}"/>
    <cellStyle name="入力 2 2 3 3 4 3" xfId="26568" xr:uid="{749013FD-9589-4017-BA23-C25772A6F4D7}"/>
    <cellStyle name="入力 2 2 3 3 4 4" xfId="49501" xr:uid="{2FC32BD6-6F4D-49BD-A779-08EF98C7D8E0}"/>
    <cellStyle name="入力 2 2 3 3 5" xfId="5560" xr:uid="{90978C2E-558E-4A13-A450-FEADBF2E4F70}"/>
    <cellStyle name="入力 2 2 3 3 5 2" xfId="16316" xr:uid="{CBD75BC0-ED0F-4DCF-9FC0-05CDFB9427AE}"/>
    <cellStyle name="入力 2 2 3 3 5 2 2" xfId="38006" xr:uid="{B60EFFC9-A329-4FB6-9251-3A724FAF0D5F}"/>
    <cellStyle name="入力 2 2 3 3 5 3" xfId="27247" xr:uid="{773B0B3B-6FE7-44AC-B114-E85D8581936C}"/>
    <cellStyle name="入力 2 2 3 3 6" xfId="6243" xr:uid="{1DC47B20-2A5B-4C22-8A83-94BC0008DBC4}"/>
    <cellStyle name="入力 2 2 3 3 6 2" xfId="16999" xr:uid="{DAC8A13F-4A96-49FC-A61C-4EE122338870}"/>
    <cellStyle name="入力 2 2 3 3 6 2 2" xfId="38689" xr:uid="{3BB147D1-ED6A-47AB-B72D-38C4E741D769}"/>
    <cellStyle name="入力 2 2 3 3 6 3" xfId="27930" xr:uid="{B9B37352-2DAB-4440-8E70-81CA5C26B4F7}"/>
    <cellStyle name="入力 2 2 3 3 7" xfId="6922" xr:uid="{4C1A5730-9740-49EB-8EF2-62406D6331AF}"/>
    <cellStyle name="入力 2 2 3 3 7 2" xfId="17678" xr:uid="{60432225-2521-4B43-A2B5-78CFAA07E6C8}"/>
    <cellStyle name="入力 2 2 3 3 7 2 2" xfId="39368" xr:uid="{8F21E066-4C05-486A-A04C-6EFA1C927210}"/>
    <cellStyle name="入力 2 2 3 3 7 3" xfId="28609" xr:uid="{6FC01A5B-95C4-4764-8F46-4EFE274941B1}"/>
    <cellStyle name="入力 2 2 3 3 8" xfId="7585" xr:uid="{B904D821-B198-42E7-B5CC-9E4E985FB0B0}"/>
    <cellStyle name="入力 2 2 3 3 8 2" xfId="18341" xr:uid="{7ED15FB6-BD60-4A38-8094-52542E13A8E1}"/>
    <cellStyle name="入力 2 2 3 3 8 2 2" xfId="40032" xr:uid="{C11F1CA4-FCC5-4A1C-94F5-E34D2D39F2A1}"/>
    <cellStyle name="入力 2 2 3 3 8 3" xfId="29273" xr:uid="{528BF958-5964-41FB-B652-06A066C1C330}"/>
    <cellStyle name="入力 2 2 3 3 9" xfId="8221" xr:uid="{A3EB6CDA-817F-4A63-AAFB-1B8D8345DA48}"/>
    <cellStyle name="入力 2 2 3 3 9 2" xfId="18977" xr:uid="{AEDD9165-1061-4FDC-A330-CC3099AF7E3D}"/>
    <cellStyle name="入力 2 2 3 3 9 2 2" xfId="40668" xr:uid="{6B890898-A492-4ECA-87F5-C2C2D8DF668B}"/>
    <cellStyle name="入力 2 2 3 3 9 3" xfId="29909" xr:uid="{CA0C5E6D-DF22-4D3C-B152-07DE2549FC7A}"/>
    <cellStyle name="入力 2 2 3 4" xfId="2930" xr:uid="{2A8370F9-265D-4C02-B7BF-2B7084E82839}"/>
    <cellStyle name="入力 2 2 3 4 10" xfId="8958" xr:uid="{4FBB27A0-7DC1-428A-8F94-FF2FE938ADB3}"/>
    <cellStyle name="入力 2 2 3 4 10 2" xfId="19714" xr:uid="{2A398A4B-3828-4717-BF26-369E444AACCC}"/>
    <cellStyle name="入力 2 2 3 4 10 2 2" xfId="41405" xr:uid="{02D28F53-AAC0-4714-A95C-9854807930E8}"/>
    <cellStyle name="入力 2 2 3 4 10 3" xfId="30646" xr:uid="{9B56DD66-664C-438A-A85B-8E7542961158}"/>
    <cellStyle name="入力 2 2 3 4 11" xfId="9583" xr:uid="{7DE3CA48-9554-4215-A205-64B3331387A4}"/>
    <cellStyle name="入力 2 2 3 4 11 2" xfId="20340" xr:uid="{64074A38-43B1-45E3-BC1B-63B4C9D5F98B}"/>
    <cellStyle name="入力 2 2 3 4 11 2 2" xfId="42031" xr:uid="{98D20EB1-DA51-40A7-ADDA-BE96A975B289}"/>
    <cellStyle name="入力 2 2 3 4 11 3" xfId="31272" xr:uid="{2CC85DB5-481A-41A9-9849-2AA9CFFF1186}"/>
    <cellStyle name="入力 2 2 3 4 12" xfId="10218" xr:uid="{3A323D04-42B2-414E-84AF-803A8E8CD2FB}"/>
    <cellStyle name="入力 2 2 3 4 12 2" xfId="20975" xr:uid="{6396BE64-8315-4DE5-98D5-91A38AD972B6}"/>
    <cellStyle name="入力 2 2 3 4 12 2 2" xfId="42666" xr:uid="{AE308217-B00B-48AF-9E88-9CA119E2847D}"/>
    <cellStyle name="入力 2 2 3 4 12 3" xfId="31907" xr:uid="{FFD9F462-E4CA-4362-9EBF-1ACC319F3563}"/>
    <cellStyle name="入力 2 2 3 4 13" xfId="10870" xr:uid="{DDA7B7A3-EE53-444D-B93E-1171E325F515}"/>
    <cellStyle name="入力 2 2 3 4 13 2" xfId="21627" xr:uid="{34839DD2-83BB-45EA-AD11-9E4774785A7D}"/>
    <cellStyle name="入力 2 2 3 4 13 2 2" xfId="43318" xr:uid="{AC7456E3-D250-497A-9CCA-72D80245AD37}"/>
    <cellStyle name="入力 2 2 3 4 13 3" xfId="32559" xr:uid="{F049A273-6FF2-49F0-81AF-16067815DB62}"/>
    <cellStyle name="入力 2 2 3 4 14" xfId="11495" xr:uid="{DF2C6F71-87A2-40F2-924C-DA6FF66A43D7}"/>
    <cellStyle name="入力 2 2 3 4 14 2" xfId="22252" xr:uid="{03DF998E-C4ED-4882-BC4A-6ED1D99F1EB4}"/>
    <cellStyle name="入力 2 2 3 4 14 2 2" xfId="43943" xr:uid="{7CAD9581-B112-4C80-B48A-932DB3CDD649}"/>
    <cellStyle name="入力 2 2 3 4 14 3" xfId="33184" xr:uid="{3E399A00-DADB-4966-8275-B9CE92DAD285}"/>
    <cellStyle name="入力 2 2 3 4 15" xfId="12100" xr:uid="{D9389F45-B300-4EEF-8A8A-1A9B3182D595}"/>
    <cellStyle name="入力 2 2 3 4 15 2" xfId="22857" xr:uid="{6DB25E89-01B3-4E92-BC21-C73A2F09F876}"/>
    <cellStyle name="入力 2 2 3 4 15 2 2" xfId="44548" xr:uid="{C090DCE7-9251-48C4-9D53-724E4A9A9763}"/>
    <cellStyle name="入力 2 2 3 4 15 3" xfId="33789" xr:uid="{094255D5-21F3-45CB-8754-33D3957CCBE9}"/>
    <cellStyle name="入力 2 2 3 4 16" xfId="12729" xr:uid="{A8EDC58B-C852-4210-8D20-66746E3EE8A0}"/>
    <cellStyle name="入力 2 2 3 4 16 2" xfId="23486" xr:uid="{0D452702-F067-4043-866A-A0B276B94F28}"/>
    <cellStyle name="入力 2 2 3 4 16 2 2" xfId="45177" xr:uid="{D0196DD5-0745-4FD7-8A52-DC4C888AB09D}"/>
    <cellStyle name="入力 2 2 3 4 16 3" xfId="34418" xr:uid="{4ABD5464-19E7-45CD-A1B3-A4A66C37CECD}"/>
    <cellStyle name="入力 2 2 3 4 17" xfId="13400" xr:uid="{96E01C8D-7D31-4E3D-BA86-70F53B338FD9}"/>
    <cellStyle name="入力 2 2 3 4 17 2" xfId="35089" xr:uid="{E1E8B8E8-F51F-4E80-A2E6-FFE609A4AA50}"/>
    <cellStyle name="入力 2 2 3 4 18" xfId="24329" xr:uid="{E1F0DDD7-4E32-4622-93CC-F102AE3F588A}"/>
    <cellStyle name="入力 2 2 3 4 19" xfId="46027" xr:uid="{DDD521CD-2C43-49E1-98BA-24637C0276D1}"/>
    <cellStyle name="入力 2 2 3 4 2" xfId="3581" xr:uid="{5557477D-C0D7-49DF-AA75-81E40525C4AE}"/>
    <cellStyle name="入力 2 2 3 4 2 2" xfId="14337" xr:uid="{B9E8E66A-87B0-4C65-B97D-5DF7F0612EFF}"/>
    <cellStyle name="入力 2 2 3 4 2 2 2" xfId="36027" xr:uid="{440C25FF-32F4-4C7D-BD1A-80AC06236F27}"/>
    <cellStyle name="入力 2 2 3 4 2 2 3" xfId="50238" xr:uid="{C083C04A-8325-461E-9939-7ACCBFA8B548}"/>
    <cellStyle name="入力 2 2 3 4 2 3" xfId="25269" xr:uid="{92B74FB5-688A-47A7-991E-980C5A6A8350}"/>
    <cellStyle name="入力 2 2 3 4 2 4" xfId="48069" xr:uid="{CAE1AD01-D5BC-4EFC-814E-A9FDCED1815F}"/>
    <cellStyle name="入力 2 2 3 4 20" xfId="46705" xr:uid="{F80A82C5-EA81-4BAC-96F9-DF547AAF211B}"/>
    <cellStyle name="入力 2 2 3 4 21" xfId="47389" xr:uid="{661E4AC1-C0AC-4149-B1E9-02BE2975E72F}"/>
    <cellStyle name="入力 2 2 3 4 3" xfId="4261" xr:uid="{D84A3466-B929-43F5-82DD-3929285994D0}"/>
    <cellStyle name="入力 2 2 3 4 3 2" xfId="15017" xr:uid="{B9FF36C4-C570-42B5-BC6D-C72ABA659773}"/>
    <cellStyle name="入力 2 2 3 4 3 2 2" xfId="36707" xr:uid="{9B19EE66-C779-4153-8722-A738E50B0F18}"/>
    <cellStyle name="入力 2 2 3 4 3 2 3" xfId="50918" xr:uid="{AF53EBA4-4FD8-4560-BC3A-B52995104842}"/>
    <cellStyle name="入力 2 2 3 4 3 3" xfId="25949" xr:uid="{F725E5B4-9681-4D3E-9228-383921795ABD}"/>
    <cellStyle name="入力 2 2 3 4 3 4" xfId="48749" xr:uid="{BF80393B-0013-4E6F-9E81-C5FA350F86DC}"/>
    <cellStyle name="入力 2 2 3 4 4" xfId="4937" xr:uid="{A6F77EDB-2CF3-4AEB-89C0-A3709A76B871}"/>
    <cellStyle name="入力 2 2 3 4 4 2" xfId="15693" xr:uid="{5A2725A7-8CFA-4F05-A116-C9E6FC2A4054}"/>
    <cellStyle name="入力 2 2 3 4 4 2 2" xfId="37383" xr:uid="{CBA8729D-12B2-4A91-A876-DACFF19D43EB}"/>
    <cellStyle name="入力 2 2 3 4 4 3" xfId="26625" xr:uid="{B1148269-498C-4D5E-9792-7407D479EA22}"/>
    <cellStyle name="入力 2 2 3 4 4 4" xfId="49558" xr:uid="{528474C7-F207-4D45-A43A-8166A97CE9A8}"/>
    <cellStyle name="入力 2 2 3 4 5" xfId="5617" xr:uid="{9843C80D-30AB-4D66-AF0F-688EA2491867}"/>
    <cellStyle name="入力 2 2 3 4 5 2" xfId="16373" xr:uid="{0C14CE3A-1FAE-433A-AD53-1D17CFEAC906}"/>
    <cellStyle name="入力 2 2 3 4 5 2 2" xfId="38063" xr:uid="{1E1F71ED-92DF-4F76-9B42-AD975250EB95}"/>
    <cellStyle name="入力 2 2 3 4 5 3" xfId="27304" xr:uid="{71C5F3B4-8BE0-40E6-8526-3BCBD936F01A}"/>
    <cellStyle name="入力 2 2 3 4 6" xfId="6300" xr:uid="{E40E1A95-5666-4B54-B0BD-9E12BB5F385F}"/>
    <cellStyle name="入力 2 2 3 4 6 2" xfId="17056" xr:uid="{0A0099A1-8BFB-4D0D-AD23-42C4B6A34094}"/>
    <cellStyle name="入力 2 2 3 4 6 2 2" xfId="38746" xr:uid="{890D60FD-FCBB-4AD9-91D9-28C5A0B645D0}"/>
    <cellStyle name="入力 2 2 3 4 6 3" xfId="27987" xr:uid="{6C1C1DC9-9B11-44B9-8B3C-0440E902E957}"/>
    <cellStyle name="入力 2 2 3 4 7" xfId="6979" xr:uid="{D506E428-CB00-4E78-8D0F-F571123A693D}"/>
    <cellStyle name="入力 2 2 3 4 7 2" xfId="17735" xr:uid="{9F1BBB1F-438C-4D47-9526-A50E86575DED}"/>
    <cellStyle name="入力 2 2 3 4 7 2 2" xfId="39425" xr:uid="{5D789DEA-85EA-4E3E-B491-B8793CA31BA5}"/>
    <cellStyle name="入力 2 2 3 4 7 3" xfId="28666" xr:uid="{6942CCD9-633F-4CEE-846E-432B52DF4AB9}"/>
    <cellStyle name="入力 2 2 3 4 8" xfId="7642" xr:uid="{8616B955-7DB7-47D5-8CD9-82FE35A402D7}"/>
    <cellStyle name="入力 2 2 3 4 8 2" xfId="18398" xr:uid="{1E091FDD-8BF6-40A5-88A1-19794DA6A203}"/>
    <cellStyle name="入力 2 2 3 4 8 2 2" xfId="40089" xr:uid="{5E87D547-92B0-4F47-95EF-CC58C77E5B0F}"/>
    <cellStyle name="入力 2 2 3 4 8 3" xfId="29330" xr:uid="{64568FA6-CEB5-45E1-AD16-64E26C7426C1}"/>
    <cellStyle name="入力 2 2 3 4 9" xfId="8278" xr:uid="{0492285A-C5F2-444D-AA5A-36DFF3653B72}"/>
    <cellStyle name="入力 2 2 3 4 9 2" xfId="19034" xr:uid="{53CFFC1F-F572-4E0C-B30A-B667A145355D}"/>
    <cellStyle name="入力 2 2 3 4 9 2 2" xfId="40725" xr:uid="{83F559DC-D9D1-4D75-94BC-9A222D41B6D1}"/>
    <cellStyle name="入力 2 2 3 4 9 3" xfId="29966" xr:uid="{7837599F-8057-491D-9F99-D91E96C42D37}"/>
    <cellStyle name="入力 2 2 3 5" xfId="2989" xr:uid="{DE245243-64A5-495B-ACC2-0FADD5ED2BB9}"/>
    <cellStyle name="入力 2 2 3 5 10" xfId="9017" xr:uid="{DE692772-7527-45E2-BF75-5F8488B0EE81}"/>
    <cellStyle name="入力 2 2 3 5 10 2" xfId="19774" xr:uid="{0CED4853-9602-4E7A-A819-4EB7B172A241}"/>
    <cellStyle name="入力 2 2 3 5 10 2 2" xfId="41465" xr:uid="{F902E161-88FA-4401-9477-037CDDAF0231}"/>
    <cellStyle name="入力 2 2 3 5 10 3" xfId="30706" xr:uid="{B8559A0E-0E3E-4ACD-8F7B-4DA0F3FDECB6}"/>
    <cellStyle name="入力 2 2 3 5 11" xfId="9643" xr:uid="{20369DCC-1B28-4029-8A84-347CA9780E89}"/>
    <cellStyle name="入力 2 2 3 5 11 2" xfId="20400" xr:uid="{F4D31E0F-6319-47DF-9CD0-4965FCF9C03E}"/>
    <cellStyle name="入力 2 2 3 5 11 2 2" xfId="42091" xr:uid="{9C294FAC-A713-4D8C-8DA2-01373CA54022}"/>
    <cellStyle name="入力 2 2 3 5 11 3" xfId="31332" xr:uid="{22B3CC2F-FA75-4C29-970F-A4E081A0846B}"/>
    <cellStyle name="入力 2 2 3 5 12" xfId="10278" xr:uid="{26F4835A-CBDD-4406-88DA-961A088A0950}"/>
    <cellStyle name="入力 2 2 3 5 12 2" xfId="21035" xr:uid="{DE975A87-AF46-447F-8989-5D5B3C03B8F8}"/>
    <cellStyle name="入力 2 2 3 5 12 2 2" xfId="42726" xr:uid="{95F7A02A-7CA9-4A70-91EF-B52186D20F4E}"/>
    <cellStyle name="入力 2 2 3 5 12 3" xfId="31967" xr:uid="{78286BB8-4939-4016-A4A4-298996266C26}"/>
    <cellStyle name="入力 2 2 3 5 13" xfId="10930" xr:uid="{426F433C-4AA8-47EF-98A6-2F1562482933}"/>
    <cellStyle name="入力 2 2 3 5 13 2" xfId="21687" xr:uid="{46255BAE-DCEF-46C8-BA6F-616150D72360}"/>
    <cellStyle name="入力 2 2 3 5 13 2 2" xfId="43378" xr:uid="{88F3CBDE-273F-469A-A7D8-CCB492A0D477}"/>
    <cellStyle name="入力 2 2 3 5 13 3" xfId="32619" xr:uid="{42736F45-A28F-4E0C-86C6-D3F8ADC17185}"/>
    <cellStyle name="入力 2 2 3 5 14" xfId="11555" xr:uid="{CC77D942-1116-46C8-AE46-316C1E6A6053}"/>
    <cellStyle name="入力 2 2 3 5 14 2" xfId="22312" xr:uid="{D2F594CF-B7B1-4CF5-9AAA-4258F68CEFC0}"/>
    <cellStyle name="入力 2 2 3 5 14 2 2" xfId="44003" xr:uid="{B704E6B8-A479-4679-8BB2-955BDA2B6F63}"/>
    <cellStyle name="入力 2 2 3 5 14 3" xfId="33244" xr:uid="{B776873C-4D55-4599-A543-B1F001ABB3EC}"/>
    <cellStyle name="入力 2 2 3 5 15" xfId="12160" xr:uid="{AF767405-0205-459B-B490-C38A86CB200A}"/>
    <cellStyle name="入力 2 2 3 5 15 2" xfId="22917" xr:uid="{4510DF23-F7AF-4BD6-BA5A-43C8EC270247}"/>
    <cellStyle name="入力 2 2 3 5 15 2 2" xfId="44608" xr:uid="{CCC377D1-2D14-45BD-A195-2D779C97326E}"/>
    <cellStyle name="入力 2 2 3 5 15 3" xfId="33849" xr:uid="{12BA906F-222D-48F1-9285-A601C9CCD916}"/>
    <cellStyle name="入力 2 2 3 5 16" xfId="12789" xr:uid="{72A4A179-75A9-4E29-BC32-C7AD27A16C46}"/>
    <cellStyle name="入力 2 2 3 5 16 2" xfId="23546" xr:uid="{6EBC95C9-56BA-4E08-8EE1-F134A021EEA3}"/>
    <cellStyle name="入力 2 2 3 5 16 2 2" xfId="45237" xr:uid="{4A3C980A-5B0F-40D7-9005-B695AB8F7C26}"/>
    <cellStyle name="入力 2 2 3 5 16 3" xfId="34478" xr:uid="{EA974557-CB04-4156-9790-503F5DF3228A}"/>
    <cellStyle name="入力 2 2 3 5 17" xfId="13460" xr:uid="{44BF3562-4423-437E-BDC9-F2F508F8471B}"/>
    <cellStyle name="入力 2 2 3 5 17 2" xfId="35149" xr:uid="{5E82EDDF-F874-48A5-8472-31898A514005}"/>
    <cellStyle name="入力 2 2 3 5 18" xfId="24389" xr:uid="{2E2EAB6E-2FEF-4C07-9001-28F4C5ED1E35}"/>
    <cellStyle name="入力 2 2 3 5 19" xfId="46087" xr:uid="{39A596FE-656E-468D-B66B-17A3D1414EE7}"/>
    <cellStyle name="入力 2 2 3 5 2" xfId="3641" xr:uid="{2D7CDF68-7E72-4C16-BE0F-5B7EEBA63B0C}"/>
    <cellStyle name="入力 2 2 3 5 2 2" xfId="14397" xr:uid="{C2521F86-1FD1-4CCF-AE59-FF41FB43A220}"/>
    <cellStyle name="入力 2 2 3 5 2 2 2" xfId="36087" xr:uid="{EB33C8BB-0BB6-436A-89B4-D6CCFE500AE8}"/>
    <cellStyle name="入力 2 2 3 5 2 2 3" xfId="50298" xr:uid="{FBD0BCF0-E626-4835-A035-5C31B4B808E4}"/>
    <cellStyle name="入力 2 2 3 5 2 3" xfId="25329" xr:uid="{4F5D8B08-35B9-4C4B-95EA-D6340DCD7728}"/>
    <cellStyle name="入力 2 2 3 5 2 4" xfId="48129" xr:uid="{C01EC93B-F631-4D59-9D23-D4BEA9127ED8}"/>
    <cellStyle name="入力 2 2 3 5 20" xfId="46765" xr:uid="{5ED74B52-9B92-4608-96F5-6FA94F887CDA}"/>
    <cellStyle name="入力 2 2 3 5 21" xfId="47449" xr:uid="{1CE5C14E-22D5-469C-83A5-D0C2FAC46EBF}"/>
    <cellStyle name="入力 2 2 3 5 3" xfId="4321" xr:uid="{DAE818F4-1B7F-42C4-8F6D-6BD4A978ADE1}"/>
    <cellStyle name="入力 2 2 3 5 3 2" xfId="15077" xr:uid="{432D31EB-E4C3-4263-91A6-289301DDEE3D}"/>
    <cellStyle name="入力 2 2 3 5 3 2 2" xfId="36767" xr:uid="{EDD442FC-EF27-4BCD-973D-756A823E4030}"/>
    <cellStyle name="入力 2 2 3 5 3 2 3" xfId="50978" xr:uid="{A6C975A2-5C4B-43E1-BC1E-DD7C631F98B9}"/>
    <cellStyle name="入力 2 2 3 5 3 3" xfId="26009" xr:uid="{812F391E-9FE3-4442-B3B1-E64E1CF94A8D}"/>
    <cellStyle name="入力 2 2 3 5 3 4" xfId="48809" xr:uid="{C19BC7D0-20AD-4796-B323-8E5F89394A81}"/>
    <cellStyle name="入力 2 2 3 5 4" xfId="4997" xr:uid="{A578EC19-F2F7-46A9-8D18-ACC24D271C6F}"/>
    <cellStyle name="入力 2 2 3 5 4 2" xfId="15753" xr:uid="{5C772220-4B9E-483A-9AFB-1E3CE71798B9}"/>
    <cellStyle name="入力 2 2 3 5 4 2 2" xfId="37443" xr:uid="{1BDA2AA3-1DDB-47C1-8397-F90230ED6F83}"/>
    <cellStyle name="入力 2 2 3 5 4 3" xfId="26685" xr:uid="{6C9E0622-34D8-4ABE-849C-9D9FCBB2645D}"/>
    <cellStyle name="入力 2 2 3 5 4 4" xfId="49618" xr:uid="{57FABDD7-74FB-4AD9-83FE-E09DE7E944E3}"/>
    <cellStyle name="入力 2 2 3 5 5" xfId="5677" xr:uid="{9DEA0788-7043-47A2-9271-E95B1BBA1275}"/>
    <cellStyle name="入力 2 2 3 5 5 2" xfId="16433" xr:uid="{EC213F6D-8AA9-453C-991E-048895FB5970}"/>
    <cellStyle name="入力 2 2 3 5 5 2 2" xfId="38123" xr:uid="{5B613CC9-A0B1-4B54-A887-094B8E32E3E7}"/>
    <cellStyle name="入力 2 2 3 5 5 3" xfId="27364" xr:uid="{0DB81102-C5DA-4E3C-B7FB-C78CDD3FF6BD}"/>
    <cellStyle name="入力 2 2 3 5 6" xfId="6360" xr:uid="{FC20E2F2-7364-49C8-81E3-9A7D0686A7F9}"/>
    <cellStyle name="入力 2 2 3 5 6 2" xfId="17116" xr:uid="{53783D7A-6333-459B-8A92-CF1F412D3B08}"/>
    <cellStyle name="入力 2 2 3 5 6 2 2" xfId="38806" xr:uid="{C8674826-2EA2-42CE-9FC6-14B284164AA9}"/>
    <cellStyle name="入力 2 2 3 5 6 3" xfId="28047" xr:uid="{21896CBE-975D-40ED-812B-1631A8A016B3}"/>
    <cellStyle name="入力 2 2 3 5 7" xfId="7039" xr:uid="{18F593D8-19FC-468B-897A-0606F67235C3}"/>
    <cellStyle name="入力 2 2 3 5 7 2" xfId="17795" xr:uid="{CE5EF4A5-9828-4936-A87B-56F867F96CDC}"/>
    <cellStyle name="入力 2 2 3 5 7 2 2" xfId="39485" xr:uid="{10B3E4A8-E79C-4AB2-9BF6-7A227DA11EC2}"/>
    <cellStyle name="入力 2 2 3 5 7 3" xfId="28726" xr:uid="{2CBACECD-0E5C-462F-BDFA-C0C8812AE94E}"/>
    <cellStyle name="入力 2 2 3 5 8" xfId="7702" xr:uid="{C8E4777B-1D02-4524-85DF-E5A68587B24D}"/>
    <cellStyle name="入力 2 2 3 5 8 2" xfId="18458" xr:uid="{7A7B79BE-C536-4A9D-9458-1A626AAC73DA}"/>
    <cellStyle name="入力 2 2 3 5 8 2 2" xfId="40149" xr:uid="{17C8DA27-4CD5-4CFD-B648-74811BD5D976}"/>
    <cellStyle name="入力 2 2 3 5 8 3" xfId="29390" xr:uid="{3AACFCE8-EDEB-4584-9391-D2FDB317F3C4}"/>
    <cellStyle name="入力 2 2 3 5 9" xfId="8338" xr:uid="{0D2A488D-5A00-4D74-A123-F2491D96F629}"/>
    <cellStyle name="入力 2 2 3 5 9 2" xfId="19094" xr:uid="{B06D968F-1A42-4704-A989-337475586532}"/>
    <cellStyle name="入力 2 2 3 5 9 2 2" xfId="40785" xr:uid="{6AF4A5B2-03F9-43E5-A517-EE7400AB95F2}"/>
    <cellStyle name="入力 2 2 3 5 9 3" xfId="30026" xr:uid="{106B73E6-F05D-42FA-AB11-595C4019445F}"/>
    <cellStyle name="入力 2 2 3 6" xfId="3034" xr:uid="{B0317900-527F-49D0-986A-174D899FCFC9}"/>
    <cellStyle name="入力 2 2 3 6 10" xfId="9062" xr:uid="{6F1C4969-4EE1-4024-BDC0-E7527440D8EC}"/>
    <cellStyle name="入力 2 2 3 6 10 2" xfId="19819" xr:uid="{E3D54149-0510-4D52-AD85-46ADDCD436A7}"/>
    <cellStyle name="入力 2 2 3 6 10 2 2" xfId="41510" xr:uid="{41C61FEE-F3B2-4750-8C14-E37748D56B30}"/>
    <cellStyle name="入力 2 2 3 6 10 3" xfId="30751" xr:uid="{6C95201F-78C4-4D95-84C7-C1A002784145}"/>
    <cellStyle name="入力 2 2 3 6 11" xfId="9688" xr:uid="{A00C0EC1-B6E4-4B21-9D51-24C89F14BAC9}"/>
    <cellStyle name="入力 2 2 3 6 11 2" xfId="20445" xr:uid="{7C1F3E0B-ED28-4457-AB2B-C88F7A78B3BA}"/>
    <cellStyle name="入力 2 2 3 6 11 2 2" xfId="42136" xr:uid="{47D6B349-1AA0-4F17-8565-F726C0108592}"/>
    <cellStyle name="入力 2 2 3 6 11 3" xfId="31377" xr:uid="{18A75E3F-ECCE-4579-A508-4392145C139C}"/>
    <cellStyle name="入力 2 2 3 6 12" xfId="10323" xr:uid="{B93400A4-EFCC-4A9E-B37D-EA9EA952AE70}"/>
    <cellStyle name="入力 2 2 3 6 12 2" xfId="21080" xr:uid="{D35F0BB8-93DE-4D13-8418-126DD855948C}"/>
    <cellStyle name="入力 2 2 3 6 12 2 2" xfId="42771" xr:uid="{5028CA2D-02BA-497A-8F69-4FC264DE695B}"/>
    <cellStyle name="入力 2 2 3 6 12 3" xfId="32012" xr:uid="{0BFA8167-0A51-4905-9558-D29EB85A2A6A}"/>
    <cellStyle name="入力 2 2 3 6 13" xfId="10975" xr:uid="{8F70B10C-228F-4427-B849-BCDA02ACD6B5}"/>
    <cellStyle name="入力 2 2 3 6 13 2" xfId="21732" xr:uid="{E420920F-7344-4760-AF42-4F495B355BF1}"/>
    <cellStyle name="入力 2 2 3 6 13 2 2" xfId="43423" xr:uid="{0BB86982-A141-45F8-9208-E0BC3100069E}"/>
    <cellStyle name="入力 2 2 3 6 13 3" xfId="32664" xr:uid="{ABF5FD0B-3403-4BD2-B1B7-C9CBBF8CB0D8}"/>
    <cellStyle name="入力 2 2 3 6 14" xfId="11600" xr:uid="{BD542E6E-19D8-4239-8CB3-AC49CA022FB0}"/>
    <cellStyle name="入力 2 2 3 6 14 2" xfId="22357" xr:uid="{7CA81501-839B-4338-ADA3-736E5B9A20D8}"/>
    <cellStyle name="入力 2 2 3 6 14 2 2" xfId="44048" xr:uid="{09F8FADB-EFD0-441D-8726-2866B1EBAA4B}"/>
    <cellStyle name="入力 2 2 3 6 14 3" xfId="33289" xr:uid="{2BB3AC29-9A64-4CEF-91CB-DB23B0AC9933}"/>
    <cellStyle name="入力 2 2 3 6 15" xfId="12205" xr:uid="{06064E46-B8EA-4C88-89AE-3A1CF279ACCD}"/>
    <cellStyle name="入力 2 2 3 6 15 2" xfId="22962" xr:uid="{114817A9-A0BD-4C1C-BE77-9CFB78E0DFC9}"/>
    <cellStyle name="入力 2 2 3 6 15 2 2" xfId="44653" xr:uid="{1A5EA7B0-07E7-4BDA-BCAA-9691E611E26A}"/>
    <cellStyle name="入力 2 2 3 6 15 3" xfId="33894" xr:uid="{0E18AC03-E1BD-4EC3-AE34-0A28EED84B3E}"/>
    <cellStyle name="入力 2 2 3 6 16" xfId="12834" xr:uid="{4A1FA32A-2805-4C0C-8ABE-506B6B2491AC}"/>
    <cellStyle name="入力 2 2 3 6 16 2" xfId="23591" xr:uid="{1D6D2B2D-3A5E-4734-BCD4-4B47A8250572}"/>
    <cellStyle name="入力 2 2 3 6 16 2 2" xfId="45282" xr:uid="{889EFD45-AC0F-4FC3-98B9-CEF65D15D604}"/>
    <cellStyle name="入力 2 2 3 6 16 3" xfId="34523" xr:uid="{439461E9-8085-4AAF-BFAF-F84894C7B0AE}"/>
    <cellStyle name="入力 2 2 3 6 17" xfId="13505" xr:uid="{0BFE9185-532D-45B8-AEB1-74BD7340E8A1}"/>
    <cellStyle name="入力 2 2 3 6 17 2" xfId="35194" xr:uid="{17C94C15-26DE-4BD4-9F00-ED51DDBFE959}"/>
    <cellStyle name="入力 2 2 3 6 18" xfId="24434" xr:uid="{50215BCF-6EDD-4E89-9491-6B25F08F69E1}"/>
    <cellStyle name="入力 2 2 3 6 19" xfId="46132" xr:uid="{69E91404-96E0-4F35-BF64-5BE303941E7E}"/>
    <cellStyle name="入力 2 2 3 6 2" xfId="3686" xr:uid="{92FA1DCA-4D48-42B6-88F2-B6634090D90F}"/>
    <cellStyle name="入力 2 2 3 6 2 2" xfId="14442" xr:uid="{093CAFEB-27BF-4070-B752-C5F3D49289E6}"/>
    <cellStyle name="入力 2 2 3 6 2 2 2" xfId="36132" xr:uid="{53969A83-C442-44FE-B8DF-09926C8203F6}"/>
    <cellStyle name="入力 2 2 3 6 2 2 3" xfId="50343" xr:uid="{0A6B3CFE-FEFF-4605-A1DD-A2428791AD7D}"/>
    <cellStyle name="入力 2 2 3 6 2 3" xfId="25374" xr:uid="{DCE80661-386F-4D74-84E1-EC1B294B0116}"/>
    <cellStyle name="入力 2 2 3 6 2 4" xfId="48174" xr:uid="{B859FBFE-3E05-48EF-BD22-6EE320BB1F75}"/>
    <cellStyle name="入力 2 2 3 6 20" xfId="46810" xr:uid="{5580E65E-C5A0-4EA1-B4FF-5594C2E10722}"/>
    <cellStyle name="入力 2 2 3 6 21" xfId="47494" xr:uid="{9A40734B-A1FD-4994-899C-67E10ABE8A57}"/>
    <cellStyle name="入力 2 2 3 6 3" xfId="4366" xr:uid="{34892AD1-6585-47EF-B662-83B66FE7DC1F}"/>
    <cellStyle name="入力 2 2 3 6 3 2" xfId="15122" xr:uid="{505E2940-8A5D-4096-84F8-A17832B974D5}"/>
    <cellStyle name="入力 2 2 3 6 3 2 2" xfId="36812" xr:uid="{BCF2ECD2-DF5C-4DEC-88D5-B50E0F4D3644}"/>
    <cellStyle name="入力 2 2 3 6 3 2 3" xfId="51023" xr:uid="{B13F2E60-CCB2-49C8-B588-24F9E1BF8690}"/>
    <cellStyle name="入力 2 2 3 6 3 3" xfId="26054" xr:uid="{B4BBCA1A-34F3-41CF-9397-71FA08F61388}"/>
    <cellStyle name="入力 2 2 3 6 3 4" xfId="48854" xr:uid="{9B6F55DF-F7C7-40C0-BF54-EB64EBEA8F96}"/>
    <cellStyle name="入力 2 2 3 6 4" xfId="5042" xr:uid="{3539EE5B-DD9B-474C-8D4E-379FED033526}"/>
    <cellStyle name="入力 2 2 3 6 4 2" xfId="15798" xr:uid="{B02DB95D-EA7D-458F-B30C-9ACE46019FEB}"/>
    <cellStyle name="入力 2 2 3 6 4 2 2" xfId="37488" xr:uid="{49DC50BC-B195-4936-AAFA-D360879690FD}"/>
    <cellStyle name="入力 2 2 3 6 4 3" xfId="26730" xr:uid="{A7C3F1CF-60DC-4D0F-A3B6-0CD1297ECF4C}"/>
    <cellStyle name="入力 2 2 3 6 4 4" xfId="49663" xr:uid="{8044CF5E-327D-4BE5-9EF2-852BE4E02120}"/>
    <cellStyle name="入力 2 2 3 6 5" xfId="5722" xr:uid="{49C07E19-94B5-451E-88B5-60A4FA7B763B}"/>
    <cellStyle name="入力 2 2 3 6 5 2" xfId="16478" xr:uid="{16CBB1B6-DBA6-4FB5-B7D2-160B9237FD67}"/>
    <cellStyle name="入力 2 2 3 6 5 2 2" xfId="38168" xr:uid="{61878D49-73D5-46B0-9E90-CA23D7950FDA}"/>
    <cellStyle name="入力 2 2 3 6 5 3" xfId="27409" xr:uid="{1E997A5F-5C32-4A55-B71D-C9CCCFFE6E33}"/>
    <cellStyle name="入力 2 2 3 6 6" xfId="6405" xr:uid="{8BD81854-9166-496A-B5AD-852930B52F55}"/>
    <cellStyle name="入力 2 2 3 6 6 2" xfId="17161" xr:uid="{D3011491-BD34-4C9D-9BD9-B0BA62348258}"/>
    <cellStyle name="入力 2 2 3 6 6 2 2" xfId="38851" xr:uid="{910C613E-244F-484B-8EBE-6A3C7186D77C}"/>
    <cellStyle name="入力 2 2 3 6 6 3" xfId="28092" xr:uid="{798953AF-40F4-45F9-9115-ADAEB4118933}"/>
    <cellStyle name="入力 2 2 3 6 7" xfId="7084" xr:uid="{1092E7FC-A6C8-4059-A839-81BAEFD361AC}"/>
    <cellStyle name="入力 2 2 3 6 7 2" xfId="17840" xr:uid="{3D7ADAAD-509B-4BBB-8E65-784ADDE3A4F9}"/>
    <cellStyle name="入力 2 2 3 6 7 2 2" xfId="39530" xr:uid="{66D54A67-10BC-498D-AF42-F319C20D9283}"/>
    <cellStyle name="入力 2 2 3 6 7 3" xfId="28771" xr:uid="{9B0A5845-7179-4E1C-B942-A8AC5D3009B5}"/>
    <cellStyle name="入力 2 2 3 6 8" xfId="7747" xr:uid="{BF954553-6B2A-45BE-900B-21341B3DD8F9}"/>
    <cellStyle name="入力 2 2 3 6 8 2" xfId="18503" xr:uid="{43F2B7F2-3DA6-4DA8-BF3D-099AF2AB7753}"/>
    <cellStyle name="入力 2 2 3 6 8 2 2" xfId="40194" xr:uid="{8A499113-E889-49F2-BB48-83CBF41017F5}"/>
    <cellStyle name="入力 2 2 3 6 8 3" xfId="29435" xr:uid="{FCB9F536-8069-4A09-A353-A8565B09C876}"/>
    <cellStyle name="入力 2 2 3 6 9" xfId="8383" xr:uid="{84005C3B-3F56-4907-9665-2D03865C05C2}"/>
    <cellStyle name="入力 2 2 3 6 9 2" xfId="19139" xr:uid="{B7B56642-3E24-45F3-8310-B6EDC8C4C6B8}"/>
    <cellStyle name="入力 2 2 3 6 9 2 2" xfId="40830" xr:uid="{6107F5A5-8B81-41CA-9E2F-83F89621AE7F}"/>
    <cellStyle name="入力 2 2 3 6 9 3" xfId="30071" xr:uid="{3E468E93-63F6-4F3B-B3BA-88353CF97DC4}"/>
    <cellStyle name="入力 2 2 3 7" xfId="3079" xr:uid="{BABB21AF-F749-4B29-9183-AC2325DEBF4F}"/>
    <cellStyle name="入力 2 2 3 7 10" xfId="9107" xr:uid="{EFAB8994-1CD9-465A-B171-BB8E9C770332}"/>
    <cellStyle name="入力 2 2 3 7 10 2" xfId="19864" xr:uid="{298AF045-235E-435A-B405-208829DB2F39}"/>
    <cellStyle name="入力 2 2 3 7 10 2 2" xfId="41555" xr:uid="{4F3F108A-275B-4182-861B-1E6CB299721E}"/>
    <cellStyle name="入力 2 2 3 7 10 3" xfId="30796" xr:uid="{01708E56-92C2-4092-830F-419472BC1528}"/>
    <cellStyle name="入力 2 2 3 7 11" xfId="9733" xr:uid="{30205E1F-6017-49E6-A07A-877F72AEF999}"/>
    <cellStyle name="入力 2 2 3 7 11 2" xfId="20490" xr:uid="{574BCAEF-DE9B-481E-B08D-E6AF336C8931}"/>
    <cellStyle name="入力 2 2 3 7 11 2 2" xfId="42181" xr:uid="{B0309AED-4F2A-4D22-A2F5-C40B19C45B73}"/>
    <cellStyle name="入力 2 2 3 7 11 3" xfId="31422" xr:uid="{37BD62AA-A533-458A-B0E8-8F686B49BDD5}"/>
    <cellStyle name="入力 2 2 3 7 12" xfId="10368" xr:uid="{02B1B8C7-9960-42EE-9DB5-1C09A2C3584E}"/>
    <cellStyle name="入力 2 2 3 7 12 2" xfId="21125" xr:uid="{B9A034D6-F291-4310-952D-86C5BB3B1C1F}"/>
    <cellStyle name="入力 2 2 3 7 12 2 2" xfId="42816" xr:uid="{51E39011-4242-47B1-BDDE-4088BE45475B}"/>
    <cellStyle name="入力 2 2 3 7 12 3" xfId="32057" xr:uid="{E96547E3-94E8-4CBC-AE88-152018E4166B}"/>
    <cellStyle name="入力 2 2 3 7 13" xfId="11020" xr:uid="{45300274-6B7A-4021-948B-F895D42E3362}"/>
    <cellStyle name="入力 2 2 3 7 13 2" xfId="21777" xr:uid="{1723162B-7C06-4297-8DD9-78AD6C7954B5}"/>
    <cellStyle name="入力 2 2 3 7 13 2 2" xfId="43468" xr:uid="{C1177B4A-183A-4F5A-9024-0D1A5F905F44}"/>
    <cellStyle name="入力 2 2 3 7 13 3" xfId="32709" xr:uid="{AABD8803-F634-4F4B-8EFC-C6E9E5600AC4}"/>
    <cellStyle name="入力 2 2 3 7 14" xfId="11645" xr:uid="{F2115475-024B-4B34-9345-B086AFD14C55}"/>
    <cellStyle name="入力 2 2 3 7 14 2" xfId="22402" xr:uid="{02A03BB8-56F1-4DDE-BC5D-DBA9BBEFB09D}"/>
    <cellStyle name="入力 2 2 3 7 14 2 2" xfId="44093" xr:uid="{CD0FA8E6-DDBB-40CB-8B2D-5347B493438D}"/>
    <cellStyle name="入力 2 2 3 7 14 3" xfId="33334" xr:uid="{E0A026F9-4E2F-466F-9FC4-7A2B51EFF436}"/>
    <cellStyle name="入力 2 2 3 7 15" xfId="12250" xr:uid="{0AC873C3-79FE-4212-BE11-89CA34BB872A}"/>
    <cellStyle name="入力 2 2 3 7 15 2" xfId="23007" xr:uid="{B24D2BF7-E26D-45B3-87CD-1E0B973C4180}"/>
    <cellStyle name="入力 2 2 3 7 15 2 2" xfId="44698" xr:uid="{67A32229-C742-4F0F-A1C8-386DC54F8423}"/>
    <cellStyle name="入力 2 2 3 7 15 3" xfId="33939" xr:uid="{D93293D4-9152-410D-81DF-C780043DFE01}"/>
    <cellStyle name="入力 2 2 3 7 16" xfId="12879" xr:uid="{18D2FAA5-E9D7-4A62-B624-3A08DCAF39A9}"/>
    <cellStyle name="入力 2 2 3 7 16 2" xfId="23636" xr:uid="{D278BB6E-9DB4-4EDC-98DB-18B9CA1DA446}"/>
    <cellStyle name="入力 2 2 3 7 16 2 2" xfId="45327" xr:uid="{2EAD3BE1-5E7D-49FF-8244-118C406482A7}"/>
    <cellStyle name="入力 2 2 3 7 16 3" xfId="34568" xr:uid="{2EEBE4FF-4F54-4B44-A34F-D9D3A5D84FB8}"/>
    <cellStyle name="入力 2 2 3 7 17" xfId="13550" xr:uid="{F1D98582-2A71-4B0C-A28B-38D5252B7900}"/>
    <cellStyle name="入力 2 2 3 7 17 2" xfId="35239" xr:uid="{DAF05FDA-9F07-4BAD-A7B2-1015C84DC2A1}"/>
    <cellStyle name="入力 2 2 3 7 18" xfId="24479" xr:uid="{BC9F0A1F-7E5F-42BB-8336-D1F9D9E9AD2C}"/>
    <cellStyle name="入力 2 2 3 7 19" xfId="46177" xr:uid="{A8649E61-155A-4AAF-93ED-7ECA7DEF2C41}"/>
    <cellStyle name="入力 2 2 3 7 2" xfId="3731" xr:uid="{0295C72C-4A65-4595-92D7-1283F2B18633}"/>
    <cellStyle name="入力 2 2 3 7 2 2" xfId="14487" xr:uid="{2C1AE37E-473A-4DFF-9815-47E2FD9DC404}"/>
    <cellStyle name="入力 2 2 3 7 2 2 2" xfId="36177" xr:uid="{43916EDA-F632-4901-AAC6-8E2BAE93437D}"/>
    <cellStyle name="入力 2 2 3 7 2 2 3" xfId="50388" xr:uid="{B2D08B1B-C8AD-43A7-A243-8A23CE69B97E}"/>
    <cellStyle name="入力 2 2 3 7 2 3" xfId="25419" xr:uid="{C6D94A6E-286D-4DE1-B3EE-A9B3996FA626}"/>
    <cellStyle name="入力 2 2 3 7 2 4" xfId="48219" xr:uid="{32C798B3-DCAF-48D2-BED4-784D42CB97AE}"/>
    <cellStyle name="入力 2 2 3 7 20" xfId="46855" xr:uid="{E75B748B-74DA-4E81-BE85-DF8CE04EDDD4}"/>
    <cellStyle name="入力 2 2 3 7 21" xfId="47539" xr:uid="{FABEC8CB-083A-4B03-84FD-44CB38C4ECA3}"/>
    <cellStyle name="入力 2 2 3 7 3" xfId="4411" xr:uid="{8BE49B67-A6CC-41F7-8A96-E2D2D303D29E}"/>
    <cellStyle name="入力 2 2 3 7 3 2" xfId="15167" xr:uid="{A03D590F-5CAE-429C-A1D5-937236D9CBB5}"/>
    <cellStyle name="入力 2 2 3 7 3 2 2" xfId="36857" xr:uid="{0BB952CA-6965-4D5B-B271-620CD1AD2041}"/>
    <cellStyle name="入力 2 2 3 7 3 2 3" xfId="51068" xr:uid="{18C601DD-CE7F-4A12-BE79-9B6E211B2FDB}"/>
    <cellStyle name="入力 2 2 3 7 3 3" xfId="26099" xr:uid="{4F09DD57-8E82-485D-9288-179B77DCEE40}"/>
    <cellStyle name="入力 2 2 3 7 3 4" xfId="48899" xr:uid="{21DBB2E9-2F1D-4DCE-9F3E-9A257C4DA83B}"/>
    <cellStyle name="入力 2 2 3 7 4" xfId="5087" xr:uid="{82EE9E93-3913-4033-B359-570F4DFD5220}"/>
    <cellStyle name="入力 2 2 3 7 4 2" xfId="15843" xr:uid="{B4BDEC5A-7562-41A3-8E06-F2695A828A03}"/>
    <cellStyle name="入力 2 2 3 7 4 2 2" xfId="37533" xr:uid="{8B888006-BBE8-4A3C-8A6D-9F805728E1D7}"/>
    <cellStyle name="入力 2 2 3 7 4 3" xfId="26775" xr:uid="{C1FDBEBB-B5B3-471E-8A90-BB13784D9E31}"/>
    <cellStyle name="入力 2 2 3 7 4 4" xfId="49708" xr:uid="{7179B88B-321F-4E60-8F6B-553F5BE59C20}"/>
    <cellStyle name="入力 2 2 3 7 5" xfId="5767" xr:uid="{D0DBCD88-40D9-4258-8251-4A21F7942A6C}"/>
    <cellStyle name="入力 2 2 3 7 5 2" xfId="16523" xr:uid="{DB854F30-6C79-46BE-9B15-6DAA062CB17D}"/>
    <cellStyle name="入力 2 2 3 7 5 2 2" xfId="38213" xr:uid="{EFC46B0F-A335-4499-8A86-10758A03DE1B}"/>
    <cellStyle name="入力 2 2 3 7 5 3" xfId="27454" xr:uid="{87ABBEFF-2F7F-41BB-B264-9385E9F1B35D}"/>
    <cellStyle name="入力 2 2 3 7 6" xfId="6450" xr:uid="{66A3884B-2AB9-4652-AD75-D987B71E8757}"/>
    <cellStyle name="入力 2 2 3 7 6 2" xfId="17206" xr:uid="{80121833-8121-47E5-B62D-7AF369697D4A}"/>
    <cellStyle name="入力 2 2 3 7 6 2 2" xfId="38896" xr:uid="{4011F7D9-473B-43C4-8C50-6554508FD241}"/>
    <cellStyle name="入力 2 2 3 7 6 3" xfId="28137" xr:uid="{1BA413F5-D118-4979-B058-0BD985C36C60}"/>
    <cellStyle name="入力 2 2 3 7 7" xfId="7129" xr:uid="{F01E3E5C-E5AC-4E41-B5C5-DA3AD4B82283}"/>
    <cellStyle name="入力 2 2 3 7 7 2" xfId="17885" xr:uid="{7108821F-C306-42B6-B612-BC2A4D35D2ED}"/>
    <cellStyle name="入力 2 2 3 7 7 2 2" xfId="39575" xr:uid="{D3EC5061-21FB-4EB3-8D44-04B729BCB0FB}"/>
    <cellStyle name="入力 2 2 3 7 7 3" xfId="28816" xr:uid="{F4315B72-DEED-4D5D-B297-F38FDEFD2FF6}"/>
    <cellStyle name="入力 2 2 3 7 8" xfId="7792" xr:uid="{F5C6BB66-9E83-4477-9BC4-8CC4664C56FD}"/>
    <cellStyle name="入力 2 2 3 7 8 2" xfId="18548" xr:uid="{B58F0249-BDDD-4885-A094-972E200EC8C0}"/>
    <cellStyle name="入力 2 2 3 7 8 2 2" xfId="40239" xr:uid="{5E821DF9-E707-4B12-B36D-5C41A1CA1EB8}"/>
    <cellStyle name="入力 2 2 3 7 8 3" xfId="29480" xr:uid="{449D931E-A5AF-4AC4-B143-EB7473ED0F8C}"/>
    <cellStyle name="入力 2 2 3 7 9" xfId="8428" xr:uid="{20DEAC42-81E6-4C81-B308-3386AF933C95}"/>
    <cellStyle name="入力 2 2 3 7 9 2" xfId="19184" xr:uid="{31946970-9292-4C80-AA75-97979D78F5F2}"/>
    <cellStyle name="入力 2 2 3 7 9 2 2" xfId="40875" xr:uid="{0574FCE9-8665-4AC6-9CA2-D6750EF8F427}"/>
    <cellStyle name="入力 2 2 3 7 9 3" xfId="30116" xr:uid="{D2BC934F-B0D5-4CD5-9F04-DF4933A3C221}"/>
    <cellStyle name="入力 2 2 3 8" xfId="3139" xr:uid="{F5ED8838-3698-4BCB-B207-F569F3BE69B1}"/>
    <cellStyle name="入力 2 2 3 8 10" xfId="9167" xr:uid="{EF0D843B-16F1-45E0-BD27-CF6975FF9404}"/>
    <cellStyle name="入力 2 2 3 8 10 2" xfId="19924" xr:uid="{51A3C4BB-A235-4D66-B80C-206321852EBC}"/>
    <cellStyle name="入力 2 2 3 8 10 2 2" xfId="41615" xr:uid="{D524CB4F-8792-4C49-A2C4-CE092F7337E4}"/>
    <cellStyle name="入力 2 2 3 8 10 3" xfId="30856" xr:uid="{70B478DF-C948-4AB0-BE68-17EF174E81A0}"/>
    <cellStyle name="入力 2 2 3 8 11" xfId="9793" xr:uid="{03713B4B-F8E3-4658-93F4-46098555770A}"/>
    <cellStyle name="入力 2 2 3 8 11 2" xfId="20550" xr:uid="{73C2A1F9-0062-4A1E-885B-9637A265BFE3}"/>
    <cellStyle name="入力 2 2 3 8 11 2 2" xfId="42241" xr:uid="{19F169FA-2129-47C1-8422-29C60334CE16}"/>
    <cellStyle name="入力 2 2 3 8 11 3" xfId="31482" xr:uid="{37FD49BE-BF65-43E8-A3B6-4110194D25D3}"/>
    <cellStyle name="入力 2 2 3 8 12" xfId="10428" xr:uid="{617DC4D2-5E10-4B63-BEEA-1999B76B52C9}"/>
    <cellStyle name="入力 2 2 3 8 12 2" xfId="21185" xr:uid="{CA0DB0EF-F1DE-4F16-A077-B1C864EB3FB3}"/>
    <cellStyle name="入力 2 2 3 8 12 2 2" xfId="42876" xr:uid="{1717A3AE-CA0E-42EE-84A7-8F546439BC37}"/>
    <cellStyle name="入力 2 2 3 8 12 3" xfId="32117" xr:uid="{FBF1E55D-B375-450C-A5DB-C1C01EDFBEA9}"/>
    <cellStyle name="入力 2 2 3 8 13" xfId="11080" xr:uid="{E4B92459-D489-4593-A386-26C70E04C759}"/>
    <cellStyle name="入力 2 2 3 8 13 2" xfId="21837" xr:uid="{FE6D045D-8299-44E1-B844-072AEEA1206F}"/>
    <cellStyle name="入力 2 2 3 8 13 2 2" xfId="43528" xr:uid="{D714497A-923A-42D9-A35A-078C3C629B06}"/>
    <cellStyle name="入力 2 2 3 8 13 3" xfId="32769" xr:uid="{D72731DE-8DEC-4FEB-97A9-96086799632B}"/>
    <cellStyle name="入力 2 2 3 8 14" xfId="11705" xr:uid="{A6F6DB5B-66FE-449E-97A2-26276B3C6808}"/>
    <cellStyle name="入力 2 2 3 8 14 2" xfId="22462" xr:uid="{3A937AF9-3722-4BF6-A63B-6C9A8C161A55}"/>
    <cellStyle name="入力 2 2 3 8 14 2 2" xfId="44153" xr:uid="{D265A667-355B-43F0-AA37-0DB86CF55C8E}"/>
    <cellStyle name="入力 2 2 3 8 14 3" xfId="33394" xr:uid="{CF9F3F21-347F-4527-9FDF-4D02CE842CFC}"/>
    <cellStyle name="入力 2 2 3 8 15" xfId="12310" xr:uid="{00ABC632-0033-4932-AAF0-F5A2006891B5}"/>
    <cellStyle name="入力 2 2 3 8 15 2" xfId="23067" xr:uid="{235D6516-2401-4ABD-8E8D-6DC356E3C3B1}"/>
    <cellStyle name="入力 2 2 3 8 15 2 2" xfId="44758" xr:uid="{93E58ACC-1805-465C-897D-13B46D58CDE9}"/>
    <cellStyle name="入力 2 2 3 8 15 3" xfId="33999" xr:uid="{F706BFB5-501F-4FC2-B824-41BEF6492137}"/>
    <cellStyle name="入力 2 2 3 8 16" xfId="12939" xr:uid="{78B926CF-95FC-46B3-A40F-50C490C42794}"/>
    <cellStyle name="入力 2 2 3 8 16 2" xfId="23696" xr:uid="{CCCAAAC6-3C28-47A4-B0D0-3D93D75A3442}"/>
    <cellStyle name="入力 2 2 3 8 16 2 2" xfId="45387" xr:uid="{6FFA3082-4114-4CE1-B95C-79F660D0C5B7}"/>
    <cellStyle name="入力 2 2 3 8 16 3" xfId="34628" xr:uid="{3C26B000-2DF2-42EF-8E7D-AD4E51B59CB2}"/>
    <cellStyle name="入力 2 2 3 8 17" xfId="13610" xr:uid="{FBE84BDC-D60B-4BA5-9D30-BC8501FEB38F}"/>
    <cellStyle name="入力 2 2 3 8 17 2" xfId="35299" xr:uid="{3B15566F-DF05-4B71-9AEA-CA21829688A6}"/>
    <cellStyle name="入力 2 2 3 8 18" xfId="24539" xr:uid="{6ABC30D1-6A61-425F-92CD-F3B7A9082D97}"/>
    <cellStyle name="入力 2 2 3 8 19" xfId="46237" xr:uid="{8A25429E-6C18-4F90-84BB-90B71157099F}"/>
    <cellStyle name="入力 2 2 3 8 2" xfId="3791" xr:uid="{0CC38031-A2CE-4005-B3F4-F97B57B1E589}"/>
    <cellStyle name="入力 2 2 3 8 2 2" xfId="14547" xr:uid="{004DE98B-8CB9-4A18-9A05-E82DDE9177E9}"/>
    <cellStyle name="入力 2 2 3 8 2 2 2" xfId="36237" xr:uid="{FA5B7AFC-6744-4A1B-AC7E-7EB32C1D2510}"/>
    <cellStyle name="入力 2 2 3 8 2 2 3" xfId="50448" xr:uid="{6653CB53-F2EA-4189-8250-6739C4F1EA29}"/>
    <cellStyle name="入力 2 2 3 8 2 3" xfId="25479" xr:uid="{B9E0996D-B4BB-4A00-A8DC-89CDC20C5A1E}"/>
    <cellStyle name="入力 2 2 3 8 2 4" xfId="48279" xr:uid="{ED9CFA52-7FF7-4C07-BB81-A0786E078D2A}"/>
    <cellStyle name="入力 2 2 3 8 20" xfId="46915" xr:uid="{375E8AD7-5468-4DB5-8921-5FADFABFD316}"/>
    <cellStyle name="入力 2 2 3 8 21" xfId="47599" xr:uid="{B053737B-D6FC-46FD-A5B5-4628B107849C}"/>
    <cellStyle name="入力 2 2 3 8 3" xfId="4471" xr:uid="{A6A54832-54F9-4187-9331-DD64205F8510}"/>
    <cellStyle name="入力 2 2 3 8 3 2" xfId="15227" xr:uid="{40078E9F-F6F0-4BF2-9C97-659DD81C0D4A}"/>
    <cellStyle name="入力 2 2 3 8 3 2 2" xfId="36917" xr:uid="{C50B201A-5A73-4931-B15A-963D5A7259A5}"/>
    <cellStyle name="入力 2 2 3 8 3 2 3" xfId="51128" xr:uid="{8AB7A2A8-EEB5-4687-8C23-E3399CD9E54F}"/>
    <cellStyle name="入力 2 2 3 8 3 3" xfId="26159" xr:uid="{06104E2D-5060-4565-98F1-22AA020DA228}"/>
    <cellStyle name="入力 2 2 3 8 3 4" xfId="48959" xr:uid="{FA4E584F-E65A-4995-9949-BB661D62C81C}"/>
    <cellStyle name="入力 2 2 3 8 4" xfId="5147" xr:uid="{15EEEE78-5DF0-4D7F-927A-D47CBBD097D2}"/>
    <cellStyle name="入力 2 2 3 8 4 2" xfId="15903" xr:uid="{DC7AF826-C7FD-4484-A32E-52AF0C67821A}"/>
    <cellStyle name="入力 2 2 3 8 4 2 2" xfId="37593" xr:uid="{8D3CC740-2495-492F-9E33-EA6AE663BEB8}"/>
    <cellStyle name="入力 2 2 3 8 4 3" xfId="26835" xr:uid="{F75A83D0-9F06-4BFD-86AD-70C6AC1A676B}"/>
    <cellStyle name="入力 2 2 3 8 4 4" xfId="49768" xr:uid="{04FAF283-E2D7-4D48-9A3E-FE5D4132EC74}"/>
    <cellStyle name="入力 2 2 3 8 5" xfId="5827" xr:uid="{3840EC74-3752-4097-90B6-77C2F9BE159E}"/>
    <cellStyle name="入力 2 2 3 8 5 2" xfId="16583" xr:uid="{714929DB-8583-41F3-8C6C-2C1DFF23398C}"/>
    <cellStyle name="入力 2 2 3 8 5 2 2" xfId="38273" xr:uid="{C1BD08AC-D228-485D-A142-4F9029C9005B}"/>
    <cellStyle name="入力 2 2 3 8 5 3" xfId="27514" xr:uid="{289BDEA7-7512-4C45-8BC3-25A2758E5B31}"/>
    <cellStyle name="入力 2 2 3 8 6" xfId="6510" xr:uid="{171BD912-4CC1-46D1-8599-61F9A32F29C1}"/>
    <cellStyle name="入力 2 2 3 8 6 2" xfId="17266" xr:uid="{EF6E3BEE-4221-4B7D-8CFB-8CC7B5C5787C}"/>
    <cellStyle name="入力 2 2 3 8 6 2 2" xfId="38956" xr:uid="{25120692-9730-423D-B900-77F8A7640D30}"/>
    <cellStyle name="入力 2 2 3 8 6 3" xfId="28197" xr:uid="{3246A70F-029B-48DE-8994-7B79600EEDEE}"/>
    <cellStyle name="入力 2 2 3 8 7" xfId="7189" xr:uid="{E86A370D-FF0A-47FC-BA2A-CCBC31E46D38}"/>
    <cellStyle name="入力 2 2 3 8 7 2" xfId="17945" xr:uid="{7F530C51-6F02-4A6D-9A26-10E9F8F4B13D}"/>
    <cellStyle name="入力 2 2 3 8 7 2 2" xfId="39635" xr:uid="{481FD50F-8E58-465F-A9B2-2486F71438EE}"/>
    <cellStyle name="入力 2 2 3 8 7 3" xfId="28876" xr:uid="{0061F603-74E8-4B19-9FCE-2A4B1039BA72}"/>
    <cellStyle name="入力 2 2 3 8 8" xfId="7852" xr:uid="{B3BF271D-5D8F-4EC6-B196-5C0DAD59B64B}"/>
    <cellStyle name="入力 2 2 3 8 8 2" xfId="18608" xr:uid="{AEDD6E5A-6CC5-4318-9B23-B9A99BD881DE}"/>
    <cellStyle name="入力 2 2 3 8 8 2 2" xfId="40299" xr:uid="{8B14AE92-3C6B-4F7C-B20A-702827C08B6C}"/>
    <cellStyle name="入力 2 2 3 8 8 3" xfId="29540" xr:uid="{757D7996-BBB1-40AF-B35D-A9DEF58E1226}"/>
    <cellStyle name="入力 2 2 3 8 9" xfId="8488" xr:uid="{DE553B8A-214A-4206-9C8E-49EF61F29E0E}"/>
    <cellStyle name="入力 2 2 3 8 9 2" xfId="19244" xr:uid="{C9DCB564-9119-4227-9BEA-988409933D4B}"/>
    <cellStyle name="入力 2 2 3 8 9 2 2" xfId="40935" xr:uid="{C1C97563-5796-4DBB-A2D1-9DD974E9EEAD}"/>
    <cellStyle name="入力 2 2 3 8 9 3" xfId="30176" xr:uid="{5500BD83-0FB6-47FE-8D41-BD5A477B0E47}"/>
    <cellStyle name="入力 2 2 3 9" xfId="3199" xr:uid="{0964B58F-0385-4F73-96E0-9B822766245E}"/>
    <cellStyle name="入力 2 2 3 9 10" xfId="9227" xr:uid="{59B3E80E-DF5D-4525-ABC5-59E9DB756BCF}"/>
    <cellStyle name="入力 2 2 3 9 10 2" xfId="19984" xr:uid="{3501B925-EE99-4AB6-A314-3B44B4FCEA41}"/>
    <cellStyle name="入力 2 2 3 9 10 2 2" xfId="41675" xr:uid="{7E8ABEF7-00A5-4261-9C0E-FC3D3F540118}"/>
    <cellStyle name="入力 2 2 3 9 10 3" xfId="30916" xr:uid="{5142D135-82D4-4B15-95B1-2BC3839C2A2D}"/>
    <cellStyle name="入力 2 2 3 9 11" xfId="9853" xr:uid="{E3578549-2274-4164-95D9-A3CB06859BA9}"/>
    <cellStyle name="入力 2 2 3 9 11 2" xfId="20610" xr:uid="{720ED204-CBE1-45F0-A438-85E9ADF2262D}"/>
    <cellStyle name="入力 2 2 3 9 11 2 2" xfId="42301" xr:uid="{F3A31D10-EE57-489B-9398-17F922E7245C}"/>
    <cellStyle name="入力 2 2 3 9 11 3" xfId="31542" xr:uid="{9CCD1B00-9B89-4AA3-83E9-E0ACEB66A3AC}"/>
    <cellStyle name="入力 2 2 3 9 12" xfId="10488" xr:uid="{C49B9368-1A9C-472D-BF18-CF7BF8066096}"/>
    <cellStyle name="入力 2 2 3 9 12 2" xfId="21245" xr:uid="{55DF3110-43CE-4FC3-888F-EA1E6B10DE3B}"/>
    <cellStyle name="入力 2 2 3 9 12 2 2" xfId="42936" xr:uid="{00D6C541-DEF7-4305-A0CE-DE0756B7008F}"/>
    <cellStyle name="入力 2 2 3 9 12 3" xfId="32177" xr:uid="{2D82D6CF-0E29-496A-8046-EE4D00B84CAF}"/>
    <cellStyle name="入力 2 2 3 9 13" xfId="11140" xr:uid="{8B4F60F5-A7E1-44D4-A7CC-3155E8BE86FB}"/>
    <cellStyle name="入力 2 2 3 9 13 2" xfId="21897" xr:uid="{FD9DEF0F-38DE-49E4-B673-1E69BFD968C1}"/>
    <cellStyle name="入力 2 2 3 9 13 2 2" xfId="43588" xr:uid="{BE32B347-29AD-4381-A689-B3662ED0C0C9}"/>
    <cellStyle name="入力 2 2 3 9 13 3" xfId="32829" xr:uid="{D49E4B01-C8A3-4498-AD55-6713937C20B8}"/>
    <cellStyle name="入力 2 2 3 9 14" xfId="11765" xr:uid="{C2335EA6-E2B8-4C3F-AFED-F0E24849DF9E}"/>
    <cellStyle name="入力 2 2 3 9 14 2" xfId="22522" xr:uid="{93F7902F-4948-49AF-81EF-6864BA082A76}"/>
    <cellStyle name="入力 2 2 3 9 14 2 2" xfId="44213" xr:uid="{3E976B1E-1C94-43AF-8D75-7EF5377FFE0C}"/>
    <cellStyle name="入力 2 2 3 9 14 3" xfId="33454" xr:uid="{13E736E0-17B9-4378-8B7B-C9606296C5FD}"/>
    <cellStyle name="入力 2 2 3 9 15" xfId="12370" xr:uid="{42C8CAF0-5CFC-4C81-9A7F-67184AE030CC}"/>
    <cellStyle name="入力 2 2 3 9 15 2" xfId="23127" xr:uid="{B1901BF6-B87E-4D2D-928D-4303F8CB9A25}"/>
    <cellStyle name="入力 2 2 3 9 15 2 2" xfId="44818" xr:uid="{0CCA75AB-7CB1-40EB-B973-6F587BF5FC97}"/>
    <cellStyle name="入力 2 2 3 9 15 3" xfId="34059" xr:uid="{EA2DEB90-9B5F-44A7-ADED-9FF66E4BE776}"/>
    <cellStyle name="入力 2 2 3 9 16" xfId="12999" xr:uid="{C4F9C36C-3F0F-41F5-9415-F11769D20EE3}"/>
    <cellStyle name="入力 2 2 3 9 16 2" xfId="23756" xr:uid="{74DAC2B1-8081-4BBF-A0F0-4FBA96BB45A2}"/>
    <cellStyle name="入力 2 2 3 9 16 2 2" xfId="45447" xr:uid="{AA051731-C102-4DBE-A0F7-F1340F5C0437}"/>
    <cellStyle name="入力 2 2 3 9 16 3" xfId="34688" xr:uid="{EA5C60D7-8188-44FC-88C2-3EC2B4AE89B3}"/>
    <cellStyle name="入力 2 2 3 9 17" xfId="13670" xr:uid="{57C51BB7-0FC8-4683-982D-28B3867DF43C}"/>
    <cellStyle name="入力 2 2 3 9 17 2" xfId="35359" xr:uid="{02D03B3D-61C0-4459-BBB9-D914B649C16B}"/>
    <cellStyle name="入力 2 2 3 9 18" xfId="24599" xr:uid="{579B5C0D-22D5-469F-A701-FCE2F32467A6}"/>
    <cellStyle name="入力 2 2 3 9 19" xfId="46297" xr:uid="{7D26F5F7-EDB0-445F-B9F6-7B32BF6C51CB}"/>
    <cellStyle name="入力 2 2 3 9 2" xfId="3851" xr:uid="{ACBEAB60-426B-4971-954E-E1ED650C5DDF}"/>
    <cellStyle name="入力 2 2 3 9 2 2" xfId="14607" xr:uid="{08246B07-E222-4F66-B1F6-EBA97AE21CA6}"/>
    <cellStyle name="入力 2 2 3 9 2 2 2" xfId="36297" xr:uid="{48D0A107-C0F9-43EB-897C-FB450DA5DCC7}"/>
    <cellStyle name="入力 2 2 3 9 2 2 3" xfId="50508" xr:uid="{BA96199E-9307-4083-9DC9-C1286CE8F3B8}"/>
    <cellStyle name="入力 2 2 3 9 2 3" xfId="25539" xr:uid="{210D9577-4217-4E55-AA33-220CB40C520E}"/>
    <cellStyle name="入力 2 2 3 9 2 4" xfId="48339" xr:uid="{4050176D-31D8-4E03-BA5E-0DB970AB1014}"/>
    <cellStyle name="入力 2 2 3 9 20" xfId="46975" xr:uid="{DD7DE1B1-205F-4E4B-B364-0145A68A5392}"/>
    <cellStyle name="入力 2 2 3 9 21" xfId="47659" xr:uid="{F4015162-CAC0-46BD-9DD0-7B60B90C60EC}"/>
    <cellStyle name="入力 2 2 3 9 3" xfId="4531" xr:uid="{3A5D5978-06D1-4607-A0D2-661F718B24D2}"/>
    <cellStyle name="入力 2 2 3 9 3 2" xfId="15287" xr:uid="{22275E2A-03B7-4AB9-9F12-D170BA5FA2BA}"/>
    <cellStyle name="入力 2 2 3 9 3 2 2" xfId="36977" xr:uid="{4AB36A68-EFC1-4826-8097-580233E43FF3}"/>
    <cellStyle name="入力 2 2 3 9 3 2 3" xfId="51188" xr:uid="{4441160E-7AD4-404D-A33B-8224B7CD8BDD}"/>
    <cellStyle name="入力 2 2 3 9 3 3" xfId="26219" xr:uid="{6F0339D0-17B3-45F8-9760-17F4A75C6FE7}"/>
    <cellStyle name="入力 2 2 3 9 3 4" xfId="49019" xr:uid="{51DB88B0-9C8F-44AC-A4CA-EB22CE094AC4}"/>
    <cellStyle name="入力 2 2 3 9 4" xfId="5207" xr:uid="{83B484E0-6C07-4D82-85E1-2EBAF0DBE8B4}"/>
    <cellStyle name="入力 2 2 3 9 4 2" xfId="15963" xr:uid="{743D6134-B14C-4F1C-95CD-FA6F6F9C133F}"/>
    <cellStyle name="入力 2 2 3 9 4 2 2" xfId="37653" xr:uid="{E299A02A-6647-4A52-AC6E-594DD8AFCFB3}"/>
    <cellStyle name="入力 2 2 3 9 4 3" xfId="26895" xr:uid="{BC5DA27A-C724-4411-9878-98D2F840B263}"/>
    <cellStyle name="入力 2 2 3 9 4 4" xfId="49828" xr:uid="{1C5466E0-C9EE-40C1-922B-4E6C9F7B8B98}"/>
    <cellStyle name="入力 2 2 3 9 5" xfId="5887" xr:uid="{D762F84E-C05E-42CB-87B9-83B24C5959C7}"/>
    <cellStyle name="入力 2 2 3 9 5 2" xfId="16643" xr:uid="{58C3A171-2C19-4ADD-8532-9504125435D9}"/>
    <cellStyle name="入力 2 2 3 9 5 2 2" xfId="38333" xr:uid="{503C8789-45DF-4262-A795-29122A5EB9B4}"/>
    <cellStyle name="入力 2 2 3 9 5 3" xfId="27574" xr:uid="{E37056DA-29FB-4C4F-A7A7-F1D116BCC0C0}"/>
    <cellStyle name="入力 2 2 3 9 6" xfId="6570" xr:uid="{E2F9AAF7-EFB4-41CD-A3B8-A73EEA6DA29E}"/>
    <cellStyle name="入力 2 2 3 9 6 2" xfId="17326" xr:uid="{53AC06C5-59FE-4EFD-BFF3-67BB28B3F79D}"/>
    <cellStyle name="入力 2 2 3 9 6 2 2" xfId="39016" xr:uid="{B07C282D-085A-4858-9F11-08A1E45D60DE}"/>
    <cellStyle name="入力 2 2 3 9 6 3" xfId="28257" xr:uid="{5366D694-523D-4BC7-A241-382FAF82B172}"/>
    <cellStyle name="入力 2 2 3 9 7" xfId="7249" xr:uid="{1E879E1F-12E8-4635-B973-F73CA73076CD}"/>
    <cellStyle name="入力 2 2 3 9 7 2" xfId="18005" xr:uid="{AF3A1645-60C5-4952-AED6-4807E8A6854F}"/>
    <cellStyle name="入力 2 2 3 9 7 2 2" xfId="39695" xr:uid="{FFD5BF69-35EC-48E4-8961-9A3082EEF023}"/>
    <cellStyle name="入力 2 2 3 9 7 3" xfId="28936" xr:uid="{FBCBC9A8-165F-457B-A4BB-FA6948F81959}"/>
    <cellStyle name="入力 2 2 3 9 8" xfId="7912" xr:uid="{1B543E90-12A0-4BE3-B9F8-F559CBEEED03}"/>
    <cellStyle name="入力 2 2 3 9 8 2" xfId="18668" xr:uid="{1E611FED-048F-4A3A-B23E-D1DC565C547F}"/>
    <cellStyle name="入力 2 2 3 9 8 2 2" xfId="40359" xr:uid="{D4A66468-69D7-4973-B9A2-D81DC83E8E2F}"/>
    <cellStyle name="入力 2 2 3 9 8 3" xfId="29600" xr:uid="{E712A5C5-420B-4F95-A729-9285F467C162}"/>
    <cellStyle name="入力 2 2 3 9 9" xfId="8548" xr:uid="{65A019FC-0EED-4616-8DEA-821CC4FC5364}"/>
    <cellStyle name="入力 2 2 3 9 9 2" xfId="19304" xr:uid="{2291EE98-259E-40AE-B5A4-2E8AEE2CC8D1}"/>
    <cellStyle name="入力 2 2 3 9 9 2 2" xfId="40995" xr:uid="{DE3AE93E-0472-489E-8EA9-1C2923199F5D}"/>
    <cellStyle name="入力 2 2 3 9 9 3" xfId="30236" xr:uid="{6ED0C55C-02BB-415F-8537-3F30EAE41622}"/>
    <cellStyle name="入力 2 2 4" xfId="2710" xr:uid="{5FE13400-747A-4F03-A502-E5F7CA9B791D}"/>
    <cellStyle name="入力 2 2 4 10" xfId="8737" xr:uid="{3B707296-D6BC-42B7-B281-5A3F1DA62B9D}"/>
    <cellStyle name="入力 2 2 4 10 2" xfId="19493" xr:uid="{C9C5C79A-EA16-4B74-B75D-AFEF666E8365}"/>
    <cellStyle name="入力 2 2 4 10 2 2" xfId="41184" xr:uid="{4032CA24-87BA-456B-8754-AB9C758885AE}"/>
    <cellStyle name="入力 2 2 4 10 3" xfId="30425" xr:uid="{38F7C9D0-B483-490C-9DA5-E8D103A46BC5}"/>
    <cellStyle name="入力 2 2 4 11" xfId="9383" xr:uid="{2B61B85E-0F3B-435B-A8E0-11DDE06C430A}"/>
    <cellStyle name="入力 2 2 4 11 2" xfId="20140" xr:uid="{4E837FE3-DB3B-4AF1-98E4-AF70B7A29091}"/>
    <cellStyle name="入力 2 2 4 11 2 2" xfId="41831" xr:uid="{A2867962-E3E0-498D-8BBB-6B8AC099AE57}"/>
    <cellStyle name="入力 2 2 4 11 3" xfId="31072" xr:uid="{E61D7C76-06BF-405A-97D8-E4A82B2EC009}"/>
    <cellStyle name="入力 2 2 4 12" xfId="10000" xr:uid="{E8C36FC6-0A80-408F-8D53-D7698C2CBD73}"/>
    <cellStyle name="入力 2 2 4 12 2" xfId="20757" xr:uid="{87022D34-448E-41D8-AA05-A48F4CC44660}"/>
    <cellStyle name="入力 2 2 4 12 2 2" xfId="42448" xr:uid="{F65ABE7C-3588-4AB3-BA10-BB852CEFD736}"/>
    <cellStyle name="入力 2 2 4 12 3" xfId="31689" xr:uid="{C99626A2-55F0-4454-AEA1-96200886F102}"/>
    <cellStyle name="入力 2 2 4 13" xfId="10671" xr:uid="{CAF61A45-D35A-47FF-A87D-5BE0A76EB5A6}"/>
    <cellStyle name="入力 2 2 4 13 2" xfId="21428" xr:uid="{E47AAC89-9627-4DD9-AB5D-3764488FF40E}"/>
    <cellStyle name="入力 2 2 4 13 2 2" xfId="43119" xr:uid="{7127223A-6BEE-44D9-8F34-A113F66F32A2}"/>
    <cellStyle name="入力 2 2 4 13 3" xfId="32360" xr:uid="{40BD386D-6203-4840-B612-84FE36A901ED}"/>
    <cellStyle name="入力 2 2 4 14" xfId="11292" xr:uid="{69FA1DD9-864F-4D08-8711-23CFBDB3FFC5}"/>
    <cellStyle name="入力 2 2 4 14 2" xfId="22049" xr:uid="{9F182C5C-E99F-45CC-A866-2D25D8378D11}"/>
    <cellStyle name="入力 2 2 4 14 2 2" xfId="43740" xr:uid="{F9EFC269-392D-470E-9B6F-BC5BE8679451}"/>
    <cellStyle name="入力 2 2 4 14 3" xfId="32981" xr:uid="{7D9C2E94-96F4-4C7F-BC5C-91146BD2E851}"/>
    <cellStyle name="入力 2 2 4 15" xfId="11912" xr:uid="{2BB21247-6FF4-4089-9086-8E38E647C138}"/>
    <cellStyle name="入力 2 2 4 15 2" xfId="22669" xr:uid="{4B740EEE-4AC9-4840-8BCF-FF982B0F9E84}"/>
    <cellStyle name="入力 2 2 4 15 2 2" xfId="44360" xr:uid="{9CCB7423-960E-48FB-A7D7-711D8FC5F855}"/>
    <cellStyle name="入力 2 2 4 15 3" xfId="33601" xr:uid="{F130A3DB-0070-4F17-972A-24825813CA9E}"/>
    <cellStyle name="入力 2 2 4 16" xfId="12517" xr:uid="{052473A8-E9B1-4B18-B456-DDF3AF10EC98}"/>
    <cellStyle name="入力 2 2 4 16 2" xfId="23274" xr:uid="{985049F5-2F6E-42FE-9E53-2B5108177D73}"/>
    <cellStyle name="入力 2 2 4 16 2 2" xfId="44965" xr:uid="{4E7F9466-8946-4AFF-A62F-F6665031AB3F}"/>
    <cellStyle name="入力 2 2 4 16 3" xfId="34206" xr:uid="{07517AFA-E63E-4F89-BD7F-38958141B9F1}"/>
    <cellStyle name="入力 2 2 4 17" xfId="13188" xr:uid="{7A082E3E-3878-463A-9B90-4895C8D30E07}"/>
    <cellStyle name="入力 2 2 4 17 2" xfId="34877" xr:uid="{4216C36D-F8D8-4E15-8920-F63A9514AB70}"/>
    <cellStyle name="入力 2 2 4 18" xfId="24117" xr:uid="{EE1EA754-A618-4B6E-9B27-F966626CA1BC}"/>
    <cellStyle name="入力 2 2 4 19" xfId="45815" xr:uid="{A10E8949-82A1-4256-862B-E26CC141CB13}"/>
    <cellStyle name="入力 2 2 4 2" xfId="3363" xr:uid="{CFCABABD-D725-4E93-801D-081237AFCAD3}"/>
    <cellStyle name="入力 2 2 4 2 2" xfId="14119" xr:uid="{34060148-4EE6-4B15-9170-C569E373627E}"/>
    <cellStyle name="入力 2 2 4 2 2 2" xfId="35809" xr:uid="{29966C56-CFA6-4F36-8F08-12CE96DCB838}"/>
    <cellStyle name="入力 2 2 4 2 2 3" xfId="50026" xr:uid="{F2F54920-35EF-420C-AE60-8F147778C270}"/>
    <cellStyle name="入力 2 2 4 2 3" xfId="25050" xr:uid="{94DC94A5-3D90-4B49-8B59-10E2D89188B5}"/>
    <cellStyle name="入力 2 2 4 2 4" xfId="47857" xr:uid="{60F3E506-E5B0-44F2-84D3-BFE81D07C1C0}"/>
    <cellStyle name="入力 2 2 4 20" xfId="46493" xr:uid="{C1CF6D72-2485-4F75-95DB-5967837E9FA6}"/>
    <cellStyle name="入力 2 2 4 21" xfId="47177" xr:uid="{4D2A3DF2-1368-4D9D-A7AC-65E37E8F1A4D}"/>
    <cellStyle name="入力 2 2 4 3" xfId="4040" xr:uid="{343E255B-5616-4A9E-B551-47DC5D8E6D38}"/>
    <cellStyle name="入力 2 2 4 3 2" xfId="14796" xr:uid="{EF4CE8CB-A68E-4524-B4FB-929737996FF7}"/>
    <cellStyle name="入力 2 2 4 3 2 2" xfId="36486" xr:uid="{F6436A0F-342B-4430-BBE3-96D1BDE96F31}"/>
    <cellStyle name="入力 2 2 4 3 2 3" xfId="50706" xr:uid="{295EBB27-D757-445D-900A-F738B2364D8B}"/>
    <cellStyle name="入力 2 2 4 3 3" xfId="25728" xr:uid="{7038D672-CD09-40D6-8F28-5F03D2B53302}"/>
    <cellStyle name="入力 2 2 4 3 4" xfId="48537" xr:uid="{203B4F8D-B916-459E-856E-FC2CCF3C4096}"/>
    <cellStyle name="入力 2 2 4 4" xfId="4720" xr:uid="{3CF405E5-A789-4D3D-9217-50E7E3B7ABB5}"/>
    <cellStyle name="入力 2 2 4 4 2" xfId="15476" xr:uid="{0F5EB5D1-0395-44EF-A398-DC98AA9B25D1}"/>
    <cellStyle name="入力 2 2 4 4 2 2" xfId="37166" xr:uid="{06674B4C-5BA9-440F-9641-60C17FF34B7C}"/>
    <cellStyle name="入力 2 2 4 4 3" xfId="26408" xr:uid="{E0AE39DF-E8E5-4D88-A005-5D22E10EEA1B}"/>
    <cellStyle name="入力 2 2 4 4 4" xfId="49346" xr:uid="{BD7D721B-F2D7-4141-9239-2A2A6F9689B6}"/>
    <cellStyle name="入力 2 2 4 5" xfId="5396" xr:uid="{206B7871-83B8-4B33-8198-42860F07B2F2}"/>
    <cellStyle name="入力 2 2 4 5 2" xfId="16152" xr:uid="{0163D48C-C751-4820-81B8-1472FC854967}"/>
    <cellStyle name="入力 2 2 4 5 2 2" xfId="37842" xr:uid="{B4824176-0978-461E-A91C-D7873C9128BC}"/>
    <cellStyle name="入力 2 2 4 5 3" xfId="27084" xr:uid="{7906510F-4E74-43B3-ADFE-6C2C919EBD82}"/>
    <cellStyle name="入力 2 2 4 6" xfId="6085" xr:uid="{533C9C84-6329-4EB5-A14A-3A44DF7398CA}"/>
    <cellStyle name="入力 2 2 4 6 2" xfId="16841" xr:uid="{E7992A06-E81D-4C58-9EF9-2EC1A46CBCBB}"/>
    <cellStyle name="入力 2 2 4 6 2 2" xfId="38531" xr:uid="{D6952480-C7E0-4604-A968-D1AC5B0FBC12}"/>
    <cellStyle name="入力 2 2 4 6 3" xfId="27772" xr:uid="{3FD97649-25A9-4293-AC2C-BDCA9B76529A}"/>
    <cellStyle name="入力 2 2 4 7" xfId="6759" xr:uid="{2CB40C84-CDA0-4433-B88E-82EE5A3B33E2}"/>
    <cellStyle name="入力 2 2 4 7 2" xfId="17515" xr:uid="{31F77B3B-8547-4041-A8A3-7AA68C19DE6E}"/>
    <cellStyle name="入力 2 2 4 7 2 2" xfId="39205" xr:uid="{229A03BD-5896-4F3E-A9A8-F1899E9C20F2}"/>
    <cellStyle name="入力 2 2 4 7 3" xfId="28446" xr:uid="{FAE8606F-3705-4932-A6D7-EB829D6D21B3}"/>
    <cellStyle name="入力 2 2 4 8" xfId="7435" xr:uid="{58908020-F87A-4911-8C9B-B7ECF1B815F6}"/>
    <cellStyle name="入力 2 2 4 8 2" xfId="18191" xr:uid="{75C5B967-29EC-4611-9097-C54EBA9B7AD1}"/>
    <cellStyle name="入力 2 2 4 8 2 2" xfId="39881" xr:uid="{9B267DE3-C7D8-4EAA-BF58-1F9DA1C1CECE}"/>
    <cellStyle name="入力 2 2 4 8 3" xfId="29122" xr:uid="{F92356DA-6B04-42BE-8AD5-379F3B526909}"/>
    <cellStyle name="入力 2 2 4 9" xfId="8059" xr:uid="{9C87F41D-07DE-47FD-9CD1-F3F6681D839B}"/>
    <cellStyle name="入力 2 2 4 9 2" xfId="18815" xr:uid="{9D6C157B-27F0-4078-A59D-9F33B9FDF5D5}"/>
    <cellStyle name="入力 2 2 4 9 2 2" xfId="40506" xr:uid="{A13152C2-A550-4526-A837-3E7DE902ACB8}"/>
    <cellStyle name="入力 2 2 4 9 3" xfId="29747" xr:uid="{037211D3-5698-43B3-9754-97F09CA02547}"/>
    <cellStyle name="入力 2 2 5" xfId="2769" xr:uid="{8BC95DDA-AC7C-4D57-8680-77FEE92D9852}"/>
    <cellStyle name="入力 2 2 5 10" xfId="8797" xr:uid="{A0353428-8CF0-4523-A3E6-599823F27D17}"/>
    <cellStyle name="入力 2 2 5 10 2" xfId="19553" xr:uid="{1D329A83-1FB5-4346-BBBF-A9658CD033DD}"/>
    <cellStyle name="入力 2 2 5 10 2 2" xfId="41244" xr:uid="{F38EBE71-D2BA-4A7F-AB33-ED862A5187EC}"/>
    <cellStyle name="入力 2 2 5 10 3" xfId="30485" xr:uid="{ED6398D8-A34D-4B54-9AC6-ED5AEACD0AA8}"/>
    <cellStyle name="入力 2 2 5 11" xfId="9422" xr:uid="{46DC2AE2-7D9C-4FC9-B5C7-868AB1BB1535}"/>
    <cellStyle name="入力 2 2 5 11 2" xfId="20179" xr:uid="{EAFCE5EC-3E9F-4817-870E-1247BE0F3340}"/>
    <cellStyle name="入力 2 2 5 11 2 2" xfId="41870" xr:uid="{2CF79D31-A67F-485D-9106-F9CE812B6140}"/>
    <cellStyle name="入力 2 2 5 11 3" xfId="31111" xr:uid="{EE1AF968-53C0-4AE7-8D24-61493E38E666}"/>
    <cellStyle name="入力 2 2 5 12" xfId="10057" xr:uid="{EC4C3930-80E6-4E9F-BAE6-2C47AFB02473}"/>
    <cellStyle name="入力 2 2 5 12 2" xfId="20814" xr:uid="{69180933-1744-4452-A261-76662AD51123}"/>
    <cellStyle name="入力 2 2 5 12 2 2" xfId="42505" xr:uid="{5A6388CC-AD40-4194-9D93-EA6C146206D3}"/>
    <cellStyle name="入力 2 2 5 12 3" xfId="31746" xr:uid="{610CD2D5-B9D9-4A8D-9023-5554CDE1C3C4}"/>
    <cellStyle name="入力 2 2 5 13" xfId="10709" xr:uid="{F67C881E-9421-41D1-B8EE-0F7E78D6FE11}"/>
    <cellStyle name="入力 2 2 5 13 2" xfId="21466" xr:uid="{2E6D9863-FCAD-473B-BE2A-50817A4DD799}"/>
    <cellStyle name="入力 2 2 5 13 2 2" xfId="43157" xr:uid="{6359A702-7E2A-4EEE-9765-95ACFE952C6C}"/>
    <cellStyle name="入力 2 2 5 13 3" xfId="32398" xr:uid="{D54F0670-E691-4772-A03E-13D2040E40D7}"/>
    <cellStyle name="入力 2 2 5 14" xfId="11334" xr:uid="{D6316BBF-0234-415A-8BB6-314BE4BAE754}"/>
    <cellStyle name="入力 2 2 5 14 2" xfId="22091" xr:uid="{CF5A7CA3-3881-48E2-980A-29E6773E36E9}"/>
    <cellStyle name="入力 2 2 5 14 2 2" xfId="43782" xr:uid="{B9CA28DF-67AE-4797-A38F-B7A596DA3AA4}"/>
    <cellStyle name="入力 2 2 5 14 3" xfId="33023" xr:uid="{1C19B004-52C1-4EF0-BE67-B17F744CC893}"/>
    <cellStyle name="入力 2 2 5 15" xfId="11939" xr:uid="{27E80C10-6CB0-477C-8B86-61C77BA334EA}"/>
    <cellStyle name="入力 2 2 5 15 2" xfId="22696" xr:uid="{A70CFEA3-0239-48EC-9293-05B5F9D01968}"/>
    <cellStyle name="入力 2 2 5 15 2 2" xfId="44387" xr:uid="{3BBB024B-7288-4902-95B8-19E9C5B1003B}"/>
    <cellStyle name="入力 2 2 5 15 3" xfId="33628" xr:uid="{A522F764-AF1D-4952-BC35-195F7FE270E2}"/>
    <cellStyle name="入力 2 2 5 16" xfId="12568" xr:uid="{99BD6BA8-305F-4EA3-B9FE-FC2DDEEBFD1B}"/>
    <cellStyle name="入力 2 2 5 16 2" xfId="23325" xr:uid="{859DD879-A7F0-45BF-A39B-0D1C236E44D9}"/>
    <cellStyle name="入力 2 2 5 16 2 2" xfId="45016" xr:uid="{45E299E9-F570-4C6C-A737-4C2DBB30440C}"/>
    <cellStyle name="入力 2 2 5 16 3" xfId="34257" xr:uid="{E2C2532E-006E-41D3-BC70-5CC6AEAE286C}"/>
    <cellStyle name="入力 2 2 5 17" xfId="13239" xr:uid="{0538F065-0580-4EB8-BD6D-9B3C85C9D861}"/>
    <cellStyle name="入力 2 2 5 17 2" xfId="34928" xr:uid="{FF1F82EB-93D6-4F11-BB1D-E97976F0F68A}"/>
    <cellStyle name="入力 2 2 5 18" xfId="24168" xr:uid="{5775D50B-829B-4552-8C7A-FC4BD3329124}"/>
    <cellStyle name="入力 2 2 5 19" xfId="45866" xr:uid="{7B02A908-65C5-451F-BA78-C12B3FA674EF}"/>
    <cellStyle name="入力 2 2 5 2" xfId="3420" xr:uid="{B02399B6-E2EA-4C06-A9FF-D285D52964A3}"/>
    <cellStyle name="入力 2 2 5 2 2" xfId="14176" xr:uid="{6CB8959E-B30B-4991-8356-5EAC0BA0804B}"/>
    <cellStyle name="入力 2 2 5 2 2 2" xfId="35866" xr:uid="{FDB45172-91BD-43F5-B199-21271D286F97}"/>
    <cellStyle name="入力 2 2 5 2 2 3" xfId="50077" xr:uid="{57B5A966-0191-45BA-8F94-686CF13026FF}"/>
    <cellStyle name="入力 2 2 5 2 3" xfId="25107" xr:uid="{AFDE3FAF-71B9-49F7-B0A0-8CD83D375C32}"/>
    <cellStyle name="入力 2 2 5 2 4" xfId="47908" xr:uid="{04BBCECA-BD6F-4F18-B4D2-0379C6EB60B0}"/>
    <cellStyle name="入力 2 2 5 20" xfId="46544" xr:uid="{F21A11EA-6352-4F75-A221-47AB5EFA5E6F}"/>
    <cellStyle name="入力 2 2 5 21" xfId="47228" xr:uid="{1B4AAE9A-016F-4F94-B376-729334D89FE0}"/>
    <cellStyle name="入力 2 2 5 3" xfId="4100" xr:uid="{67CF91EA-91CA-42D8-8A8A-DAF5C50DECAF}"/>
    <cellStyle name="入力 2 2 5 3 2" xfId="14856" xr:uid="{4BEF9E86-7B2B-4ABF-9865-6FEE395A535C}"/>
    <cellStyle name="入力 2 2 5 3 2 2" xfId="36546" xr:uid="{18B4E6D2-68EE-4BBB-9055-43F8EF0F067E}"/>
    <cellStyle name="入力 2 2 5 3 2 3" xfId="50757" xr:uid="{D616BA24-5670-46F7-93F3-3579340FD4E8}"/>
    <cellStyle name="入力 2 2 5 3 3" xfId="25788" xr:uid="{9AB9BE99-034B-4046-8D72-0E2466266AFA}"/>
    <cellStyle name="入力 2 2 5 3 4" xfId="48588" xr:uid="{D74B58F6-344A-4B11-889B-DFD39EB9B4C2}"/>
    <cellStyle name="入力 2 2 5 4" xfId="4776" xr:uid="{2B5BB05A-0F77-4C06-B8AC-5503B9947E0F}"/>
    <cellStyle name="入力 2 2 5 4 2" xfId="15532" xr:uid="{F12029E8-B7E8-40FA-9FB9-5958D3207A27}"/>
    <cellStyle name="入力 2 2 5 4 2 2" xfId="37222" xr:uid="{2E4C689F-A45F-44F3-8BFF-549D2989874B}"/>
    <cellStyle name="入力 2 2 5 4 3" xfId="26464" xr:uid="{36D529DC-6C88-4027-A69A-4EFB65E730D4}"/>
    <cellStyle name="入力 2 2 5 4 4" xfId="49397" xr:uid="{70162C24-00C2-4DBC-AC89-07D24CF5960B}"/>
    <cellStyle name="入力 2 2 5 5" xfId="5456" xr:uid="{80BDEF89-6EF4-46B1-BD4C-B52489BB5563}"/>
    <cellStyle name="入力 2 2 5 5 2" xfId="16212" xr:uid="{CEE642F3-97AD-4FBD-A33E-6ACD8E5DBDC6}"/>
    <cellStyle name="入力 2 2 5 5 2 2" xfId="37902" xr:uid="{A47AA683-2DA4-497A-A352-4FB5B2174F78}"/>
    <cellStyle name="入力 2 2 5 5 3" xfId="27144" xr:uid="{C9D96166-7358-43D0-AF4A-DE265E219F3F}"/>
    <cellStyle name="入力 2 2 5 6" xfId="6140" xr:uid="{DAAC0F04-37F5-4E80-B0B3-DE5647B02794}"/>
    <cellStyle name="入力 2 2 5 6 2" xfId="16896" xr:uid="{4DBBCB36-4182-4872-8635-D5F4B4D874C1}"/>
    <cellStyle name="入力 2 2 5 6 2 2" xfId="38586" xr:uid="{338E554D-84F8-4E58-BBA6-4258CE3D6920}"/>
    <cellStyle name="入力 2 2 5 6 3" xfId="27827" xr:uid="{DE38DD2D-3EA4-4BFE-8C64-0C6DF67D2674}"/>
    <cellStyle name="入力 2 2 5 7" xfId="6819" xr:uid="{797AB543-C779-438B-9304-01D5BCCA8E24}"/>
    <cellStyle name="入力 2 2 5 7 2" xfId="17575" xr:uid="{21305296-720F-4AEF-9236-1942E0BFCA7E}"/>
    <cellStyle name="入力 2 2 5 7 2 2" xfId="39265" xr:uid="{35E0C39F-025B-4CC0-999D-77A3576B80CB}"/>
    <cellStyle name="入力 2 2 5 7 3" xfId="28506" xr:uid="{ACFF1013-158C-4E70-9426-4D584CE7A9C4}"/>
    <cellStyle name="入力 2 2 5 8" xfId="7482" xr:uid="{6E40F44D-6C7D-4CEE-97D1-0FD6EEA3B05E}"/>
    <cellStyle name="入力 2 2 5 8 2" xfId="18238" xr:uid="{7F327711-DB1A-4393-A7DE-231BB296CF92}"/>
    <cellStyle name="入力 2 2 5 8 2 2" xfId="39928" xr:uid="{A06F7652-4BBD-40D1-A8E0-F1637ACD7326}"/>
    <cellStyle name="入力 2 2 5 8 3" xfId="29169" xr:uid="{6CAB64DD-386C-400D-8663-2898A0F8DB45}"/>
    <cellStyle name="入力 2 2 5 9" xfId="8116" xr:uid="{75777679-5503-4F94-9EF1-3EA1BA91818B}"/>
    <cellStyle name="入力 2 2 5 9 2" xfId="18872" xr:uid="{EAC8336A-BB92-4A9C-80EE-CE85C23BE319}"/>
    <cellStyle name="入力 2 2 5 9 2 2" xfId="40563" xr:uid="{BFED3791-72E7-4C97-A8B9-D9C9CB8F5B48}"/>
    <cellStyle name="入力 2 2 5 9 3" xfId="29804" xr:uid="{0404D8F3-8F15-4F2F-88A5-11BF7EF8D120}"/>
    <cellStyle name="入力 2 2 6" xfId="2829" xr:uid="{C66F5F19-6724-4270-BE62-6F4183DE17CA}"/>
    <cellStyle name="入力 2 2 6 10" xfId="8857" xr:uid="{52AAA851-0306-4E21-B457-26C2A632F92F}"/>
    <cellStyle name="入力 2 2 6 10 2" xfId="19613" xr:uid="{6FE92075-E610-468A-93FA-20FB3E0C3492}"/>
    <cellStyle name="入力 2 2 6 10 2 2" xfId="41304" xr:uid="{5DC3DEA2-F50A-47D3-8658-B562CB026A33}"/>
    <cellStyle name="入力 2 2 6 10 3" xfId="30545" xr:uid="{51FFCC76-5EF4-4DA8-BAB3-A4E780718D0B}"/>
    <cellStyle name="入力 2 2 6 11" xfId="9482" xr:uid="{F6DAD651-AE6B-4D4D-9B1A-83D42BA9F9AC}"/>
    <cellStyle name="入力 2 2 6 11 2" xfId="20239" xr:uid="{5FEF534C-A05D-4755-BBEB-2439A344D978}"/>
    <cellStyle name="入力 2 2 6 11 2 2" xfId="41930" xr:uid="{9B6A7585-8B25-4519-A213-F94E2DAE8AA7}"/>
    <cellStyle name="入力 2 2 6 11 3" xfId="31171" xr:uid="{1268C6E8-E261-4DB5-AE16-F638133FB3F0}"/>
    <cellStyle name="入力 2 2 6 12" xfId="10117" xr:uid="{240AA126-7A3C-4A17-9639-4E4091180FC2}"/>
    <cellStyle name="入力 2 2 6 12 2" xfId="20874" xr:uid="{DF5CD124-3F00-4EFD-98A6-03A78015B89B}"/>
    <cellStyle name="入力 2 2 6 12 2 2" xfId="42565" xr:uid="{7DB6034B-DDAE-407D-B5E1-144D41CB79CA}"/>
    <cellStyle name="入力 2 2 6 12 3" xfId="31806" xr:uid="{02080BC2-72CD-4730-87C4-CB42AB5D2B65}"/>
    <cellStyle name="入力 2 2 6 13" xfId="10769" xr:uid="{669CC95F-58B6-4379-8870-DA0D1AB8687F}"/>
    <cellStyle name="入力 2 2 6 13 2" xfId="21526" xr:uid="{57479817-3545-48EC-8407-B7239880C558}"/>
    <cellStyle name="入力 2 2 6 13 2 2" xfId="43217" xr:uid="{1BD21633-B244-48E0-A95B-4F710A51F6AB}"/>
    <cellStyle name="入力 2 2 6 13 3" xfId="32458" xr:uid="{042775AE-43E1-4E72-BFBB-6FBE9617DCCE}"/>
    <cellStyle name="入力 2 2 6 14" xfId="11394" xr:uid="{DB0FD3AF-F475-4E92-8F01-E77F75C5ED39}"/>
    <cellStyle name="入力 2 2 6 14 2" xfId="22151" xr:uid="{D29BA2F1-70C4-4F0F-BA5E-1D3801D82FFD}"/>
    <cellStyle name="入力 2 2 6 14 2 2" xfId="43842" xr:uid="{3C781CDC-F081-414A-AE3E-6DB4B9D01813}"/>
    <cellStyle name="入力 2 2 6 14 3" xfId="33083" xr:uid="{89C3ED85-6EC8-4E9C-95B8-57FB2080B566}"/>
    <cellStyle name="入力 2 2 6 15" xfId="11999" xr:uid="{AAFFC461-6A6B-4BA0-A866-B96E58A5EBEB}"/>
    <cellStyle name="入力 2 2 6 15 2" xfId="22756" xr:uid="{9EF04345-3839-451F-A138-DD6CDE0FBEB5}"/>
    <cellStyle name="入力 2 2 6 15 2 2" xfId="44447" xr:uid="{D47A00AC-ECAE-45B5-8932-B709A3664D75}"/>
    <cellStyle name="入力 2 2 6 15 3" xfId="33688" xr:uid="{9A9B0290-E6A3-4598-A5BB-7B577048FC14}"/>
    <cellStyle name="入力 2 2 6 16" xfId="12628" xr:uid="{481EEF54-23A9-4382-AEBF-48C322967420}"/>
    <cellStyle name="入力 2 2 6 16 2" xfId="23385" xr:uid="{B9FE7C51-870C-4FC8-95DA-E8CD1E2A8DFC}"/>
    <cellStyle name="入力 2 2 6 16 2 2" xfId="45076" xr:uid="{AF8C1803-B4C8-4A2C-A182-4205B800D1DD}"/>
    <cellStyle name="入力 2 2 6 16 3" xfId="34317" xr:uid="{54E3840D-0345-445B-BD7C-81317B9A5650}"/>
    <cellStyle name="入力 2 2 6 17" xfId="13299" xr:uid="{63935462-D41C-4355-9ABC-BDF32FEA9A00}"/>
    <cellStyle name="入力 2 2 6 17 2" xfId="34988" xr:uid="{46BA442C-BD18-4860-92EA-22424C35D0F0}"/>
    <cellStyle name="入力 2 2 6 18" xfId="24228" xr:uid="{CB9B5BD9-326B-472B-BBAC-F43B109802E7}"/>
    <cellStyle name="入力 2 2 6 19" xfId="45926" xr:uid="{427B82E6-31DE-4941-8173-AC242B48B60D}"/>
    <cellStyle name="入力 2 2 6 2" xfId="3480" xr:uid="{00D76AFE-389C-4A6E-ACCD-8E270CCA3E72}"/>
    <cellStyle name="入力 2 2 6 2 2" xfId="14236" xr:uid="{FA7E184D-3818-4BA3-95FD-4ADE19836E24}"/>
    <cellStyle name="入力 2 2 6 2 2 2" xfId="35926" xr:uid="{B568D521-F99D-4F75-8ABA-7E0B0C3D965E}"/>
    <cellStyle name="入力 2 2 6 2 2 3" xfId="50137" xr:uid="{51B07541-E238-4F30-ABD6-9EE0E7BC0D45}"/>
    <cellStyle name="入力 2 2 6 2 3" xfId="25167" xr:uid="{2DC51EEF-9A54-401E-B4A3-E9DD3D804BC6}"/>
    <cellStyle name="入力 2 2 6 2 4" xfId="47968" xr:uid="{022B16C9-ADD3-4367-968D-A2147151B166}"/>
    <cellStyle name="入力 2 2 6 20" xfId="46604" xr:uid="{2E74E951-A758-4EBD-B2ED-EFF527DC977A}"/>
    <cellStyle name="入力 2 2 6 21" xfId="47288" xr:uid="{307D1A3E-A676-4F81-9DEA-2178BFBB1C10}"/>
    <cellStyle name="入力 2 2 6 3" xfId="4160" xr:uid="{B0795F92-71F5-45F0-9160-14D132F7F43D}"/>
    <cellStyle name="入力 2 2 6 3 2" xfId="14916" xr:uid="{B8250B10-BC21-4C9B-B41B-9336D40F4684}"/>
    <cellStyle name="入力 2 2 6 3 2 2" xfId="36606" xr:uid="{8326024B-97DE-4824-B68E-765208EABF8D}"/>
    <cellStyle name="入力 2 2 6 3 2 3" xfId="50817" xr:uid="{261F2FCB-BD98-4231-89E4-CBDFFBAF07FE}"/>
    <cellStyle name="入力 2 2 6 3 3" xfId="25848" xr:uid="{8FFA21DC-E37F-45A6-8B08-2AC3636AC17A}"/>
    <cellStyle name="入力 2 2 6 3 4" xfId="48648" xr:uid="{1246E94D-72AA-493A-8182-61C8613AB327}"/>
    <cellStyle name="入力 2 2 6 4" xfId="4836" xr:uid="{C8DBEDDA-BB91-4F8D-BBD6-3E8F391CCFFF}"/>
    <cellStyle name="入力 2 2 6 4 2" xfId="15592" xr:uid="{FCDB5744-F532-4B99-A337-0D375C080F12}"/>
    <cellStyle name="入力 2 2 6 4 2 2" xfId="37282" xr:uid="{275198C1-8CCD-4136-A351-D2003F5FADA9}"/>
    <cellStyle name="入力 2 2 6 4 3" xfId="26524" xr:uid="{F9CBA091-1015-4639-8B9F-9467E1D8F5D5}"/>
    <cellStyle name="入力 2 2 6 4 4" xfId="49457" xr:uid="{755F2899-0D82-4A32-8ACB-9B9EBE6101B3}"/>
    <cellStyle name="入力 2 2 6 5" xfId="5516" xr:uid="{3BC07CB8-9339-4D8F-A1E3-90A10BB52F72}"/>
    <cellStyle name="入力 2 2 6 5 2" xfId="16272" xr:uid="{DCDF2C7B-CFDE-4486-BD29-1D9AD13D20EE}"/>
    <cellStyle name="入力 2 2 6 5 2 2" xfId="37962" xr:uid="{B7339111-27D4-479A-AF9A-DD1A9F1284FA}"/>
    <cellStyle name="入力 2 2 6 5 3" xfId="27203" xr:uid="{77596EDE-BB54-4F46-92AD-43AD659B60E1}"/>
    <cellStyle name="入力 2 2 6 6" xfId="6199" xr:uid="{5C6CF12B-AC1A-40E6-81B8-715D82C9FB10}"/>
    <cellStyle name="入力 2 2 6 6 2" xfId="16955" xr:uid="{1EDFCB8C-46A1-42E5-86BC-CCF3428FF654}"/>
    <cellStyle name="入力 2 2 6 6 2 2" xfId="38645" xr:uid="{3E8A9853-4545-49C1-B301-4FB235BC463E}"/>
    <cellStyle name="入力 2 2 6 6 3" xfId="27886" xr:uid="{30A0B1D2-C13D-436C-930C-5FAF483AE734}"/>
    <cellStyle name="入力 2 2 6 7" xfId="6878" xr:uid="{25030705-0D5C-4276-B68F-4F0DD61C32CE}"/>
    <cellStyle name="入力 2 2 6 7 2" xfId="17634" xr:uid="{67452DF0-4E6F-4EFF-BBF5-093030B23BA0}"/>
    <cellStyle name="入力 2 2 6 7 2 2" xfId="39324" xr:uid="{D8692700-E49D-42FC-AA20-2F5B85C5BE72}"/>
    <cellStyle name="入力 2 2 6 7 3" xfId="28565" xr:uid="{6D2402EE-ECC3-4C19-AC51-C6EAE5599B52}"/>
    <cellStyle name="入力 2 2 6 8" xfId="7541" xr:uid="{2539BABC-4627-4344-B80F-9E838EB07A7C}"/>
    <cellStyle name="入力 2 2 6 8 2" xfId="18297" xr:uid="{B4046AD6-5387-47DB-B912-C12190218235}"/>
    <cellStyle name="入力 2 2 6 8 2 2" xfId="39987" xr:uid="{F08F11C4-5FB3-473F-81A7-C7AF888CF9C9}"/>
    <cellStyle name="入力 2 2 6 8 3" xfId="29228" xr:uid="{424CBCAA-CB5B-4203-9CAB-9FB456269382}"/>
    <cellStyle name="入力 2 2 6 9" xfId="8176" xr:uid="{EA216C6E-995A-4831-BB32-F461A0AFF1DF}"/>
    <cellStyle name="入力 2 2 6 9 2" xfId="18932" xr:uid="{AFFDAED6-30E9-46B2-A210-E2FA91619624}"/>
    <cellStyle name="入力 2 2 6 9 2 2" xfId="40623" xr:uid="{59442D27-47C5-4CF9-9953-E6451BD53590}"/>
    <cellStyle name="入力 2 2 6 9 3" xfId="29864" xr:uid="{0B733417-2DAD-49C2-B1D5-6828D6C38BC4}"/>
    <cellStyle name="入力 2 2 7" xfId="2888" xr:uid="{98B542B1-9D58-4357-86A2-B4A80409806F}"/>
    <cellStyle name="入力 2 2 7 10" xfId="8916" xr:uid="{0D3E4EB3-ED28-4455-BDE9-1DE2832AF40A}"/>
    <cellStyle name="入力 2 2 7 10 2" xfId="19672" xr:uid="{C45E131B-DCDA-4595-B989-D49AD2D958CD}"/>
    <cellStyle name="入力 2 2 7 10 2 2" xfId="41363" xr:uid="{1E37C538-76C1-4316-A561-828AAC526BE0}"/>
    <cellStyle name="入力 2 2 7 10 3" xfId="30604" xr:uid="{62CF9A76-9E7E-4A0F-92C5-49E84A7458F2}"/>
    <cellStyle name="入力 2 2 7 11" xfId="9541" xr:uid="{583C76FE-7277-4011-93AE-9A97AF7FBEFB}"/>
    <cellStyle name="入力 2 2 7 11 2" xfId="20298" xr:uid="{8A238A2B-3F6A-4F58-A47B-EF40C4C24C48}"/>
    <cellStyle name="入力 2 2 7 11 2 2" xfId="41989" xr:uid="{04C06279-8E48-4BF2-9F72-58EF5584CD63}"/>
    <cellStyle name="入力 2 2 7 11 3" xfId="31230" xr:uid="{9D00DD82-ABE7-4AB5-9D1C-58E86DD4CAF7}"/>
    <cellStyle name="入力 2 2 7 12" xfId="10176" xr:uid="{BECB3F00-D5D8-444E-B4D6-6B744274041A}"/>
    <cellStyle name="入力 2 2 7 12 2" xfId="20933" xr:uid="{8B407770-F1A2-4D88-9B51-46802BED1E18}"/>
    <cellStyle name="入力 2 2 7 12 2 2" xfId="42624" xr:uid="{5C34A4A8-776E-480B-AF2C-0C2F7AFB4DBB}"/>
    <cellStyle name="入力 2 2 7 12 3" xfId="31865" xr:uid="{F00AB030-7342-456D-AA34-08A25A3EB004}"/>
    <cellStyle name="入力 2 2 7 13" xfId="10828" xr:uid="{C49C806C-B6AF-443D-80DE-418C964431AB}"/>
    <cellStyle name="入力 2 2 7 13 2" xfId="21585" xr:uid="{BDE38EDB-09BD-40CB-93EE-3197BABAAE65}"/>
    <cellStyle name="入力 2 2 7 13 2 2" xfId="43276" xr:uid="{9192E095-3236-477C-904D-5FB9A1BB65CA}"/>
    <cellStyle name="入力 2 2 7 13 3" xfId="32517" xr:uid="{19126712-8819-41C4-B4F8-960DED62F812}"/>
    <cellStyle name="入力 2 2 7 14" xfId="11453" xr:uid="{5629CC65-2260-4FE1-AEA4-EA4B4C3E6173}"/>
    <cellStyle name="入力 2 2 7 14 2" xfId="22210" xr:uid="{8627745D-669E-434D-B151-ABBBACFC786F}"/>
    <cellStyle name="入力 2 2 7 14 2 2" xfId="43901" xr:uid="{47189654-44F5-4EC7-90FE-B698CB653623}"/>
    <cellStyle name="入力 2 2 7 14 3" xfId="33142" xr:uid="{E05E40AF-E8EC-4078-84DC-F052A0F186BD}"/>
    <cellStyle name="入力 2 2 7 15" xfId="12058" xr:uid="{D54C81A6-41CA-4348-A8B5-1563E21F1FCA}"/>
    <cellStyle name="入力 2 2 7 15 2" xfId="22815" xr:uid="{31F735B9-B289-4B97-B111-8F0E1E00F483}"/>
    <cellStyle name="入力 2 2 7 15 2 2" xfId="44506" xr:uid="{271FDF70-6EA5-4AE7-BEF9-BD67791A770D}"/>
    <cellStyle name="入力 2 2 7 15 3" xfId="33747" xr:uid="{5D04E5E4-A6A8-4788-BF47-EFCB8C3AB7C1}"/>
    <cellStyle name="入力 2 2 7 16" xfId="12687" xr:uid="{45D83CC1-21A1-4A68-B689-5CBA0EC99E0D}"/>
    <cellStyle name="入力 2 2 7 16 2" xfId="23444" xr:uid="{93179823-B866-4A04-A7EE-97E56650B16E}"/>
    <cellStyle name="入力 2 2 7 16 2 2" xfId="45135" xr:uid="{0277811A-93DE-4E76-AC14-114CC36110C6}"/>
    <cellStyle name="入力 2 2 7 16 3" xfId="34376" xr:uid="{3C64C3BC-54BB-4893-B1DC-FCB9073CB158}"/>
    <cellStyle name="入力 2 2 7 17" xfId="13358" xr:uid="{A8885EED-7C65-448A-9DC1-03F15AA9D843}"/>
    <cellStyle name="入力 2 2 7 17 2" xfId="35047" xr:uid="{6D246CF4-F494-4448-B815-7E0201F6F39F}"/>
    <cellStyle name="入力 2 2 7 18" xfId="24287" xr:uid="{7FDA558E-3F1C-4D4A-AC76-5178BDF44C81}"/>
    <cellStyle name="入力 2 2 7 19" xfId="45985" xr:uid="{BC10D020-6146-4220-8DA1-6269A681B8CC}"/>
    <cellStyle name="入力 2 2 7 2" xfId="3539" xr:uid="{CBC16C56-2238-4FBE-9C06-C6076CD83E79}"/>
    <cellStyle name="入力 2 2 7 2 2" xfId="14295" xr:uid="{E92D3D46-DA57-40B1-983D-66204A1808B7}"/>
    <cellStyle name="入力 2 2 7 2 2 2" xfId="35985" xr:uid="{712A12B5-26C5-40D4-BE73-D43B1084CEB2}"/>
    <cellStyle name="入力 2 2 7 2 2 3" xfId="50196" xr:uid="{CFA033E4-8379-4177-B498-EEE04C45A7E1}"/>
    <cellStyle name="入力 2 2 7 2 3" xfId="25227" xr:uid="{C016594F-FDF2-446F-B50B-F36AA108BA0C}"/>
    <cellStyle name="入力 2 2 7 2 4" xfId="48027" xr:uid="{6ECC1A1D-84EA-4AE2-9BE1-34703B657FF7}"/>
    <cellStyle name="入力 2 2 7 20" xfId="46663" xr:uid="{C411DAFC-1772-4681-90AD-BCECFCFFF26F}"/>
    <cellStyle name="入力 2 2 7 21" xfId="47347" xr:uid="{F19CF380-4C92-46FE-AF10-6FC05F836A37}"/>
    <cellStyle name="入力 2 2 7 3" xfId="4219" xr:uid="{6486A90B-8173-416E-883C-280193ADBAD2}"/>
    <cellStyle name="入力 2 2 7 3 2" xfId="14975" xr:uid="{403DC424-6600-4A0E-983C-7A3679B95786}"/>
    <cellStyle name="入力 2 2 7 3 2 2" xfId="36665" xr:uid="{CE924A75-DA73-44C0-B465-08B07A8E9C88}"/>
    <cellStyle name="入力 2 2 7 3 2 3" xfId="50876" xr:uid="{74FFE28D-F725-4D58-BB34-33B513A06EC3}"/>
    <cellStyle name="入力 2 2 7 3 3" xfId="25907" xr:uid="{44300119-1181-47FD-98EF-BBF7BFB37AEF}"/>
    <cellStyle name="入力 2 2 7 3 4" xfId="48707" xr:uid="{98B1EBAE-F3EB-460C-962C-01964C17B5E6}"/>
    <cellStyle name="入力 2 2 7 4" xfId="4895" xr:uid="{A4710160-67DF-4CA4-A75C-AC62000F3FF3}"/>
    <cellStyle name="入力 2 2 7 4 2" xfId="15651" xr:uid="{9475B7B2-B85F-4628-8F1E-6419E848AE9F}"/>
    <cellStyle name="入力 2 2 7 4 2 2" xfId="37341" xr:uid="{D4ADEFBE-D631-406E-A289-E4F7C428D325}"/>
    <cellStyle name="入力 2 2 7 4 3" xfId="26583" xr:uid="{B537FC92-3BE2-4FB8-9AED-36070AA0B0B3}"/>
    <cellStyle name="入力 2 2 7 4 4" xfId="49516" xr:uid="{B6305F3C-86C5-439B-8781-FA1026B12F7D}"/>
    <cellStyle name="入力 2 2 7 5" xfId="5575" xr:uid="{EC205F37-6FE9-48AF-A914-E123CD36D424}"/>
    <cellStyle name="入力 2 2 7 5 2" xfId="16331" xr:uid="{ADD89C0C-01E4-4C88-88C7-8277532D37B6}"/>
    <cellStyle name="入力 2 2 7 5 2 2" xfId="38021" xr:uid="{4044B9EB-6146-4D00-B0BF-800EF56C1324}"/>
    <cellStyle name="入力 2 2 7 5 3" xfId="27262" xr:uid="{0D569E55-42D9-42ED-9328-6EFADC7BD307}"/>
    <cellStyle name="入力 2 2 7 6" xfId="6258" xr:uid="{27F5C9FE-656B-4BF9-B3AF-38B738DEF792}"/>
    <cellStyle name="入力 2 2 7 6 2" xfId="17014" xr:uid="{40EEE86E-0AFB-4766-BE36-D329FCB984D8}"/>
    <cellStyle name="入力 2 2 7 6 2 2" xfId="38704" xr:uid="{8EF5C739-ED36-4417-A808-5FFBC4356DA4}"/>
    <cellStyle name="入力 2 2 7 6 3" xfId="27945" xr:uid="{34737869-BF25-40CB-9DBC-06A0DFA6D7F7}"/>
    <cellStyle name="入力 2 2 7 7" xfId="6937" xr:uid="{9E56757B-B6C5-4F15-B315-147FE0E6FEA0}"/>
    <cellStyle name="入力 2 2 7 7 2" xfId="17693" xr:uid="{C48A1093-2F8E-4754-9DD9-47C1140D7A25}"/>
    <cellStyle name="入力 2 2 7 7 2 2" xfId="39383" xr:uid="{D7396D71-0097-4CF9-812D-30EFE1CC9C40}"/>
    <cellStyle name="入力 2 2 7 7 3" xfId="28624" xr:uid="{901F87D5-23EC-4E1E-BC70-439AFBAF6683}"/>
    <cellStyle name="入力 2 2 7 8" xfId="7600" xr:uid="{ABD60F13-5FA1-49F6-883A-08EF003E9265}"/>
    <cellStyle name="入力 2 2 7 8 2" xfId="18356" xr:uid="{BAE84014-BDA2-4B6E-A334-104843985AEA}"/>
    <cellStyle name="入力 2 2 7 8 2 2" xfId="40047" xr:uid="{BBBFD629-003B-484F-BBC6-0066B73CADEF}"/>
    <cellStyle name="入力 2 2 7 8 3" xfId="29288" xr:uid="{74D02C44-BCA7-466F-8453-F80CF140D738}"/>
    <cellStyle name="入力 2 2 7 9" xfId="8236" xr:uid="{2D222FCD-3EE7-4EC1-97B8-57C8A92C74FA}"/>
    <cellStyle name="入力 2 2 7 9 2" xfId="18992" xr:uid="{F35379A9-2F3E-41ED-9651-69430A170539}"/>
    <cellStyle name="入力 2 2 7 9 2 2" xfId="40683" xr:uid="{C40A7110-BA9D-4737-95F6-78236BE1595D}"/>
    <cellStyle name="入力 2 2 7 9 3" xfId="29924" xr:uid="{3336113D-3BC3-46B6-AEBD-20970398EBB0}"/>
    <cellStyle name="入力 2 2 8" xfId="2688" xr:uid="{7DBDFEDC-B4C3-437D-BCA6-A40D90D16CAC}"/>
    <cellStyle name="入力 2 2 8 10" xfId="8715" xr:uid="{4133F868-1AA1-4CB7-9DF0-65960D6A723E}"/>
    <cellStyle name="入力 2 2 8 10 2" xfId="19471" xr:uid="{E7749399-0AF9-463F-8A5C-37EA37B5E5FA}"/>
    <cellStyle name="入力 2 2 8 10 2 2" xfId="41162" xr:uid="{7763518C-FB19-4EBA-836C-AF6735D2C6F5}"/>
    <cellStyle name="入力 2 2 8 10 3" xfId="30403" xr:uid="{3EC80B20-6CB9-4E45-9CC9-79111D93F218}"/>
    <cellStyle name="入力 2 2 8 11" xfId="9361" xr:uid="{1239A2D0-20B1-4DAC-B757-9304346DC4AE}"/>
    <cellStyle name="入力 2 2 8 11 2" xfId="20118" xr:uid="{41BCFA7D-51CC-43B3-93C3-E60CBF96A413}"/>
    <cellStyle name="入力 2 2 8 11 2 2" xfId="41809" xr:uid="{833B8938-3D97-4790-9729-94B8E3338810}"/>
    <cellStyle name="入力 2 2 8 11 3" xfId="31050" xr:uid="{64403A4E-DFFE-4B0D-BDDE-9377F600DFAD}"/>
    <cellStyle name="入力 2 2 8 12" xfId="8753" xr:uid="{4687D8F2-B589-4B75-82E8-2AA13BDB1010}"/>
    <cellStyle name="入力 2 2 8 12 2" xfId="19509" xr:uid="{CB04C880-DA05-43E5-B64E-A8C6AB0BDB2D}"/>
    <cellStyle name="入力 2 2 8 12 2 2" xfId="41200" xr:uid="{0BD708AE-CEF0-4F35-B472-228E440CA423}"/>
    <cellStyle name="入力 2 2 8 12 3" xfId="30441" xr:uid="{7924E2A3-8380-4073-8342-A21331D77FE1}"/>
    <cellStyle name="入力 2 2 8 13" xfId="10649" xr:uid="{5592D9E0-39EF-4D67-97FF-2A9A77111BB8}"/>
    <cellStyle name="入力 2 2 8 13 2" xfId="21406" xr:uid="{A68CAAA3-732C-4581-A1CC-7B0915DE716B}"/>
    <cellStyle name="入力 2 2 8 13 2 2" xfId="43097" xr:uid="{6455FA4A-E651-4E23-B9FC-1C47C2404442}"/>
    <cellStyle name="入力 2 2 8 13 3" xfId="32338" xr:uid="{92730F78-A9FC-48D8-994F-62D673C1321D}"/>
    <cellStyle name="入力 2 2 8 14" xfId="2586" xr:uid="{DB5DFF77-C8D5-4CBF-9684-C1A547CBB5DE}"/>
    <cellStyle name="入力 2 2 8 14 2" xfId="13955" xr:uid="{C1D019A9-EEE1-4D0A-A30C-8FC194D31D20}"/>
    <cellStyle name="入力 2 2 8 14 2 2" xfId="35645" xr:uid="{06A01DA6-24CC-4157-8EEA-21A56F990484}"/>
    <cellStyle name="入力 2 2 8 14 3" xfId="24886" xr:uid="{7FB0A081-D920-465E-AC95-59E0B818F3BC}"/>
    <cellStyle name="入力 2 2 8 15" xfId="10685" xr:uid="{B5C9A34F-7B9F-4658-992E-884F9201F76E}"/>
    <cellStyle name="入力 2 2 8 15 2" xfId="21442" xr:uid="{6CE0BC0F-0CD0-4192-A442-AD92536FAB58}"/>
    <cellStyle name="入力 2 2 8 15 2 2" xfId="43133" xr:uid="{0FF21810-668D-475A-A8DA-36CEF3BEC5D4}"/>
    <cellStyle name="入力 2 2 8 15 3" xfId="32374" xr:uid="{35D69DF6-61A3-4A07-AEB8-6C96C6904FE3}"/>
    <cellStyle name="入力 2 2 8 16" xfId="11308" xr:uid="{2DAB78D9-5F0E-4F49-8638-6A944556CB35}"/>
    <cellStyle name="入力 2 2 8 16 2" xfId="22065" xr:uid="{461D747A-E159-417D-916E-866230400F09}"/>
    <cellStyle name="入力 2 2 8 16 2 2" xfId="43756" xr:uid="{ABD8D06E-5B7D-482A-AE16-E34CF092604E}"/>
    <cellStyle name="入力 2 2 8 16 3" xfId="32997" xr:uid="{F6527A42-12BD-44C5-963B-FBA22BAA8826}"/>
    <cellStyle name="入力 2 2 8 17" xfId="13166" xr:uid="{B642B048-9F12-48B0-936A-3B9A0EA65FDE}"/>
    <cellStyle name="入力 2 2 8 17 2" xfId="34855" xr:uid="{4F6EF81D-33B5-4B72-BC8F-52CE2BCC2017}"/>
    <cellStyle name="入力 2 2 8 18" xfId="24095" xr:uid="{D1026178-3789-4BA3-B18D-ED742DBE6B12}"/>
    <cellStyle name="入力 2 2 8 19" xfId="45793" xr:uid="{7D5B2BB7-2EC0-4550-BC0F-7DAFC9EFAA5B}"/>
    <cellStyle name="入力 2 2 8 2" xfId="3341" xr:uid="{C287A027-27A4-49F1-B8AB-D370764BE358}"/>
    <cellStyle name="入力 2 2 8 2 2" xfId="14097" xr:uid="{AA7A8EE2-C369-474A-B3C3-3C0B99BC8C6B}"/>
    <cellStyle name="入力 2 2 8 2 2 2" xfId="35787" xr:uid="{95DF2642-E679-41C3-A2D1-46D300CB7491}"/>
    <cellStyle name="入力 2 2 8 2 2 3" xfId="50004" xr:uid="{BA1497D4-C240-4B24-9A6A-B6927D6BE074}"/>
    <cellStyle name="入力 2 2 8 2 3" xfId="25028" xr:uid="{B65FC4FE-6186-4504-8AD1-D1E08EE72701}"/>
    <cellStyle name="入力 2 2 8 2 4" xfId="47835" xr:uid="{6701722D-6B34-45ED-A9C8-795DE9BCDC27}"/>
    <cellStyle name="入力 2 2 8 20" xfId="46471" xr:uid="{58F29BA1-04AD-4EBD-9E5C-82EFAEAC6493}"/>
    <cellStyle name="入力 2 2 8 21" xfId="47155" xr:uid="{F17A7F67-F5ED-4100-A64A-EBC064CA0AC0}"/>
    <cellStyle name="入力 2 2 8 3" xfId="4018" xr:uid="{7B5DE766-6517-4625-B891-C936BB10DF68}"/>
    <cellStyle name="入力 2 2 8 3 2" xfId="14774" xr:uid="{E6143C4E-2A52-478D-B7CC-4042D430BD74}"/>
    <cellStyle name="入力 2 2 8 3 2 2" xfId="36464" xr:uid="{7E10159B-812B-4562-89B6-E2583AFDD2E7}"/>
    <cellStyle name="入力 2 2 8 3 2 3" xfId="50684" xr:uid="{856D8C0E-118A-4D0A-A2DF-47689C232CE7}"/>
    <cellStyle name="入力 2 2 8 3 3" xfId="25706" xr:uid="{0C07EB42-19CC-4448-828F-D77A91EAE989}"/>
    <cellStyle name="入力 2 2 8 3 4" xfId="48515" xr:uid="{0F5A8850-9697-43C2-A03E-42A7C5FC09E9}"/>
    <cellStyle name="入力 2 2 8 4" xfId="4698" xr:uid="{6CAAC22F-4DAC-4F50-93CE-0C59259F4EAC}"/>
    <cellStyle name="入力 2 2 8 4 2" xfId="15454" xr:uid="{86C4F8C3-A8D2-4ED2-9A5C-A81586ABB826}"/>
    <cellStyle name="入力 2 2 8 4 2 2" xfId="37144" xr:uid="{2217D9E4-6690-4C17-B545-CE67D3F0FABB}"/>
    <cellStyle name="入力 2 2 8 4 3" xfId="26386" xr:uid="{5F52208D-88EF-4CAB-9AB5-09DC5F3336E5}"/>
    <cellStyle name="入力 2 2 8 4 4" xfId="49324" xr:uid="{B038AAC6-932E-4C57-BA42-939553EAC679}"/>
    <cellStyle name="入力 2 2 8 5" xfId="5374" xr:uid="{F3DF835D-4CBF-4C86-84F9-4539655DB7DF}"/>
    <cellStyle name="入力 2 2 8 5 2" xfId="16130" xr:uid="{D9110CB1-6474-4A25-9154-966688C69BCC}"/>
    <cellStyle name="入力 2 2 8 5 2 2" xfId="37820" xr:uid="{98CC9108-19AC-4111-85DA-62B69FA806E6}"/>
    <cellStyle name="入力 2 2 8 5 3" xfId="27062" xr:uid="{AC371FA3-8C21-4DE1-B4F1-2DB3DF20DAD2}"/>
    <cellStyle name="入力 2 2 8 6" xfId="6063" xr:uid="{9DD1A3FC-AE54-4E56-9607-0C804CB19995}"/>
    <cellStyle name="入力 2 2 8 6 2" xfId="16819" xr:uid="{FB9EAFBB-7DA2-465B-AC50-D1A04BF828AB}"/>
    <cellStyle name="入力 2 2 8 6 2 2" xfId="38509" xr:uid="{9F3AA102-8365-41C6-95C9-D98EF52F0BCC}"/>
    <cellStyle name="入力 2 2 8 6 3" xfId="27750" xr:uid="{649512E2-DADE-4D44-B40B-30577E43CD7C}"/>
    <cellStyle name="入力 2 2 8 7" xfId="6737" xr:uid="{5FBD8A48-B0C4-4788-AF15-9AE959DBF298}"/>
    <cellStyle name="入力 2 2 8 7 2" xfId="17493" xr:uid="{CA5E1AF4-3A9A-4F96-8713-BA9E20215E8A}"/>
    <cellStyle name="入力 2 2 8 7 2 2" xfId="39183" xr:uid="{85333F62-4DE7-463E-83B7-9833AB34D82C}"/>
    <cellStyle name="入力 2 2 8 7 3" xfId="28424" xr:uid="{94B0A8BE-C949-4AC9-95B3-47E5FF72478D}"/>
    <cellStyle name="入力 2 2 8 8" xfId="7413" xr:uid="{B48DADD7-B6C5-4EF7-89F2-3684144FFB1A}"/>
    <cellStyle name="入力 2 2 8 8 2" xfId="18169" xr:uid="{24FE1C0F-44D1-47EA-A615-4C831E2C56C9}"/>
    <cellStyle name="入力 2 2 8 8 2 2" xfId="39859" xr:uid="{E8B6B4DF-9281-4776-9A69-B46628DCD25C}"/>
    <cellStyle name="入力 2 2 8 8 3" xfId="29100" xr:uid="{9EF3D2C0-A757-494B-AA93-7F3116178166}"/>
    <cellStyle name="入力 2 2 8 9" xfId="2551" xr:uid="{9D989C53-A7F3-4F73-BB02-C832D0F11DBC}"/>
    <cellStyle name="入力 2 2 8 9 2" xfId="13920" xr:uid="{E476ABBB-CF17-4DCE-BE03-F3BD6AB19180}"/>
    <cellStyle name="入力 2 2 8 9 2 2" xfId="35610" xr:uid="{23DD9895-5733-4A8B-B2C8-5A8EA0165FB2}"/>
    <cellStyle name="入力 2 2 8 9 3" xfId="24851" xr:uid="{2047953A-4891-4A91-B05A-A1FA3934D017}"/>
    <cellStyle name="入力 2 2 9" xfId="2917" xr:uid="{AA93D984-6143-4349-8D59-70CEF7B3408C}"/>
    <cellStyle name="入力 2 2 9 10" xfId="8945" xr:uid="{38AA4F99-95E8-4DE8-A41F-315EBE466E21}"/>
    <cellStyle name="入力 2 2 9 10 2" xfId="19701" xr:uid="{872117EB-F85F-448C-9B89-67B0F81F2E9B}"/>
    <cellStyle name="入力 2 2 9 10 2 2" xfId="41392" xr:uid="{849FE229-D790-4FC5-8B75-BF470C267862}"/>
    <cellStyle name="入力 2 2 9 10 3" xfId="30633" xr:uid="{2A5DB996-DC81-4DCB-AA0F-35D3E9B995BE}"/>
    <cellStyle name="入力 2 2 9 11" xfId="9570" xr:uid="{D3CD669A-E65F-4ADC-88B8-4237322528AA}"/>
    <cellStyle name="入力 2 2 9 11 2" xfId="20327" xr:uid="{630E7DD4-F8CB-417E-B19B-073EDF764DC9}"/>
    <cellStyle name="入力 2 2 9 11 2 2" xfId="42018" xr:uid="{24F4556C-29C2-45CD-8315-5E4F1E1A874D}"/>
    <cellStyle name="入力 2 2 9 11 3" xfId="31259" xr:uid="{3895A003-2021-46A7-BC7B-81E9BAEE42DF}"/>
    <cellStyle name="入力 2 2 9 12" xfId="10205" xr:uid="{E557BE44-979A-4350-B736-AA9A705E65FE}"/>
    <cellStyle name="入力 2 2 9 12 2" xfId="20962" xr:uid="{E342E81A-1BF5-4B9D-A050-6A8D88D34962}"/>
    <cellStyle name="入力 2 2 9 12 2 2" xfId="42653" xr:uid="{9610951D-AD07-4A09-BA1E-E0C5EB1B9290}"/>
    <cellStyle name="入力 2 2 9 12 3" xfId="31894" xr:uid="{FB868D02-586C-4532-8FFD-57A5AB7D5497}"/>
    <cellStyle name="入力 2 2 9 13" xfId="10857" xr:uid="{CE18D1D1-CBDC-418D-BAAF-BCA93A41A49C}"/>
    <cellStyle name="入力 2 2 9 13 2" xfId="21614" xr:uid="{BA2EAF82-A7DF-4BA7-98A1-8DD71F8AECF1}"/>
    <cellStyle name="入力 2 2 9 13 2 2" xfId="43305" xr:uid="{419697DE-B479-4F6C-A82E-AFB85DEA3653}"/>
    <cellStyle name="入力 2 2 9 13 3" xfId="32546" xr:uid="{862833B7-7F6E-44D6-91FD-18E74C9DB736}"/>
    <cellStyle name="入力 2 2 9 14" xfId="11482" xr:uid="{A58C80BD-EFEE-4AFE-8049-6B2D29B30DAD}"/>
    <cellStyle name="入力 2 2 9 14 2" xfId="22239" xr:uid="{D69CDBDC-7F21-4E96-AE61-235AAB046786}"/>
    <cellStyle name="入力 2 2 9 14 2 2" xfId="43930" xr:uid="{24D07958-7737-44DD-B2C3-A2F9C6F01EB6}"/>
    <cellStyle name="入力 2 2 9 14 3" xfId="33171" xr:uid="{7EEC2279-6D92-4444-AB20-0C865EBAEB60}"/>
    <cellStyle name="入力 2 2 9 15" xfId="12087" xr:uid="{AD710D21-9484-40A0-9EBD-3CA8427908A0}"/>
    <cellStyle name="入力 2 2 9 15 2" xfId="22844" xr:uid="{E45C87C7-3EA5-43BD-8169-6C53902F7117}"/>
    <cellStyle name="入力 2 2 9 15 2 2" xfId="44535" xr:uid="{2D130310-8C5A-4252-9F18-B847CB89E185}"/>
    <cellStyle name="入力 2 2 9 15 3" xfId="33776" xr:uid="{C13DD9B2-C090-4225-A516-31E9ABC9D0F2}"/>
    <cellStyle name="入力 2 2 9 16" xfId="12716" xr:uid="{811DB51C-17CE-4400-8C9C-DB8D9069CB15}"/>
    <cellStyle name="入力 2 2 9 16 2" xfId="23473" xr:uid="{A83741BE-43D6-4219-833B-1B7EE0A947AF}"/>
    <cellStyle name="入力 2 2 9 16 2 2" xfId="45164" xr:uid="{EE7C549A-9F06-4314-BAAF-7D203A92CEFC}"/>
    <cellStyle name="入力 2 2 9 16 3" xfId="34405" xr:uid="{00E4167B-0824-4E7E-8298-0B0D0851BFF7}"/>
    <cellStyle name="入力 2 2 9 17" xfId="13387" xr:uid="{5C5E53C4-8CD6-4DF3-B284-617A40E0421F}"/>
    <cellStyle name="入力 2 2 9 17 2" xfId="35076" xr:uid="{186E25A3-3158-4FF1-AA1D-497327CCBD1C}"/>
    <cellStyle name="入力 2 2 9 18" xfId="24316" xr:uid="{84C42842-512D-4E70-B1EF-7F40476C68B1}"/>
    <cellStyle name="入力 2 2 9 19" xfId="46014" xr:uid="{17E1C237-C7D6-44D4-92E8-EB81A9314554}"/>
    <cellStyle name="入力 2 2 9 2" xfId="3568" xr:uid="{3D0ABF3A-F866-4FFD-830C-82F32E120448}"/>
    <cellStyle name="入力 2 2 9 2 2" xfId="14324" xr:uid="{3818E903-F3EC-4029-8CDA-DD4B5D8DBF73}"/>
    <cellStyle name="入力 2 2 9 2 2 2" xfId="36014" xr:uid="{E475CC3C-7DEF-4C6B-A1E4-5DED7CF9D7EA}"/>
    <cellStyle name="入力 2 2 9 2 2 3" xfId="50225" xr:uid="{87627E60-FDAA-4A7E-98E0-B7A49582F2DA}"/>
    <cellStyle name="入力 2 2 9 2 3" xfId="25256" xr:uid="{3F177C9C-C01F-4E64-925B-B1281392CD78}"/>
    <cellStyle name="入力 2 2 9 2 4" xfId="48056" xr:uid="{EDB7A103-8AE9-4151-A11B-A1A4647B193A}"/>
    <cellStyle name="入力 2 2 9 20" xfId="46692" xr:uid="{6EDB23E7-04F1-4F2E-9347-9F425C7A60ED}"/>
    <cellStyle name="入力 2 2 9 21" xfId="47376" xr:uid="{4731C1BE-7002-4FAA-9F64-5AD79F855BB8}"/>
    <cellStyle name="入力 2 2 9 3" xfId="4248" xr:uid="{67D8F052-FCD9-4691-9CE1-1B2B39445FE3}"/>
    <cellStyle name="入力 2 2 9 3 2" xfId="15004" xr:uid="{42BA3971-34B8-488C-8BE9-DF384F36BB2F}"/>
    <cellStyle name="入力 2 2 9 3 2 2" xfId="36694" xr:uid="{CF1828E7-B184-4C02-9538-4234BC457433}"/>
    <cellStyle name="入力 2 2 9 3 2 3" xfId="50905" xr:uid="{15DF537F-9D9A-48DA-ABA9-41867BE5BE2F}"/>
    <cellStyle name="入力 2 2 9 3 3" xfId="25936" xr:uid="{2911C82B-D385-4901-B5EE-BBCF0FF0DF8F}"/>
    <cellStyle name="入力 2 2 9 3 4" xfId="48736" xr:uid="{627DA89F-89DD-47A5-BD5F-6A147E121E69}"/>
    <cellStyle name="入力 2 2 9 4" xfId="4924" xr:uid="{F9B3B9A1-3578-4F08-A30E-9F2EAA55C206}"/>
    <cellStyle name="入力 2 2 9 4 2" xfId="15680" xr:uid="{8622D61A-E92B-44CF-896F-6983156D344E}"/>
    <cellStyle name="入力 2 2 9 4 2 2" xfId="37370" xr:uid="{326CA3DF-EE43-457E-A2C1-1E778B0DDBD5}"/>
    <cellStyle name="入力 2 2 9 4 3" xfId="26612" xr:uid="{62DB58E4-9218-4982-ABD8-C72116C86C3D}"/>
    <cellStyle name="入力 2 2 9 4 4" xfId="49545" xr:uid="{693FB113-51C3-404B-8FBB-E6B04AA7424B}"/>
    <cellStyle name="入力 2 2 9 5" xfId="5604" xr:uid="{DC3D5898-392D-4004-9755-0B69F8459AE4}"/>
    <cellStyle name="入力 2 2 9 5 2" xfId="16360" xr:uid="{8B019D26-E91E-4E71-BEE2-CDAE44C1BF0C}"/>
    <cellStyle name="入力 2 2 9 5 2 2" xfId="38050" xr:uid="{9EB6D872-81D7-49B1-BC9F-C99509CD43D0}"/>
    <cellStyle name="入力 2 2 9 5 3" xfId="27291" xr:uid="{B49C251B-CE17-45BC-863B-BD8E5E471CB3}"/>
    <cellStyle name="入力 2 2 9 6" xfId="6287" xr:uid="{80BFFE16-5387-42F6-9009-B2536ABA4E35}"/>
    <cellStyle name="入力 2 2 9 6 2" xfId="17043" xr:uid="{B949AEDA-ED89-4DD6-9754-6A218EC26E7E}"/>
    <cellStyle name="入力 2 2 9 6 2 2" xfId="38733" xr:uid="{2FA3F153-2219-4947-B272-99390814614B}"/>
    <cellStyle name="入力 2 2 9 6 3" xfId="27974" xr:uid="{0AEA898D-FAC2-4B4A-BD16-C762FCB81D54}"/>
    <cellStyle name="入力 2 2 9 7" xfId="6966" xr:uid="{B334BF1B-0FD5-43F2-94F9-CEF4ED43EAA7}"/>
    <cellStyle name="入力 2 2 9 7 2" xfId="17722" xr:uid="{B0E300BA-D284-44EE-ACF1-6DEE8B87C837}"/>
    <cellStyle name="入力 2 2 9 7 2 2" xfId="39412" xr:uid="{FC49E116-E7A0-4A49-8395-FE96210D910C}"/>
    <cellStyle name="入力 2 2 9 7 3" xfId="28653" xr:uid="{5DA77830-21D7-4041-B805-54A99D64A3C2}"/>
    <cellStyle name="入力 2 2 9 8" xfId="7629" xr:uid="{49668722-5A6D-4E2B-B923-1D87F85F40D8}"/>
    <cellStyle name="入力 2 2 9 8 2" xfId="18385" xr:uid="{10023129-F2E3-4DCE-B1F8-E6CCC0CA8D47}"/>
    <cellStyle name="入力 2 2 9 8 2 2" xfId="40076" xr:uid="{57717527-D642-4287-AAFF-39B241D8D5FD}"/>
    <cellStyle name="入力 2 2 9 8 3" xfId="29317" xr:uid="{B7CBDDE2-AAAE-4FD2-9D6A-2E3565329620}"/>
    <cellStyle name="入力 2 2 9 9" xfId="8265" xr:uid="{683E657B-97C9-42E1-9989-2A80B7B0A73B}"/>
    <cellStyle name="入力 2 2 9 9 2" xfId="19021" xr:uid="{8F63D2F4-74CA-48A0-AF3C-7BEB124C3065}"/>
    <cellStyle name="入力 2 2 9 9 2 2" xfId="40712" xr:uid="{2982325F-C3D7-4BC9-BC3E-B37E7D360A13}"/>
    <cellStyle name="入力 2 2 9 9 3" xfId="29953" xr:uid="{46A238E5-4F6F-4B37-9DB9-B597EB0F4628}"/>
    <cellStyle name="入力 2 3" xfId="2405" xr:uid="{E37ED920-8121-4613-9C5F-ADB6D69EC703}"/>
    <cellStyle name="入力 2 3 10" xfId="3229" xr:uid="{E08DD121-8AC4-4265-B02B-F4ABB3A1C810}"/>
    <cellStyle name="入力 2 3 10 10" xfId="9257" xr:uid="{0CB7FD58-0E2A-476F-A894-451231489815}"/>
    <cellStyle name="入力 2 3 10 10 2" xfId="20014" xr:uid="{A92460C8-B2BB-4889-BFDB-F7165FF939EF}"/>
    <cellStyle name="入力 2 3 10 10 2 2" xfId="41705" xr:uid="{F0571C4F-DE57-4447-B7C7-E6EC29A31AD8}"/>
    <cellStyle name="入力 2 3 10 10 3" xfId="30946" xr:uid="{65D4C7A4-DB69-45D7-B947-F1169488C961}"/>
    <cellStyle name="入力 2 3 10 11" xfId="9883" xr:uid="{934560B8-1428-47DB-A063-B43FD478D93C}"/>
    <cellStyle name="入力 2 3 10 11 2" xfId="20640" xr:uid="{B755E470-D1DE-4B2C-A8D5-D389D7455AA8}"/>
    <cellStyle name="入力 2 3 10 11 2 2" xfId="42331" xr:uid="{1FBB8426-A7AB-4572-B266-A85B14A382F4}"/>
    <cellStyle name="入力 2 3 10 11 3" xfId="31572" xr:uid="{DA9DAFFA-0D74-4B0E-96C3-2C64012439BC}"/>
    <cellStyle name="入力 2 3 10 12" xfId="10518" xr:uid="{CD75F1B0-22A2-4E0C-BB9B-A64CB2025809}"/>
    <cellStyle name="入力 2 3 10 12 2" xfId="21275" xr:uid="{323909C0-F587-4A53-83BC-1B4976FADF34}"/>
    <cellStyle name="入力 2 3 10 12 2 2" xfId="42966" xr:uid="{40EF02AB-ACD4-43CB-820A-F5383E386BE2}"/>
    <cellStyle name="入力 2 3 10 12 3" xfId="32207" xr:uid="{2DEC279A-1225-48CC-99F1-E66BC232E729}"/>
    <cellStyle name="入力 2 3 10 13" xfId="11170" xr:uid="{73F6424C-A21A-44C7-B981-4B64725F0D35}"/>
    <cellStyle name="入力 2 3 10 13 2" xfId="21927" xr:uid="{CD98F283-5AED-4BD6-82C6-3998998E9A71}"/>
    <cellStyle name="入力 2 3 10 13 2 2" xfId="43618" xr:uid="{514539DA-218D-42D6-A420-117D193BC80C}"/>
    <cellStyle name="入力 2 3 10 13 3" xfId="32859" xr:uid="{CBB47A18-F692-4A98-9480-FE3A4FD93836}"/>
    <cellStyle name="入力 2 3 10 14" xfId="11795" xr:uid="{0823183F-E41A-4867-BEFF-E30B10552E5B}"/>
    <cellStyle name="入力 2 3 10 14 2" xfId="22552" xr:uid="{6CAEF960-8808-46E0-887A-405D96CCD100}"/>
    <cellStyle name="入力 2 3 10 14 2 2" xfId="44243" xr:uid="{A999BEBB-083E-4C40-B80F-5E9FAC60EC0A}"/>
    <cellStyle name="入力 2 3 10 14 3" xfId="33484" xr:uid="{F049F385-CDA5-4530-B9A3-0D27CC5CFC00}"/>
    <cellStyle name="入力 2 3 10 15" xfId="12400" xr:uid="{2C5FEE31-470C-45EE-8B2D-8F660A4D4C54}"/>
    <cellStyle name="入力 2 3 10 15 2" xfId="23157" xr:uid="{D34EC9C9-EA13-4B90-BA30-2C82378791D6}"/>
    <cellStyle name="入力 2 3 10 15 2 2" xfId="44848" xr:uid="{FABBA167-48B8-4B01-A438-9EE74463DA74}"/>
    <cellStyle name="入力 2 3 10 15 3" xfId="34089" xr:uid="{BF4F6CCD-30AB-49A4-A179-78866F9C63BB}"/>
    <cellStyle name="入力 2 3 10 16" xfId="13029" xr:uid="{C2191990-4E94-419F-AAA5-1B24064076D9}"/>
    <cellStyle name="入力 2 3 10 16 2" xfId="23786" xr:uid="{76233884-F947-4E83-AB27-9C0B602D13AB}"/>
    <cellStyle name="入力 2 3 10 16 2 2" xfId="45477" xr:uid="{F0060AB5-A867-4142-8D35-EE825B8D6A54}"/>
    <cellStyle name="入力 2 3 10 16 3" xfId="34718" xr:uid="{4208C0B0-C933-4E90-AEEA-8CF68601156A}"/>
    <cellStyle name="入力 2 3 10 17" xfId="13700" xr:uid="{B0E9BF5C-230B-4506-9F15-B874C8C67587}"/>
    <cellStyle name="入力 2 3 10 17 2" xfId="35389" xr:uid="{913554E3-BA86-42D0-8E60-4F2248E68CF8}"/>
    <cellStyle name="入力 2 3 10 18" xfId="24629" xr:uid="{19243E8E-972E-4468-BF5A-B88B21DD1EF1}"/>
    <cellStyle name="入力 2 3 10 19" xfId="46327" xr:uid="{70B190E7-D9CC-45C0-A291-0C850007ADCA}"/>
    <cellStyle name="入力 2 3 10 2" xfId="3881" xr:uid="{9EE60C47-13F2-4FBD-9633-C8BB5FD0DFFA}"/>
    <cellStyle name="入力 2 3 10 2 2" xfId="14637" xr:uid="{5BD302EA-A684-437E-B583-EAC5D293A90C}"/>
    <cellStyle name="入力 2 3 10 2 2 2" xfId="36327" xr:uid="{72E40754-E5EE-48F9-A802-DCBC50A3834D}"/>
    <cellStyle name="入力 2 3 10 2 2 3" xfId="50538" xr:uid="{086DA877-9989-446E-9B58-F4FE4CE52A72}"/>
    <cellStyle name="入力 2 3 10 2 3" xfId="25569" xr:uid="{65FB42D7-9CF0-4B48-8B46-3771E93703A4}"/>
    <cellStyle name="入力 2 3 10 2 4" xfId="48369" xr:uid="{DD61BD34-EAA1-4160-9AC2-A2A595E6687D}"/>
    <cellStyle name="入力 2 3 10 20" xfId="47005" xr:uid="{F221DA54-9C06-43EB-B47C-914AEAA1B108}"/>
    <cellStyle name="入力 2 3 10 21" xfId="47689" xr:uid="{908FFDE5-66B0-44D7-86DC-C2CED6B0CBB1}"/>
    <cellStyle name="入力 2 3 10 3" xfId="4561" xr:uid="{4ABD1122-86C0-4505-B24E-A8490FC42F1C}"/>
    <cellStyle name="入力 2 3 10 3 2" xfId="15317" xr:uid="{B4CA1C9B-4774-4C2B-9325-FE148A170F46}"/>
    <cellStyle name="入力 2 3 10 3 2 2" xfId="37007" xr:uid="{0ACC5363-E531-4745-8621-3B900C40E27E}"/>
    <cellStyle name="入力 2 3 10 3 2 3" xfId="51218" xr:uid="{A8711055-2052-43ED-BA2A-F4B2767A1E32}"/>
    <cellStyle name="入力 2 3 10 3 3" xfId="26249" xr:uid="{F4CF81A6-6A77-4683-8BA8-72B41DC54003}"/>
    <cellStyle name="入力 2 3 10 3 4" xfId="49049" xr:uid="{1F641DEB-E95C-41CE-90A1-2F72A729E414}"/>
    <cellStyle name="入力 2 3 10 4" xfId="5237" xr:uid="{D5A878AA-3702-4064-BF47-C7D5C11C3E84}"/>
    <cellStyle name="入力 2 3 10 4 2" xfId="15993" xr:uid="{6222B388-543A-4D46-B825-F2428DC70816}"/>
    <cellStyle name="入力 2 3 10 4 2 2" xfId="37683" xr:uid="{87527037-C64F-4BD2-B90F-AB4E6BB394BB}"/>
    <cellStyle name="入力 2 3 10 4 3" xfId="26925" xr:uid="{64BA7DF8-2207-4A69-9C3C-E23F9D12D5AA}"/>
    <cellStyle name="入力 2 3 10 4 4" xfId="49858" xr:uid="{1BEED839-8A66-470B-A0A5-22D78E189834}"/>
    <cellStyle name="入力 2 3 10 5" xfId="5917" xr:uid="{88C84E0A-3650-4CC6-9D8B-6D4EE2DF6E63}"/>
    <cellStyle name="入力 2 3 10 5 2" xfId="16673" xr:uid="{0ABB55D4-6AA4-4B0E-BCF9-45D52F38C7EF}"/>
    <cellStyle name="入力 2 3 10 5 2 2" xfId="38363" xr:uid="{DF24B911-1C7E-42E9-839F-6F276DEC5C1D}"/>
    <cellStyle name="入力 2 3 10 5 3" xfId="27604" xr:uid="{14FCC1B3-C6A1-452E-8331-B048769FB930}"/>
    <cellStyle name="入力 2 3 10 6" xfId="6600" xr:uid="{73341DF4-DF6B-4B6E-9ECC-A3F709510A6B}"/>
    <cellStyle name="入力 2 3 10 6 2" xfId="17356" xr:uid="{8D5A0E6A-C47A-47A6-B2B4-0A2EC60EAF12}"/>
    <cellStyle name="入力 2 3 10 6 2 2" xfId="39046" xr:uid="{30B01CDE-2C45-47FE-827D-F662C75FCABD}"/>
    <cellStyle name="入力 2 3 10 6 3" xfId="28287" xr:uid="{BABAEA16-4DC4-477A-9323-F08BE0A37FA7}"/>
    <cellStyle name="入力 2 3 10 7" xfId="7279" xr:uid="{C8928E41-286F-496E-BFBC-C0DC2425E20E}"/>
    <cellStyle name="入力 2 3 10 7 2" xfId="18035" xr:uid="{5CE0142A-C9FE-44CA-B759-C04E361B8FE1}"/>
    <cellStyle name="入力 2 3 10 7 2 2" xfId="39725" xr:uid="{0702EB54-6B9A-4B46-BD41-E7B587794CF7}"/>
    <cellStyle name="入力 2 3 10 7 3" xfId="28966" xr:uid="{929D7265-BA21-4B7C-9A51-41EA74949B03}"/>
    <cellStyle name="入力 2 3 10 8" xfId="7942" xr:uid="{25B2EF64-6ECF-4FE7-A58F-0DD015BCDA8A}"/>
    <cellStyle name="入力 2 3 10 8 2" xfId="18698" xr:uid="{F04AF746-695A-4F45-82A4-D498B260EA54}"/>
    <cellStyle name="入力 2 3 10 8 2 2" xfId="40389" xr:uid="{C39B1AE0-9B43-4120-8F40-A9DD584F99D8}"/>
    <cellStyle name="入力 2 3 10 8 3" xfId="29630" xr:uid="{4256AB30-4717-4798-9F56-ADF2BAD0027B}"/>
    <cellStyle name="入力 2 3 10 9" xfId="8578" xr:uid="{8B89D46C-2178-4486-A0C5-4DD9432CF429}"/>
    <cellStyle name="入力 2 3 10 9 2" xfId="19334" xr:uid="{70B4BE18-3CA1-4BC4-ACAC-66515ECBDB00}"/>
    <cellStyle name="入力 2 3 10 9 2 2" xfId="41025" xr:uid="{E944475C-7BFE-4CFE-9C6B-A6DD4FF92D16}"/>
    <cellStyle name="入力 2 3 10 9 3" xfId="30266" xr:uid="{895A7FC4-04E6-44A4-B9FA-902FAE9EBC99}"/>
    <cellStyle name="入力 2 3 11" xfId="3289" xr:uid="{8DA8A57C-D5CC-41CE-99E2-52143ED5C785}"/>
    <cellStyle name="入力 2 3 11 10" xfId="9317" xr:uid="{A42B0D2E-12F9-47F8-A327-61725F9BF5E4}"/>
    <cellStyle name="入力 2 3 11 10 2" xfId="20074" xr:uid="{01CAA325-BBE6-4996-8892-66B9BF6BE35D}"/>
    <cellStyle name="入力 2 3 11 10 2 2" xfId="41765" xr:uid="{54F75E7A-88AC-49F4-87A4-2A7A18D50642}"/>
    <cellStyle name="入力 2 3 11 10 3" xfId="31006" xr:uid="{B5BA7546-0B19-47CF-B70E-FD01B89A66A8}"/>
    <cellStyle name="入力 2 3 11 11" xfId="9943" xr:uid="{A603B24B-7C28-4556-AE27-444DDD4F56A8}"/>
    <cellStyle name="入力 2 3 11 11 2" xfId="20700" xr:uid="{D13D29F1-0C78-4C47-8CCF-A14495D975F8}"/>
    <cellStyle name="入力 2 3 11 11 2 2" xfId="42391" xr:uid="{2195D03B-CD5E-4B21-97C2-B4EFE1D62C8F}"/>
    <cellStyle name="入力 2 3 11 11 3" xfId="31632" xr:uid="{EA5F38B6-1E88-4964-83AA-E7DC41055D6D}"/>
    <cellStyle name="入力 2 3 11 12" xfId="10578" xr:uid="{B7236E80-6BBB-4AF7-89EA-A13E4BE1A7CE}"/>
    <cellStyle name="入力 2 3 11 12 2" xfId="21335" xr:uid="{42111143-00C5-497B-9E69-3AF5C7BFFC46}"/>
    <cellStyle name="入力 2 3 11 12 2 2" xfId="43026" xr:uid="{44695EB9-8B80-4BDF-AAC8-E9700D61FCA6}"/>
    <cellStyle name="入力 2 3 11 12 3" xfId="32267" xr:uid="{4CA0D969-417B-4B7A-B4C6-DBFC40185A49}"/>
    <cellStyle name="入力 2 3 11 13" xfId="11230" xr:uid="{D630C23F-4920-4D99-AC64-6697B02268B5}"/>
    <cellStyle name="入力 2 3 11 13 2" xfId="21987" xr:uid="{0FCFCB81-B47D-4A44-A12D-7499701B0685}"/>
    <cellStyle name="入力 2 3 11 13 2 2" xfId="43678" xr:uid="{EEE20BFB-0A69-4BFE-978C-2C681BB335E0}"/>
    <cellStyle name="入力 2 3 11 13 3" xfId="32919" xr:uid="{E10717C5-05C2-4CAF-BD54-1DF51DFCFBB7}"/>
    <cellStyle name="入力 2 3 11 14" xfId="11855" xr:uid="{C857D229-A675-4478-8355-5C0F8F5C7091}"/>
    <cellStyle name="入力 2 3 11 14 2" xfId="22612" xr:uid="{AFE803D1-BAE6-427A-AE71-AF70AAE6E470}"/>
    <cellStyle name="入力 2 3 11 14 2 2" xfId="44303" xr:uid="{CB6B1194-B69B-49C1-9409-E33C29B8B9FC}"/>
    <cellStyle name="入力 2 3 11 14 3" xfId="33544" xr:uid="{BAE6938D-C266-4ECC-85C8-72F0983CCF24}"/>
    <cellStyle name="入力 2 3 11 15" xfId="12460" xr:uid="{23532ED3-36EA-4203-9753-FBF4529567CC}"/>
    <cellStyle name="入力 2 3 11 15 2" xfId="23217" xr:uid="{6271BA89-8578-40F2-B604-FD2C932D59C5}"/>
    <cellStyle name="入力 2 3 11 15 2 2" xfId="44908" xr:uid="{943708EB-CD81-4251-A74C-0FACD48FAFC8}"/>
    <cellStyle name="入力 2 3 11 15 3" xfId="34149" xr:uid="{CE0F90F6-FC8B-47DA-A038-B84B1410F3B9}"/>
    <cellStyle name="入力 2 3 11 16" xfId="13089" xr:uid="{908F03E2-3126-4E82-94F1-DA5184DF2763}"/>
    <cellStyle name="入力 2 3 11 16 2" xfId="23846" xr:uid="{ECB19EAF-C187-4001-966C-12F8A66ACA7F}"/>
    <cellStyle name="入力 2 3 11 16 2 2" xfId="45537" xr:uid="{0D876EC7-A784-4C60-8707-C302FC5BF84A}"/>
    <cellStyle name="入力 2 3 11 16 3" xfId="34778" xr:uid="{9ABA81C8-80D9-4D1B-B029-06EEBA0F4D58}"/>
    <cellStyle name="入力 2 3 11 17" xfId="13760" xr:uid="{69DE27A0-D623-498A-A651-65E4B1884CAC}"/>
    <cellStyle name="入力 2 3 11 17 2" xfId="35449" xr:uid="{CB0FEBDF-A79C-4076-B33F-CED3D5E83CEE}"/>
    <cellStyle name="入力 2 3 11 18" xfId="24689" xr:uid="{DEC2A49A-4B59-4EA2-B67F-976A7F2F4AB0}"/>
    <cellStyle name="入力 2 3 11 19" xfId="46387" xr:uid="{19A69536-5FED-4895-B824-A74050DA936E}"/>
    <cellStyle name="入力 2 3 11 2" xfId="3941" xr:uid="{E29AB7EB-629D-47A8-B5B1-31F2CA2D89AC}"/>
    <cellStyle name="入力 2 3 11 2 2" xfId="14697" xr:uid="{FABEB7A5-E471-45D6-AA2F-528F156D82A3}"/>
    <cellStyle name="入力 2 3 11 2 2 2" xfId="36387" xr:uid="{1F04E720-A82D-454D-AF56-4BC0F5F1E022}"/>
    <cellStyle name="入力 2 3 11 2 2 3" xfId="50598" xr:uid="{5F301989-0ADE-4F78-B9E2-505703BD4622}"/>
    <cellStyle name="入力 2 3 11 2 3" xfId="25629" xr:uid="{3DFF909F-63CA-4B78-AD3E-777140B2D2BC}"/>
    <cellStyle name="入力 2 3 11 2 4" xfId="48429" xr:uid="{88B6FE0F-C9BC-4D86-BF2F-A40AEDC8AAAF}"/>
    <cellStyle name="入力 2 3 11 20" xfId="47065" xr:uid="{38E7927B-ED98-4743-A77F-DEA00949853A}"/>
    <cellStyle name="入力 2 3 11 21" xfId="47749" xr:uid="{0169A4A0-F4EA-4560-92B0-9612F1ED733C}"/>
    <cellStyle name="入力 2 3 11 3" xfId="4621" xr:uid="{E74CB01A-9AC0-43ED-906E-0220E6021FBA}"/>
    <cellStyle name="入力 2 3 11 3 2" xfId="15377" xr:uid="{B84E6148-BB26-4734-9254-B224E3C69293}"/>
    <cellStyle name="入力 2 3 11 3 2 2" xfId="37067" xr:uid="{E9E8B6F7-DAE0-4537-89E6-6A7D5D9C38DD}"/>
    <cellStyle name="入力 2 3 11 3 2 3" xfId="51278" xr:uid="{7E9724CF-FA74-4569-A82A-653B451E0CBA}"/>
    <cellStyle name="入力 2 3 11 3 3" xfId="26309" xr:uid="{B75CE5C2-92C9-4823-8C70-2E7493BA90F8}"/>
    <cellStyle name="入力 2 3 11 3 4" xfId="49109" xr:uid="{8F0A9880-7AB3-45AA-BDAF-D5242A2E01A4}"/>
    <cellStyle name="入力 2 3 11 4" xfId="5297" xr:uid="{4BBC70B0-0526-43DF-963C-E46ED7E06572}"/>
    <cellStyle name="入力 2 3 11 4 2" xfId="16053" xr:uid="{2794C52B-A00B-4760-ABA5-EFEDB1E3C9E9}"/>
    <cellStyle name="入力 2 3 11 4 2 2" xfId="37743" xr:uid="{8308903A-BF2F-4B2B-B3CE-8553054B062C}"/>
    <cellStyle name="入力 2 3 11 4 3" xfId="26985" xr:uid="{25A07487-BF1A-46BD-A008-528263AD58BA}"/>
    <cellStyle name="入力 2 3 11 4 4" xfId="49918" xr:uid="{F7C8FB8F-2DB6-4DD5-A2C2-9BE12ECA306F}"/>
    <cellStyle name="入力 2 3 11 5" xfId="5977" xr:uid="{43E8284E-42AE-41B3-9A30-CEFE58525819}"/>
    <cellStyle name="入力 2 3 11 5 2" xfId="16733" xr:uid="{DD243E55-F21F-4CF7-9F59-256561DDBEC3}"/>
    <cellStyle name="入力 2 3 11 5 2 2" xfId="38423" xr:uid="{A823DE1C-733B-4257-B61C-613B227787A6}"/>
    <cellStyle name="入力 2 3 11 5 3" xfId="27664" xr:uid="{343912CB-49E9-4FC2-AC80-1492C2925F10}"/>
    <cellStyle name="入力 2 3 11 6" xfId="6660" xr:uid="{021579FD-D018-4772-8600-71474327312A}"/>
    <cellStyle name="入力 2 3 11 6 2" xfId="17416" xr:uid="{5F4B26CF-B833-4511-B8E7-EE73FD2B4A0D}"/>
    <cellStyle name="入力 2 3 11 6 2 2" xfId="39106" xr:uid="{1B395CE0-A93F-41C5-AEFB-A533F361A7FD}"/>
    <cellStyle name="入力 2 3 11 6 3" xfId="28347" xr:uid="{83026693-2318-4D20-B2CF-D273B4542C14}"/>
    <cellStyle name="入力 2 3 11 7" xfId="7339" xr:uid="{A1F52CA6-057D-420B-8D7F-AA9E2E2F380B}"/>
    <cellStyle name="入力 2 3 11 7 2" xfId="18095" xr:uid="{5C816189-9CD3-464F-A9F2-FD70EFF1D0AA}"/>
    <cellStyle name="入力 2 3 11 7 2 2" xfId="39785" xr:uid="{94988D6A-C94F-44A6-974A-87A1CA5D2F77}"/>
    <cellStyle name="入力 2 3 11 7 3" xfId="29026" xr:uid="{1BF3F57F-4E53-4FB1-9BC7-952ABDBD4046}"/>
    <cellStyle name="入力 2 3 11 8" xfId="8002" xr:uid="{D7AA9171-F87B-47C5-966C-26A89E95ED0C}"/>
    <cellStyle name="入力 2 3 11 8 2" xfId="18758" xr:uid="{8C88C6D5-86D3-473C-A619-E2B2F8F14628}"/>
    <cellStyle name="入力 2 3 11 8 2 2" xfId="40449" xr:uid="{E5A7DF9F-5DCF-49FF-B717-8A5199F9FDDA}"/>
    <cellStyle name="入力 2 3 11 8 3" xfId="29690" xr:uid="{F6ED589B-3884-4A41-A5EC-6A53630EDA86}"/>
    <cellStyle name="入力 2 3 11 9" xfId="8638" xr:uid="{111204C6-CC18-4870-A73F-C66A096E1CED}"/>
    <cellStyle name="入力 2 3 11 9 2" xfId="19394" xr:uid="{6D66A3EC-5E8F-466F-B23C-114F1C954A1F}"/>
    <cellStyle name="入力 2 3 11 9 2 2" xfId="41085" xr:uid="{E4A9E667-6CEA-4040-9C6B-A86A3C68E7CA}"/>
    <cellStyle name="入力 2 3 11 9 3" xfId="30326" xr:uid="{9FCAA54F-9A4F-4DED-9BE9-5C92047F69A3}"/>
    <cellStyle name="入力 2 3 12" xfId="2725" xr:uid="{0734FE6A-9D4D-41E1-8B2C-A39346032854}"/>
    <cellStyle name="入力 2 3 12 2" xfId="14031" xr:uid="{D1328591-AE2D-424C-855C-98236EDBB768}"/>
    <cellStyle name="入力 2 3 12 2 2" xfId="35721" xr:uid="{54ABD08D-77C1-4939-9F92-36CCF548AAA8}"/>
    <cellStyle name="入力 2 3 12 2 3" xfId="50041" xr:uid="{75EA72FC-2B34-4296-8EDB-0B44C73B1105}"/>
    <cellStyle name="入力 2 3 12 3" xfId="24962" xr:uid="{D1F76681-AB1E-4B00-BBD4-B2C5C39D5CA6}"/>
    <cellStyle name="入力 2 3 12 4" xfId="47872" xr:uid="{D64E0BF5-AE79-48E6-9666-E46B9F6B8146}"/>
    <cellStyle name="入力 2 3 13" xfId="3378" xr:uid="{13D0E3DA-7DCA-455A-92D4-B971B030DE1B}"/>
    <cellStyle name="入力 2 3 13 2" xfId="14134" xr:uid="{B9B22F1E-D407-4F87-A274-281185BF06F4}"/>
    <cellStyle name="入力 2 3 13 2 2" xfId="35824" xr:uid="{A2B6421D-539C-4466-A4F3-BC81B413D579}"/>
    <cellStyle name="入力 2 3 13 2 3" xfId="50721" xr:uid="{F7832082-B719-4E7E-863D-14DACF1F6D04}"/>
    <cellStyle name="入力 2 3 13 3" xfId="25065" xr:uid="{78B52E8A-CE8E-42B2-A2EA-21152C5B0BAC}"/>
    <cellStyle name="入力 2 3 13 4" xfId="48552" xr:uid="{BF1F2DDB-E1FF-42E2-BD26-F2CDAAD8F43B}"/>
    <cellStyle name="入力 2 3 14" xfId="4055" xr:uid="{8CC60C98-A779-4855-BDC9-52BB7FA04B1A}"/>
    <cellStyle name="入力 2 3 14 2" xfId="14811" xr:uid="{C5E57743-16B4-48F7-A432-929D8D6B6142}"/>
    <cellStyle name="入力 2 3 14 2 2" xfId="36501" xr:uid="{B84825DD-0304-49B2-9CE4-980C0E7944CF}"/>
    <cellStyle name="入力 2 3 14 3" xfId="25743" xr:uid="{A739EC97-C075-455C-93A2-0AEB8787D168}"/>
    <cellStyle name="入力 2 3 14 4" xfId="49361" xr:uid="{3629A3A1-F613-4CC9-9BFE-6832FA03C689}"/>
    <cellStyle name="入力 2 3 15" xfId="4735" xr:uid="{A77F5CD9-F240-421D-8C99-7A0834689468}"/>
    <cellStyle name="入力 2 3 15 2" xfId="15491" xr:uid="{07C8298E-1D69-436B-98C2-5BE9F0E975B1}"/>
    <cellStyle name="入力 2 3 15 2 2" xfId="37181" xr:uid="{CF1E510B-BB01-4B75-A8E0-AB1FE9896BB1}"/>
    <cellStyle name="入力 2 3 15 3" xfId="26423" xr:uid="{E6182647-7DD0-4EA8-8A81-2B1E9E372125}"/>
    <cellStyle name="入力 2 3 16" xfId="5411" xr:uid="{13D6A77C-78B9-4933-9959-7DC5B07D3BDB}"/>
    <cellStyle name="入力 2 3 16 2" xfId="16167" xr:uid="{1E03D0A1-374D-4FE4-9081-98BCF847A6A0}"/>
    <cellStyle name="入力 2 3 16 2 2" xfId="37857" xr:uid="{2CCAE55C-00B3-4868-84B4-EB3C0388A595}"/>
    <cellStyle name="入力 2 3 16 3" xfId="27099" xr:uid="{01883F59-FCDF-480C-AEF5-D3E1A08CA55B}"/>
    <cellStyle name="入力 2 3 17" xfId="6100" xr:uid="{11F15F3A-BF39-4D93-8D5A-23F5B27F9EE0}"/>
    <cellStyle name="入力 2 3 17 2" xfId="16856" xr:uid="{19B4F625-D5ED-4FF7-A927-319E063CF4C4}"/>
    <cellStyle name="入力 2 3 17 2 2" xfId="38546" xr:uid="{A1F9A820-3784-4DF5-BAA2-16C4D6D7B9C7}"/>
    <cellStyle name="入力 2 3 17 3" xfId="27787" xr:uid="{685FC9A6-BA05-4AFB-AAA1-7201167C708E}"/>
    <cellStyle name="入力 2 3 18" xfId="6774" xr:uid="{4311765F-50DA-4EC0-8714-AE727D1732AC}"/>
    <cellStyle name="入力 2 3 18 2" xfId="17530" xr:uid="{349B6588-4C09-48B0-8470-09C221D03983}"/>
    <cellStyle name="入力 2 3 18 2 2" xfId="39220" xr:uid="{65ECBCD8-551D-4C22-91EF-C25182B46440}"/>
    <cellStyle name="入力 2 3 18 3" xfId="28461" xr:uid="{E5B44FD3-D608-4DC5-A88F-2DB8CD691F82}"/>
    <cellStyle name="入力 2 3 19" xfId="8074" xr:uid="{16A43279-F3C4-4A22-A4C8-022763D8A5D4}"/>
    <cellStyle name="入力 2 3 19 2" xfId="18830" xr:uid="{5F8A1622-C5F1-4A45-9B54-6323D021F959}"/>
    <cellStyle name="入力 2 3 19 2 2" xfId="40521" xr:uid="{48CED39D-3AC8-4EB2-8D82-405902F4E24B}"/>
    <cellStyle name="入力 2 3 19 3" xfId="29762" xr:uid="{6876AA79-3877-4012-BFC6-818E0AC01192}"/>
    <cellStyle name="入力 2 3 2" xfId="2784" xr:uid="{27524CF1-545A-4A88-A2CF-0CB1782E19DB}"/>
    <cellStyle name="入力 2 3 2 10" xfId="8812" xr:uid="{4DB769A5-718C-4BE2-A22F-E57A9AF0C535}"/>
    <cellStyle name="入力 2 3 2 10 2" xfId="19568" xr:uid="{8BB6A1D0-AABB-4A8E-BC13-25ACF67354FD}"/>
    <cellStyle name="入力 2 3 2 10 2 2" xfId="41259" xr:uid="{519667C2-430D-4834-9599-09A60001BD6F}"/>
    <cellStyle name="入力 2 3 2 10 3" xfId="30500" xr:uid="{97D2474E-2EE0-45D3-888F-06C6AE416610}"/>
    <cellStyle name="入力 2 3 2 11" xfId="9437" xr:uid="{76F1CD92-0893-403E-A6C0-BFF0DC7BBB68}"/>
    <cellStyle name="入力 2 3 2 11 2" xfId="20194" xr:uid="{CEA3CE08-D8A2-40FF-89D6-B4F27EBEFE10}"/>
    <cellStyle name="入力 2 3 2 11 2 2" xfId="41885" xr:uid="{D6B49C35-9495-4A7A-AE01-65233803ABA6}"/>
    <cellStyle name="入力 2 3 2 11 3" xfId="31126" xr:uid="{478E08AB-110B-4258-9339-107107B37D7E}"/>
    <cellStyle name="入力 2 3 2 12" xfId="10072" xr:uid="{805F8638-7CD3-475B-A26A-0FB8E8219D09}"/>
    <cellStyle name="入力 2 3 2 12 2" xfId="20829" xr:uid="{3161BC18-17D3-4802-B1A0-BF17B20A01A5}"/>
    <cellStyle name="入力 2 3 2 12 2 2" xfId="42520" xr:uid="{0D8F1AEF-4099-4332-B4C8-94D1FFA7AB2D}"/>
    <cellStyle name="入力 2 3 2 12 3" xfId="31761" xr:uid="{7099EE6C-ACA2-4486-90DF-AF72BE1FD375}"/>
    <cellStyle name="入力 2 3 2 13" xfId="10724" xr:uid="{A3246524-D7A1-4646-BB79-EC2EB941D047}"/>
    <cellStyle name="入力 2 3 2 13 2" xfId="21481" xr:uid="{D48005E0-5BBA-4B20-B6FC-F71154AB6A95}"/>
    <cellStyle name="入力 2 3 2 13 2 2" xfId="43172" xr:uid="{EC8697EC-0C13-4FC0-AA6D-FA02F9A05DB7}"/>
    <cellStyle name="入力 2 3 2 13 3" xfId="32413" xr:uid="{89A90DA4-B886-4EC1-B7CB-21453753F3E5}"/>
    <cellStyle name="入力 2 3 2 14" xfId="11349" xr:uid="{14428385-636B-44BF-A067-D4A364CB45F6}"/>
    <cellStyle name="入力 2 3 2 14 2" xfId="22106" xr:uid="{4CF39694-7731-4411-B0C4-EF2B9A807169}"/>
    <cellStyle name="入力 2 3 2 14 2 2" xfId="43797" xr:uid="{D717A31C-6814-4C2D-A373-2859354DC3F8}"/>
    <cellStyle name="入力 2 3 2 14 3" xfId="33038" xr:uid="{3CCACFF9-A509-4ACC-B7C3-4036FE157331}"/>
    <cellStyle name="入力 2 3 2 15" xfId="11954" xr:uid="{1E610020-6F7C-456B-B49E-B976CEA786FB}"/>
    <cellStyle name="入力 2 3 2 15 2" xfId="22711" xr:uid="{4EB77CE4-BC80-40BC-B3D6-B6114B9A5D85}"/>
    <cellStyle name="入力 2 3 2 15 2 2" xfId="44402" xr:uid="{AA345140-9117-4366-97B8-D4691D152C29}"/>
    <cellStyle name="入力 2 3 2 15 3" xfId="33643" xr:uid="{4C87DC62-58DC-4F2C-BA60-03883E436AC1}"/>
    <cellStyle name="入力 2 3 2 16" xfId="12583" xr:uid="{D8253B43-BBC2-4AE9-9218-D65F87587851}"/>
    <cellStyle name="入力 2 3 2 16 2" xfId="23340" xr:uid="{D78ED7BE-9F03-4048-9DF9-688A72C48BCB}"/>
    <cellStyle name="入力 2 3 2 16 2 2" xfId="45031" xr:uid="{C23F59B6-1F16-4BEB-A610-9DEFB4397511}"/>
    <cellStyle name="入力 2 3 2 16 3" xfId="34272" xr:uid="{89284350-7E60-405C-B030-E4F252659B94}"/>
    <cellStyle name="入力 2 3 2 17" xfId="13254" xr:uid="{475C2619-5CD3-40D9-9561-25A447E9ED85}"/>
    <cellStyle name="入力 2 3 2 17 2" xfId="34943" xr:uid="{0B81302B-C104-452C-BAF5-3C9EB79CB685}"/>
    <cellStyle name="入力 2 3 2 18" xfId="24183" xr:uid="{378A9440-7D53-4CF6-8174-19C23A33C0BA}"/>
    <cellStyle name="入力 2 3 2 19" xfId="45881" xr:uid="{4E1916A8-3E20-42A7-9DD9-7166CF6761DC}"/>
    <cellStyle name="入力 2 3 2 2" xfId="3435" xr:uid="{085C25A1-0190-4B61-AED5-E5C1888C6B11}"/>
    <cellStyle name="入力 2 3 2 2 2" xfId="14191" xr:uid="{05D8EC75-EB8D-419E-8CCF-AAE0B8595276}"/>
    <cellStyle name="入力 2 3 2 2 2 2" xfId="35881" xr:uid="{12BD0B3E-ED18-4F28-AFB1-33EA8B32FB31}"/>
    <cellStyle name="入力 2 3 2 2 2 3" xfId="50092" xr:uid="{EC0CBE64-6461-4670-933E-AD9BCCF5F5B8}"/>
    <cellStyle name="入力 2 3 2 2 3" xfId="25122" xr:uid="{70DFEC78-0202-4FE6-A035-C1068DB380FC}"/>
    <cellStyle name="入力 2 3 2 2 4" xfId="47923" xr:uid="{FA1C10E8-E2B3-4182-85FA-126FD03FF43A}"/>
    <cellStyle name="入力 2 3 2 20" xfId="46559" xr:uid="{84CBC5A8-D8B2-476C-8C16-FF1FBD683C64}"/>
    <cellStyle name="入力 2 3 2 21" xfId="47243" xr:uid="{6F5B8F39-9F17-4220-AC88-E066C4D92D0B}"/>
    <cellStyle name="入力 2 3 2 3" xfId="4115" xr:uid="{E3048168-52B8-40E5-8227-05690184DDA7}"/>
    <cellStyle name="入力 2 3 2 3 2" xfId="14871" xr:uid="{F0E1B6A6-C6ED-499B-857C-C62C7564F402}"/>
    <cellStyle name="入力 2 3 2 3 2 2" xfId="36561" xr:uid="{A16F70DC-D949-43E9-8488-0429EE9B8826}"/>
    <cellStyle name="入力 2 3 2 3 2 3" xfId="50772" xr:uid="{DEB06ADA-F561-45E4-BE51-080BC6F55D3E}"/>
    <cellStyle name="入力 2 3 2 3 3" xfId="25803" xr:uid="{44E5DD03-AF11-4150-8B9D-F0691A205B2D}"/>
    <cellStyle name="入力 2 3 2 3 4" xfId="48603" xr:uid="{0F6C505D-A07D-4132-B349-DF046EA65561}"/>
    <cellStyle name="入力 2 3 2 4" xfId="4791" xr:uid="{3086C10D-B843-44AD-A176-DB645F190EE1}"/>
    <cellStyle name="入力 2 3 2 4 2" xfId="15547" xr:uid="{304891F8-56DF-4332-BC4C-5AD4BDBFF8EB}"/>
    <cellStyle name="入力 2 3 2 4 2 2" xfId="37237" xr:uid="{5757FCF8-603F-432A-AB14-9DEE89EC3213}"/>
    <cellStyle name="入力 2 3 2 4 3" xfId="26479" xr:uid="{29F62096-ECFD-4B93-8139-0BC50A8E52A6}"/>
    <cellStyle name="入力 2 3 2 4 4" xfId="49412" xr:uid="{2ED0F422-AD0B-41F3-B841-101D7CBE5059}"/>
    <cellStyle name="入力 2 3 2 5" xfId="5471" xr:uid="{38FC2336-F0F1-4358-BDC7-0359EF6AE2EC}"/>
    <cellStyle name="入力 2 3 2 5 2" xfId="16227" xr:uid="{E8124A5E-8490-4CD9-98CF-FC6DDC7D2F2C}"/>
    <cellStyle name="入力 2 3 2 5 2 2" xfId="37917" xr:uid="{87618F2C-D00B-427E-A9BD-001DDF5450B7}"/>
    <cellStyle name="入力 2 3 2 5 3" xfId="27159" xr:uid="{0E4C1BFE-1C5C-4CED-A234-BA916C222B19}"/>
    <cellStyle name="入力 2 3 2 6" xfId="6155" xr:uid="{350CDD76-E74E-4981-A90F-01A9CDBC7192}"/>
    <cellStyle name="入力 2 3 2 6 2" xfId="16911" xr:uid="{D48AC87A-FB13-444A-9AD8-4F1823A3816F}"/>
    <cellStyle name="入力 2 3 2 6 2 2" xfId="38601" xr:uid="{B1EFAE7D-00D1-426B-806E-D31F4BA7C1A9}"/>
    <cellStyle name="入力 2 3 2 6 3" xfId="27842" xr:uid="{3261068B-EC30-4EC2-A208-6BD53363ABB8}"/>
    <cellStyle name="入力 2 3 2 7" xfId="6834" xr:uid="{4FEC3BF5-541B-4D9C-B68A-6A834965AD80}"/>
    <cellStyle name="入力 2 3 2 7 2" xfId="17590" xr:uid="{75A0FE84-CE99-4689-8CF2-1A483D91B8AA}"/>
    <cellStyle name="入力 2 3 2 7 2 2" xfId="39280" xr:uid="{49BB4A0C-D4C5-48C6-85D5-5BF68E247AB3}"/>
    <cellStyle name="入力 2 3 2 7 3" xfId="28521" xr:uid="{8E061DB7-CD12-43EB-9697-316E9D98FEBC}"/>
    <cellStyle name="入力 2 3 2 8" xfId="7497" xr:uid="{55E8B60E-DA10-4997-81BE-BB62E48FA106}"/>
    <cellStyle name="入力 2 3 2 8 2" xfId="18253" xr:uid="{83052A20-26D0-4A8B-92FD-5544329D7270}"/>
    <cellStyle name="入力 2 3 2 8 2 2" xfId="39943" xr:uid="{FEF2C6E2-38E1-4773-A685-0E3C3E92C7B7}"/>
    <cellStyle name="入力 2 3 2 8 3" xfId="29184" xr:uid="{5C52128D-E8C4-4753-A141-40FA22AC324F}"/>
    <cellStyle name="入力 2 3 2 9" xfId="8131" xr:uid="{60A83715-C6DF-4E2E-A48D-0A253919AFB9}"/>
    <cellStyle name="入力 2 3 2 9 2" xfId="18887" xr:uid="{950FC49A-1C31-43CC-940F-3CD466903523}"/>
    <cellStyle name="入力 2 3 2 9 2 2" xfId="40578" xr:uid="{0CFDAD2D-BBCF-4666-8ECB-A8881F25A131}"/>
    <cellStyle name="入力 2 3 2 9 3" xfId="29819" xr:uid="{5C009C0C-95A7-42E8-A019-7E12774E5001}"/>
    <cellStyle name="入力 2 3 20" xfId="10015" xr:uid="{13C45281-48BD-48E5-8B22-8F42FAF70366}"/>
    <cellStyle name="入力 2 3 20 2" xfId="20772" xr:uid="{DD1EF7F8-A977-4678-8384-B068270ADBF9}"/>
    <cellStyle name="入力 2 3 20 2 2" xfId="42463" xr:uid="{98E3EF91-F0E2-4609-AFDD-07C7D53977BE}"/>
    <cellStyle name="入力 2 3 20 3" xfId="31704" xr:uid="{B3E85BC1-446F-44D4-9DF6-84CD2543FEEC}"/>
    <cellStyle name="入力 2 3 21" xfId="12532" xr:uid="{F95E37EA-6ED7-4C6D-B1EB-3BD638E60B6E}"/>
    <cellStyle name="入力 2 3 21 2" xfId="23289" xr:uid="{267E8D43-8C0E-4131-BEFD-7EE3ED0755EB}"/>
    <cellStyle name="入力 2 3 21 2 2" xfId="44980" xr:uid="{198F62DF-42D1-4840-949B-B77A62508950}"/>
    <cellStyle name="入力 2 3 21 3" xfId="34221" xr:uid="{1A6499A8-EECF-4D84-8B88-4E925888EF44}"/>
    <cellStyle name="入力 2 3 22" xfId="13203" xr:uid="{311A6952-F946-48CD-99E7-7B27D47240C0}"/>
    <cellStyle name="入力 2 3 22 2" xfId="23897" xr:uid="{B2D67501-2C86-4321-AFFA-20D5AE19D58D}"/>
    <cellStyle name="入力 2 3 22 2 2" xfId="45588" xr:uid="{97E22AD6-8AC1-4566-B5F7-5FC500A77FB4}"/>
    <cellStyle name="入力 2 3 22 3" xfId="34892" xr:uid="{7B220A85-DE51-40D9-B0AE-D565EE87D73E}"/>
    <cellStyle name="入力 2 3 23" xfId="24132" xr:uid="{1BBA5F09-263F-4F3E-9649-3B1B78EA13D6}"/>
    <cellStyle name="入力 2 3 24" xfId="45830" xr:uid="{510CF1EE-0DB3-4B05-ACAF-D6B77028D8D4}"/>
    <cellStyle name="入力 2 3 25" xfId="46508" xr:uid="{69870A44-223D-4E6E-AAD3-A56FE68D8773}"/>
    <cellStyle name="入力 2 3 26" xfId="47192" xr:uid="{03440A90-C8B8-4E23-8786-ABBE85697E9C}"/>
    <cellStyle name="入力 2 3 3" xfId="2844" xr:uid="{AEA8B6D7-105B-412A-985D-F92495C1A0C6}"/>
    <cellStyle name="入力 2 3 3 10" xfId="8872" xr:uid="{F7D2B719-A83B-4349-A9EA-96447E45107F}"/>
    <cellStyle name="入力 2 3 3 10 2" xfId="19628" xr:uid="{4C9604AC-5526-4EF1-BBDA-14C42DBB4847}"/>
    <cellStyle name="入力 2 3 3 10 2 2" xfId="41319" xr:uid="{779F359A-20C8-45CC-96EA-3441FC13A476}"/>
    <cellStyle name="入力 2 3 3 10 3" xfId="30560" xr:uid="{96E515B5-61F0-4FD8-9115-D3B095880791}"/>
    <cellStyle name="入力 2 3 3 11" xfId="9497" xr:uid="{1943FEAA-49CC-4BE9-8F3F-1AC6ADF7C8AB}"/>
    <cellStyle name="入力 2 3 3 11 2" xfId="20254" xr:uid="{DAE32279-54E9-4EAE-83C2-F00A3B61CFFD}"/>
    <cellStyle name="入力 2 3 3 11 2 2" xfId="41945" xr:uid="{470EF51B-9A30-47F9-85DB-CB8970B9F0BD}"/>
    <cellStyle name="入力 2 3 3 11 3" xfId="31186" xr:uid="{A8D47F13-22C2-4242-B96A-ED0A8E851413}"/>
    <cellStyle name="入力 2 3 3 12" xfId="10132" xr:uid="{2AD69C82-3E99-41C0-A3E9-5355F73B267F}"/>
    <cellStyle name="入力 2 3 3 12 2" xfId="20889" xr:uid="{E44CC0F2-B8C2-4DD8-B730-2D58F68509AC}"/>
    <cellStyle name="入力 2 3 3 12 2 2" xfId="42580" xr:uid="{2DFC61C6-4D90-414B-8BA5-9C845C53315F}"/>
    <cellStyle name="入力 2 3 3 12 3" xfId="31821" xr:uid="{BA3312C7-5E3C-4F45-AE62-F3AC5D646480}"/>
    <cellStyle name="入力 2 3 3 13" xfId="10784" xr:uid="{2F60FA9A-CDD1-443E-B669-117CA3D30FAD}"/>
    <cellStyle name="入力 2 3 3 13 2" xfId="21541" xr:uid="{0854158D-8FAA-4187-812C-D3E71528A32B}"/>
    <cellStyle name="入力 2 3 3 13 2 2" xfId="43232" xr:uid="{B2A55776-0B26-41AC-900D-00961A83354B}"/>
    <cellStyle name="入力 2 3 3 13 3" xfId="32473" xr:uid="{6349EF47-8B2E-4B1B-971B-50286DC9632F}"/>
    <cellStyle name="入力 2 3 3 14" xfId="11409" xr:uid="{67BFE63A-DE3C-438F-AD25-4880E6857275}"/>
    <cellStyle name="入力 2 3 3 14 2" xfId="22166" xr:uid="{33B3C847-77F7-4C5F-9A96-5D36852F58CB}"/>
    <cellStyle name="入力 2 3 3 14 2 2" xfId="43857" xr:uid="{FC1C839D-B1E1-40D4-BF5B-BA47EDEA3C6B}"/>
    <cellStyle name="入力 2 3 3 14 3" xfId="33098" xr:uid="{428E135D-1161-4F93-A400-C786417FCC95}"/>
    <cellStyle name="入力 2 3 3 15" xfId="12014" xr:uid="{67D88D9E-D526-4328-9FDB-4EEE45AD3005}"/>
    <cellStyle name="入力 2 3 3 15 2" xfId="22771" xr:uid="{AAB52250-BA3C-4B4A-9C23-D0E1E24D7041}"/>
    <cellStyle name="入力 2 3 3 15 2 2" xfId="44462" xr:uid="{11121C52-3A67-4006-AAE3-915788703E2E}"/>
    <cellStyle name="入力 2 3 3 15 3" xfId="33703" xr:uid="{3F2FD048-9A38-4F5A-883E-573A7F89980F}"/>
    <cellStyle name="入力 2 3 3 16" xfId="12643" xr:uid="{16076561-88A0-44E9-ABAD-3EA230B314CB}"/>
    <cellStyle name="入力 2 3 3 16 2" xfId="23400" xr:uid="{2D212379-BCF9-4E04-BE75-D1CE8AEBC0E4}"/>
    <cellStyle name="入力 2 3 3 16 2 2" xfId="45091" xr:uid="{1E8DB4E3-42CB-4C8B-9556-9982BF659575}"/>
    <cellStyle name="入力 2 3 3 16 3" xfId="34332" xr:uid="{159C0940-9ADD-4CE9-9430-1A1FC4DBED2A}"/>
    <cellStyle name="入力 2 3 3 17" xfId="13314" xr:uid="{FF407C25-AEA6-46E1-9C1D-FA4361571041}"/>
    <cellStyle name="入力 2 3 3 17 2" xfId="35003" xr:uid="{EA8EA36D-1E0D-4AB7-9494-345B0EE55284}"/>
    <cellStyle name="入力 2 3 3 18" xfId="24243" xr:uid="{50B69790-553B-4953-AE9D-87629B42BFEC}"/>
    <cellStyle name="入力 2 3 3 19" xfId="45941" xr:uid="{417B5565-AF9A-42C6-8D7E-ACD6E9A72692}"/>
    <cellStyle name="入力 2 3 3 2" xfId="3495" xr:uid="{A3D6691C-D8CA-41C2-BF84-493D1A28A477}"/>
    <cellStyle name="入力 2 3 3 2 2" xfId="14251" xr:uid="{7FBA6FDA-A032-4E71-9948-A195194BD187}"/>
    <cellStyle name="入力 2 3 3 2 2 2" xfId="35941" xr:uid="{611D660A-C1E4-4FF4-823A-BBF657E7D1D3}"/>
    <cellStyle name="入力 2 3 3 2 2 3" xfId="50152" xr:uid="{3C5B5D23-A29A-4972-A5F8-1977B31557FA}"/>
    <cellStyle name="入力 2 3 3 2 3" xfId="25182" xr:uid="{E97C9230-D42E-4B6D-9632-AEBCDA9F8BBA}"/>
    <cellStyle name="入力 2 3 3 2 4" xfId="47983" xr:uid="{1BD67FC3-DEE5-474B-8401-B35FD36E1B5E}"/>
    <cellStyle name="入力 2 3 3 20" xfId="46619" xr:uid="{899EF727-4EF0-40A4-BE1F-A04BBDE725CC}"/>
    <cellStyle name="入力 2 3 3 21" xfId="47303" xr:uid="{D014AA2E-BC6E-4923-888E-7E11C02F5534}"/>
    <cellStyle name="入力 2 3 3 3" xfId="4175" xr:uid="{B49D96F2-4BDD-4BD5-B498-2D50A9387CC1}"/>
    <cellStyle name="入力 2 3 3 3 2" xfId="14931" xr:uid="{F257C1B0-E92F-4FE5-8B69-503F1C3668D9}"/>
    <cellStyle name="入力 2 3 3 3 2 2" xfId="36621" xr:uid="{C7344731-8570-4499-AB72-02CC34FA0B7F}"/>
    <cellStyle name="入力 2 3 3 3 2 3" xfId="50832" xr:uid="{006FA9BB-BA35-4F47-B46E-DA06E68698F3}"/>
    <cellStyle name="入力 2 3 3 3 3" xfId="25863" xr:uid="{7A258CFB-7B42-44D6-9F88-1D1EE11412B3}"/>
    <cellStyle name="入力 2 3 3 3 4" xfId="48663" xr:uid="{115758E4-8C0D-456C-B145-008D849C31D3}"/>
    <cellStyle name="入力 2 3 3 4" xfId="4851" xr:uid="{A426CB4F-0924-4AD7-A519-50A8B97EA8B5}"/>
    <cellStyle name="入力 2 3 3 4 2" xfId="15607" xr:uid="{E1B1B19E-9E6B-4E2A-957C-3F3D45518D11}"/>
    <cellStyle name="入力 2 3 3 4 2 2" xfId="37297" xr:uid="{1AF7A0A1-B9D9-4FDC-A1E8-8ABCA115EDBC}"/>
    <cellStyle name="入力 2 3 3 4 3" xfId="26539" xr:uid="{CC099876-1BBE-49E1-9F57-87F92D7E250D}"/>
    <cellStyle name="入力 2 3 3 4 4" xfId="49472" xr:uid="{4D9D67DC-81A3-4DAB-B783-56C25527CBCF}"/>
    <cellStyle name="入力 2 3 3 5" xfId="5531" xr:uid="{D6E5815D-44A4-4985-8FF0-F0FCA30E04FF}"/>
    <cellStyle name="入力 2 3 3 5 2" xfId="16287" xr:uid="{30740786-617B-4AA9-946D-138D60610FCE}"/>
    <cellStyle name="入力 2 3 3 5 2 2" xfId="37977" xr:uid="{8EBB9CE6-9D01-4929-A901-5B5B0A9C1577}"/>
    <cellStyle name="入力 2 3 3 5 3" xfId="27218" xr:uid="{E9264B75-863D-44ED-96F8-7703AB2433B5}"/>
    <cellStyle name="入力 2 3 3 6" xfId="6214" xr:uid="{BF15140D-F3EB-400A-80A3-C5B96C3CF145}"/>
    <cellStyle name="入力 2 3 3 6 2" xfId="16970" xr:uid="{839950DE-3509-4390-89E3-A605713C0712}"/>
    <cellStyle name="入力 2 3 3 6 2 2" xfId="38660" xr:uid="{DD773FCC-1A17-4DF1-BA12-77CE1CC061A4}"/>
    <cellStyle name="入力 2 3 3 6 3" xfId="27901" xr:uid="{CC21F79D-EDB7-4235-AB50-85297CADC54D}"/>
    <cellStyle name="入力 2 3 3 7" xfId="6893" xr:uid="{7F66087E-F0D9-4F57-BE2D-F958BF828E81}"/>
    <cellStyle name="入力 2 3 3 7 2" xfId="17649" xr:uid="{D61669D3-1C80-4B71-B63D-70755DF1AF79}"/>
    <cellStyle name="入力 2 3 3 7 2 2" xfId="39339" xr:uid="{8ED37E23-09E1-45C5-9886-2AD892C8D486}"/>
    <cellStyle name="入力 2 3 3 7 3" xfId="28580" xr:uid="{C21E4E5E-A8C3-4983-8EC4-3773C07C1A8D}"/>
    <cellStyle name="入力 2 3 3 8" xfId="7556" xr:uid="{B38CDECC-A53B-4A16-B544-3F9B9E55C7A4}"/>
    <cellStyle name="入力 2 3 3 8 2" xfId="18312" xr:uid="{7BB708D5-FB18-4398-8CCE-64B408C505D3}"/>
    <cellStyle name="入力 2 3 3 8 2 2" xfId="40002" xr:uid="{AAA41E72-F917-4387-9E5A-A1D740D7AAA2}"/>
    <cellStyle name="入力 2 3 3 8 3" xfId="29243" xr:uid="{1161C55B-4B2F-425F-88F1-BC1068252BC6}"/>
    <cellStyle name="入力 2 3 3 9" xfId="8191" xr:uid="{95C859BD-A1F7-4FFC-A5B9-FCC80D54041A}"/>
    <cellStyle name="入力 2 3 3 9 2" xfId="18947" xr:uid="{74966525-390A-43DB-9513-98C67E130D1C}"/>
    <cellStyle name="入力 2 3 3 9 2 2" xfId="40638" xr:uid="{06290BC1-D255-4255-B172-693091175FAC}"/>
    <cellStyle name="入力 2 3 3 9 3" xfId="29879" xr:uid="{67079784-3292-40A2-92BE-435BC71DFE07}"/>
    <cellStyle name="入力 2 3 4" xfId="2679" xr:uid="{7E70D35B-3A1A-4EFD-A733-D217DC1FD824}"/>
    <cellStyle name="入力 2 3 4 10" xfId="8706" xr:uid="{5C9EC33A-C75D-463E-8F34-C476B3188AE9}"/>
    <cellStyle name="入力 2 3 4 10 2" xfId="19462" xr:uid="{7F6BF109-EEA0-4378-9370-F651F574BA5F}"/>
    <cellStyle name="入力 2 3 4 10 2 2" xfId="41153" xr:uid="{AA3ACB4E-10F4-4F21-832D-DA903B0E9F8F}"/>
    <cellStyle name="入力 2 3 4 10 3" xfId="30394" xr:uid="{31177B9F-C43B-4978-BC41-4C0DCDD5DA20}"/>
    <cellStyle name="入力 2 3 4 11" xfId="2764" xr:uid="{5A5958DF-C9FC-4355-8981-1141AD4C9F9E}"/>
    <cellStyle name="入力 2 3 4 11 2" xfId="14070" xr:uid="{E2339B7A-0831-430B-AB0B-FD0EF73C755B}"/>
    <cellStyle name="入力 2 3 4 11 2 2" xfId="35760" xr:uid="{4492D1CA-2CDF-4CD3-99D1-D46751081AFB}"/>
    <cellStyle name="入力 2 3 4 11 3" xfId="25001" xr:uid="{752FA164-3F97-4847-A8C6-E043798C7310}"/>
    <cellStyle name="入力 2 3 4 12" xfId="7461" xr:uid="{2506DB24-1447-46A6-98E1-69A8AD86CF7F}"/>
    <cellStyle name="入力 2 3 4 12 2" xfId="18217" xr:uid="{8AF1593F-6D74-4420-A8C1-483058366F42}"/>
    <cellStyle name="入力 2 3 4 12 2 2" xfId="39907" xr:uid="{109A30A7-5F66-4342-A16D-EAD849F7C8BA}"/>
    <cellStyle name="入力 2 3 4 12 3" xfId="29148" xr:uid="{54DFAB38-23F8-48A9-970A-DC884AC6AF2E}"/>
    <cellStyle name="入力 2 3 4 13" xfId="10640" xr:uid="{0A6A5F72-0E80-4B8C-84FD-7EFACCBE68B2}"/>
    <cellStyle name="入力 2 3 4 13 2" xfId="21397" xr:uid="{A68DF7BA-6B78-4D5A-A35C-F1E37FF9A187}"/>
    <cellStyle name="入力 2 3 4 13 2 2" xfId="43088" xr:uid="{4EDE5ED3-5530-43A2-B27E-DA292D91F5BB}"/>
    <cellStyle name="入力 2 3 4 13 3" xfId="32329" xr:uid="{28E505A3-9D20-4195-A226-89509A354929}"/>
    <cellStyle name="入力 2 3 4 14" xfId="7384" xr:uid="{123F2504-2F1C-4668-8B66-560A843AA3D7}"/>
    <cellStyle name="入力 2 3 4 14 2" xfId="18140" xr:uid="{7560DFB9-5A57-433D-AA4E-1518001D1438}"/>
    <cellStyle name="入力 2 3 4 14 2 2" xfId="39830" xr:uid="{9743CD0B-A674-4CDC-851D-3C6BFA3D106F}"/>
    <cellStyle name="入力 2 3 4 14 3" xfId="29071" xr:uid="{F673A0F0-8900-490A-9654-0BA0D051F1BE}"/>
    <cellStyle name="入力 2 3 4 15" xfId="8113" xr:uid="{23E71CD4-9393-4BE2-9866-B046B29D39F9}"/>
    <cellStyle name="入力 2 3 4 15 2" xfId="18869" xr:uid="{F7585CB1-8B16-4020-9ACC-B94B2023A0FE}"/>
    <cellStyle name="入力 2 3 4 15 2 2" xfId="40560" xr:uid="{D3C43B54-26DD-4A8C-9B00-0822FFF6F350}"/>
    <cellStyle name="入力 2 3 4 15 3" xfId="29801" xr:uid="{6302C4B9-8D6B-4DE6-8B30-90AE401C1256}"/>
    <cellStyle name="入力 2 3 4 16" xfId="10055" xr:uid="{B576B0AF-A0E3-4512-85D4-7411BDE5230C}"/>
    <cellStyle name="入力 2 3 4 16 2" xfId="20812" xr:uid="{CFC2822A-2E61-4272-ABE1-0AA81EC693DE}"/>
    <cellStyle name="入力 2 3 4 16 2 2" xfId="42503" xr:uid="{D4534E4A-AF77-482A-A6AC-430D2B11344B}"/>
    <cellStyle name="入力 2 3 4 16 3" xfId="31744" xr:uid="{0D73688C-0783-40E2-A0EF-1F44B1F9BF0F}"/>
    <cellStyle name="入力 2 3 4 17" xfId="13157" xr:uid="{81AD420C-1D20-4FC9-A6AF-49711E43B612}"/>
    <cellStyle name="入力 2 3 4 17 2" xfId="34846" xr:uid="{6E97E3F0-3B43-4FF8-A9FA-4332A167CB23}"/>
    <cellStyle name="入力 2 3 4 18" xfId="24086" xr:uid="{2A27DEF5-7BD4-4D77-8A24-5D706367C941}"/>
    <cellStyle name="入力 2 3 4 19" xfId="45784" xr:uid="{39F2C77A-C71A-4C03-9F70-82EE11ACCECB}"/>
    <cellStyle name="入力 2 3 4 2" xfId="2514" xr:uid="{C31A0B43-6EC2-41CA-9731-69DB87C60EFC}"/>
    <cellStyle name="入力 2 3 4 2 2" xfId="13883" xr:uid="{7D361A27-E927-44D9-A858-46CE99B78067}"/>
    <cellStyle name="入力 2 3 4 2 2 2" xfId="35573" xr:uid="{E4C70752-C1E8-41EE-8B41-275B5CBD1A65}"/>
    <cellStyle name="入力 2 3 4 2 2 3" xfId="49995" xr:uid="{AE0F0962-0C30-4813-B956-22875CF05400}"/>
    <cellStyle name="入力 2 3 4 2 3" xfId="24814" xr:uid="{D750694A-0CAC-474A-8333-6315FAA5924B}"/>
    <cellStyle name="入力 2 3 4 2 4" xfId="47826" xr:uid="{452FBABE-E8D5-46CF-9A49-275868EBCA9A}"/>
    <cellStyle name="入力 2 3 4 20" xfId="46462" xr:uid="{D8303E5F-5895-44A4-A68F-7313D22F3F71}"/>
    <cellStyle name="入力 2 3 4 21" xfId="47146" xr:uid="{0E55C2BF-D12D-4210-BA8A-70F5BC3D643B}"/>
    <cellStyle name="入力 2 3 4 3" xfId="4009" xr:uid="{FD19CD47-3366-487A-BC0B-5784E67345F7}"/>
    <cellStyle name="入力 2 3 4 3 2" xfId="14765" xr:uid="{226CE202-187A-4AA0-BE9A-B6FB93F66318}"/>
    <cellStyle name="入力 2 3 4 3 2 2" xfId="36455" xr:uid="{AF0BFB60-CD80-4362-AF91-F997921A00F1}"/>
    <cellStyle name="入力 2 3 4 3 2 3" xfId="50675" xr:uid="{E80F78DD-2E83-47FD-937C-5BA09F090A91}"/>
    <cellStyle name="入力 2 3 4 3 3" xfId="25697" xr:uid="{47FE4508-2DC8-4D3F-AEEB-A6BEFEAA3964}"/>
    <cellStyle name="入力 2 3 4 3 4" xfId="48506" xr:uid="{98874070-B7DC-44B1-8C13-07252E83B978}"/>
    <cellStyle name="入力 2 3 4 4" xfId="4689" xr:uid="{45EA41BC-A20A-4448-82D6-3AC50A556171}"/>
    <cellStyle name="入力 2 3 4 4 2" xfId="15445" xr:uid="{72985C34-AA1B-42E3-97C3-18850A35AE86}"/>
    <cellStyle name="入力 2 3 4 4 2 2" xfId="37135" xr:uid="{2EB720F9-A687-47F4-8E15-D3FE63093C3F}"/>
    <cellStyle name="入力 2 3 4 4 3" xfId="26377" xr:uid="{056CC508-AAAA-43B5-8EC5-38274D9620D4}"/>
    <cellStyle name="入力 2 3 4 4 4" xfId="49315" xr:uid="{6B020D69-375E-4F96-8A81-4B1324C22CA1}"/>
    <cellStyle name="入力 2 3 4 5" xfId="5365" xr:uid="{4FD754F8-2625-4A09-9551-DE611C47B77A}"/>
    <cellStyle name="入力 2 3 4 5 2" xfId="16121" xr:uid="{7D61CE45-00A1-4546-9EA0-F8BC5399BBD7}"/>
    <cellStyle name="入力 2 3 4 5 2 2" xfId="37811" xr:uid="{BE7185EB-1D5E-45BA-AEDE-E286C302F3CD}"/>
    <cellStyle name="入力 2 3 4 5 3" xfId="27053" xr:uid="{EFB5D973-75C4-4D6D-876D-02BE338D2BAD}"/>
    <cellStyle name="入力 2 3 4 6" xfId="6054" xr:uid="{107B46D0-8F24-4192-9A25-BA957EA7F3FE}"/>
    <cellStyle name="入力 2 3 4 6 2" xfId="16810" xr:uid="{CCD32035-04ED-4C0D-BED6-6493A058417E}"/>
    <cellStyle name="入力 2 3 4 6 2 2" xfId="38500" xr:uid="{580CEBFA-2CEE-4590-B978-5D04A0B931AF}"/>
    <cellStyle name="入力 2 3 4 6 3" xfId="27741" xr:uid="{D5F131A5-639B-46A1-8542-69C8BCF4F426}"/>
    <cellStyle name="入力 2 3 4 7" xfId="6728" xr:uid="{CE68E75A-63CF-4562-BD40-4FC9B5E41468}"/>
    <cellStyle name="入力 2 3 4 7 2" xfId="17484" xr:uid="{449C8CAE-7F34-40AA-AC98-37272E33A6DC}"/>
    <cellStyle name="入力 2 3 4 7 2 2" xfId="39174" xr:uid="{D14B436F-9900-4600-9BC8-60536DC85DEF}"/>
    <cellStyle name="入力 2 3 4 7 3" xfId="28415" xr:uid="{1727BAE4-E365-405F-8747-F1049B40E27C}"/>
    <cellStyle name="入力 2 3 4 8" xfId="7404" xr:uid="{60DCA527-E3FA-42E5-871A-2D1E631E3B91}"/>
    <cellStyle name="入力 2 3 4 8 2" xfId="18160" xr:uid="{6CED47A4-D483-44AB-98E0-E49D629591EF}"/>
    <cellStyle name="入力 2 3 4 8 2 2" xfId="39850" xr:uid="{CE49AABA-D9EB-444A-8560-D1B1F284E30D}"/>
    <cellStyle name="入力 2 3 4 8 3" xfId="29091" xr:uid="{3F976668-DA8B-442C-AFB6-FC63B9A954C4}"/>
    <cellStyle name="入力 2 3 4 9" xfId="2609" xr:uid="{0CE1139C-7C47-42EC-84C5-589A855A5CF8}"/>
    <cellStyle name="入力 2 3 4 9 2" xfId="13978" xr:uid="{6AD75FB6-C461-4C07-9FDE-8F287B260443}"/>
    <cellStyle name="入力 2 3 4 9 2 2" xfId="35668" xr:uid="{46C27095-F7E6-4046-B124-D0266FB40278}"/>
    <cellStyle name="入力 2 3 4 9 3" xfId="24909" xr:uid="{04927241-51EE-459B-BB34-EFE93E7D11CC}"/>
    <cellStyle name="入力 2 3 5" xfId="2959" xr:uid="{AFD1F38B-E6F8-4639-A019-E26253C4563A}"/>
    <cellStyle name="入力 2 3 5 10" xfId="8987" xr:uid="{417A2B9F-A0A0-4DE0-9D7B-67064109AEA9}"/>
    <cellStyle name="入力 2 3 5 10 2" xfId="19744" xr:uid="{718F3A8F-6EC6-4389-ABAD-6291223078DA}"/>
    <cellStyle name="入力 2 3 5 10 2 2" xfId="41435" xr:uid="{6129AD8B-ECC2-4941-9489-B5039595EEE8}"/>
    <cellStyle name="入力 2 3 5 10 3" xfId="30676" xr:uid="{76C2A79F-9AE5-4CB7-9633-335640173A6D}"/>
    <cellStyle name="入力 2 3 5 11" xfId="9613" xr:uid="{6C7F1EE5-AFC3-40C2-B438-0DFD0D1339C1}"/>
    <cellStyle name="入力 2 3 5 11 2" xfId="20370" xr:uid="{F95F18C8-11BD-4A6C-BC01-CE422572D594}"/>
    <cellStyle name="入力 2 3 5 11 2 2" xfId="42061" xr:uid="{7A2F0398-AC98-46BA-A785-DEACB1C514DF}"/>
    <cellStyle name="入力 2 3 5 11 3" xfId="31302" xr:uid="{20A270A6-4953-4AC7-8C80-4A33A58381EB}"/>
    <cellStyle name="入力 2 3 5 12" xfId="10248" xr:uid="{9A9796FD-D39B-4F7A-9FAF-E632BC96A838}"/>
    <cellStyle name="入力 2 3 5 12 2" xfId="21005" xr:uid="{C7E2552B-99C7-4D8F-8C39-871CAE38381C}"/>
    <cellStyle name="入力 2 3 5 12 2 2" xfId="42696" xr:uid="{B14B85F7-8C04-42C5-961E-E5DCBA5F161B}"/>
    <cellStyle name="入力 2 3 5 12 3" xfId="31937" xr:uid="{E1169BED-560A-45A2-8DBE-2F70FCE33CD7}"/>
    <cellStyle name="入力 2 3 5 13" xfId="10900" xr:uid="{4CCC77FC-C0E6-496B-9BC3-E138984B15C7}"/>
    <cellStyle name="入力 2 3 5 13 2" xfId="21657" xr:uid="{3BE3EB1D-3D78-4B1C-B64A-2BDE6E08C168}"/>
    <cellStyle name="入力 2 3 5 13 2 2" xfId="43348" xr:uid="{AA80E6A7-E739-4280-826E-BD5FC58DB838}"/>
    <cellStyle name="入力 2 3 5 13 3" xfId="32589" xr:uid="{F3E8DB21-42AD-4CC3-A14E-61D42C1514FA}"/>
    <cellStyle name="入力 2 3 5 14" xfId="11525" xr:uid="{BB26A815-9BF2-4CED-A082-34F5073E412E}"/>
    <cellStyle name="入力 2 3 5 14 2" xfId="22282" xr:uid="{CCF653F5-A547-419C-8CBD-76668ED7558E}"/>
    <cellStyle name="入力 2 3 5 14 2 2" xfId="43973" xr:uid="{5309A63F-E2B6-484E-AE35-572AE5D42BD0}"/>
    <cellStyle name="入力 2 3 5 14 3" xfId="33214" xr:uid="{85B2EF17-5B3D-4F81-8720-CFE04F673971}"/>
    <cellStyle name="入力 2 3 5 15" xfId="12130" xr:uid="{B6175F2D-4EEA-42C7-8341-34F340FDC118}"/>
    <cellStyle name="入力 2 3 5 15 2" xfId="22887" xr:uid="{4044EDC5-4DBE-49B6-B0DF-300B7A03E74C}"/>
    <cellStyle name="入力 2 3 5 15 2 2" xfId="44578" xr:uid="{164132EB-BB3D-42DB-B0BD-A789A954BAFD}"/>
    <cellStyle name="入力 2 3 5 15 3" xfId="33819" xr:uid="{D722FBE0-E34D-47CF-8B34-31169164B998}"/>
    <cellStyle name="入力 2 3 5 16" xfId="12759" xr:uid="{DD5DC023-EDBB-47CB-ACA7-D875E3FD9651}"/>
    <cellStyle name="入力 2 3 5 16 2" xfId="23516" xr:uid="{55890B7E-A569-4488-8DEB-7870AF1ECBA5}"/>
    <cellStyle name="入力 2 3 5 16 2 2" xfId="45207" xr:uid="{27CC64F7-E387-492A-9ECF-37B15BC9D409}"/>
    <cellStyle name="入力 2 3 5 16 3" xfId="34448" xr:uid="{3F27466B-BB40-4245-81BA-ADBC0E246321}"/>
    <cellStyle name="入力 2 3 5 17" xfId="13430" xr:uid="{F8902380-D760-4C50-8FDC-14B523D12377}"/>
    <cellStyle name="入力 2 3 5 17 2" xfId="35119" xr:uid="{DC52FCE5-6650-44DB-940F-04C8C58E43D3}"/>
    <cellStyle name="入力 2 3 5 18" xfId="24359" xr:uid="{7B621E7D-E594-4034-9665-D681BB55DE55}"/>
    <cellStyle name="入力 2 3 5 19" xfId="46057" xr:uid="{3CDCFCCD-D530-4D6F-A652-1D166AC81892}"/>
    <cellStyle name="入力 2 3 5 2" xfId="3611" xr:uid="{20D21E56-871C-4201-8CEC-8BA88F2550F3}"/>
    <cellStyle name="入力 2 3 5 2 2" xfId="14367" xr:uid="{5E32C16E-1433-479F-816A-9B022A4E776C}"/>
    <cellStyle name="入力 2 3 5 2 2 2" xfId="36057" xr:uid="{03032698-2974-4082-878A-0941E53CE507}"/>
    <cellStyle name="入力 2 3 5 2 2 3" xfId="50268" xr:uid="{C9D240AD-4F5B-4784-8F04-683737273377}"/>
    <cellStyle name="入力 2 3 5 2 3" xfId="25299" xr:uid="{CD2314BD-EE62-4B4E-B230-FB030EB85E15}"/>
    <cellStyle name="入力 2 3 5 2 4" xfId="48099" xr:uid="{6E8D951C-E1B8-4B28-A24D-A4566FB27AE7}"/>
    <cellStyle name="入力 2 3 5 20" xfId="46735" xr:uid="{F368EF91-ED26-41E9-8E5F-16303DA6FA0A}"/>
    <cellStyle name="入力 2 3 5 21" xfId="47419" xr:uid="{6E52D9C8-471C-4200-AD78-E52E24AA34F6}"/>
    <cellStyle name="入力 2 3 5 3" xfId="4291" xr:uid="{24CF4B9E-8EB1-4B7C-B8B7-1E60059D72A8}"/>
    <cellStyle name="入力 2 3 5 3 2" xfId="15047" xr:uid="{F2D097EB-7FF8-43A6-96D3-3E29ACA0CD61}"/>
    <cellStyle name="入力 2 3 5 3 2 2" xfId="36737" xr:uid="{9D3F0C93-811A-4308-883B-267B7FD8D427}"/>
    <cellStyle name="入力 2 3 5 3 2 3" xfId="50948" xr:uid="{38DBAB17-E547-4A0B-BC84-BABA3AA490D9}"/>
    <cellStyle name="入力 2 3 5 3 3" xfId="25979" xr:uid="{50C0E82E-1B39-450D-80B0-84CB1F042863}"/>
    <cellStyle name="入力 2 3 5 3 4" xfId="48779" xr:uid="{9CB31D2F-3452-48DB-9520-3B684255257F}"/>
    <cellStyle name="入力 2 3 5 4" xfId="4967" xr:uid="{430B9E50-D583-4BC5-88B9-DC1DBC01B921}"/>
    <cellStyle name="入力 2 3 5 4 2" xfId="15723" xr:uid="{3EFCB538-B9AC-4DE2-A39C-AEB49748CEA2}"/>
    <cellStyle name="入力 2 3 5 4 2 2" xfId="37413" xr:uid="{5181D3EE-611D-4067-9DC2-3A7FE621DA0D}"/>
    <cellStyle name="入力 2 3 5 4 3" xfId="26655" xr:uid="{247E2FCE-0BB9-44E3-8DB4-E55B77334B55}"/>
    <cellStyle name="入力 2 3 5 4 4" xfId="49588" xr:uid="{22D2AF29-CE0A-4F96-89DF-329BD57D67D6}"/>
    <cellStyle name="入力 2 3 5 5" xfId="5647" xr:uid="{D5032380-58F9-4ADC-8623-0951208B7BBD}"/>
    <cellStyle name="入力 2 3 5 5 2" xfId="16403" xr:uid="{1BE009F2-FFCC-4FF6-BF9B-C7DCA64E9213}"/>
    <cellStyle name="入力 2 3 5 5 2 2" xfId="38093" xr:uid="{A1D11C72-C1AB-4924-B983-A93196B253CC}"/>
    <cellStyle name="入力 2 3 5 5 3" xfId="27334" xr:uid="{30F9D638-EECE-4965-8CC5-BBA6B5C52643}"/>
    <cellStyle name="入力 2 3 5 6" xfId="6330" xr:uid="{07DD4305-0752-4AD0-A0DE-2E852E8EFC16}"/>
    <cellStyle name="入力 2 3 5 6 2" xfId="17086" xr:uid="{A1715146-F630-4D6D-9276-947BDE62B02A}"/>
    <cellStyle name="入力 2 3 5 6 2 2" xfId="38776" xr:uid="{086F5640-A322-408A-8274-3A6F02172110}"/>
    <cellStyle name="入力 2 3 5 6 3" xfId="28017" xr:uid="{1BB89AD7-5C17-4CD9-ACC2-C85CBE705DEC}"/>
    <cellStyle name="入力 2 3 5 7" xfId="7009" xr:uid="{49B55361-24DE-4988-BAA7-8832E598C470}"/>
    <cellStyle name="入力 2 3 5 7 2" xfId="17765" xr:uid="{02ACC494-E336-49C8-90EF-DABC2374D54E}"/>
    <cellStyle name="入力 2 3 5 7 2 2" xfId="39455" xr:uid="{10019363-B5E8-4BE2-B2A5-790382ACD71F}"/>
    <cellStyle name="入力 2 3 5 7 3" xfId="28696" xr:uid="{E3676BD5-29C0-4DFF-A6E6-CB33B795F553}"/>
    <cellStyle name="入力 2 3 5 8" xfId="7672" xr:uid="{8A3DEA44-0006-47F5-8FD4-11628B328B5E}"/>
    <cellStyle name="入力 2 3 5 8 2" xfId="18428" xr:uid="{F6E76A44-1EE3-4A02-9E57-58D837EE60B1}"/>
    <cellStyle name="入力 2 3 5 8 2 2" xfId="40119" xr:uid="{7D4D9444-5729-4DC1-A9D6-7C4CA5ED64D7}"/>
    <cellStyle name="入力 2 3 5 8 3" xfId="29360" xr:uid="{D6142B6B-E21A-44A7-8560-3D2C80C2A720}"/>
    <cellStyle name="入力 2 3 5 9" xfId="8308" xr:uid="{B4355227-0FA7-482B-A609-1589CF1FE8F4}"/>
    <cellStyle name="入力 2 3 5 9 2" xfId="19064" xr:uid="{7F89FF6F-D17D-455D-ABA2-86435A93723C}"/>
    <cellStyle name="入力 2 3 5 9 2 2" xfId="40755" xr:uid="{CE472D3B-9DCA-4CBF-B41C-D2160E189E0B}"/>
    <cellStyle name="入力 2 3 5 9 3" xfId="29996" xr:uid="{474C8E42-94F4-48EF-A614-29789774313C}"/>
    <cellStyle name="入力 2 3 6" xfId="3004" xr:uid="{2CD66F08-3049-45D2-AB43-1775C1019FCB}"/>
    <cellStyle name="入力 2 3 6 10" xfId="9032" xr:uid="{8B94B772-C519-49CF-BB21-129CAF36B2D2}"/>
    <cellStyle name="入力 2 3 6 10 2" xfId="19789" xr:uid="{BB46FBB2-27C0-4823-8BDF-43ABB8667BBC}"/>
    <cellStyle name="入力 2 3 6 10 2 2" xfId="41480" xr:uid="{F36AC36E-780A-400D-A781-8BB1BC7DAA3C}"/>
    <cellStyle name="入力 2 3 6 10 3" xfId="30721" xr:uid="{71694DCE-ACD9-4DE7-BC08-207C10CF54F1}"/>
    <cellStyle name="入力 2 3 6 11" xfId="9658" xr:uid="{1F526E00-53E3-4B54-87CF-C98B48B35D5B}"/>
    <cellStyle name="入力 2 3 6 11 2" xfId="20415" xr:uid="{44BC3989-D15B-4A57-A03D-0630FBDD7432}"/>
    <cellStyle name="入力 2 3 6 11 2 2" xfId="42106" xr:uid="{1B57F26C-A1FE-4735-AB52-F8AADF025A7C}"/>
    <cellStyle name="入力 2 3 6 11 3" xfId="31347" xr:uid="{8B5F6453-FBA2-4D63-8BB7-EB272CA4B6A3}"/>
    <cellStyle name="入力 2 3 6 12" xfId="10293" xr:uid="{5C83E28E-535F-4F6D-89EE-1BBD9F4A6AC6}"/>
    <cellStyle name="入力 2 3 6 12 2" xfId="21050" xr:uid="{BBC04270-4E5B-45A9-AE33-0A67340A0199}"/>
    <cellStyle name="入力 2 3 6 12 2 2" xfId="42741" xr:uid="{D22C8F9E-05FA-46E3-A51F-D192DA7726EB}"/>
    <cellStyle name="入力 2 3 6 12 3" xfId="31982" xr:uid="{3A2DD153-7122-4EB3-88C6-34C96CB80184}"/>
    <cellStyle name="入力 2 3 6 13" xfId="10945" xr:uid="{C63E5F19-FE5B-4F93-9975-500FFBFCD4EB}"/>
    <cellStyle name="入力 2 3 6 13 2" xfId="21702" xr:uid="{589046BD-164A-4C94-8203-4D587D95ED39}"/>
    <cellStyle name="入力 2 3 6 13 2 2" xfId="43393" xr:uid="{4C2E5FAF-75E0-45D7-A7CB-529B55A08B40}"/>
    <cellStyle name="入力 2 3 6 13 3" xfId="32634" xr:uid="{DF96B966-3E45-4D1D-BAA7-92BE581011DA}"/>
    <cellStyle name="入力 2 3 6 14" xfId="11570" xr:uid="{86005B53-6873-4072-84D7-26A3107B17C5}"/>
    <cellStyle name="入力 2 3 6 14 2" xfId="22327" xr:uid="{CB8CF17B-2ACE-4EAD-AEB2-5475A96ED812}"/>
    <cellStyle name="入力 2 3 6 14 2 2" xfId="44018" xr:uid="{767DFA06-662F-4124-990E-52D514C91915}"/>
    <cellStyle name="入力 2 3 6 14 3" xfId="33259" xr:uid="{E72507FE-87B0-41DE-9081-A213770E31CF}"/>
    <cellStyle name="入力 2 3 6 15" xfId="12175" xr:uid="{0186CFCF-9884-4E6B-BC70-A92636DB70F8}"/>
    <cellStyle name="入力 2 3 6 15 2" xfId="22932" xr:uid="{D623663E-0E04-4EBE-A04C-F18693B03DFF}"/>
    <cellStyle name="入力 2 3 6 15 2 2" xfId="44623" xr:uid="{10267832-FBC7-46D3-8E81-6230D7F07259}"/>
    <cellStyle name="入力 2 3 6 15 3" xfId="33864" xr:uid="{46C30B57-CC81-4DC7-8100-00A6D84C1562}"/>
    <cellStyle name="入力 2 3 6 16" xfId="12804" xr:uid="{290863CE-2A05-4A10-A23C-23ED4C2B6C4F}"/>
    <cellStyle name="入力 2 3 6 16 2" xfId="23561" xr:uid="{8926FC7F-1A47-4ABC-A189-95FD05D9F904}"/>
    <cellStyle name="入力 2 3 6 16 2 2" xfId="45252" xr:uid="{1FB642CB-FDCC-40BB-8685-38227AD1CE6A}"/>
    <cellStyle name="入力 2 3 6 16 3" xfId="34493" xr:uid="{A4A7172B-62D0-4247-A058-6365E3D7554B}"/>
    <cellStyle name="入力 2 3 6 17" xfId="13475" xr:uid="{2A50B153-1AB9-4A34-A29A-64A05F0451B8}"/>
    <cellStyle name="入力 2 3 6 17 2" xfId="35164" xr:uid="{6E4B2742-FE97-46A7-B362-A0BDFB1B0057}"/>
    <cellStyle name="入力 2 3 6 18" xfId="24404" xr:uid="{2EDD1D2D-359D-4B99-8871-D7DF952E6804}"/>
    <cellStyle name="入力 2 3 6 19" xfId="46102" xr:uid="{0EF52124-3B3C-442E-B144-5BEBB206BE98}"/>
    <cellStyle name="入力 2 3 6 2" xfId="3656" xr:uid="{45301DD7-0C5F-47DC-9DE7-B1F947C29D92}"/>
    <cellStyle name="入力 2 3 6 2 2" xfId="14412" xr:uid="{19E7234F-508F-4A95-825A-F6C9A6C5AFCE}"/>
    <cellStyle name="入力 2 3 6 2 2 2" xfId="36102" xr:uid="{2ADAD1BE-20F8-4E13-8FE6-E7AE8B3DA0FB}"/>
    <cellStyle name="入力 2 3 6 2 2 3" xfId="50313" xr:uid="{D670625E-CCC1-49D4-9FDF-EB64264EF9CD}"/>
    <cellStyle name="入力 2 3 6 2 3" xfId="25344" xr:uid="{9495EB7E-58E0-4FDB-A607-547817778F95}"/>
    <cellStyle name="入力 2 3 6 2 4" xfId="48144" xr:uid="{C6D7A04E-45C7-44EC-911B-4B37EB03820C}"/>
    <cellStyle name="入力 2 3 6 20" xfId="46780" xr:uid="{76098689-F099-4872-8F1C-54B06236B490}"/>
    <cellStyle name="入力 2 3 6 21" xfId="47464" xr:uid="{32BB7C07-1CDE-4178-9B20-5A2EB3C698DC}"/>
    <cellStyle name="入力 2 3 6 3" xfId="4336" xr:uid="{9E7F2BBD-DC72-46F7-86BA-D7BD6A46FAD2}"/>
    <cellStyle name="入力 2 3 6 3 2" xfId="15092" xr:uid="{4FF67BD1-09DC-4DD5-BBB0-76FE7806C1C9}"/>
    <cellStyle name="入力 2 3 6 3 2 2" xfId="36782" xr:uid="{85673307-3AAE-46D4-B810-F955DC6DD2B3}"/>
    <cellStyle name="入力 2 3 6 3 2 3" xfId="50993" xr:uid="{57C0AC91-26A6-4B12-BB05-425AB788CE87}"/>
    <cellStyle name="入力 2 3 6 3 3" xfId="26024" xr:uid="{6E706B8A-E2D5-4B63-94A0-973C19951B1D}"/>
    <cellStyle name="入力 2 3 6 3 4" xfId="48824" xr:uid="{21DC2A0D-69CB-4253-8AE2-F6A9C800F464}"/>
    <cellStyle name="入力 2 3 6 4" xfId="5012" xr:uid="{E9EBE14D-7E3F-4CAA-B076-FC3216C14A1C}"/>
    <cellStyle name="入力 2 3 6 4 2" xfId="15768" xr:uid="{BF2C1E24-6451-4F06-A4F4-16FEE46FC719}"/>
    <cellStyle name="入力 2 3 6 4 2 2" xfId="37458" xr:uid="{DABBFC0A-12E5-4273-B364-DE39A34EBE91}"/>
    <cellStyle name="入力 2 3 6 4 3" xfId="26700" xr:uid="{A55D6078-233D-4FF6-B89D-0A068A7A5884}"/>
    <cellStyle name="入力 2 3 6 4 4" xfId="49633" xr:uid="{26661C5F-E059-4B32-ACFD-A13AA52E1958}"/>
    <cellStyle name="入力 2 3 6 5" xfId="5692" xr:uid="{8CAF467B-9335-4001-B905-1868EF76B02F}"/>
    <cellStyle name="入力 2 3 6 5 2" xfId="16448" xr:uid="{4DE9BAB6-2B7A-4C16-8C67-5CBC6A7D12F8}"/>
    <cellStyle name="入力 2 3 6 5 2 2" xfId="38138" xr:uid="{72491E12-061B-4FEB-B34D-C705FA3AE6A5}"/>
    <cellStyle name="入力 2 3 6 5 3" xfId="27379" xr:uid="{F310F43D-101A-4DF6-859C-867AAA35B801}"/>
    <cellStyle name="入力 2 3 6 6" xfId="6375" xr:uid="{724A344D-EACF-4413-BB7B-3E9121995AA1}"/>
    <cellStyle name="入力 2 3 6 6 2" xfId="17131" xr:uid="{D17AAAB2-A2C9-40E3-8C5C-2689391F0992}"/>
    <cellStyle name="入力 2 3 6 6 2 2" xfId="38821" xr:uid="{8AFC0202-86D5-4127-ACA2-53CB1DC13CE3}"/>
    <cellStyle name="入力 2 3 6 6 3" xfId="28062" xr:uid="{36F182CA-DC87-4D7A-BB52-2C75D0239570}"/>
    <cellStyle name="入力 2 3 6 7" xfId="7054" xr:uid="{CBEE0B55-E40A-475F-9EF0-348E830698F9}"/>
    <cellStyle name="入力 2 3 6 7 2" xfId="17810" xr:uid="{9D375FAF-0528-4D62-A980-43B3A2064490}"/>
    <cellStyle name="入力 2 3 6 7 2 2" xfId="39500" xr:uid="{F9F34037-66F4-47F5-9D54-10CEE71F7F7F}"/>
    <cellStyle name="入力 2 3 6 7 3" xfId="28741" xr:uid="{A0E69F50-4F6F-403B-B64D-D365B523914D}"/>
    <cellStyle name="入力 2 3 6 8" xfId="7717" xr:uid="{5F6EC5C3-3913-44D6-A388-6AA376ECCECD}"/>
    <cellStyle name="入力 2 3 6 8 2" xfId="18473" xr:uid="{44DBD349-88DD-4058-A2DF-F11CE1594629}"/>
    <cellStyle name="入力 2 3 6 8 2 2" xfId="40164" xr:uid="{B8555546-7CFE-428E-B200-E70D19A6D8F4}"/>
    <cellStyle name="入力 2 3 6 8 3" xfId="29405" xr:uid="{403FCF8D-CCC6-4AE8-99F5-4902569F28DF}"/>
    <cellStyle name="入力 2 3 6 9" xfId="8353" xr:uid="{0EC00BFA-7316-4445-B50E-8400014A535C}"/>
    <cellStyle name="入力 2 3 6 9 2" xfId="19109" xr:uid="{01CA197D-4AC5-4A6E-96E9-25BB9E05E042}"/>
    <cellStyle name="入力 2 3 6 9 2 2" xfId="40800" xr:uid="{9339AD65-2AE2-4A89-9AD3-D4B2DE695B3E}"/>
    <cellStyle name="入力 2 3 6 9 3" xfId="30041" xr:uid="{5DD4B3B5-F0DE-4596-B221-36D1BFA440AF}"/>
    <cellStyle name="入力 2 3 7" xfId="3049" xr:uid="{0FF50435-C329-4B2E-B604-4A11F9542F18}"/>
    <cellStyle name="入力 2 3 7 10" xfId="9077" xr:uid="{79CE5E64-BACE-47F7-A6DD-16C4D51A94C6}"/>
    <cellStyle name="入力 2 3 7 10 2" xfId="19834" xr:uid="{379107B9-CECE-45D7-91B1-0AA378B32539}"/>
    <cellStyle name="入力 2 3 7 10 2 2" xfId="41525" xr:uid="{889B68F9-8CBF-4368-9E02-5C121C26E7EA}"/>
    <cellStyle name="入力 2 3 7 10 3" xfId="30766" xr:uid="{8AD54C29-23F7-4DD7-9CEC-FD04D093BA1A}"/>
    <cellStyle name="入力 2 3 7 11" xfId="9703" xr:uid="{5B2DFA06-DF33-4032-ACBC-5863DF9B8B75}"/>
    <cellStyle name="入力 2 3 7 11 2" xfId="20460" xr:uid="{8E7592BB-F4B1-4638-B6CE-55D3FE557E04}"/>
    <cellStyle name="入力 2 3 7 11 2 2" xfId="42151" xr:uid="{7C02B7B9-5210-46AA-AAE1-86F56103C590}"/>
    <cellStyle name="入力 2 3 7 11 3" xfId="31392" xr:uid="{62FBC9A0-82C3-4C10-8AA4-017D3837A22D}"/>
    <cellStyle name="入力 2 3 7 12" xfId="10338" xr:uid="{D864B913-E077-4D6C-A10A-F5E0EF6620EF}"/>
    <cellStyle name="入力 2 3 7 12 2" xfId="21095" xr:uid="{4BC239D8-E277-4649-96D5-9E5F949ED7D8}"/>
    <cellStyle name="入力 2 3 7 12 2 2" xfId="42786" xr:uid="{0FC16BBD-D8E8-4B9A-A5FB-3C86FC2F2A25}"/>
    <cellStyle name="入力 2 3 7 12 3" xfId="32027" xr:uid="{B82148BC-B96B-475D-80B1-E5528614FBE5}"/>
    <cellStyle name="入力 2 3 7 13" xfId="10990" xr:uid="{26E5884D-3EBF-4AE6-A1B7-8E04E0D2F467}"/>
    <cellStyle name="入力 2 3 7 13 2" xfId="21747" xr:uid="{A8B7705E-B084-4454-B742-3100051A198E}"/>
    <cellStyle name="入力 2 3 7 13 2 2" xfId="43438" xr:uid="{31562848-EE48-4FFD-912E-5BBFE5876C4D}"/>
    <cellStyle name="入力 2 3 7 13 3" xfId="32679" xr:uid="{4D067BE9-F581-45BE-8EF8-9727115979A0}"/>
    <cellStyle name="入力 2 3 7 14" xfId="11615" xr:uid="{856C24E2-A751-446C-9E9C-49DC407CDD4D}"/>
    <cellStyle name="入力 2 3 7 14 2" xfId="22372" xr:uid="{A4F435F8-C683-42B1-949C-06F71EA8E14E}"/>
    <cellStyle name="入力 2 3 7 14 2 2" xfId="44063" xr:uid="{D95E6359-2C7B-47CD-BC66-5DB0C61E71B4}"/>
    <cellStyle name="入力 2 3 7 14 3" xfId="33304" xr:uid="{B1AE2B8E-C8CB-451A-93DF-71D70CACF8C1}"/>
    <cellStyle name="入力 2 3 7 15" xfId="12220" xr:uid="{C05CA208-CBBD-44B3-8CFB-37991A8F4C4B}"/>
    <cellStyle name="入力 2 3 7 15 2" xfId="22977" xr:uid="{E69AA769-D798-42C9-AE8F-F7C247502221}"/>
    <cellStyle name="入力 2 3 7 15 2 2" xfId="44668" xr:uid="{2FC2FD4E-6D8B-4DDD-BD45-D021109162C1}"/>
    <cellStyle name="入力 2 3 7 15 3" xfId="33909" xr:uid="{74B2D053-3CDA-4A2C-A349-9B91D06954F3}"/>
    <cellStyle name="入力 2 3 7 16" xfId="12849" xr:uid="{211FFFF0-6681-44A8-9185-03A645DD8974}"/>
    <cellStyle name="入力 2 3 7 16 2" xfId="23606" xr:uid="{AD3689DF-6151-4F12-97E6-05E6F14440F5}"/>
    <cellStyle name="入力 2 3 7 16 2 2" xfId="45297" xr:uid="{CCBFCD6E-0754-4D62-9FD9-49B40EC5BD0E}"/>
    <cellStyle name="入力 2 3 7 16 3" xfId="34538" xr:uid="{AC99439E-0AD1-48AE-AECC-6C37424AEEBC}"/>
    <cellStyle name="入力 2 3 7 17" xfId="13520" xr:uid="{B51E2690-7B00-4042-BBBD-573CE33A3473}"/>
    <cellStyle name="入力 2 3 7 17 2" xfId="35209" xr:uid="{4355B82B-4894-43AC-A87B-849DBBFFD14A}"/>
    <cellStyle name="入力 2 3 7 18" xfId="24449" xr:uid="{7BCC0525-1368-4F56-9DFF-395F1CB6BDB1}"/>
    <cellStyle name="入力 2 3 7 19" xfId="46147" xr:uid="{AB8275CE-F6F7-4ADE-9891-3C3CD2B91898}"/>
    <cellStyle name="入力 2 3 7 2" xfId="3701" xr:uid="{661F7B46-1017-4B0E-9EC5-3679DAFDA2C5}"/>
    <cellStyle name="入力 2 3 7 2 2" xfId="14457" xr:uid="{DDAC378D-507A-4B63-9292-240F876B4C4F}"/>
    <cellStyle name="入力 2 3 7 2 2 2" xfId="36147" xr:uid="{AFFA6D16-22CF-40EB-B0CC-ECF7EE9624A3}"/>
    <cellStyle name="入力 2 3 7 2 2 3" xfId="50358" xr:uid="{5CD69AC8-41C1-4B56-B804-92E1053E5082}"/>
    <cellStyle name="入力 2 3 7 2 3" xfId="25389" xr:uid="{C196033C-53F8-4716-ACE0-A7E114F3D029}"/>
    <cellStyle name="入力 2 3 7 2 4" xfId="48189" xr:uid="{10253465-CA5A-4657-AD15-D7ABB01A0486}"/>
    <cellStyle name="入力 2 3 7 20" xfId="46825" xr:uid="{2994F407-CC4B-48B8-88A2-23DB23A3E721}"/>
    <cellStyle name="入力 2 3 7 21" xfId="47509" xr:uid="{721F76BA-41E9-41B5-9D79-47030DC9CDF8}"/>
    <cellStyle name="入力 2 3 7 3" xfId="4381" xr:uid="{25742C1F-2E04-4992-9B21-8C5784F8CEAE}"/>
    <cellStyle name="入力 2 3 7 3 2" xfId="15137" xr:uid="{8C5F0959-1339-45E8-AA74-C47EA6E4DFFE}"/>
    <cellStyle name="入力 2 3 7 3 2 2" xfId="36827" xr:uid="{6B0AC0BC-01DE-482F-9774-016BDBCC4F64}"/>
    <cellStyle name="入力 2 3 7 3 2 3" xfId="51038" xr:uid="{7BCD3F72-2F2E-418F-B0A9-4FA7823D4000}"/>
    <cellStyle name="入力 2 3 7 3 3" xfId="26069" xr:uid="{37EED19D-179A-4EFB-846C-0DC7A0E98FD1}"/>
    <cellStyle name="入力 2 3 7 3 4" xfId="48869" xr:uid="{B9669146-D99A-4952-9AF4-58024B3F6959}"/>
    <cellStyle name="入力 2 3 7 4" xfId="5057" xr:uid="{A297F647-B2FC-43AE-858A-37AF559438C7}"/>
    <cellStyle name="入力 2 3 7 4 2" xfId="15813" xr:uid="{4201B5A1-7899-42E2-AAEA-CBE4854BDB80}"/>
    <cellStyle name="入力 2 3 7 4 2 2" xfId="37503" xr:uid="{FDE080B2-1E6A-460F-9FBA-489B555ECCD2}"/>
    <cellStyle name="入力 2 3 7 4 3" xfId="26745" xr:uid="{39B8B527-DDB9-41A0-9771-E26D3B1D2E3D}"/>
    <cellStyle name="入力 2 3 7 4 4" xfId="49678" xr:uid="{FCD7C21D-3259-4AEF-8EB8-E9679F84B6D9}"/>
    <cellStyle name="入力 2 3 7 5" xfId="5737" xr:uid="{3A55392E-B9E4-4F39-985C-7130463C7160}"/>
    <cellStyle name="入力 2 3 7 5 2" xfId="16493" xr:uid="{78CF56E0-2FE4-41F9-A918-6711721C7F82}"/>
    <cellStyle name="入力 2 3 7 5 2 2" xfId="38183" xr:uid="{276E6712-F232-432B-9787-884CFDF11F48}"/>
    <cellStyle name="入力 2 3 7 5 3" xfId="27424" xr:uid="{FA500976-6D7A-45B4-B846-78058D2709C6}"/>
    <cellStyle name="入力 2 3 7 6" xfId="6420" xr:uid="{0D878E23-50F8-418A-89BC-8B7849A49875}"/>
    <cellStyle name="入力 2 3 7 6 2" xfId="17176" xr:uid="{25E38D82-BC37-4359-92D3-C59FFF772496}"/>
    <cellStyle name="入力 2 3 7 6 2 2" xfId="38866" xr:uid="{A5C1BBB3-3331-49D1-85CB-DA24AA6B5DFD}"/>
    <cellStyle name="入力 2 3 7 6 3" xfId="28107" xr:uid="{3058C310-54CB-4254-96B3-A3198947A400}"/>
    <cellStyle name="入力 2 3 7 7" xfId="7099" xr:uid="{0E4B949A-66E7-4FAD-8C02-074CCD68212E}"/>
    <cellStyle name="入力 2 3 7 7 2" xfId="17855" xr:uid="{8525698A-7F99-4C26-B2CD-FD35A79F82ED}"/>
    <cellStyle name="入力 2 3 7 7 2 2" xfId="39545" xr:uid="{C2610EC0-81C4-424A-836B-C8F34940D84B}"/>
    <cellStyle name="入力 2 3 7 7 3" xfId="28786" xr:uid="{550524DE-7DE0-4256-9EF1-D6DB4466FC00}"/>
    <cellStyle name="入力 2 3 7 8" xfId="7762" xr:uid="{5A83FEA4-B25D-43FB-BC8D-2DDAF2752CC0}"/>
    <cellStyle name="入力 2 3 7 8 2" xfId="18518" xr:uid="{7F9A5615-2749-41BC-BCFD-CB48FFB863BD}"/>
    <cellStyle name="入力 2 3 7 8 2 2" xfId="40209" xr:uid="{CA33619A-30AE-4F31-B0C1-B04DAC8AC869}"/>
    <cellStyle name="入力 2 3 7 8 3" xfId="29450" xr:uid="{7E1A3327-3315-4128-AEA0-09A7F45F3208}"/>
    <cellStyle name="入力 2 3 7 9" xfId="8398" xr:uid="{E35A36A4-A6A5-4CB7-9AEA-1709D460826F}"/>
    <cellStyle name="入力 2 3 7 9 2" xfId="19154" xr:uid="{777EAE2A-2397-497B-9BD9-661E4DD422DD}"/>
    <cellStyle name="入力 2 3 7 9 2 2" xfId="40845" xr:uid="{88911C6C-1B06-45D1-98D4-8B70B78E7122}"/>
    <cellStyle name="入力 2 3 7 9 3" xfId="30086" xr:uid="{8F28F13C-D3FF-4E6B-95C0-27348C063A61}"/>
    <cellStyle name="入力 2 3 8" xfId="3109" xr:uid="{8C7C1047-4752-4C03-939F-58AAAB12BE29}"/>
    <cellStyle name="入力 2 3 8 10" xfId="9137" xr:uid="{90E133F4-F4AE-4541-B748-E64E6EED2940}"/>
    <cellStyle name="入力 2 3 8 10 2" xfId="19894" xr:uid="{EFF189E8-AF8B-4FC4-B1C5-F21FB04BBD47}"/>
    <cellStyle name="入力 2 3 8 10 2 2" xfId="41585" xr:uid="{3FD9BDE8-CA95-46A4-AE1E-4EBCF820BD92}"/>
    <cellStyle name="入力 2 3 8 10 3" xfId="30826" xr:uid="{3C94CC11-89E7-44D3-8DD0-E6B5001AD869}"/>
    <cellStyle name="入力 2 3 8 11" xfId="9763" xr:uid="{4D2508A1-A69F-4961-836B-AC77CC280DC8}"/>
    <cellStyle name="入力 2 3 8 11 2" xfId="20520" xr:uid="{25FA15D3-972D-473D-9A38-5BE5B00D07E3}"/>
    <cellStyle name="入力 2 3 8 11 2 2" xfId="42211" xr:uid="{86DCE69A-9342-4EEB-83DE-A80C807EAD39}"/>
    <cellStyle name="入力 2 3 8 11 3" xfId="31452" xr:uid="{8AAB16E5-5EC5-4321-8314-52ADF629D0C2}"/>
    <cellStyle name="入力 2 3 8 12" xfId="10398" xr:uid="{CD74C012-A79E-44B9-A350-F730789B9C6E}"/>
    <cellStyle name="入力 2 3 8 12 2" xfId="21155" xr:uid="{F6AA60C7-B27F-40B0-BB72-3E618DFB19CB}"/>
    <cellStyle name="入力 2 3 8 12 2 2" xfId="42846" xr:uid="{2EB348EC-4F25-49D8-AB53-B76ED6B5F05B}"/>
    <cellStyle name="入力 2 3 8 12 3" xfId="32087" xr:uid="{7C34E3D1-6DF5-4047-BD79-88896BFF718D}"/>
    <cellStyle name="入力 2 3 8 13" xfId="11050" xr:uid="{E80C9379-9CE3-4AE5-8620-CC8B43CBD744}"/>
    <cellStyle name="入力 2 3 8 13 2" xfId="21807" xr:uid="{4AECDA9F-3E83-4346-8DEC-548BD44CE51B}"/>
    <cellStyle name="入力 2 3 8 13 2 2" xfId="43498" xr:uid="{015DE52F-F29D-4010-A694-49291E416F74}"/>
    <cellStyle name="入力 2 3 8 13 3" xfId="32739" xr:uid="{28A3FF09-8610-4375-945A-88D90DE26AFC}"/>
    <cellStyle name="入力 2 3 8 14" xfId="11675" xr:uid="{EED44D08-57E0-47C1-B909-81593761A2F2}"/>
    <cellStyle name="入力 2 3 8 14 2" xfId="22432" xr:uid="{BC7B2B3A-D4CD-40A9-85CB-4107747D7144}"/>
    <cellStyle name="入力 2 3 8 14 2 2" xfId="44123" xr:uid="{F310D358-8360-406B-B837-5F221C263597}"/>
    <cellStyle name="入力 2 3 8 14 3" xfId="33364" xr:uid="{F720BD94-C28E-4A50-B9BA-2757C65459FE}"/>
    <cellStyle name="入力 2 3 8 15" xfId="12280" xr:uid="{AA5F9153-29CD-4930-984A-91BA4DEA2F3C}"/>
    <cellStyle name="入力 2 3 8 15 2" xfId="23037" xr:uid="{186835E6-73D9-4D9C-8627-0F8AA0C17EA6}"/>
    <cellStyle name="入力 2 3 8 15 2 2" xfId="44728" xr:uid="{5C5DA3A7-E151-4C47-B901-82BFD051119E}"/>
    <cellStyle name="入力 2 3 8 15 3" xfId="33969" xr:uid="{39C6EF40-59AB-47C3-8C92-2EB7FFE59E86}"/>
    <cellStyle name="入力 2 3 8 16" xfId="12909" xr:uid="{E951EEC7-B81A-4585-B65F-40A206CAB89E}"/>
    <cellStyle name="入力 2 3 8 16 2" xfId="23666" xr:uid="{63002110-BCAC-4558-A810-1D6FAB58CE82}"/>
    <cellStyle name="入力 2 3 8 16 2 2" xfId="45357" xr:uid="{2951E0D9-7AD0-4561-9E40-0B5EB08589BA}"/>
    <cellStyle name="入力 2 3 8 16 3" xfId="34598" xr:uid="{E5007B21-9D94-44D1-A452-70D899D3A492}"/>
    <cellStyle name="入力 2 3 8 17" xfId="13580" xr:uid="{CD4B8E03-A4B5-418C-BA95-DF0549792BD9}"/>
    <cellStyle name="入力 2 3 8 17 2" xfId="35269" xr:uid="{A14DB783-D8F8-48ED-97C9-1209C758BAEA}"/>
    <cellStyle name="入力 2 3 8 18" xfId="24509" xr:uid="{246CF41C-735D-47F5-9B87-3DF6B2049408}"/>
    <cellStyle name="入力 2 3 8 19" xfId="46207" xr:uid="{6BFCA95F-5BA3-4BFA-B09B-3016C2DAB946}"/>
    <cellStyle name="入力 2 3 8 2" xfId="3761" xr:uid="{315065C6-5838-49D7-8B1D-11205D6F6DAE}"/>
    <cellStyle name="入力 2 3 8 2 2" xfId="14517" xr:uid="{FFBB7EEC-FE45-4954-880E-0013EA8709EE}"/>
    <cellStyle name="入力 2 3 8 2 2 2" xfId="36207" xr:uid="{25F00B98-19B2-418E-AD8D-87932E34F66D}"/>
    <cellStyle name="入力 2 3 8 2 2 3" xfId="50418" xr:uid="{6BFCE137-F7EC-45B7-BCBC-735951AFE413}"/>
    <cellStyle name="入力 2 3 8 2 3" xfId="25449" xr:uid="{D5C71717-6160-414C-9B1E-F7BA9A3C58E6}"/>
    <cellStyle name="入力 2 3 8 2 4" xfId="48249" xr:uid="{15F8B0FD-0A29-4546-AC55-9A1991181926}"/>
    <cellStyle name="入力 2 3 8 20" xfId="46885" xr:uid="{12F23001-BDE3-4F69-B7C2-01409AD432A9}"/>
    <cellStyle name="入力 2 3 8 21" xfId="47569" xr:uid="{AC850E69-09B2-4E23-9C45-07770E4BD3F5}"/>
    <cellStyle name="入力 2 3 8 3" xfId="4441" xr:uid="{6B22A8F9-62C1-4B0D-A08C-B9E4057243BE}"/>
    <cellStyle name="入力 2 3 8 3 2" xfId="15197" xr:uid="{DAF6699B-7EFF-47E7-9CBB-C222ACB370A3}"/>
    <cellStyle name="入力 2 3 8 3 2 2" xfId="36887" xr:uid="{0483F1D1-FB8B-4DFE-9005-DC5BF77EF654}"/>
    <cellStyle name="入力 2 3 8 3 2 3" xfId="51098" xr:uid="{C21C7E96-81CB-43FE-90B4-E48D3EB829C1}"/>
    <cellStyle name="入力 2 3 8 3 3" xfId="26129" xr:uid="{D1013556-FD41-4590-87AF-E96B8423069A}"/>
    <cellStyle name="入力 2 3 8 3 4" xfId="48929" xr:uid="{7082D49A-4721-41B0-90B9-3011262256F1}"/>
    <cellStyle name="入力 2 3 8 4" xfId="5117" xr:uid="{671BDC94-8D08-4285-99C3-CC42B102DEBC}"/>
    <cellStyle name="入力 2 3 8 4 2" xfId="15873" xr:uid="{D7858E05-AFEE-4EBB-99D3-B658D50CAA5E}"/>
    <cellStyle name="入力 2 3 8 4 2 2" xfId="37563" xr:uid="{B632C60C-3D72-4030-A4D0-AF2AEF463623}"/>
    <cellStyle name="入力 2 3 8 4 3" xfId="26805" xr:uid="{DD001A15-2D34-4E4A-8358-3624E10DA763}"/>
    <cellStyle name="入力 2 3 8 4 4" xfId="49738" xr:uid="{E8B317E6-6FC3-4C2E-AAFD-7D985595FECE}"/>
    <cellStyle name="入力 2 3 8 5" xfId="5797" xr:uid="{32C34FB7-20DC-4A30-92A6-86DE8AFFD1EB}"/>
    <cellStyle name="入力 2 3 8 5 2" xfId="16553" xr:uid="{2E5C9A33-9011-4FA0-8F6F-38288B8EA4DC}"/>
    <cellStyle name="入力 2 3 8 5 2 2" xfId="38243" xr:uid="{F940D780-0ECB-4D4E-A7CE-EA89543AFE88}"/>
    <cellStyle name="入力 2 3 8 5 3" xfId="27484" xr:uid="{7030B609-F821-4ADF-B602-7F15B7DE1CDE}"/>
    <cellStyle name="入力 2 3 8 6" xfId="6480" xr:uid="{233A1774-1C54-4A1A-B958-4D26B4DAFADF}"/>
    <cellStyle name="入力 2 3 8 6 2" xfId="17236" xr:uid="{B7837F95-DEFD-40C6-A10B-5E9B29711627}"/>
    <cellStyle name="入力 2 3 8 6 2 2" xfId="38926" xr:uid="{D563E2A8-69F7-4FA2-899B-CE2E3E3D9D75}"/>
    <cellStyle name="入力 2 3 8 6 3" xfId="28167" xr:uid="{03C1CA6D-870C-4717-8B72-40A56C74B6E2}"/>
    <cellStyle name="入力 2 3 8 7" xfId="7159" xr:uid="{C26B071D-F94C-47EC-AE25-25609D7E9D0A}"/>
    <cellStyle name="入力 2 3 8 7 2" xfId="17915" xr:uid="{1C52A07B-B6E0-4C79-83D3-1F5F50BDC875}"/>
    <cellStyle name="入力 2 3 8 7 2 2" xfId="39605" xr:uid="{014C5CDE-2CD7-497F-95D6-5C04A2BA558C}"/>
    <cellStyle name="入力 2 3 8 7 3" xfId="28846" xr:uid="{DC0DD59C-2F81-446D-AC81-B60F60415049}"/>
    <cellStyle name="入力 2 3 8 8" xfId="7822" xr:uid="{6AA29BE2-285C-4E8C-A8FE-2E5FE77836FE}"/>
    <cellStyle name="入力 2 3 8 8 2" xfId="18578" xr:uid="{F841002D-7435-4FA5-AE81-07AE5A8015C1}"/>
    <cellStyle name="入力 2 3 8 8 2 2" xfId="40269" xr:uid="{F5E7F1FF-8450-4C3F-98B8-B7D0A8FA5644}"/>
    <cellStyle name="入力 2 3 8 8 3" xfId="29510" xr:uid="{595CDD20-798B-4667-8515-65E6A958361B}"/>
    <cellStyle name="入力 2 3 8 9" xfId="8458" xr:uid="{A83AC32A-A1DA-4799-BF17-1457EF885F46}"/>
    <cellStyle name="入力 2 3 8 9 2" xfId="19214" xr:uid="{AA1C0BEB-A374-45A2-9B92-85C00095E4B9}"/>
    <cellStyle name="入力 2 3 8 9 2 2" xfId="40905" xr:uid="{B77792DF-EF94-4CEC-8DEB-E363090FA5D7}"/>
    <cellStyle name="入力 2 3 8 9 3" xfId="30146" xr:uid="{15F46DB3-DF00-4DC3-BB22-55FAA54EF863}"/>
    <cellStyle name="入力 2 3 9" xfId="3169" xr:uid="{4F94B5A1-6C8E-44E5-A698-DC243C6D5180}"/>
    <cellStyle name="入力 2 3 9 10" xfId="9197" xr:uid="{431F5FE9-1EB3-4DDC-A6FC-186D70A243A9}"/>
    <cellStyle name="入力 2 3 9 10 2" xfId="19954" xr:uid="{AB604C81-10CE-4D4D-97FB-0F8F25449F75}"/>
    <cellStyle name="入力 2 3 9 10 2 2" xfId="41645" xr:uid="{39613183-4C29-4A92-943F-FA21F865D1DD}"/>
    <cellStyle name="入力 2 3 9 10 3" xfId="30886" xr:uid="{063DBCEC-E338-4949-B1B4-90682C452D9C}"/>
    <cellStyle name="入力 2 3 9 11" xfId="9823" xr:uid="{4701D9C9-9CD2-4660-8529-ED74CA096D9C}"/>
    <cellStyle name="入力 2 3 9 11 2" xfId="20580" xr:uid="{E68B3421-8E11-4F8E-BA98-EF4A37425726}"/>
    <cellStyle name="入力 2 3 9 11 2 2" xfId="42271" xr:uid="{66E486F6-032D-4B60-A04D-FD7E46C22EA0}"/>
    <cellStyle name="入力 2 3 9 11 3" xfId="31512" xr:uid="{4AB4DFC7-C182-413C-9E2C-44FEC7C14F8F}"/>
    <cellStyle name="入力 2 3 9 12" xfId="10458" xr:uid="{EEC639B5-7E69-4A06-B4A8-06A6A1DD5882}"/>
    <cellStyle name="入力 2 3 9 12 2" xfId="21215" xr:uid="{E9316DCE-BCB9-458B-9634-C83DA04B9FB1}"/>
    <cellStyle name="入力 2 3 9 12 2 2" xfId="42906" xr:uid="{17925B39-D796-4698-B050-362F7E881EAC}"/>
    <cellStyle name="入力 2 3 9 12 3" xfId="32147" xr:uid="{FD17EB38-CA2E-4553-A9DF-28938CC8670C}"/>
    <cellStyle name="入力 2 3 9 13" xfId="11110" xr:uid="{DDE30941-604B-48D4-AA7E-CE34153F5AC0}"/>
    <cellStyle name="入力 2 3 9 13 2" xfId="21867" xr:uid="{3DDEBAB3-20D4-4022-8853-AF698CEDDE4E}"/>
    <cellStyle name="入力 2 3 9 13 2 2" xfId="43558" xr:uid="{9D9CB968-81E3-429A-B99E-3201922FC744}"/>
    <cellStyle name="入力 2 3 9 13 3" xfId="32799" xr:uid="{8EECA5D4-5B0A-43AC-8FB1-41AA52043CC8}"/>
    <cellStyle name="入力 2 3 9 14" xfId="11735" xr:uid="{70105B90-773D-419E-9B71-D9A26FA95FE8}"/>
    <cellStyle name="入力 2 3 9 14 2" xfId="22492" xr:uid="{9354E09F-AD72-4C9E-B150-E315BDD2DE3F}"/>
    <cellStyle name="入力 2 3 9 14 2 2" xfId="44183" xr:uid="{D6F1EB03-1D26-460E-9CC8-F3A4A967D180}"/>
    <cellStyle name="入力 2 3 9 14 3" xfId="33424" xr:uid="{26E6B365-3581-4202-B583-E9227203456B}"/>
    <cellStyle name="入力 2 3 9 15" xfId="12340" xr:uid="{BC2875D5-F121-438F-AC40-CB3A5A505FEF}"/>
    <cellStyle name="入力 2 3 9 15 2" xfId="23097" xr:uid="{DD01C45F-2B9F-4C79-B9B9-D4CB56462F10}"/>
    <cellStyle name="入力 2 3 9 15 2 2" xfId="44788" xr:uid="{A862174E-D9BA-4920-997E-F60CA595ADE2}"/>
    <cellStyle name="入力 2 3 9 15 3" xfId="34029" xr:uid="{472DA0DE-A5C0-4BAF-9CD6-922A90AC1CA9}"/>
    <cellStyle name="入力 2 3 9 16" xfId="12969" xr:uid="{1AFBEEAF-CAF0-43A6-88B9-2E68B0792037}"/>
    <cellStyle name="入力 2 3 9 16 2" xfId="23726" xr:uid="{130731D3-795E-4B51-8F2F-648E394EC641}"/>
    <cellStyle name="入力 2 3 9 16 2 2" xfId="45417" xr:uid="{A813082E-7DC6-478A-AB99-FF901EC790E5}"/>
    <cellStyle name="入力 2 3 9 16 3" xfId="34658" xr:uid="{979795D0-B56E-48D5-B6A6-BF97C8A95350}"/>
    <cellStyle name="入力 2 3 9 17" xfId="13640" xr:uid="{0ECDD5A8-C028-4494-9879-4E0CCEC42BE2}"/>
    <cellStyle name="入力 2 3 9 17 2" xfId="35329" xr:uid="{153B791F-8CCF-46F9-9DCE-A3C0B17E3780}"/>
    <cellStyle name="入力 2 3 9 18" xfId="24569" xr:uid="{0BB1AB02-5A99-49CC-9685-18B4D77F6C2A}"/>
    <cellStyle name="入力 2 3 9 19" xfId="46267" xr:uid="{C435F6E3-D4D5-467A-B41E-46FBD9B6131A}"/>
    <cellStyle name="入力 2 3 9 2" xfId="3821" xr:uid="{01E915F4-BC78-428A-A69D-3A5571E8C56D}"/>
    <cellStyle name="入力 2 3 9 2 2" xfId="14577" xr:uid="{22117CD2-A2D7-4204-883F-5165224DE3F4}"/>
    <cellStyle name="入力 2 3 9 2 2 2" xfId="36267" xr:uid="{3AA1332B-E866-4C58-B56D-02D7C6D83CA3}"/>
    <cellStyle name="入力 2 3 9 2 2 3" xfId="50478" xr:uid="{F8F18B3B-B0FC-4441-963B-1EE47FB5F2A2}"/>
    <cellStyle name="入力 2 3 9 2 3" xfId="25509" xr:uid="{B3811625-CE12-4BD8-B035-701416C3B652}"/>
    <cellStyle name="入力 2 3 9 2 4" xfId="48309" xr:uid="{E9264548-0D09-43D6-BC8C-FE4C41C436E4}"/>
    <cellStyle name="入力 2 3 9 20" xfId="46945" xr:uid="{A98DA759-D61B-4270-81E8-62A0CCA2EC1D}"/>
    <cellStyle name="入力 2 3 9 21" xfId="47629" xr:uid="{B1247D8B-AF2E-4609-86A1-487EC9AE7483}"/>
    <cellStyle name="入力 2 3 9 3" xfId="4501" xr:uid="{DD5674F1-8321-4E0D-9947-8310E8AFC9D5}"/>
    <cellStyle name="入力 2 3 9 3 2" xfId="15257" xr:uid="{BAA98FD2-395A-4BD6-B92C-E9F4274A275E}"/>
    <cellStyle name="入力 2 3 9 3 2 2" xfId="36947" xr:uid="{AA58FD97-D57F-4EE4-B0F5-A30F2F0FC169}"/>
    <cellStyle name="入力 2 3 9 3 2 3" xfId="51158" xr:uid="{3BDD3948-8D97-4B3A-8DE5-A4BFFF50AF40}"/>
    <cellStyle name="入力 2 3 9 3 3" xfId="26189" xr:uid="{3F4C1E52-2A39-412E-848A-022DB349C88D}"/>
    <cellStyle name="入力 2 3 9 3 4" xfId="48989" xr:uid="{3B78E0E4-DEA1-4B9F-8AA1-42B716FF8C85}"/>
    <cellStyle name="入力 2 3 9 4" xfId="5177" xr:uid="{77DD4D9B-636B-4743-9FB0-30C8EE609A3A}"/>
    <cellStyle name="入力 2 3 9 4 2" xfId="15933" xr:uid="{461E0FE7-544C-4ED6-934A-4051158287D7}"/>
    <cellStyle name="入力 2 3 9 4 2 2" xfId="37623" xr:uid="{F95D1D47-7A68-4AEF-8391-2BD0A6730278}"/>
    <cellStyle name="入力 2 3 9 4 3" xfId="26865" xr:uid="{201BD9DE-41F1-45CA-858C-E39AC820A366}"/>
    <cellStyle name="入力 2 3 9 4 4" xfId="49798" xr:uid="{89E19666-DF6F-4AF6-BC37-752AB4B9F5B5}"/>
    <cellStyle name="入力 2 3 9 5" xfId="5857" xr:uid="{F29CF1DA-851E-4FFF-A68C-5ABFE04A68AB}"/>
    <cellStyle name="入力 2 3 9 5 2" xfId="16613" xr:uid="{0A9F32EC-D793-48B8-A508-C8E54648F634}"/>
    <cellStyle name="入力 2 3 9 5 2 2" xfId="38303" xr:uid="{5F105596-F0B4-41B1-A06B-B13ABF0E02F9}"/>
    <cellStyle name="入力 2 3 9 5 3" xfId="27544" xr:uid="{BE0C942E-5AE5-40D8-B063-1A0D8F7B48AB}"/>
    <cellStyle name="入力 2 3 9 6" xfId="6540" xr:uid="{49D2683B-5523-450C-B3AE-D9253B775346}"/>
    <cellStyle name="入力 2 3 9 6 2" xfId="17296" xr:uid="{F6C619DA-C79F-4ADC-8C02-448BEFF123E1}"/>
    <cellStyle name="入力 2 3 9 6 2 2" xfId="38986" xr:uid="{289BFA93-EA8F-4631-84DA-9D7335C30FCD}"/>
    <cellStyle name="入力 2 3 9 6 3" xfId="28227" xr:uid="{2E702C6B-8136-4B64-8221-B04BF26AEC35}"/>
    <cellStyle name="入力 2 3 9 7" xfId="7219" xr:uid="{D19E7FD6-4703-410F-8E79-CE6623B999F3}"/>
    <cellStyle name="入力 2 3 9 7 2" xfId="17975" xr:uid="{2799650D-4AC9-4EFE-A33E-63431E56B9C8}"/>
    <cellStyle name="入力 2 3 9 7 2 2" xfId="39665" xr:uid="{9EBF5220-DB26-4E77-AB76-DC4324A8FA4C}"/>
    <cellStyle name="入力 2 3 9 7 3" xfId="28906" xr:uid="{670105A2-75AC-4E4C-B349-3853FA429B05}"/>
    <cellStyle name="入力 2 3 9 8" xfId="7882" xr:uid="{9D607C9F-B8E8-4D74-A4B3-1A53204697CF}"/>
    <cellStyle name="入力 2 3 9 8 2" xfId="18638" xr:uid="{826378ED-6DF0-42A4-957E-296970EB46CF}"/>
    <cellStyle name="入力 2 3 9 8 2 2" xfId="40329" xr:uid="{996868E4-873B-4E12-80D7-5E531ED14D17}"/>
    <cellStyle name="入力 2 3 9 8 3" xfId="29570" xr:uid="{4A329B6F-4C63-4978-882F-89F6514324E8}"/>
    <cellStyle name="入力 2 3 9 9" xfId="8518" xr:uid="{F9E86C82-F0F0-467F-A5D4-5DC861D88C8A}"/>
    <cellStyle name="入力 2 3 9 9 2" xfId="19274" xr:uid="{743EEB15-F1BF-43A6-93A6-49399E4964A9}"/>
    <cellStyle name="入力 2 3 9 9 2 2" xfId="40965" xr:uid="{D504BCEB-9AEB-4E2C-A0C0-28C391BD0812}"/>
    <cellStyle name="入力 2 3 9 9 3" xfId="30206" xr:uid="{69A8AC3E-74E0-4AB4-A4CD-DF89C0A1A07B}"/>
    <cellStyle name="入力 2 4" xfId="2408" xr:uid="{F671549C-9680-4646-AD20-C41F442B5C7F}"/>
    <cellStyle name="入力 2 4 2" xfId="13844" xr:uid="{CDF22D7A-091C-4C34-AED0-912C4B82DC09}"/>
    <cellStyle name="入力 2 4 2 2" xfId="35534" xr:uid="{60E76C33-7AB8-4D8C-A5AA-CB33E439CEC5}"/>
    <cellStyle name="入力 2 4 3" xfId="24775" xr:uid="{36276205-AEB3-4BDC-8779-D2817D5BF2CB}"/>
    <cellStyle name="入力 2 5" xfId="51427" xr:uid="{562D05B7-00DE-4AF5-B95D-0C2C15C148ED}"/>
    <cellStyle name="入力 2 6" xfId="2357" xr:uid="{25DBEB51-AD5F-4BA8-85F8-B4484FB66F01}"/>
    <cellStyle name="入力 3" xfId="94" xr:uid="{B0CB8D71-696E-41E7-AE31-0D7D4FEC6E22}"/>
    <cellStyle name="入力 3 2" xfId="2442" xr:uid="{4F5908BA-1863-47C1-8BCD-08731E0013E4}"/>
    <cellStyle name="入力 3 2 10" xfId="2944" xr:uid="{ABC829C9-637D-46BB-B111-BF7C6B606C9F}"/>
    <cellStyle name="入力 3 2 10 10" xfId="8972" xr:uid="{3EBAF6CF-5131-4115-A5F4-10362FF453C5}"/>
    <cellStyle name="入力 3 2 10 10 2" xfId="19728" xr:uid="{AD57E278-A02E-4594-9A0A-FDBDB7B4A51C}"/>
    <cellStyle name="入力 3 2 10 10 2 2" xfId="41419" xr:uid="{01290D8A-B91B-4F77-8751-2DE950E6BF78}"/>
    <cellStyle name="入力 3 2 10 10 3" xfId="30660" xr:uid="{B6605F3A-51DB-4E6F-AA93-E661040FA7F5}"/>
    <cellStyle name="入力 3 2 10 11" xfId="9597" xr:uid="{47F74E70-541E-40AE-A139-DB835CCCA130}"/>
    <cellStyle name="入力 3 2 10 11 2" xfId="20354" xr:uid="{C02B52D4-20CB-4F80-8AC7-422BEA81EE00}"/>
    <cellStyle name="入力 3 2 10 11 2 2" xfId="42045" xr:uid="{B768D4E2-3292-41E9-B393-BEC5DF8DFDED}"/>
    <cellStyle name="入力 3 2 10 11 3" xfId="31286" xr:uid="{0387304E-9446-4D6F-873C-D2A30C951B81}"/>
    <cellStyle name="入力 3 2 10 12" xfId="10232" xr:uid="{A717AD03-F73C-4379-98B7-A7736EC8C0F1}"/>
    <cellStyle name="入力 3 2 10 12 2" xfId="20989" xr:uid="{3174E684-7C2E-4EA9-9993-21EB0CCC6DD8}"/>
    <cellStyle name="入力 3 2 10 12 2 2" xfId="42680" xr:uid="{D78C1E9B-BC23-4CE7-B57D-84202F27CA22}"/>
    <cellStyle name="入力 3 2 10 12 3" xfId="31921" xr:uid="{3304079A-D033-4E4B-A1A6-DF15104B7CD0}"/>
    <cellStyle name="入力 3 2 10 13" xfId="10884" xr:uid="{62AE68B2-DF6B-4952-85D5-B89DF3222B16}"/>
    <cellStyle name="入力 3 2 10 13 2" xfId="21641" xr:uid="{7F92B3D6-B4E9-4FF9-BB42-3E74734F6AC1}"/>
    <cellStyle name="入力 3 2 10 13 2 2" xfId="43332" xr:uid="{C4380151-2464-4381-830E-35FA3C2B6614}"/>
    <cellStyle name="入力 3 2 10 13 3" xfId="32573" xr:uid="{E032EE61-0960-4AC6-871F-CAFCEFFF4A13}"/>
    <cellStyle name="入力 3 2 10 14" xfId="11509" xr:uid="{E973A5A5-561C-4496-9BA2-B84F4DC3130E}"/>
    <cellStyle name="入力 3 2 10 14 2" xfId="22266" xr:uid="{0CCC66FA-7BB5-47C9-8684-CF7344F3F652}"/>
    <cellStyle name="入力 3 2 10 14 2 2" xfId="43957" xr:uid="{1440F0A0-B961-4E9F-885C-3DF874D7B4A8}"/>
    <cellStyle name="入力 3 2 10 14 3" xfId="33198" xr:uid="{8B32E890-21FE-4D1A-B71C-4B7D9198F292}"/>
    <cellStyle name="入力 3 2 10 15" xfId="12114" xr:uid="{7682FD00-AB3E-454B-90B9-274E5E20C26D}"/>
    <cellStyle name="入力 3 2 10 15 2" xfId="22871" xr:uid="{A6013B65-83A4-45C3-B7A1-8DF20235212F}"/>
    <cellStyle name="入力 3 2 10 15 2 2" xfId="44562" xr:uid="{91B46CEA-84E5-414E-A47B-01BAB933EB94}"/>
    <cellStyle name="入力 3 2 10 15 3" xfId="33803" xr:uid="{942575E2-4690-4E2B-8B61-1E602869A49F}"/>
    <cellStyle name="入力 3 2 10 16" xfId="12743" xr:uid="{BF851ED7-6A44-47AA-BF62-5C9D20DC0737}"/>
    <cellStyle name="入力 3 2 10 16 2" xfId="23500" xr:uid="{D8814DAF-FF52-47E4-936B-BF00EA738451}"/>
    <cellStyle name="入力 3 2 10 16 2 2" xfId="45191" xr:uid="{980AAA6F-F1E5-4495-8795-12865531281E}"/>
    <cellStyle name="入力 3 2 10 16 3" xfId="34432" xr:uid="{F1D28BAC-16A2-4A25-9E8E-3E08D29D4CF9}"/>
    <cellStyle name="入力 3 2 10 17" xfId="13414" xr:uid="{DD6B2881-1464-481A-9369-7787F631CCCE}"/>
    <cellStyle name="入力 3 2 10 17 2" xfId="35103" xr:uid="{ED5866C0-2943-49F9-827F-C8139FEAA2BD}"/>
    <cellStyle name="入力 3 2 10 18" xfId="24343" xr:uid="{4B6DD520-C0D9-4892-9D18-4205CFBB3490}"/>
    <cellStyle name="入力 3 2 10 19" xfId="46041" xr:uid="{4A43DFD6-4019-4EA1-8F72-1A30C1DFCAC4}"/>
    <cellStyle name="入力 3 2 10 2" xfId="3595" xr:uid="{C27AB654-A4AE-4A68-81B5-5D226048AE34}"/>
    <cellStyle name="入力 3 2 10 2 2" xfId="14351" xr:uid="{5D0A6B23-46A0-469E-95F5-98C13E78FB39}"/>
    <cellStyle name="入力 3 2 10 2 2 2" xfId="36041" xr:uid="{66ECE1B1-B07D-408C-BB84-9EFAB2EFE84D}"/>
    <cellStyle name="入力 3 2 10 2 2 3" xfId="50252" xr:uid="{63D28A06-A54B-486E-A439-15255C4066B9}"/>
    <cellStyle name="入力 3 2 10 2 3" xfId="25283" xr:uid="{8A61D883-FF55-46F2-A16C-7B191EF59C78}"/>
    <cellStyle name="入力 3 2 10 2 4" xfId="48083" xr:uid="{273A87D2-47E2-4168-AC5A-F3F004C272BE}"/>
    <cellStyle name="入力 3 2 10 20" xfId="46719" xr:uid="{61280B68-1AE9-4138-A0DF-E0E0EF5CFA0D}"/>
    <cellStyle name="入力 3 2 10 21" xfId="47403" xr:uid="{4BF8009C-2F66-4F2F-A7A5-536D86A7E1DB}"/>
    <cellStyle name="入力 3 2 10 3" xfId="4275" xr:uid="{37253DEA-2DBC-4F49-A186-6CC803C23194}"/>
    <cellStyle name="入力 3 2 10 3 2" xfId="15031" xr:uid="{9E4B84BB-B4AE-4A4D-951B-975F7B208E79}"/>
    <cellStyle name="入力 3 2 10 3 2 2" xfId="36721" xr:uid="{A2D9D87F-19D9-42B3-9C0E-9FCC15B7003C}"/>
    <cellStyle name="入力 3 2 10 3 2 3" xfId="50932" xr:uid="{0D664A57-3D77-4E8C-B673-B507971B04BB}"/>
    <cellStyle name="入力 3 2 10 3 3" xfId="25963" xr:uid="{3AAA61FF-427E-4A85-B2A7-9F1874C28D0D}"/>
    <cellStyle name="入力 3 2 10 3 4" xfId="48763" xr:uid="{E65B9F69-1C57-402E-810A-3BAAA9BBC869}"/>
    <cellStyle name="入力 3 2 10 4" xfId="4951" xr:uid="{11778DC9-1419-479E-B3C3-EB90DCAF7789}"/>
    <cellStyle name="入力 3 2 10 4 2" xfId="15707" xr:uid="{0C059E99-CEBA-4BC1-9E14-E8FA2AE15F8D}"/>
    <cellStyle name="入力 3 2 10 4 2 2" xfId="37397" xr:uid="{D298204D-643B-4245-9B10-A05D4500FA14}"/>
    <cellStyle name="入力 3 2 10 4 3" xfId="26639" xr:uid="{030EA911-EA79-4861-8904-A971E31BCE70}"/>
    <cellStyle name="入力 3 2 10 4 4" xfId="49572" xr:uid="{41BB2B43-2981-4310-BB25-4B9FF52435BE}"/>
    <cellStyle name="入力 3 2 10 5" xfId="5631" xr:uid="{A523ECE0-4056-4C8D-B356-16821ADD41C5}"/>
    <cellStyle name="入力 3 2 10 5 2" xfId="16387" xr:uid="{E48C0EDA-A023-4A59-829B-78FA3433AD5F}"/>
    <cellStyle name="入力 3 2 10 5 2 2" xfId="38077" xr:uid="{2E12757B-560C-48C8-954D-68F69C7C5928}"/>
    <cellStyle name="入力 3 2 10 5 3" xfId="27318" xr:uid="{718A3D5B-8FD3-4753-BF45-172F3984B1DF}"/>
    <cellStyle name="入力 3 2 10 6" xfId="6314" xr:uid="{26C78A89-0048-4149-90AD-A6272A553BAC}"/>
    <cellStyle name="入力 3 2 10 6 2" xfId="17070" xr:uid="{43964A5D-8CC5-4813-94A9-A22F1A26B938}"/>
    <cellStyle name="入力 3 2 10 6 2 2" xfId="38760" xr:uid="{0457D62C-C97E-4E30-A859-AB42167036D8}"/>
    <cellStyle name="入力 3 2 10 6 3" xfId="28001" xr:uid="{DECBA660-468C-430F-8DEA-14736AB57F70}"/>
    <cellStyle name="入力 3 2 10 7" xfId="6993" xr:uid="{E4A0FA60-ACB7-435B-8332-BB91CB80BD9F}"/>
    <cellStyle name="入力 3 2 10 7 2" xfId="17749" xr:uid="{E8E5FB3F-94F8-4A83-B96E-883A2972BB52}"/>
    <cellStyle name="入力 3 2 10 7 2 2" xfId="39439" xr:uid="{7B923764-24CC-408A-8D63-950D9F7935D8}"/>
    <cellStyle name="入力 3 2 10 7 3" xfId="28680" xr:uid="{2CF2D637-EA0E-4E8E-AFFD-FA75CAE145A2}"/>
    <cellStyle name="入力 3 2 10 8" xfId="7656" xr:uid="{1D9B9EC1-6EB7-428D-AA77-FD1138F37C0D}"/>
    <cellStyle name="入力 3 2 10 8 2" xfId="18412" xr:uid="{9647D942-BAB7-4EDC-A158-B23521AEAB13}"/>
    <cellStyle name="入力 3 2 10 8 2 2" xfId="40103" xr:uid="{4FE3A654-7935-46A4-9FC1-ADB6BDBEDF80}"/>
    <cellStyle name="入力 3 2 10 8 3" xfId="29344" xr:uid="{34A5F7C7-3CD3-4B13-984E-B6AF6FF5E733}"/>
    <cellStyle name="入力 3 2 10 9" xfId="8292" xr:uid="{4452EEF1-2BC8-46B6-B7AB-FD2BDD84B8A0}"/>
    <cellStyle name="入力 3 2 10 9 2" xfId="19048" xr:uid="{99553020-F08A-4424-A281-C3C48F23BFDD}"/>
    <cellStyle name="入力 3 2 10 9 2 2" xfId="40739" xr:uid="{DF172DF1-49CE-4152-8DAC-3659A8909B5C}"/>
    <cellStyle name="入力 3 2 10 9 3" xfId="29980" xr:uid="{8176EC32-C5F7-46DA-9E44-8CC40E54F22E}"/>
    <cellStyle name="入力 3 2 11" xfId="2705" xr:uid="{6230102A-C390-40DA-9DF9-404D4B2E275C}"/>
    <cellStyle name="入力 3 2 11 10" xfId="8732" xr:uid="{8B6BC8C3-5441-4DED-B68E-2B1F19B81228}"/>
    <cellStyle name="入力 3 2 11 10 2" xfId="19488" xr:uid="{7CE5CD42-F116-4E95-874A-ABBC514CC29F}"/>
    <cellStyle name="入力 3 2 11 10 2 2" xfId="41179" xr:uid="{4B9A3D77-B2F8-43CA-B5E2-10B86200DC0B}"/>
    <cellStyle name="入力 3 2 11 10 3" xfId="30420" xr:uid="{20D099C5-4007-43C4-910F-EB3D79266596}"/>
    <cellStyle name="入力 3 2 11 11" xfId="9378" xr:uid="{A2FEFE93-83B6-4D4F-9757-03AFC312687B}"/>
    <cellStyle name="入力 3 2 11 11 2" xfId="20135" xr:uid="{E0A9E7FC-BF46-40B6-9696-CEEDF863D652}"/>
    <cellStyle name="入力 3 2 11 11 2 2" xfId="41826" xr:uid="{99AE7D19-F2F4-4B7E-BBE1-534D13903CE1}"/>
    <cellStyle name="入力 3 2 11 11 3" xfId="31067" xr:uid="{F877835B-2CC6-4D6E-85C7-9BE3C9F0322F}"/>
    <cellStyle name="入力 3 2 11 12" xfId="9995" xr:uid="{107725B5-D600-40C1-A826-0D6DB1A60D79}"/>
    <cellStyle name="入力 3 2 11 12 2" xfId="20752" xr:uid="{D99166B8-C4BE-4577-B706-017C1E208539}"/>
    <cellStyle name="入力 3 2 11 12 2 2" xfId="42443" xr:uid="{4E13DF44-3DE0-486F-8A31-C5686AB91DA3}"/>
    <cellStyle name="入力 3 2 11 12 3" xfId="31684" xr:uid="{97696BC8-53B0-48C8-8628-D0355D52C2B4}"/>
    <cellStyle name="入力 3 2 11 13" xfId="10666" xr:uid="{21763FFA-C9AC-4165-965A-D1FE63F51EB2}"/>
    <cellStyle name="入力 3 2 11 13 2" xfId="21423" xr:uid="{5DB58077-A687-41CF-8D94-EA3A8C364A3E}"/>
    <cellStyle name="入力 3 2 11 13 2 2" xfId="43114" xr:uid="{7A069F09-2B07-40D7-965C-773D3E1FECA8}"/>
    <cellStyle name="入力 3 2 11 13 3" xfId="32355" xr:uid="{ED706562-11B6-4778-BE2B-09BC68022042}"/>
    <cellStyle name="入力 3 2 11 14" xfId="11287" xr:uid="{15671B2E-5E74-4922-86DE-AA8FBA408733}"/>
    <cellStyle name="入力 3 2 11 14 2" xfId="22044" xr:uid="{FAADA492-8EF2-43F0-A0DD-B534AF51FAD0}"/>
    <cellStyle name="入力 3 2 11 14 2 2" xfId="43735" xr:uid="{CDF51265-7164-4A9E-8519-043CAACA46AD}"/>
    <cellStyle name="入力 3 2 11 14 3" xfId="32976" xr:uid="{6A341F60-F88F-4A95-BB9B-F86EC1024EB6}"/>
    <cellStyle name="入力 3 2 11 15" xfId="11907" xr:uid="{BB094CBE-117F-4542-859F-1BD52ADA6C35}"/>
    <cellStyle name="入力 3 2 11 15 2" xfId="22664" xr:uid="{CEAC4050-73E3-4C18-8D02-040EB6E28BA4}"/>
    <cellStyle name="入力 3 2 11 15 2 2" xfId="44355" xr:uid="{306B0B55-DEB6-43F0-BDBF-465F25DE5CD3}"/>
    <cellStyle name="入力 3 2 11 15 3" xfId="33596" xr:uid="{8F19CBF0-B52D-4B4F-8510-42E1F4AAFA90}"/>
    <cellStyle name="入力 3 2 11 16" xfId="12512" xr:uid="{C37FA9EA-4D5D-450C-B595-0E062DC648DD}"/>
    <cellStyle name="入力 3 2 11 16 2" xfId="23269" xr:uid="{83E6A882-CBCD-4FCB-A9E8-E5D53CF80350}"/>
    <cellStyle name="入力 3 2 11 16 2 2" xfId="44960" xr:uid="{A9DF40DA-C0DF-40D4-802A-52057F8B94BB}"/>
    <cellStyle name="入力 3 2 11 16 3" xfId="34201" xr:uid="{49A0942F-89A1-408E-BCEB-1C9B646BB4AA}"/>
    <cellStyle name="入力 3 2 11 17" xfId="13183" xr:uid="{7A672F9D-CF32-4AF8-A443-6B7E251FAD91}"/>
    <cellStyle name="入力 3 2 11 17 2" xfId="34872" xr:uid="{9AD0974B-71BB-461A-8A48-2D03C01BDD11}"/>
    <cellStyle name="入力 3 2 11 18" xfId="24112" xr:uid="{8C82FA93-11A9-45F7-B10C-F821D0C438A9}"/>
    <cellStyle name="入力 3 2 11 19" xfId="45810" xr:uid="{FECCCBBC-B16B-4C2F-BE83-695386AB7D67}"/>
    <cellStyle name="入力 3 2 11 2" xfId="3358" xr:uid="{9A387BD4-F873-475D-8E3E-FC218EDBC59F}"/>
    <cellStyle name="入力 3 2 11 2 2" xfId="14114" xr:uid="{0FBAABB2-6008-421F-91C5-A57952A46E86}"/>
    <cellStyle name="入力 3 2 11 2 2 2" xfId="35804" xr:uid="{489CF9CB-5355-4AE2-978B-88C6CF69514C}"/>
    <cellStyle name="入力 3 2 11 2 2 3" xfId="50021" xr:uid="{96E54724-1B28-4B40-87A5-58D2FE268A44}"/>
    <cellStyle name="入力 3 2 11 2 3" xfId="25045" xr:uid="{0732C3EF-D8F9-4E67-99FC-577953618EA7}"/>
    <cellStyle name="入力 3 2 11 2 4" xfId="47852" xr:uid="{B337AEE5-CEC9-4431-8ED4-8F539B92F673}"/>
    <cellStyle name="入力 3 2 11 20" xfId="46488" xr:uid="{D3F0DEE8-62B4-424A-A8A0-CB1A6DA31D3F}"/>
    <cellStyle name="入力 3 2 11 21" xfId="47172" xr:uid="{688C1873-C4B9-42D7-BB25-2413B5F7795D}"/>
    <cellStyle name="入力 3 2 11 3" xfId="4035" xr:uid="{1865E67A-2263-4392-8033-6FE26512A5EB}"/>
    <cellStyle name="入力 3 2 11 3 2" xfId="14791" xr:uid="{B4889EE6-66D7-4230-84D7-583D10094438}"/>
    <cellStyle name="入力 3 2 11 3 2 2" xfId="36481" xr:uid="{FD7E428D-1CD9-4DCE-8DA2-C982429011D4}"/>
    <cellStyle name="入力 3 2 11 3 2 3" xfId="50701" xr:uid="{46D2A66F-BFA6-4464-9A16-0D1FF3C2CD7F}"/>
    <cellStyle name="入力 3 2 11 3 3" xfId="25723" xr:uid="{A7E47860-F0EA-4122-9E23-8415741AB3C4}"/>
    <cellStyle name="入力 3 2 11 3 4" xfId="48532" xr:uid="{C3FA137A-DDCB-430B-92E1-02936ED3B573}"/>
    <cellStyle name="入力 3 2 11 4" xfId="4715" xr:uid="{5EB373FB-0A0C-4859-9D85-EBCFD27A15F7}"/>
    <cellStyle name="入力 3 2 11 4 2" xfId="15471" xr:uid="{4A145CBD-C45A-4D49-8399-A4A9B339906F}"/>
    <cellStyle name="入力 3 2 11 4 2 2" xfId="37161" xr:uid="{6AAFF0EA-F63A-400F-BFF3-EEF541EC26C1}"/>
    <cellStyle name="入力 3 2 11 4 3" xfId="26403" xr:uid="{5473F07A-7A40-4001-9240-A4846D0CF2D0}"/>
    <cellStyle name="入力 3 2 11 4 4" xfId="49341" xr:uid="{93DD521A-C082-4B85-B668-964F6A1F74C6}"/>
    <cellStyle name="入力 3 2 11 5" xfId="5391" xr:uid="{D432B6B9-1A43-4412-9BEE-016C7E239EE1}"/>
    <cellStyle name="入力 3 2 11 5 2" xfId="16147" xr:uid="{CF6C88F4-90DB-4E05-A690-14D73D0A7607}"/>
    <cellStyle name="入力 3 2 11 5 2 2" xfId="37837" xr:uid="{197AA00F-664A-4421-98A5-BBED4D979396}"/>
    <cellStyle name="入力 3 2 11 5 3" xfId="27079" xr:uid="{5EAB3CC6-3A2C-4AD8-A049-A4D8612AD152}"/>
    <cellStyle name="入力 3 2 11 6" xfId="6080" xr:uid="{99042519-FB0A-4EDB-A75B-97C03CC3DEA2}"/>
    <cellStyle name="入力 3 2 11 6 2" xfId="16836" xr:uid="{FD832B82-4157-4456-9CE4-39E700BA324E}"/>
    <cellStyle name="入力 3 2 11 6 2 2" xfId="38526" xr:uid="{7EE7CFC8-8A66-4F55-A62C-883E96B268AD}"/>
    <cellStyle name="入力 3 2 11 6 3" xfId="27767" xr:uid="{161FE018-800D-4E2E-BBE1-77B242635602}"/>
    <cellStyle name="入力 3 2 11 7" xfId="6754" xr:uid="{8DA5F403-E71A-4C6A-81E9-479472C6A6C1}"/>
    <cellStyle name="入力 3 2 11 7 2" xfId="17510" xr:uid="{79F52C9A-60D4-4414-BF50-55B2FF228A13}"/>
    <cellStyle name="入力 3 2 11 7 2 2" xfId="39200" xr:uid="{71700626-3F42-4874-99FE-2DA5A3BB82B9}"/>
    <cellStyle name="入力 3 2 11 7 3" xfId="28441" xr:uid="{C1064E15-900F-43BF-B9BE-40D97D0FF2AF}"/>
    <cellStyle name="入力 3 2 11 8" xfId="7430" xr:uid="{2254141C-F97E-492A-A6C8-F601A8A91480}"/>
    <cellStyle name="入力 3 2 11 8 2" xfId="18186" xr:uid="{A0A8B129-843B-4D83-9A75-08C408E8A518}"/>
    <cellStyle name="入力 3 2 11 8 2 2" xfId="39876" xr:uid="{DFCAE132-8A54-47E5-8121-B023065EEB1F}"/>
    <cellStyle name="入力 3 2 11 8 3" xfId="29117" xr:uid="{9A0290E4-4196-4164-9A9F-4BA617C54BAE}"/>
    <cellStyle name="入力 3 2 11 9" xfId="8054" xr:uid="{A4CEF5FC-7939-4B21-8384-A03C369E8FD3}"/>
    <cellStyle name="入力 3 2 11 9 2" xfId="18810" xr:uid="{C3D704D2-D2ED-47F9-B4C2-9490A3CDB85C}"/>
    <cellStyle name="入力 3 2 11 9 2 2" xfId="40501" xr:uid="{E8001BF4-EB60-47F3-B453-C908D107A3D4}"/>
    <cellStyle name="入力 3 2 11 9 3" xfId="29742" xr:uid="{DCF94281-4843-43BE-B38C-AC894B7303B1}"/>
    <cellStyle name="入力 3 2 12" xfId="3093" xr:uid="{BA3E1927-886B-4239-8F92-513E01EE8C80}"/>
    <cellStyle name="入力 3 2 12 10" xfId="9121" xr:uid="{0132D15D-5AF0-4F67-BE05-140A7BD82ECF}"/>
    <cellStyle name="入力 3 2 12 10 2" xfId="19878" xr:uid="{3F7118D3-C83D-4DD6-A819-BFDD386F27DB}"/>
    <cellStyle name="入力 3 2 12 10 2 2" xfId="41569" xr:uid="{29324E56-077E-461B-8BC4-92C706F2A9D8}"/>
    <cellStyle name="入力 3 2 12 10 3" xfId="30810" xr:uid="{5BE61A67-627E-4129-840F-A57EF452C7DF}"/>
    <cellStyle name="入力 3 2 12 11" xfId="9747" xr:uid="{2E11906E-933C-4BA2-B7B3-BDF49C5D9742}"/>
    <cellStyle name="入力 3 2 12 11 2" xfId="20504" xr:uid="{79BCD9DF-DF4E-44FB-AA2D-7F5FC7712131}"/>
    <cellStyle name="入力 3 2 12 11 2 2" xfId="42195" xr:uid="{38B2FDE5-12F4-4B2C-AF8F-03E4DFBB8FDD}"/>
    <cellStyle name="入力 3 2 12 11 3" xfId="31436" xr:uid="{DB6F6990-C212-4AD0-94AD-874B75CEFA0F}"/>
    <cellStyle name="入力 3 2 12 12" xfId="10382" xr:uid="{E60B9FFD-D091-42E6-8A84-0D14449E0502}"/>
    <cellStyle name="入力 3 2 12 12 2" xfId="21139" xr:uid="{BDBF9923-5B3C-451A-BBB1-6D190B874EA0}"/>
    <cellStyle name="入力 3 2 12 12 2 2" xfId="42830" xr:uid="{E8AE7B12-1787-41F7-ADE2-7E9C914C0E13}"/>
    <cellStyle name="入力 3 2 12 12 3" xfId="32071" xr:uid="{F0D0F89D-9D5C-480F-9AA2-A8A45D4CB727}"/>
    <cellStyle name="入力 3 2 12 13" xfId="11034" xr:uid="{50E2EA98-2F4C-4A32-8CF0-BA9C6D03BEB0}"/>
    <cellStyle name="入力 3 2 12 13 2" xfId="21791" xr:uid="{E103479D-6CD0-4275-AF50-C3F4E2FE7ADE}"/>
    <cellStyle name="入力 3 2 12 13 2 2" xfId="43482" xr:uid="{A010C604-04BC-4592-8E4F-EF25709667BC}"/>
    <cellStyle name="入力 3 2 12 13 3" xfId="32723" xr:uid="{FBDA9D59-C256-4D6D-829D-B5CEB9997BB3}"/>
    <cellStyle name="入力 3 2 12 14" xfId="11659" xr:uid="{A2885E5C-97D9-49A9-9C09-694621E87C56}"/>
    <cellStyle name="入力 3 2 12 14 2" xfId="22416" xr:uid="{0F838A3E-8993-469C-8C49-32DC445E9B96}"/>
    <cellStyle name="入力 3 2 12 14 2 2" xfId="44107" xr:uid="{2B07BF1E-C5E5-4935-8A8E-679080C49604}"/>
    <cellStyle name="入力 3 2 12 14 3" xfId="33348" xr:uid="{EAF8CE9C-84DA-4B71-8AA0-83AA5B1649D3}"/>
    <cellStyle name="入力 3 2 12 15" xfId="12264" xr:uid="{3B67AC31-F4F5-4CAF-996F-399920AD92C8}"/>
    <cellStyle name="入力 3 2 12 15 2" xfId="23021" xr:uid="{84E4CA95-FE15-47A2-938B-105E67064778}"/>
    <cellStyle name="入力 3 2 12 15 2 2" xfId="44712" xr:uid="{2E5D921E-437B-448B-B927-72AEE5F4592A}"/>
    <cellStyle name="入力 3 2 12 15 3" xfId="33953" xr:uid="{0203F96C-33BE-4C35-A488-D1E4C4E5421B}"/>
    <cellStyle name="入力 3 2 12 16" xfId="12893" xr:uid="{8939E38C-FD07-4905-8682-E6420DE45189}"/>
    <cellStyle name="入力 3 2 12 16 2" xfId="23650" xr:uid="{7C3854F9-5352-437B-9149-A370667E2A98}"/>
    <cellStyle name="入力 3 2 12 16 2 2" xfId="45341" xr:uid="{723EDE68-899A-4CA8-9976-495776D3530F}"/>
    <cellStyle name="入力 3 2 12 16 3" xfId="34582" xr:uid="{E5C348C1-60D2-4636-B028-3A6C625717B5}"/>
    <cellStyle name="入力 3 2 12 17" xfId="13564" xr:uid="{283D43B9-1F08-4532-9D03-367F35EDAFD3}"/>
    <cellStyle name="入力 3 2 12 17 2" xfId="35253" xr:uid="{86A27786-27CF-46AE-9E2D-8077D00CB5A0}"/>
    <cellStyle name="入力 3 2 12 18" xfId="24493" xr:uid="{0F4BEFD2-70B6-4F48-A6A7-8C964D53E275}"/>
    <cellStyle name="入力 3 2 12 19" xfId="46191" xr:uid="{9C2AF551-236E-4A0D-B715-8B9F8D2872E4}"/>
    <cellStyle name="入力 3 2 12 2" xfId="3745" xr:uid="{91F8DB03-0998-42DC-977C-BA91F67C35BC}"/>
    <cellStyle name="入力 3 2 12 2 2" xfId="14501" xr:uid="{9619BD94-84A8-4DF4-BD89-AA624A62EFBA}"/>
    <cellStyle name="入力 3 2 12 2 2 2" xfId="36191" xr:uid="{1A5E13AC-1D05-409D-BA20-27E7365D4C1B}"/>
    <cellStyle name="入力 3 2 12 2 2 3" xfId="50402" xr:uid="{A371D52B-278B-4042-8467-AF6EA10003AA}"/>
    <cellStyle name="入力 3 2 12 2 3" xfId="25433" xr:uid="{6E2FA15A-40A8-4692-8919-A29911CFBAFA}"/>
    <cellStyle name="入力 3 2 12 2 4" xfId="48233" xr:uid="{635E168C-1712-466D-B122-AC3D4A49E7A9}"/>
    <cellStyle name="入力 3 2 12 20" xfId="46869" xr:uid="{E44B1B85-E4CC-4259-B1CF-040DEB1DB30C}"/>
    <cellStyle name="入力 3 2 12 21" xfId="47553" xr:uid="{476F2D86-4AC1-45CB-8B9B-909D8CFEB962}"/>
    <cellStyle name="入力 3 2 12 3" xfId="4425" xr:uid="{8A941A1E-39A7-4A39-9125-5D7798F7C34C}"/>
    <cellStyle name="入力 3 2 12 3 2" xfId="15181" xr:uid="{0297D268-1842-4946-9FFB-681C59DDE95D}"/>
    <cellStyle name="入力 3 2 12 3 2 2" xfId="36871" xr:uid="{C0DC38F6-4558-418B-B63C-B63B3968E6F5}"/>
    <cellStyle name="入力 3 2 12 3 2 3" xfId="51082" xr:uid="{EC5AF684-C1B8-4A16-9B1F-DD52CF2D26FA}"/>
    <cellStyle name="入力 3 2 12 3 3" xfId="26113" xr:uid="{5C2627A0-32CA-429D-970D-79B39D8CA4D9}"/>
    <cellStyle name="入力 3 2 12 3 4" xfId="48913" xr:uid="{FC279EA6-4632-4CD2-8351-CE17B6D159B5}"/>
    <cellStyle name="入力 3 2 12 4" xfId="5101" xr:uid="{DE313331-9176-4CEC-B501-8822CBBBCF9A}"/>
    <cellStyle name="入力 3 2 12 4 2" xfId="15857" xr:uid="{CBE71B30-0CD5-4DC6-9D5B-ADAF2B781B5A}"/>
    <cellStyle name="入力 3 2 12 4 2 2" xfId="37547" xr:uid="{135DB28A-647E-4991-B0E9-A201EB1A62BD}"/>
    <cellStyle name="入力 3 2 12 4 3" xfId="26789" xr:uid="{99E65C71-12EC-464D-BFC1-49678461CD8B}"/>
    <cellStyle name="入力 3 2 12 4 4" xfId="49722" xr:uid="{6C50519C-A39F-4236-90FA-7A534F1ECE4B}"/>
    <cellStyle name="入力 3 2 12 5" xfId="5781" xr:uid="{CBE5CC12-7FF8-44C0-926A-67E1968A4DC5}"/>
    <cellStyle name="入力 3 2 12 5 2" xfId="16537" xr:uid="{3AC20AD8-EF19-47C5-8EC9-D6ECA6879452}"/>
    <cellStyle name="入力 3 2 12 5 2 2" xfId="38227" xr:uid="{9FF54471-C7A5-4775-97C6-6A33358526A3}"/>
    <cellStyle name="入力 3 2 12 5 3" xfId="27468" xr:uid="{A1F5D4E2-EAAF-4AE6-83C8-81E575C12366}"/>
    <cellStyle name="入力 3 2 12 6" xfId="6464" xr:uid="{59FC9186-3A14-4D56-9615-2B988891A34A}"/>
    <cellStyle name="入力 3 2 12 6 2" xfId="17220" xr:uid="{BBF4B305-8DF5-4BD8-9110-84C58C7EDD10}"/>
    <cellStyle name="入力 3 2 12 6 2 2" xfId="38910" xr:uid="{CA14B8F2-A6AB-4F1C-9CE6-C4C556896521}"/>
    <cellStyle name="入力 3 2 12 6 3" xfId="28151" xr:uid="{30604DF9-EBB3-41F5-BE00-015630D9D529}"/>
    <cellStyle name="入力 3 2 12 7" xfId="7143" xr:uid="{97FB8836-40D5-4E2A-A093-F24131FA7BD7}"/>
    <cellStyle name="入力 3 2 12 7 2" xfId="17899" xr:uid="{46DCBB66-B082-4FCA-96B3-F8711901A8FF}"/>
    <cellStyle name="入力 3 2 12 7 2 2" xfId="39589" xr:uid="{241129D1-6B82-4AED-A4C2-653174065B77}"/>
    <cellStyle name="入力 3 2 12 7 3" xfId="28830" xr:uid="{BE19D5D0-256C-4F26-8E71-90FA138A4749}"/>
    <cellStyle name="入力 3 2 12 8" xfId="7806" xr:uid="{30F0818E-CAFB-4CD7-9F55-70996465EA3A}"/>
    <cellStyle name="入力 3 2 12 8 2" xfId="18562" xr:uid="{4480EAA1-AE1E-43D1-A74E-BAD9DE17F317}"/>
    <cellStyle name="入力 3 2 12 8 2 2" xfId="40253" xr:uid="{70D004EF-58D4-4ABA-A726-13024904133A}"/>
    <cellStyle name="入力 3 2 12 8 3" xfId="29494" xr:uid="{B28B2EEB-FA6F-4591-AEDF-9D872A2DF4D3}"/>
    <cellStyle name="入力 3 2 12 9" xfId="8442" xr:uid="{701EE55C-70D6-4DCC-A18F-FEBC750C6FE0}"/>
    <cellStyle name="入力 3 2 12 9 2" xfId="19198" xr:uid="{FFCF7776-6C87-41F1-81FE-DEBE0EEAE016}"/>
    <cellStyle name="入力 3 2 12 9 2 2" xfId="40889" xr:uid="{F1D37C75-BE13-4A7D-A85A-2EF896742D30}"/>
    <cellStyle name="入力 3 2 12 9 3" xfId="30130" xr:uid="{A2295508-1FA9-46B8-A89D-21E191564F7A}"/>
    <cellStyle name="入力 3 2 13" xfId="3153" xr:uid="{914C1279-5F0E-45D1-BEE5-E69BE78A2340}"/>
    <cellStyle name="入力 3 2 13 10" xfId="9181" xr:uid="{40738D28-5CFB-4990-B36D-A00118261C4A}"/>
    <cellStyle name="入力 3 2 13 10 2" xfId="19938" xr:uid="{E8C17CB6-6CA5-44F3-A186-F838A047D4E9}"/>
    <cellStyle name="入力 3 2 13 10 2 2" xfId="41629" xr:uid="{3C622FCA-D527-412C-A8B2-B99D3A393912}"/>
    <cellStyle name="入力 3 2 13 10 3" xfId="30870" xr:uid="{CAA8B5FC-7BA9-4AB4-BF2A-9CD0CADC7DF5}"/>
    <cellStyle name="入力 3 2 13 11" xfId="9807" xr:uid="{47533E5C-9FC3-4596-BD29-0407F3E90F60}"/>
    <cellStyle name="入力 3 2 13 11 2" xfId="20564" xr:uid="{9350C819-BB42-49C8-813D-9C50F3C0D824}"/>
    <cellStyle name="入力 3 2 13 11 2 2" xfId="42255" xr:uid="{87A879A2-5C9C-4FE5-8DED-6EC112489480}"/>
    <cellStyle name="入力 3 2 13 11 3" xfId="31496" xr:uid="{B8DBB5D7-D52D-4CE9-ADD0-F91AB5670278}"/>
    <cellStyle name="入力 3 2 13 12" xfId="10442" xr:uid="{C6B55BD4-3C4C-4CAA-96F9-F663F9F8C910}"/>
    <cellStyle name="入力 3 2 13 12 2" xfId="21199" xr:uid="{48F9950E-A402-4374-BD19-C54C5A429291}"/>
    <cellStyle name="入力 3 2 13 12 2 2" xfId="42890" xr:uid="{9900EEE3-7059-4526-940F-80239A76AD7F}"/>
    <cellStyle name="入力 3 2 13 12 3" xfId="32131" xr:uid="{4281F617-BA72-4FBF-A6F3-5A37B4EA6BBA}"/>
    <cellStyle name="入力 3 2 13 13" xfId="11094" xr:uid="{D77B8605-12BC-44C5-9491-9C82FD731DE1}"/>
    <cellStyle name="入力 3 2 13 13 2" xfId="21851" xr:uid="{CF2D57D1-9AE4-4C9E-8C93-48BA981DE994}"/>
    <cellStyle name="入力 3 2 13 13 2 2" xfId="43542" xr:uid="{425183CA-0B25-49F4-AAA3-F3A862E5631F}"/>
    <cellStyle name="入力 3 2 13 13 3" xfId="32783" xr:uid="{4579DC2E-83E6-4D83-A97B-074939C70D22}"/>
    <cellStyle name="入力 3 2 13 14" xfId="11719" xr:uid="{09DC1292-3F27-43D3-85E1-9A5E955823E7}"/>
    <cellStyle name="入力 3 2 13 14 2" xfId="22476" xr:uid="{31C77C59-1BC5-437E-9D64-45060DE1C66F}"/>
    <cellStyle name="入力 3 2 13 14 2 2" xfId="44167" xr:uid="{16606B30-ECA7-451B-9B8D-5348FF5BD8F8}"/>
    <cellStyle name="入力 3 2 13 14 3" xfId="33408" xr:uid="{4CFDE59A-FF8F-45AC-AA00-DCFA44AEC998}"/>
    <cellStyle name="入力 3 2 13 15" xfId="12324" xr:uid="{170F9FBC-1AC9-4EFA-950D-5E4DF618AC62}"/>
    <cellStyle name="入力 3 2 13 15 2" xfId="23081" xr:uid="{2B0576E4-CFEA-4806-A081-A8972B03D54D}"/>
    <cellStyle name="入力 3 2 13 15 2 2" xfId="44772" xr:uid="{B0C5A886-76C0-43A4-8EDD-850020AC31F0}"/>
    <cellStyle name="入力 3 2 13 15 3" xfId="34013" xr:uid="{A6A75F1A-C68C-4695-97E0-655045C1495A}"/>
    <cellStyle name="入力 3 2 13 16" xfId="12953" xr:uid="{9D8A91E4-22E7-4D1E-93C6-9E9C6AD8B81B}"/>
    <cellStyle name="入力 3 2 13 16 2" xfId="23710" xr:uid="{1E262AC3-28B2-4EE5-973F-2771297B2191}"/>
    <cellStyle name="入力 3 2 13 16 2 2" xfId="45401" xr:uid="{C8F0F0BA-6469-4D0A-AEE5-8FDA77814C0D}"/>
    <cellStyle name="入力 3 2 13 16 3" xfId="34642" xr:uid="{E4541217-F20F-4AD2-A738-5756A3D4C5CE}"/>
    <cellStyle name="入力 3 2 13 17" xfId="13624" xr:uid="{8B0216C6-B56C-4BED-A8F7-9E8128FF370D}"/>
    <cellStyle name="入力 3 2 13 17 2" xfId="35313" xr:uid="{A1EE2DE9-B117-4121-801B-55AEF199463A}"/>
    <cellStyle name="入力 3 2 13 18" xfId="24553" xr:uid="{032B6154-5146-4F00-B877-A3D8C1750922}"/>
    <cellStyle name="入力 3 2 13 19" xfId="46251" xr:uid="{A1BA5813-A1FC-42C7-BB2D-6E5ACF716B25}"/>
    <cellStyle name="入力 3 2 13 2" xfId="3805" xr:uid="{6027667A-4BB5-45D4-8C8D-A1D06E111670}"/>
    <cellStyle name="入力 3 2 13 2 2" xfId="14561" xr:uid="{1337DE2B-141D-4BB1-A18D-0DF6ED8E19F4}"/>
    <cellStyle name="入力 3 2 13 2 2 2" xfId="36251" xr:uid="{2FC645F5-9342-4D06-80EE-3187ACD74E91}"/>
    <cellStyle name="入力 3 2 13 2 2 3" xfId="50462" xr:uid="{978B5588-F166-45A6-8FB6-35C62420D3FB}"/>
    <cellStyle name="入力 3 2 13 2 3" xfId="25493" xr:uid="{964ACBFD-9BCF-4B79-8672-0F85205A4DBF}"/>
    <cellStyle name="入力 3 2 13 2 4" xfId="48293" xr:uid="{1B2E0293-CBD7-4607-875D-0DDC62A6CDCF}"/>
    <cellStyle name="入力 3 2 13 20" xfId="46929" xr:uid="{876E0346-4F01-4D87-8A8D-377076D42A79}"/>
    <cellStyle name="入力 3 2 13 21" xfId="47613" xr:uid="{37A8AA9D-732A-4793-8F72-4FFEA300EA66}"/>
    <cellStyle name="入力 3 2 13 3" xfId="4485" xr:uid="{74DA7C12-7196-4E6C-945D-533B88CF2A38}"/>
    <cellStyle name="入力 3 2 13 3 2" xfId="15241" xr:uid="{B88A2942-B1D8-4804-8FC6-C97ECCE3AD2E}"/>
    <cellStyle name="入力 3 2 13 3 2 2" xfId="36931" xr:uid="{0BC73AC8-E527-45A5-B432-4693DF59C80E}"/>
    <cellStyle name="入力 3 2 13 3 2 3" xfId="51142" xr:uid="{DAE0CC1B-B23F-456F-9C3C-965B6751F3C0}"/>
    <cellStyle name="入力 3 2 13 3 3" xfId="26173" xr:uid="{DA90759A-4587-40E8-89FD-D7B403FAFC1B}"/>
    <cellStyle name="入力 3 2 13 3 4" xfId="48973" xr:uid="{2D4D21A4-09CB-4AFF-BA0C-950B13062A10}"/>
    <cellStyle name="入力 3 2 13 4" xfId="5161" xr:uid="{26079627-876F-4800-A16E-F6D12749F030}"/>
    <cellStyle name="入力 3 2 13 4 2" xfId="15917" xr:uid="{CFA7D786-4CB6-4B17-B4AC-950C3E8F0024}"/>
    <cellStyle name="入力 3 2 13 4 2 2" xfId="37607" xr:uid="{77FC3D24-DAED-49EC-A118-D4B14B9CF7E4}"/>
    <cellStyle name="入力 3 2 13 4 3" xfId="26849" xr:uid="{E4F1FC67-79BD-4B17-90B1-D558E0A2DF85}"/>
    <cellStyle name="入力 3 2 13 4 4" xfId="49782" xr:uid="{4E38424F-333E-47D7-8A51-C033AD834B19}"/>
    <cellStyle name="入力 3 2 13 5" xfId="5841" xr:uid="{814326AF-789E-4B11-A041-12253EA82426}"/>
    <cellStyle name="入力 3 2 13 5 2" xfId="16597" xr:uid="{18CECBFF-41DC-4CC9-9ADF-AE7827742DE6}"/>
    <cellStyle name="入力 3 2 13 5 2 2" xfId="38287" xr:uid="{4F3DAC4C-0631-4079-97BE-586FA1C92218}"/>
    <cellStyle name="入力 3 2 13 5 3" xfId="27528" xr:uid="{A73398F5-7C10-4273-87BC-BE1A1EEB7FCA}"/>
    <cellStyle name="入力 3 2 13 6" xfId="6524" xr:uid="{9E2AC51E-C2C1-4800-A6E1-0355669E20C5}"/>
    <cellStyle name="入力 3 2 13 6 2" xfId="17280" xr:uid="{C283D2F2-C013-4549-84DE-ABC090D68204}"/>
    <cellStyle name="入力 3 2 13 6 2 2" xfId="38970" xr:uid="{CE0FC4F7-DD35-4BDF-B7A3-0E0FE968B330}"/>
    <cellStyle name="入力 3 2 13 6 3" xfId="28211" xr:uid="{AA9A4EF0-0DA7-4894-94F5-5C2EA5A64F51}"/>
    <cellStyle name="入力 3 2 13 7" xfId="7203" xr:uid="{9888D996-B82E-4254-A7E6-C66CFE84568F}"/>
    <cellStyle name="入力 3 2 13 7 2" xfId="17959" xr:uid="{EE1DB33E-E588-402E-961C-F8A762F336B8}"/>
    <cellStyle name="入力 3 2 13 7 2 2" xfId="39649" xr:uid="{56EAEF50-E475-4EBA-972C-E61F337691BB}"/>
    <cellStyle name="入力 3 2 13 7 3" xfId="28890" xr:uid="{63CA7B9C-3889-4C04-88F5-576FE418180C}"/>
    <cellStyle name="入力 3 2 13 8" xfId="7866" xr:uid="{A11448A3-2485-4092-B88C-011DAA094DFC}"/>
    <cellStyle name="入力 3 2 13 8 2" xfId="18622" xr:uid="{73B9D5E5-CD84-4892-A4BD-6CBA67EAADC0}"/>
    <cellStyle name="入力 3 2 13 8 2 2" xfId="40313" xr:uid="{27C42A49-28DF-4E4B-B910-6ED6D5441CB0}"/>
    <cellStyle name="入力 3 2 13 8 3" xfId="29554" xr:uid="{8456EE57-B26A-4164-8138-6C8FA721D748}"/>
    <cellStyle name="入力 3 2 13 9" xfId="8502" xr:uid="{E133805F-AA61-4111-B6BB-B028A0B4958A}"/>
    <cellStyle name="入力 3 2 13 9 2" xfId="19258" xr:uid="{1BEE7E57-EC03-418E-AD44-AC0E894C84EC}"/>
    <cellStyle name="入力 3 2 13 9 2 2" xfId="40949" xr:uid="{828E2C0A-60C4-46FF-966B-13F9B8A77AD8}"/>
    <cellStyle name="入力 3 2 13 9 3" xfId="30190" xr:uid="{442694AD-E019-41AB-A60A-7C8ABF3ECC3C}"/>
    <cellStyle name="入力 3 2 14" xfId="3213" xr:uid="{B0040651-D78A-4EAC-BBB1-BFB1B974EDC8}"/>
    <cellStyle name="入力 3 2 14 10" xfId="9241" xr:uid="{6FDB9B05-5652-4308-A876-F4C0D24AB545}"/>
    <cellStyle name="入力 3 2 14 10 2" xfId="19998" xr:uid="{9A579290-36B5-45F0-B97E-3C8F0590D231}"/>
    <cellStyle name="入力 3 2 14 10 2 2" xfId="41689" xr:uid="{35FB81C3-A43C-4FC2-90AC-F02831C0FEEB}"/>
    <cellStyle name="入力 3 2 14 10 3" xfId="30930" xr:uid="{E03378F5-7DAC-4985-8D32-098C85475B05}"/>
    <cellStyle name="入力 3 2 14 11" xfId="9867" xr:uid="{61A525C5-E001-485A-B99A-051FA609EDE0}"/>
    <cellStyle name="入力 3 2 14 11 2" xfId="20624" xr:uid="{05986B94-CFED-4A23-8E2A-12CAE8CE576D}"/>
    <cellStyle name="入力 3 2 14 11 2 2" xfId="42315" xr:uid="{9C9A2622-9C6D-44AB-8DF9-5104373DE05F}"/>
    <cellStyle name="入力 3 2 14 11 3" xfId="31556" xr:uid="{F97E03EC-B57E-4FC5-848F-2732326653BB}"/>
    <cellStyle name="入力 3 2 14 12" xfId="10502" xr:uid="{382CE553-4221-446A-AB7A-2D45150737C4}"/>
    <cellStyle name="入力 3 2 14 12 2" xfId="21259" xr:uid="{A3CDE955-31B2-4711-8DA9-29B163A3EAEF}"/>
    <cellStyle name="入力 3 2 14 12 2 2" xfId="42950" xr:uid="{89BC1946-85B9-4AF2-9055-8699E43CE32E}"/>
    <cellStyle name="入力 3 2 14 12 3" xfId="32191" xr:uid="{ADBC1D1F-74D7-438B-BA71-B0B9A7756AD4}"/>
    <cellStyle name="入力 3 2 14 13" xfId="11154" xr:uid="{A1840F51-6395-49AF-B947-92BBCA3991F1}"/>
    <cellStyle name="入力 3 2 14 13 2" xfId="21911" xr:uid="{78657014-7D87-49FF-88AC-A639978C1A81}"/>
    <cellStyle name="入力 3 2 14 13 2 2" xfId="43602" xr:uid="{345FDCFB-C958-4606-8B69-3A7FDB06D89C}"/>
    <cellStyle name="入力 3 2 14 13 3" xfId="32843" xr:uid="{E936D124-58CA-49F0-991A-3D583FFEFF0E}"/>
    <cellStyle name="入力 3 2 14 14" xfId="11779" xr:uid="{5217CE83-B13D-40D4-B4F5-71DCC96C2B47}"/>
    <cellStyle name="入力 3 2 14 14 2" xfId="22536" xr:uid="{1D56A8A6-F7DE-440E-8D9A-0C3473929175}"/>
    <cellStyle name="入力 3 2 14 14 2 2" xfId="44227" xr:uid="{51CE692C-353B-4C69-9A43-A3BC52E5B9C0}"/>
    <cellStyle name="入力 3 2 14 14 3" xfId="33468" xr:uid="{6FDB6A74-E33B-4948-BA0F-0D97EA2DB22A}"/>
    <cellStyle name="入力 3 2 14 15" xfId="12384" xr:uid="{F06ED663-80C6-4669-AF46-E7B8DF2600C6}"/>
    <cellStyle name="入力 3 2 14 15 2" xfId="23141" xr:uid="{8376B349-829F-44B9-B175-867830FCABC0}"/>
    <cellStyle name="入力 3 2 14 15 2 2" xfId="44832" xr:uid="{5F9ECBAB-BDD5-4E08-BB2C-F201B652EDA9}"/>
    <cellStyle name="入力 3 2 14 15 3" xfId="34073" xr:uid="{FA0C5024-3B84-4B44-BAEC-48D244D6C429}"/>
    <cellStyle name="入力 3 2 14 16" xfId="13013" xr:uid="{79A9E846-33E2-456C-B527-74A67A319CD5}"/>
    <cellStyle name="入力 3 2 14 16 2" xfId="23770" xr:uid="{D0DA1A50-6EFE-4F17-BDDE-40E2DACDB5E6}"/>
    <cellStyle name="入力 3 2 14 16 2 2" xfId="45461" xr:uid="{3D2131B4-C695-468F-B557-F4E40C52EACB}"/>
    <cellStyle name="入力 3 2 14 16 3" xfId="34702" xr:uid="{02664473-D086-483E-8CEF-5BB7E15C20DC}"/>
    <cellStyle name="入力 3 2 14 17" xfId="13684" xr:uid="{F1B354F6-1EDD-4B61-8671-FAF3D0B2B6A8}"/>
    <cellStyle name="入力 3 2 14 17 2" xfId="35373" xr:uid="{671BB5FC-763D-44FF-970A-1D9D2BE7E5E8}"/>
    <cellStyle name="入力 3 2 14 18" xfId="24613" xr:uid="{DC7CC160-01FE-40B4-AB72-FADD305A1DFF}"/>
    <cellStyle name="入力 3 2 14 19" xfId="46311" xr:uid="{E8443C58-D2BA-4787-8D26-78E9646B428D}"/>
    <cellStyle name="入力 3 2 14 2" xfId="3865" xr:uid="{EE949DAA-5FF6-4C10-9EAC-361923D542F5}"/>
    <cellStyle name="入力 3 2 14 2 2" xfId="14621" xr:uid="{0E1BE9CF-FC7A-462B-804E-F241A481A3D0}"/>
    <cellStyle name="入力 3 2 14 2 2 2" xfId="36311" xr:uid="{06029E2B-E64B-4E5D-A366-D884C186F912}"/>
    <cellStyle name="入力 3 2 14 2 2 3" xfId="50522" xr:uid="{698CBAD6-7B11-4D63-A1F6-9C448F396273}"/>
    <cellStyle name="入力 3 2 14 2 3" xfId="25553" xr:uid="{4F9881C6-7E05-4211-8D9E-6129BF8D2258}"/>
    <cellStyle name="入力 3 2 14 2 4" xfId="48353" xr:uid="{5179D4A4-7472-49D3-903D-D40EB33851B5}"/>
    <cellStyle name="入力 3 2 14 20" xfId="46989" xr:uid="{2314A3A6-565A-432C-8B70-533D366A642C}"/>
    <cellStyle name="入力 3 2 14 21" xfId="47673" xr:uid="{2D5F5E16-099C-40B0-8650-D3A5C7636514}"/>
    <cellStyle name="入力 3 2 14 3" xfId="4545" xr:uid="{9033D5F3-8B2F-4932-9376-2BFB025540B5}"/>
    <cellStyle name="入力 3 2 14 3 2" xfId="15301" xr:uid="{073368D8-8B86-4B2A-BEE1-F4F67F4172A4}"/>
    <cellStyle name="入力 3 2 14 3 2 2" xfId="36991" xr:uid="{8EA2186A-3C5E-43F6-B1AB-7AFDF16E1379}"/>
    <cellStyle name="入力 3 2 14 3 2 3" xfId="51202" xr:uid="{15817438-0BF8-4572-B7E0-1FCE014213F6}"/>
    <cellStyle name="入力 3 2 14 3 3" xfId="26233" xr:uid="{7FAB0305-8400-4D67-A75B-F36F47FCA18A}"/>
    <cellStyle name="入力 3 2 14 3 4" xfId="49033" xr:uid="{5861C64E-BE92-459C-81DA-D56762923D9C}"/>
    <cellStyle name="入力 3 2 14 4" xfId="5221" xr:uid="{DB532F0B-880A-4A4E-A402-DF64008C659F}"/>
    <cellStyle name="入力 3 2 14 4 2" xfId="15977" xr:uid="{10D54532-9548-489F-B8DB-57D6A01FA5D3}"/>
    <cellStyle name="入力 3 2 14 4 2 2" xfId="37667" xr:uid="{27421C55-1D47-4F34-9E52-345BCD56B69F}"/>
    <cellStyle name="入力 3 2 14 4 3" xfId="26909" xr:uid="{44249A81-A277-40AA-A9B9-1B0BFA9080C1}"/>
    <cellStyle name="入力 3 2 14 4 4" xfId="49842" xr:uid="{57F06926-0D1F-4D60-9E2A-9D1DA26075F3}"/>
    <cellStyle name="入力 3 2 14 5" xfId="5901" xr:uid="{AE9E2C0D-305F-4E2A-908A-C20B6CAFCC3C}"/>
    <cellStyle name="入力 3 2 14 5 2" xfId="16657" xr:uid="{5A116CC9-B063-4EA6-930F-2694416892CB}"/>
    <cellStyle name="入力 3 2 14 5 2 2" xfId="38347" xr:uid="{1D32E18C-6B30-411B-9B28-CC49708202FE}"/>
    <cellStyle name="入力 3 2 14 5 3" xfId="27588" xr:uid="{B15CE8F9-4545-46E6-8D51-70DE6FD81207}"/>
    <cellStyle name="入力 3 2 14 6" xfId="6584" xr:uid="{F518D5D1-4644-4D50-8A16-791E2C3401FC}"/>
    <cellStyle name="入力 3 2 14 6 2" xfId="17340" xr:uid="{01C7C6D3-151F-4A09-BC55-C77333AFE6CB}"/>
    <cellStyle name="入力 3 2 14 6 2 2" xfId="39030" xr:uid="{06BBED3C-4636-4FB3-96F7-828A86A174A2}"/>
    <cellStyle name="入力 3 2 14 6 3" xfId="28271" xr:uid="{397EFC36-E279-477C-8C10-B482C6CB3B6A}"/>
    <cellStyle name="入力 3 2 14 7" xfId="7263" xr:uid="{E89D5DD1-2B32-4ED4-A23E-3C69E52CA835}"/>
    <cellStyle name="入力 3 2 14 7 2" xfId="18019" xr:uid="{163C731C-638E-47F5-B267-52F6CE6459CB}"/>
    <cellStyle name="入力 3 2 14 7 2 2" xfId="39709" xr:uid="{5708A257-0703-4C21-A7ED-583311F359FC}"/>
    <cellStyle name="入力 3 2 14 7 3" xfId="28950" xr:uid="{C0E6566C-65F7-4583-824D-6F6F087A75E3}"/>
    <cellStyle name="入力 3 2 14 8" xfId="7926" xr:uid="{8959246A-EB30-4092-AE13-4208A087F1AF}"/>
    <cellStyle name="入力 3 2 14 8 2" xfId="18682" xr:uid="{1DC50F81-4F90-463C-B7F9-70E62FD2A957}"/>
    <cellStyle name="入力 3 2 14 8 2 2" xfId="40373" xr:uid="{33AC991C-765B-429C-83DA-1EF40031E731}"/>
    <cellStyle name="入力 3 2 14 8 3" xfId="29614" xr:uid="{E77EA5CC-E142-418F-9D90-01D075E5F232}"/>
    <cellStyle name="入力 3 2 14 9" xfId="8562" xr:uid="{60A31D58-C90B-4E31-BD5E-2E7493B8F741}"/>
    <cellStyle name="入力 3 2 14 9 2" xfId="19318" xr:uid="{1C43D822-1870-42F7-B606-4307A1A165FE}"/>
    <cellStyle name="入力 3 2 14 9 2 2" xfId="41009" xr:uid="{46A5DE5A-0774-406A-9B32-D1FDE6D1CA13}"/>
    <cellStyle name="入力 3 2 14 9 3" xfId="30250" xr:uid="{384AE225-0566-4259-A4D8-D0F5017D386F}"/>
    <cellStyle name="入力 3 2 15" xfId="3273" xr:uid="{93D6BEB4-91F8-4AB1-A47E-F8E498CF6391}"/>
    <cellStyle name="入力 3 2 15 10" xfId="9301" xr:uid="{8CB43BAC-BCF3-41CB-8D95-29D42C109939}"/>
    <cellStyle name="入力 3 2 15 10 2" xfId="20058" xr:uid="{620B7AB7-267C-49E3-980E-25F2959DB391}"/>
    <cellStyle name="入力 3 2 15 10 2 2" xfId="41749" xr:uid="{8B8525BE-D93B-4E5F-830B-04AA7A63DE5E}"/>
    <cellStyle name="入力 3 2 15 10 3" xfId="30990" xr:uid="{F3720045-1BF9-4E4C-AE10-DFCCD58C9150}"/>
    <cellStyle name="入力 3 2 15 11" xfId="9927" xr:uid="{3C45E783-A517-4B2A-B538-211872AF6DCF}"/>
    <cellStyle name="入力 3 2 15 11 2" xfId="20684" xr:uid="{F29D4AC6-2410-4A89-9BF7-0AB60E8B4071}"/>
    <cellStyle name="入力 3 2 15 11 2 2" xfId="42375" xr:uid="{9F3FD5C2-6B18-4585-AC3D-113EA37EB704}"/>
    <cellStyle name="入力 3 2 15 11 3" xfId="31616" xr:uid="{083D4E27-4342-4881-AEFC-1110997A6B38}"/>
    <cellStyle name="入力 3 2 15 12" xfId="10562" xr:uid="{7B3B6048-02CB-4481-B521-0E89208F9BA0}"/>
    <cellStyle name="入力 3 2 15 12 2" xfId="21319" xr:uid="{7A456038-0E25-41FD-ABBC-CEE0A4858F48}"/>
    <cellStyle name="入力 3 2 15 12 2 2" xfId="43010" xr:uid="{51825BCD-9FA9-41EB-BF04-513656742287}"/>
    <cellStyle name="入力 3 2 15 12 3" xfId="32251" xr:uid="{B47F45F8-7232-4538-AD30-2F80D6B30403}"/>
    <cellStyle name="入力 3 2 15 13" xfId="11214" xr:uid="{A02E5A02-3AB2-478B-B5F8-527651CF8EA7}"/>
    <cellStyle name="入力 3 2 15 13 2" xfId="21971" xr:uid="{82CD78AA-CCC4-4C25-894E-A143A605B78E}"/>
    <cellStyle name="入力 3 2 15 13 2 2" xfId="43662" xr:uid="{31524019-BA6F-46C3-A1D3-B36BF4E76694}"/>
    <cellStyle name="入力 3 2 15 13 3" xfId="32903" xr:uid="{4E1CA1BC-E06E-4A33-824A-B3A369CD601F}"/>
    <cellStyle name="入力 3 2 15 14" xfId="11839" xr:uid="{7A1B3F6C-CE9B-421F-8722-E8A20B1920F2}"/>
    <cellStyle name="入力 3 2 15 14 2" xfId="22596" xr:uid="{5652C9B4-AF70-48BB-9451-6ABC15D4D463}"/>
    <cellStyle name="入力 3 2 15 14 2 2" xfId="44287" xr:uid="{094A33C9-1972-4C08-A85D-BAD682762863}"/>
    <cellStyle name="入力 3 2 15 14 3" xfId="33528" xr:uid="{402258FE-D260-4CAE-B715-E1EF7041C520}"/>
    <cellStyle name="入力 3 2 15 15" xfId="12444" xr:uid="{BB2E8967-8E2C-4695-993E-9224A7CB6BF3}"/>
    <cellStyle name="入力 3 2 15 15 2" xfId="23201" xr:uid="{E68BA897-4BD1-4A94-B956-396075020A7B}"/>
    <cellStyle name="入力 3 2 15 15 2 2" xfId="44892" xr:uid="{B714CBDF-72C4-4433-851C-928FD641EDCB}"/>
    <cellStyle name="入力 3 2 15 15 3" xfId="34133" xr:uid="{2EBE15C9-7B0C-4F05-BB3F-21C7C6C30D00}"/>
    <cellStyle name="入力 3 2 15 16" xfId="13073" xr:uid="{4290B42C-1366-4A30-9C8C-4F114B80F435}"/>
    <cellStyle name="入力 3 2 15 16 2" xfId="23830" xr:uid="{6BC0F25F-0648-4219-B53C-CCE7843BC7BF}"/>
    <cellStyle name="入力 3 2 15 16 2 2" xfId="45521" xr:uid="{2F1BC059-814D-488B-A84A-A6962212E5DB}"/>
    <cellStyle name="入力 3 2 15 16 3" xfId="34762" xr:uid="{9926DAC4-BBC2-4F22-9D93-1DACDC581589}"/>
    <cellStyle name="入力 3 2 15 17" xfId="13744" xr:uid="{08731D43-4A5A-4A96-AA43-FD033652497A}"/>
    <cellStyle name="入力 3 2 15 17 2" xfId="35433" xr:uid="{70D30D16-1403-4038-884E-6D1684D3D74C}"/>
    <cellStyle name="入力 3 2 15 18" xfId="24673" xr:uid="{3F56A069-4EF9-47AE-91E2-F683C9CF5DC9}"/>
    <cellStyle name="入力 3 2 15 19" xfId="46371" xr:uid="{647CBBD3-EEF6-4E11-A9DB-11B013BFDA6F}"/>
    <cellStyle name="入力 3 2 15 2" xfId="3925" xr:uid="{1F62534D-F6A5-4888-89F3-73F0BE8635A7}"/>
    <cellStyle name="入力 3 2 15 2 2" xfId="14681" xr:uid="{6CED7AA2-BB7E-48FD-B8AC-1B494267DA13}"/>
    <cellStyle name="入力 3 2 15 2 2 2" xfId="36371" xr:uid="{D3277376-10AB-4F13-B8CF-CA6EFD80B46A}"/>
    <cellStyle name="入力 3 2 15 2 2 3" xfId="50582" xr:uid="{64119AE1-3B36-4394-9239-5FE2ED03B9E1}"/>
    <cellStyle name="入力 3 2 15 2 3" xfId="25613" xr:uid="{B6CA4F39-E473-4BED-8958-5EF6BC056DA7}"/>
    <cellStyle name="入力 3 2 15 2 4" xfId="48413" xr:uid="{FB96DA44-0435-4EAC-804B-DC00FAC80170}"/>
    <cellStyle name="入力 3 2 15 20" xfId="47049" xr:uid="{317A5ADB-B806-4606-AA9F-A05A8DB7DEDE}"/>
    <cellStyle name="入力 3 2 15 21" xfId="47733" xr:uid="{C1D36835-0133-4CEA-AA0A-0162B71CE3F7}"/>
    <cellStyle name="入力 3 2 15 3" xfId="4605" xr:uid="{A5A014A3-04D5-4395-BB7C-25287231E358}"/>
    <cellStyle name="入力 3 2 15 3 2" xfId="15361" xr:uid="{2F4127A8-B4A0-42EC-BABD-20E1CB3837A9}"/>
    <cellStyle name="入力 3 2 15 3 2 2" xfId="37051" xr:uid="{64FE9E80-1EBE-4D5D-ADFE-1750E3B5E3EC}"/>
    <cellStyle name="入力 3 2 15 3 2 3" xfId="51262" xr:uid="{28BE509B-04AC-4D0A-B65B-9819531A07CB}"/>
    <cellStyle name="入力 3 2 15 3 3" xfId="26293" xr:uid="{6F235E9B-05FA-4EBB-8FEB-511C700DD7BE}"/>
    <cellStyle name="入力 3 2 15 3 4" xfId="49093" xr:uid="{294C3F08-0F6A-4569-BFE7-30A102F83B85}"/>
    <cellStyle name="入力 3 2 15 4" xfId="5281" xr:uid="{311340DD-A808-4A5D-88C7-0B1D9AA33A98}"/>
    <cellStyle name="入力 3 2 15 4 2" xfId="16037" xr:uid="{3C19AF4D-DC03-4480-90A7-538F49F9A532}"/>
    <cellStyle name="入力 3 2 15 4 2 2" xfId="37727" xr:uid="{4F5777C4-D34A-4A38-A593-F0F44C7B248A}"/>
    <cellStyle name="入力 3 2 15 4 3" xfId="26969" xr:uid="{F8AAB7E2-F2D1-4665-A595-2D66904D6046}"/>
    <cellStyle name="入力 3 2 15 4 4" xfId="49902" xr:uid="{B31BC136-E912-4B30-BAA8-C48C0E30FB62}"/>
    <cellStyle name="入力 3 2 15 5" xfId="5961" xr:uid="{E6239118-A9D3-44F4-9E93-FC1B224362F9}"/>
    <cellStyle name="入力 3 2 15 5 2" xfId="16717" xr:uid="{E367CDB7-E118-4E5C-83FC-FE7CC2CACC12}"/>
    <cellStyle name="入力 3 2 15 5 2 2" xfId="38407" xr:uid="{80A6B5C9-587F-4082-8211-98860E41C912}"/>
    <cellStyle name="入力 3 2 15 5 3" xfId="27648" xr:uid="{D23399A4-C9D6-481C-9E1D-28D7098D005C}"/>
    <cellStyle name="入力 3 2 15 6" xfId="6644" xr:uid="{871231DF-B1F0-43B2-9C27-A03E3EC6D738}"/>
    <cellStyle name="入力 3 2 15 6 2" xfId="17400" xr:uid="{A8E2D407-400A-4215-9425-6DE8BAA5E850}"/>
    <cellStyle name="入力 3 2 15 6 2 2" xfId="39090" xr:uid="{53416EC5-2EDE-4455-8DF3-DA93FC8B564E}"/>
    <cellStyle name="入力 3 2 15 6 3" xfId="28331" xr:uid="{8A0DE8FC-2CB9-4AEC-9088-01A1D8C4F73C}"/>
    <cellStyle name="入力 3 2 15 7" xfId="7323" xr:uid="{98E35A53-4F56-41D8-8744-E1A9BFF8391A}"/>
    <cellStyle name="入力 3 2 15 7 2" xfId="18079" xr:uid="{A01DD221-5B33-4D56-856D-00D19B01709F}"/>
    <cellStyle name="入力 3 2 15 7 2 2" xfId="39769" xr:uid="{BB430126-C3A4-4951-A760-5F517EDFF0C7}"/>
    <cellStyle name="入力 3 2 15 7 3" xfId="29010" xr:uid="{FFA6B960-60CB-4929-A2A8-46A312D9FCC7}"/>
    <cellStyle name="入力 3 2 15 8" xfId="7986" xr:uid="{DF590786-4077-4B1B-A2E1-C902ACD2582B}"/>
    <cellStyle name="入力 3 2 15 8 2" xfId="18742" xr:uid="{CB784935-7688-4F7D-84F6-295B20707B28}"/>
    <cellStyle name="入力 3 2 15 8 2 2" xfId="40433" xr:uid="{1A6C1E7A-138E-4E0A-8DA5-753998A09B17}"/>
    <cellStyle name="入力 3 2 15 8 3" xfId="29674" xr:uid="{BD0C6A63-78D6-4DD2-8AC0-BF7B891A7190}"/>
    <cellStyle name="入力 3 2 15 9" xfId="8622" xr:uid="{E285DBF4-6127-43CA-B643-52A09658000D}"/>
    <cellStyle name="入力 3 2 15 9 2" xfId="19378" xr:uid="{299A2BD4-32DD-4F0C-85B5-40B8702F42EA}"/>
    <cellStyle name="入力 3 2 15 9 2 2" xfId="41069" xr:uid="{B104D19C-6586-4399-BCED-9E8BC2C3753D}"/>
    <cellStyle name="入力 3 2 15 9 3" xfId="30310" xr:uid="{F0FAEA59-A363-4496-AEF6-6AE82F3BE6BA}"/>
    <cellStyle name="入力 3 2 16" xfId="2547" xr:uid="{088BF034-EB1A-4967-A1E8-6BAD30CB3699}"/>
    <cellStyle name="入力 3 2 16 2" xfId="13916" xr:uid="{0BFED9F2-D8D8-419A-823B-05028D44662E}"/>
    <cellStyle name="入力 3 2 16 2 2" xfId="35606" xr:uid="{79EF46D4-08BC-495D-B24F-B6928C69CD74}"/>
    <cellStyle name="入力 3 2 16 2 3" xfId="49962" xr:uid="{EC26091E-8550-4191-8126-10554FC25B5D}"/>
    <cellStyle name="入力 3 2 16 3" xfId="24847" xr:uid="{3D7AC297-BB5A-4D5D-8B24-C7F44269D79B}"/>
    <cellStyle name="入力 3 2 16 4" xfId="47793" xr:uid="{E9E7B302-795F-4136-891B-473CF4E41D1D}"/>
    <cellStyle name="入力 3 2 17" xfId="2741" xr:uid="{F99D71A4-8659-4500-9E4A-87147AFE2430}"/>
    <cellStyle name="入力 3 2 17 2" xfId="14047" xr:uid="{F660F644-D25F-4C9A-A047-2782293E1D39}"/>
    <cellStyle name="入力 3 2 17 2 2" xfId="35737" xr:uid="{8D810091-31BB-4B8F-A3C2-6C8FF4D6FF52}"/>
    <cellStyle name="入力 3 2 17 2 3" xfId="50642" xr:uid="{9CB97F7E-8382-4659-A07D-11795B0B9C3F}"/>
    <cellStyle name="入力 3 2 17 3" xfId="24978" xr:uid="{351F5B49-F5E7-46EF-930C-E7F8D2CBF1F8}"/>
    <cellStyle name="入力 3 2 17 4" xfId="48473" xr:uid="{54A79FEB-6257-4B2F-B383-BF7B18E91EEA}"/>
    <cellStyle name="入力 3 2 18" xfId="2558" xr:uid="{E650706A-1143-4F7B-82B8-80F5134FDE71}"/>
    <cellStyle name="入力 3 2 18 2" xfId="13927" xr:uid="{169DB4BF-A4C9-4757-BC11-59AFA353BC40}"/>
    <cellStyle name="入力 3 2 18 2 2" xfId="35617" xr:uid="{B2BE3D34-7DE6-4FC2-950D-E9D4CC4A3051}"/>
    <cellStyle name="入力 3 2 18 3" xfId="24858" xr:uid="{71227878-DF98-47C3-850D-277D8345B118}"/>
    <cellStyle name="入力 3 2 18 4" xfId="49282" xr:uid="{AF2129CF-6547-4D57-8726-1A191A8DF709}"/>
    <cellStyle name="入力 3 2 19" xfId="2626" xr:uid="{03CA9DA5-F508-4270-997E-910E50FE2C3E}"/>
    <cellStyle name="入力 3 2 19 2" xfId="13995" xr:uid="{932B13A2-F5EF-4445-B401-5E11B59B4BE0}"/>
    <cellStyle name="入力 3 2 19 2 2" xfId="35685" xr:uid="{800A71D4-ADAF-4D8B-A67C-53B70735578A}"/>
    <cellStyle name="入力 3 2 19 3" xfId="24926" xr:uid="{A8834D83-50AE-47B4-BE90-2AE24CE20B6B}"/>
    <cellStyle name="入力 3 2 2" xfId="2461" xr:uid="{07DFB835-6BD8-475A-B418-AEEEC8307EEF}"/>
    <cellStyle name="入力 3 2 2 10" xfId="3243" xr:uid="{8D314D31-4D5F-4A37-BB51-492C0FE3BB0D}"/>
    <cellStyle name="入力 3 2 2 10 10" xfId="9271" xr:uid="{0DDB7FF1-DAF1-49CB-B574-E0C42A446F46}"/>
    <cellStyle name="入力 3 2 2 10 10 2" xfId="20028" xr:uid="{AC079895-AAFB-42BA-AF4B-F05BE35A698E}"/>
    <cellStyle name="入力 3 2 2 10 10 2 2" xfId="41719" xr:uid="{50F6175B-1557-42EE-9BD2-0BF55D692BA8}"/>
    <cellStyle name="入力 3 2 2 10 10 3" xfId="30960" xr:uid="{63EC2961-A2C7-40A4-94FA-7836E41EE463}"/>
    <cellStyle name="入力 3 2 2 10 11" xfId="9897" xr:uid="{624E3CE1-BEA1-4BD6-A20B-2FE22128103D}"/>
    <cellStyle name="入力 3 2 2 10 11 2" xfId="20654" xr:uid="{2C91C3B9-2057-4DF0-B5B5-882B90FA2703}"/>
    <cellStyle name="入力 3 2 2 10 11 2 2" xfId="42345" xr:uid="{CED95436-C637-4350-8CE3-E32D7D673D3A}"/>
    <cellStyle name="入力 3 2 2 10 11 3" xfId="31586" xr:uid="{B7D3E8AB-B725-4029-9F8B-57CADCE1CA24}"/>
    <cellStyle name="入力 3 2 2 10 12" xfId="10532" xr:uid="{65DA6038-772E-4238-9CFD-E785F09A71D2}"/>
    <cellStyle name="入力 3 2 2 10 12 2" xfId="21289" xr:uid="{36933C68-8CC0-45B0-AB60-E5E3B583F227}"/>
    <cellStyle name="入力 3 2 2 10 12 2 2" xfId="42980" xr:uid="{75DA2769-E660-4CF2-B852-E721EA5EC84D}"/>
    <cellStyle name="入力 3 2 2 10 12 3" xfId="32221" xr:uid="{62F5C9BB-7295-419F-BFD0-3BCFF4E421E5}"/>
    <cellStyle name="入力 3 2 2 10 13" xfId="11184" xr:uid="{97EC7051-FAD7-4C25-AA2C-7F56285C17D5}"/>
    <cellStyle name="入力 3 2 2 10 13 2" xfId="21941" xr:uid="{60B945A6-B31C-429D-A434-49CB2070E56B}"/>
    <cellStyle name="入力 3 2 2 10 13 2 2" xfId="43632" xr:uid="{3BBC67C5-DF18-491F-8D10-BC3699FA6E0A}"/>
    <cellStyle name="入力 3 2 2 10 13 3" xfId="32873" xr:uid="{402A7244-61A7-486E-BAAC-B6DC8D031129}"/>
    <cellStyle name="入力 3 2 2 10 14" xfId="11809" xr:uid="{36B1A8F7-DCD8-48CF-83A8-111143A833F5}"/>
    <cellStyle name="入力 3 2 2 10 14 2" xfId="22566" xr:uid="{D157059B-F51F-4FE9-B83C-935721BFEBCC}"/>
    <cellStyle name="入力 3 2 2 10 14 2 2" xfId="44257" xr:uid="{F9F2F297-B42A-43F0-BB74-26886541ED09}"/>
    <cellStyle name="入力 3 2 2 10 14 3" xfId="33498" xr:uid="{33C0A14C-511F-44A1-9496-3CD0CBD11B34}"/>
    <cellStyle name="入力 3 2 2 10 15" xfId="12414" xr:uid="{15A57035-9242-463E-8ACA-D3BD391C992D}"/>
    <cellStyle name="入力 3 2 2 10 15 2" xfId="23171" xr:uid="{64DDFA29-6E1A-489B-8251-4D61EFA63C33}"/>
    <cellStyle name="入力 3 2 2 10 15 2 2" xfId="44862" xr:uid="{A3B95CF6-9D62-4A9E-9E2D-584E5EA7F14D}"/>
    <cellStyle name="入力 3 2 2 10 15 3" xfId="34103" xr:uid="{799B30B5-5F43-40EE-8918-7F9B0F6686D0}"/>
    <cellStyle name="入力 3 2 2 10 16" xfId="13043" xr:uid="{64AF2A4F-F6CA-4189-B1B6-6D9BC28A7E39}"/>
    <cellStyle name="入力 3 2 2 10 16 2" xfId="23800" xr:uid="{ACD7B415-4582-4AA9-8A5C-5B4FA0752EF0}"/>
    <cellStyle name="入力 3 2 2 10 16 2 2" xfId="45491" xr:uid="{30FFCD1A-FA21-47C7-B26B-3F3251174BE0}"/>
    <cellStyle name="入力 3 2 2 10 16 3" xfId="34732" xr:uid="{3D5902D9-40B0-420D-A8CF-9437865D600B}"/>
    <cellStyle name="入力 3 2 2 10 17" xfId="13714" xr:uid="{EFE3CC1C-428F-4DCE-BCF1-79A599BE346F}"/>
    <cellStyle name="入力 3 2 2 10 17 2" xfId="35403" xr:uid="{A96D0270-6818-4882-8A74-76931D29A8F7}"/>
    <cellStyle name="入力 3 2 2 10 18" xfId="24643" xr:uid="{B143B4C3-63F9-4272-9C0A-0A5FA56EBE31}"/>
    <cellStyle name="入力 3 2 2 10 19" xfId="46341" xr:uid="{40F7D29A-0507-4A4E-9712-9E1C22006D25}"/>
    <cellStyle name="入力 3 2 2 10 2" xfId="3895" xr:uid="{CAB9F6BA-D7F1-4BA9-855E-722AB51BAB92}"/>
    <cellStyle name="入力 3 2 2 10 2 2" xfId="14651" xr:uid="{5761EB88-A4C6-4303-B037-A446970F8383}"/>
    <cellStyle name="入力 3 2 2 10 2 2 2" xfId="36341" xr:uid="{5B9A7044-FB2D-4BD8-A829-49CA7B13A4E9}"/>
    <cellStyle name="入力 3 2 2 10 2 2 3" xfId="50552" xr:uid="{36078A21-738D-4AE1-B2CD-F5DD11EA8469}"/>
    <cellStyle name="入力 3 2 2 10 2 3" xfId="25583" xr:uid="{1C08B79C-C188-4363-A87D-02615935A14C}"/>
    <cellStyle name="入力 3 2 2 10 2 4" xfId="48383" xr:uid="{BB38BEA9-10BF-4A42-8352-4D51C6145124}"/>
    <cellStyle name="入力 3 2 2 10 20" xfId="47019" xr:uid="{96AB08DE-3745-4652-899F-69DBF8BF5787}"/>
    <cellStyle name="入力 3 2 2 10 21" xfId="47703" xr:uid="{DE777E42-F598-4DF9-853D-1D33365B4C84}"/>
    <cellStyle name="入力 3 2 2 10 3" xfId="4575" xr:uid="{B0CB9D6E-003B-4EB8-8DF8-35AF0BCA2117}"/>
    <cellStyle name="入力 3 2 2 10 3 2" xfId="15331" xr:uid="{3A25477E-FDD7-42C9-9AA5-7244654CFE4B}"/>
    <cellStyle name="入力 3 2 2 10 3 2 2" xfId="37021" xr:uid="{850DFC4E-4E35-4D7E-B58C-486CAC6C93BA}"/>
    <cellStyle name="入力 3 2 2 10 3 2 3" xfId="51232" xr:uid="{70D89BD2-521B-490A-A5A2-EC811774C337}"/>
    <cellStyle name="入力 3 2 2 10 3 3" xfId="26263" xr:uid="{1B98F125-6E97-4F7F-9613-140B9CB96A5B}"/>
    <cellStyle name="入力 3 2 2 10 3 4" xfId="49063" xr:uid="{C29DAE81-D54C-405D-9A23-6F7E22369B56}"/>
    <cellStyle name="入力 3 2 2 10 4" xfId="5251" xr:uid="{21C46E1F-F4CE-4E5A-995D-7EE02AE4045A}"/>
    <cellStyle name="入力 3 2 2 10 4 2" xfId="16007" xr:uid="{B01042B0-C7EF-4C7D-A44B-BE9CEDB9E0CB}"/>
    <cellStyle name="入力 3 2 2 10 4 2 2" xfId="37697" xr:uid="{E5D3FDDA-D994-4081-85BC-9925BC6419AA}"/>
    <cellStyle name="入力 3 2 2 10 4 3" xfId="26939" xr:uid="{EBE7A4A9-52AC-4F48-BAF5-FA8728E4EAD4}"/>
    <cellStyle name="入力 3 2 2 10 4 4" xfId="49872" xr:uid="{6BBC77C9-8FFC-41D7-B07C-96047233677D}"/>
    <cellStyle name="入力 3 2 2 10 5" xfId="5931" xr:uid="{C056524A-92DF-42DA-91E9-C59FEE004DFE}"/>
    <cellStyle name="入力 3 2 2 10 5 2" xfId="16687" xr:uid="{FF6D33E8-C9F7-4037-9C69-0AEF46C1995F}"/>
    <cellStyle name="入力 3 2 2 10 5 2 2" xfId="38377" xr:uid="{BE9EACBF-276D-4D57-BD3C-BF1BEC9F7D83}"/>
    <cellStyle name="入力 3 2 2 10 5 3" xfId="27618" xr:uid="{AED74EA1-6B5C-4556-96A7-AC4F3771837A}"/>
    <cellStyle name="入力 3 2 2 10 6" xfId="6614" xr:uid="{90650443-30AE-4840-BC83-12EA686AA703}"/>
    <cellStyle name="入力 3 2 2 10 6 2" xfId="17370" xr:uid="{99ED66F8-59D2-4624-A0E3-827F9D090C54}"/>
    <cellStyle name="入力 3 2 2 10 6 2 2" xfId="39060" xr:uid="{0EC339EF-098E-42AF-BC85-E61EAFC73BEA}"/>
    <cellStyle name="入力 3 2 2 10 6 3" xfId="28301" xr:uid="{77A40CF4-9D3A-4D00-9EB6-7D32F64AECC1}"/>
    <cellStyle name="入力 3 2 2 10 7" xfId="7293" xr:uid="{0509DD91-C80E-40FB-A199-C99F09328A08}"/>
    <cellStyle name="入力 3 2 2 10 7 2" xfId="18049" xr:uid="{6E5EB555-7381-4667-9C4D-EE791D66B980}"/>
    <cellStyle name="入力 3 2 2 10 7 2 2" xfId="39739" xr:uid="{E23CAA28-A3DF-484A-A867-FE3278338D83}"/>
    <cellStyle name="入力 3 2 2 10 7 3" xfId="28980" xr:uid="{4E16B265-4FD0-4746-9EEB-72B5EDAFF322}"/>
    <cellStyle name="入力 3 2 2 10 8" xfId="7956" xr:uid="{F084AF28-8510-4BE6-94DA-B27E9938A473}"/>
    <cellStyle name="入力 3 2 2 10 8 2" xfId="18712" xr:uid="{D346B905-315A-4C88-AA6B-BD344F2D0F43}"/>
    <cellStyle name="入力 3 2 2 10 8 2 2" xfId="40403" xr:uid="{9DA29991-735F-4D37-98DF-BF5CC778CC64}"/>
    <cellStyle name="入力 3 2 2 10 8 3" xfId="29644" xr:uid="{31500452-8A8A-46CD-A33E-828F237C290E}"/>
    <cellStyle name="入力 3 2 2 10 9" xfId="8592" xr:uid="{793F891D-31F0-46E4-BF63-2B0F5671343E}"/>
    <cellStyle name="入力 3 2 2 10 9 2" xfId="19348" xr:uid="{4005FDFA-F5EB-430F-B05E-2D702276F583}"/>
    <cellStyle name="入力 3 2 2 10 9 2 2" xfId="41039" xr:uid="{BE201D8B-6759-413E-8D3F-9319F0B9BAFA}"/>
    <cellStyle name="入力 3 2 2 10 9 3" xfId="30280" xr:uid="{22D6ED7B-65F1-4751-81D0-D07AFD0227C3}"/>
    <cellStyle name="入力 3 2 2 11" xfId="3303" xr:uid="{D52864E8-F898-4645-BC0B-DA7086D92A8A}"/>
    <cellStyle name="入力 3 2 2 11 10" xfId="9331" xr:uid="{5742BC18-3C60-4067-8E85-3FC0A4384007}"/>
    <cellStyle name="入力 3 2 2 11 10 2" xfId="20088" xr:uid="{05D784AA-6228-4DBF-992E-D11489D70934}"/>
    <cellStyle name="入力 3 2 2 11 10 2 2" xfId="41779" xr:uid="{DCDD0123-2322-4AC3-9A2B-B55DDFA88C10}"/>
    <cellStyle name="入力 3 2 2 11 10 3" xfId="31020" xr:uid="{8F33370D-C716-489C-B599-C2F89FC02997}"/>
    <cellStyle name="入力 3 2 2 11 11" xfId="9957" xr:uid="{5903F449-FFBE-427C-8FAF-44EB74187608}"/>
    <cellStyle name="入力 3 2 2 11 11 2" xfId="20714" xr:uid="{2AA3D997-81B4-4A5C-A7F4-348353F9DADB}"/>
    <cellStyle name="入力 3 2 2 11 11 2 2" xfId="42405" xr:uid="{DBC01645-85EF-41FE-9E91-60E1A671F40C}"/>
    <cellStyle name="入力 3 2 2 11 11 3" xfId="31646" xr:uid="{47A33F95-B097-42AD-99AF-7D966514B161}"/>
    <cellStyle name="入力 3 2 2 11 12" xfId="10592" xr:uid="{D4FEAB30-7CC0-4910-9E1E-1B80DA4CBF6C}"/>
    <cellStyle name="入力 3 2 2 11 12 2" xfId="21349" xr:uid="{4132948E-6FC0-4A68-AF22-E8B13C2A22E2}"/>
    <cellStyle name="入力 3 2 2 11 12 2 2" xfId="43040" xr:uid="{91883632-5546-4ED4-A4DC-A2A97EFC6879}"/>
    <cellStyle name="入力 3 2 2 11 12 3" xfId="32281" xr:uid="{44B9AEBC-3969-4DD2-8A2D-BEC7120A46A3}"/>
    <cellStyle name="入力 3 2 2 11 13" xfId="11244" xr:uid="{CFF19F93-9557-4750-8E83-DB09329CB900}"/>
    <cellStyle name="入力 3 2 2 11 13 2" xfId="22001" xr:uid="{B3C500EA-ADFD-4E26-8651-DE7FB2216F2F}"/>
    <cellStyle name="入力 3 2 2 11 13 2 2" xfId="43692" xr:uid="{B9FE9649-ADF2-4DCD-B617-A26B31607D45}"/>
    <cellStyle name="入力 3 2 2 11 13 3" xfId="32933" xr:uid="{B7DEB5BE-7705-4761-B1B1-157B517E6251}"/>
    <cellStyle name="入力 3 2 2 11 14" xfId="11869" xr:uid="{E1922591-33D5-4CFB-9EB4-32FFA59E5579}"/>
    <cellStyle name="入力 3 2 2 11 14 2" xfId="22626" xr:uid="{68370840-17CD-4E3D-AD49-931157887F84}"/>
    <cellStyle name="入力 3 2 2 11 14 2 2" xfId="44317" xr:uid="{1331421E-5FEC-4F04-A0E3-CEA18EEBA5F4}"/>
    <cellStyle name="入力 3 2 2 11 14 3" xfId="33558" xr:uid="{51C15DD9-3E6A-415E-84F3-44AB56DB89B5}"/>
    <cellStyle name="入力 3 2 2 11 15" xfId="12474" xr:uid="{454DDF48-4B25-4EB6-B2F7-43DE9BBAE6EE}"/>
    <cellStyle name="入力 3 2 2 11 15 2" xfId="23231" xr:uid="{B8E9AF3C-9117-4C1E-8652-0A075166AED0}"/>
    <cellStyle name="入力 3 2 2 11 15 2 2" xfId="44922" xr:uid="{29B8039F-4699-4CBB-9596-134E5D4AA407}"/>
    <cellStyle name="入力 3 2 2 11 15 3" xfId="34163" xr:uid="{FCEDF7D9-1E57-4D9D-935D-855ACC3CE916}"/>
    <cellStyle name="入力 3 2 2 11 16" xfId="13103" xr:uid="{1AADFDC4-721F-4559-B1CF-F7FBAB55DBCD}"/>
    <cellStyle name="入力 3 2 2 11 16 2" xfId="23860" xr:uid="{06F88F5C-6320-4514-90E1-75C7CEE93221}"/>
    <cellStyle name="入力 3 2 2 11 16 2 2" xfId="45551" xr:uid="{E1F80E96-890F-45E3-8CC5-18B6BD6D3271}"/>
    <cellStyle name="入力 3 2 2 11 16 3" xfId="34792" xr:uid="{7BD4FB4D-C234-4EA2-9F54-80C040DD3F09}"/>
    <cellStyle name="入力 3 2 2 11 17" xfId="13774" xr:uid="{B58259DD-1A42-4171-B535-EEE22974043D}"/>
    <cellStyle name="入力 3 2 2 11 17 2" xfId="35463" xr:uid="{AB410D33-14FF-482D-821A-B7F3CEB14766}"/>
    <cellStyle name="入力 3 2 2 11 18" xfId="24703" xr:uid="{6A6E9B97-73BD-4B31-B2F2-6A89770F8429}"/>
    <cellStyle name="入力 3 2 2 11 19" xfId="46401" xr:uid="{A3B2F5D6-44D0-4378-AAEB-8BB669C33E55}"/>
    <cellStyle name="入力 3 2 2 11 2" xfId="3955" xr:uid="{48665BE4-7EB2-4012-961D-738C8F28EB43}"/>
    <cellStyle name="入力 3 2 2 11 2 2" xfId="14711" xr:uid="{3FD67ED0-97E9-4DA4-BC76-96E6E279C54C}"/>
    <cellStyle name="入力 3 2 2 11 2 2 2" xfId="36401" xr:uid="{15EAFE36-E66C-495B-B9D1-62F3303FF1D6}"/>
    <cellStyle name="入力 3 2 2 11 2 2 3" xfId="50612" xr:uid="{E600738B-DD1D-40F0-A4B5-C6DFC99277D2}"/>
    <cellStyle name="入力 3 2 2 11 2 3" xfId="25643" xr:uid="{70E88778-9563-4FC0-BACD-6F5DFC02FB69}"/>
    <cellStyle name="入力 3 2 2 11 2 4" xfId="48443" xr:uid="{77F8D80F-B2AF-46F0-82BA-31F75CD47C9A}"/>
    <cellStyle name="入力 3 2 2 11 20" xfId="47079" xr:uid="{5F2C6F7D-A75C-40B6-90B5-4EB840B6A964}"/>
    <cellStyle name="入力 3 2 2 11 21" xfId="47763" xr:uid="{4554D124-90A5-484C-A620-25097DBBE406}"/>
    <cellStyle name="入力 3 2 2 11 3" xfId="4635" xr:uid="{9ED459A7-FFFB-472D-A48B-5BC748BE09EF}"/>
    <cellStyle name="入力 3 2 2 11 3 2" xfId="15391" xr:uid="{C74B2B1C-4FF8-4F5F-94B3-B2209A76E0EC}"/>
    <cellStyle name="入力 3 2 2 11 3 2 2" xfId="37081" xr:uid="{02E95BAF-F4D0-4E99-ACD0-1F03FF96F733}"/>
    <cellStyle name="入力 3 2 2 11 3 2 3" xfId="51292" xr:uid="{237B803C-0223-4291-8852-644829A4C96B}"/>
    <cellStyle name="入力 3 2 2 11 3 3" xfId="26323" xr:uid="{E8E490A6-C046-47C7-8C51-80F5E4C0BD0B}"/>
    <cellStyle name="入力 3 2 2 11 3 4" xfId="49123" xr:uid="{BAEECD24-C6FD-4EE3-BEB4-CBF4323C935B}"/>
    <cellStyle name="入力 3 2 2 11 4" xfId="5311" xr:uid="{5CDAF093-73AF-482A-A5A3-2EF664C8F533}"/>
    <cellStyle name="入力 3 2 2 11 4 2" xfId="16067" xr:uid="{79168436-0EC9-4BD4-9CD7-8A653AD840A3}"/>
    <cellStyle name="入力 3 2 2 11 4 2 2" xfId="37757" xr:uid="{3E862AF8-0268-4A48-AC08-2996894A56A5}"/>
    <cellStyle name="入力 3 2 2 11 4 3" xfId="26999" xr:uid="{65E47F4B-B819-42B5-8E88-C541E69A6143}"/>
    <cellStyle name="入力 3 2 2 11 4 4" xfId="49932" xr:uid="{6F292F87-2305-496C-982A-CA7F7B4EF420}"/>
    <cellStyle name="入力 3 2 2 11 5" xfId="5991" xr:uid="{143705A3-4C22-4344-9759-B26D921D6B58}"/>
    <cellStyle name="入力 3 2 2 11 5 2" xfId="16747" xr:uid="{A8F4873B-CE1B-4CDB-B75F-5E6FAEACF989}"/>
    <cellStyle name="入力 3 2 2 11 5 2 2" xfId="38437" xr:uid="{86428652-3247-4E0A-AF90-504C9CBE9BFE}"/>
    <cellStyle name="入力 3 2 2 11 5 3" xfId="27678" xr:uid="{75E0E7B2-7029-4607-AB3F-9EB34264C33A}"/>
    <cellStyle name="入力 3 2 2 11 6" xfId="6674" xr:uid="{69DEF09D-FABE-4402-8101-75C62C267230}"/>
    <cellStyle name="入力 3 2 2 11 6 2" xfId="17430" xr:uid="{2E84D9C3-51C4-4D8D-9E05-DD9A27B43DCE}"/>
    <cellStyle name="入力 3 2 2 11 6 2 2" xfId="39120" xr:uid="{E96D515A-7BAE-4DE2-B897-07B62F69EA92}"/>
    <cellStyle name="入力 3 2 2 11 6 3" xfId="28361" xr:uid="{2FB3471C-78B1-41E6-9781-1A4ACBEC0435}"/>
    <cellStyle name="入力 3 2 2 11 7" xfId="7353" xr:uid="{2A422978-7167-4641-AE3D-F66799E5F441}"/>
    <cellStyle name="入力 3 2 2 11 7 2" xfId="18109" xr:uid="{F7007A3A-5939-44A2-BF9B-BAE697D6B2E2}"/>
    <cellStyle name="入力 3 2 2 11 7 2 2" xfId="39799" xr:uid="{4DBB34C9-223D-4BD3-9E45-064B9C3D0174}"/>
    <cellStyle name="入力 3 2 2 11 7 3" xfId="29040" xr:uid="{1B2768D7-E4E5-443B-A9F5-C1588D294C63}"/>
    <cellStyle name="入力 3 2 2 11 8" xfId="8016" xr:uid="{A117EE45-EF17-4715-B0DE-2B48A38651EA}"/>
    <cellStyle name="入力 3 2 2 11 8 2" xfId="18772" xr:uid="{325D5A11-BC22-409D-8FB9-D653C5ABEB25}"/>
    <cellStyle name="入力 3 2 2 11 8 2 2" xfId="40463" xr:uid="{41C8C44D-0166-4BB3-BA05-F2CEB4E78393}"/>
    <cellStyle name="入力 3 2 2 11 8 3" xfId="29704" xr:uid="{D5BF5EDA-F5D1-462D-B43B-DBD10BE899D0}"/>
    <cellStyle name="入力 3 2 2 11 9" xfId="8652" xr:uid="{9C21B701-4756-48CF-B404-9422822DDF76}"/>
    <cellStyle name="入力 3 2 2 11 9 2" xfId="19408" xr:uid="{A9C61227-4DF8-4B42-9A79-1A4E2D842770}"/>
    <cellStyle name="入力 3 2 2 11 9 2 2" xfId="41099" xr:uid="{FB936EAA-FE92-4196-8A1D-2D00B8A070B0}"/>
    <cellStyle name="入力 3 2 2 11 9 3" xfId="30340" xr:uid="{638D7A54-9B4D-4DA6-91CB-A2B84F4FE079}"/>
    <cellStyle name="入力 3 2 2 12" xfId="3391" xr:uid="{7B885C31-03CC-4059-A363-763006045250}"/>
    <cellStyle name="入力 3 2 2 12 2" xfId="14147" xr:uid="{BA7D8725-C85A-4B18-ACB9-2F09B5E22659}"/>
    <cellStyle name="入力 3 2 2 12 2 2" xfId="35837" xr:uid="{F8C047AD-0C02-406A-A2BB-8EBF27BE682C}"/>
    <cellStyle name="入力 3 2 2 12 2 3" xfId="50052" xr:uid="{41970B0D-6E1D-4571-B4D9-BF430D20A883}"/>
    <cellStyle name="入力 3 2 2 12 3" xfId="25078" xr:uid="{4137780D-FB00-4FA9-989F-EF36EE908504}"/>
    <cellStyle name="入力 3 2 2 12 4" xfId="47883" xr:uid="{052389D2-F57F-4F76-B7B4-8B9153D941C1}"/>
    <cellStyle name="入力 3 2 2 13" xfId="4069" xr:uid="{50D48954-2F0D-44A1-AED7-2D48BC49B108}"/>
    <cellStyle name="入力 3 2 2 13 2" xfId="14825" xr:uid="{CB7845BA-A674-4A19-AC33-E1C326B20898}"/>
    <cellStyle name="入力 3 2 2 13 2 2" xfId="36515" xr:uid="{534FD079-AB22-4CF3-AF83-7F1BC1D0550B}"/>
    <cellStyle name="入力 3 2 2 13 2 3" xfId="50732" xr:uid="{B197DE38-FD96-4810-A6F0-E415DC78E5E9}"/>
    <cellStyle name="入力 3 2 2 13 3" xfId="25757" xr:uid="{F6E86D06-E0F9-4030-89D3-0FAAEB734DB7}"/>
    <cellStyle name="入力 3 2 2 13 4" xfId="48563" xr:uid="{BB7CE05A-D761-43EC-AD5D-2D150A47B761}"/>
    <cellStyle name="入力 3 2 2 14" xfId="4748" xr:uid="{81CECD4B-D5E0-4BA1-A217-201DAF6FA922}"/>
    <cellStyle name="入力 3 2 2 14 2" xfId="15504" xr:uid="{E0EBA4F7-B088-42C1-97C0-2260BDEE23F2}"/>
    <cellStyle name="入力 3 2 2 14 2 2" xfId="37194" xr:uid="{E2FB69B1-B7C2-4EFD-8247-E5847D4DBA35}"/>
    <cellStyle name="入力 3 2 2 14 3" xfId="26436" xr:uid="{B1389714-35E2-40A3-AEAE-34FC086A3913}"/>
    <cellStyle name="入力 3 2 2 14 4" xfId="49372" xr:uid="{0CB7641A-8F0F-4AF4-814C-719BA350EC70}"/>
    <cellStyle name="入力 3 2 2 15" xfId="5425" xr:uid="{A7720C85-844D-4DCA-ACC9-7291CB2054C3}"/>
    <cellStyle name="入力 3 2 2 15 2" xfId="16181" xr:uid="{D3D302D4-B06F-4592-89BA-71D9E76A6267}"/>
    <cellStyle name="入力 3 2 2 15 2 2" xfId="37871" xr:uid="{C01129A4-B701-4452-AAC5-53791A122330}"/>
    <cellStyle name="入力 3 2 2 15 3" xfId="27113" xr:uid="{D7573CF1-DDE2-4E29-8D15-743759CBB5B5}"/>
    <cellStyle name="入力 3 2 2 16" xfId="6114" xr:uid="{5DFEF52B-4045-42B4-B87A-CA4568F3CB76}"/>
    <cellStyle name="入力 3 2 2 16 2" xfId="16870" xr:uid="{0EEA9C16-07D8-4FB9-A5AB-B40EF589B760}"/>
    <cellStyle name="入力 3 2 2 16 2 2" xfId="38560" xr:uid="{4A36BEDF-4670-4E0D-B556-55E09EFFD136}"/>
    <cellStyle name="入力 3 2 2 16 3" xfId="27801" xr:uid="{DD0AC6C4-5DB9-4BDE-A1F6-5DC0ED46E1D5}"/>
    <cellStyle name="入力 3 2 2 17" xfId="6788" xr:uid="{104C0DB2-5657-4EF9-BCFC-7D9D12231836}"/>
    <cellStyle name="入力 3 2 2 17 2" xfId="17544" xr:uid="{6FD3658B-6CD2-4B0B-BE05-548BC13807F6}"/>
    <cellStyle name="入力 3 2 2 17 2 2" xfId="39234" xr:uid="{5B2D447E-63B2-4B18-AFED-9DB593F831CE}"/>
    <cellStyle name="入力 3 2 2 17 3" xfId="28475" xr:uid="{98DAB457-AAC0-4F79-9030-7FC86F108C4B}"/>
    <cellStyle name="入力 3 2 2 18" xfId="8087" xr:uid="{BF799C9A-EA55-4AC3-9F08-AA6FB36A1ED1}"/>
    <cellStyle name="入力 3 2 2 18 2" xfId="18843" xr:uid="{6D336E81-B799-48DD-95ED-6C596D77FEFB}"/>
    <cellStyle name="入力 3 2 2 18 2 2" xfId="40534" xr:uid="{16453961-7146-4229-AD07-134AC21859F6}"/>
    <cellStyle name="入力 3 2 2 18 3" xfId="29775" xr:uid="{05C952BD-C60A-4A95-8E8C-8C64D7979C1C}"/>
    <cellStyle name="入力 3 2 2 19" xfId="10027" xr:uid="{2796C3E1-CBC3-4EE1-A307-64A00760CB00}"/>
    <cellStyle name="入力 3 2 2 19 2" xfId="20784" xr:uid="{45C6229F-3F64-45A9-A1D4-81E27A29974F}"/>
    <cellStyle name="入力 3 2 2 19 2 2" xfId="42475" xr:uid="{0F0D0D9C-1BA7-402F-8198-63378A39A357}"/>
    <cellStyle name="入力 3 2 2 19 3" xfId="31716" xr:uid="{46DF9CA5-9251-4DED-A893-F325B3DA8D98}"/>
    <cellStyle name="入力 3 2 2 2" xfId="2493" xr:uid="{7FF6864E-D4E8-414E-B286-49967772B3D8}"/>
    <cellStyle name="入力 3 2 2 2 10" xfId="8145" xr:uid="{4866E287-1590-41E1-8EDF-775620CF03BE}"/>
    <cellStyle name="入力 3 2 2 2 10 2" xfId="18901" xr:uid="{76428F4C-9C35-4986-880E-BF4C9805525F}"/>
    <cellStyle name="入力 3 2 2 2 10 2 2" xfId="40592" xr:uid="{55B88241-8279-4B9B-9AC1-E364972A62D4}"/>
    <cellStyle name="入力 3 2 2 2 10 3" xfId="29833" xr:uid="{FADC61B5-D921-4947-89B9-1FE731CF073D}"/>
    <cellStyle name="入力 3 2 2 2 11" xfId="8826" xr:uid="{32C4EDEB-DC84-42BA-AF74-828A250E46DE}"/>
    <cellStyle name="入力 3 2 2 2 11 2" xfId="19582" xr:uid="{15A0D74F-A6F1-41A2-AF46-5E783DE11BD0}"/>
    <cellStyle name="入力 3 2 2 2 11 2 2" xfId="41273" xr:uid="{9249BAB3-3625-4703-886C-5525F0B9B8DD}"/>
    <cellStyle name="入力 3 2 2 2 11 3" xfId="30514" xr:uid="{F81620BA-CEBC-4BCC-8DB1-7DF84524F29F}"/>
    <cellStyle name="入力 3 2 2 2 12" xfId="9451" xr:uid="{F0C7F0F4-6F4C-4DF9-8B5B-A4E08FE374B4}"/>
    <cellStyle name="入力 3 2 2 2 12 2" xfId="20208" xr:uid="{C8AA596D-2713-41E9-B55D-4C4D3A46B6BF}"/>
    <cellStyle name="入力 3 2 2 2 12 2 2" xfId="41899" xr:uid="{BC034F64-E122-48B7-8750-141E2576D7E4}"/>
    <cellStyle name="入力 3 2 2 2 12 3" xfId="31140" xr:uid="{854457B4-0929-42C5-B63E-01838930CB1D}"/>
    <cellStyle name="入力 3 2 2 2 13" xfId="10086" xr:uid="{6D3FBEF8-BBB5-4483-BEAF-A3EE19B39606}"/>
    <cellStyle name="入力 3 2 2 2 13 2" xfId="20843" xr:uid="{750CE13A-B42D-4A54-BABF-349F915A970A}"/>
    <cellStyle name="入力 3 2 2 2 13 2 2" xfId="42534" xr:uid="{80BDED7E-FD85-4532-B8A8-CC8F464EAA12}"/>
    <cellStyle name="入力 3 2 2 2 13 3" xfId="31775" xr:uid="{015AF9CA-3DDF-4C9D-87EE-91C11DE44B77}"/>
    <cellStyle name="入力 3 2 2 2 14" xfId="10738" xr:uid="{F0FFC252-8525-478A-AFD5-0DFF1EB9ECCF}"/>
    <cellStyle name="入力 3 2 2 2 14 2" xfId="21495" xr:uid="{1EA7014D-0B2E-4EED-A7FE-114D0CDDF84E}"/>
    <cellStyle name="入力 3 2 2 2 14 2 2" xfId="43186" xr:uid="{E10AB927-3A76-4738-B1D2-E26F2168146C}"/>
    <cellStyle name="入力 3 2 2 2 14 3" xfId="32427" xr:uid="{3DBB7E76-35F0-4220-8823-F532DF198358}"/>
    <cellStyle name="入力 3 2 2 2 15" xfId="11363" xr:uid="{27870517-A312-4511-8696-84E547200752}"/>
    <cellStyle name="入力 3 2 2 2 15 2" xfId="22120" xr:uid="{7AA7E8A3-BC9B-4C12-B004-6DFD4320ACF8}"/>
    <cellStyle name="入力 3 2 2 2 15 2 2" xfId="43811" xr:uid="{B0EE1B62-DC1C-4FF7-B9BD-31911BF37E16}"/>
    <cellStyle name="入力 3 2 2 2 15 3" xfId="33052" xr:uid="{AE39A252-A621-457D-9E13-22E8FAB2072A}"/>
    <cellStyle name="入力 3 2 2 2 16" xfId="11968" xr:uid="{38FAC1B1-51D5-4109-A2E1-D1229AA97B76}"/>
    <cellStyle name="入力 3 2 2 2 16 2" xfId="22725" xr:uid="{4DBCC3C8-43EF-4F56-93EE-9B916845B0AE}"/>
    <cellStyle name="入力 3 2 2 2 16 2 2" xfId="44416" xr:uid="{52DA9C0A-6D3C-4CA9-AE1F-C85FA13A6DEB}"/>
    <cellStyle name="入力 3 2 2 2 16 3" xfId="33657" xr:uid="{EC03E304-C82F-419D-8AFE-3CC9A1BEED5B}"/>
    <cellStyle name="入力 3 2 2 2 17" xfId="12597" xr:uid="{CA43CFF2-54BE-47C0-A022-67268BF89DBF}"/>
    <cellStyle name="入力 3 2 2 2 17 2" xfId="23354" xr:uid="{6FB9AC81-D1B7-4937-B728-91DBEFF21DA6}"/>
    <cellStyle name="入力 3 2 2 2 17 2 2" xfId="45045" xr:uid="{B4714C76-C723-4A34-978C-31F1736CD6ED}"/>
    <cellStyle name="入力 3 2 2 2 17 3" xfId="34286" xr:uid="{4889FC01-E15A-4C64-B1B4-68186694265E}"/>
    <cellStyle name="入力 3 2 2 2 18" xfId="13268" xr:uid="{60F8E43E-EA2F-4DFD-BDCE-E81F89E06DC7}"/>
    <cellStyle name="入力 3 2 2 2 18 2" xfId="34957" xr:uid="{6CB749F7-0010-4857-9348-18E51EB9AB24}"/>
    <cellStyle name="入力 3 2 2 2 19" xfId="24197" xr:uid="{522AEE21-5978-43EE-A909-492466E11F4E}"/>
    <cellStyle name="入力 3 2 2 2 2" xfId="2798" xr:uid="{1FF943AC-FB7D-4DF0-9E09-57B497BC97C3}"/>
    <cellStyle name="入力 3 2 2 2 2 2" xfId="14074" xr:uid="{9D6C3586-C20C-40C1-9709-71A35D7B7A20}"/>
    <cellStyle name="入力 3 2 2 2 2 2 2" xfId="35764" xr:uid="{8A12266A-65C0-4AE5-A989-52817C2FF9E8}"/>
    <cellStyle name="入力 3 2 2 2 2 2 3" xfId="50106" xr:uid="{7F8A1656-4925-42D6-B89A-CB8A4A4A1BAA}"/>
    <cellStyle name="入力 3 2 2 2 2 3" xfId="25005" xr:uid="{2F382B9D-26EA-46B5-A06E-7FC34C3389F4}"/>
    <cellStyle name="入力 3 2 2 2 2 4" xfId="47937" xr:uid="{555C923A-A227-4643-93C2-A51E5EB570D6}"/>
    <cellStyle name="入力 3 2 2 2 20" xfId="45895" xr:uid="{F3D14D05-0F4C-40D9-93E1-5E18AFAB71FB}"/>
    <cellStyle name="入力 3 2 2 2 21" xfId="46573" xr:uid="{F61E7DC8-41C6-479E-96C6-546F216AC0F5}"/>
    <cellStyle name="入力 3 2 2 2 22" xfId="47257" xr:uid="{D3220935-ECBB-4019-A8EF-0A12EA49CD91}"/>
    <cellStyle name="入力 3 2 2 2 3" xfId="3449" xr:uid="{75C917C1-8680-46D4-907D-9E1ED468EA49}"/>
    <cellStyle name="入力 3 2 2 2 3 2" xfId="14205" xr:uid="{A65682D6-B403-4961-9576-3B8002B239B4}"/>
    <cellStyle name="入力 3 2 2 2 3 2 2" xfId="35895" xr:uid="{8C431926-594E-42B0-9707-C96C7864E7E3}"/>
    <cellStyle name="入力 3 2 2 2 3 2 3" xfId="50786" xr:uid="{9CDBA4A5-3732-4448-9582-699B76E89A0D}"/>
    <cellStyle name="入力 3 2 2 2 3 3" xfId="25136" xr:uid="{CD215F35-1901-4E99-AAB1-FA9ADA66B19B}"/>
    <cellStyle name="入力 3 2 2 2 3 4" xfId="48617" xr:uid="{DD0C8DC9-64AE-45A1-9D41-AEB2E1781F80}"/>
    <cellStyle name="入力 3 2 2 2 4" xfId="4129" xr:uid="{23179B46-95D8-4680-A509-EFD8B319F78B}"/>
    <cellStyle name="入力 3 2 2 2 4 2" xfId="14885" xr:uid="{FD6E587B-8026-45D2-BB6F-A2456BC1E819}"/>
    <cellStyle name="入力 3 2 2 2 4 2 2" xfId="36575" xr:uid="{DA709259-1066-49C8-90F1-DF21E7052364}"/>
    <cellStyle name="入力 3 2 2 2 4 3" xfId="25817" xr:uid="{CB4D62AC-5C9E-4D36-9859-E6F538BA80B8}"/>
    <cellStyle name="入力 3 2 2 2 4 4" xfId="49426" xr:uid="{05138A17-1A89-444A-913A-AF79B626B593}"/>
    <cellStyle name="入力 3 2 2 2 5" xfId="4805" xr:uid="{9896E885-3BD6-42F7-B584-07DF361AFF3C}"/>
    <cellStyle name="入力 3 2 2 2 5 2" xfId="15561" xr:uid="{A849537D-568F-44B2-B521-C050D749F5EC}"/>
    <cellStyle name="入力 3 2 2 2 5 2 2" xfId="37251" xr:uid="{E32C1A3C-895E-4629-8F21-391BBF3494AA}"/>
    <cellStyle name="入力 3 2 2 2 5 3" xfId="26493" xr:uid="{98120D4D-44D8-42B5-909A-F035A5ADDE4C}"/>
    <cellStyle name="入力 3 2 2 2 6" xfId="5485" xr:uid="{C0FE685F-913E-4430-85D2-2FD565800A2A}"/>
    <cellStyle name="入力 3 2 2 2 6 2" xfId="16241" xr:uid="{C55A04C6-5C9A-4B00-A722-A595AB1554F9}"/>
    <cellStyle name="入力 3 2 2 2 6 2 2" xfId="37931" xr:uid="{D4DF8ED4-4870-49F9-BB8D-75893937BDA9}"/>
    <cellStyle name="入力 3 2 2 2 6 3" xfId="27173" xr:uid="{8285C50D-BD90-48FA-9F80-1BD499B3D1E1}"/>
    <cellStyle name="入力 3 2 2 2 7" xfId="6169" xr:uid="{49FAC3AD-5BDC-4C9F-A0C5-3D2D4A30F2F4}"/>
    <cellStyle name="入力 3 2 2 2 7 2" xfId="16925" xr:uid="{BFDFEB72-4752-4117-83B2-34E34F313A0C}"/>
    <cellStyle name="入力 3 2 2 2 7 2 2" xfId="38615" xr:uid="{B07F7AD4-EAEA-4E09-9D51-2B78C60790B3}"/>
    <cellStyle name="入力 3 2 2 2 7 3" xfId="27856" xr:uid="{62752703-C026-41D9-9497-A68C3E95D4AC}"/>
    <cellStyle name="入力 3 2 2 2 8" xfId="6848" xr:uid="{76D5CDEC-5080-4F01-B781-1F432A32808A}"/>
    <cellStyle name="入力 3 2 2 2 8 2" xfId="17604" xr:uid="{20226342-865D-4E83-9CB2-812CF18B4684}"/>
    <cellStyle name="入力 3 2 2 2 8 2 2" xfId="39294" xr:uid="{41EBB456-D2CD-469F-8892-F24CDBA19E86}"/>
    <cellStyle name="入力 3 2 2 2 8 3" xfId="28535" xr:uid="{36306AFE-73C2-43E1-A3A8-DEB67BD9D245}"/>
    <cellStyle name="入力 3 2 2 2 9" xfId="7511" xr:uid="{C1ABF5C4-7A5C-4A92-9FAE-C85722164B0E}"/>
    <cellStyle name="入力 3 2 2 2 9 2" xfId="18267" xr:uid="{1650C385-96A7-49ED-9B3E-26EFD07F0EE7}"/>
    <cellStyle name="入力 3 2 2 2 9 2 2" xfId="39957" xr:uid="{E52BB0A7-160D-48E2-8A44-B1803E4089A4}"/>
    <cellStyle name="入力 3 2 2 2 9 3" xfId="29198" xr:uid="{9B6C1C57-E09B-4FE3-B122-E75AB5B04E6F}"/>
    <cellStyle name="入力 3 2 2 20" xfId="12543" xr:uid="{73529BF1-4A5F-45E1-AC2D-75261785D6A0}"/>
    <cellStyle name="入力 3 2 2 20 2" xfId="23300" xr:uid="{23C4DD6A-C4FC-4684-BD8D-07761FA01EDF}"/>
    <cellStyle name="入力 3 2 2 20 2 2" xfId="44991" xr:uid="{A2EB0AAA-4BCB-4DCD-9FDE-83A0CF93B7BA}"/>
    <cellStyle name="入力 3 2 2 20 3" xfId="34232" xr:uid="{EDCD77E8-5988-4CCD-9F36-0E29CA27C63D}"/>
    <cellStyle name="入力 3 2 2 21" xfId="13214" xr:uid="{88F19684-3EF7-4EC2-A811-908310128D10}"/>
    <cellStyle name="入力 3 2 2 21 2" xfId="23905" xr:uid="{28E26383-D025-4CC3-99AF-C9EDE1831EE2}"/>
    <cellStyle name="入力 3 2 2 21 2 2" xfId="45596" xr:uid="{9AF91FCE-7E75-45BA-94FE-D422CEA06A09}"/>
    <cellStyle name="入力 3 2 2 21 3" xfId="34903" xr:uid="{75303696-3093-427E-A7C1-9C71A21898A7}"/>
    <cellStyle name="入力 3 2 2 22" xfId="24143" xr:uid="{FE007F4D-83CD-4CF0-BBC8-487A917EC033}"/>
    <cellStyle name="入力 3 2 2 23" xfId="45841" xr:uid="{C562398C-B6B6-4E0D-A4D2-3F054EE6AC70}"/>
    <cellStyle name="入力 3 2 2 24" xfId="46519" xr:uid="{189A1EBF-344A-4C3B-9189-7987C0FAEF5D}"/>
    <cellStyle name="入力 3 2 2 25" xfId="47203" xr:uid="{A5164DBB-C892-4C5B-BFDC-F14D58D269E1}"/>
    <cellStyle name="入力 3 2 2 3" xfId="2858" xr:uid="{FC59EB71-266B-400E-BBD3-568758E506AD}"/>
    <cellStyle name="入力 3 2 2 3 10" xfId="8886" xr:uid="{43994C46-A4A3-4A47-A6E2-24350E7AC1D4}"/>
    <cellStyle name="入力 3 2 2 3 10 2" xfId="19642" xr:uid="{6DC0D11F-7C02-4714-85B5-35052003E364}"/>
    <cellStyle name="入力 3 2 2 3 10 2 2" xfId="41333" xr:uid="{86B09E6B-413C-4C80-A7B5-E4072D16ED82}"/>
    <cellStyle name="入力 3 2 2 3 10 3" xfId="30574" xr:uid="{4CD166F0-0A4C-4EB2-B7E7-82081068D6BF}"/>
    <cellStyle name="入力 3 2 2 3 11" xfId="9511" xr:uid="{23970261-8DFB-421B-81BC-1B28977B9599}"/>
    <cellStyle name="入力 3 2 2 3 11 2" xfId="20268" xr:uid="{78842D22-3171-4C6C-9BED-C21F82D5F471}"/>
    <cellStyle name="入力 3 2 2 3 11 2 2" xfId="41959" xr:uid="{C064DF95-5DFE-4C3C-8623-6E50D392D1F7}"/>
    <cellStyle name="入力 3 2 2 3 11 3" xfId="31200" xr:uid="{D3E6DAF1-CB71-4AB7-9D49-7A2C7794AED2}"/>
    <cellStyle name="入力 3 2 2 3 12" xfId="10146" xr:uid="{68171074-38C3-4DF1-878F-3268F1A271FD}"/>
    <cellStyle name="入力 3 2 2 3 12 2" xfId="20903" xr:uid="{F962D29F-4A52-42AD-BF8A-46DD1032582B}"/>
    <cellStyle name="入力 3 2 2 3 12 2 2" xfId="42594" xr:uid="{E4252DA6-CEC9-4C9A-93BB-48AD605AB7E6}"/>
    <cellStyle name="入力 3 2 2 3 12 3" xfId="31835" xr:uid="{084DCB4F-72BE-4587-B5C7-B25FE2382497}"/>
    <cellStyle name="入力 3 2 2 3 13" xfId="10798" xr:uid="{4AE8E25E-90C6-4BCF-9FF3-6E54B5D36DCA}"/>
    <cellStyle name="入力 3 2 2 3 13 2" xfId="21555" xr:uid="{166BF69E-587A-474F-8554-DA3BC92018D7}"/>
    <cellStyle name="入力 3 2 2 3 13 2 2" xfId="43246" xr:uid="{D942B2DB-B003-4242-B97C-3B866DF92D79}"/>
    <cellStyle name="入力 3 2 2 3 13 3" xfId="32487" xr:uid="{8E48C98E-FBC7-44B1-99F1-9B68617B9743}"/>
    <cellStyle name="入力 3 2 2 3 14" xfId="11423" xr:uid="{762B4E46-08A2-4992-B253-D697CA4E1CC7}"/>
    <cellStyle name="入力 3 2 2 3 14 2" xfId="22180" xr:uid="{DA762A3D-18FC-45FA-A5B5-183065AF3714}"/>
    <cellStyle name="入力 3 2 2 3 14 2 2" xfId="43871" xr:uid="{6D385124-4738-42B0-B596-2CCFCA914328}"/>
    <cellStyle name="入力 3 2 2 3 14 3" xfId="33112" xr:uid="{66546556-29CD-4062-952E-AF73EC5FFE18}"/>
    <cellStyle name="入力 3 2 2 3 15" xfId="12028" xr:uid="{F08AEE0B-7039-4D17-AB03-024137FAF944}"/>
    <cellStyle name="入力 3 2 2 3 15 2" xfId="22785" xr:uid="{78E1539F-E8E8-4E2D-928B-F54FD63FCC74}"/>
    <cellStyle name="入力 3 2 2 3 15 2 2" xfId="44476" xr:uid="{BE68A805-CBD5-465B-A079-AB9C8858969E}"/>
    <cellStyle name="入力 3 2 2 3 15 3" xfId="33717" xr:uid="{1BAA2969-01BD-442E-83AA-876590E9E369}"/>
    <cellStyle name="入力 3 2 2 3 16" xfId="12657" xr:uid="{775A7D7D-5359-410E-8A53-47C72D383809}"/>
    <cellStyle name="入力 3 2 2 3 16 2" xfId="23414" xr:uid="{790DE3CC-B4F4-41DD-95CB-386659F32040}"/>
    <cellStyle name="入力 3 2 2 3 16 2 2" xfId="45105" xr:uid="{3CDE9374-62F9-4623-8DCA-8BBF4F08E4E8}"/>
    <cellStyle name="入力 3 2 2 3 16 3" xfId="34346" xr:uid="{14980045-2B81-4EB8-9BCC-B3F71A4ED309}"/>
    <cellStyle name="入力 3 2 2 3 17" xfId="13328" xr:uid="{71F189FF-2D8E-4261-9715-45595C7876EA}"/>
    <cellStyle name="入力 3 2 2 3 17 2" xfId="35017" xr:uid="{023CD5F4-BE31-4FC1-A083-7390BA98EC4E}"/>
    <cellStyle name="入力 3 2 2 3 18" xfId="24257" xr:uid="{977ADCF4-1890-4A01-98B5-7CDBB1538686}"/>
    <cellStyle name="入力 3 2 2 3 19" xfId="45955" xr:uid="{7FE38255-FFF7-47AB-AD68-DC5DC5FE845B}"/>
    <cellStyle name="入力 3 2 2 3 2" xfId="3509" xr:uid="{05FCC2DA-C51A-453B-AE5C-88031CB4BD95}"/>
    <cellStyle name="入力 3 2 2 3 2 2" xfId="14265" xr:uid="{F9A4CB69-7769-459B-BE8D-DAAF97631944}"/>
    <cellStyle name="入力 3 2 2 3 2 2 2" xfId="35955" xr:uid="{9713764F-1126-4AA5-8EC7-3E4B15004197}"/>
    <cellStyle name="入力 3 2 2 3 2 2 3" xfId="50166" xr:uid="{B1C62537-3EE8-4CAC-BE90-F7240AD6EF99}"/>
    <cellStyle name="入力 3 2 2 3 2 3" xfId="25196" xr:uid="{2ACCC3F9-2C3D-4D95-B1D5-21866D795E9A}"/>
    <cellStyle name="入力 3 2 2 3 2 4" xfId="47997" xr:uid="{2BFE4D13-4F2A-4B14-B4D2-D8CFDB152D72}"/>
    <cellStyle name="入力 3 2 2 3 20" xfId="46633" xr:uid="{FE1E8484-CA30-4603-8FFC-BCBB17BE566C}"/>
    <cellStyle name="入力 3 2 2 3 21" xfId="47317" xr:uid="{76615C43-1D37-40B0-AA09-1B5CF819A4BC}"/>
    <cellStyle name="入力 3 2 2 3 3" xfId="4189" xr:uid="{750E4F8E-9A36-4217-8912-6013BE3AEBDB}"/>
    <cellStyle name="入力 3 2 2 3 3 2" xfId="14945" xr:uid="{B13200BE-D66F-4142-8BBC-C08EB2F41B37}"/>
    <cellStyle name="入力 3 2 2 3 3 2 2" xfId="36635" xr:uid="{7E1412CA-010A-49E5-9ED6-F7EFA604A652}"/>
    <cellStyle name="入力 3 2 2 3 3 2 3" xfId="50846" xr:uid="{9E130D63-1C74-4AE4-8282-4CC3041CBA1F}"/>
    <cellStyle name="入力 3 2 2 3 3 3" xfId="25877" xr:uid="{5E60471C-074E-4FC6-9C3D-8DDF46C699CD}"/>
    <cellStyle name="入力 3 2 2 3 3 4" xfId="48677" xr:uid="{7EA06350-FFCA-4E78-9916-AF5D13A7C0F9}"/>
    <cellStyle name="入力 3 2 2 3 4" xfId="4865" xr:uid="{217B6AF9-3DF9-4D83-BF56-2428D373D654}"/>
    <cellStyle name="入力 3 2 2 3 4 2" xfId="15621" xr:uid="{F6B11C29-43C3-44E5-B2EF-94BD73B59734}"/>
    <cellStyle name="入力 3 2 2 3 4 2 2" xfId="37311" xr:uid="{88DED6E1-32BC-4DAE-A894-5ABD0621D4AC}"/>
    <cellStyle name="入力 3 2 2 3 4 3" xfId="26553" xr:uid="{2B725970-F3D5-48DA-8145-4B2185AC6068}"/>
    <cellStyle name="入力 3 2 2 3 4 4" xfId="49486" xr:uid="{C13CD71D-48EB-4B1E-963B-3FF6A02A165C}"/>
    <cellStyle name="入力 3 2 2 3 5" xfId="5545" xr:uid="{4E6A6E02-8505-4C39-8C64-076EC179B99A}"/>
    <cellStyle name="入力 3 2 2 3 5 2" xfId="16301" xr:uid="{D5ED2735-58A5-4577-A26E-7EF89E237DF1}"/>
    <cellStyle name="入力 3 2 2 3 5 2 2" xfId="37991" xr:uid="{61E2662B-EDC5-4783-B835-5C97FD4DD74F}"/>
    <cellStyle name="入力 3 2 2 3 5 3" xfId="27232" xr:uid="{778D1BA5-8DB4-4AF3-BCEB-952AE0DAF212}"/>
    <cellStyle name="入力 3 2 2 3 6" xfId="6228" xr:uid="{1C416AE2-21EE-4819-9C7E-6369F0024072}"/>
    <cellStyle name="入力 3 2 2 3 6 2" xfId="16984" xr:uid="{582F5E0F-FC5E-4083-AF94-29C343666EED}"/>
    <cellStyle name="入力 3 2 2 3 6 2 2" xfId="38674" xr:uid="{51D366DD-518C-4124-8B8B-39748E49F43A}"/>
    <cellStyle name="入力 3 2 2 3 6 3" xfId="27915" xr:uid="{BA3B41EB-B3E9-42A0-A995-6659E4D970EC}"/>
    <cellStyle name="入力 3 2 2 3 7" xfId="6907" xr:uid="{53535754-AC8F-47D9-9D5C-C2869B5A948F}"/>
    <cellStyle name="入力 3 2 2 3 7 2" xfId="17663" xr:uid="{28DBC66B-A5AA-497D-9BF0-07C2191436F9}"/>
    <cellStyle name="入力 3 2 2 3 7 2 2" xfId="39353" xr:uid="{0C43FB17-4BD3-4D02-BEFC-FC576CB36707}"/>
    <cellStyle name="入力 3 2 2 3 7 3" xfId="28594" xr:uid="{7443CE08-ADDB-4C99-BA0A-9313E622B74D}"/>
    <cellStyle name="入力 3 2 2 3 8" xfId="7570" xr:uid="{25C303AA-5333-4045-A998-C21517C07B85}"/>
    <cellStyle name="入力 3 2 2 3 8 2" xfId="18326" xr:uid="{10CC3968-85C7-48DC-B1C1-5302515B09BE}"/>
    <cellStyle name="入力 3 2 2 3 8 2 2" xfId="40016" xr:uid="{FF635659-AEE1-4055-B1E3-2C3ADE870F5D}"/>
    <cellStyle name="入力 3 2 2 3 8 3" xfId="29257" xr:uid="{E1108229-7181-4693-A3B8-15DE282D9F47}"/>
    <cellStyle name="入力 3 2 2 3 9" xfId="8205" xr:uid="{8BE49FB4-2381-4370-8B0F-805CF37BCA33}"/>
    <cellStyle name="入力 3 2 2 3 9 2" xfId="18961" xr:uid="{8A1F22A7-C89C-4062-94EE-5481765F7A8B}"/>
    <cellStyle name="入力 3 2 2 3 9 2 2" xfId="40652" xr:uid="{7BF11960-EE87-401F-8440-9B220A5F2B99}"/>
    <cellStyle name="入力 3 2 2 3 9 3" xfId="29893" xr:uid="{23E727CA-D5F1-42F0-AADB-05547E1064CB}"/>
    <cellStyle name="入力 3 2 2 4" xfId="2910" xr:uid="{9F542546-8F35-4037-AC60-DA178449BC6A}"/>
    <cellStyle name="入力 3 2 2 4 10" xfId="8938" xr:uid="{E964D53D-1636-4B9D-A8AE-D31F7C4BF85D}"/>
    <cellStyle name="入力 3 2 2 4 10 2" xfId="19694" xr:uid="{E1D0C2BF-9835-451B-9DB2-03E4CD1AAB81}"/>
    <cellStyle name="入力 3 2 2 4 10 2 2" xfId="41385" xr:uid="{5DBB4FF6-0917-46DF-B898-C05D29589E10}"/>
    <cellStyle name="入力 3 2 2 4 10 3" xfId="30626" xr:uid="{56CE8B6A-0D67-43C0-94C3-4B26D33955D1}"/>
    <cellStyle name="入力 3 2 2 4 11" xfId="9563" xr:uid="{06A22411-146C-4D15-8698-29D93392917C}"/>
    <cellStyle name="入力 3 2 2 4 11 2" xfId="20320" xr:uid="{5D2F79EE-9098-4D45-91DE-60320A7147D5}"/>
    <cellStyle name="入力 3 2 2 4 11 2 2" xfId="42011" xr:uid="{F818B1FF-86D4-401E-A1FB-D517119919CD}"/>
    <cellStyle name="入力 3 2 2 4 11 3" xfId="31252" xr:uid="{A99A59E1-A4E2-4425-8BDB-0BFF7CD6B91E}"/>
    <cellStyle name="入力 3 2 2 4 12" xfId="10198" xr:uid="{E59D4E8D-9F11-402C-A4A4-574958007C4B}"/>
    <cellStyle name="入力 3 2 2 4 12 2" xfId="20955" xr:uid="{A0153BD1-8D2E-4746-AE46-E51CDC6F0986}"/>
    <cellStyle name="入力 3 2 2 4 12 2 2" xfId="42646" xr:uid="{2A05DB5B-58CC-4801-AF97-7BEFBBE993E0}"/>
    <cellStyle name="入力 3 2 2 4 12 3" xfId="31887" xr:uid="{F204A8C4-F58E-45F5-9D85-187783F86E89}"/>
    <cellStyle name="入力 3 2 2 4 13" xfId="10850" xr:uid="{C0C9AAB3-8FFE-4224-87EE-32322D28332E}"/>
    <cellStyle name="入力 3 2 2 4 13 2" xfId="21607" xr:uid="{1AE04FBA-669E-46E2-BB1E-B664B0827A4B}"/>
    <cellStyle name="入力 3 2 2 4 13 2 2" xfId="43298" xr:uid="{B4EC1969-83BA-4C52-BEB0-B1C6FEAC7994}"/>
    <cellStyle name="入力 3 2 2 4 13 3" xfId="32539" xr:uid="{B7B2DA33-1592-4828-BC99-ED11197FCBDB}"/>
    <cellStyle name="入力 3 2 2 4 14" xfId="11475" xr:uid="{49826342-CF4A-48A8-B915-8ACF0AC94C6A}"/>
    <cellStyle name="入力 3 2 2 4 14 2" xfId="22232" xr:uid="{8B8E7104-8ADC-4803-A831-3FD0A7120939}"/>
    <cellStyle name="入力 3 2 2 4 14 2 2" xfId="43923" xr:uid="{BAFAF7FF-FF39-42B2-92C5-47ACC3C24FB6}"/>
    <cellStyle name="入力 3 2 2 4 14 3" xfId="33164" xr:uid="{9C7FDB6E-A2E8-4FAE-91D3-372ABDF29612}"/>
    <cellStyle name="入力 3 2 2 4 15" xfId="12080" xr:uid="{223626DA-B928-4C0C-B96D-87B22C66047D}"/>
    <cellStyle name="入力 3 2 2 4 15 2" xfId="22837" xr:uid="{0EB5C723-F308-4D2D-AC45-5C2196704E9C}"/>
    <cellStyle name="入力 3 2 2 4 15 2 2" xfId="44528" xr:uid="{87AD0489-EC0C-4B6C-B606-AF4A7E506EA1}"/>
    <cellStyle name="入力 3 2 2 4 15 3" xfId="33769" xr:uid="{AB8B5BED-CDFF-4F16-8843-C13DDC56AB3A}"/>
    <cellStyle name="入力 3 2 2 4 16" xfId="12709" xr:uid="{BA9BDE88-EDE3-4D67-9753-E83CA2C06CDB}"/>
    <cellStyle name="入力 3 2 2 4 16 2" xfId="23466" xr:uid="{F4A7B971-4CC0-4891-87BA-4CDF7D11673E}"/>
    <cellStyle name="入力 3 2 2 4 16 2 2" xfId="45157" xr:uid="{77FB79FA-FA8F-4CDE-9882-D3B0A48A7764}"/>
    <cellStyle name="入力 3 2 2 4 16 3" xfId="34398" xr:uid="{E37FF286-5FEA-44B1-935A-D342F7E844F3}"/>
    <cellStyle name="入力 3 2 2 4 17" xfId="13380" xr:uid="{09AB703F-F944-4FD4-A289-DA5593B8DFB2}"/>
    <cellStyle name="入力 3 2 2 4 17 2" xfId="35069" xr:uid="{2BB4F2EE-3339-41A0-9A37-337D32560820}"/>
    <cellStyle name="入力 3 2 2 4 18" xfId="24309" xr:uid="{A96FF135-0456-4DA3-81E5-9851B9758110}"/>
    <cellStyle name="入力 3 2 2 4 19" xfId="46007" xr:uid="{E4EA152E-E637-4F4E-9197-439E140F784A}"/>
    <cellStyle name="入力 3 2 2 4 2" xfId="3561" xr:uid="{C0E22596-0B5B-4BF5-A9FE-0374C2D01F71}"/>
    <cellStyle name="入力 3 2 2 4 2 2" xfId="14317" xr:uid="{7BA50302-474C-4B08-B615-97B6BCA61E34}"/>
    <cellStyle name="入力 3 2 2 4 2 2 2" xfId="36007" xr:uid="{86CF4E77-052C-4BAA-8C2C-259200299281}"/>
    <cellStyle name="入力 3 2 2 4 2 2 3" xfId="50218" xr:uid="{9991C4D8-ED99-4AEC-B684-BD6E435F745B}"/>
    <cellStyle name="入力 3 2 2 4 2 3" xfId="25249" xr:uid="{6E4694C8-9641-4D29-BEF5-5CC46DE0182C}"/>
    <cellStyle name="入力 3 2 2 4 2 4" xfId="48049" xr:uid="{9E1BE42D-FC4E-4031-B81B-2B2880236F02}"/>
    <cellStyle name="入力 3 2 2 4 20" xfId="46685" xr:uid="{67D10053-A78D-4899-8DBD-10C11142D464}"/>
    <cellStyle name="入力 3 2 2 4 21" xfId="47369" xr:uid="{6E200AD6-D1BB-4182-986A-2B4B55108983}"/>
    <cellStyle name="入力 3 2 2 4 3" xfId="4241" xr:uid="{B95AC930-E3B3-4C1E-8824-D388883EB1AD}"/>
    <cellStyle name="入力 3 2 2 4 3 2" xfId="14997" xr:uid="{52EC00E4-982B-4C4F-BF8E-4D52D018B56C}"/>
    <cellStyle name="入力 3 2 2 4 3 2 2" xfId="36687" xr:uid="{44F1C3B0-58A3-4D42-9E4B-49C9B6821A1D}"/>
    <cellStyle name="入力 3 2 2 4 3 2 3" xfId="50898" xr:uid="{512F85B7-5612-4329-A1D0-AC4E33476F70}"/>
    <cellStyle name="入力 3 2 2 4 3 3" xfId="25929" xr:uid="{939EC00E-8DFE-4FE7-9986-B6E0390088EE}"/>
    <cellStyle name="入力 3 2 2 4 3 4" xfId="48729" xr:uid="{DE616990-B2E9-40A9-9DC4-BB6C4AF03478}"/>
    <cellStyle name="入力 3 2 2 4 4" xfId="4917" xr:uid="{B87A2846-FB95-499A-8772-EF108D5E9829}"/>
    <cellStyle name="入力 3 2 2 4 4 2" xfId="15673" xr:uid="{020FD1FD-7D87-44B6-A44C-A52DE9F1197A}"/>
    <cellStyle name="入力 3 2 2 4 4 2 2" xfId="37363" xr:uid="{D9A9FDC3-F625-4E0F-BF5E-8CEBE67F39B2}"/>
    <cellStyle name="入力 3 2 2 4 4 3" xfId="26605" xr:uid="{07715E81-EECE-4889-BFAB-8A163D57D4A6}"/>
    <cellStyle name="入力 3 2 2 4 4 4" xfId="49538" xr:uid="{0E6BD112-6AF6-4921-A40A-2307C41053C7}"/>
    <cellStyle name="入力 3 2 2 4 5" xfId="5597" xr:uid="{446C867F-3878-433D-B751-DAC3E8C50BCD}"/>
    <cellStyle name="入力 3 2 2 4 5 2" xfId="16353" xr:uid="{CA95DA06-26F9-42F9-847D-4C2DFC372A32}"/>
    <cellStyle name="入力 3 2 2 4 5 2 2" xfId="38043" xr:uid="{490717A2-4A9E-4F4C-BF31-68BBD7CFA562}"/>
    <cellStyle name="入力 3 2 2 4 5 3" xfId="27284" xr:uid="{1BF7348D-DC49-4633-8549-377E93C03E70}"/>
    <cellStyle name="入力 3 2 2 4 6" xfId="6280" xr:uid="{B0922CD8-6C87-474F-8078-B11308003C77}"/>
    <cellStyle name="入力 3 2 2 4 6 2" xfId="17036" xr:uid="{F863DBF0-766C-4234-8D5D-2163387BB2F0}"/>
    <cellStyle name="入力 3 2 2 4 6 2 2" xfId="38726" xr:uid="{C1116C00-3ADD-4C0E-A703-B8624AC413B4}"/>
    <cellStyle name="入力 3 2 2 4 6 3" xfId="27967" xr:uid="{C92D8BA0-493E-420E-AACC-7CB5EF60D297}"/>
    <cellStyle name="入力 3 2 2 4 7" xfId="6959" xr:uid="{6EA61C43-2FB2-433C-AE0A-B14158F81152}"/>
    <cellStyle name="入力 3 2 2 4 7 2" xfId="17715" xr:uid="{70CD45C5-EE0C-4D57-A432-4E35BCB3044E}"/>
    <cellStyle name="入力 3 2 2 4 7 2 2" xfId="39405" xr:uid="{947CF5F2-AD6E-4B2C-A086-9CC1F027903E}"/>
    <cellStyle name="入力 3 2 2 4 7 3" xfId="28646" xr:uid="{DD619ACD-6B28-451F-BC79-A619EFC51E00}"/>
    <cellStyle name="入力 3 2 2 4 8" xfId="7622" xr:uid="{18AB293A-C543-47BB-942D-45F1261292FB}"/>
    <cellStyle name="入力 3 2 2 4 8 2" xfId="18378" xr:uid="{67F244FC-D044-4BF7-BD5E-368535494A81}"/>
    <cellStyle name="入力 3 2 2 4 8 2 2" xfId="40069" xr:uid="{EF84F038-D871-432F-B6AC-6E9941598C02}"/>
    <cellStyle name="入力 3 2 2 4 8 3" xfId="29310" xr:uid="{C486778C-2F8A-4706-80DC-AE2A4D5D5842}"/>
    <cellStyle name="入力 3 2 2 4 9" xfId="8258" xr:uid="{EE6498D1-29CB-4298-931D-2210A2FA2F3B}"/>
    <cellStyle name="入力 3 2 2 4 9 2" xfId="19014" xr:uid="{12978F7E-3AAC-4E05-8E41-13E5329DF95A}"/>
    <cellStyle name="入力 3 2 2 4 9 2 2" xfId="40705" xr:uid="{0F0D3B63-86EC-4709-B02B-411C36733C9B}"/>
    <cellStyle name="入力 3 2 2 4 9 3" xfId="29946" xr:uid="{87B19961-611E-4499-831C-5121F3DBD5F0}"/>
    <cellStyle name="入力 3 2 2 5" xfId="2973" xr:uid="{D812577E-F949-4832-B28D-7DBAB3362F2F}"/>
    <cellStyle name="入力 3 2 2 5 10" xfId="9001" xr:uid="{2423CAC8-12B3-4EFE-AC3D-C7367D094E5C}"/>
    <cellStyle name="入力 3 2 2 5 10 2" xfId="19758" xr:uid="{DFCAE59C-CB77-48D6-BF06-5282D88A3C36}"/>
    <cellStyle name="入力 3 2 2 5 10 2 2" xfId="41449" xr:uid="{055C5453-BA79-4677-86B0-2D4B9602AD07}"/>
    <cellStyle name="入力 3 2 2 5 10 3" xfId="30690" xr:uid="{C245A349-E613-4398-9AC6-68937DEE8F06}"/>
    <cellStyle name="入力 3 2 2 5 11" xfId="9627" xr:uid="{937CE841-C0B2-4605-8DC2-A9E8767AF522}"/>
    <cellStyle name="入力 3 2 2 5 11 2" xfId="20384" xr:uid="{90D12952-FA98-4B4C-B127-DDFCD3D9CF25}"/>
    <cellStyle name="入力 3 2 2 5 11 2 2" xfId="42075" xr:uid="{12FE6E77-11D2-4FE3-A5B0-EA605F67BCB5}"/>
    <cellStyle name="入力 3 2 2 5 11 3" xfId="31316" xr:uid="{DDE85FAB-4B01-4BE3-817E-02BDF2EA3A88}"/>
    <cellStyle name="入力 3 2 2 5 12" xfId="10262" xr:uid="{A44982A7-56CD-4D66-985D-7D0042CED904}"/>
    <cellStyle name="入力 3 2 2 5 12 2" xfId="21019" xr:uid="{58CA2623-06D6-4229-B1CE-25BBE801BD64}"/>
    <cellStyle name="入力 3 2 2 5 12 2 2" xfId="42710" xr:uid="{B170E989-86D4-4640-8B64-D1511EBFC7E9}"/>
    <cellStyle name="入力 3 2 2 5 12 3" xfId="31951" xr:uid="{7740BF81-FE46-46FF-8915-CB09C823B8F7}"/>
    <cellStyle name="入力 3 2 2 5 13" xfId="10914" xr:uid="{AAD697C0-063E-4778-882D-0BF3E76538E2}"/>
    <cellStyle name="入力 3 2 2 5 13 2" xfId="21671" xr:uid="{F42390D1-5A5F-4310-91ED-5A474FD73734}"/>
    <cellStyle name="入力 3 2 2 5 13 2 2" xfId="43362" xr:uid="{E8684473-6140-4E5A-B831-60F5BDC59777}"/>
    <cellStyle name="入力 3 2 2 5 13 3" xfId="32603" xr:uid="{4B8551C9-032D-4EF8-B010-41E9E8DD3D97}"/>
    <cellStyle name="入力 3 2 2 5 14" xfId="11539" xr:uid="{5C1D4C64-4E2C-476B-B139-C89F24CA7655}"/>
    <cellStyle name="入力 3 2 2 5 14 2" xfId="22296" xr:uid="{90196C04-EC7B-42D6-9FA4-239C45CD2451}"/>
    <cellStyle name="入力 3 2 2 5 14 2 2" xfId="43987" xr:uid="{FD9B4965-75EB-4DD5-B58C-04A626B29EA5}"/>
    <cellStyle name="入力 3 2 2 5 14 3" xfId="33228" xr:uid="{87A73AC0-9E48-49D2-B39E-DDA86E8C9031}"/>
    <cellStyle name="入力 3 2 2 5 15" xfId="12144" xr:uid="{FF485E20-93FB-411F-8815-002119310F39}"/>
    <cellStyle name="入力 3 2 2 5 15 2" xfId="22901" xr:uid="{3B7F7FAA-DFAF-432B-951D-2CBB29E8BA1B}"/>
    <cellStyle name="入力 3 2 2 5 15 2 2" xfId="44592" xr:uid="{E229F521-B071-4920-8CD6-A7B814C6268C}"/>
    <cellStyle name="入力 3 2 2 5 15 3" xfId="33833" xr:uid="{397385A5-9EF0-478B-BBBA-850B62604157}"/>
    <cellStyle name="入力 3 2 2 5 16" xfId="12773" xr:uid="{8E8CDC90-2F79-4EC9-A2F2-A5EB8AC3C83C}"/>
    <cellStyle name="入力 3 2 2 5 16 2" xfId="23530" xr:uid="{E82D24E6-8A72-4A1D-8CD5-3CFBFB8445AB}"/>
    <cellStyle name="入力 3 2 2 5 16 2 2" xfId="45221" xr:uid="{74261425-3FB9-4EFE-93F5-4354C616DA4B}"/>
    <cellStyle name="入力 3 2 2 5 16 3" xfId="34462" xr:uid="{C2FF73A7-2E0E-4A21-8D9D-E5A9EE7D9AE7}"/>
    <cellStyle name="入力 3 2 2 5 17" xfId="13444" xr:uid="{19F43EF3-7CDD-4D5F-A374-3215DB67FAA8}"/>
    <cellStyle name="入力 3 2 2 5 17 2" xfId="35133" xr:uid="{B8AC360E-B61F-4FDE-BCCB-BFDA3E3C66E3}"/>
    <cellStyle name="入力 3 2 2 5 18" xfId="24373" xr:uid="{4B9EA104-AAF6-4132-B25C-1C759C1BFE74}"/>
    <cellStyle name="入力 3 2 2 5 19" xfId="46071" xr:uid="{CA2C0D52-A3AA-45E5-A289-075181B1F516}"/>
    <cellStyle name="入力 3 2 2 5 2" xfId="3625" xr:uid="{756F9E65-E453-48D6-9249-14D529AE3749}"/>
    <cellStyle name="入力 3 2 2 5 2 2" xfId="14381" xr:uid="{6F7F8C52-7AB7-44A4-8A2F-955EB69D79AC}"/>
    <cellStyle name="入力 3 2 2 5 2 2 2" xfId="36071" xr:uid="{A29CD5E4-0366-430C-94CE-669B1AECC78C}"/>
    <cellStyle name="入力 3 2 2 5 2 2 3" xfId="50282" xr:uid="{FB7719E8-2D6D-4D4C-997B-1C106BD47CC9}"/>
    <cellStyle name="入力 3 2 2 5 2 3" xfId="25313" xr:uid="{68D39117-D68D-42D0-B688-AC81C3A78ABB}"/>
    <cellStyle name="入力 3 2 2 5 2 4" xfId="48113" xr:uid="{61E46577-8ACE-4A6F-A16D-C7A5ADBBA27B}"/>
    <cellStyle name="入力 3 2 2 5 20" xfId="46749" xr:uid="{520BB624-6FF1-4AD3-8D99-3038B46D8134}"/>
    <cellStyle name="入力 3 2 2 5 21" xfId="47433" xr:uid="{9B467700-3C86-4561-8DB4-EAF8DBD17A46}"/>
    <cellStyle name="入力 3 2 2 5 3" xfId="4305" xr:uid="{FBDD1E03-5E52-4544-A16A-FCEE39A4338D}"/>
    <cellStyle name="入力 3 2 2 5 3 2" xfId="15061" xr:uid="{7798615F-6189-434B-9746-1AC97EC506D8}"/>
    <cellStyle name="入力 3 2 2 5 3 2 2" xfId="36751" xr:uid="{CBF89615-1974-4481-8B5A-30BD827FD37D}"/>
    <cellStyle name="入力 3 2 2 5 3 2 3" xfId="50962" xr:uid="{FDBCD1E0-E4EC-46D3-92A9-844BC10E98B1}"/>
    <cellStyle name="入力 3 2 2 5 3 3" xfId="25993" xr:uid="{83840BCE-D477-4780-B10F-4FC39449CE8F}"/>
    <cellStyle name="入力 3 2 2 5 3 4" xfId="48793" xr:uid="{ED501D4C-C430-4A6B-8F2F-49D068E20F89}"/>
    <cellStyle name="入力 3 2 2 5 4" xfId="4981" xr:uid="{ADBA5CE0-30FF-4D47-8C91-92E86480DFE9}"/>
    <cellStyle name="入力 3 2 2 5 4 2" xfId="15737" xr:uid="{97BAFA26-7351-4486-8063-6140683C7280}"/>
    <cellStyle name="入力 3 2 2 5 4 2 2" xfId="37427" xr:uid="{1E4AAA40-75DF-43C0-8D82-E9EDA558CFD7}"/>
    <cellStyle name="入力 3 2 2 5 4 3" xfId="26669" xr:uid="{F02FBCC8-9FEE-40D7-BC01-1EC2E45846A3}"/>
    <cellStyle name="入力 3 2 2 5 4 4" xfId="49602" xr:uid="{ECAEFDE7-85E0-4685-8249-4060B9B0AB01}"/>
    <cellStyle name="入力 3 2 2 5 5" xfId="5661" xr:uid="{716F628C-9FA7-4181-AE55-3C24706A0078}"/>
    <cellStyle name="入力 3 2 2 5 5 2" xfId="16417" xr:uid="{47A7A209-2884-49D9-A6FE-EDF4828D65B5}"/>
    <cellStyle name="入力 3 2 2 5 5 2 2" xfId="38107" xr:uid="{5E516316-373D-4250-8AE9-D5BEC9A0410F}"/>
    <cellStyle name="入力 3 2 2 5 5 3" xfId="27348" xr:uid="{5C8012BF-00C1-40CC-8666-BB3298BBD643}"/>
    <cellStyle name="入力 3 2 2 5 6" xfId="6344" xr:uid="{3DC73B63-3EF2-436E-A57F-6F1E309CE9D9}"/>
    <cellStyle name="入力 3 2 2 5 6 2" xfId="17100" xr:uid="{597F7175-BDEB-465F-8C9B-4847E6580CF1}"/>
    <cellStyle name="入力 3 2 2 5 6 2 2" xfId="38790" xr:uid="{202BFBD8-AC6F-4D83-81B3-5D8A9E5606B0}"/>
    <cellStyle name="入力 3 2 2 5 6 3" xfId="28031" xr:uid="{B49AEEC8-131E-4E6E-B72A-D30CAD1E4FB4}"/>
    <cellStyle name="入力 3 2 2 5 7" xfId="7023" xr:uid="{0D870602-EBBF-43BD-88D4-27BD789F487D}"/>
    <cellStyle name="入力 3 2 2 5 7 2" xfId="17779" xr:uid="{27870D88-65A6-45B8-88E7-FF390B12E26F}"/>
    <cellStyle name="入力 3 2 2 5 7 2 2" xfId="39469" xr:uid="{F168C5CD-89E9-4158-9929-C9813594936C}"/>
    <cellStyle name="入力 3 2 2 5 7 3" xfId="28710" xr:uid="{A1A14BDA-6EE5-4574-BF49-FD926E7DAAA9}"/>
    <cellStyle name="入力 3 2 2 5 8" xfId="7686" xr:uid="{571AB2A1-78C4-467C-9868-861CD5F91A61}"/>
    <cellStyle name="入力 3 2 2 5 8 2" xfId="18442" xr:uid="{F2037C0B-2656-49EA-B85D-6E474A4D2A30}"/>
    <cellStyle name="入力 3 2 2 5 8 2 2" xfId="40133" xr:uid="{C8DE7332-5E73-49CB-9649-52EFE7BDC4A3}"/>
    <cellStyle name="入力 3 2 2 5 8 3" xfId="29374" xr:uid="{6CF9D6D3-306B-43F7-8527-901A3FCC4EF1}"/>
    <cellStyle name="入力 3 2 2 5 9" xfId="8322" xr:uid="{8AEE772B-13EE-4CD9-A6D9-44027A4F1ABD}"/>
    <cellStyle name="入力 3 2 2 5 9 2" xfId="19078" xr:uid="{B8D7BE9C-9132-4097-A6E8-2F1A1BC5CD0F}"/>
    <cellStyle name="入力 3 2 2 5 9 2 2" xfId="40769" xr:uid="{86D3CCB9-43F7-4487-AD00-5FE5504086AC}"/>
    <cellStyle name="入力 3 2 2 5 9 3" xfId="30010" xr:uid="{76D6B4B9-1DAD-4008-A3FB-E051C3072921}"/>
    <cellStyle name="入力 3 2 2 6" xfId="3018" xr:uid="{B5F0428B-D1D6-4562-8949-D674AE362A70}"/>
    <cellStyle name="入力 3 2 2 6 10" xfId="9046" xr:uid="{2A4D1511-C666-4B52-BA44-FDB3954B567F}"/>
    <cellStyle name="入力 3 2 2 6 10 2" xfId="19803" xr:uid="{CB2658FC-9D13-484B-ADD6-40468705A1CB}"/>
    <cellStyle name="入力 3 2 2 6 10 2 2" xfId="41494" xr:uid="{88F3EFB8-FA02-49C6-8FBD-AF209BCF3921}"/>
    <cellStyle name="入力 3 2 2 6 10 3" xfId="30735" xr:uid="{5BDA0934-3523-4789-B717-23679D1F5707}"/>
    <cellStyle name="入力 3 2 2 6 11" xfId="9672" xr:uid="{F1890D0D-8D87-4DA2-869A-2A57137FB4E6}"/>
    <cellStyle name="入力 3 2 2 6 11 2" xfId="20429" xr:uid="{B7ED7AE9-E645-4C3B-AB69-BE2A2A5AC862}"/>
    <cellStyle name="入力 3 2 2 6 11 2 2" xfId="42120" xr:uid="{22FB8F10-7EBC-4C90-A04B-4A290C0E2BAA}"/>
    <cellStyle name="入力 3 2 2 6 11 3" xfId="31361" xr:uid="{5EF0FA65-5A91-4D63-AFB0-032641A6D3C6}"/>
    <cellStyle name="入力 3 2 2 6 12" xfId="10307" xr:uid="{26CD45F3-3F45-4B14-BA63-935213881391}"/>
    <cellStyle name="入力 3 2 2 6 12 2" xfId="21064" xr:uid="{701FB7CE-4769-48D8-BF22-7560E3F02D1E}"/>
    <cellStyle name="入力 3 2 2 6 12 2 2" xfId="42755" xr:uid="{FBBB44A5-9058-421F-BBB3-54E2CE994AB9}"/>
    <cellStyle name="入力 3 2 2 6 12 3" xfId="31996" xr:uid="{2CAB3254-BAF0-432D-B7F5-DB8FFCA7953C}"/>
    <cellStyle name="入力 3 2 2 6 13" xfId="10959" xr:uid="{84BAD817-17D8-4698-922E-E44475279FFA}"/>
    <cellStyle name="入力 3 2 2 6 13 2" xfId="21716" xr:uid="{5FA8F907-F5E9-44E6-9B49-771B2966DDFF}"/>
    <cellStyle name="入力 3 2 2 6 13 2 2" xfId="43407" xr:uid="{2EC697D8-7306-4C43-9454-66B2860DF9AD}"/>
    <cellStyle name="入力 3 2 2 6 13 3" xfId="32648" xr:uid="{C695FB1F-F71F-4C55-A9BB-4EC5691E225E}"/>
    <cellStyle name="入力 3 2 2 6 14" xfId="11584" xr:uid="{EFC92765-9579-4649-BF41-BA991D4C0829}"/>
    <cellStyle name="入力 3 2 2 6 14 2" xfId="22341" xr:uid="{CBA20D47-DDB5-4E91-BC78-0112B89717FC}"/>
    <cellStyle name="入力 3 2 2 6 14 2 2" xfId="44032" xr:uid="{7464BBE3-D740-415A-B616-67480D3A7C6C}"/>
    <cellStyle name="入力 3 2 2 6 14 3" xfId="33273" xr:uid="{7E0C9A98-190E-4DEB-BC5B-A613D8E6E1AA}"/>
    <cellStyle name="入力 3 2 2 6 15" xfId="12189" xr:uid="{DF1E58B1-4F9F-49DE-91C0-37FD7643CEB2}"/>
    <cellStyle name="入力 3 2 2 6 15 2" xfId="22946" xr:uid="{E65D7E72-324B-448F-99E9-8B530B501AFC}"/>
    <cellStyle name="入力 3 2 2 6 15 2 2" xfId="44637" xr:uid="{96469FAE-ED7B-4712-8D4C-09FAFB655EDB}"/>
    <cellStyle name="入力 3 2 2 6 15 3" xfId="33878" xr:uid="{B57E1013-9A58-44D6-8E10-C0BF6224A38F}"/>
    <cellStyle name="入力 3 2 2 6 16" xfId="12818" xr:uid="{274A0852-A603-486F-8B18-64C004BEECF4}"/>
    <cellStyle name="入力 3 2 2 6 16 2" xfId="23575" xr:uid="{A5A64774-BA7A-4927-842E-162BFFE8AFA8}"/>
    <cellStyle name="入力 3 2 2 6 16 2 2" xfId="45266" xr:uid="{37B172DC-0635-42C3-847C-F11306DD2762}"/>
    <cellStyle name="入力 3 2 2 6 16 3" xfId="34507" xr:uid="{5A17F7C5-6FDA-4F00-B423-6D6587B1EEC8}"/>
    <cellStyle name="入力 3 2 2 6 17" xfId="13489" xr:uid="{903BAAAF-7A85-433A-A030-61CB7A6416D9}"/>
    <cellStyle name="入力 3 2 2 6 17 2" xfId="35178" xr:uid="{49DF04FF-C763-4CE4-B025-4D1F1678589C}"/>
    <cellStyle name="入力 3 2 2 6 18" xfId="24418" xr:uid="{01030769-7FED-4F2C-A8E7-70EBB725F46B}"/>
    <cellStyle name="入力 3 2 2 6 19" xfId="46116" xr:uid="{D7A44E79-9614-4A57-9ED5-82A1A81865B0}"/>
    <cellStyle name="入力 3 2 2 6 2" xfId="3670" xr:uid="{3AB57C9B-306E-4BF9-8F3C-5EFF09D67BE7}"/>
    <cellStyle name="入力 3 2 2 6 2 2" xfId="14426" xr:uid="{C8B3D5F5-FC7E-4734-ACD6-1A64F127819D}"/>
    <cellStyle name="入力 3 2 2 6 2 2 2" xfId="36116" xr:uid="{27E36DAF-5478-4AB5-B5CC-DE59D55F5039}"/>
    <cellStyle name="入力 3 2 2 6 2 2 3" xfId="50327" xr:uid="{FFFF2060-24B6-45D5-8251-53D0D6653FC0}"/>
    <cellStyle name="入力 3 2 2 6 2 3" xfId="25358" xr:uid="{45F6F6C7-8F29-493B-8B55-0C5533CEE960}"/>
    <cellStyle name="入力 3 2 2 6 2 4" xfId="48158" xr:uid="{E86F8E1D-2A2C-40C1-B278-5A3BEDBAB198}"/>
    <cellStyle name="入力 3 2 2 6 20" xfId="46794" xr:uid="{8D51CBD5-DC21-4ACC-8487-5A14217138D0}"/>
    <cellStyle name="入力 3 2 2 6 21" xfId="47478" xr:uid="{6B9A6F2D-F4DD-4011-8608-38D587DD9F0B}"/>
    <cellStyle name="入力 3 2 2 6 3" xfId="4350" xr:uid="{00C33E76-68C2-45EA-9308-38F90F238256}"/>
    <cellStyle name="入力 3 2 2 6 3 2" xfId="15106" xr:uid="{4F0FEB99-76E0-45C6-BC8F-C632F25202FA}"/>
    <cellStyle name="入力 3 2 2 6 3 2 2" xfId="36796" xr:uid="{CEC1500D-DCBF-4717-AC4C-B84044B2C6BA}"/>
    <cellStyle name="入力 3 2 2 6 3 2 3" xfId="51007" xr:uid="{E489F4CC-0E9D-493C-B4C6-F4FF2AC50F8D}"/>
    <cellStyle name="入力 3 2 2 6 3 3" xfId="26038" xr:uid="{CDF8941A-C1C0-4257-B411-2939F2A9802E}"/>
    <cellStyle name="入力 3 2 2 6 3 4" xfId="48838" xr:uid="{D933F502-B453-4380-BBA7-F2B339FD9A5B}"/>
    <cellStyle name="入力 3 2 2 6 4" xfId="5026" xr:uid="{E1A4B90E-2604-4CED-A0B8-D261A1EBB548}"/>
    <cellStyle name="入力 3 2 2 6 4 2" xfId="15782" xr:uid="{7E4741D5-8CD4-4A0B-B83A-73E98F5427B8}"/>
    <cellStyle name="入力 3 2 2 6 4 2 2" xfId="37472" xr:uid="{7AA8C700-FB17-4B2D-A2B2-B9BD388E6456}"/>
    <cellStyle name="入力 3 2 2 6 4 3" xfId="26714" xr:uid="{80FC2B7B-C007-4D4D-8B0C-4F69E8CF5C38}"/>
    <cellStyle name="入力 3 2 2 6 4 4" xfId="49647" xr:uid="{DACD684A-8F80-4E98-9263-6A82FAEB29F0}"/>
    <cellStyle name="入力 3 2 2 6 5" xfId="5706" xr:uid="{7935D8FE-7A2E-41B1-8AB5-7578F7FEC15A}"/>
    <cellStyle name="入力 3 2 2 6 5 2" xfId="16462" xr:uid="{71F87303-20E9-47EB-9B73-99E376AEF98B}"/>
    <cellStyle name="入力 3 2 2 6 5 2 2" xfId="38152" xr:uid="{55A183C1-7165-4DD1-99E7-A3550B5285EE}"/>
    <cellStyle name="入力 3 2 2 6 5 3" xfId="27393" xr:uid="{4EED8071-D923-48D7-B347-6E296E59D9FD}"/>
    <cellStyle name="入力 3 2 2 6 6" xfId="6389" xr:uid="{80FA3CEA-F4AC-41A3-8F4B-8D8FE73E4C65}"/>
    <cellStyle name="入力 3 2 2 6 6 2" xfId="17145" xr:uid="{587CA183-0B95-4D6D-B3AE-A681F70846F6}"/>
    <cellStyle name="入力 3 2 2 6 6 2 2" xfId="38835" xr:uid="{AC31A413-C637-4597-86D2-B7155392DD7E}"/>
    <cellStyle name="入力 3 2 2 6 6 3" xfId="28076" xr:uid="{44E9422C-A4D0-4A80-90E5-CD867A8E23E1}"/>
    <cellStyle name="入力 3 2 2 6 7" xfId="7068" xr:uid="{99052974-4C62-408D-A37E-B2A1E3BE6EF1}"/>
    <cellStyle name="入力 3 2 2 6 7 2" xfId="17824" xr:uid="{39EC68F9-65DF-44C0-BAC7-8CE8F0576FC4}"/>
    <cellStyle name="入力 3 2 2 6 7 2 2" xfId="39514" xr:uid="{3562338C-0816-42B8-AF28-DFC0CB775A69}"/>
    <cellStyle name="入力 3 2 2 6 7 3" xfId="28755" xr:uid="{7351968A-A250-43DF-9422-EA2C6089E702}"/>
    <cellStyle name="入力 3 2 2 6 8" xfId="7731" xr:uid="{A069F0EE-C461-4C9E-A879-8C3021F4B10B}"/>
    <cellStyle name="入力 3 2 2 6 8 2" xfId="18487" xr:uid="{D04BEC04-59A3-4ED7-BA09-1BE7167E7533}"/>
    <cellStyle name="入力 3 2 2 6 8 2 2" xfId="40178" xr:uid="{03E637F7-5D12-4C73-AB23-7058B2B2AD10}"/>
    <cellStyle name="入力 3 2 2 6 8 3" xfId="29419" xr:uid="{F04DABFA-5E4E-4706-814C-27846B2C6B89}"/>
    <cellStyle name="入力 3 2 2 6 9" xfId="8367" xr:uid="{AF7CAA66-F6B7-42DF-808E-D09FAEF1FA30}"/>
    <cellStyle name="入力 3 2 2 6 9 2" xfId="19123" xr:uid="{5CBB1513-0189-4E88-AAC1-E5121E1CFE16}"/>
    <cellStyle name="入力 3 2 2 6 9 2 2" xfId="40814" xr:uid="{73F0476C-8A20-40D4-8F45-AD8027BFCEA8}"/>
    <cellStyle name="入力 3 2 2 6 9 3" xfId="30055" xr:uid="{F4418CCA-3C6F-47AE-939F-BB9F623EDAC4}"/>
    <cellStyle name="入力 3 2 2 7" xfId="3063" xr:uid="{B62DECEA-4411-4F24-9F94-D3221B2D508F}"/>
    <cellStyle name="入力 3 2 2 7 10" xfId="9091" xr:uid="{247CAA87-2FF1-4A49-8791-64E247EB821D}"/>
    <cellStyle name="入力 3 2 2 7 10 2" xfId="19848" xr:uid="{F5C65812-0926-420C-A10F-63D071390CAB}"/>
    <cellStyle name="入力 3 2 2 7 10 2 2" xfId="41539" xr:uid="{54C73624-F50C-4694-A8D8-4CB10651F305}"/>
    <cellStyle name="入力 3 2 2 7 10 3" xfId="30780" xr:uid="{EE2E161C-280B-4389-BCD4-1C2D89306E36}"/>
    <cellStyle name="入力 3 2 2 7 11" xfId="9717" xr:uid="{FEBAC4F7-FF1B-4CCB-BBA5-4A3052BE4449}"/>
    <cellStyle name="入力 3 2 2 7 11 2" xfId="20474" xr:uid="{C631983D-5B1D-4414-8FA2-72C97341DF6E}"/>
    <cellStyle name="入力 3 2 2 7 11 2 2" xfId="42165" xr:uid="{DF3C15DF-88DE-4EE5-B8ED-EA3ADE017D9F}"/>
    <cellStyle name="入力 3 2 2 7 11 3" xfId="31406" xr:uid="{E8D0AFAD-CDFD-4887-A151-4A720B1F6539}"/>
    <cellStyle name="入力 3 2 2 7 12" xfId="10352" xr:uid="{37EC0F36-FFC1-4A44-BA5E-E074BC3A628C}"/>
    <cellStyle name="入力 3 2 2 7 12 2" xfId="21109" xr:uid="{D6333371-A34A-450F-95A8-2A78CE1EEE45}"/>
    <cellStyle name="入力 3 2 2 7 12 2 2" xfId="42800" xr:uid="{CEEA653D-A0D5-4EED-B301-D86FE0801185}"/>
    <cellStyle name="入力 3 2 2 7 12 3" xfId="32041" xr:uid="{074232A7-0358-4FA6-B4EB-9EEF7D288942}"/>
    <cellStyle name="入力 3 2 2 7 13" xfId="11004" xr:uid="{108BD5BD-6400-4A45-BADF-AC24B2335644}"/>
    <cellStyle name="入力 3 2 2 7 13 2" xfId="21761" xr:uid="{DEC03E46-D9F3-4D13-AF74-D04E9566B742}"/>
    <cellStyle name="入力 3 2 2 7 13 2 2" xfId="43452" xr:uid="{648DD1D2-C4EA-43FB-ADAC-648486951B98}"/>
    <cellStyle name="入力 3 2 2 7 13 3" xfId="32693" xr:uid="{883AE4B7-967B-4423-ACEE-EECD88E1155A}"/>
    <cellStyle name="入力 3 2 2 7 14" xfId="11629" xr:uid="{BB56D9D5-C507-4B0A-B2FE-0FED419B1887}"/>
    <cellStyle name="入力 3 2 2 7 14 2" xfId="22386" xr:uid="{8A9E8267-EC2E-45CE-AA21-D90D517D1DBA}"/>
    <cellStyle name="入力 3 2 2 7 14 2 2" xfId="44077" xr:uid="{866175FA-F530-492D-9989-8494BFA99F6E}"/>
    <cellStyle name="入力 3 2 2 7 14 3" xfId="33318" xr:uid="{C404EBA7-7CDD-457F-B424-8C7B220974CA}"/>
    <cellStyle name="入力 3 2 2 7 15" xfId="12234" xr:uid="{8C857F73-7E75-4CE8-BD2B-2A7056EDC094}"/>
    <cellStyle name="入力 3 2 2 7 15 2" xfId="22991" xr:uid="{F328863A-C069-4075-BD9F-5EFD1C9A1691}"/>
    <cellStyle name="入力 3 2 2 7 15 2 2" xfId="44682" xr:uid="{5A3CA0D1-4DB0-4555-9D01-32F5D855AB68}"/>
    <cellStyle name="入力 3 2 2 7 15 3" xfId="33923" xr:uid="{0DE0E854-5531-4CD5-99C2-FD5E52F7364F}"/>
    <cellStyle name="入力 3 2 2 7 16" xfId="12863" xr:uid="{F0ABDE22-C977-4479-B2BC-F8288EE25F1A}"/>
    <cellStyle name="入力 3 2 2 7 16 2" xfId="23620" xr:uid="{716E1A8D-93A0-4D97-99EC-57B5266ACB8A}"/>
    <cellStyle name="入力 3 2 2 7 16 2 2" xfId="45311" xr:uid="{5DC6649C-FC57-4191-A5D1-4123D1671FA5}"/>
    <cellStyle name="入力 3 2 2 7 16 3" xfId="34552" xr:uid="{513A7BEE-F9F0-4148-9B5C-6654BD656839}"/>
    <cellStyle name="入力 3 2 2 7 17" xfId="13534" xr:uid="{C13521F4-32D4-4878-97F8-8DCAC7A9798A}"/>
    <cellStyle name="入力 3 2 2 7 17 2" xfId="35223" xr:uid="{B9DFC749-D9D9-49C6-9D19-385946C906FA}"/>
    <cellStyle name="入力 3 2 2 7 18" xfId="24463" xr:uid="{22AD249D-A96C-4603-BAB3-3A4E9F988913}"/>
    <cellStyle name="入力 3 2 2 7 19" xfId="46161" xr:uid="{9F319947-0CEC-42D2-A265-867CA2ECBEE1}"/>
    <cellStyle name="入力 3 2 2 7 2" xfId="3715" xr:uid="{A5DD1C7A-8EE6-4660-B974-F6CABC7935FD}"/>
    <cellStyle name="入力 3 2 2 7 2 2" xfId="14471" xr:uid="{C3745106-2D0B-4CE6-B6C8-765F57B99B7F}"/>
    <cellStyle name="入力 3 2 2 7 2 2 2" xfId="36161" xr:uid="{2FB201F2-168F-44BD-8969-00F9FF84EB03}"/>
    <cellStyle name="入力 3 2 2 7 2 2 3" xfId="50372" xr:uid="{7BA31EBC-E0C4-4B80-BB67-234BBA3B0B9D}"/>
    <cellStyle name="入力 3 2 2 7 2 3" xfId="25403" xr:uid="{755679E2-DC17-47A1-BDB8-31E8F88BDA82}"/>
    <cellStyle name="入力 3 2 2 7 2 4" xfId="48203" xr:uid="{1E005FC8-D24E-4551-B326-EDCDBE38BBB7}"/>
    <cellStyle name="入力 3 2 2 7 20" xfId="46839" xr:uid="{6F0731EF-F465-4D4B-A0D0-3BBE566F7AF1}"/>
    <cellStyle name="入力 3 2 2 7 21" xfId="47523" xr:uid="{E6849B9E-13DD-4D7B-A47B-10C68B3FAE9E}"/>
    <cellStyle name="入力 3 2 2 7 3" xfId="4395" xr:uid="{EC2274CA-2F64-4186-9581-D8B89095560E}"/>
    <cellStyle name="入力 3 2 2 7 3 2" xfId="15151" xr:uid="{09D22938-A4E3-4ED7-949F-B9BAF35F7205}"/>
    <cellStyle name="入力 3 2 2 7 3 2 2" xfId="36841" xr:uid="{27D657BF-65FF-4B05-9AAE-68C7600CCD6E}"/>
    <cellStyle name="入力 3 2 2 7 3 2 3" xfId="51052" xr:uid="{F10B450D-845A-43BD-BCB2-56CE15962450}"/>
    <cellStyle name="入力 3 2 2 7 3 3" xfId="26083" xr:uid="{3A781195-8BD5-4EE3-9ECE-69F882FAC9D5}"/>
    <cellStyle name="入力 3 2 2 7 3 4" xfId="48883" xr:uid="{71F8D62B-5AB9-43F8-864C-EDBB0122FF5B}"/>
    <cellStyle name="入力 3 2 2 7 4" xfId="5071" xr:uid="{42C0802B-6CDD-440F-B550-6BF69BC866F5}"/>
    <cellStyle name="入力 3 2 2 7 4 2" xfId="15827" xr:uid="{2C07968D-E32C-4856-BE37-4665C70C0C1B}"/>
    <cellStyle name="入力 3 2 2 7 4 2 2" xfId="37517" xr:uid="{24C979AC-0DC7-4B8D-A8D6-7CF1622DB56D}"/>
    <cellStyle name="入力 3 2 2 7 4 3" xfId="26759" xr:uid="{021D7E43-689F-4C37-84E3-D2865266D7F4}"/>
    <cellStyle name="入力 3 2 2 7 4 4" xfId="49692" xr:uid="{207154E2-5B40-413B-B0FF-57A7F2330495}"/>
    <cellStyle name="入力 3 2 2 7 5" xfId="5751" xr:uid="{23A36D2A-A0E8-409B-9978-F66B460F75E5}"/>
    <cellStyle name="入力 3 2 2 7 5 2" xfId="16507" xr:uid="{DCF3946B-8E9A-4640-9DC7-078D421877C4}"/>
    <cellStyle name="入力 3 2 2 7 5 2 2" xfId="38197" xr:uid="{4766027C-11D8-4F0D-8102-8D21EAD8090C}"/>
    <cellStyle name="入力 3 2 2 7 5 3" xfId="27438" xr:uid="{E72F3FFF-F8AD-409B-A05D-139A06171C90}"/>
    <cellStyle name="入力 3 2 2 7 6" xfId="6434" xr:uid="{A370C0FB-CEE9-4FD8-B9BE-7E037F555942}"/>
    <cellStyle name="入力 3 2 2 7 6 2" xfId="17190" xr:uid="{0ECF2C47-6549-4FBF-992D-DEADC0FFCAA7}"/>
    <cellStyle name="入力 3 2 2 7 6 2 2" xfId="38880" xr:uid="{73F9B7EA-1C57-49CE-8671-2A81B8F9EF0B}"/>
    <cellStyle name="入力 3 2 2 7 6 3" xfId="28121" xr:uid="{76D10D7E-34C0-4187-B0CB-121FA9715C92}"/>
    <cellStyle name="入力 3 2 2 7 7" xfId="7113" xr:uid="{27627F79-264F-401D-AB12-8B5B378A0932}"/>
    <cellStyle name="入力 3 2 2 7 7 2" xfId="17869" xr:uid="{7A2EC389-72B2-4C56-A36A-6B8A89954317}"/>
    <cellStyle name="入力 3 2 2 7 7 2 2" xfId="39559" xr:uid="{2CA5B570-0E69-4ECF-9C62-66555EE314C1}"/>
    <cellStyle name="入力 3 2 2 7 7 3" xfId="28800" xr:uid="{5687EBFE-6F69-4E6F-9304-566D06F2369A}"/>
    <cellStyle name="入力 3 2 2 7 8" xfId="7776" xr:uid="{32F8D747-8599-469D-990F-8C0B81646EDD}"/>
    <cellStyle name="入力 3 2 2 7 8 2" xfId="18532" xr:uid="{B6DE0A94-B29C-4966-8864-C9486D7BD2B4}"/>
    <cellStyle name="入力 3 2 2 7 8 2 2" xfId="40223" xr:uid="{797568D4-659B-40BF-A591-BD154A196E5B}"/>
    <cellStyle name="入力 3 2 2 7 8 3" xfId="29464" xr:uid="{51E36694-36D7-4F3A-956C-46AF1936D1AD}"/>
    <cellStyle name="入力 3 2 2 7 9" xfId="8412" xr:uid="{77998312-AD22-4E83-955F-28B6DEC0E3FD}"/>
    <cellStyle name="入力 3 2 2 7 9 2" xfId="19168" xr:uid="{23C49057-8E52-4226-972B-00AC265324F9}"/>
    <cellStyle name="入力 3 2 2 7 9 2 2" xfId="40859" xr:uid="{080A3B5E-60B1-44A2-9BAA-2924E4AC1307}"/>
    <cellStyle name="入力 3 2 2 7 9 3" xfId="30100" xr:uid="{6D47A76D-FD84-432C-B7D1-7F598CD98DE7}"/>
    <cellStyle name="入力 3 2 2 8" xfId="3123" xr:uid="{96A28775-783C-48DB-82F1-002D4393B799}"/>
    <cellStyle name="入力 3 2 2 8 10" xfId="9151" xr:uid="{39BFF6A8-6FF2-48A8-9486-AC3018FCDE2B}"/>
    <cellStyle name="入力 3 2 2 8 10 2" xfId="19908" xr:uid="{BEEF0C7D-CDCA-458F-BE6F-DB5B9741E530}"/>
    <cellStyle name="入力 3 2 2 8 10 2 2" xfId="41599" xr:uid="{576E2AF4-C846-4F22-A6D9-E2CF58E04EF1}"/>
    <cellStyle name="入力 3 2 2 8 10 3" xfId="30840" xr:uid="{49447F40-2CE1-4E6B-A42D-91CEC971F990}"/>
    <cellStyle name="入力 3 2 2 8 11" xfId="9777" xr:uid="{2565267D-C7B5-4416-8930-636DC7F6C990}"/>
    <cellStyle name="入力 3 2 2 8 11 2" xfId="20534" xr:uid="{0BD6B41D-D726-448F-9BF6-A4FC596DA1C6}"/>
    <cellStyle name="入力 3 2 2 8 11 2 2" xfId="42225" xr:uid="{8805C0E4-B006-4E30-9C58-8D2E7E498B95}"/>
    <cellStyle name="入力 3 2 2 8 11 3" xfId="31466" xr:uid="{75090856-63DF-4BCA-A8AE-A0DE00FD3964}"/>
    <cellStyle name="入力 3 2 2 8 12" xfId="10412" xr:uid="{3FFB8E55-ABF5-4BF6-8D9B-5507FE1D257B}"/>
    <cellStyle name="入力 3 2 2 8 12 2" xfId="21169" xr:uid="{A58DF32D-6231-4F1A-BDCA-83597336D52A}"/>
    <cellStyle name="入力 3 2 2 8 12 2 2" xfId="42860" xr:uid="{1A9B2622-37A8-45C3-A788-AE4F4D3BDB3B}"/>
    <cellStyle name="入力 3 2 2 8 12 3" xfId="32101" xr:uid="{263AFD53-E948-4840-A9F1-4E16AEE79ADE}"/>
    <cellStyle name="入力 3 2 2 8 13" xfId="11064" xr:uid="{E18BB782-9E5C-43A1-8CF5-F07895AD553E}"/>
    <cellStyle name="入力 3 2 2 8 13 2" xfId="21821" xr:uid="{359E24CC-91CF-4A0F-927C-3FEE1B737808}"/>
    <cellStyle name="入力 3 2 2 8 13 2 2" xfId="43512" xr:uid="{5D5358EC-5771-4197-8A74-CB773264D285}"/>
    <cellStyle name="入力 3 2 2 8 13 3" xfId="32753" xr:uid="{18A725D2-3967-4265-858D-8E0417FAB803}"/>
    <cellStyle name="入力 3 2 2 8 14" xfId="11689" xr:uid="{3CABA8AD-DEAB-4505-BD15-77CCDFC1B5FA}"/>
    <cellStyle name="入力 3 2 2 8 14 2" xfId="22446" xr:uid="{5BEF7674-7FD4-47C5-8EFA-C6588B5B06B2}"/>
    <cellStyle name="入力 3 2 2 8 14 2 2" xfId="44137" xr:uid="{45E46081-B95B-4C9C-8DE2-A059AD07D4FD}"/>
    <cellStyle name="入力 3 2 2 8 14 3" xfId="33378" xr:uid="{144D2B17-CAA3-4BB7-AD13-DAAB2A75C0D4}"/>
    <cellStyle name="入力 3 2 2 8 15" xfId="12294" xr:uid="{ED1A8F3B-36E0-4204-A01A-5DF277DF451B}"/>
    <cellStyle name="入力 3 2 2 8 15 2" xfId="23051" xr:uid="{BA43D6B0-4C38-4DC1-B6B9-C45C42C80BDB}"/>
    <cellStyle name="入力 3 2 2 8 15 2 2" xfId="44742" xr:uid="{75AE72F0-3DAA-42EF-A142-4CEC6F450A15}"/>
    <cellStyle name="入力 3 2 2 8 15 3" xfId="33983" xr:uid="{B51BEF8B-0A1A-43B3-AAB5-A923C8554A69}"/>
    <cellStyle name="入力 3 2 2 8 16" xfId="12923" xr:uid="{B2D65226-AFD2-49FD-8B4A-0FF46223A493}"/>
    <cellStyle name="入力 3 2 2 8 16 2" xfId="23680" xr:uid="{F30DF5DD-B953-4210-AF32-A2AD6A7C3E1D}"/>
    <cellStyle name="入力 3 2 2 8 16 2 2" xfId="45371" xr:uid="{DB925B66-CB55-440E-866F-8F0259EE6D35}"/>
    <cellStyle name="入力 3 2 2 8 16 3" xfId="34612" xr:uid="{C82D936A-1CBE-44BB-8334-92F4D1289661}"/>
    <cellStyle name="入力 3 2 2 8 17" xfId="13594" xr:uid="{67F37F04-46BD-4524-BA22-084AFECA1A11}"/>
    <cellStyle name="入力 3 2 2 8 17 2" xfId="35283" xr:uid="{091BF37A-8799-472A-841D-7F65FFF65E92}"/>
    <cellStyle name="入力 3 2 2 8 18" xfId="24523" xr:uid="{9BE2F297-4D9B-4AC1-B8C9-7E946E7EA5F5}"/>
    <cellStyle name="入力 3 2 2 8 19" xfId="46221" xr:uid="{48B6ACA2-C92E-4898-92F6-810580DD81B3}"/>
    <cellStyle name="入力 3 2 2 8 2" xfId="3775" xr:uid="{7EBAC07B-F8B3-4310-84B7-CAA764BB4230}"/>
    <cellStyle name="入力 3 2 2 8 2 2" xfId="14531" xr:uid="{2FB6C3A7-920B-4F2C-B086-2DB9B1DF7228}"/>
    <cellStyle name="入力 3 2 2 8 2 2 2" xfId="36221" xr:uid="{B8CA63D5-7CF9-4096-BA9E-192F6BDC825E}"/>
    <cellStyle name="入力 3 2 2 8 2 2 3" xfId="50432" xr:uid="{BFFFC7FB-3F73-460B-815C-C0600926242C}"/>
    <cellStyle name="入力 3 2 2 8 2 3" xfId="25463" xr:uid="{7B3FEA0E-1560-4D48-A4EE-4B288640037E}"/>
    <cellStyle name="入力 3 2 2 8 2 4" xfId="48263" xr:uid="{A2546A19-BB6E-4865-9AE8-352F036271A1}"/>
    <cellStyle name="入力 3 2 2 8 20" xfId="46899" xr:uid="{5039F2F0-6133-4580-8523-2B207FB52112}"/>
    <cellStyle name="入力 3 2 2 8 21" xfId="47583" xr:uid="{8827D58E-C436-4AB0-88B5-93718EFE96E8}"/>
    <cellStyle name="入力 3 2 2 8 3" xfId="4455" xr:uid="{3D67455E-7EAC-4367-A511-7B0C5504E0F8}"/>
    <cellStyle name="入力 3 2 2 8 3 2" xfId="15211" xr:uid="{FA43563E-584C-43AB-AA65-79525F774FA8}"/>
    <cellStyle name="入力 3 2 2 8 3 2 2" xfId="36901" xr:uid="{9D21B9CA-2BFD-4C91-8998-1BEBF21668FC}"/>
    <cellStyle name="入力 3 2 2 8 3 2 3" xfId="51112" xr:uid="{481CF303-AB8C-4B27-8DEA-0CC9B707FB65}"/>
    <cellStyle name="入力 3 2 2 8 3 3" xfId="26143" xr:uid="{20554D0E-D1AF-45E2-AABB-A642EA3F811A}"/>
    <cellStyle name="入力 3 2 2 8 3 4" xfId="48943" xr:uid="{3A244888-B2CD-4C33-AF39-24949CA49EAC}"/>
    <cellStyle name="入力 3 2 2 8 4" xfId="5131" xr:uid="{D01AD2F6-3141-407F-AE0B-5171D74B29E7}"/>
    <cellStyle name="入力 3 2 2 8 4 2" xfId="15887" xr:uid="{A217BB3F-635B-4EA6-BE88-FA08D9AFFFDA}"/>
    <cellStyle name="入力 3 2 2 8 4 2 2" xfId="37577" xr:uid="{8C21CBB3-E74E-4C13-A024-35B7004D23ED}"/>
    <cellStyle name="入力 3 2 2 8 4 3" xfId="26819" xr:uid="{3A97010D-16FA-4D30-A98B-DA467468A718}"/>
    <cellStyle name="入力 3 2 2 8 4 4" xfId="49752" xr:uid="{720368AE-886C-413C-8B30-2AD5EACE4727}"/>
    <cellStyle name="入力 3 2 2 8 5" xfId="5811" xr:uid="{07DDC5D0-3893-4461-99C9-ED9A45E3789C}"/>
    <cellStyle name="入力 3 2 2 8 5 2" xfId="16567" xr:uid="{A366C240-3F9D-45B9-847C-E5D4B19F123F}"/>
    <cellStyle name="入力 3 2 2 8 5 2 2" xfId="38257" xr:uid="{58B3F7AE-4359-4613-A31B-1B1F4AC396D6}"/>
    <cellStyle name="入力 3 2 2 8 5 3" xfId="27498" xr:uid="{6C1CA90C-0B8F-4A79-9C6A-FE640B69D411}"/>
    <cellStyle name="入力 3 2 2 8 6" xfId="6494" xr:uid="{6B58EF04-4561-461F-AF51-1AAE4138C9C7}"/>
    <cellStyle name="入力 3 2 2 8 6 2" xfId="17250" xr:uid="{05E0894E-63A0-41B1-8C57-35EE9226E7D8}"/>
    <cellStyle name="入力 3 2 2 8 6 2 2" xfId="38940" xr:uid="{C472E19A-5947-4E45-8C2E-F6A4B99D82C5}"/>
    <cellStyle name="入力 3 2 2 8 6 3" xfId="28181" xr:uid="{32922053-781A-457F-982D-EA33CC818E0E}"/>
    <cellStyle name="入力 3 2 2 8 7" xfId="7173" xr:uid="{D6F93B83-8412-4BB5-B469-DD9FBA5D7915}"/>
    <cellStyle name="入力 3 2 2 8 7 2" xfId="17929" xr:uid="{3D69B815-72C1-48F7-A508-955004AFB67D}"/>
    <cellStyle name="入力 3 2 2 8 7 2 2" xfId="39619" xr:uid="{634B1BA9-05ED-485A-B31E-5C1A60C96533}"/>
    <cellStyle name="入力 3 2 2 8 7 3" xfId="28860" xr:uid="{5703812F-7871-4C54-813A-A05D618A8B8D}"/>
    <cellStyle name="入力 3 2 2 8 8" xfId="7836" xr:uid="{B8CCB684-27D9-43A1-9B70-0C9AF83E842C}"/>
    <cellStyle name="入力 3 2 2 8 8 2" xfId="18592" xr:uid="{312462A3-80B4-4231-8F7B-5E93A5911904}"/>
    <cellStyle name="入力 3 2 2 8 8 2 2" xfId="40283" xr:uid="{8E683286-4816-42DD-877C-51E4AF03C498}"/>
    <cellStyle name="入力 3 2 2 8 8 3" xfId="29524" xr:uid="{6E62038B-E7DD-436F-B65C-7B191518CCB5}"/>
    <cellStyle name="入力 3 2 2 8 9" xfId="8472" xr:uid="{80871D77-9BFF-4D2D-95E4-7900D757C177}"/>
    <cellStyle name="入力 3 2 2 8 9 2" xfId="19228" xr:uid="{41C73BA5-0BC3-4DD1-8DE6-CD65533BB6C4}"/>
    <cellStyle name="入力 3 2 2 8 9 2 2" xfId="40919" xr:uid="{0B75DD1D-18DB-430A-B3A7-C98DCB6B0A76}"/>
    <cellStyle name="入力 3 2 2 8 9 3" xfId="30160" xr:uid="{C3D88605-B38D-4813-8B44-E9F04590D679}"/>
    <cellStyle name="入力 3 2 2 9" xfId="3183" xr:uid="{C8D7F18F-9D28-4A77-B63E-CF67434166FA}"/>
    <cellStyle name="入力 3 2 2 9 10" xfId="9211" xr:uid="{CE1A89EF-38FE-4F3E-967E-9CE9EE0228D3}"/>
    <cellStyle name="入力 3 2 2 9 10 2" xfId="19968" xr:uid="{42530110-4154-4F78-A685-F0A2F99F5E1B}"/>
    <cellStyle name="入力 3 2 2 9 10 2 2" xfId="41659" xr:uid="{06406CCB-9874-4830-8293-C8064B1DA385}"/>
    <cellStyle name="入力 3 2 2 9 10 3" xfId="30900" xr:uid="{04622DF9-94E7-413C-9D7B-0E0E4DCA25BA}"/>
    <cellStyle name="入力 3 2 2 9 11" xfId="9837" xr:uid="{5EC0DE6F-9F30-41C1-B678-A0857E17D850}"/>
    <cellStyle name="入力 3 2 2 9 11 2" xfId="20594" xr:uid="{EBAE17F7-7665-4A51-86AD-A08C2F0B96FA}"/>
    <cellStyle name="入力 3 2 2 9 11 2 2" xfId="42285" xr:uid="{61FC31A0-37AC-42F7-87B5-FC2FD2098072}"/>
    <cellStyle name="入力 3 2 2 9 11 3" xfId="31526" xr:uid="{4579DABF-EED0-45B2-BB9E-D508B32DB81B}"/>
    <cellStyle name="入力 3 2 2 9 12" xfId="10472" xr:uid="{CF80B7B3-5810-473E-B700-DDEE0EEF01D3}"/>
    <cellStyle name="入力 3 2 2 9 12 2" xfId="21229" xr:uid="{F7826DD0-E094-44FB-875A-543C907036AB}"/>
    <cellStyle name="入力 3 2 2 9 12 2 2" xfId="42920" xr:uid="{E60F25D7-C408-4406-96BF-31AED01E6AAA}"/>
    <cellStyle name="入力 3 2 2 9 12 3" xfId="32161" xr:uid="{6CD1E0D7-EB43-46FD-91D1-4BCE799018C0}"/>
    <cellStyle name="入力 3 2 2 9 13" xfId="11124" xr:uid="{FE59B4CE-8504-4C6A-B38A-20619AB83B88}"/>
    <cellStyle name="入力 3 2 2 9 13 2" xfId="21881" xr:uid="{8204A465-D330-4DDE-BCAD-F5865CB8EBBA}"/>
    <cellStyle name="入力 3 2 2 9 13 2 2" xfId="43572" xr:uid="{187708A0-3B83-4988-817A-9423411D7D45}"/>
    <cellStyle name="入力 3 2 2 9 13 3" xfId="32813" xr:uid="{D0F97A1C-EE4A-4DC8-B3AE-1534F4EAD57F}"/>
    <cellStyle name="入力 3 2 2 9 14" xfId="11749" xr:uid="{FA5EF319-9283-4D2E-95A5-4E2F7B099359}"/>
    <cellStyle name="入力 3 2 2 9 14 2" xfId="22506" xr:uid="{582649E1-D9E8-4947-8AA5-518DFAF96DFB}"/>
    <cellStyle name="入力 3 2 2 9 14 2 2" xfId="44197" xr:uid="{C6107C62-C68B-4672-A8E4-7DD62767A7B2}"/>
    <cellStyle name="入力 3 2 2 9 14 3" xfId="33438" xr:uid="{43D08394-352C-43ED-B11A-849C032FD93B}"/>
    <cellStyle name="入力 3 2 2 9 15" xfId="12354" xr:uid="{F6D30A78-BEC8-4064-8401-680A2E7ACC8D}"/>
    <cellStyle name="入力 3 2 2 9 15 2" xfId="23111" xr:uid="{F744A9E4-C078-44F5-9A85-BF7D82E4E042}"/>
    <cellStyle name="入力 3 2 2 9 15 2 2" xfId="44802" xr:uid="{4F38F4A0-442E-4B06-AD80-1BEB61283847}"/>
    <cellStyle name="入力 3 2 2 9 15 3" xfId="34043" xr:uid="{A4AF906F-621B-4416-AC47-2B225BED801B}"/>
    <cellStyle name="入力 3 2 2 9 16" xfId="12983" xr:uid="{E1ECAEB2-067C-43B9-89C4-07C1A9AA8308}"/>
    <cellStyle name="入力 3 2 2 9 16 2" xfId="23740" xr:uid="{33A0DBB7-3E7E-47C8-B4AF-717BEC51D80A}"/>
    <cellStyle name="入力 3 2 2 9 16 2 2" xfId="45431" xr:uid="{12DF8915-981B-41BC-B4ED-24CBECA2F360}"/>
    <cellStyle name="入力 3 2 2 9 16 3" xfId="34672" xr:uid="{4AE30495-A388-4FDC-B98E-C6B8207707FE}"/>
    <cellStyle name="入力 3 2 2 9 17" xfId="13654" xr:uid="{8768F8A0-7678-4762-9225-03C689DD4E2A}"/>
    <cellStyle name="入力 3 2 2 9 17 2" xfId="35343" xr:uid="{9F947F16-7B08-4E13-A0DB-8960A7F0DE0A}"/>
    <cellStyle name="入力 3 2 2 9 18" xfId="24583" xr:uid="{2947BB82-3763-47C9-94DF-9B51EBFBD72B}"/>
    <cellStyle name="入力 3 2 2 9 19" xfId="46281" xr:uid="{197B9A69-4565-4F8E-9348-1A75706E482C}"/>
    <cellStyle name="入力 3 2 2 9 2" xfId="3835" xr:uid="{E7CC7095-BFDD-419C-84EA-73E37583BCBB}"/>
    <cellStyle name="入力 3 2 2 9 2 2" xfId="14591" xr:uid="{287F8FE7-9A07-4C2E-AEEB-D650E6E1A975}"/>
    <cellStyle name="入力 3 2 2 9 2 2 2" xfId="36281" xr:uid="{FBED62FB-A4B5-49D2-B1AF-62059EAD0CE9}"/>
    <cellStyle name="入力 3 2 2 9 2 2 3" xfId="50492" xr:uid="{D01A2D9D-7A99-4EAE-B1EF-CF77D3F6A93C}"/>
    <cellStyle name="入力 3 2 2 9 2 3" xfId="25523" xr:uid="{0EBB4DC6-7A7F-4D68-A97C-E9E27E84DD22}"/>
    <cellStyle name="入力 3 2 2 9 2 4" xfId="48323" xr:uid="{EAC5EADB-4FAC-4034-96DB-33B0EFFF1AE9}"/>
    <cellStyle name="入力 3 2 2 9 20" xfId="46959" xr:uid="{07AC43FB-209E-4034-A39A-3615C08BE1F6}"/>
    <cellStyle name="入力 3 2 2 9 21" xfId="47643" xr:uid="{16441D6B-B166-4397-A645-B23B3E58288F}"/>
    <cellStyle name="入力 3 2 2 9 3" xfId="4515" xr:uid="{2E45385A-CE46-438C-AC6C-B5E110EBF330}"/>
    <cellStyle name="入力 3 2 2 9 3 2" xfId="15271" xr:uid="{78F30FE9-2A79-48BB-94CF-BD5F083FA7F3}"/>
    <cellStyle name="入力 3 2 2 9 3 2 2" xfId="36961" xr:uid="{B7FF6D0F-F7F1-45D1-8882-7016C9DC0BD3}"/>
    <cellStyle name="入力 3 2 2 9 3 2 3" xfId="51172" xr:uid="{43DF72E7-0D18-415A-B958-8308AB1B5DAB}"/>
    <cellStyle name="入力 3 2 2 9 3 3" xfId="26203" xr:uid="{6BC8A1EE-7455-4894-B2DC-BFA1252A3700}"/>
    <cellStyle name="入力 3 2 2 9 3 4" xfId="49003" xr:uid="{194DF601-930E-494A-9D06-7FA5CADEA1ED}"/>
    <cellStyle name="入力 3 2 2 9 4" xfId="5191" xr:uid="{BF785B00-23D7-42AF-BEE9-F04CE817B899}"/>
    <cellStyle name="入力 3 2 2 9 4 2" xfId="15947" xr:uid="{E16A253B-3B52-42B9-8A7F-D769B260CF8B}"/>
    <cellStyle name="入力 3 2 2 9 4 2 2" xfId="37637" xr:uid="{8558E778-10C2-49EF-8D9C-E53AD907DF3E}"/>
    <cellStyle name="入力 3 2 2 9 4 3" xfId="26879" xr:uid="{37261700-26A3-4D46-B268-82EDC5C661D8}"/>
    <cellStyle name="入力 3 2 2 9 4 4" xfId="49812" xr:uid="{E41B8A5B-EB6B-42B8-8896-7879DCA9A60E}"/>
    <cellStyle name="入力 3 2 2 9 5" xfId="5871" xr:uid="{AFEC8FDF-D20A-4E75-A3B1-603BD91F9970}"/>
    <cellStyle name="入力 3 2 2 9 5 2" xfId="16627" xr:uid="{90010115-B269-41AE-8CF7-F3B2A8AA432B}"/>
    <cellStyle name="入力 3 2 2 9 5 2 2" xfId="38317" xr:uid="{D41F9D61-3640-4548-A300-44E4EA7D92E8}"/>
    <cellStyle name="入力 3 2 2 9 5 3" xfId="27558" xr:uid="{91217B61-2444-4E08-98FF-C6533534903E}"/>
    <cellStyle name="入力 3 2 2 9 6" xfId="6554" xr:uid="{F24D0A41-1E5B-4C04-9DEC-7F47B7F70DFC}"/>
    <cellStyle name="入力 3 2 2 9 6 2" xfId="17310" xr:uid="{186DBEEE-FDBA-4D01-BAED-D510567F8DBF}"/>
    <cellStyle name="入力 3 2 2 9 6 2 2" xfId="39000" xr:uid="{F7BAFEDE-76DD-4C59-9F90-7906E4CAD8E8}"/>
    <cellStyle name="入力 3 2 2 9 6 3" xfId="28241" xr:uid="{41AFEE14-C5E3-4846-8277-A2896877D971}"/>
    <cellStyle name="入力 3 2 2 9 7" xfId="7233" xr:uid="{2245AD3C-B27B-425D-B6AF-205B007A29E1}"/>
    <cellStyle name="入力 3 2 2 9 7 2" xfId="17989" xr:uid="{5935A357-1DD6-4145-B7D4-8668878BC37E}"/>
    <cellStyle name="入力 3 2 2 9 7 2 2" xfId="39679" xr:uid="{D38D2325-20AB-436D-8F68-CB474E6ACC41}"/>
    <cellStyle name="入力 3 2 2 9 7 3" xfId="28920" xr:uid="{E9DDE6C3-46FC-47BC-8AD4-AB69B9DA7E08}"/>
    <cellStyle name="入力 3 2 2 9 8" xfId="7896" xr:uid="{A96DB226-34AE-4610-9358-8CD74D2454A8}"/>
    <cellStyle name="入力 3 2 2 9 8 2" xfId="18652" xr:uid="{0DD6ADFC-FB64-4D3B-ABC5-81244B907D65}"/>
    <cellStyle name="入力 3 2 2 9 8 2 2" xfId="40343" xr:uid="{28AF2218-71D3-4190-B50B-A5F006B844E6}"/>
    <cellStyle name="入力 3 2 2 9 8 3" xfId="29584" xr:uid="{8DA7FF3B-6720-4D10-9A9B-82B1F0DBF0BF}"/>
    <cellStyle name="入力 3 2 2 9 9" xfId="8532" xr:uid="{005882DF-F609-4D00-B0C9-A04072AA90D7}"/>
    <cellStyle name="入力 3 2 2 9 9 2" xfId="19288" xr:uid="{00BD9713-DC45-4A81-9FD7-A889CAADBB5B}"/>
    <cellStyle name="入力 3 2 2 9 9 2 2" xfId="40979" xr:uid="{D6E5D108-6B19-4793-A727-C036481162D2}"/>
    <cellStyle name="入力 3 2 2 9 9 3" xfId="30220" xr:uid="{14690572-DCC6-4BF9-8976-126EE03D3F6A}"/>
    <cellStyle name="入力 3 2 20" xfId="6021" xr:uid="{2C84593A-A15D-4971-8D09-1444730EB518}"/>
    <cellStyle name="入力 3 2 20 2" xfId="16777" xr:uid="{7F1E496E-3A30-4D05-B88A-AF99998D5F3C}"/>
    <cellStyle name="入力 3 2 20 2 2" xfId="38467" xr:uid="{4E0F609F-110E-4BE2-9919-8B2320DF6786}"/>
    <cellStyle name="入力 3 2 20 3" xfId="27708" xr:uid="{E565B9DE-F8B1-40C5-B50B-D20C64EAF572}"/>
    <cellStyle name="入力 3 2 21" xfId="2653" xr:uid="{B6055B63-E5CB-4DE9-B1FC-19B20607BB56}"/>
    <cellStyle name="入力 3 2 21 2" xfId="14022" xr:uid="{9B35892C-3B68-4965-AAA3-63691B50FDF9}"/>
    <cellStyle name="入力 3 2 21 2 2" xfId="35712" xr:uid="{B25D4588-377C-47BA-9423-0D799DF50E22}"/>
    <cellStyle name="入力 3 2 21 3" xfId="24953" xr:uid="{9450224E-E6AB-4D03-8FF2-7AB2A2E74F4A}"/>
    <cellStyle name="入力 3 2 22" xfId="2597" xr:uid="{9FB4CC93-10F3-4CDD-8CED-1FD003878EFA}"/>
    <cellStyle name="入力 3 2 22 2" xfId="13966" xr:uid="{C7C9059D-5EC7-4450-B38B-B80AAD597C1B}"/>
    <cellStyle name="入力 3 2 22 2 2" xfId="35656" xr:uid="{A32A4EAF-34A2-4B62-B84A-58B502E6C10E}"/>
    <cellStyle name="入力 3 2 22 3" xfId="24897" xr:uid="{E587C365-47AD-443D-8924-92DA6BFE5A87}"/>
    <cellStyle name="入力 3 2 23" xfId="2580" xr:uid="{6E0C5C70-090D-4764-8350-D2077005D9E9}"/>
    <cellStyle name="入力 3 2 23 2" xfId="13949" xr:uid="{08E1CA04-7788-4293-9C5B-27C463CB9E89}"/>
    <cellStyle name="入力 3 2 23 2 2" xfId="35639" xr:uid="{523D2826-8E78-4032-91B4-D9F04FC22848}"/>
    <cellStyle name="入力 3 2 23 3" xfId="24880" xr:uid="{A11168F4-972A-4F93-B52D-AAC96DCECA6E}"/>
    <cellStyle name="入力 3 2 24" xfId="9410" xr:uid="{EEABB6D3-E8EF-43F0-937D-A7989FB9EB66}"/>
    <cellStyle name="入力 3 2 24 2" xfId="20167" xr:uid="{98F4F774-62FE-4AEC-94CC-9C2F2700F10D}"/>
    <cellStyle name="入力 3 2 24 2 2" xfId="41858" xr:uid="{30592798-E2C1-496E-9113-AB3DC6522E78}"/>
    <cellStyle name="入力 3 2 24 3" xfId="31099" xr:uid="{75A77E08-0726-4152-8EB3-FBFCCE65332C}"/>
    <cellStyle name="入力 3 2 25" xfId="11926" xr:uid="{7C171348-E6E0-4FBE-A340-9DA86F0B9C9B}"/>
    <cellStyle name="入力 3 2 25 2" xfId="22683" xr:uid="{6795B2F5-2DA2-4C1F-A9A3-6505C9B6A598}"/>
    <cellStyle name="入力 3 2 25 2 2" xfId="44374" xr:uid="{8108B8ED-EB60-499E-8C8B-F2BE77792EF1}"/>
    <cellStyle name="入力 3 2 25 3" xfId="33615" xr:uid="{5D25D939-30CB-41D6-A266-E02C6A29AD03}"/>
    <cellStyle name="入力 3 2 26" xfId="24053" xr:uid="{2F2D12F9-997E-48E1-BF3D-96F69C4301EF}"/>
    <cellStyle name="入力 3 2 27" xfId="45751" xr:uid="{ECAC38B3-9BD1-4DC4-BE17-EC7B3E353A4F}"/>
    <cellStyle name="入力 3 2 28" xfId="45750" xr:uid="{6E317B62-5D07-45BD-8812-77111197957C}"/>
    <cellStyle name="入力 3 2 29" xfId="47113" xr:uid="{B613938F-E855-49C1-86A8-87279295DBD4}"/>
    <cellStyle name="入力 3 2 3" xfId="2476" xr:uid="{7EA33829-7DF4-4CC2-A199-53A6F744318B}"/>
    <cellStyle name="入力 3 2 3 10" xfId="3258" xr:uid="{CC72CAA5-BF6C-4D73-8C76-C0137B650C59}"/>
    <cellStyle name="入力 3 2 3 10 10" xfId="9286" xr:uid="{7E36AB29-6C05-4870-92D5-FE3532D08846}"/>
    <cellStyle name="入力 3 2 3 10 10 2" xfId="20043" xr:uid="{7A25F2F7-C0EE-4477-8AE3-4AC4B9FDC111}"/>
    <cellStyle name="入力 3 2 3 10 10 2 2" xfId="41734" xr:uid="{01DF4975-B971-4C78-B71C-43F402374A19}"/>
    <cellStyle name="入力 3 2 3 10 10 3" xfId="30975" xr:uid="{14324629-B847-407D-B18A-CA0317A02ED5}"/>
    <cellStyle name="入力 3 2 3 10 11" xfId="9912" xr:uid="{1651CE75-5954-48AE-AD72-662926DED478}"/>
    <cellStyle name="入力 3 2 3 10 11 2" xfId="20669" xr:uid="{EBA5B3C4-A7A7-46D6-B0A6-4062BF3C3301}"/>
    <cellStyle name="入力 3 2 3 10 11 2 2" xfId="42360" xr:uid="{8383C512-FDFD-43FC-9459-FC35D7A5AD25}"/>
    <cellStyle name="入力 3 2 3 10 11 3" xfId="31601" xr:uid="{58A468BC-6BCD-4DDA-9B2C-D6AAEAF6A821}"/>
    <cellStyle name="入力 3 2 3 10 12" xfId="10547" xr:uid="{10F73DC9-318F-4BAA-8274-2E9E8282CB3E}"/>
    <cellStyle name="入力 3 2 3 10 12 2" xfId="21304" xr:uid="{05A2DDE5-B3C3-42BE-975F-56148CA54B46}"/>
    <cellStyle name="入力 3 2 3 10 12 2 2" xfId="42995" xr:uid="{4C7CAB07-C46C-43BD-BA8E-C5F55D1A5E76}"/>
    <cellStyle name="入力 3 2 3 10 12 3" xfId="32236" xr:uid="{6963550E-5B9F-406F-9972-7E73EBB1B4BA}"/>
    <cellStyle name="入力 3 2 3 10 13" xfId="11199" xr:uid="{8C4E98E0-42CB-438D-B707-A87D40066BFA}"/>
    <cellStyle name="入力 3 2 3 10 13 2" xfId="21956" xr:uid="{14B608DD-C1BF-4DC6-9822-609A9EF5F8AC}"/>
    <cellStyle name="入力 3 2 3 10 13 2 2" xfId="43647" xr:uid="{CD7E33F5-DF63-4B5C-97A8-0A88F95B06F9}"/>
    <cellStyle name="入力 3 2 3 10 13 3" xfId="32888" xr:uid="{9C22ABDB-D3A1-4C60-B58C-2F9BD49C020A}"/>
    <cellStyle name="入力 3 2 3 10 14" xfId="11824" xr:uid="{C45E210C-85B2-4501-A88F-12B1632EBC89}"/>
    <cellStyle name="入力 3 2 3 10 14 2" xfId="22581" xr:uid="{06C588AA-A4D1-4CD5-9422-A34BE8D368C4}"/>
    <cellStyle name="入力 3 2 3 10 14 2 2" xfId="44272" xr:uid="{0D6DE467-43E7-4932-9736-C92386DC86CF}"/>
    <cellStyle name="入力 3 2 3 10 14 3" xfId="33513" xr:uid="{56258A8A-A1BC-4612-8986-7540534C777D}"/>
    <cellStyle name="入力 3 2 3 10 15" xfId="12429" xr:uid="{52403DD7-C5FA-4694-97EC-14D64BE91B76}"/>
    <cellStyle name="入力 3 2 3 10 15 2" xfId="23186" xr:uid="{31910AA0-4A8A-4056-A560-800F6C9EFF3B}"/>
    <cellStyle name="入力 3 2 3 10 15 2 2" xfId="44877" xr:uid="{1ACC8994-5C78-4AB3-80A4-11457310514A}"/>
    <cellStyle name="入力 3 2 3 10 15 3" xfId="34118" xr:uid="{9E168435-0FA7-4291-9C7E-CF768F82683E}"/>
    <cellStyle name="入力 3 2 3 10 16" xfId="13058" xr:uid="{DBCEF91F-4845-46B3-A4C7-CFB19ECE99CC}"/>
    <cellStyle name="入力 3 2 3 10 16 2" xfId="23815" xr:uid="{1065F26A-42D8-4938-A699-DB9B1CF95090}"/>
    <cellStyle name="入力 3 2 3 10 16 2 2" xfId="45506" xr:uid="{F70485B7-1981-4250-BF12-AF62AF9171EE}"/>
    <cellStyle name="入力 3 2 3 10 16 3" xfId="34747" xr:uid="{3301E85E-A7F8-4465-9C7A-65CFEF5CA0F9}"/>
    <cellStyle name="入力 3 2 3 10 17" xfId="13729" xr:uid="{A023D8B8-F3E4-4EEA-817C-1FE21073D345}"/>
    <cellStyle name="入力 3 2 3 10 17 2" xfId="35418" xr:uid="{0113739B-C81B-4DE7-A8E8-41DF490503BC}"/>
    <cellStyle name="入力 3 2 3 10 18" xfId="24658" xr:uid="{2A1F4B4C-8A9E-44E9-A4F9-517D42FE286D}"/>
    <cellStyle name="入力 3 2 3 10 19" xfId="46356" xr:uid="{9E9BD19F-35B0-409B-8925-ACC0B911B4BC}"/>
    <cellStyle name="入力 3 2 3 10 2" xfId="3910" xr:uid="{F13B0CA6-838B-4C83-B0BA-0B9E620770C3}"/>
    <cellStyle name="入力 3 2 3 10 2 2" xfId="14666" xr:uid="{8D0DB816-E80C-4914-8D72-4718A14EC88E}"/>
    <cellStyle name="入力 3 2 3 10 2 2 2" xfId="36356" xr:uid="{E7D519BC-3C3D-421E-884A-EE5D3D8D91F1}"/>
    <cellStyle name="入力 3 2 3 10 2 2 3" xfId="50567" xr:uid="{4275BEEC-41EF-4CC9-99D0-A2C28A902B14}"/>
    <cellStyle name="入力 3 2 3 10 2 3" xfId="25598" xr:uid="{734AF853-8507-48A9-BB43-62E2ECE4B73C}"/>
    <cellStyle name="入力 3 2 3 10 2 4" xfId="48398" xr:uid="{DC5F277C-8FF6-414F-9629-0D74872DC7BC}"/>
    <cellStyle name="入力 3 2 3 10 20" xfId="47034" xr:uid="{4B665E54-B7CB-4593-89B7-CFFC4BB85930}"/>
    <cellStyle name="入力 3 2 3 10 21" xfId="47718" xr:uid="{BB8ED308-E4D3-4383-B968-678F09F3DB79}"/>
    <cellStyle name="入力 3 2 3 10 3" xfId="4590" xr:uid="{BD1697D7-96E8-4E23-B84D-62AE7AB382A5}"/>
    <cellStyle name="入力 3 2 3 10 3 2" xfId="15346" xr:uid="{EBD04EFE-431E-4979-9735-479011CB397D}"/>
    <cellStyle name="入力 3 2 3 10 3 2 2" xfId="37036" xr:uid="{374CB4B2-6115-4310-9559-472C126FC0D4}"/>
    <cellStyle name="入力 3 2 3 10 3 2 3" xfId="51247" xr:uid="{2CFF1739-B532-476C-9B1B-DAE3ED17FC45}"/>
    <cellStyle name="入力 3 2 3 10 3 3" xfId="26278" xr:uid="{7B8F5B7E-8E15-4C40-84DC-4928C075CACA}"/>
    <cellStyle name="入力 3 2 3 10 3 4" xfId="49078" xr:uid="{148056E6-2374-416A-9B61-E09B98E4A4BF}"/>
    <cellStyle name="入力 3 2 3 10 4" xfId="5266" xr:uid="{28706587-0907-49AA-BE7F-BD411EBC9862}"/>
    <cellStyle name="入力 3 2 3 10 4 2" xfId="16022" xr:uid="{BBF7986A-4CA5-45CD-AAD7-C4D0B5C8B829}"/>
    <cellStyle name="入力 3 2 3 10 4 2 2" xfId="37712" xr:uid="{C265A496-BEA5-4303-A24D-F6E9627C4096}"/>
    <cellStyle name="入力 3 2 3 10 4 3" xfId="26954" xr:uid="{ADB0581E-F149-4C6F-981D-CEE24EDB4BA7}"/>
    <cellStyle name="入力 3 2 3 10 4 4" xfId="49887" xr:uid="{3F08039B-9511-43F9-A16E-34D12BDCBF35}"/>
    <cellStyle name="入力 3 2 3 10 5" xfId="5946" xr:uid="{B15E45E5-033B-4C5D-BDF2-B596053ED1FB}"/>
    <cellStyle name="入力 3 2 3 10 5 2" xfId="16702" xr:uid="{A9027025-955D-4013-B70B-06B13E62B4D0}"/>
    <cellStyle name="入力 3 2 3 10 5 2 2" xfId="38392" xr:uid="{847D924A-2A66-443F-A30A-84B2C8FA7E0A}"/>
    <cellStyle name="入力 3 2 3 10 5 3" xfId="27633" xr:uid="{E0D83E2F-C9BC-4B1E-841D-1E0723C62BFA}"/>
    <cellStyle name="入力 3 2 3 10 6" xfId="6629" xr:uid="{4A2420F4-ECB1-45CD-A72D-DF597490E099}"/>
    <cellStyle name="入力 3 2 3 10 6 2" xfId="17385" xr:uid="{A7462726-7420-4049-9A58-3C01B85F5C27}"/>
    <cellStyle name="入力 3 2 3 10 6 2 2" xfId="39075" xr:uid="{FBC5D974-E2AA-4149-86E1-BD5F82A83DFD}"/>
    <cellStyle name="入力 3 2 3 10 6 3" xfId="28316" xr:uid="{985C72E0-8EB8-4E52-BCFB-AE1BB6524663}"/>
    <cellStyle name="入力 3 2 3 10 7" xfId="7308" xr:uid="{5BC358CD-6DAE-4AED-9827-5F4E2C26180C}"/>
    <cellStyle name="入力 3 2 3 10 7 2" xfId="18064" xr:uid="{61875FAF-F4A3-46D1-9FE1-6ED1E1CAE96A}"/>
    <cellStyle name="入力 3 2 3 10 7 2 2" xfId="39754" xr:uid="{B01B7FB6-88D9-494A-923D-72665447AE37}"/>
    <cellStyle name="入力 3 2 3 10 7 3" xfId="28995" xr:uid="{E0DC7D89-DEA2-43E3-8941-3030FAD5A80B}"/>
    <cellStyle name="入力 3 2 3 10 8" xfId="7971" xr:uid="{B345AEE7-B6F9-4591-8920-CB31AD32E951}"/>
    <cellStyle name="入力 3 2 3 10 8 2" xfId="18727" xr:uid="{3CA8C0E6-E5EF-4823-8B1D-4A877B78474A}"/>
    <cellStyle name="入力 3 2 3 10 8 2 2" xfId="40418" xr:uid="{BCEFD0E7-CE70-41B1-AE90-6C38E43CD00B}"/>
    <cellStyle name="入力 3 2 3 10 8 3" xfId="29659" xr:uid="{470AB48C-84A2-4308-A86F-DFBCA1D8795D}"/>
    <cellStyle name="入力 3 2 3 10 9" xfId="8607" xr:uid="{D043898E-1625-41E5-9E0D-58E03A5A4958}"/>
    <cellStyle name="入力 3 2 3 10 9 2" xfId="19363" xr:uid="{D76E1B29-EF05-4088-A470-3053FDFE68C3}"/>
    <cellStyle name="入力 3 2 3 10 9 2 2" xfId="41054" xr:uid="{9709AF1A-BE6D-4F6D-9D1B-397F65B2B7DC}"/>
    <cellStyle name="入力 3 2 3 10 9 3" xfId="30295" xr:uid="{0E6855DD-AF1A-4E01-947C-B0D03E5C9874}"/>
    <cellStyle name="入力 3 2 3 11" xfId="3318" xr:uid="{8D9D2023-BDDD-48CA-829F-041CA00798E2}"/>
    <cellStyle name="入力 3 2 3 11 10" xfId="9346" xr:uid="{4DEA0C15-3255-4ACE-92D6-43FBEA4804A7}"/>
    <cellStyle name="入力 3 2 3 11 10 2" xfId="20103" xr:uid="{2BDF2880-B761-47CE-A6D9-F3F0F9EFA14A}"/>
    <cellStyle name="入力 3 2 3 11 10 2 2" xfId="41794" xr:uid="{078B471B-ECD7-432B-A990-D17586DD7856}"/>
    <cellStyle name="入力 3 2 3 11 10 3" xfId="31035" xr:uid="{D383D79C-E581-4061-8021-9283B9333FAF}"/>
    <cellStyle name="入力 3 2 3 11 11" xfId="9972" xr:uid="{7D9FEAC9-65B2-4831-8971-E748E7F79D65}"/>
    <cellStyle name="入力 3 2 3 11 11 2" xfId="20729" xr:uid="{A0A6FEC8-E696-46A0-B2EF-818645674E64}"/>
    <cellStyle name="入力 3 2 3 11 11 2 2" xfId="42420" xr:uid="{85D1BF36-D12B-4353-8D45-AC9231C8C46C}"/>
    <cellStyle name="入力 3 2 3 11 11 3" xfId="31661" xr:uid="{43173B5A-1E45-4954-BA98-C26F408851A0}"/>
    <cellStyle name="入力 3 2 3 11 12" xfId="10607" xr:uid="{940DEC1F-6E81-46F5-B70C-F0AC48AF93D9}"/>
    <cellStyle name="入力 3 2 3 11 12 2" xfId="21364" xr:uid="{D58D21DC-D7D2-44A8-B3E3-A9DC4E4762FA}"/>
    <cellStyle name="入力 3 2 3 11 12 2 2" xfId="43055" xr:uid="{A946F036-4AFB-4568-8F50-C86086CF20D6}"/>
    <cellStyle name="入力 3 2 3 11 12 3" xfId="32296" xr:uid="{2ACBFD7A-903B-44FB-A5F6-672DB3D9B7F8}"/>
    <cellStyle name="入力 3 2 3 11 13" xfId="11259" xr:uid="{C901031C-9429-4E34-A39B-F20DA23490D4}"/>
    <cellStyle name="入力 3 2 3 11 13 2" xfId="22016" xr:uid="{46344D70-23B2-4FE1-8697-EAE0E5DEE17C}"/>
    <cellStyle name="入力 3 2 3 11 13 2 2" xfId="43707" xr:uid="{A275519D-F566-4922-96B2-6A55CE870FD3}"/>
    <cellStyle name="入力 3 2 3 11 13 3" xfId="32948" xr:uid="{245D1CC7-DDD7-473E-8A53-3EDB200AD213}"/>
    <cellStyle name="入力 3 2 3 11 14" xfId="11884" xr:uid="{55E8415F-3858-499C-98CB-45A42F5016C4}"/>
    <cellStyle name="入力 3 2 3 11 14 2" xfId="22641" xr:uid="{AFFFCA8B-DBCC-4C05-90B7-7A0A7067AFB8}"/>
    <cellStyle name="入力 3 2 3 11 14 2 2" xfId="44332" xr:uid="{BD67576C-792A-4360-9256-321A27506D39}"/>
    <cellStyle name="入力 3 2 3 11 14 3" xfId="33573" xr:uid="{7D4FC145-BB83-4DD7-87A2-F037367FCBFA}"/>
    <cellStyle name="入力 3 2 3 11 15" xfId="12489" xr:uid="{A9EF8D26-BD30-49A5-BF20-50C1ADD97A9C}"/>
    <cellStyle name="入力 3 2 3 11 15 2" xfId="23246" xr:uid="{135C2DF8-8B5D-4187-B0EF-4A6AD5550220}"/>
    <cellStyle name="入力 3 2 3 11 15 2 2" xfId="44937" xr:uid="{BC7810C7-2027-42BE-B441-8CDA207C2F5F}"/>
    <cellStyle name="入力 3 2 3 11 15 3" xfId="34178" xr:uid="{84E9CF4D-94C2-4038-9C54-B2BF9A70A952}"/>
    <cellStyle name="入力 3 2 3 11 16" xfId="13118" xr:uid="{A7B84B6D-C586-4571-BBFF-F91C4D2AC502}"/>
    <cellStyle name="入力 3 2 3 11 16 2" xfId="23875" xr:uid="{7FD11FF1-49F5-4EB3-A765-48FC68E983BF}"/>
    <cellStyle name="入力 3 2 3 11 16 2 2" xfId="45566" xr:uid="{A9486066-A1EE-41FB-B448-425411A697E4}"/>
    <cellStyle name="入力 3 2 3 11 16 3" xfId="34807" xr:uid="{D70430BE-E73C-469F-8B98-7925AFB61A23}"/>
    <cellStyle name="入力 3 2 3 11 17" xfId="13789" xr:uid="{8DF5E544-71E6-49CD-965F-3F0D72D8CA90}"/>
    <cellStyle name="入力 3 2 3 11 17 2" xfId="35478" xr:uid="{F1C3EF8C-355B-4BBC-B781-B5801D346F3C}"/>
    <cellStyle name="入力 3 2 3 11 18" xfId="24718" xr:uid="{7C67C925-6914-4ED5-80E3-6CB3FD9A685E}"/>
    <cellStyle name="入力 3 2 3 11 19" xfId="46416" xr:uid="{61CD618F-4C54-4297-A820-17CBAAB2D481}"/>
    <cellStyle name="入力 3 2 3 11 2" xfId="3970" xr:uid="{FBABD2B7-5829-4907-9A02-8F48EF96C5E4}"/>
    <cellStyle name="入力 3 2 3 11 2 2" xfId="14726" xr:uid="{41114821-F21D-45C3-9682-33C2D2655D30}"/>
    <cellStyle name="入力 3 2 3 11 2 2 2" xfId="36416" xr:uid="{0F742F19-3C07-4E88-A77B-F8C0B18E8AD5}"/>
    <cellStyle name="入力 3 2 3 11 2 2 3" xfId="50627" xr:uid="{8989E353-E810-4EBB-B94B-EC74B85A859D}"/>
    <cellStyle name="入力 3 2 3 11 2 3" xfId="25658" xr:uid="{B4A2B23D-0AFC-4656-976D-9CDD7FF80043}"/>
    <cellStyle name="入力 3 2 3 11 2 4" xfId="48458" xr:uid="{232B3C1A-148C-424B-8A7C-85073466DD7C}"/>
    <cellStyle name="入力 3 2 3 11 20" xfId="47094" xr:uid="{30E47996-9DA2-4D76-8932-928A9A98C8BF}"/>
    <cellStyle name="入力 3 2 3 11 21" xfId="47778" xr:uid="{44A77AAC-46C6-416F-B7AD-DA3737C7783B}"/>
    <cellStyle name="入力 3 2 3 11 3" xfId="4650" xr:uid="{98078147-D92D-4D55-8E84-FA2D98C9864B}"/>
    <cellStyle name="入力 3 2 3 11 3 2" xfId="15406" xr:uid="{D26D2D32-E8D0-49A0-9CDD-0B8948DE394D}"/>
    <cellStyle name="入力 3 2 3 11 3 2 2" xfId="37096" xr:uid="{369FD003-848D-430C-9AF9-C2B9BA807508}"/>
    <cellStyle name="入力 3 2 3 11 3 2 3" xfId="51307" xr:uid="{3B4A6AAB-8B55-47B1-9DDB-386643344AB0}"/>
    <cellStyle name="入力 3 2 3 11 3 3" xfId="26338" xr:uid="{6084AC61-19BF-4D1F-B9C8-0A810F3C3D8D}"/>
    <cellStyle name="入力 3 2 3 11 3 4" xfId="49138" xr:uid="{3987F3C8-121A-4FA3-8DF3-A2C9CCBDB9B6}"/>
    <cellStyle name="入力 3 2 3 11 4" xfId="5326" xr:uid="{CD17BBFB-EDA9-4319-8F22-6A132B0632F0}"/>
    <cellStyle name="入力 3 2 3 11 4 2" xfId="16082" xr:uid="{CF81CF69-F21D-4F1E-83E9-4F33C5592DCF}"/>
    <cellStyle name="入力 3 2 3 11 4 2 2" xfId="37772" xr:uid="{28F0398B-85D1-48FB-9077-0B9155A920BA}"/>
    <cellStyle name="入力 3 2 3 11 4 3" xfId="27014" xr:uid="{33C8FB8F-76E2-4E45-A7F0-15A9BD2D319C}"/>
    <cellStyle name="入力 3 2 3 11 4 4" xfId="49947" xr:uid="{E5406888-5B58-41F0-87BA-2AE2D760415E}"/>
    <cellStyle name="入力 3 2 3 11 5" xfId="6006" xr:uid="{FD05604E-DD4A-4B35-BB17-C067D38B0BD7}"/>
    <cellStyle name="入力 3 2 3 11 5 2" xfId="16762" xr:uid="{A948880D-F39B-4CCC-A8C5-B6370D1A1A37}"/>
    <cellStyle name="入力 3 2 3 11 5 2 2" xfId="38452" xr:uid="{038E6D07-67FC-4670-BF34-EB0C6039B5F5}"/>
    <cellStyle name="入力 3 2 3 11 5 3" xfId="27693" xr:uid="{2F0BF161-82E0-458F-9BAC-BC5FD947F15F}"/>
    <cellStyle name="入力 3 2 3 11 6" xfId="6689" xr:uid="{14FE53B8-BB46-494D-9B7A-C6DD2F6372AE}"/>
    <cellStyle name="入力 3 2 3 11 6 2" xfId="17445" xr:uid="{9CE24946-02E6-4CA2-B632-D542792647F0}"/>
    <cellStyle name="入力 3 2 3 11 6 2 2" xfId="39135" xr:uid="{1AAEC963-5A26-4BEF-A411-DB5C4AFD8B8B}"/>
    <cellStyle name="入力 3 2 3 11 6 3" xfId="28376" xr:uid="{02078C02-0DC9-4F02-BB23-A20446B5447E}"/>
    <cellStyle name="入力 3 2 3 11 7" xfId="7368" xr:uid="{06F3E9A4-CF1B-406F-80EC-255F2440535F}"/>
    <cellStyle name="入力 3 2 3 11 7 2" xfId="18124" xr:uid="{C5C9B1E8-F79F-4288-A152-3021217D95B8}"/>
    <cellStyle name="入力 3 2 3 11 7 2 2" xfId="39814" xr:uid="{E45673EA-B468-4B12-AD36-E9B36781BEEB}"/>
    <cellStyle name="入力 3 2 3 11 7 3" xfId="29055" xr:uid="{46DD4658-EB23-4596-9F84-BD3A4546BBAF}"/>
    <cellStyle name="入力 3 2 3 11 8" xfId="8031" xr:uid="{5E3DBA92-2FBA-4DE9-9BED-7BE598EEBE86}"/>
    <cellStyle name="入力 3 2 3 11 8 2" xfId="18787" xr:uid="{34508173-589E-4713-BFB2-BE1342C91A60}"/>
    <cellStyle name="入力 3 2 3 11 8 2 2" xfId="40478" xr:uid="{369492EC-F80E-478E-AC87-56E3D52FB1B2}"/>
    <cellStyle name="入力 3 2 3 11 8 3" xfId="29719" xr:uid="{C2AF484D-8C4A-4C48-8C4B-08F6886BD99A}"/>
    <cellStyle name="入力 3 2 3 11 9" xfId="8667" xr:uid="{E5289233-E8F1-44D6-A517-EDEC1EFCD97B}"/>
    <cellStyle name="入力 3 2 3 11 9 2" xfId="19423" xr:uid="{AFE1BA46-7874-48B3-9156-BE94337685A6}"/>
    <cellStyle name="入力 3 2 3 11 9 2 2" xfId="41114" xr:uid="{8942371A-9C03-418D-B935-C24436095322}"/>
    <cellStyle name="入力 3 2 3 11 9 3" xfId="30355" xr:uid="{A9131718-5046-43E5-9F81-4B12DB1EA590}"/>
    <cellStyle name="入力 3 2 3 12" xfId="3405" xr:uid="{A3C98000-3066-49EB-8A95-C4FCB8430F76}"/>
    <cellStyle name="入力 3 2 3 12 2" xfId="14161" xr:uid="{7E0B7C88-6EAF-4AAF-81D9-D49B4603B21E}"/>
    <cellStyle name="入力 3 2 3 12 2 2" xfId="35851" xr:uid="{29923A8B-893E-4888-B6D0-EB8D3B9F15AE}"/>
    <cellStyle name="入力 3 2 3 12 2 3" xfId="50064" xr:uid="{46B722A1-3500-4860-B126-F49DA982CE46}"/>
    <cellStyle name="入力 3 2 3 12 3" xfId="25092" xr:uid="{AFD57B77-846B-49DC-9536-FA4B3293E671}"/>
    <cellStyle name="入力 3 2 3 12 4" xfId="47895" xr:uid="{78B64B36-6623-4E2B-85CE-4391334EEAC1}"/>
    <cellStyle name="入力 3 2 3 13" xfId="4084" xr:uid="{A83E04C0-3E6B-409C-8D84-9551703F8ABF}"/>
    <cellStyle name="入力 3 2 3 13 2" xfId="14840" xr:uid="{2D6EFA38-2B19-4446-999D-72AF0522F4B1}"/>
    <cellStyle name="入力 3 2 3 13 2 2" xfId="36530" xr:uid="{A765FE64-C343-4D19-9B36-F37448842A76}"/>
    <cellStyle name="入力 3 2 3 13 2 3" xfId="50744" xr:uid="{08FC40A0-33EB-4B5D-B2DE-68C95B696271}"/>
    <cellStyle name="入力 3 2 3 13 3" xfId="25772" xr:uid="{C757615E-D216-4E4C-B087-E17A46773C46}"/>
    <cellStyle name="入力 3 2 3 13 4" xfId="48575" xr:uid="{48E7EB12-FBA2-47F4-92CD-5D011B0206AB}"/>
    <cellStyle name="入力 3 2 3 14" xfId="4762" xr:uid="{A76FA714-5F3D-4AD7-B73F-7293AFDA75C0}"/>
    <cellStyle name="入力 3 2 3 14 2" xfId="15518" xr:uid="{7E559BA6-D753-4301-B989-3CEBEC07F67D}"/>
    <cellStyle name="入力 3 2 3 14 2 2" xfId="37208" xr:uid="{9B66022E-6EC1-4EEE-8030-62ED1DCEBB26}"/>
    <cellStyle name="入力 3 2 3 14 3" xfId="26450" xr:uid="{2399AC15-6E61-4DAE-80CD-5DE332EAE386}"/>
    <cellStyle name="入力 3 2 3 14 4" xfId="49384" xr:uid="{6F2F64AE-6BEA-41F8-ACD1-B8323861E1DD}"/>
    <cellStyle name="入力 3 2 3 15" xfId="5440" xr:uid="{4AB3E8D5-8EA8-4888-92DD-F85C45D6660E}"/>
    <cellStyle name="入力 3 2 3 15 2" xfId="16196" xr:uid="{FD46422A-BD9D-4429-A14B-24B48C2D216D}"/>
    <cellStyle name="入力 3 2 3 15 2 2" xfId="37886" xr:uid="{BB26FDB8-F955-42CB-B2DA-18E42A354541}"/>
    <cellStyle name="入力 3 2 3 15 3" xfId="27128" xr:uid="{2827E3F8-0160-414F-B00D-7EF3DD663B3B}"/>
    <cellStyle name="入力 3 2 3 16" xfId="6127" xr:uid="{93EDE970-B70B-46D3-8192-1EA5E7B2B142}"/>
    <cellStyle name="入力 3 2 3 16 2" xfId="16883" xr:uid="{D2BD6778-C9B3-45E7-BE53-C2909498B8B1}"/>
    <cellStyle name="入力 3 2 3 16 2 2" xfId="38573" xr:uid="{3B58ED36-3662-4912-B434-59C1A22F1EBF}"/>
    <cellStyle name="入力 3 2 3 16 3" xfId="27814" xr:uid="{42EDA816-47FC-445E-842C-2BFF476F4E35}"/>
    <cellStyle name="入力 3 2 3 17" xfId="6803" xr:uid="{BB8EBE27-070F-41BB-A82B-C83374D4CFC9}"/>
    <cellStyle name="入力 3 2 3 17 2" xfId="17559" xr:uid="{F62AD466-A380-4B7D-8581-1927C320387B}"/>
    <cellStyle name="入力 3 2 3 17 2 2" xfId="39249" xr:uid="{EB44F2B5-A57F-4CBE-8FAD-99E5EF1D4E52}"/>
    <cellStyle name="入力 3 2 3 17 3" xfId="28490" xr:uid="{672E2061-F6AF-4B6A-B91E-8248792AF304}"/>
    <cellStyle name="入力 3 2 3 18" xfId="8100" xr:uid="{6C1B7D23-9E8A-4673-ACEB-C619F04A7087}"/>
    <cellStyle name="入力 3 2 3 18 2" xfId="18856" xr:uid="{973CAB98-B321-4EA8-AB95-DC1E716D4CF6}"/>
    <cellStyle name="入力 3 2 3 18 2 2" xfId="40547" xr:uid="{D57CDE49-BC22-4A8B-845D-B816E9D87BAE}"/>
    <cellStyle name="入力 3 2 3 18 3" xfId="29788" xr:uid="{F5405FDB-B86F-454F-9DAE-BB1B433EB591}"/>
    <cellStyle name="入力 3 2 3 19" xfId="10042" xr:uid="{4097BAD4-FF6A-4436-B8CF-7BD48707EBFA}"/>
    <cellStyle name="入力 3 2 3 19 2" xfId="20799" xr:uid="{D41ACA2F-0E30-48D1-B300-BC240957515E}"/>
    <cellStyle name="入力 3 2 3 19 2 2" xfId="42490" xr:uid="{4B8F9FC5-CEA6-45DA-993B-3957622C32D8}"/>
    <cellStyle name="入力 3 2 3 19 3" xfId="31731" xr:uid="{CE648A4E-8933-4686-BAD4-D95AD1D8B1B3}"/>
    <cellStyle name="入力 3 2 3 2" xfId="2813" xr:uid="{849EC20F-BBD2-4748-9152-BCE591D908C5}"/>
    <cellStyle name="入力 3 2 3 2 10" xfId="8841" xr:uid="{DCE5549E-F6FA-4A7E-9AE4-C796625BBBE3}"/>
    <cellStyle name="入力 3 2 3 2 10 2" xfId="19597" xr:uid="{29BACB8C-E2E2-4511-8576-3E84CBF348DE}"/>
    <cellStyle name="入力 3 2 3 2 10 2 2" xfId="41288" xr:uid="{F80B086F-EBCC-44BC-A10F-E440FB888BE3}"/>
    <cellStyle name="入力 3 2 3 2 10 3" xfId="30529" xr:uid="{22CCB0A2-61FA-40C1-B4D4-0883D87ACC15}"/>
    <cellStyle name="入力 3 2 3 2 11" xfId="9466" xr:uid="{C2744047-A86D-4AAA-AB8F-40A68E5B275C}"/>
    <cellStyle name="入力 3 2 3 2 11 2" xfId="20223" xr:uid="{15DAD4F9-60B2-4CE7-A7B6-07348EAAE291}"/>
    <cellStyle name="入力 3 2 3 2 11 2 2" xfId="41914" xr:uid="{82DDD4F1-14C9-4C91-88C7-D27F0D646A80}"/>
    <cellStyle name="入力 3 2 3 2 11 3" xfId="31155" xr:uid="{2C65E486-C118-433F-97AA-DC0DD216275B}"/>
    <cellStyle name="入力 3 2 3 2 12" xfId="10101" xr:uid="{F6496D13-AEBB-49F8-BAB1-C00239D09158}"/>
    <cellStyle name="入力 3 2 3 2 12 2" xfId="20858" xr:uid="{ABAFF3F2-1CC3-4236-90E7-DEA39DCC3FB7}"/>
    <cellStyle name="入力 3 2 3 2 12 2 2" xfId="42549" xr:uid="{74C20A5B-4EC3-452C-84F5-5F43AA64B2B0}"/>
    <cellStyle name="入力 3 2 3 2 12 3" xfId="31790" xr:uid="{AB28BEC3-4559-418C-B782-82BA489CD5AD}"/>
    <cellStyle name="入力 3 2 3 2 13" xfId="10753" xr:uid="{8F2B0C7A-A9CA-4673-9030-C3B3BC29EFBC}"/>
    <cellStyle name="入力 3 2 3 2 13 2" xfId="21510" xr:uid="{B2715B41-D941-4EFD-A6EF-6B6665179D6B}"/>
    <cellStyle name="入力 3 2 3 2 13 2 2" xfId="43201" xr:uid="{BF5EC3F4-AC14-433D-9E63-60A13FDD4509}"/>
    <cellStyle name="入力 3 2 3 2 13 3" xfId="32442" xr:uid="{CA534E48-9BF7-47EF-92FD-43CB3CDFC749}"/>
    <cellStyle name="入力 3 2 3 2 14" xfId="11378" xr:uid="{A718CF0B-5AE8-4BF8-AE31-2CCF83B68D74}"/>
    <cellStyle name="入力 3 2 3 2 14 2" xfId="22135" xr:uid="{3875C8D4-9B1F-4661-904A-43BF6537C944}"/>
    <cellStyle name="入力 3 2 3 2 14 2 2" xfId="43826" xr:uid="{AD43443C-AF9E-4610-A444-475767179F4B}"/>
    <cellStyle name="入力 3 2 3 2 14 3" xfId="33067" xr:uid="{1390BB53-0FB9-4FF9-B7A6-1083A72B9BA4}"/>
    <cellStyle name="入力 3 2 3 2 15" xfId="11983" xr:uid="{F973E5E1-695E-4F16-9356-EEDEE5C1D8C0}"/>
    <cellStyle name="入力 3 2 3 2 15 2" xfId="22740" xr:uid="{C6E8A95C-A07C-43CB-960C-F5693850554B}"/>
    <cellStyle name="入力 3 2 3 2 15 2 2" xfId="44431" xr:uid="{8933F37D-AFC1-4EAC-A569-491B73AB3AEC}"/>
    <cellStyle name="入力 3 2 3 2 15 3" xfId="33672" xr:uid="{61BF8F80-AA2D-4EE0-BDA4-B69B1267AD35}"/>
    <cellStyle name="入力 3 2 3 2 16" xfId="12612" xr:uid="{53D0D790-D5DC-46C0-8FAD-2D546BEE4849}"/>
    <cellStyle name="入力 3 2 3 2 16 2" xfId="23369" xr:uid="{C13EDE32-C765-4E4B-AC16-B2E35D3749AD}"/>
    <cellStyle name="入力 3 2 3 2 16 2 2" xfId="45060" xr:uid="{A18396D1-E742-4799-83A8-0CC520415953}"/>
    <cellStyle name="入力 3 2 3 2 16 3" xfId="34301" xr:uid="{E7EA6D29-41CF-4C21-AD08-FDFAAD884E73}"/>
    <cellStyle name="入力 3 2 3 2 17" xfId="13283" xr:uid="{17698EEF-38BF-42DA-BD3B-5BE98791AB0D}"/>
    <cellStyle name="入力 3 2 3 2 17 2" xfId="34972" xr:uid="{C563E6E7-E1D2-483D-878B-40F803277AFF}"/>
    <cellStyle name="入力 3 2 3 2 18" xfId="24212" xr:uid="{F0201216-D731-453A-8F18-083266C36241}"/>
    <cellStyle name="入力 3 2 3 2 19" xfId="45910" xr:uid="{F3A06DEF-F8A9-4754-8A6E-868463621984}"/>
    <cellStyle name="入力 3 2 3 2 2" xfId="3464" xr:uid="{79144C5D-690B-4DDF-85D4-CC800E9F162C}"/>
    <cellStyle name="入力 3 2 3 2 2 2" xfId="14220" xr:uid="{1912F174-EE60-4A63-9E82-71328427FE9B}"/>
    <cellStyle name="入力 3 2 3 2 2 2 2" xfId="35910" xr:uid="{7FD52F08-AC77-4E71-92AC-32877592E87B}"/>
    <cellStyle name="入力 3 2 3 2 2 2 3" xfId="50121" xr:uid="{7374242E-6A6C-448D-8AA3-6CA5EB300FAA}"/>
    <cellStyle name="入力 3 2 3 2 2 3" xfId="25151" xr:uid="{D9028154-8083-4968-A732-059874D3D7A1}"/>
    <cellStyle name="入力 3 2 3 2 2 4" xfId="47952" xr:uid="{CF01B348-40E4-4AB8-B139-B44ECFA9F3FA}"/>
    <cellStyle name="入力 3 2 3 2 20" xfId="46588" xr:uid="{FDC290A8-6F3D-4D67-A45F-63EFC75D30AD}"/>
    <cellStyle name="入力 3 2 3 2 21" xfId="47272" xr:uid="{D23BDFED-812A-442A-9CBB-ECE1E903F6C4}"/>
    <cellStyle name="入力 3 2 3 2 3" xfId="4144" xr:uid="{CEC2F3F8-5488-4D28-8DBB-9EE9335224A7}"/>
    <cellStyle name="入力 3 2 3 2 3 2" xfId="14900" xr:uid="{FE1131F1-EF0E-4CA0-B750-C202B0A807A6}"/>
    <cellStyle name="入力 3 2 3 2 3 2 2" xfId="36590" xr:uid="{3AABCBD3-535B-4B90-8121-7EBEC86A28C5}"/>
    <cellStyle name="入力 3 2 3 2 3 2 3" xfId="50801" xr:uid="{3700796D-8813-4373-B495-DF6D6928FD12}"/>
    <cellStyle name="入力 3 2 3 2 3 3" xfId="25832" xr:uid="{D2BF4A0C-BEA6-4493-9BD3-28F2428DA47D}"/>
    <cellStyle name="入力 3 2 3 2 3 4" xfId="48632" xr:uid="{2AB76F4E-EF47-4A2C-BCBD-879838DBCE16}"/>
    <cellStyle name="入力 3 2 3 2 4" xfId="4820" xr:uid="{A6B59D59-59C2-45F0-A9F6-89E8DCB4B73E}"/>
    <cellStyle name="入力 3 2 3 2 4 2" xfId="15576" xr:uid="{840E35DA-5C33-40F4-B681-2328C2684B2E}"/>
    <cellStyle name="入力 3 2 3 2 4 2 2" xfId="37266" xr:uid="{DC9DF83B-A602-4DBF-B53B-4ACA1ED83C86}"/>
    <cellStyle name="入力 3 2 3 2 4 3" xfId="26508" xr:uid="{D16C0A4B-39B5-4DA6-82EE-025FC490B54E}"/>
    <cellStyle name="入力 3 2 3 2 4 4" xfId="49441" xr:uid="{09986DC5-D273-4657-99BC-D9F7E4EC3E5F}"/>
    <cellStyle name="入力 3 2 3 2 5" xfId="5500" xr:uid="{CB12BB58-8DEA-44DE-A7ED-331621C39FB3}"/>
    <cellStyle name="入力 3 2 3 2 5 2" xfId="16256" xr:uid="{FCFA2913-B439-4843-AA1D-1FC232396310}"/>
    <cellStyle name="入力 3 2 3 2 5 2 2" xfId="37946" xr:uid="{EE96EF40-2CF4-4D35-A7ED-9577C4033C60}"/>
    <cellStyle name="入力 3 2 3 2 5 3" xfId="27187" xr:uid="{EA1AA16A-DA0E-4C20-A1FC-DCCA1D8F7EB7}"/>
    <cellStyle name="入力 3 2 3 2 6" xfId="6183" xr:uid="{F2A59018-F95A-402A-B25F-346A5B700937}"/>
    <cellStyle name="入力 3 2 3 2 6 2" xfId="16939" xr:uid="{9D321EC4-032A-4C44-A386-791E5B1DDC1A}"/>
    <cellStyle name="入力 3 2 3 2 6 2 2" xfId="38629" xr:uid="{9289BA63-02D8-4713-90C2-5A593DBC8D32}"/>
    <cellStyle name="入力 3 2 3 2 6 3" xfId="27870" xr:uid="{A38851A0-0710-4E4F-9310-5B4B3271725F}"/>
    <cellStyle name="入力 3 2 3 2 7" xfId="6862" xr:uid="{B02B92C0-1979-4264-B357-BA0231F4DF3A}"/>
    <cellStyle name="入力 3 2 3 2 7 2" xfId="17618" xr:uid="{6792D426-7D16-4C48-AE95-FFF7CFF140BC}"/>
    <cellStyle name="入力 3 2 3 2 7 2 2" xfId="39308" xr:uid="{0CAA6961-398C-4727-BF72-77A64656003D}"/>
    <cellStyle name="入力 3 2 3 2 7 3" xfId="28549" xr:uid="{E14918F5-3D5A-4169-9235-0E783214C76F}"/>
    <cellStyle name="入力 3 2 3 2 8" xfId="7525" xr:uid="{F651180A-D411-400A-9F25-761A9AFF7949}"/>
    <cellStyle name="入力 3 2 3 2 8 2" xfId="18281" xr:uid="{0CBD8813-B76A-4788-85D0-C5BBA7AF8B75}"/>
    <cellStyle name="入力 3 2 3 2 8 2 2" xfId="39971" xr:uid="{8394E495-AB16-4D10-A49F-73AF1D46016B}"/>
    <cellStyle name="入力 3 2 3 2 8 3" xfId="29212" xr:uid="{CC73177C-3E26-4D6F-8878-DFA727D7A82E}"/>
    <cellStyle name="入力 3 2 3 2 9" xfId="8160" xr:uid="{45698213-2D6A-4266-93A8-C72C34559495}"/>
    <cellStyle name="入力 3 2 3 2 9 2" xfId="18916" xr:uid="{19CB2E0F-F912-4741-8B7C-8EE20DD30C3B}"/>
    <cellStyle name="入力 3 2 3 2 9 2 2" xfId="40607" xr:uid="{1B4141A7-233F-4263-8882-58E350F58757}"/>
    <cellStyle name="入力 3 2 3 2 9 3" xfId="29848" xr:uid="{FD9AC4F2-5414-41BE-AE19-B97945CC443A}"/>
    <cellStyle name="入力 3 2 3 20" xfId="12555" xr:uid="{7227DDAF-CA24-4E5E-A3E5-9B50CB710494}"/>
    <cellStyle name="入力 3 2 3 20 2" xfId="23312" xr:uid="{BF833A6A-D029-4089-B8C7-067B7FAB30F3}"/>
    <cellStyle name="入力 3 2 3 20 2 2" xfId="45003" xr:uid="{EBD14014-B90B-4CE5-9024-53E10E963F94}"/>
    <cellStyle name="入力 3 2 3 20 3" xfId="34244" xr:uid="{617C9C24-309D-4C2B-B3EC-43AC89AC67BF}"/>
    <cellStyle name="入力 3 2 3 21" xfId="13226" xr:uid="{7259C608-C5EA-49B8-9E5F-E418E1B7F6A3}"/>
    <cellStyle name="入力 3 2 3 21 2" xfId="23914" xr:uid="{D2598A35-8FB4-43FB-9692-EA79176E1A35}"/>
    <cellStyle name="入力 3 2 3 21 2 2" xfId="45605" xr:uid="{0B122BA9-1AD8-4141-81DD-E9B434F25A49}"/>
    <cellStyle name="入力 3 2 3 21 3" xfId="34915" xr:uid="{E09ED033-FB18-4C99-BB3B-4A3931232882}"/>
    <cellStyle name="入力 3 2 3 22" xfId="24155" xr:uid="{15D0D6F9-B06D-4889-B7F8-5B3FB0100844}"/>
    <cellStyle name="入力 3 2 3 23" xfId="45853" xr:uid="{13A8B218-C163-40C7-9B06-DC47BCB9DC12}"/>
    <cellStyle name="入力 3 2 3 24" xfId="46531" xr:uid="{D72A7CA2-DAA6-473A-90D8-7C9E8CF2E59B}"/>
    <cellStyle name="入力 3 2 3 25" xfId="47215" xr:uid="{A2642C6D-144E-4602-B5BA-35ED30AF1968}"/>
    <cellStyle name="入力 3 2 3 3" xfId="2872" xr:uid="{5C6F07AB-41F4-4B1A-AB2E-3A4093BC5D88}"/>
    <cellStyle name="入力 3 2 3 3 10" xfId="8900" xr:uid="{3C08C3E6-83DE-4E40-B716-705A13BBEEA8}"/>
    <cellStyle name="入力 3 2 3 3 10 2" xfId="19656" xr:uid="{A63ED658-0266-4F8D-A1B7-DDCA1D8516AA}"/>
    <cellStyle name="入力 3 2 3 3 10 2 2" xfId="41347" xr:uid="{A79BD298-6BC5-409C-90E7-AB42E09BB786}"/>
    <cellStyle name="入力 3 2 3 3 10 3" xfId="30588" xr:uid="{D8EDCC88-75D0-42D1-A3F1-D0E5EEB854B0}"/>
    <cellStyle name="入力 3 2 3 3 11" xfId="9525" xr:uid="{08DE871B-D77F-448E-8F29-8771FE810B2D}"/>
    <cellStyle name="入力 3 2 3 3 11 2" xfId="20282" xr:uid="{E981D0C8-7162-458A-906E-D11571869AB1}"/>
    <cellStyle name="入力 3 2 3 3 11 2 2" xfId="41973" xr:uid="{28ADFDB1-BF7E-487A-91AE-9DDCC3C720B7}"/>
    <cellStyle name="入力 3 2 3 3 11 3" xfId="31214" xr:uid="{7A890187-C65B-4EA7-AD63-A47889A57E26}"/>
    <cellStyle name="入力 3 2 3 3 12" xfId="10160" xr:uid="{64A496DE-B9D0-41A8-9D89-65037DB9BEF4}"/>
    <cellStyle name="入力 3 2 3 3 12 2" xfId="20917" xr:uid="{21A0DC0C-BAFE-4740-825C-3E8FD31B598D}"/>
    <cellStyle name="入力 3 2 3 3 12 2 2" xfId="42608" xr:uid="{F066F424-2079-47DA-B4D5-0E69B11248ED}"/>
    <cellStyle name="入力 3 2 3 3 12 3" xfId="31849" xr:uid="{D28E61B3-334C-4EC7-A9B8-F11646F209A7}"/>
    <cellStyle name="入力 3 2 3 3 13" xfId="10812" xr:uid="{2FD53C61-0076-4CDF-AFC3-8EA81531CAA5}"/>
    <cellStyle name="入力 3 2 3 3 13 2" xfId="21569" xr:uid="{46885D14-F875-47A8-B034-37C9D465E9B5}"/>
    <cellStyle name="入力 3 2 3 3 13 2 2" xfId="43260" xr:uid="{3AE7F0F6-4328-43C4-A6EC-9B85C25E1832}"/>
    <cellStyle name="入力 3 2 3 3 13 3" xfId="32501" xr:uid="{FA9673E6-A0C9-4FFF-BCD4-2516D0412B43}"/>
    <cellStyle name="入力 3 2 3 3 14" xfId="11437" xr:uid="{62DA45A4-EEDE-4617-B64C-B727B3F070F2}"/>
    <cellStyle name="入力 3 2 3 3 14 2" xfId="22194" xr:uid="{2D303A8E-D588-4F88-9A82-C72A349926EA}"/>
    <cellStyle name="入力 3 2 3 3 14 2 2" xfId="43885" xr:uid="{02084901-0294-4EB8-A68F-91233F171630}"/>
    <cellStyle name="入力 3 2 3 3 14 3" xfId="33126" xr:uid="{EAA0D2C7-81E7-41F1-B3E7-C12CD4C06D44}"/>
    <cellStyle name="入力 3 2 3 3 15" xfId="12042" xr:uid="{FDB2B08E-3F66-4299-A755-807C6F7F3DBF}"/>
    <cellStyle name="入力 3 2 3 3 15 2" xfId="22799" xr:uid="{7B7724E4-A3D1-4E26-BD2E-2ED80B5F7317}"/>
    <cellStyle name="入力 3 2 3 3 15 2 2" xfId="44490" xr:uid="{A745351D-25E4-4BA1-B9CC-152AEE2D4676}"/>
    <cellStyle name="入力 3 2 3 3 15 3" xfId="33731" xr:uid="{DC34E9F5-14B7-49A2-B932-9E91374739D4}"/>
    <cellStyle name="入力 3 2 3 3 16" xfId="12671" xr:uid="{BFCF1FED-D043-4E36-84D8-9BBBB6D9D8DC}"/>
    <cellStyle name="入力 3 2 3 3 16 2" xfId="23428" xr:uid="{0576C20B-755A-4B7F-B98D-9D30A3C02DD5}"/>
    <cellStyle name="入力 3 2 3 3 16 2 2" xfId="45119" xr:uid="{928214DC-7338-4C3E-B80D-CFA27D1EF5FF}"/>
    <cellStyle name="入力 3 2 3 3 16 3" xfId="34360" xr:uid="{B3B7FDB0-E2A2-4148-A96D-02E36DF85821}"/>
    <cellStyle name="入力 3 2 3 3 17" xfId="13342" xr:uid="{0CA363E4-733C-46E0-8695-B2D2D088AE6C}"/>
    <cellStyle name="入力 3 2 3 3 17 2" xfId="35031" xr:uid="{5A8D6CF3-7A3F-463F-9424-730C20B985D3}"/>
    <cellStyle name="入力 3 2 3 3 18" xfId="24271" xr:uid="{55671589-5405-4282-84CC-10AE4A079873}"/>
    <cellStyle name="入力 3 2 3 3 19" xfId="45969" xr:uid="{40AD043F-6140-4E46-9A8F-93A520C90A49}"/>
    <cellStyle name="入力 3 2 3 3 2" xfId="3523" xr:uid="{D8B9D8BE-A267-45F7-B405-392776AA0F05}"/>
    <cellStyle name="入力 3 2 3 3 2 2" xfId="14279" xr:uid="{BDEBE8DA-F755-46FC-820F-13D451749C07}"/>
    <cellStyle name="入力 3 2 3 3 2 2 2" xfId="35969" xr:uid="{D0B5C1F3-9B58-4608-901E-C8C87760862B}"/>
    <cellStyle name="入力 3 2 3 3 2 2 3" xfId="50180" xr:uid="{524AB3E4-D11A-4FAF-97E0-7E39F8B9968C}"/>
    <cellStyle name="入力 3 2 3 3 2 3" xfId="25211" xr:uid="{2E616D5D-5742-499F-9307-EEFA50C0A4C1}"/>
    <cellStyle name="入力 3 2 3 3 2 4" xfId="48011" xr:uid="{FBE6243D-37A5-41BF-B6FD-A9598E87A9A5}"/>
    <cellStyle name="入力 3 2 3 3 20" xfId="46647" xr:uid="{F8239115-D7FB-4339-BF73-48C6BB2C0525}"/>
    <cellStyle name="入力 3 2 3 3 21" xfId="47331" xr:uid="{4968277E-C1ED-485F-9A1A-795E91C605EC}"/>
    <cellStyle name="入力 3 2 3 3 3" xfId="4203" xr:uid="{4C7EA5C6-3EE4-4EEF-846C-A140128ABE71}"/>
    <cellStyle name="入力 3 2 3 3 3 2" xfId="14959" xr:uid="{1AE1AEBF-9B12-48CC-95D9-759B370C0CF7}"/>
    <cellStyle name="入力 3 2 3 3 3 2 2" xfId="36649" xr:uid="{E7B52819-CCA5-439B-A070-290FB6BAFF9E}"/>
    <cellStyle name="入力 3 2 3 3 3 2 3" xfId="50860" xr:uid="{E4809305-34C8-4BE1-8C12-79F2738D134A}"/>
    <cellStyle name="入力 3 2 3 3 3 3" xfId="25891" xr:uid="{DCC95888-A1F8-48AC-A4F3-83D5F4B8CA49}"/>
    <cellStyle name="入力 3 2 3 3 3 4" xfId="48691" xr:uid="{2597C8E5-44FD-49F9-99B1-0DF9B0F84A84}"/>
    <cellStyle name="入力 3 2 3 3 4" xfId="4879" xr:uid="{EBC72442-1620-4E8D-A8EA-1FABDD21FA26}"/>
    <cellStyle name="入力 3 2 3 3 4 2" xfId="15635" xr:uid="{6881FF9A-DDE9-458E-8457-8114DE267658}"/>
    <cellStyle name="入力 3 2 3 3 4 2 2" xfId="37325" xr:uid="{6091CF4F-8278-4E17-9A66-9472945770D8}"/>
    <cellStyle name="入力 3 2 3 3 4 3" xfId="26567" xr:uid="{E5AE0AC5-6E47-4DF4-9451-41B887DE0285}"/>
    <cellStyle name="入力 3 2 3 3 4 4" xfId="49500" xr:uid="{D156D8A0-D171-4CD4-9E32-B8120B18516D}"/>
    <cellStyle name="入力 3 2 3 3 5" xfId="5559" xr:uid="{EA76E6D4-5460-4218-9B16-0AA75CA74F1F}"/>
    <cellStyle name="入力 3 2 3 3 5 2" xfId="16315" xr:uid="{AFA0740B-1CF3-40D6-87CF-325EF1CD555B}"/>
    <cellStyle name="入力 3 2 3 3 5 2 2" xfId="38005" xr:uid="{0EB57A99-24D3-4EFD-8960-246DF65F394F}"/>
    <cellStyle name="入力 3 2 3 3 5 3" xfId="27246" xr:uid="{C2B7089A-3722-42DA-83E5-576F55CA68F7}"/>
    <cellStyle name="入力 3 2 3 3 6" xfId="6242" xr:uid="{B4831AA3-CF05-4670-AF4A-B8839CE9FA8C}"/>
    <cellStyle name="入力 3 2 3 3 6 2" xfId="16998" xr:uid="{AC0462B5-DB5C-4F44-81D1-C78CD56AA5F7}"/>
    <cellStyle name="入力 3 2 3 3 6 2 2" xfId="38688" xr:uid="{C30A54C6-EA33-467B-A4BB-F4920A5DBB6B}"/>
    <cellStyle name="入力 3 2 3 3 6 3" xfId="27929" xr:uid="{68124701-2866-4CFB-89F8-CE7064B9B0C7}"/>
    <cellStyle name="入力 3 2 3 3 7" xfId="6921" xr:uid="{EFB8DC89-4D04-4885-A876-A6E11A0B6549}"/>
    <cellStyle name="入力 3 2 3 3 7 2" xfId="17677" xr:uid="{C9745713-DE25-46E7-8883-834789AD85BB}"/>
    <cellStyle name="入力 3 2 3 3 7 2 2" xfId="39367" xr:uid="{1984D4DA-664E-49C5-8016-C8301FCFCBFC}"/>
    <cellStyle name="入力 3 2 3 3 7 3" xfId="28608" xr:uid="{0CA8951A-294E-4F16-B937-8CD61C4AE1C9}"/>
    <cellStyle name="入力 3 2 3 3 8" xfId="7584" xr:uid="{F2032767-20C2-4D59-9F66-F2F3B993D7F3}"/>
    <cellStyle name="入力 3 2 3 3 8 2" xfId="18340" xr:uid="{B3128209-8906-4DEE-A4DD-C591FCC5391F}"/>
    <cellStyle name="入力 3 2 3 3 8 2 2" xfId="40031" xr:uid="{3FB71695-DF83-4C9E-BE62-3D276C9649BB}"/>
    <cellStyle name="入力 3 2 3 3 8 3" xfId="29272" xr:uid="{82CE38E2-9E4C-4519-8F91-86B1F65AA18F}"/>
    <cellStyle name="入力 3 2 3 3 9" xfId="8220" xr:uid="{B7D19469-AC55-4931-B1C7-AB11200675BD}"/>
    <cellStyle name="入力 3 2 3 3 9 2" xfId="18976" xr:uid="{8848950C-1A00-4076-9B55-9E5D74349AD6}"/>
    <cellStyle name="入力 3 2 3 3 9 2 2" xfId="40667" xr:uid="{4D0347D0-8D60-43E9-A197-644BF7042791}"/>
    <cellStyle name="入力 3 2 3 3 9 3" xfId="29908" xr:uid="{7A0198C9-72CC-4B44-BD2D-E256186E6199}"/>
    <cellStyle name="入力 3 2 3 4" xfId="2929" xr:uid="{0D79665F-0503-4170-8380-200D766966A6}"/>
    <cellStyle name="入力 3 2 3 4 10" xfId="8957" xr:uid="{490B11CF-649F-4962-A603-4538DB5B96E8}"/>
    <cellStyle name="入力 3 2 3 4 10 2" xfId="19713" xr:uid="{93810B25-C6D2-4E08-8BFC-C034154A8652}"/>
    <cellStyle name="入力 3 2 3 4 10 2 2" xfId="41404" xr:uid="{90BA84B4-340E-432B-844C-EBF85CE6FDCF}"/>
    <cellStyle name="入力 3 2 3 4 10 3" xfId="30645" xr:uid="{C732CBDF-3A72-4BC9-9D21-A076BB42887C}"/>
    <cellStyle name="入力 3 2 3 4 11" xfId="9582" xr:uid="{1F14C900-0699-49B8-B673-325CDA07FAD3}"/>
    <cellStyle name="入力 3 2 3 4 11 2" xfId="20339" xr:uid="{359EABC7-C51C-4872-8961-EAD0A6418D2B}"/>
    <cellStyle name="入力 3 2 3 4 11 2 2" xfId="42030" xr:uid="{429251AE-1C2B-4FB4-A1DE-92B03A827C49}"/>
    <cellStyle name="入力 3 2 3 4 11 3" xfId="31271" xr:uid="{6309E797-0F90-4957-93C8-C229D523B9CE}"/>
    <cellStyle name="入力 3 2 3 4 12" xfId="10217" xr:uid="{69AD5464-51FB-4D16-BBDC-F2DDCC6DE19A}"/>
    <cellStyle name="入力 3 2 3 4 12 2" xfId="20974" xr:uid="{D3C363DD-7FB4-45C4-975E-EE2CBF7B46EE}"/>
    <cellStyle name="入力 3 2 3 4 12 2 2" xfId="42665" xr:uid="{ECE4056C-DFA1-4EF6-A7CD-B63728E30102}"/>
    <cellStyle name="入力 3 2 3 4 12 3" xfId="31906" xr:uid="{B60D8770-60F3-4DA3-9094-D48858560DDF}"/>
    <cellStyle name="入力 3 2 3 4 13" xfId="10869" xr:uid="{4406F725-4AAD-41C4-A8CE-9C96C171ACF3}"/>
    <cellStyle name="入力 3 2 3 4 13 2" xfId="21626" xr:uid="{27B454AC-148D-48DE-B442-5705D673E69E}"/>
    <cellStyle name="入力 3 2 3 4 13 2 2" xfId="43317" xr:uid="{F01894C0-E093-4368-A683-13EFC35EC287}"/>
    <cellStyle name="入力 3 2 3 4 13 3" xfId="32558" xr:uid="{2C5CE503-4464-4F6B-B1DD-9FB612492E5B}"/>
    <cellStyle name="入力 3 2 3 4 14" xfId="11494" xr:uid="{FD55CD7B-B07F-499F-A658-CDFB969B5B07}"/>
    <cellStyle name="入力 3 2 3 4 14 2" xfId="22251" xr:uid="{820A17E4-FE16-42C8-80EC-DD1506BC10D1}"/>
    <cellStyle name="入力 3 2 3 4 14 2 2" xfId="43942" xr:uid="{462D9D6D-6824-4FEB-898B-A74658DBBEDC}"/>
    <cellStyle name="入力 3 2 3 4 14 3" xfId="33183" xr:uid="{CBFD84DD-1F87-45C8-B5CD-DBD3F3602F68}"/>
    <cellStyle name="入力 3 2 3 4 15" xfId="12099" xr:uid="{F2542688-D12D-4254-9F9B-1A90FAAD73F2}"/>
    <cellStyle name="入力 3 2 3 4 15 2" xfId="22856" xr:uid="{F097F3DE-9E51-4531-80EC-0FCB878B9C06}"/>
    <cellStyle name="入力 3 2 3 4 15 2 2" xfId="44547" xr:uid="{6ACBCA62-5297-4BBC-823F-4581B9DB56C3}"/>
    <cellStyle name="入力 3 2 3 4 15 3" xfId="33788" xr:uid="{FED288AB-6556-448C-87E0-4ADED115506A}"/>
    <cellStyle name="入力 3 2 3 4 16" xfId="12728" xr:uid="{F00F0148-B618-4C19-AA2D-51E7B322A6EB}"/>
    <cellStyle name="入力 3 2 3 4 16 2" xfId="23485" xr:uid="{BE1E12EA-5503-4C1B-B86B-8B358CC08CD3}"/>
    <cellStyle name="入力 3 2 3 4 16 2 2" xfId="45176" xr:uid="{D6378010-5AFC-4FE6-A721-76252CDA342D}"/>
    <cellStyle name="入力 3 2 3 4 16 3" xfId="34417" xr:uid="{511C0FC7-9A6C-4C0E-BE89-B2FB590AF6ED}"/>
    <cellStyle name="入力 3 2 3 4 17" xfId="13399" xr:uid="{BC970567-83A7-47F3-9980-2EF7ACF74A20}"/>
    <cellStyle name="入力 3 2 3 4 17 2" xfId="35088" xr:uid="{3921DD63-6B73-49E2-8531-D933395CD7D7}"/>
    <cellStyle name="入力 3 2 3 4 18" xfId="24328" xr:uid="{64AE6EFC-2BDD-4C36-AA4B-EA559206523E}"/>
    <cellStyle name="入力 3 2 3 4 19" xfId="46026" xr:uid="{C8093D9F-7C78-46CD-8CC7-FECB3D63D545}"/>
    <cellStyle name="入力 3 2 3 4 2" xfId="3580" xr:uid="{E0BAE12E-0557-40B3-B8DB-2ABF3AB4601D}"/>
    <cellStyle name="入力 3 2 3 4 2 2" xfId="14336" xr:uid="{52C7BE77-E5F5-41D5-85E2-7172A144A4F1}"/>
    <cellStyle name="入力 3 2 3 4 2 2 2" xfId="36026" xr:uid="{0FC83776-19CB-40B6-B611-35D56A81543C}"/>
    <cellStyle name="入力 3 2 3 4 2 2 3" xfId="50237" xr:uid="{2FF6F201-0349-4CA8-A347-C96C05019A26}"/>
    <cellStyle name="入力 3 2 3 4 2 3" xfId="25268" xr:uid="{4854D0AC-26E3-42F3-B2CD-D13F99424875}"/>
    <cellStyle name="入力 3 2 3 4 2 4" xfId="48068" xr:uid="{08A6B4BB-8B8B-4378-9C35-2E8D35058D19}"/>
    <cellStyle name="入力 3 2 3 4 20" xfId="46704" xr:uid="{6565123F-AC12-4A33-9C41-A8F7F7B7ABBC}"/>
    <cellStyle name="入力 3 2 3 4 21" xfId="47388" xr:uid="{FD501A0D-C45C-4A50-8103-D16F803ED0F8}"/>
    <cellStyle name="入力 3 2 3 4 3" xfId="4260" xr:uid="{A695BD07-2DA4-46D6-8DAE-AFB9FC7ED813}"/>
    <cellStyle name="入力 3 2 3 4 3 2" xfId="15016" xr:uid="{21789D5C-F80B-45CD-B285-20D0EFE3ACB7}"/>
    <cellStyle name="入力 3 2 3 4 3 2 2" xfId="36706" xr:uid="{FC299552-89E2-47D2-9B9D-ADE2ED7EA006}"/>
    <cellStyle name="入力 3 2 3 4 3 2 3" xfId="50917" xr:uid="{C5B7FEDD-B0E6-4752-8BB7-9E750C02EA82}"/>
    <cellStyle name="入力 3 2 3 4 3 3" xfId="25948" xr:uid="{9AD73113-0989-484A-9E3F-7122F5512F17}"/>
    <cellStyle name="入力 3 2 3 4 3 4" xfId="48748" xr:uid="{2AA3EBCC-28F0-4938-AC77-FB76160670E6}"/>
    <cellStyle name="入力 3 2 3 4 4" xfId="4936" xr:uid="{EE0AB581-569B-467C-9418-B8C111DE9DF7}"/>
    <cellStyle name="入力 3 2 3 4 4 2" xfId="15692" xr:uid="{73CA8787-A182-4A62-B8DF-18AF9DB0B7AF}"/>
    <cellStyle name="入力 3 2 3 4 4 2 2" xfId="37382" xr:uid="{770D19A8-D991-4525-95A2-1E803664B49B}"/>
    <cellStyle name="入力 3 2 3 4 4 3" xfId="26624" xr:uid="{52954CB2-AFC7-41FB-9575-B57B2B565006}"/>
    <cellStyle name="入力 3 2 3 4 4 4" xfId="49557" xr:uid="{95D1BA5B-7387-4DEB-A590-0FAB799D43B8}"/>
    <cellStyle name="入力 3 2 3 4 5" xfId="5616" xr:uid="{486DD04D-3090-427D-9222-2BFC058C03A6}"/>
    <cellStyle name="入力 3 2 3 4 5 2" xfId="16372" xr:uid="{64FDB1FC-54FC-457F-AF65-6F0DCAB84EBA}"/>
    <cellStyle name="入力 3 2 3 4 5 2 2" xfId="38062" xr:uid="{FC04C565-DC85-406A-A5B6-0BC86B42FA8B}"/>
    <cellStyle name="入力 3 2 3 4 5 3" xfId="27303" xr:uid="{DD884CC0-7AB1-4573-A9ED-1212E308F03B}"/>
    <cellStyle name="入力 3 2 3 4 6" xfId="6299" xr:uid="{B930A6DC-ED18-4978-BBF1-72F7E5437C53}"/>
    <cellStyle name="入力 3 2 3 4 6 2" xfId="17055" xr:uid="{48714143-E13C-4F15-B83B-3115598A8EBF}"/>
    <cellStyle name="入力 3 2 3 4 6 2 2" xfId="38745" xr:uid="{82E56E18-8526-4D05-B7D3-C7588EAD23DE}"/>
    <cellStyle name="入力 3 2 3 4 6 3" xfId="27986" xr:uid="{980CCDB2-C761-4F57-A6EF-802BA5A0FA21}"/>
    <cellStyle name="入力 3 2 3 4 7" xfId="6978" xr:uid="{6F132D31-8000-4382-B43E-2BD76882E245}"/>
    <cellStyle name="入力 3 2 3 4 7 2" xfId="17734" xr:uid="{DC2F08E8-9ECF-4A69-B8EE-0F1EFBE434DD}"/>
    <cellStyle name="入力 3 2 3 4 7 2 2" xfId="39424" xr:uid="{6368EE55-A97B-4762-B9DE-2E02F62CB6AF}"/>
    <cellStyle name="入力 3 2 3 4 7 3" xfId="28665" xr:uid="{835895EB-A1EB-4EDE-BBAF-61E81DCA4A93}"/>
    <cellStyle name="入力 3 2 3 4 8" xfId="7641" xr:uid="{9320BB66-9210-4B05-8322-4DD8D6A69411}"/>
    <cellStyle name="入力 3 2 3 4 8 2" xfId="18397" xr:uid="{266E8853-FFD4-4BDD-8C3E-ECDD538A74AC}"/>
    <cellStyle name="入力 3 2 3 4 8 2 2" xfId="40088" xr:uid="{98B43399-3938-427D-AB93-CF5EBD2C3E89}"/>
    <cellStyle name="入力 3 2 3 4 8 3" xfId="29329" xr:uid="{D0ADCE2D-3F0F-4739-A50A-C917EA2C4EE7}"/>
    <cellStyle name="入力 3 2 3 4 9" xfId="8277" xr:uid="{4788B208-3425-491B-AB41-1CB86A77779A}"/>
    <cellStyle name="入力 3 2 3 4 9 2" xfId="19033" xr:uid="{8EE8E34D-9737-40AD-AB08-FA88D6F7256F}"/>
    <cellStyle name="入力 3 2 3 4 9 2 2" xfId="40724" xr:uid="{A8043005-5D25-4FD2-A678-FACC839DF822}"/>
    <cellStyle name="入力 3 2 3 4 9 3" xfId="29965" xr:uid="{62F9FD1C-A009-426C-B40D-07E8BF099706}"/>
    <cellStyle name="入力 3 2 3 5" xfId="2988" xr:uid="{5B9A36A3-1BFF-45E9-8591-71C2B11C7174}"/>
    <cellStyle name="入力 3 2 3 5 10" xfId="9016" xr:uid="{D4D65281-50BE-44C9-82D6-ABFE5878D224}"/>
    <cellStyle name="入力 3 2 3 5 10 2" xfId="19773" xr:uid="{9FD98AE9-424D-4D01-9630-3EF3CFBD9AA4}"/>
    <cellStyle name="入力 3 2 3 5 10 2 2" xfId="41464" xr:uid="{5E0FDF4B-9D1A-4F04-9298-ED72FB3182F0}"/>
    <cellStyle name="入力 3 2 3 5 10 3" xfId="30705" xr:uid="{B08F9138-8319-4FAE-9856-B769A232632A}"/>
    <cellStyle name="入力 3 2 3 5 11" xfId="9642" xr:uid="{A84AF4AC-9F66-4CF7-BDFD-1AB1B00F0A2C}"/>
    <cellStyle name="入力 3 2 3 5 11 2" xfId="20399" xr:uid="{04C534A6-8283-46B3-B37B-305069ECD676}"/>
    <cellStyle name="入力 3 2 3 5 11 2 2" xfId="42090" xr:uid="{B64CCD29-653E-4311-B4CB-4F966BD3D22B}"/>
    <cellStyle name="入力 3 2 3 5 11 3" xfId="31331" xr:uid="{4C4EDA10-3228-48FB-A6D9-EE2E517C8FCD}"/>
    <cellStyle name="入力 3 2 3 5 12" xfId="10277" xr:uid="{EB841C30-B111-4199-8F32-E3F28351AD07}"/>
    <cellStyle name="入力 3 2 3 5 12 2" xfId="21034" xr:uid="{6B3E0115-A1F4-4460-9254-C516E0DC3E4E}"/>
    <cellStyle name="入力 3 2 3 5 12 2 2" xfId="42725" xr:uid="{7D4E915B-6EEC-4F0B-9773-13AA360B23F9}"/>
    <cellStyle name="入力 3 2 3 5 12 3" xfId="31966" xr:uid="{2E4C9504-07A9-4513-B5D8-371CD3593D41}"/>
    <cellStyle name="入力 3 2 3 5 13" xfId="10929" xr:uid="{172E2972-F159-4267-9CCF-4E7C26E2F962}"/>
    <cellStyle name="入力 3 2 3 5 13 2" xfId="21686" xr:uid="{7DD2FA01-7724-443F-A7AA-3E548E7629C8}"/>
    <cellStyle name="入力 3 2 3 5 13 2 2" xfId="43377" xr:uid="{5E4D3FBB-D9D1-4AF4-90D9-17CFEA0C7FAC}"/>
    <cellStyle name="入力 3 2 3 5 13 3" xfId="32618" xr:uid="{D3B9B3CB-19CB-49F6-AFC3-71439649CC47}"/>
    <cellStyle name="入力 3 2 3 5 14" xfId="11554" xr:uid="{017606C8-1B15-4AF5-9E3C-EA7EB655F36B}"/>
    <cellStyle name="入力 3 2 3 5 14 2" xfId="22311" xr:uid="{8D390C5C-8168-401B-9845-0260F3650769}"/>
    <cellStyle name="入力 3 2 3 5 14 2 2" xfId="44002" xr:uid="{D18305B4-B5B4-4F76-9E52-A00DF78994F0}"/>
    <cellStyle name="入力 3 2 3 5 14 3" xfId="33243" xr:uid="{F55A9861-472A-4962-B60C-85FEE26FD51E}"/>
    <cellStyle name="入力 3 2 3 5 15" xfId="12159" xr:uid="{53DBA7F3-78DA-434C-9C7A-320159324B99}"/>
    <cellStyle name="入力 3 2 3 5 15 2" xfId="22916" xr:uid="{1A9E057D-571B-4896-937D-35ACF72BE672}"/>
    <cellStyle name="入力 3 2 3 5 15 2 2" xfId="44607" xr:uid="{41FEC8AD-97CA-496A-94B5-C4C9BFEFB2DE}"/>
    <cellStyle name="入力 3 2 3 5 15 3" xfId="33848" xr:uid="{47B8346C-1A92-40B5-8927-7A65179B7F8D}"/>
    <cellStyle name="入力 3 2 3 5 16" xfId="12788" xr:uid="{00C7322D-47C6-4DBA-9EC6-39827D2557D7}"/>
    <cellStyle name="入力 3 2 3 5 16 2" xfId="23545" xr:uid="{A58C02DB-5486-4820-B019-66C0909167E7}"/>
    <cellStyle name="入力 3 2 3 5 16 2 2" xfId="45236" xr:uid="{FEE15A62-02E8-4792-B2FB-6EAFB9C2249B}"/>
    <cellStyle name="入力 3 2 3 5 16 3" xfId="34477" xr:uid="{2B28DA2A-D2DD-49A6-93CB-22741F6DE0F3}"/>
    <cellStyle name="入力 3 2 3 5 17" xfId="13459" xr:uid="{E80503FF-4E90-455D-BD80-E57EEA466A4D}"/>
    <cellStyle name="入力 3 2 3 5 17 2" xfId="35148" xr:uid="{B4913AA8-6943-4AF6-9F92-E895FAE36251}"/>
    <cellStyle name="入力 3 2 3 5 18" xfId="24388" xr:uid="{D7537C0F-5EBF-4F6F-B27F-5ABC0BB45E2C}"/>
    <cellStyle name="入力 3 2 3 5 19" xfId="46086" xr:uid="{ECD44469-A5CB-4041-B698-BC5A6F1A4493}"/>
    <cellStyle name="入力 3 2 3 5 2" xfId="3640" xr:uid="{2C161541-C8AE-4AC2-9223-5D4B5D61BD62}"/>
    <cellStyle name="入力 3 2 3 5 2 2" xfId="14396" xr:uid="{08611080-F95F-444F-8356-80B38A02239A}"/>
    <cellStyle name="入力 3 2 3 5 2 2 2" xfId="36086" xr:uid="{00A4170F-B715-4AE0-99E5-80D9B8F7CFCC}"/>
    <cellStyle name="入力 3 2 3 5 2 2 3" xfId="50297" xr:uid="{2A94679B-71AA-4A9C-A7F6-84297142ADBB}"/>
    <cellStyle name="入力 3 2 3 5 2 3" xfId="25328" xr:uid="{6712329E-E427-4CFE-8B75-B36C54E9D2CF}"/>
    <cellStyle name="入力 3 2 3 5 2 4" xfId="48128" xr:uid="{952B3865-68F5-4722-99ED-8D965957D9F2}"/>
    <cellStyle name="入力 3 2 3 5 20" xfId="46764" xr:uid="{B762F60D-3208-4752-897C-B5E6E2972C48}"/>
    <cellStyle name="入力 3 2 3 5 21" xfId="47448" xr:uid="{3CFD0B4F-81D7-4C2D-A811-4A43061A3BBC}"/>
    <cellStyle name="入力 3 2 3 5 3" xfId="4320" xr:uid="{EDEE8889-220D-409F-BA3A-2A3F9E0513F8}"/>
    <cellStyle name="入力 3 2 3 5 3 2" xfId="15076" xr:uid="{DD4EAA9C-20CF-4E41-BDD0-C36B0BD6DC37}"/>
    <cellStyle name="入力 3 2 3 5 3 2 2" xfId="36766" xr:uid="{E56F3FD3-1AA8-4681-89A4-B966D8238F9B}"/>
    <cellStyle name="入力 3 2 3 5 3 2 3" xfId="50977" xr:uid="{F8B9B00C-E402-4266-81D6-2833B81091B6}"/>
    <cellStyle name="入力 3 2 3 5 3 3" xfId="26008" xr:uid="{D2804080-DD2E-417E-9FBD-6B92886FFAC6}"/>
    <cellStyle name="入力 3 2 3 5 3 4" xfId="48808" xr:uid="{30490EEA-7C4F-4719-89F4-038F0F718535}"/>
    <cellStyle name="入力 3 2 3 5 4" xfId="4996" xr:uid="{6B03FB3A-A9D6-4CC6-9C14-9103283BC4CE}"/>
    <cellStyle name="入力 3 2 3 5 4 2" xfId="15752" xr:uid="{8AAE63C4-94F5-4BD6-B2B8-3C524042E539}"/>
    <cellStyle name="入力 3 2 3 5 4 2 2" xfId="37442" xr:uid="{4CCFC571-F9C7-4F7C-892F-74253C788AF3}"/>
    <cellStyle name="入力 3 2 3 5 4 3" xfId="26684" xr:uid="{F93E67E4-DA5D-4683-8DA9-2314807A0C80}"/>
    <cellStyle name="入力 3 2 3 5 4 4" xfId="49617" xr:uid="{C26BAC22-5834-4D8E-815B-5C5B29B9D226}"/>
    <cellStyle name="入力 3 2 3 5 5" xfId="5676" xr:uid="{0D3102B7-5E9D-4387-A25F-304FEDD97EC5}"/>
    <cellStyle name="入力 3 2 3 5 5 2" xfId="16432" xr:uid="{8C9D6827-AE0D-4A51-8BA4-CEEAD00FF48E}"/>
    <cellStyle name="入力 3 2 3 5 5 2 2" xfId="38122" xr:uid="{FD0838F5-DF63-4520-865D-B3C4384AF7B5}"/>
    <cellStyle name="入力 3 2 3 5 5 3" xfId="27363" xr:uid="{0053F847-E13D-4BFA-83C7-1DF616A61B27}"/>
    <cellStyle name="入力 3 2 3 5 6" xfId="6359" xr:uid="{1437F2B2-9FB8-4BEE-BB92-8E92B5D242E8}"/>
    <cellStyle name="入力 3 2 3 5 6 2" xfId="17115" xr:uid="{5DCA6D39-B201-458B-B35E-635A0B53EAF6}"/>
    <cellStyle name="入力 3 2 3 5 6 2 2" xfId="38805" xr:uid="{FACA0717-873D-4039-8FE3-4004A154DCF5}"/>
    <cellStyle name="入力 3 2 3 5 6 3" xfId="28046" xr:uid="{AB5EEC05-C704-46AF-A3E6-90E979E94C08}"/>
    <cellStyle name="入力 3 2 3 5 7" xfId="7038" xr:uid="{1C73D1D4-727A-4F36-A9BF-281C6D901599}"/>
    <cellStyle name="入力 3 2 3 5 7 2" xfId="17794" xr:uid="{F7777701-1D25-4F26-A290-078AA02C701C}"/>
    <cellStyle name="入力 3 2 3 5 7 2 2" xfId="39484" xr:uid="{FE3B1F83-5525-4E50-98AC-823FEC11EF35}"/>
    <cellStyle name="入力 3 2 3 5 7 3" xfId="28725" xr:uid="{90A3A95B-7B52-4D4F-A7B8-A09A6542EB2A}"/>
    <cellStyle name="入力 3 2 3 5 8" xfId="7701" xr:uid="{BBAD723C-D6E8-4B3B-96E3-5D1C7A9B901C}"/>
    <cellStyle name="入力 3 2 3 5 8 2" xfId="18457" xr:uid="{5186C4CD-3628-4494-96BD-780BAD4FB4E7}"/>
    <cellStyle name="入力 3 2 3 5 8 2 2" xfId="40148" xr:uid="{97D23889-E9A3-4ABA-B74F-29313B7F9787}"/>
    <cellStyle name="入力 3 2 3 5 8 3" xfId="29389" xr:uid="{D07DFECA-82A7-47E8-8F18-51C841C44051}"/>
    <cellStyle name="入力 3 2 3 5 9" xfId="8337" xr:uid="{DB745115-526E-4E69-BACA-124C6849ACE6}"/>
    <cellStyle name="入力 3 2 3 5 9 2" xfId="19093" xr:uid="{3DB0CD73-1AE7-405C-8999-877424AD7FD3}"/>
    <cellStyle name="入力 3 2 3 5 9 2 2" xfId="40784" xr:uid="{B5CB431C-0728-4CB9-98AC-45E2AFAE441D}"/>
    <cellStyle name="入力 3 2 3 5 9 3" xfId="30025" xr:uid="{D762E8ED-EBDB-4C4E-A8A3-5D57081D95DB}"/>
    <cellStyle name="入力 3 2 3 6" xfId="3033" xr:uid="{FCC4ACDD-2B51-4D46-B6D7-8E47534F38C2}"/>
    <cellStyle name="入力 3 2 3 6 10" xfId="9061" xr:uid="{414F6CD0-63A9-42D2-AA7E-C23E5BCE05DD}"/>
    <cellStyle name="入力 3 2 3 6 10 2" xfId="19818" xr:uid="{116ACCB6-D50E-44D7-BDED-BC1A703A37F0}"/>
    <cellStyle name="入力 3 2 3 6 10 2 2" xfId="41509" xr:uid="{EC85498F-3D08-4FC9-BAE5-23B6DA10B91D}"/>
    <cellStyle name="入力 3 2 3 6 10 3" xfId="30750" xr:uid="{086812EB-7324-48C2-A43A-A088FECD31FE}"/>
    <cellStyle name="入力 3 2 3 6 11" xfId="9687" xr:uid="{174DFBB7-A604-45E8-9178-9EDE12A4E258}"/>
    <cellStyle name="入力 3 2 3 6 11 2" xfId="20444" xr:uid="{4041D41D-194D-40BA-B31A-BC6731AAA585}"/>
    <cellStyle name="入力 3 2 3 6 11 2 2" xfId="42135" xr:uid="{0AD7F154-4232-46F1-8557-DE0E370BFA61}"/>
    <cellStyle name="入力 3 2 3 6 11 3" xfId="31376" xr:uid="{36A3C5DB-3292-4ECB-A552-25F0AE7DC72E}"/>
    <cellStyle name="入力 3 2 3 6 12" xfId="10322" xr:uid="{F93CF1CE-4385-4395-B208-74F2BC0EEFAA}"/>
    <cellStyle name="入力 3 2 3 6 12 2" xfId="21079" xr:uid="{F258164E-43DD-410C-8BE6-A77692901302}"/>
    <cellStyle name="入力 3 2 3 6 12 2 2" xfId="42770" xr:uid="{50454DEB-9187-4C64-BF95-51C4C47800B6}"/>
    <cellStyle name="入力 3 2 3 6 12 3" xfId="32011" xr:uid="{AD61C679-BD0F-4505-86F6-EC099CAEF1A1}"/>
    <cellStyle name="入力 3 2 3 6 13" xfId="10974" xr:uid="{1CF99714-140D-40C7-A9BF-7551EACFD8BB}"/>
    <cellStyle name="入力 3 2 3 6 13 2" xfId="21731" xr:uid="{9CCC8D34-54DD-439B-94C0-514CFC8BD935}"/>
    <cellStyle name="入力 3 2 3 6 13 2 2" xfId="43422" xr:uid="{31006042-4E19-4216-8187-CC94211D0CC7}"/>
    <cellStyle name="入力 3 2 3 6 13 3" xfId="32663" xr:uid="{36374F9B-07DC-4D1F-9A2A-A913C3F30FB0}"/>
    <cellStyle name="入力 3 2 3 6 14" xfId="11599" xr:uid="{AE792A9F-0EB4-400A-873E-34AEF3157E22}"/>
    <cellStyle name="入力 3 2 3 6 14 2" xfId="22356" xr:uid="{4B37D1F3-A436-4A61-9F09-7922550CBC4B}"/>
    <cellStyle name="入力 3 2 3 6 14 2 2" xfId="44047" xr:uid="{469A27E7-C98F-424B-B98D-5ED8C7A856A7}"/>
    <cellStyle name="入力 3 2 3 6 14 3" xfId="33288" xr:uid="{EC4571D8-3861-44AE-B801-EEA73D6B6E67}"/>
    <cellStyle name="入力 3 2 3 6 15" xfId="12204" xr:uid="{1AA16531-4F8B-4CF8-A36F-443419DE518C}"/>
    <cellStyle name="入力 3 2 3 6 15 2" xfId="22961" xr:uid="{ADFC7873-62E1-4390-BD61-26E4109BCA20}"/>
    <cellStyle name="入力 3 2 3 6 15 2 2" xfId="44652" xr:uid="{AC5AD517-FAC4-4903-BC13-EA7E51E5148C}"/>
    <cellStyle name="入力 3 2 3 6 15 3" xfId="33893" xr:uid="{39ED76D9-E910-4ED3-AB2C-E1C9FEDDB178}"/>
    <cellStyle name="入力 3 2 3 6 16" xfId="12833" xr:uid="{C6DA5F9B-286B-43D4-9876-FA7CD8B8436E}"/>
    <cellStyle name="入力 3 2 3 6 16 2" xfId="23590" xr:uid="{FE066C89-94B2-4103-BEE2-C5209129C4C3}"/>
    <cellStyle name="入力 3 2 3 6 16 2 2" xfId="45281" xr:uid="{71DE1FEE-7C73-4394-8184-35076CD8D28B}"/>
    <cellStyle name="入力 3 2 3 6 16 3" xfId="34522" xr:uid="{88DF8955-A965-4AEC-9F32-E16078440B62}"/>
    <cellStyle name="入力 3 2 3 6 17" xfId="13504" xr:uid="{50205144-629D-4BA2-BFDB-FE982476712A}"/>
    <cellStyle name="入力 3 2 3 6 17 2" xfId="35193" xr:uid="{4C2812D8-815C-434E-9374-95DA930BC359}"/>
    <cellStyle name="入力 3 2 3 6 18" xfId="24433" xr:uid="{007CD7DB-8943-4B42-A9BA-27AF0DD86DAF}"/>
    <cellStyle name="入力 3 2 3 6 19" xfId="46131" xr:uid="{27CCE2CB-933D-4FD5-B140-74F2EB34D4DE}"/>
    <cellStyle name="入力 3 2 3 6 2" xfId="3685" xr:uid="{05826EC8-C905-4F50-B713-AD302F02A8D7}"/>
    <cellStyle name="入力 3 2 3 6 2 2" xfId="14441" xr:uid="{98AB2E28-48EF-483D-845A-2BBFC6FEB847}"/>
    <cellStyle name="入力 3 2 3 6 2 2 2" xfId="36131" xr:uid="{DF9BFEE8-292A-4034-BD3A-ADABCB9CAE5F}"/>
    <cellStyle name="入力 3 2 3 6 2 2 3" xfId="50342" xr:uid="{55289006-6C8D-4E5F-B185-BED039DBDD33}"/>
    <cellStyle name="入力 3 2 3 6 2 3" xfId="25373" xr:uid="{A9F93358-0454-4FE8-8BD9-463A397DEFC8}"/>
    <cellStyle name="入力 3 2 3 6 2 4" xfId="48173" xr:uid="{7115582C-C699-41BE-BF46-D9001B16D483}"/>
    <cellStyle name="入力 3 2 3 6 20" xfId="46809" xr:uid="{CC57DCB1-3D97-43E1-92BE-1A68869D5EE6}"/>
    <cellStyle name="入力 3 2 3 6 21" xfId="47493" xr:uid="{C5FFF99A-F2A6-49FE-A3EC-DF74CB0B9B2E}"/>
    <cellStyle name="入力 3 2 3 6 3" xfId="4365" xr:uid="{D9D15000-C890-493F-8B45-9B50A370CD4C}"/>
    <cellStyle name="入力 3 2 3 6 3 2" xfId="15121" xr:uid="{DCFB21AB-6868-424E-A711-B6F4B9FDBA2C}"/>
    <cellStyle name="入力 3 2 3 6 3 2 2" xfId="36811" xr:uid="{B2B9826F-E972-4DF5-89FA-23513E91E016}"/>
    <cellStyle name="入力 3 2 3 6 3 2 3" xfId="51022" xr:uid="{92EA3833-49DC-4CCB-AE94-1B3A165F0CE3}"/>
    <cellStyle name="入力 3 2 3 6 3 3" xfId="26053" xr:uid="{DEF84E05-1D64-4BF7-8469-923D4697CED8}"/>
    <cellStyle name="入力 3 2 3 6 3 4" xfId="48853" xr:uid="{008F762F-E213-4B04-933F-A0BF48021D34}"/>
    <cellStyle name="入力 3 2 3 6 4" xfId="5041" xr:uid="{75FDC6C8-96BF-4C7F-8954-A217FF1FBB24}"/>
    <cellStyle name="入力 3 2 3 6 4 2" xfId="15797" xr:uid="{DB22149F-E0FD-43D7-93B9-F5E5E2CC4218}"/>
    <cellStyle name="入力 3 2 3 6 4 2 2" xfId="37487" xr:uid="{EEE485E0-66CB-45C9-A01A-10ED49B4F067}"/>
    <cellStyle name="入力 3 2 3 6 4 3" xfId="26729" xr:uid="{E754FC29-7E48-47BE-A618-5ABCBBD59C03}"/>
    <cellStyle name="入力 3 2 3 6 4 4" xfId="49662" xr:uid="{CA41A12A-2564-4044-872A-75316296BFE8}"/>
    <cellStyle name="入力 3 2 3 6 5" xfId="5721" xr:uid="{E75B29B7-45DC-4FE1-83D7-BE1D492BF17D}"/>
    <cellStyle name="入力 3 2 3 6 5 2" xfId="16477" xr:uid="{C9B245C9-F5D6-45FE-97B4-AF31DED49E2C}"/>
    <cellStyle name="入力 3 2 3 6 5 2 2" xfId="38167" xr:uid="{5CE9026F-9D33-4DF6-BC99-FF71D98D6561}"/>
    <cellStyle name="入力 3 2 3 6 5 3" xfId="27408" xr:uid="{F9347195-C3B8-4D2D-AC77-FBDF641D92DD}"/>
    <cellStyle name="入力 3 2 3 6 6" xfId="6404" xr:uid="{C5F1C81A-882B-45DB-BDEC-02CBACDE2DC8}"/>
    <cellStyle name="入力 3 2 3 6 6 2" xfId="17160" xr:uid="{EE7B1035-D958-4FF3-9951-616447F7BCC1}"/>
    <cellStyle name="入力 3 2 3 6 6 2 2" xfId="38850" xr:uid="{6E10AFEF-E36B-4693-9828-7E720278FC8C}"/>
    <cellStyle name="入力 3 2 3 6 6 3" xfId="28091" xr:uid="{F88874BF-127C-4430-98A6-F794E3190FDF}"/>
    <cellStyle name="入力 3 2 3 6 7" xfId="7083" xr:uid="{B4DA8E83-C1FD-4CDB-8DCE-E5194DF1B257}"/>
    <cellStyle name="入力 3 2 3 6 7 2" xfId="17839" xr:uid="{A65E10C5-7EC2-46DE-9D53-E946E496C936}"/>
    <cellStyle name="入力 3 2 3 6 7 2 2" xfId="39529" xr:uid="{71D63069-78CF-4953-89DA-AAF33F6E8310}"/>
    <cellStyle name="入力 3 2 3 6 7 3" xfId="28770" xr:uid="{3F72D657-F9C4-404F-BF52-BDCA466E3E66}"/>
    <cellStyle name="入力 3 2 3 6 8" xfId="7746" xr:uid="{EA430E6F-06AD-4F13-9A01-F546D1E977A3}"/>
    <cellStyle name="入力 3 2 3 6 8 2" xfId="18502" xr:uid="{9F35ECAD-9E2E-466D-BA62-1CCA359ED309}"/>
    <cellStyle name="入力 3 2 3 6 8 2 2" xfId="40193" xr:uid="{3295602A-7B7A-4FC0-B56E-196B4FB2A558}"/>
    <cellStyle name="入力 3 2 3 6 8 3" xfId="29434" xr:uid="{97DE40B6-DDDC-4219-AB10-773A4FD59C7C}"/>
    <cellStyle name="入力 3 2 3 6 9" xfId="8382" xr:uid="{DB631CC8-8CB2-4154-BDC7-9F2E2214F7C8}"/>
    <cellStyle name="入力 3 2 3 6 9 2" xfId="19138" xr:uid="{89A0879B-E9E8-496B-978B-6B90EF327F6A}"/>
    <cellStyle name="入力 3 2 3 6 9 2 2" xfId="40829" xr:uid="{C52000C3-EBDE-48BE-91A8-2D3A138FB126}"/>
    <cellStyle name="入力 3 2 3 6 9 3" xfId="30070" xr:uid="{B5A86FB3-22F6-431E-9123-FB9BD87FB7B2}"/>
    <cellStyle name="入力 3 2 3 7" xfId="3078" xr:uid="{71DAEEDE-7B51-4B56-A554-4B70BDC3DE07}"/>
    <cellStyle name="入力 3 2 3 7 10" xfId="9106" xr:uid="{E0C5A9F8-2267-4376-94D2-911FD6A45C87}"/>
    <cellStyle name="入力 3 2 3 7 10 2" xfId="19863" xr:uid="{2673E1E0-1AA4-4547-BCCC-46D3C7972838}"/>
    <cellStyle name="入力 3 2 3 7 10 2 2" xfId="41554" xr:uid="{99829A09-E7CA-4520-B7AB-6D29524CF111}"/>
    <cellStyle name="入力 3 2 3 7 10 3" xfId="30795" xr:uid="{6F45E164-527A-4B98-9DE6-1EC72785E614}"/>
    <cellStyle name="入力 3 2 3 7 11" xfId="9732" xr:uid="{11365AC5-8221-421E-B439-C09AA2E1D537}"/>
    <cellStyle name="入力 3 2 3 7 11 2" xfId="20489" xr:uid="{78305DE8-1ABB-4219-A062-61E5CFAC00C7}"/>
    <cellStyle name="入力 3 2 3 7 11 2 2" xfId="42180" xr:uid="{37C43978-E03F-4FF8-9E3B-A9535D43B532}"/>
    <cellStyle name="入力 3 2 3 7 11 3" xfId="31421" xr:uid="{D4519394-EA27-45C4-B3C4-076D426FC15C}"/>
    <cellStyle name="入力 3 2 3 7 12" xfId="10367" xr:uid="{83949042-E077-4ACD-BBFB-3F89450AB354}"/>
    <cellStyle name="入力 3 2 3 7 12 2" xfId="21124" xr:uid="{AD19B628-EEB2-4CEA-BDB0-A0E983CC7570}"/>
    <cellStyle name="入力 3 2 3 7 12 2 2" xfId="42815" xr:uid="{5BE57BE8-45C9-4C5F-8DC2-74D7CF4DB45C}"/>
    <cellStyle name="入力 3 2 3 7 12 3" xfId="32056" xr:uid="{C4B33672-AFB8-4ECE-B4FF-0B33E9B51750}"/>
    <cellStyle name="入力 3 2 3 7 13" xfId="11019" xr:uid="{E9BC20EF-B7B1-420C-929C-3F970D5D0EC2}"/>
    <cellStyle name="入力 3 2 3 7 13 2" xfId="21776" xr:uid="{DBA55245-2438-4A8A-B83B-FCFECFBB50A9}"/>
    <cellStyle name="入力 3 2 3 7 13 2 2" xfId="43467" xr:uid="{300B864C-4C6D-4310-94D0-F3D9C7A4D1D3}"/>
    <cellStyle name="入力 3 2 3 7 13 3" xfId="32708" xr:uid="{A4CB7C4B-BC98-42DF-80F5-A5C1B86D5C58}"/>
    <cellStyle name="入力 3 2 3 7 14" xfId="11644" xr:uid="{CA7C3035-F165-4878-9F06-9087B340C1BA}"/>
    <cellStyle name="入力 3 2 3 7 14 2" xfId="22401" xr:uid="{BB2BF04F-2E7D-4FFF-B629-692D042EA9F5}"/>
    <cellStyle name="入力 3 2 3 7 14 2 2" xfId="44092" xr:uid="{3C8577C6-FE08-41F0-8353-A5A2C6C85152}"/>
    <cellStyle name="入力 3 2 3 7 14 3" xfId="33333" xr:uid="{B37F88BB-F9E8-4DA9-8E05-4CF7C549AEEC}"/>
    <cellStyle name="入力 3 2 3 7 15" xfId="12249" xr:uid="{E56CE4EE-FC4F-4BCD-B74A-E20EEBF7DAB4}"/>
    <cellStyle name="入力 3 2 3 7 15 2" xfId="23006" xr:uid="{20D97210-38F8-4DC9-9B61-44B117EB2337}"/>
    <cellStyle name="入力 3 2 3 7 15 2 2" xfId="44697" xr:uid="{4B873BC7-D403-4545-9B6F-A3339A7C7173}"/>
    <cellStyle name="入力 3 2 3 7 15 3" xfId="33938" xr:uid="{F5F9057A-12B3-48D8-AD18-702FFB68F2D5}"/>
    <cellStyle name="入力 3 2 3 7 16" xfId="12878" xr:uid="{7EA2C51B-3F27-44CE-BE68-829251A56E56}"/>
    <cellStyle name="入力 3 2 3 7 16 2" xfId="23635" xr:uid="{D9994B12-EAAA-457F-BFAE-10F8BEAF9519}"/>
    <cellStyle name="入力 3 2 3 7 16 2 2" xfId="45326" xr:uid="{3D4587D1-D142-4E36-AD13-A99C45D84413}"/>
    <cellStyle name="入力 3 2 3 7 16 3" xfId="34567" xr:uid="{F353572D-17A3-454A-9EAD-EBC3B7A0B3D6}"/>
    <cellStyle name="入力 3 2 3 7 17" xfId="13549" xr:uid="{D797275A-BCD1-48E8-AECC-1F6377D220C6}"/>
    <cellStyle name="入力 3 2 3 7 17 2" xfId="35238" xr:uid="{45FEC653-6C6F-4E1D-9E6B-EC0393016910}"/>
    <cellStyle name="入力 3 2 3 7 18" xfId="24478" xr:uid="{156A9405-CED5-4131-9632-370F61F524BB}"/>
    <cellStyle name="入力 3 2 3 7 19" xfId="46176" xr:uid="{4D981224-0289-4EE6-8F3F-FD3093E45EEA}"/>
    <cellStyle name="入力 3 2 3 7 2" xfId="3730" xr:uid="{AB2FACD6-A348-4854-B419-BCE0BC6408EB}"/>
    <cellStyle name="入力 3 2 3 7 2 2" xfId="14486" xr:uid="{F675916B-12AC-472A-855A-668733637AD2}"/>
    <cellStyle name="入力 3 2 3 7 2 2 2" xfId="36176" xr:uid="{89E481A6-6022-4852-A365-F76F3AE51DED}"/>
    <cellStyle name="入力 3 2 3 7 2 2 3" xfId="50387" xr:uid="{40651E8C-28FA-4C81-A81D-814D48D572F1}"/>
    <cellStyle name="入力 3 2 3 7 2 3" xfId="25418" xr:uid="{9580AC11-1D2D-4282-9AE5-F166C3936327}"/>
    <cellStyle name="入力 3 2 3 7 2 4" xfId="48218" xr:uid="{511A4ECD-3A34-4CA0-BE85-02842B5AD461}"/>
    <cellStyle name="入力 3 2 3 7 20" xfId="46854" xr:uid="{06C4C524-C193-41D0-BD56-F2DEE07E1C6A}"/>
    <cellStyle name="入力 3 2 3 7 21" xfId="47538" xr:uid="{7BEB24A5-6C9D-42D5-BC9B-9C8BB99BAD1C}"/>
    <cellStyle name="入力 3 2 3 7 3" xfId="4410" xr:uid="{473E3B6C-BC2F-4534-BA77-A1E6DAD0E892}"/>
    <cellStyle name="入力 3 2 3 7 3 2" xfId="15166" xr:uid="{18AFD449-7251-45E3-B88E-6624DEAF4FC6}"/>
    <cellStyle name="入力 3 2 3 7 3 2 2" xfId="36856" xr:uid="{FAC9B74E-9ACB-4C61-B43F-14588FEC89FE}"/>
    <cellStyle name="入力 3 2 3 7 3 2 3" xfId="51067" xr:uid="{79813696-4382-442D-9AE1-50E31819615D}"/>
    <cellStyle name="入力 3 2 3 7 3 3" xfId="26098" xr:uid="{E93D9FD4-0540-4CB2-BD48-C66280E41A58}"/>
    <cellStyle name="入力 3 2 3 7 3 4" xfId="48898" xr:uid="{D95365AE-276B-4CB9-8B08-1E8D8F681084}"/>
    <cellStyle name="入力 3 2 3 7 4" xfId="5086" xr:uid="{F68FE8F8-1495-4308-BADF-A30BEE8B3E87}"/>
    <cellStyle name="入力 3 2 3 7 4 2" xfId="15842" xr:uid="{20A6D869-FB95-4870-8D55-52E7C2B9582C}"/>
    <cellStyle name="入力 3 2 3 7 4 2 2" xfId="37532" xr:uid="{53D81839-937A-40A4-BD5C-E8C436571693}"/>
    <cellStyle name="入力 3 2 3 7 4 3" xfId="26774" xr:uid="{94D09243-7FE6-4097-8924-F01A3FB26621}"/>
    <cellStyle name="入力 3 2 3 7 4 4" xfId="49707" xr:uid="{F335B369-E1C4-4FE8-A10D-5C5C7DF47BC0}"/>
    <cellStyle name="入力 3 2 3 7 5" xfId="5766" xr:uid="{77E0763D-B599-435C-8F2C-F73C4FCD614D}"/>
    <cellStyle name="入力 3 2 3 7 5 2" xfId="16522" xr:uid="{0D4498A0-C2B0-46E4-975D-A22A341E3999}"/>
    <cellStyle name="入力 3 2 3 7 5 2 2" xfId="38212" xr:uid="{6A3506F6-D679-4F34-882A-D69D7987D0E1}"/>
    <cellStyle name="入力 3 2 3 7 5 3" xfId="27453" xr:uid="{D6DF0795-7F13-4A54-89B2-04B7AB71180A}"/>
    <cellStyle name="入力 3 2 3 7 6" xfId="6449" xr:uid="{9D1183E7-0DB4-43EA-9A17-DD1137B1B832}"/>
    <cellStyle name="入力 3 2 3 7 6 2" xfId="17205" xr:uid="{66D89FB9-2FC9-4CD6-BF92-4A91F1B54837}"/>
    <cellStyle name="入力 3 2 3 7 6 2 2" xfId="38895" xr:uid="{3FA1500E-65E0-4563-AF5D-14ED5C8994A9}"/>
    <cellStyle name="入力 3 2 3 7 6 3" xfId="28136" xr:uid="{73D4B888-47A6-4EEC-942C-40360A31983D}"/>
    <cellStyle name="入力 3 2 3 7 7" xfId="7128" xr:uid="{D71FA98C-E5AB-46CE-994E-44E54FCE8526}"/>
    <cellStyle name="入力 3 2 3 7 7 2" xfId="17884" xr:uid="{1BB2ABC9-4059-4F3B-BE18-FC9C6D9750A5}"/>
    <cellStyle name="入力 3 2 3 7 7 2 2" xfId="39574" xr:uid="{E7112619-307F-472A-92BE-97A40E9046FE}"/>
    <cellStyle name="入力 3 2 3 7 7 3" xfId="28815" xr:uid="{BDFF9653-A80E-4792-8CB1-FCADB263F160}"/>
    <cellStyle name="入力 3 2 3 7 8" xfId="7791" xr:uid="{A180B115-B8A3-43A3-A857-9C97FB9C5F3F}"/>
    <cellStyle name="入力 3 2 3 7 8 2" xfId="18547" xr:uid="{EF99ADDE-A6CE-40D1-953D-DA3E13366B03}"/>
    <cellStyle name="入力 3 2 3 7 8 2 2" xfId="40238" xr:uid="{43DE4D5E-5557-4D51-940F-4CD3799EA17C}"/>
    <cellStyle name="入力 3 2 3 7 8 3" xfId="29479" xr:uid="{E5831A99-D1B5-440B-8E84-DA44AD43983F}"/>
    <cellStyle name="入力 3 2 3 7 9" xfId="8427" xr:uid="{08F1D292-3D0A-4FFB-A947-7E0F0DA2D69D}"/>
    <cellStyle name="入力 3 2 3 7 9 2" xfId="19183" xr:uid="{979CBC4A-F06C-440D-A63D-3DBCB176C1AF}"/>
    <cellStyle name="入力 3 2 3 7 9 2 2" xfId="40874" xr:uid="{36A03E2E-6582-4C62-8020-5899B93B3B1E}"/>
    <cellStyle name="入力 3 2 3 7 9 3" xfId="30115" xr:uid="{814AD1FF-E615-44F3-A802-D1276EE5880C}"/>
    <cellStyle name="入力 3 2 3 8" xfId="3138" xr:uid="{477A5C43-7B70-4CE4-B663-EBD2C64F237D}"/>
    <cellStyle name="入力 3 2 3 8 10" xfId="9166" xr:uid="{81C1B0A0-6200-4311-A296-BAA5E53A6F21}"/>
    <cellStyle name="入力 3 2 3 8 10 2" xfId="19923" xr:uid="{E90ED3B6-795B-4BAC-ADE8-9CD6C3DFE9F6}"/>
    <cellStyle name="入力 3 2 3 8 10 2 2" xfId="41614" xr:uid="{13083B2B-5130-44EC-B4FF-E664272D4418}"/>
    <cellStyle name="入力 3 2 3 8 10 3" xfId="30855" xr:uid="{E68FBA2B-082C-409B-95F5-D00D0129AB9E}"/>
    <cellStyle name="入力 3 2 3 8 11" xfId="9792" xr:uid="{B36B69B1-4064-4A85-A6AE-C134B2F8E313}"/>
    <cellStyle name="入力 3 2 3 8 11 2" xfId="20549" xr:uid="{A2C7515F-1DDB-4EF7-B738-3913AEDD19DB}"/>
    <cellStyle name="入力 3 2 3 8 11 2 2" xfId="42240" xr:uid="{347E4A63-BCE6-43AF-A55A-6EC8CCFE1EF9}"/>
    <cellStyle name="入力 3 2 3 8 11 3" xfId="31481" xr:uid="{807AD130-5951-4A42-82EE-84ED8F85334A}"/>
    <cellStyle name="入力 3 2 3 8 12" xfId="10427" xr:uid="{682622F7-6A82-42AB-81D2-4EB72B45B142}"/>
    <cellStyle name="入力 3 2 3 8 12 2" xfId="21184" xr:uid="{4BFD6656-A147-43C8-9FB2-9F6C37CDA666}"/>
    <cellStyle name="入力 3 2 3 8 12 2 2" xfId="42875" xr:uid="{6C924F65-E467-4F8B-AAC5-D8D6CFA1E480}"/>
    <cellStyle name="入力 3 2 3 8 12 3" xfId="32116" xr:uid="{C2C9FD8C-E7C4-4218-B261-058D27004423}"/>
    <cellStyle name="入力 3 2 3 8 13" xfId="11079" xr:uid="{38E452F6-70D9-4510-B7E7-66C3666DB07C}"/>
    <cellStyle name="入力 3 2 3 8 13 2" xfId="21836" xr:uid="{B11B3082-25BB-4072-A8EE-8DA7032225F4}"/>
    <cellStyle name="入力 3 2 3 8 13 2 2" xfId="43527" xr:uid="{1F6F3ACF-5256-477B-8594-E45457ABB410}"/>
    <cellStyle name="入力 3 2 3 8 13 3" xfId="32768" xr:uid="{6901DF71-0DDA-424A-A01A-05B82D9DAACD}"/>
    <cellStyle name="入力 3 2 3 8 14" xfId="11704" xr:uid="{4CD8D5B2-7756-4C6F-93BA-5F670E415371}"/>
    <cellStyle name="入力 3 2 3 8 14 2" xfId="22461" xr:uid="{C51201EE-E846-44CF-A888-05D88538FF10}"/>
    <cellStyle name="入力 3 2 3 8 14 2 2" xfId="44152" xr:uid="{46988D6A-24ED-48AE-BFC0-9B698DC4AC0C}"/>
    <cellStyle name="入力 3 2 3 8 14 3" xfId="33393" xr:uid="{A46A06E8-BACD-47A8-A57B-23E56ED03258}"/>
    <cellStyle name="入力 3 2 3 8 15" xfId="12309" xr:uid="{D12C48AE-CC00-4684-8B78-A7FB49539E4D}"/>
    <cellStyle name="入力 3 2 3 8 15 2" xfId="23066" xr:uid="{A42F24DE-F09D-4801-BDF5-72A84456B549}"/>
    <cellStyle name="入力 3 2 3 8 15 2 2" xfId="44757" xr:uid="{A44E7F02-EF80-4631-9766-9D241683A792}"/>
    <cellStyle name="入力 3 2 3 8 15 3" xfId="33998" xr:uid="{243344C4-C253-4A19-A5CE-2FED8DEBFDD9}"/>
    <cellStyle name="入力 3 2 3 8 16" xfId="12938" xr:uid="{6EEF1E54-9E86-4C9B-824B-67A6B3F2F4CA}"/>
    <cellStyle name="入力 3 2 3 8 16 2" xfId="23695" xr:uid="{E4D7E195-9CF3-4A88-91F4-AC16080D71CC}"/>
    <cellStyle name="入力 3 2 3 8 16 2 2" xfId="45386" xr:uid="{35932893-163C-4127-A4D9-540690EE0FF9}"/>
    <cellStyle name="入力 3 2 3 8 16 3" xfId="34627" xr:uid="{3F70D3A1-AD81-4633-99AF-1D5A0CA34125}"/>
    <cellStyle name="入力 3 2 3 8 17" xfId="13609" xr:uid="{F8877217-C323-4A9B-940A-F633CF80DA4F}"/>
    <cellStyle name="入力 3 2 3 8 17 2" xfId="35298" xr:uid="{934D1FDC-BC9B-4A3E-B37E-6A3550017C24}"/>
    <cellStyle name="入力 3 2 3 8 18" xfId="24538" xr:uid="{7115A8F2-B9FF-41DB-AF09-43EF8830E2A4}"/>
    <cellStyle name="入力 3 2 3 8 19" xfId="46236" xr:uid="{DD98E3D2-73CA-4D83-8FDD-51233135A8D0}"/>
    <cellStyle name="入力 3 2 3 8 2" xfId="3790" xr:uid="{B3E323E2-B502-455D-803A-74DBE9B8B24F}"/>
    <cellStyle name="入力 3 2 3 8 2 2" xfId="14546" xr:uid="{6BDC1481-1DA4-4542-BE0B-E173E71DD776}"/>
    <cellStyle name="入力 3 2 3 8 2 2 2" xfId="36236" xr:uid="{74E3E6BB-DCCB-404C-86D3-A2B5E052219D}"/>
    <cellStyle name="入力 3 2 3 8 2 2 3" xfId="50447" xr:uid="{A3259A54-C446-4D2E-A4C1-9380EBAE9F5A}"/>
    <cellStyle name="入力 3 2 3 8 2 3" xfId="25478" xr:uid="{DE40E13E-B59C-4317-B8B4-78F6BAED92AD}"/>
    <cellStyle name="入力 3 2 3 8 2 4" xfId="48278" xr:uid="{CFF30E9D-A89C-4695-B352-6299341029DB}"/>
    <cellStyle name="入力 3 2 3 8 20" xfId="46914" xr:uid="{BFF85071-77F0-4E44-9CDA-BA292402ED4E}"/>
    <cellStyle name="入力 3 2 3 8 21" xfId="47598" xr:uid="{2881E703-2065-4D19-81FA-7AC990A0BDC7}"/>
    <cellStyle name="入力 3 2 3 8 3" xfId="4470" xr:uid="{8691C741-A341-4FCD-A700-7B092670BDCF}"/>
    <cellStyle name="入力 3 2 3 8 3 2" xfId="15226" xr:uid="{D130969D-434F-4874-AE91-8F43181CC3EC}"/>
    <cellStyle name="入力 3 2 3 8 3 2 2" xfId="36916" xr:uid="{2DBFE034-1021-40B7-BE45-C864552BAF6B}"/>
    <cellStyle name="入力 3 2 3 8 3 2 3" xfId="51127" xr:uid="{09DF2ADB-0DF2-4FC2-BE62-2ED0F9255130}"/>
    <cellStyle name="入力 3 2 3 8 3 3" xfId="26158" xr:uid="{577B55AF-F6B3-49FA-9A6F-8B0C8A102827}"/>
    <cellStyle name="入力 3 2 3 8 3 4" xfId="48958" xr:uid="{3FAB8050-B31F-4585-B61E-8965B7002059}"/>
    <cellStyle name="入力 3 2 3 8 4" xfId="5146" xr:uid="{F9841009-D2BC-4CD4-B343-D537550EC714}"/>
    <cellStyle name="入力 3 2 3 8 4 2" xfId="15902" xr:uid="{CAE22049-56EB-405A-9BBE-13572CF99BCC}"/>
    <cellStyle name="入力 3 2 3 8 4 2 2" xfId="37592" xr:uid="{2511CBF8-7FF7-4081-A342-3F65CC3C9F5E}"/>
    <cellStyle name="入力 3 2 3 8 4 3" xfId="26834" xr:uid="{17CC1CDA-B53C-448C-A391-5B917179F91E}"/>
    <cellStyle name="入力 3 2 3 8 4 4" xfId="49767" xr:uid="{38A5329F-2452-47AC-A9D8-13338EFDCAF5}"/>
    <cellStyle name="入力 3 2 3 8 5" xfId="5826" xr:uid="{582D7727-0C51-409A-AD70-B7BAD471415F}"/>
    <cellStyle name="入力 3 2 3 8 5 2" xfId="16582" xr:uid="{58281762-362B-4DCD-966F-2F6281262385}"/>
    <cellStyle name="入力 3 2 3 8 5 2 2" xfId="38272" xr:uid="{4D66B0F0-3C27-4995-8C76-89D260A06B63}"/>
    <cellStyle name="入力 3 2 3 8 5 3" xfId="27513" xr:uid="{BE28CBD8-72F5-40E5-A3A0-097FAE0F960C}"/>
    <cellStyle name="入力 3 2 3 8 6" xfId="6509" xr:uid="{C8120712-9925-43C6-8ED6-9381F527B1AF}"/>
    <cellStyle name="入力 3 2 3 8 6 2" xfId="17265" xr:uid="{099695F3-BD9F-46A6-A069-05EB25E0ACE6}"/>
    <cellStyle name="入力 3 2 3 8 6 2 2" xfId="38955" xr:uid="{666C3F0E-47EE-4FE5-B5F7-139D46BABB08}"/>
    <cellStyle name="入力 3 2 3 8 6 3" xfId="28196" xr:uid="{4488E63A-D6F2-4FBD-A76C-53A788A3E00A}"/>
    <cellStyle name="入力 3 2 3 8 7" xfId="7188" xr:uid="{8FDC75A6-DB4F-4052-998E-732A33374C72}"/>
    <cellStyle name="入力 3 2 3 8 7 2" xfId="17944" xr:uid="{90602C0E-E125-4B6F-90FD-24445A2EF637}"/>
    <cellStyle name="入力 3 2 3 8 7 2 2" xfId="39634" xr:uid="{DBC54233-5465-41E1-B8F8-CF7ACB73D175}"/>
    <cellStyle name="入力 3 2 3 8 7 3" xfId="28875" xr:uid="{A7C18F99-2B66-4930-82A8-86263C7B0754}"/>
    <cellStyle name="入力 3 2 3 8 8" xfId="7851" xr:uid="{040E8C1D-CD49-486B-90F1-E39BE0376E20}"/>
    <cellStyle name="入力 3 2 3 8 8 2" xfId="18607" xr:uid="{9C88E64A-AA84-42A9-852A-D2FD710ADAA9}"/>
    <cellStyle name="入力 3 2 3 8 8 2 2" xfId="40298" xr:uid="{8AF7C6B1-298C-4DFB-A05A-69B9F07871EB}"/>
    <cellStyle name="入力 3 2 3 8 8 3" xfId="29539" xr:uid="{BE1DF8DE-723E-4F4C-839C-0EEFEFB31647}"/>
    <cellStyle name="入力 3 2 3 8 9" xfId="8487" xr:uid="{18E65482-472C-4777-8F86-E65D33CC6343}"/>
    <cellStyle name="入力 3 2 3 8 9 2" xfId="19243" xr:uid="{F7D4B86A-02F1-476C-BD9A-06F5F2941954}"/>
    <cellStyle name="入力 3 2 3 8 9 2 2" xfId="40934" xr:uid="{E7F996A5-348D-4CC9-A97A-71C82B900422}"/>
    <cellStyle name="入力 3 2 3 8 9 3" xfId="30175" xr:uid="{CCFA5F69-C109-47DE-832E-28974529DE31}"/>
    <cellStyle name="入力 3 2 3 9" xfId="3198" xr:uid="{6FDB7AC0-376A-4AB8-AD1E-68021ED09FB8}"/>
    <cellStyle name="入力 3 2 3 9 10" xfId="9226" xr:uid="{36DCDDE8-D8C8-47A2-A51E-CBD57833F414}"/>
    <cellStyle name="入力 3 2 3 9 10 2" xfId="19983" xr:uid="{9E6D71C5-D0E2-4316-815C-545315A1D8AB}"/>
    <cellStyle name="入力 3 2 3 9 10 2 2" xfId="41674" xr:uid="{AD0B06F6-CF68-4A89-B8B1-38B4E7FAA5DC}"/>
    <cellStyle name="入力 3 2 3 9 10 3" xfId="30915" xr:uid="{155E32CE-4B0B-463A-B7DF-33084A77FE70}"/>
    <cellStyle name="入力 3 2 3 9 11" xfId="9852" xr:uid="{C4DB15E7-633E-41B6-A337-0E583E248C19}"/>
    <cellStyle name="入力 3 2 3 9 11 2" xfId="20609" xr:uid="{0F0760B1-78B8-47D4-8D37-12844D623D69}"/>
    <cellStyle name="入力 3 2 3 9 11 2 2" xfId="42300" xr:uid="{1294705C-21B8-43F0-BB2E-2CEC973E44C3}"/>
    <cellStyle name="入力 3 2 3 9 11 3" xfId="31541" xr:uid="{97C1521A-A8DE-45D2-A0BF-51B15CC19D64}"/>
    <cellStyle name="入力 3 2 3 9 12" xfId="10487" xr:uid="{E236075D-E4D1-4C8D-A544-B6B0295029E8}"/>
    <cellStyle name="入力 3 2 3 9 12 2" xfId="21244" xr:uid="{3EDD1CE8-FB97-46C3-ACBC-F8216651BCDD}"/>
    <cellStyle name="入力 3 2 3 9 12 2 2" xfId="42935" xr:uid="{883DC623-52E8-4450-9FC3-D5166B13CAFB}"/>
    <cellStyle name="入力 3 2 3 9 12 3" xfId="32176" xr:uid="{E74D008B-49CD-479F-B7A7-1B2865FB67CD}"/>
    <cellStyle name="入力 3 2 3 9 13" xfId="11139" xr:uid="{E08D1361-9462-43A5-9E76-8622A7CE062F}"/>
    <cellStyle name="入力 3 2 3 9 13 2" xfId="21896" xr:uid="{21BAF085-2476-4BB1-A0F6-AE874F803C62}"/>
    <cellStyle name="入力 3 2 3 9 13 2 2" xfId="43587" xr:uid="{F5A573A8-EE14-4369-B587-2FAF4762ED2A}"/>
    <cellStyle name="入力 3 2 3 9 13 3" xfId="32828" xr:uid="{7C53EC04-F9E5-4E22-BCB3-57475A473269}"/>
    <cellStyle name="入力 3 2 3 9 14" xfId="11764" xr:uid="{B59C4406-51A8-47AF-B881-6F6106A09B69}"/>
    <cellStyle name="入力 3 2 3 9 14 2" xfId="22521" xr:uid="{29E52A35-B53A-4292-9A0F-82FCD6B62809}"/>
    <cellStyle name="入力 3 2 3 9 14 2 2" xfId="44212" xr:uid="{5D6D86AF-D13D-447D-95BC-90EC7FD844A4}"/>
    <cellStyle name="入力 3 2 3 9 14 3" xfId="33453" xr:uid="{4C37CB66-30BC-4772-B42F-0029EC6C6352}"/>
    <cellStyle name="入力 3 2 3 9 15" xfId="12369" xr:uid="{2F983CEF-8321-43A0-8247-7A87EFA9C046}"/>
    <cellStyle name="入力 3 2 3 9 15 2" xfId="23126" xr:uid="{128C0AB8-4CBB-470E-BD01-D1BA2116AB01}"/>
    <cellStyle name="入力 3 2 3 9 15 2 2" xfId="44817" xr:uid="{17D77E0B-31AA-4252-B6D7-849B0AED181E}"/>
    <cellStyle name="入力 3 2 3 9 15 3" xfId="34058" xr:uid="{80C372CE-74F5-4A7D-8698-AC6227A909F6}"/>
    <cellStyle name="入力 3 2 3 9 16" xfId="12998" xr:uid="{ACE7F791-ED2A-4968-949B-A59EB3BAF56F}"/>
    <cellStyle name="入力 3 2 3 9 16 2" xfId="23755" xr:uid="{51A489AD-E914-4B47-BE9E-E02DD66BC6E0}"/>
    <cellStyle name="入力 3 2 3 9 16 2 2" xfId="45446" xr:uid="{9260B7B0-FCB7-4F1F-A916-D32751716468}"/>
    <cellStyle name="入力 3 2 3 9 16 3" xfId="34687" xr:uid="{C845B038-0491-401A-96A5-3CEF42909B17}"/>
    <cellStyle name="入力 3 2 3 9 17" xfId="13669" xr:uid="{2FE68DC7-C193-45A3-AFD5-6B74262E953A}"/>
    <cellStyle name="入力 3 2 3 9 17 2" xfId="35358" xr:uid="{B7AF3846-42CA-4D86-A749-3F76E05D23E2}"/>
    <cellStyle name="入力 3 2 3 9 18" xfId="24598" xr:uid="{C0196C80-C87B-434A-9D9F-1A801D6B3BD9}"/>
    <cellStyle name="入力 3 2 3 9 19" xfId="46296" xr:uid="{F7493AEE-1AA4-403E-BF22-42357AA4EBA4}"/>
    <cellStyle name="入力 3 2 3 9 2" xfId="3850" xr:uid="{55F9FCCC-9164-4BEA-ACAC-531FD495DBD4}"/>
    <cellStyle name="入力 3 2 3 9 2 2" xfId="14606" xr:uid="{710DE683-6E08-4C0D-B876-25C9B08394CC}"/>
    <cellStyle name="入力 3 2 3 9 2 2 2" xfId="36296" xr:uid="{804DAA56-3306-409C-A316-4C2902C5ABE0}"/>
    <cellStyle name="入力 3 2 3 9 2 2 3" xfId="50507" xr:uid="{60128B20-F7D2-4DEA-BE38-4CC3E7E848A2}"/>
    <cellStyle name="入力 3 2 3 9 2 3" xfId="25538" xr:uid="{A5562FEB-D6FA-416B-A895-49E510D0B7AE}"/>
    <cellStyle name="入力 3 2 3 9 2 4" xfId="48338" xr:uid="{4DD69E5C-FC94-48C5-A8BA-0137EDDFE16A}"/>
    <cellStyle name="入力 3 2 3 9 20" xfId="46974" xr:uid="{CE317D7B-CE04-47E2-9321-027EE7952FE4}"/>
    <cellStyle name="入力 3 2 3 9 21" xfId="47658" xr:uid="{07774152-B99D-4BD3-8FFC-4101FCAF05B9}"/>
    <cellStyle name="入力 3 2 3 9 3" xfId="4530" xr:uid="{9D282B52-BE68-4FD4-867D-B3A36F1C297C}"/>
    <cellStyle name="入力 3 2 3 9 3 2" xfId="15286" xr:uid="{99D2FB15-8C9A-4DE3-AB9E-A118F0D68615}"/>
    <cellStyle name="入力 3 2 3 9 3 2 2" xfId="36976" xr:uid="{1863EA22-251C-422D-8AE8-2C928523BA81}"/>
    <cellStyle name="入力 3 2 3 9 3 2 3" xfId="51187" xr:uid="{AE5E4E77-D3F1-412A-8A46-8F65403DD1AB}"/>
    <cellStyle name="入力 3 2 3 9 3 3" xfId="26218" xr:uid="{7AED5D31-2855-4B81-A5A0-494E99C0F356}"/>
    <cellStyle name="入力 3 2 3 9 3 4" xfId="49018" xr:uid="{D6935B9D-BCDF-4363-9F75-C2F4BA8D9333}"/>
    <cellStyle name="入力 3 2 3 9 4" xfId="5206" xr:uid="{D38F80CC-B7C7-42B2-9ADB-3B22910498FD}"/>
    <cellStyle name="入力 3 2 3 9 4 2" xfId="15962" xr:uid="{ABF3D31F-0E4A-43FF-AEFA-7051C7A69421}"/>
    <cellStyle name="入力 3 2 3 9 4 2 2" xfId="37652" xr:uid="{6AF9C08F-7C4B-49D7-84ED-1DA5FAE8E1D3}"/>
    <cellStyle name="入力 3 2 3 9 4 3" xfId="26894" xr:uid="{24FD5202-36E7-4F57-B794-B3E4211AC4BC}"/>
    <cellStyle name="入力 3 2 3 9 4 4" xfId="49827" xr:uid="{9237EA1A-6462-40BB-9224-DE433547CAC8}"/>
    <cellStyle name="入力 3 2 3 9 5" xfId="5886" xr:uid="{970DDB01-188F-437E-9667-1A372518952E}"/>
    <cellStyle name="入力 3 2 3 9 5 2" xfId="16642" xr:uid="{C668C7E4-CE73-4635-86E6-775BFC269917}"/>
    <cellStyle name="入力 3 2 3 9 5 2 2" xfId="38332" xr:uid="{437AA03D-D7A6-47D9-91D9-028AD91BED9A}"/>
    <cellStyle name="入力 3 2 3 9 5 3" xfId="27573" xr:uid="{64D9C6BC-BA83-43E6-823B-72583C554E68}"/>
    <cellStyle name="入力 3 2 3 9 6" xfId="6569" xr:uid="{EF50ECFE-F37E-49DC-AB30-9497F58CBAB9}"/>
    <cellStyle name="入力 3 2 3 9 6 2" xfId="17325" xr:uid="{F53D85CC-C955-44EC-AA1F-791BD21DBF17}"/>
    <cellStyle name="入力 3 2 3 9 6 2 2" xfId="39015" xr:uid="{18606C9B-3EFC-49B9-A949-85C9D98BD58E}"/>
    <cellStyle name="入力 3 2 3 9 6 3" xfId="28256" xr:uid="{9617039D-5BDE-4B68-AB2F-4C728E4FC554}"/>
    <cellStyle name="入力 3 2 3 9 7" xfId="7248" xr:uid="{EAE639EF-ACF0-4301-9A6B-11D09058BC4C}"/>
    <cellStyle name="入力 3 2 3 9 7 2" xfId="18004" xr:uid="{447724AB-D528-4289-8DDC-8FA589D34A51}"/>
    <cellStyle name="入力 3 2 3 9 7 2 2" xfId="39694" xr:uid="{727D16D7-2B64-41F6-A751-8F95F73C3739}"/>
    <cellStyle name="入力 3 2 3 9 7 3" xfId="28935" xr:uid="{061BC368-9CD5-47A4-AC5A-613773AD2602}"/>
    <cellStyle name="入力 3 2 3 9 8" xfId="7911" xr:uid="{A790FBF1-8551-403E-8B50-2D900CEC64A8}"/>
    <cellStyle name="入力 3 2 3 9 8 2" xfId="18667" xr:uid="{128AA19A-1098-48C4-ABCF-9A3C9977A79A}"/>
    <cellStyle name="入力 3 2 3 9 8 2 2" xfId="40358" xr:uid="{9959A8F7-43A7-4DA4-AA31-8B7F2172043D}"/>
    <cellStyle name="入力 3 2 3 9 8 3" xfId="29599" xr:uid="{152E7A41-CAB2-4060-8D56-810ED29CFDAC}"/>
    <cellStyle name="入力 3 2 3 9 9" xfId="8547" xr:uid="{96488E62-731C-4454-BB99-D4DF98FAFAFA}"/>
    <cellStyle name="入力 3 2 3 9 9 2" xfId="19303" xr:uid="{2380CE8E-4430-44B5-9B3B-49CF452B0E8A}"/>
    <cellStyle name="入力 3 2 3 9 9 2 2" xfId="40994" xr:uid="{D1DC2FAA-0B20-441E-B2DE-42ECEFFA7870}"/>
    <cellStyle name="入力 3 2 3 9 9 3" xfId="30235" xr:uid="{EBDC9772-91E8-4F12-AF9E-3F60A957A020}"/>
    <cellStyle name="入力 3 2 4" xfId="2709" xr:uid="{CC5922A4-8D30-4321-B3B6-15881979A3DE}"/>
    <cellStyle name="入力 3 2 4 10" xfId="8736" xr:uid="{21116F43-4ADD-4064-8094-756541200517}"/>
    <cellStyle name="入力 3 2 4 10 2" xfId="19492" xr:uid="{EB6AE8C2-BEF2-4446-83B2-503280E84D7B}"/>
    <cellStyle name="入力 3 2 4 10 2 2" xfId="41183" xr:uid="{42B3EECE-DA55-4640-8508-EBCF94046B43}"/>
    <cellStyle name="入力 3 2 4 10 3" xfId="30424" xr:uid="{2366A377-3E8E-4281-982F-7EE2DE8433CD}"/>
    <cellStyle name="入力 3 2 4 11" xfId="9382" xr:uid="{87890435-8882-4DF5-912C-045499681BF2}"/>
    <cellStyle name="入力 3 2 4 11 2" xfId="20139" xr:uid="{28C54345-6D03-4990-8518-A24B052F6A28}"/>
    <cellStyle name="入力 3 2 4 11 2 2" xfId="41830" xr:uid="{0122B71F-1468-49DF-9765-B30414741060}"/>
    <cellStyle name="入力 3 2 4 11 3" xfId="31071" xr:uid="{7113D49D-283C-469B-8C96-926A80B10DC7}"/>
    <cellStyle name="入力 3 2 4 12" xfId="9999" xr:uid="{64FF28F9-A55C-4D3A-998B-1054A255E543}"/>
    <cellStyle name="入力 3 2 4 12 2" xfId="20756" xr:uid="{E0FF4753-58E2-4D74-89E7-C11414844D02}"/>
    <cellStyle name="入力 3 2 4 12 2 2" xfId="42447" xr:uid="{F6E399ED-AD8C-496F-A84F-724BEC3D1823}"/>
    <cellStyle name="入力 3 2 4 12 3" xfId="31688" xr:uid="{CCC9CD95-2278-4A5F-B9C1-89A203F1F544}"/>
    <cellStyle name="入力 3 2 4 13" xfId="10670" xr:uid="{0692B717-EE4A-4104-AA99-5B7CBE8A73B1}"/>
    <cellStyle name="入力 3 2 4 13 2" xfId="21427" xr:uid="{F942C673-4375-4DBD-83CC-7670DD9CCF0E}"/>
    <cellStyle name="入力 3 2 4 13 2 2" xfId="43118" xr:uid="{43CA6E65-52E9-4249-A56C-AC7C71D2D616}"/>
    <cellStyle name="入力 3 2 4 13 3" xfId="32359" xr:uid="{280E3A14-E12B-4AA8-90EE-6AC168DD3B07}"/>
    <cellStyle name="入力 3 2 4 14" xfId="11291" xr:uid="{5EFADFD6-8390-425A-A765-849738E8072F}"/>
    <cellStyle name="入力 3 2 4 14 2" xfId="22048" xr:uid="{64555455-DC98-440A-BC6C-B6BCAC18D901}"/>
    <cellStyle name="入力 3 2 4 14 2 2" xfId="43739" xr:uid="{363998AB-D638-4D31-B6AA-8C187E376781}"/>
    <cellStyle name="入力 3 2 4 14 3" xfId="32980" xr:uid="{5C4CE659-D7DF-4E5D-9B51-71F9C59611C9}"/>
    <cellStyle name="入力 3 2 4 15" xfId="11911" xr:uid="{6A1AC0F8-BB70-4029-98C2-1C0EABEA6257}"/>
    <cellStyle name="入力 3 2 4 15 2" xfId="22668" xr:uid="{877F0077-E0BD-404D-A992-B5F338A9E630}"/>
    <cellStyle name="入力 3 2 4 15 2 2" xfId="44359" xr:uid="{6B5307AF-94B9-4019-82C5-09922CB44A4A}"/>
    <cellStyle name="入力 3 2 4 15 3" xfId="33600" xr:uid="{80FC1965-FD01-4441-969E-3533E831B06B}"/>
    <cellStyle name="入力 3 2 4 16" xfId="12516" xr:uid="{100C15AA-718B-4471-9FF7-DAB05D33209B}"/>
    <cellStyle name="入力 3 2 4 16 2" xfId="23273" xr:uid="{CFCCD4BF-46FB-4727-AC0D-1B1A97A0A9A4}"/>
    <cellStyle name="入力 3 2 4 16 2 2" xfId="44964" xr:uid="{F84106CC-B21D-4803-AE6C-B9B5791315BB}"/>
    <cellStyle name="入力 3 2 4 16 3" xfId="34205" xr:uid="{B96AC075-64DA-454D-A703-5C30946B81E3}"/>
    <cellStyle name="入力 3 2 4 17" xfId="13187" xr:uid="{993BBF10-1F50-45E2-856F-5E811B1335CC}"/>
    <cellStyle name="入力 3 2 4 17 2" xfId="34876" xr:uid="{42C4E04D-1A25-4046-8753-C52981B1CC8A}"/>
    <cellStyle name="入力 3 2 4 18" xfId="24116" xr:uid="{943B4175-61DC-4660-AF22-FF1333B6EFCA}"/>
    <cellStyle name="入力 3 2 4 19" xfId="45814" xr:uid="{27086E3E-B83A-4F67-9394-9E6CC24CA5BF}"/>
    <cellStyle name="入力 3 2 4 2" xfId="3362" xr:uid="{DD907403-25C5-4236-A62F-F46E26322F63}"/>
    <cellStyle name="入力 3 2 4 2 2" xfId="14118" xr:uid="{7B84FB8B-AF17-402E-82B0-31655F44FF58}"/>
    <cellStyle name="入力 3 2 4 2 2 2" xfId="35808" xr:uid="{96DBF887-D91B-49FD-BF44-051C3916C58B}"/>
    <cellStyle name="入力 3 2 4 2 2 3" xfId="50025" xr:uid="{D2AE12B9-F835-41DB-A7C2-622785BC7D63}"/>
    <cellStyle name="入力 3 2 4 2 3" xfId="25049" xr:uid="{46639C70-0C2B-4C41-B38F-DE7573D67D5F}"/>
    <cellStyle name="入力 3 2 4 2 4" xfId="47856" xr:uid="{67D74619-8D64-4988-8F3B-784FF79A0000}"/>
    <cellStyle name="入力 3 2 4 20" xfId="46492" xr:uid="{0D2B1EC8-2077-485D-8092-3163417474EE}"/>
    <cellStyle name="入力 3 2 4 21" xfId="47176" xr:uid="{9DC23792-C33C-4449-9636-8AE8014F9AE4}"/>
    <cellStyle name="入力 3 2 4 3" xfId="4039" xr:uid="{E4C6F9F5-72E3-40A7-9204-CB23B9AA9B88}"/>
    <cellStyle name="入力 3 2 4 3 2" xfId="14795" xr:uid="{54531DBC-48D6-48F9-8BEF-02A04489D294}"/>
    <cellStyle name="入力 3 2 4 3 2 2" xfId="36485" xr:uid="{0EDD1B95-AC4A-49E5-A586-17E836EF4603}"/>
    <cellStyle name="入力 3 2 4 3 2 3" xfId="50705" xr:uid="{46A6778E-C744-4BE4-8124-6F1B3F8D8DC3}"/>
    <cellStyle name="入力 3 2 4 3 3" xfId="25727" xr:uid="{D2A1EC20-0155-4278-8B44-4883F8BD0A90}"/>
    <cellStyle name="入力 3 2 4 3 4" xfId="48536" xr:uid="{97E3AEE1-6E82-4084-968D-EACDA32912DE}"/>
    <cellStyle name="入力 3 2 4 4" xfId="4719" xr:uid="{4579001F-0475-4D0A-8BFD-17EB6D1BE684}"/>
    <cellStyle name="入力 3 2 4 4 2" xfId="15475" xr:uid="{EC8E6E61-463D-4B81-B532-347BE82C0DC8}"/>
    <cellStyle name="入力 3 2 4 4 2 2" xfId="37165" xr:uid="{00144E56-4BFF-490D-8D1F-276B56F1D97C}"/>
    <cellStyle name="入力 3 2 4 4 3" xfId="26407" xr:uid="{2137FCB7-2A99-4874-BE2D-5D3A513224D8}"/>
    <cellStyle name="入力 3 2 4 4 4" xfId="49345" xr:uid="{CD682858-4E36-48D1-BA2B-3D6FE9A4ED62}"/>
    <cellStyle name="入力 3 2 4 5" xfId="5395" xr:uid="{55EAA8CA-208F-4778-8E16-7A123A07BBB5}"/>
    <cellStyle name="入力 3 2 4 5 2" xfId="16151" xr:uid="{A84781F7-02BC-4F67-8B17-56B51F4D83C0}"/>
    <cellStyle name="入力 3 2 4 5 2 2" xfId="37841" xr:uid="{C814CEFF-A742-44AD-A310-3AE2E8895A61}"/>
    <cellStyle name="入力 3 2 4 5 3" xfId="27083" xr:uid="{E2C57070-EC06-4EF5-A208-30309107EA42}"/>
    <cellStyle name="入力 3 2 4 6" xfId="6084" xr:uid="{491B8F48-FCEB-4AAD-872B-DDD8E44317DC}"/>
    <cellStyle name="入力 3 2 4 6 2" xfId="16840" xr:uid="{9EC81059-CE08-48E2-8CDC-3C7293D193D5}"/>
    <cellStyle name="入力 3 2 4 6 2 2" xfId="38530" xr:uid="{B7F93148-00D5-41C0-967C-F53C37C0258F}"/>
    <cellStyle name="入力 3 2 4 6 3" xfId="27771" xr:uid="{FAA2E447-C066-440B-8FFC-7D4FFD5F04C7}"/>
    <cellStyle name="入力 3 2 4 7" xfId="6758" xr:uid="{80FC14F2-21CC-499F-8F92-8500ECA7611C}"/>
    <cellStyle name="入力 3 2 4 7 2" xfId="17514" xr:uid="{65E80B8A-087F-46CC-A0C2-0EAD5AD88121}"/>
    <cellStyle name="入力 3 2 4 7 2 2" xfId="39204" xr:uid="{98CBA220-F4F4-47A9-ACA7-0641936FBCD0}"/>
    <cellStyle name="入力 3 2 4 7 3" xfId="28445" xr:uid="{27AFAE08-6264-4481-B572-10E55C73E5E9}"/>
    <cellStyle name="入力 3 2 4 8" xfId="7434" xr:uid="{A6D289F0-362E-4813-B7ED-31D0A9489D52}"/>
    <cellStyle name="入力 3 2 4 8 2" xfId="18190" xr:uid="{E8F1B8EE-3F98-4F91-93E9-17496E57E01D}"/>
    <cellStyle name="入力 3 2 4 8 2 2" xfId="39880" xr:uid="{D746EC4F-FA9F-40DB-ACD8-204CC09C5F8C}"/>
    <cellStyle name="入力 3 2 4 8 3" xfId="29121" xr:uid="{306F644D-F87F-421E-8B5B-E12394793C87}"/>
    <cellStyle name="入力 3 2 4 9" xfId="8058" xr:uid="{1C2E1396-E92E-467A-B7E8-D6A6FE606AF3}"/>
    <cellStyle name="入力 3 2 4 9 2" xfId="18814" xr:uid="{13D7D331-D18F-4675-8B41-AB12B3512BBA}"/>
    <cellStyle name="入力 3 2 4 9 2 2" xfId="40505" xr:uid="{6E90892F-D5BB-4502-B71C-C21D87F70210}"/>
    <cellStyle name="入力 3 2 4 9 3" xfId="29746" xr:uid="{199D7D31-6699-47F7-BC79-C86BCC8406AF}"/>
    <cellStyle name="入力 3 2 5" xfId="2768" xr:uid="{A7662D99-363F-40A6-8D47-ADE03FC9BF06}"/>
    <cellStyle name="入力 3 2 5 10" xfId="8796" xr:uid="{27F5E85A-F123-4C41-B2A8-89D753694383}"/>
    <cellStyle name="入力 3 2 5 10 2" xfId="19552" xr:uid="{C9044A55-BB89-488E-ACB6-DEC02C7AF915}"/>
    <cellStyle name="入力 3 2 5 10 2 2" xfId="41243" xr:uid="{EAD3A461-D0F3-4B3A-BF22-BF0FB435696F}"/>
    <cellStyle name="入力 3 2 5 10 3" xfId="30484" xr:uid="{E49276DC-1519-454D-A20C-4E5101C60528}"/>
    <cellStyle name="入力 3 2 5 11" xfId="9421" xr:uid="{FE3BD66E-15E8-4B02-8462-FFDAA2EBC23F}"/>
    <cellStyle name="入力 3 2 5 11 2" xfId="20178" xr:uid="{E5A3D259-3419-40B5-8459-F3B1A9F75B82}"/>
    <cellStyle name="入力 3 2 5 11 2 2" xfId="41869" xr:uid="{F679BB99-D61C-4FFA-A339-048534AAFF0D}"/>
    <cellStyle name="入力 3 2 5 11 3" xfId="31110" xr:uid="{44C82135-4CA0-4530-807A-CB4A9564E43D}"/>
    <cellStyle name="入力 3 2 5 12" xfId="10056" xr:uid="{2D616561-8EBA-43D1-A590-D6002D6916A8}"/>
    <cellStyle name="入力 3 2 5 12 2" xfId="20813" xr:uid="{99514B87-57E0-446A-BAAC-C49FC5889940}"/>
    <cellStyle name="入力 3 2 5 12 2 2" xfId="42504" xr:uid="{4C9E7572-9DA9-41A5-BB7E-45C002026FBF}"/>
    <cellStyle name="入力 3 2 5 12 3" xfId="31745" xr:uid="{10D55394-8323-48B2-B168-4D87A2577378}"/>
    <cellStyle name="入力 3 2 5 13" xfId="10708" xr:uid="{67B0FCC0-4C95-47E3-A03C-BAAEB00438D5}"/>
    <cellStyle name="入力 3 2 5 13 2" xfId="21465" xr:uid="{37125626-D3E7-4E7A-BAEE-57648CDCBE80}"/>
    <cellStyle name="入力 3 2 5 13 2 2" xfId="43156" xr:uid="{536576DD-57E4-4547-9C02-27B81E5AC345}"/>
    <cellStyle name="入力 3 2 5 13 3" xfId="32397" xr:uid="{E72442A0-7624-4627-91F7-FE4C7EC327CE}"/>
    <cellStyle name="入力 3 2 5 14" xfId="11333" xr:uid="{35CC3244-EDBE-4B8D-8BA3-48213F7D78AD}"/>
    <cellStyle name="入力 3 2 5 14 2" xfId="22090" xr:uid="{6BCD72AA-8D13-43A7-AC82-927311EF5540}"/>
    <cellStyle name="入力 3 2 5 14 2 2" xfId="43781" xr:uid="{783EC2E7-8170-4D1D-BEE5-C83D5EA86EE9}"/>
    <cellStyle name="入力 3 2 5 14 3" xfId="33022" xr:uid="{D15BAD6B-B6B2-4B2D-8E2B-471EF4CC39E8}"/>
    <cellStyle name="入力 3 2 5 15" xfId="11938" xr:uid="{73A3F3A1-C082-441E-B953-6A56240E500E}"/>
    <cellStyle name="入力 3 2 5 15 2" xfId="22695" xr:uid="{61322CB8-E102-46A1-8327-662CA0725793}"/>
    <cellStyle name="入力 3 2 5 15 2 2" xfId="44386" xr:uid="{3BF38A01-557D-490C-A88A-2379ED04334A}"/>
    <cellStyle name="入力 3 2 5 15 3" xfId="33627" xr:uid="{E0129220-8791-4D61-9866-ED37C4F119E4}"/>
    <cellStyle name="入力 3 2 5 16" xfId="12567" xr:uid="{8F305D7B-D346-40C5-B3A4-D9852CE189F2}"/>
    <cellStyle name="入力 3 2 5 16 2" xfId="23324" xr:uid="{950F802E-8BCE-4EC2-9D42-1C9949836362}"/>
    <cellStyle name="入力 3 2 5 16 2 2" xfId="45015" xr:uid="{2F890F32-6A1C-4130-9073-FEAA2996ADB9}"/>
    <cellStyle name="入力 3 2 5 16 3" xfId="34256" xr:uid="{1743752B-9235-40A3-864C-880D7DE73F18}"/>
    <cellStyle name="入力 3 2 5 17" xfId="13238" xr:uid="{FD1C89D4-42F5-40C9-971F-ACD4F85B31CC}"/>
    <cellStyle name="入力 3 2 5 17 2" xfId="34927" xr:uid="{8FB1209E-9D90-41B2-BD2E-A03D77723E5A}"/>
    <cellStyle name="入力 3 2 5 18" xfId="24167" xr:uid="{70F84670-A8BF-401F-A90E-72493D9F9073}"/>
    <cellStyle name="入力 3 2 5 19" xfId="45865" xr:uid="{9EBB4504-B93E-4FB4-BDCB-9282EF84BD2D}"/>
    <cellStyle name="入力 3 2 5 2" xfId="3419" xr:uid="{22E2EAC1-EF5F-44AF-B007-61D93A847A4D}"/>
    <cellStyle name="入力 3 2 5 2 2" xfId="14175" xr:uid="{29DABD31-7CF4-4B0F-9DBC-41DF561BF1D2}"/>
    <cellStyle name="入力 3 2 5 2 2 2" xfId="35865" xr:uid="{6855E081-A05D-4968-A347-DF83DFA9F4F7}"/>
    <cellStyle name="入力 3 2 5 2 2 3" xfId="50076" xr:uid="{453B59BF-B08A-4767-A797-F39980F405F0}"/>
    <cellStyle name="入力 3 2 5 2 3" xfId="25106" xr:uid="{F2EFAB67-3A34-4E23-8B82-7781975C1384}"/>
    <cellStyle name="入力 3 2 5 2 4" xfId="47907" xr:uid="{0D68B3A5-3B56-4477-8B5F-A6D0AE3E4271}"/>
    <cellStyle name="入力 3 2 5 20" xfId="46543" xr:uid="{416E5B14-37F5-46D3-9212-E92E930515A7}"/>
    <cellStyle name="入力 3 2 5 21" xfId="47227" xr:uid="{FE5BA5FD-0489-4B17-B696-682BB57ABFFF}"/>
    <cellStyle name="入力 3 2 5 3" xfId="4099" xr:uid="{A7EF6758-4B6D-4022-8D14-425367C56B47}"/>
    <cellStyle name="入力 3 2 5 3 2" xfId="14855" xr:uid="{A5D2E0C9-9EC8-4F72-8B87-A5E9ACF308E7}"/>
    <cellStyle name="入力 3 2 5 3 2 2" xfId="36545" xr:uid="{DDD6BE71-9CFC-4CAA-AE86-CE82E72EAEC9}"/>
    <cellStyle name="入力 3 2 5 3 2 3" xfId="50756" xr:uid="{80A7CCF7-0958-475F-8326-DF99021038C3}"/>
    <cellStyle name="入力 3 2 5 3 3" xfId="25787" xr:uid="{02EA961C-2429-407D-A5E9-2A8BA3C08571}"/>
    <cellStyle name="入力 3 2 5 3 4" xfId="48587" xr:uid="{3986E9E5-6183-4E98-B826-F4B0834133C2}"/>
    <cellStyle name="入力 3 2 5 4" xfId="4775" xr:uid="{8C7103CC-572F-4F91-BE90-7408B268AC01}"/>
    <cellStyle name="入力 3 2 5 4 2" xfId="15531" xr:uid="{D3831212-2FEF-44F3-AE65-835549674FFB}"/>
    <cellStyle name="入力 3 2 5 4 2 2" xfId="37221" xr:uid="{258AD2C8-9731-48A6-B083-98318C9209F9}"/>
    <cellStyle name="入力 3 2 5 4 3" xfId="26463" xr:uid="{C680734E-800E-4E0D-9C04-622DEBD5FB4E}"/>
    <cellStyle name="入力 3 2 5 4 4" xfId="49396" xr:uid="{23EA81C9-1E15-4DDD-97A6-1542D0F263B3}"/>
    <cellStyle name="入力 3 2 5 5" xfId="5455" xr:uid="{5C9AD8F3-32C2-4E98-86BB-5B7C1D7558D7}"/>
    <cellStyle name="入力 3 2 5 5 2" xfId="16211" xr:uid="{C3E43FC0-F66C-4280-B6E7-9859C4CBA902}"/>
    <cellStyle name="入力 3 2 5 5 2 2" xfId="37901" xr:uid="{794DFD6B-475F-4067-9C9A-1D822E574D04}"/>
    <cellStyle name="入力 3 2 5 5 3" xfId="27143" xr:uid="{E1A86539-5A94-486C-A928-460F7510ACA0}"/>
    <cellStyle name="入力 3 2 5 6" xfId="6139" xr:uid="{4A813AC7-8397-4CB3-9197-EF2603B975C6}"/>
    <cellStyle name="入力 3 2 5 6 2" xfId="16895" xr:uid="{3B50FC6F-2702-48A6-949F-5E20A9BD4168}"/>
    <cellStyle name="入力 3 2 5 6 2 2" xfId="38585" xr:uid="{D48AC182-260A-4439-834E-C888A0F7DA71}"/>
    <cellStyle name="入力 3 2 5 6 3" xfId="27826" xr:uid="{3C947B98-6DD1-4112-A0BA-7DBB7F2BD176}"/>
    <cellStyle name="入力 3 2 5 7" xfId="6818" xr:uid="{C1DEB008-A084-4FB4-A2E7-BEA44FA1329B}"/>
    <cellStyle name="入力 3 2 5 7 2" xfId="17574" xr:uid="{04104B92-3D8A-451E-8C87-847459C604AA}"/>
    <cellStyle name="入力 3 2 5 7 2 2" xfId="39264" xr:uid="{66F6A4F3-9604-4267-A62F-A2C97AE0A055}"/>
    <cellStyle name="入力 3 2 5 7 3" xfId="28505" xr:uid="{3DC2D4CA-D25B-42D3-B179-E6D53262404F}"/>
    <cellStyle name="入力 3 2 5 8" xfId="7481" xr:uid="{AF80B8CA-D5A4-479C-9447-9A6C4497C05E}"/>
    <cellStyle name="入力 3 2 5 8 2" xfId="18237" xr:uid="{5F0DB694-630D-4083-94C1-751B777BBC17}"/>
    <cellStyle name="入力 3 2 5 8 2 2" xfId="39927" xr:uid="{EF016D46-C646-484A-BDB3-F78DB3565DD0}"/>
    <cellStyle name="入力 3 2 5 8 3" xfId="29168" xr:uid="{3B8BFA33-1ECC-497F-97DD-83C452D0A3EE}"/>
    <cellStyle name="入力 3 2 5 9" xfId="8115" xr:uid="{60CB9FC3-637C-432B-B4EF-C1F446BCC016}"/>
    <cellStyle name="入力 3 2 5 9 2" xfId="18871" xr:uid="{89FFB79C-A6B0-4230-99EF-2F81DB18D856}"/>
    <cellStyle name="入力 3 2 5 9 2 2" xfId="40562" xr:uid="{6338C3FE-F1B8-4E1B-8C4A-33E80671FDEE}"/>
    <cellStyle name="入力 3 2 5 9 3" xfId="29803" xr:uid="{4880A75B-A635-470F-ABE7-4EB46274B58D}"/>
    <cellStyle name="入力 3 2 6" xfId="2828" xr:uid="{DA6CC9A3-01A0-4C41-8336-723015C71E62}"/>
    <cellStyle name="入力 3 2 6 10" xfId="8856" xr:uid="{B674FF2D-DF7E-4D71-B816-AEE07C44644E}"/>
    <cellStyle name="入力 3 2 6 10 2" xfId="19612" xr:uid="{B9DD7C5E-59C2-4946-B6E1-2F263CD7B67A}"/>
    <cellStyle name="入力 3 2 6 10 2 2" xfId="41303" xr:uid="{84002646-0AFE-4ABB-997E-733973F00510}"/>
    <cellStyle name="入力 3 2 6 10 3" xfId="30544" xr:uid="{6FC703CC-15C8-4D51-8531-41ECC64C24CD}"/>
    <cellStyle name="入力 3 2 6 11" xfId="9481" xr:uid="{288D0907-EBA4-404A-873C-B650972BF0FD}"/>
    <cellStyle name="入力 3 2 6 11 2" xfId="20238" xr:uid="{38315125-64AC-4697-BBCF-2C2A1CAFD018}"/>
    <cellStyle name="入力 3 2 6 11 2 2" xfId="41929" xr:uid="{86AF0410-82F8-4CC4-A368-FB6845EE59DD}"/>
    <cellStyle name="入力 3 2 6 11 3" xfId="31170" xr:uid="{3D83284F-F011-4339-85DB-0D88FE2556B1}"/>
    <cellStyle name="入力 3 2 6 12" xfId="10116" xr:uid="{30CCE9AD-5946-4CA2-B749-57D58A8A33A7}"/>
    <cellStyle name="入力 3 2 6 12 2" xfId="20873" xr:uid="{71691B24-52C5-4004-84D3-8B06FDA20EE9}"/>
    <cellStyle name="入力 3 2 6 12 2 2" xfId="42564" xr:uid="{8524BD1E-10DF-4B36-8F3C-6D143C742ABA}"/>
    <cellStyle name="入力 3 2 6 12 3" xfId="31805" xr:uid="{7201E7BE-B474-4F6E-9BEE-73E45C1CDC61}"/>
    <cellStyle name="入力 3 2 6 13" xfId="10768" xr:uid="{D8752C45-8461-422D-BE35-797D12D9464F}"/>
    <cellStyle name="入力 3 2 6 13 2" xfId="21525" xr:uid="{6A634D9E-EDA6-4DE5-BD5C-D76EDC1567B5}"/>
    <cellStyle name="入力 3 2 6 13 2 2" xfId="43216" xr:uid="{27D8512B-24D9-4E72-900D-D44216B06917}"/>
    <cellStyle name="入力 3 2 6 13 3" xfId="32457" xr:uid="{AFAFF952-E7C4-4761-8CA3-A157095D8EAD}"/>
    <cellStyle name="入力 3 2 6 14" xfId="11393" xr:uid="{49DF66DE-8DC2-4182-9118-26AFDFE7D9AE}"/>
    <cellStyle name="入力 3 2 6 14 2" xfId="22150" xr:uid="{99D7C5E9-DB13-4557-82F0-6819BAF2F637}"/>
    <cellStyle name="入力 3 2 6 14 2 2" xfId="43841" xr:uid="{CB83D527-BA61-4E75-919C-815FFDBFC6F2}"/>
    <cellStyle name="入力 3 2 6 14 3" xfId="33082" xr:uid="{E9B0026C-A200-442B-9CE2-F106EF485520}"/>
    <cellStyle name="入力 3 2 6 15" xfId="11998" xr:uid="{792028BA-AB5D-494C-94E2-74C4760C8B2A}"/>
    <cellStyle name="入力 3 2 6 15 2" xfId="22755" xr:uid="{1282F912-BCCC-4305-884E-DF4D7ADDA2D2}"/>
    <cellStyle name="入力 3 2 6 15 2 2" xfId="44446" xr:uid="{FC114236-A4C5-4A2F-B9DF-AAE1CA12A9CA}"/>
    <cellStyle name="入力 3 2 6 15 3" xfId="33687" xr:uid="{FF14E497-1922-4D66-955F-869BB2C0BB3A}"/>
    <cellStyle name="入力 3 2 6 16" xfId="12627" xr:uid="{89C977AE-88BD-4D0C-BC93-5B6853D4CDA5}"/>
    <cellStyle name="入力 3 2 6 16 2" xfId="23384" xr:uid="{6A75AFEE-40C6-4274-BFCA-FAE679B81CCB}"/>
    <cellStyle name="入力 3 2 6 16 2 2" xfId="45075" xr:uid="{458C1670-3D6D-43EA-AECC-29118FC622FE}"/>
    <cellStyle name="入力 3 2 6 16 3" xfId="34316" xr:uid="{42830A46-462B-48C9-B264-394D8FF058D3}"/>
    <cellStyle name="入力 3 2 6 17" xfId="13298" xr:uid="{9BA26420-844B-496F-9F2B-B56DF80A956F}"/>
    <cellStyle name="入力 3 2 6 17 2" xfId="34987" xr:uid="{8109B3D1-D63A-4B3B-9FD2-B7E6FEBAC98D}"/>
    <cellStyle name="入力 3 2 6 18" xfId="24227" xr:uid="{588D7A9E-3B12-4D26-B1F0-7A23B90FAF77}"/>
    <cellStyle name="入力 3 2 6 19" xfId="45925" xr:uid="{4D7EE55B-258B-432C-88D5-180311E86703}"/>
    <cellStyle name="入力 3 2 6 2" xfId="3479" xr:uid="{6DDC2F49-4FE3-4F82-A238-40329F91FA4B}"/>
    <cellStyle name="入力 3 2 6 2 2" xfId="14235" xr:uid="{818C2AA5-BDC2-442B-ABA5-65C4B08347EF}"/>
    <cellStyle name="入力 3 2 6 2 2 2" xfId="35925" xr:uid="{BD3171A1-9A16-4EF2-BBBF-9E063DFCD8AF}"/>
    <cellStyle name="入力 3 2 6 2 2 3" xfId="50136" xr:uid="{B3A3AAC2-AB44-4F78-8B39-7FAE77FC562E}"/>
    <cellStyle name="入力 3 2 6 2 3" xfId="25166" xr:uid="{E492FBC7-BD50-493F-9525-C07DED54F962}"/>
    <cellStyle name="入力 3 2 6 2 4" xfId="47967" xr:uid="{B3E930B4-E85E-4A6D-9BFD-12C33F9859C2}"/>
    <cellStyle name="入力 3 2 6 20" xfId="46603" xr:uid="{BEDE22BF-912D-474F-B5CE-97F6B76C56E2}"/>
    <cellStyle name="入力 3 2 6 21" xfId="47287" xr:uid="{E0379807-E156-4E64-8A86-AFCDF1C9F1C7}"/>
    <cellStyle name="入力 3 2 6 3" xfId="4159" xr:uid="{D5EF2DE3-E139-41F4-9F4B-AB26522EB74B}"/>
    <cellStyle name="入力 3 2 6 3 2" xfId="14915" xr:uid="{9D12BD00-200C-49A1-873E-7FA8677FF007}"/>
    <cellStyle name="入力 3 2 6 3 2 2" xfId="36605" xr:uid="{45DF5090-51CA-4810-BF87-022894941C15}"/>
    <cellStyle name="入力 3 2 6 3 2 3" xfId="50816" xr:uid="{74466000-BAB4-4D11-9648-E616AF7AA889}"/>
    <cellStyle name="入力 3 2 6 3 3" xfId="25847" xr:uid="{A57287DC-9B36-4250-9877-D9FF82920A00}"/>
    <cellStyle name="入力 3 2 6 3 4" xfId="48647" xr:uid="{1CB70750-CBA0-4C11-83AC-E9BDBAD97AC4}"/>
    <cellStyle name="入力 3 2 6 4" xfId="4835" xr:uid="{D407087D-4F65-493B-926B-68B82EA5DB10}"/>
    <cellStyle name="入力 3 2 6 4 2" xfId="15591" xr:uid="{BC0B7F62-97E4-4FA6-949C-70D2A0471E20}"/>
    <cellStyle name="入力 3 2 6 4 2 2" xfId="37281" xr:uid="{28ACFF01-B53C-489E-B99F-5D2B26103BF6}"/>
    <cellStyle name="入力 3 2 6 4 3" xfId="26523" xr:uid="{4A58F4C1-2B4B-4CF6-AE26-35332DF6FA88}"/>
    <cellStyle name="入力 3 2 6 4 4" xfId="49456" xr:uid="{686FF5B8-8F9A-4B57-B659-A04A5980474B}"/>
    <cellStyle name="入力 3 2 6 5" xfId="5515" xr:uid="{6D10AB7B-E030-4B55-BB99-32ED9098AFD3}"/>
    <cellStyle name="入力 3 2 6 5 2" xfId="16271" xr:uid="{F90FDFCA-6522-4AC8-AED3-1D31C55A5C97}"/>
    <cellStyle name="入力 3 2 6 5 2 2" xfId="37961" xr:uid="{DAF9F64D-AB59-41BC-AE24-EEEF03453058}"/>
    <cellStyle name="入力 3 2 6 5 3" xfId="27202" xr:uid="{C9525AA6-D177-4CA3-A6CA-8E93897FE830}"/>
    <cellStyle name="入力 3 2 6 6" xfId="6198" xr:uid="{B23A15AE-3088-40BB-8C5A-F6EA7858B366}"/>
    <cellStyle name="入力 3 2 6 6 2" xfId="16954" xr:uid="{EC157A91-6BDE-4609-AAB5-9259382AA992}"/>
    <cellStyle name="入力 3 2 6 6 2 2" xfId="38644" xr:uid="{F1DD1C94-5308-4355-80AE-343C96C918C9}"/>
    <cellStyle name="入力 3 2 6 6 3" xfId="27885" xr:uid="{C18345FD-5B05-4A8A-945E-11F9D74E59DB}"/>
    <cellStyle name="入力 3 2 6 7" xfId="6877" xr:uid="{E25D98CF-7895-4B43-BAA6-F24505B4D1BA}"/>
    <cellStyle name="入力 3 2 6 7 2" xfId="17633" xr:uid="{BA523B98-A53B-4C1E-B136-A6B115DE6D7A}"/>
    <cellStyle name="入力 3 2 6 7 2 2" xfId="39323" xr:uid="{B2690D5C-3269-4787-ABF2-9E6F07ABC37D}"/>
    <cellStyle name="入力 3 2 6 7 3" xfId="28564" xr:uid="{DA47D2B1-1BD6-44E6-AF5F-A0EC83DCFFAD}"/>
    <cellStyle name="入力 3 2 6 8" xfId="7540" xr:uid="{37A7F03E-67EB-471C-BE63-96F2DC27C9D0}"/>
    <cellStyle name="入力 3 2 6 8 2" xfId="18296" xr:uid="{9D720FF6-37C2-4F27-A1CD-F0B22A555A9C}"/>
    <cellStyle name="入力 3 2 6 8 2 2" xfId="39986" xr:uid="{83463DD5-689B-443D-B9D1-864D2D9F0E81}"/>
    <cellStyle name="入力 3 2 6 8 3" xfId="29227" xr:uid="{0AFBED08-06D2-4852-AE55-F2FDCE811B70}"/>
    <cellStyle name="入力 3 2 6 9" xfId="8175" xr:uid="{4EA636F3-69D8-4D4E-A80A-38EEDA855933}"/>
    <cellStyle name="入力 3 2 6 9 2" xfId="18931" xr:uid="{30929A3F-E888-484D-BDEF-536BBA41290A}"/>
    <cellStyle name="入力 3 2 6 9 2 2" xfId="40622" xr:uid="{7A86AB8D-8A88-48F2-81D1-6D4DAC0D5AFF}"/>
    <cellStyle name="入力 3 2 6 9 3" xfId="29863" xr:uid="{FED9ADE6-3714-4FB2-8C83-A9AC52A500E1}"/>
    <cellStyle name="入力 3 2 7" xfId="2887" xr:uid="{E524932D-98DB-4693-846F-70A4C75E73F6}"/>
    <cellStyle name="入力 3 2 7 10" xfId="8915" xr:uid="{CCDBAB59-B45F-4867-8E95-9121C06A2542}"/>
    <cellStyle name="入力 3 2 7 10 2" xfId="19671" xr:uid="{3B11A21A-D116-42BE-B66F-9C4FAD120ED3}"/>
    <cellStyle name="入力 3 2 7 10 2 2" xfId="41362" xr:uid="{F72C9B8F-978D-4315-9C67-C1541DEDDB7F}"/>
    <cellStyle name="入力 3 2 7 10 3" xfId="30603" xr:uid="{39CE7272-61CB-49AC-AFA6-9D1953138119}"/>
    <cellStyle name="入力 3 2 7 11" xfId="9540" xr:uid="{DA1CDBCB-702D-4A03-B9AF-146CF28DCDD9}"/>
    <cellStyle name="入力 3 2 7 11 2" xfId="20297" xr:uid="{59EB5F4B-7D87-41C4-860A-C2E4F250252B}"/>
    <cellStyle name="入力 3 2 7 11 2 2" xfId="41988" xr:uid="{A2C28294-B2D4-4C16-AA0B-38F258E401B3}"/>
    <cellStyle name="入力 3 2 7 11 3" xfId="31229" xr:uid="{D6747B2C-2ABE-4E86-BC74-17E42F9648B4}"/>
    <cellStyle name="入力 3 2 7 12" xfId="10175" xr:uid="{29769AB3-901F-4E12-8553-5FB69307E5AD}"/>
    <cellStyle name="入力 3 2 7 12 2" xfId="20932" xr:uid="{AA5ADD80-1671-44B9-BBC8-92190D42CCA4}"/>
    <cellStyle name="入力 3 2 7 12 2 2" xfId="42623" xr:uid="{BCE02520-DB19-40C6-84D8-11EF38FE8AA4}"/>
    <cellStyle name="入力 3 2 7 12 3" xfId="31864" xr:uid="{1181E1F0-FA91-44A5-A20F-CC7B4D3036E4}"/>
    <cellStyle name="入力 3 2 7 13" xfId="10827" xr:uid="{0E887522-4137-4F24-852A-1AB02DF01089}"/>
    <cellStyle name="入力 3 2 7 13 2" xfId="21584" xr:uid="{8E213583-BCF0-444F-B12F-1033ADC04C20}"/>
    <cellStyle name="入力 3 2 7 13 2 2" xfId="43275" xr:uid="{FEEA54DF-FA0E-419B-8354-5E019BCD6C60}"/>
    <cellStyle name="入力 3 2 7 13 3" xfId="32516" xr:uid="{4650D67C-E193-4D2E-9B4E-7E1A7CC2955E}"/>
    <cellStyle name="入力 3 2 7 14" xfId="11452" xr:uid="{C2114930-E81C-4EEC-891B-3A20A62ACD58}"/>
    <cellStyle name="入力 3 2 7 14 2" xfId="22209" xr:uid="{5F510375-5F89-475A-AAA0-805B93280555}"/>
    <cellStyle name="入力 3 2 7 14 2 2" xfId="43900" xr:uid="{A6EF7D75-ED0B-41F5-ACD0-C585E66017BC}"/>
    <cellStyle name="入力 3 2 7 14 3" xfId="33141" xr:uid="{CA10FBB6-746B-4703-B6A7-7C2CFD2BF3F6}"/>
    <cellStyle name="入力 3 2 7 15" xfId="12057" xr:uid="{5E20E231-FB42-4C9F-82AF-55D898B512AD}"/>
    <cellStyle name="入力 3 2 7 15 2" xfId="22814" xr:uid="{0EE51973-C68C-45D1-9C35-F0AECFB1720D}"/>
    <cellStyle name="入力 3 2 7 15 2 2" xfId="44505" xr:uid="{DFC7D72E-3409-44E0-8D4B-7614C5D73F14}"/>
    <cellStyle name="入力 3 2 7 15 3" xfId="33746" xr:uid="{D60B3836-0035-4AFB-85EF-E3D49BA47B32}"/>
    <cellStyle name="入力 3 2 7 16" xfId="12686" xr:uid="{710FAA5B-6163-41B5-A223-73DAC58323F1}"/>
    <cellStyle name="入力 3 2 7 16 2" xfId="23443" xr:uid="{FA2A9740-A1F8-4201-98CC-778FD5F8DB7F}"/>
    <cellStyle name="入力 3 2 7 16 2 2" xfId="45134" xr:uid="{12492CCB-E1F9-439C-A124-DFE74AF2BD5E}"/>
    <cellStyle name="入力 3 2 7 16 3" xfId="34375" xr:uid="{65B3887C-BC8F-4075-9643-853C18A5C729}"/>
    <cellStyle name="入力 3 2 7 17" xfId="13357" xr:uid="{3EC78F9A-6932-46EA-86E6-E0464EF64AE0}"/>
    <cellStyle name="入力 3 2 7 17 2" xfId="35046" xr:uid="{2A467A83-D79E-4133-B232-BA3840D473C3}"/>
    <cellStyle name="入力 3 2 7 18" xfId="24286" xr:uid="{313F3EF5-2945-4B02-9C5D-7EC3425380E5}"/>
    <cellStyle name="入力 3 2 7 19" xfId="45984" xr:uid="{EE4E895D-26E2-4EA5-83F5-AFE610CA2FB8}"/>
    <cellStyle name="入力 3 2 7 2" xfId="3538" xr:uid="{1C7DAEF7-9A06-4213-9985-7F0FE0644BEA}"/>
    <cellStyle name="入力 3 2 7 2 2" xfId="14294" xr:uid="{6DD31BA6-9585-40C0-9CA3-B9CABB3A397C}"/>
    <cellStyle name="入力 3 2 7 2 2 2" xfId="35984" xr:uid="{FA892B4A-2182-44FB-A38B-5FD6300E2873}"/>
    <cellStyle name="入力 3 2 7 2 2 3" xfId="50195" xr:uid="{365A9A00-719C-45E3-90DD-E24317D6B60F}"/>
    <cellStyle name="入力 3 2 7 2 3" xfId="25226" xr:uid="{BA548B76-BAD9-4F01-9C95-D6D87B9558D4}"/>
    <cellStyle name="入力 3 2 7 2 4" xfId="48026" xr:uid="{BD255A85-8F95-4AD7-81AA-C8A878E91F2B}"/>
    <cellStyle name="入力 3 2 7 20" xfId="46662" xr:uid="{5F919096-14AA-4ACF-8A5C-73076573C53D}"/>
    <cellStyle name="入力 3 2 7 21" xfId="47346" xr:uid="{52B90784-D3DD-464D-BAE3-3B2BA20E99DA}"/>
    <cellStyle name="入力 3 2 7 3" xfId="4218" xr:uid="{75AF53D6-DB34-4287-B1FF-19718B38AC33}"/>
    <cellStyle name="入力 3 2 7 3 2" xfId="14974" xr:uid="{9F99EDA6-89B0-473B-9361-915AC98131EA}"/>
    <cellStyle name="入力 3 2 7 3 2 2" xfId="36664" xr:uid="{7DE1CE9F-7541-4DA2-A9F5-D508D37C9CE8}"/>
    <cellStyle name="入力 3 2 7 3 2 3" xfId="50875" xr:uid="{D372E8C0-1F0B-4920-9A59-F31E93722D50}"/>
    <cellStyle name="入力 3 2 7 3 3" xfId="25906" xr:uid="{ACC5CC5B-5642-45E7-909D-6BB59F337FB4}"/>
    <cellStyle name="入力 3 2 7 3 4" xfId="48706" xr:uid="{629FC667-A769-4226-89AB-61FBD9F34259}"/>
    <cellStyle name="入力 3 2 7 4" xfId="4894" xr:uid="{EEB8CCBB-257B-436C-9F64-5D8496092F10}"/>
    <cellStyle name="入力 3 2 7 4 2" xfId="15650" xr:uid="{C43333B4-C810-4E17-B303-9BAC8E01933D}"/>
    <cellStyle name="入力 3 2 7 4 2 2" xfId="37340" xr:uid="{E092FF2A-979C-4DA8-8F96-CA0B40A89DBB}"/>
    <cellStyle name="入力 3 2 7 4 3" xfId="26582" xr:uid="{5607CC96-A7B7-4AB6-A32B-2D472F940476}"/>
    <cellStyle name="入力 3 2 7 4 4" xfId="49515" xr:uid="{6DF8BEC4-C597-4837-BED0-4C44DA14E74C}"/>
    <cellStyle name="入力 3 2 7 5" xfId="5574" xr:uid="{7055490F-9C3C-4E2F-9200-E23C22363BC7}"/>
    <cellStyle name="入力 3 2 7 5 2" xfId="16330" xr:uid="{730569BF-B40C-4D5D-8E56-2ED406E3451C}"/>
    <cellStyle name="入力 3 2 7 5 2 2" xfId="38020" xr:uid="{76C7809C-18CF-45F7-A3AC-841F4B845958}"/>
    <cellStyle name="入力 3 2 7 5 3" xfId="27261" xr:uid="{B14FD840-5285-4208-9A74-E748119D2B69}"/>
    <cellStyle name="入力 3 2 7 6" xfId="6257" xr:uid="{3152AF46-7A21-491D-94E7-D9B3C74CC47A}"/>
    <cellStyle name="入力 3 2 7 6 2" xfId="17013" xr:uid="{E926F8E1-77DD-42A0-9805-7700E50C229B}"/>
    <cellStyle name="入力 3 2 7 6 2 2" xfId="38703" xr:uid="{83073A0B-C85C-4F58-804C-EDD736ECC7A7}"/>
    <cellStyle name="入力 3 2 7 6 3" xfId="27944" xr:uid="{89368A1F-BC36-495B-9B64-AB0FD0C3BE1A}"/>
    <cellStyle name="入力 3 2 7 7" xfId="6936" xr:uid="{9BE205AD-30F1-488D-AF2E-DD40092B10C0}"/>
    <cellStyle name="入力 3 2 7 7 2" xfId="17692" xr:uid="{F75634CC-2047-40D9-ABC0-EDA04EE63119}"/>
    <cellStyle name="入力 3 2 7 7 2 2" xfId="39382" xr:uid="{A9E8D2AA-19A3-4D62-9585-EA006CF58ED9}"/>
    <cellStyle name="入力 3 2 7 7 3" xfId="28623" xr:uid="{5525D095-2C12-43C0-8ABE-C46FEBD19C27}"/>
    <cellStyle name="入力 3 2 7 8" xfId="7599" xr:uid="{9F16E3A8-268E-4223-A4FA-EC4C05A6FBF8}"/>
    <cellStyle name="入力 3 2 7 8 2" xfId="18355" xr:uid="{0C6B1953-F994-4761-AC8F-9033D526792B}"/>
    <cellStyle name="入力 3 2 7 8 2 2" xfId="40046" xr:uid="{94188A72-B704-4B25-A66D-39EA234F4CFA}"/>
    <cellStyle name="入力 3 2 7 8 3" xfId="29287" xr:uid="{6F3A611B-F7D4-46B8-A302-A7C160FB42F9}"/>
    <cellStyle name="入力 3 2 7 9" xfId="8235" xr:uid="{DBEF5FE8-6AF4-4EB0-90DC-84C50E373C34}"/>
    <cellStyle name="入力 3 2 7 9 2" xfId="18991" xr:uid="{48BACB04-0FCD-487E-B1F5-D80C84B257EA}"/>
    <cellStyle name="入力 3 2 7 9 2 2" xfId="40682" xr:uid="{A832A02F-01F6-40BE-9351-F7C19630328C}"/>
    <cellStyle name="入力 3 2 7 9 3" xfId="29923" xr:uid="{43845EC4-664D-4871-89DC-A083D0F8D1FC}"/>
    <cellStyle name="入力 3 2 8" xfId="2691" xr:uid="{6D7B9675-3CAF-4934-A84A-13D930BF1AA0}"/>
    <cellStyle name="入力 3 2 8 10" xfId="8718" xr:uid="{7570B64C-CAC8-4D69-867B-92B442259648}"/>
    <cellStyle name="入力 3 2 8 10 2" xfId="19474" xr:uid="{4C048605-1006-4210-B485-6CC492781950}"/>
    <cellStyle name="入力 3 2 8 10 2 2" xfId="41165" xr:uid="{526E8A61-1A82-4DF0-87D6-A8D084D86BC1}"/>
    <cellStyle name="入力 3 2 8 10 3" xfId="30406" xr:uid="{79CADBA0-BA49-4D51-AADF-7F79DAE5FB33}"/>
    <cellStyle name="入力 3 2 8 11" xfId="9364" xr:uid="{66CBB0B2-4B02-4906-94F4-16BAB1034CD6}"/>
    <cellStyle name="入力 3 2 8 11 2" xfId="20121" xr:uid="{91157535-09E8-43DB-BB47-297C2780905E}"/>
    <cellStyle name="入力 3 2 8 11 2 2" xfId="41812" xr:uid="{6BAB6E62-C4DF-45A9-9281-5C486DE2A135}"/>
    <cellStyle name="入力 3 2 8 11 3" xfId="31053" xr:uid="{D4A413EE-05AD-4AD0-BB51-864DF49714FF}"/>
    <cellStyle name="入力 3 2 8 12" xfId="7449" xr:uid="{9B35B0D7-EE2E-42AE-99B7-A55EE781CE70}"/>
    <cellStyle name="入力 3 2 8 12 2" xfId="18205" xr:uid="{EBB00F7B-9A19-4461-BA47-3755FCE27955}"/>
    <cellStyle name="入力 3 2 8 12 2 2" xfId="39895" xr:uid="{8FC34976-A309-43E4-A0DA-75682D4724CF}"/>
    <cellStyle name="入力 3 2 8 12 3" xfId="29136" xr:uid="{90CABB19-AA16-4A1B-9FB6-0E1293A9FBA3}"/>
    <cellStyle name="入力 3 2 8 13" xfId="10652" xr:uid="{CCF149DC-8583-4230-B671-6D4478BD618F}"/>
    <cellStyle name="入力 3 2 8 13 2" xfId="21409" xr:uid="{E5E4158C-3500-48DA-982D-5A40A9F57114}"/>
    <cellStyle name="入力 3 2 8 13 2 2" xfId="43100" xr:uid="{D689FC55-0E26-4710-880B-7C9908BCCA69}"/>
    <cellStyle name="入力 3 2 8 13 3" xfId="32341" xr:uid="{5FA772BC-9F8A-4762-A42E-EE2997501D2F}"/>
    <cellStyle name="入力 3 2 8 14" xfId="2568" xr:uid="{F28C6B3E-B0C2-46B5-B99F-D301208B204C}"/>
    <cellStyle name="入力 3 2 8 14 2" xfId="13937" xr:uid="{19F713B2-4213-4E26-9331-A693115A3912}"/>
    <cellStyle name="入力 3 2 8 14 2 2" xfId="35627" xr:uid="{DEA4ED96-9820-4236-9C67-EB2FEB9622D2}"/>
    <cellStyle name="入力 3 2 8 14 3" xfId="24868" xr:uid="{0F0BCA61-E84E-4C37-A3E8-9338B0B1C46F}"/>
    <cellStyle name="入力 3 2 8 15" xfId="10696" xr:uid="{6B5BA4D3-F9C0-4A2D-A49C-03850C3F4E79}"/>
    <cellStyle name="入力 3 2 8 15 2" xfId="21453" xr:uid="{5955FA5D-32CF-46A5-B592-96B683CD1B1F}"/>
    <cellStyle name="入力 3 2 8 15 2 2" xfId="43144" xr:uid="{8B55A27D-983F-4F78-B085-99C8ECD1CADD}"/>
    <cellStyle name="入力 3 2 8 15 3" xfId="32385" xr:uid="{5BF8661C-DBDC-46A0-9EFB-FA4939771AA4}"/>
    <cellStyle name="入力 3 2 8 16" xfId="9402" xr:uid="{43CD2695-27E3-4BA5-B89F-ED741415F0BB}"/>
    <cellStyle name="入力 3 2 8 16 2" xfId="20159" xr:uid="{E651DB6A-2B82-42EC-A516-BCB5B0D84B0A}"/>
    <cellStyle name="入力 3 2 8 16 2 2" xfId="41850" xr:uid="{470F99E4-CBC8-4EB2-B841-7D61E690994B}"/>
    <cellStyle name="入力 3 2 8 16 3" xfId="31091" xr:uid="{12793276-5D40-4519-BFD5-0FE068DDE53B}"/>
    <cellStyle name="入力 3 2 8 17" xfId="13169" xr:uid="{A6D5A111-92D0-4592-9440-A155766DF3BF}"/>
    <cellStyle name="入力 3 2 8 17 2" xfId="34858" xr:uid="{8F4CA1A8-AA31-4987-A8C4-222C56A847B1}"/>
    <cellStyle name="入力 3 2 8 18" xfId="24098" xr:uid="{4E9C6C96-17C3-4F5B-9D60-FF77C3404F5A}"/>
    <cellStyle name="入力 3 2 8 19" xfId="45796" xr:uid="{9AD2FE22-13F4-43AC-804D-A763E49CD61E}"/>
    <cellStyle name="入力 3 2 8 2" xfId="3344" xr:uid="{D5C959DB-E1AC-4146-A248-32F2B4E6DF8F}"/>
    <cellStyle name="入力 3 2 8 2 2" xfId="14100" xr:uid="{853A1D27-EA8D-422F-9092-21C5F8B15287}"/>
    <cellStyle name="入力 3 2 8 2 2 2" xfId="35790" xr:uid="{78305838-1E59-4BBD-8BF5-BD8A2503F08A}"/>
    <cellStyle name="入力 3 2 8 2 2 3" xfId="50007" xr:uid="{E40D2139-F4F9-41B3-B60E-8F4341D32402}"/>
    <cellStyle name="入力 3 2 8 2 3" xfId="25031" xr:uid="{91447E0C-63F8-42EE-A12A-152592652094}"/>
    <cellStyle name="入力 3 2 8 2 4" xfId="47838" xr:uid="{E4CA1243-F9F4-41B9-8C03-6CA0973ACE41}"/>
    <cellStyle name="入力 3 2 8 20" xfId="46474" xr:uid="{9F17FCDA-F2FF-402C-8A39-EEB2384B3FB3}"/>
    <cellStyle name="入力 3 2 8 21" xfId="47158" xr:uid="{3E409937-433C-4984-A043-5183ABA3DD46}"/>
    <cellStyle name="入力 3 2 8 3" xfId="4021" xr:uid="{822BB682-A438-42FD-8DA6-E59881064F14}"/>
    <cellStyle name="入力 3 2 8 3 2" xfId="14777" xr:uid="{E225FC6E-F1DE-4D1F-B042-D9F2D305A2A0}"/>
    <cellStyle name="入力 3 2 8 3 2 2" xfId="36467" xr:uid="{6A08B70C-0AFF-40F0-9F26-B6F470796AE6}"/>
    <cellStyle name="入力 3 2 8 3 2 3" xfId="50687" xr:uid="{B4BF5A3E-0925-4CB8-8C8F-7E51120075AB}"/>
    <cellStyle name="入力 3 2 8 3 3" xfId="25709" xr:uid="{A9A3F007-F7F4-49AD-BA48-5C1B44B518F8}"/>
    <cellStyle name="入力 3 2 8 3 4" xfId="48518" xr:uid="{AB6256E5-7BE4-4EAF-9515-1908CEE8D34B}"/>
    <cellStyle name="入力 3 2 8 4" xfId="4701" xr:uid="{012D5E8B-6673-4B6E-A89E-D14C77B8E5E1}"/>
    <cellStyle name="入力 3 2 8 4 2" xfId="15457" xr:uid="{1AD1DBC7-1610-454F-86F1-B6862F122880}"/>
    <cellStyle name="入力 3 2 8 4 2 2" xfId="37147" xr:uid="{6746D5B1-F4D4-4625-98F5-D05DD79371D3}"/>
    <cellStyle name="入力 3 2 8 4 3" xfId="26389" xr:uid="{553FBE94-E23C-4D03-A892-00BF8C0DFC88}"/>
    <cellStyle name="入力 3 2 8 4 4" xfId="49327" xr:uid="{99CDDA66-ECFC-42ED-9351-A3A452AD013C}"/>
    <cellStyle name="入力 3 2 8 5" xfId="5377" xr:uid="{08546829-C9D4-48C9-903F-BD5EF883CC6F}"/>
    <cellStyle name="入力 3 2 8 5 2" xfId="16133" xr:uid="{2A956904-61DF-43E0-BB0F-EED7C647219F}"/>
    <cellStyle name="入力 3 2 8 5 2 2" xfId="37823" xr:uid="{B89AE925-8F0D-486B-B4EA-A588B0FCDC63}"/>
    <cellStyle name="入力 3 2 8 5 3" xfId="27065" xr:uid="{9322EF07-AE62-4A12-83FB-5647DDA94114}"/>
    <cellStyle name="入力 3 2 8 6" xfId="6066" xr:uid="{9853DD89-E54D-4CB0-A504-ED592B15BCC1}"/>
    <cellStyle name="入力 3 2 8 6 2" xfId="16822" xr:uid="{77B1C12B-A283-4CFC-BA4D-78FC50C0F407}"/>
    <cellStyle name="入力 3 2 8 6 2 2" xfId="38512" xr:uid="{EE2E05CB-49A8-4743-AD37-ED8C19F652E9}"/>
    <cellStyle name="入力 3 2 8 6 3" xfId="27753" xr:uid="{302D40EE-9F29-4CFB-A5F1-18B36251FA13}"/>
    <cellStyle name="入力 3 2 8 7" xfId="6740" xr:uid="{8ED1EE92-B69C-4434-8C7D-2B7514C6320E}"/>
    <cellStyle name="入力 3 2 8 7 2" xfId="17496" xr:uid="{3BC8D999-D854-4F1D-B2B4-9C8269CC8EFC}"/>
    <cellStyle name="入力 3 2 8 7 2 2" xfId="39186" xr:uid="{DF3BA272-7B8F-4330-8082-3F5AC518D1EB}"/>
    <cellStyle name="入力 3 2 8 7 3" xfId="28427" xr:uid="{95101B51-7FB1-4C23-A314-32919EB95596}"/>
    <cellStyle name="入力 3 2 8 8" xfId="7416" xr:uid="{4B5CFBA9-3FB3-4209-8438-DD5B748B9D4C}"/>
    <cellStyle name="入力 3 2 8 8 2" xfId="18172" xr:uid="{44E7EC42-47E7-4C3B-BC3B-99E762A6BA23}"/>
    <cellStyle name="入力 3 2 8 8 2 2" xfId="39862" xr:uid="{C7CE3FF5-CDD5-4ED5-B22A-7CE0D634DDD8}"/>
    <cellStyle name="入力 3 2 8 8 3" xfId="29103" xr:uid="{C9F47E61-0CD9-487F-980D-CAEFBD082A02}"/>
    <cellStyle name="入力 3 2 8 9" xfId="2761" xr:uid="{C60984A2-95A8-45D6-A6F3-3DD7987AF167}"/>
    <cellStyle name="入力 3 2 8 9 2" xfId="14067" xr:uid="{C2B3A7D8-D819-4A4A-A186-EADA9FD86774}"/>
    <cellStyle name="入力 3 2 8 9 2 2" xfId="35757" xr:uid="{E9075BFC-3487-4B06-831A-FF39874D23DF}"/>
    <cellStyle name="入力 3 2 8 9 3" xfId="24998" xr:uid="{96098F45-1334-4E27-8E61-31738EA81893}"/>
    <cellStyle name="入力 3 2 9" xfId="2909" xr:uid="{337A3BAE-271E-4437-A8FB-F2649654A7E0}"/>
    <cellStyle name="入力 3 2 9 10" xfId="8937" xr:uid="{6CADF6D6-EEFD-48A2-BC58-40B92F560A32}"/>
    <cellStyle name="入力 3 2 9 10 2" xfId="19693" xr:uid="{EF08E91F-682F-476E-AF97-BC82273B5243}"/>
    <cellStyle name="入力 3 2 9 10 2 2" xfId="41384" xr:uid="{513BC0F8-EF98-4F6E-AB9D-DFE9917C48BA}"/>
    <cellStyle name="入力 3 2 9 10 3" xfId="30625" xr:uid="{78531D21-9AC3-4339-B8D3-EED9F635838E}"/>
    <cellStyle name="入力 3 2 9 11" xfId="9562" xr:uid="{DE66343D-4E40-4037-84E3-CB7AC453D924}"/>
    <cellStyle name="入力 3 2 9 11 2" xfId="20319" xr:uid="{8FC76D01-BCE2-4422-9F79-08658B38609B}"/>
    <cellStyle name="入力 3 2 9 11 2 2" xfId="42010" xr:uid="{348170DE-01C5-4F2D-886F-C0B620562EDF}"/>
    <cellStyle name="入力 3 2 9 11 3" xfId="31251" xr:uid="{AD4836D7-C7A2-4B7F-AB80-D42F8E85F0CE}"/>
    <cellStyle name="入力 3 2 9 12" xfId="10197" xr:uid="{6BC04BD6-92F4-4834-AFC5-C6A1B387BC04}"/>
    <cellStyle name="入力 3 2 9 12 2" xfId="20954" xr:uid="{7B6D6D3C-0405-4937-8548-DF241799CC9D}"/>
    <cellStyle name="入力 3 2 9 12 2 2" xfId="42645" xr:uid="{0365C123-3222-464C-B103-B64FCDD84304}"/>
    <cellStyle name="入力 3 2 9 12 3" xfId="31886" xr:uid="{4041DCA1-8481-449C-A0A3-6BCD93EA5321}"/>
    <cellStyle name="入力 3 2 9 13" xfId="10849" xr:uid="{565DDE33-9FCB-4505-B6DC-E093BDDD4A2C}"/>
    <cellStyle name="入力 3 2 9 13 2" xfId="21606" xr:uid="{9BBFCF08-9DC3-452C-AD46-5A9C514E3A10}"/>
    <cellStyle name="入力 3 2 9 13 2 2" xfId="43297" xr:uid="{B9DC54B4-CE01-4481-9625-1975C248B111}"/>
    <cellStyle name="入力 3 2 9 13 3" xfId="32538" xr:uid="{A7F254CB-F60D-4FC5-861D-2A490ECD9069}"/>
    <cellStyle name="入力 3 2 9 14" xfId="11474" xr:uid="{20E1188F-7F52-4016-B996-594CA54C29B7}"/>
    <cellStyle name="入力 3 2 9 14 2" xfId="22231" xr:uid="{91A8B520-C334-4396-AB81-F395E3B4D395}"/>
    <cellStyle name="入力 3 2 9 14 2 2" xfId="43922" xr:uid="{E042FD3A-76E5-489E-9C17-63AAE68AB067}"/>
    <cellStyle name="入力 3 2 9 14 3" xfId="33163" xr:uid="{7584E329-A2C9-43E1-96C9-AB0B1E4530F1}"/>
    <cellStyle name="入力 3 2 9 15" xfId="12079" xr:uid="{C7715B42-23FB-443D-B858-3AF2F7A7FD67}"/>
    <cellStyle name="入力 3 2 9 15 2" xfId="22836" xr:uid="{7AE95ECC-F2D6-419F-B9D2-0CB2300B012F}"/>
    <cellStyle name="入力 3 2 9 15 2 2" xfId="44527" xr:uid="{B7556825-7BA5-4D8D-82FB-ECA03239215A}"/>
    <cellStyle name="入力 3 2 9 15 3" xfId="33768" xr:uid="{80616FBE-B6DC-44D3-9516-A0109E0C9F69}"/>
    <cellStyle name="入力 3 2 9 16" xfId="12708" xr:uid="{C4C23791-E5F7-4415-9777-36728DB75706}"/>
    <cellStyle name="入力 3 2 9 16 2" xfId="23465" xr:uid="{29C5CE8C-38AA-4BF3-9748-B50C36B5B36D}"/>
    <cellStyle name="入力 3 2 9 16 2 2" xfId="45156" xr:uid="{81DC2950-3781-45E9-A868-C7DED284D8E1}"/>
    <cellStyle name="入力 3 2 9 16 3" xfId="34397" xr:uid="{E72A7187-3B3D-4BB8-81F1-6E33356F39EA}"/>
    <cellStyle name="入力 3 2 9 17" xfId="13379" xr:uid="{051336BC-5354-4CC8-B8FE-457B7F8944BC}"/>
    <cellStyle name="入力 3 2 9 17 2" xfId="35068" xr:uid="{2BF4E8A8-724A-4F1D-9682-4482668152D6}"/>
    <cellStyle name="入力 3 2 9 18" xfId="24308" xr:uid="{D89155E7-2198-4881-A631-C199528A0551}"/>
    <cellStyle name="入力 3 2 9 19" xfId="46006" xr:uid="{EF8DA6B1-42BB-4D61-9BC6-E88CA3A41424}"/>
    <cellStyle name="入力 3 2 9 2" xfId="3560" xr:uid="{AB73B467-847E-4EE7-846F-7EB34776FDDF}"/>
    <cellStyle name="入力 3 2 9 2 2" xfId="14316" xr:uid="{A5C22939-2F5A-4186-B2C8-7F0CA010685B}"/>
    <cellStyle name="入力 3 2 9 2 2 2" xfId="36006" xr:uid="{9C2BF540-2EF6-4B5D-829B-3556308734B8}"/>
    <cellStyle name="入力 3 2 9 2 2 3" xfId="50217" xr:uid="{0DD13364-9D28-4A32-803D-CA9B4C7B87F2}"/>
    <cellStyle name="入力 3 2 9 2 3" xfId="25248" xr:uid="{7B995C0D-EAB0-4EAA-AEAE-AA1E4662BECA}"/>
    <cellStyle name="入力 3 2 9 2 4" xfId="48048" xr:uid="{50CC2C51-DB7E-4B3E-9D40-4BBE7AC12381}"/>
    <cellStyle name="入力 3 2 9 20" xfId="46684" xr:uid="{B0D2549D-4167-49A2-AD05-2913ED44EF6E}"/>
    <cellStyle name="入力 3 2 9 21" xfId="47368" xr:uid="{18B884E5-0663-4289-8472-B1D5137079DD}"/>
    <cellStyle name="入力 3 2 9 3" xfId="4240" xr:uid="{6F615728-4107-47A0-82C9-86B1BC8F27B1}"/>
    <cellStyle name="入力 3 2 9 3 2" xfId="14996" xr:uid="{3DCB3577-95EB-4A36-8D23-0846EC4E66A3}"/>
    <cellStyle name="入力 3 2 9 3 2 2" xfId="36686" xr:uid="{B88024F7-99C4-404D-95E1-5EDB3066F316}"/>
    <cellStyle name="入力 3 2 9 3 2 3" xfId="50897" xr:uid="{2DC53DE6-E95B-40FC-ABE8-3FBD0F8B20B3}"/>
    <cellStyle name="入力 3 2 9 3 3" xfId="25928" xr:uid="{B8FD4799-AD74-4504-8CD2-DE5AA3D142B8}"/>
    <cellStyle name="入力 3 2 9 3 4" xfId="48728" xr:uid="{2BF706EF-7F84-4612-8319-13EFE0A7C722}"/>
    <cellStyle name="入力 3 2 9 4" xfId="4916" xr:uid="{1658AECE-CE42-42DC-B75F-1CBEB6D841D6}"/>
    <cellStyle name="入力 3 2 9 4 2" xfId="15672" xr:uid="{161BDCA2-CA77-40A9-BF8F-1B59A199196E}"/>
    <cellStyle name="入力 3 2 9 4 2 2" xfId="37362" xr:uid="{6D14BA17-F638-4BC6-A116-7E6B3121CB8C}"/>
    <cellStyle name="入力 3 2 9 4 3" xfId="26604" xr:uid="{1C1D57C5-3EBE-40A2-8330-36D5EC59F7EE}"/>
    <cellStyle name="入力 3 2 9 4 4" xfId="49537" xr:uid="{0C364FCA-DF63-4965-806C-C1E29AF99F55}"/>
    <cellStyle name="入力 3 2 9 5" xfId="5596" xr:uid="{B74A1517-3F84-4526-9A96-70E013B0B991}"/>
    <cellStyle name="入力 3 2 9 5 2" xfId="16352" xr:uid="{FB4E04B2-004F-4DB1-BB43-67313CE74E08}"/>
    <cellStyle name="入力 3 2 9 5 2 2" xfId="38042" xr:uid="{3A7C5A61-3523-42C5-8A38-0AF477F03FCD}"/>
    <cellStyle name="入力 3 2 9 5 3" xfId="27283" xr:uid="{5B6D4293-B602-44F7-A424-8FE1DBF7A946}"/>
    <cellStyle name="入力 3 2 9 6" xfId="6279" xr:uid="{1077587A-89F8-425E-9A15-167518C9A4FA}"/>
    <cellStyle name="入力 3 2 9 6 2" xfId="17035" xr:uid="{AE593E81-C4F9-44E5-9114-6CD89E77DDE0}"/>
    <cellStyle name="入力 3 2 9 6 2 2" xfId="38725" xr:uid="{CCC5479C-0E14-47DE-9FC3-15F34E94B4F8}"/>
    <cellStyle name="入力 3 2 9 6 3" xfId="27966" xr:uid="{6272F034-576C-423C-BCC9-9292A4EB60E2}"/>
    <cellStyle name="入力 3 2 9 7" xfId="6958" xr:uid="{68CD3FF9-7562-4F41-8F3E-8A7D78B07DB4}"/>
    <cellStyle name="入力 3 2 9 7 2" xfId="17714" xr:uid="{A29887EC-AECF-4E12-80C1-B249C607951D}"/>
    <cellStyle name="入力 3 2 9 7 2 2" xfId="39404" xr:uid="{3D9BA182-EB7D-45EE-A526-158331DF08C7}"/>
    <cellStyle name="入力 3 2 9 7 3" xfId="28645" xr:uid="{C6165AB1-7DFF-4709-B379-D345753C8914}"/>
    <cellStyle name="入力 3 2 9 8" xfId="7621" xr:uid="{C17C4858-83F3-4D47-97ED-C83CB342A207}"/>
    <cellStyle name="入力 3 2 9 8 2" xfId="18377" xr:uid="{08742591-BA3E-4C40-8734-AE11D19AE275}"/>
    <cellStyle name="入力 3 2 9 8 2 2" xfId="40068" xr:uid="{D8C94538-17C1-41A6-AF2E-71781D0B6D93}"/>
    <cellStyle name="入力 3 2 9 8 3" xfId="29309" xr:uid="{6C372EEE-3D7E-408C-9AAE-687B32173F21}"/>
    <cellStyle name="入力 3 2 9 9" xfId="8257" xr:uid="{AFB8B4F8-6943-4E2C-B470-6BFD6037AA92}"/>
    <cellStyle name="入力 3 2 9 9 2" xfId="19013" xr:uid="{234E7F06-B567-4D7C-BC28-C6AC8E33DD33}"/>
    <cellStyle name="入力 3 2 9 9 2 2" xfId="40704" xr:uid="{676507B9-9218-4D55-AAEF-341983AC3B5F}"/>
    <cellStyle name="入力 3 2 9 9 3" xfId="29945" xr:uid="{A3217F49-680D-4A3C-940A-8C642A98DD06}"/>
    <cellStyle name="入力 3 3" xfId="2446" xr:uid="{66CBE743-9A52-4F31-BAE1-D089FE7F2123}"/>
    <cellStyle name="入力 3 3 10" xfId="3228" xr:uid="{0389311E-0CD8-4936-A665-C9396B4E2267}"/>
    <cellStyle name="入力 3 3 10 10" xfId="9256" xr:uid="{2CC100C0-957A-4F4D-A199-A67318680887}"/>
    <cellStyle name="入力 3 3 10 10 2" xfId="20013" xr:uid="{06D6C92E-57B5-4FF8-803E-F1624CF3FD22}"/>
    <cellStyle name="入力 3 3 10 10 2 2" xfId="41704" xr:uid="{2CB0F5EE-1B36-4931-B218-BDD2D8B12FFE}"/>
    <cellStyle name="入力 3 3 10 10 3" xfId="30945" xr:uid="{67E43200-E792-47C3-A697-4179C4792691}"/>
    <cellStyle name="入力 3 3 10 11" xfId="9882" xr:uid="{D04CB80C-C24B-4747-82EE-358FE8DBEE9A}"/>
    <cellStyle name="入力 3 3 10 11 2" xfId="20639" xr:uid="{6D8FAAEB-4466-42A7-8CA8-CFCDB86EF8E1}"/>
    <cellStyle name="入力 3 3 10 11 2 2" xfId="42330" xr:uid="{E7112FA9-ABAB-4DD8-AD7B-A087E11CC185}"/>
    <cellStyle name="入力 3 3 10 11 3" xfId="31571" xr:uid="{5DB6570E-40BC-430C-82F5-575B2D3D9967}"/>
    <cellStyle name="入力 3 3 10 12" xfId="10517" xr:uid="{E425B24C-2A6B-4876-AB3F-AA7D4DE16BFA}"/>
    <cellStyle name="入力 3 3 10 12 2" xfId="21274" xr:uid="{E31F29E9-B06F-4498-AC66-66DC3EA0EDAE}"/>
    <cellStyle name="入力 3 3 10 12 2 2" xfId="42965" xr:uid="{373CA00F-8AC8-4932-A485-EB2667A0CE01}"/>
    <cellStyle name="入力 3 3 10 12 3" xfId="32206" xr:uid="{283BAB84-9FE1-4221-B9C8-657D8472AD96}"/>
    <cellStyle name="入力 3 3 10 13" xfId="11169" xr:uid="{7EC0E3CE-28F8-464A-926A-5C08B5163FF3}"/>
    <cellStyle name="入力 3 3 10 13 2" xfId="21926" xr:uid="{29C12071-5794-4C18-AD54-DB9AD5945354}"/>
    <cellStyle name="入力 3 3 10 13 2 2" xfId="43617" xr:uid="{CA157083-81F9-413A-B8F2-D1B15CC06F11}"/>
    <cellStyle name="入力 3 3 10 13 3" xfId="32858" xr:uid="{5BDE3E69-B432-4473-BFAC-5D4A9AE4EC7C}"/>
    <cellStyle name="入力 3 3 10 14" xfId="11794" xr:uid="{196D936A-C8FF-409C-A98F-D7CD35E23B96}"/>
    <cellStyle name="入力 3 3 10 14 2" xfId="22551" xr:uid="{2E9B16C3-6D39-4475-AAA4-D377E2E0F68A}"/>
    <cellStyle name="入力 3 3 10 14 2 2" xfId="44242" xr:uid="{8978BC7F-675A-4FA4-9247-17339EC5AE8F}"/>
    <cellStyle name="入力 3 3 10 14 3" xfId="33483" xr:uid="{B8E7ADDE-9B66-4ECF-B6C7-E16144E85F1E}"/>
    <cellStyle name="入力 3 3 10 15" xfId="12399" xr:uid="{F0D87F0E-F12A-430B-BB22-A816184B23B2}"/>
    <cellStyle name="入力 3 3 10 15 2" xfId="23156" xr:uid="{EDB8FD88-FC80-4DC3-BA4E-15D03B0A6D60}"/>
    <cellStyle name="入力 3 3 10 15 2 2" xfId="44847" xr:uid="{4DFE7D8F-2A38-4BC0-95F8-2D6E83E727BF}"/>
    <cellStyle name="入力 3 3 10 15 3" xfId="34088" xr:uid="{BA4205AB-57B4-43C8-928E-E46E217893A3}"/>
    <cellStyle name="入力 3 3 10 16" xfId="13028" xr:uid="{DC6A626C-796A-4468-A759-418F64280B3E}"/>
    <cellStyle name="入力 3 3 10 16 2" xfId="23785" xr:uid="{2D3C97C4-8FF9-4A85-863F-A275062A90EC}"/>
    <cellStyle name="入力 3 3 10 16 2 2" xfId="45476" xr:uid="{F60F9570-0EA9-4BEC-9FFE-F8B4DCCB2EF6}"/>
    <cellStyle name="入力 3 3 10 16 3" xfId="34717" xr:uid="{57B1E232-C22A-4351-89DE-8E488B8054E7}"/>
    <cellStyle name="入力 3 3 10 17" xfId="13699" xr:uid="{C2407AF7-B52A-4031-A98A-EC55858361B5}"/>
    <cellStyle name="入力 3 3 10 17 2" xfId="35388" xr:uid="{731F9BBF-39CC-4844-A81D-2C29B3C76F83}"/>
    <cellStyle name="入力 3 3 10 18" xfId="24628" xr:uid="{64A00E7E-D2BB-43B3-9EE3-65AE9AB89826}"/>
    <cellStyle name="入力 3 3 10 19" xfId="46326" xr:uid="{EADA62BE-FF89-445A-8924-B7B2AB480D76}"/>
    <cellStyle name="入力 3 3 10 2" xfId="3880" xr:uid="{D6318DBB-9685-477D-95B4-5BD647E9D284}"/>
    <cellStyle name="入力 3 3 10 2 2" xfId="14636" xr:uid="{FEAA977A-8DA5-40CF-A150-743D10399054}"/>
    <cellStyle name="入力 3 3 10 2 2 2" xfId="36326" xr:uid="{BD2F37D6-FD5F-4F72-AEBC-EF0B2B415E19}"/>
    <cellStyle name="入力 3 3 10 2 2 3" xfId="50537" xr:uid="{3B3B3551-7A91-4B9B-B2A7-242C05102522}"/>
    <cellStyle name="入力 3 3 10 2 3" xfId="25568" xr:uid="{EC1238CD-D71A-4DA1-AAB9-7A319F5052FC}"/>
    <cellStyle name="入力 3 3 10 2 4" xfId="48368" xr:uid="{DC56236F-02A7-40F1-8A94-1D6D4231DB24}"/>
    <cellStyle name="入力 3 3 10 20" xfId="47004" xr:uid="{46AB2521-195E-4D9D-8BF3-55DDC2BABE3E}"/>
    <cellStyle name="入力 3 3 10 21" xfId="47688" xr:uid="{E7002908-5F10-4EA0-B1FE-92FCA442679C}"/>
    <cellStyle name="入力 3 3 10 3" xfId="4560" xr:uid="{7935CAEE-D7C7-46E6-8F1A-663DF914E17A}"/>
    <cellStyle name="入力 3 3 10 3 2" xfId="15316" xr:uid="{FA5AD4E0-FB5A-44E7-9C42-FBD87AE6EE23}"/>
    <cellStyle name="入力 3 3 10 3 2 2" xfId="37006" xr:uid="{B1EA4C67-84BE-4CA5-8AB3-B9474F539F89}"/>
    <cellStyle name="入力 3 3 10 3 2 3" xfId="51217" xr:uid="{A2640267-D12C-4BDA-ADFB-A9678ECBE6F2}"/>
    <cellStyle name="入力 3 3 10 3 3" xfId="26248" xr:uid="{F53FBA99-36CD-4C3C-B2CD-992709184973}"/>
    <cellStyle name="入力 3 3 10 3 4" xfId="49048" xr:uid="{53D87865-ECDC-4113-858F-99036CF93B68}"/>
    <cellStyle name="入力 3 3 10 4" xfId="5236" xr:uid="{E7A0C691-9030-461F-95B8-A119C0A74ABA}"/>
    <cellStyle name="入力 3 3 10 4 2" xfId="15992" xr:uid="{EE9F2C3B-499A-4328-86A2-DAB0EAEFFF72}"/>
    <cellStyle name="入力 3 3 10 4 2 2" xfId="37682" xr:uid="{6536D151-193E-411E-815D-E0595DF65089}"/>
    <cellStyle name="入力 3 3 10 4 3" xfId="26924" xr:uid="{C2FBD3EC-9EF1-435B-8D66-10F0A1A356C6}"/>
    <cellStyle name="入力 3 3 10 4 4" xfId="49857" xr:uid="{09D8FCC0-A249-4FB5-9A29-31419633A7FA}"/>
    <cellStyle name="入力 3 3 10 5" xfId="5916" xr:uid="{499EA347-E5AA-4738-8F05-91FA01C6B7DC}"/>
    <cellStyle name="入力 3 3 10 5 2" xfId="16672" xr:uid="{E71F0D99-38AB-4245-B004-D8175A1DAE98}"/>
    <cellStyle name="入力 3 3 10 5 2 2" xfId="38362" xr:uid="{970A7DD5-D8A6-4B0C-8D55-BFB353E6E2D5}"/>
    <cellStyle name="入力 3 3 10 5 3" xfId="27603" xr:uid="{92C910C7-A2A6-472D-9E1E-C239E6C75929}"/>
    <cellStyle name="入力 3 3 10 6" xfId="6599" xr:uid="{202082EA-8D62-44B7-91D9-0886C70E58CF}"/>
    <cellStyle name="入力 3 3 10 6 2" xfId="17355" xr:uid="{6A272565-4B68-4409-9C27-00F7ABD61496}"/>
    <cellStyle name="入力 3 3 10 6 2 2" xfId="39045" xr:uid="{3C44F593-357E-4826-BAB4-CCAEB8AAFD93}"/>
    <cellStyle name="入力 3 3 10 6 3" xfId="28286" xr:uid="{AA5C806C-C487-4A80-9AEE-B04AE18FBBC6}"/>
    <cellStyle name="入力 3 3 10 7" xfId="7278" xr:uid="{9811EAB9-4E54-4FD5-A3A1-3E2226C85448}"/>
    <cellStyle name="入力 3 3 10 7 2" xfId="18034" xr:uid="{A23FBB0C-ACC4-4F63-B686-1282420226C7}"/>
    <cellStyle name="入力 3 3 10 7 2 2" xfId="39724" xr:uid="{B0F8FFCD-BAA9-4951-BF9B-EF5212C84DEA}"/>
    <cellStyle name="入力 3 3 10 7 3" xfId="28965" xr:uid="{D132583A-35C7-4E2C-A935-15213F1DFA0E}"/>
    <cellStyle name="入力 3 3 10 8" xfId="7941" xr:uid="{86F9D708-8E73-416B-ACB7-EAFD4B319F87}"/>
    <cellStyle name="入力 3 3 10 8 2" xfId="18697" xr:uid="{63A0294B-66C5-499B-A09D-F9417A42BDB5}"/>
    <cellStyle name="入力 3 3 10 8 2 2" xfId="40388" xr:uid="{943FD307-A698-4758-A45E-A03EA87BAE2C}"/>
    <cellStyle name="入力 3 3 10 8 3" xfId="29629" xr:uid="{09B42A9E-1C09-4003-ACF7-2AA9ED4A396B}"/>
    <cellStyle name="入力 3 3 10 9" xfId="8577" xr:uid="{CBA4D5F1-0FBA-417C-8A64-D3796CAC6DB1}"/>
    <cellStyle name="入力 3 3 10 9 2" xfId="19333" xr:uid="{8D7AE215-0DCA-43A1-AE2C-78A18AFA089C}"/>
    <cellStyle name="入力 3 3 10 9 2 2" xfId="41024" xr:uid="{CF7528FA-BCBB-48B0-AC9B-42F85BCB4EEE}"/>
    <cellStyle name="入力 3 3 10 9 3" xfId="30265" xr:uid="{88BD20BE-B648-44DF-B72B-B85226DA27BF}"/>
    <cellStyle name="入力 3 3 11" xfId="3288" xr:uid="{D4299197-0BE2-4D39-9179-C7AB5F7E4425}"/>
    <cellStyle name="入力 3 3 11 10" xfId="9316" xr:uid="{1854BE17-3EBB-4444-B9A1-E946C005FE69}"/>
    <cellStyle name="入力 3 3 11 10 2" xfId="20073" xr:uid="{047DC3E6-028D-4FD4-B44A-56EC1DB33184}"/>
    <cellStyle name="入力 3 3 11 10 2 2" xfId="41764" xr:uid="{1D34159A-B409-42E3-90CB-2952447D0121}"/>
    <cellStyle name="入力 3 3 11 10 3" xfId="31005" xr:uid="{00EE72B6-AD65-4BEA-9ABF-D50BBF9FBF48}"/>
    <cellStyle name="入力 3 3 11 11" xfId="9942" xr:uid="{DB270D7C-3AD8-4A0D-9238-79DB9408A13B}"/>
    <cellStyle name="入力 3 3 11 11 2" xfId="20699" xr:uid="{675C27BC-5268-465A-9C78-FCA5CFCC8323}"/>
    <cellStyle name="入力 3 3 11 11 2 2" xfId="42390" xr:uid="{86927DEA-704B-4E31-9AA1-7F163A24BEEA}"/>
    <cellStyle name="入力 3 3 11 11 3" xfId="31631" xr:uid="{674AC417-CC80-4368-A01E-FDABEB38F8F2}"/>
    <cellStyle name="入力 3 3 11 12" xfId="10577" xr:uid="{B68D8058-285D-4145-A77B-15378F401430}"/>
    <cellStyle name="入力 3 3 11 12 2" xfId="21334" xr:uid="{8B80A346-7766-4962-A959-0E645366871F}"/>
    <cellStyle name="入力 3 3 11 12 2 2" xfId="43025" xr:uid="{B917E65B-4945-4F24-974D-868B76869EA2}"/>
    <cellStyle name="入力 3 3 11 12 3" xfId="32266" xr:uid="{11119422-008C-41DA-8E32-1C11E89875AE}"/>
    <cellStyle name="入力 3 3 11 13" xfId="11229" xr:uid="{66B33285-0CF4-4E22-9275-42B71A56C987}"/>
    <cellStyle name="入力 3 3 11 13 2" xfId="21986" xr:uid="{91005982-2A93-418D-8B8F-81F4D74FD627}"/>
    <cellStyle name="入力 3 3 11 13 2 2" xfId="43677" xr:uid="{8D8AA936-B81A-4AD4-B955-4B775662E80B}"/>
    <cellStyle name="入力 3 3 11 13 3" xfId="32918" xr:uid="{866DD003-DEEA-41C2-8545-F491FFFF4C2B}"/>
    <cellStyle name="入力 3 3 11 14" xfId="11854" xr:uid="{456C7985-FA21-4D5A-9FDB-2C4E3813FCEE}"/>
    <cellStyle name="入力 3 3 11 14 2" xfId="22611" xr:uid="{54E7B930-A300-418B-B3CD-829C59F1E199}"/>
    <cellStyle name="入力 3 3 11 14 2 2" xfId="44302" xr:uid="{76884108-3860-4958-AA48-7923D31879E6}"/>
    <cellStyle name="入力 3 3 11 14 3" xfId="33543" xr:uid="{BF935380-A8CB-4332-B4EF-0BB99A6946A8}"/>
    <cellStyle name="入力 3 3 11 15" xfId="12459" xr:uid="{F78B9851-1566-4093-B0B3-5EEF390857B7}"/>
    <cellStyle name="入力 3 3 11 15 2" xfId="23216" xr:uid="{0A39CD3D-8B15-4370-BBED-295709C80A28}"/>
    <cellStyle name="入力 3 3 11 15 2 2" xfId="44907" xr:uid="{CAC78180-C7A9-458C-995C-9882E4682D94}"/>
    <cellStyle name="入力 3 3 11 15 3" xfId="34148" xr:uid="{B74F93C7-CF24-4A83-9982-C11B1AB6FCB9}"/>
    <cellStyle name="入力 3 3 11 16" xfId="13088" xr:uid="{D0A1BEF0-8AEA-41F0-8000-DD591F5C3CB2}"/>
    <cellStyle name="入力 3 3 11 16 2" xfId="23845" xr:uid="{69CE9CF3-EFAF-4276-9D49-641040AFC20B}"/>
    <cellStyle name="入力 3 3 11 16 2 2" xfId="45536" xr:uid="{FE989956-CF6D-4F50-9A14-D602C5B3EA86}"/>
    <cellStyle name="入力 3 3 11 16 3" xfId="34777" xr:uid="{609402B6-A158-4B66-99E8-2452EA9CD8E2}"/>
    <cellStyle name="入力 3 3 11 17" xfId="13759" xr:uid="{D6F1F8DF-F422-4413-97A4-E0915098F0B7}"/>
    <cellStyle name="入力 3 3 11 17 2" xfId="35448" xr:uid="{C94EB8A0-DB1C-4EFF-A496-C7C2F0439519}"/>
    <cellStyle name="入力 3 3 11 18" xfId="24688" xr:uid="{3257B16F-95B4-42D4-8362-62B5D66CE67C}"/>
    <cellStyle name="入力 3 3 11 19" xfId="46386" xr:uid="{4E43466A-B27A-4824-9873-2B1BC076325A}"/>
    <cellStyle name="入力 3 3 11 2" xfId="3940" xr:uid="{09321AE3-8FB7-49B9-BA81-05B9E6EBEA49}"/>
    <cellStyle name="入力 3 3 11 2 2" xfId="14696" xr:uid="{2C534607-A8C1-4B43-8582-1352CD521F87}"/>
    <cellStyle name="入力 3 3 11 2 2 2" xfId="36386" xr:uid="{9B0266DB-1BA3-43E3-ADC7-D74D5CCE346C}"/>
    <cellStyle name="入力 3 3 11 2 2 3" xfId="50597" xr:uid="{1B4C95E8-0C6C-4C0E-B842-BC9304BD88C6}"/>
    <cellStyle name="入力 3 3 11 2 3" xfId="25628" xr:uid="{74A750BE-974A-423C-B9E6-B7DB81C128FD}"/>
    <cellStyle name="入力 3 3 11 2 4" xfId="48428" xr:uid="{1C64A785-73DF-449D-9B9C-0E04D17DE849}"/>
    <cellStyle name="入力 3 3 11 20" xfId="47064" xr:uid="{E9CF2D9B-1C54-4CD4-85B9-5A503AFABA40}"/>
    <cellStyle name="入力 3 3 11 21" xfId="47748" xr:uid="{4D6F97C9-A7A3-468B-AB2E-6171A6D32F7C}"/>
    <cellStyle name="入力 3 3 11 3" xfId="4620" xr:uid="{B651C0B3-22E7-453D-91AC-BF81EEA09648}"/>
    <cellStyle name="入力 3 3 11 3 2" xfId="15376" xr:uid="{65B79A2F-B556-469B-99B1-300F5B52921D}"/>
    <cellStyle name="入力 3 3 11 3 2 2" xfId="37066" xr:uid="{4E1DD3CE-E8C7-42AB-B7C8-20BE7DDBF43C}"/>
    <cellStyle name="入力 3 3 11 3 2 3" xfId="51277" xr:uid="{E58730EF-D797-40CA-B654-D209C5C13B07}"/>
    <cellStyle name="入力 3 3 11 3 3" xfId="26308" xr:uid="{ADA132E7-99EB-4196-ADBD-21595C5CD850}"/>
    <cellStyle name="入力 3 3 11 3 4" xfId="49108" xr:uid="{27FC5F87-9DA5-4386-804A-0D3DFB12EC9B}"/>
    <cellStyle name="入力 3 3 11 4" xfId="5296" xr:uid="{606B1668-5CD9-43EA-AD29-2EABEAA98BFF}"/>
    <cellStyle name="入力 3 3 11 4 2" xfId="16052" xr:uid="{987CE76A-CF58-4E4F-9EFB-3A9F26534A63}"/>
    <cellStyle name="入力 3 3 11 4 2 2" xfId="37742" xr:uid="{CEC504DA-AF1E-4003-89BF-AB955A7F9580}"/>
    <cellStyle name="入力 3 3 11 4 3" xfId="26984" xr:uid="{D5111464-C3F6-425A-952B-02285F66C2E4}"/>
    <cellStyle name="入力 3 3 11 4 4" xfId="49917" xr:uid="{60CA383D-8718-4CD1-A787-7628B379218A}"/>
    <cellStyle name="入力 3 3 11 5" xfId="5976" xr:uid="{B84FB0D5-B9FA-4161-A4AB-B77B2BE71201}"/>
    <cellStyle name="入力 3 3 11 5 2" xfId="16732" xr:uid="{49F06FD9-BFF4-4E85-A704-17678F85619A}"/>
    <cellStyle name="入力 3 3 11 5 2 2" xfId="38422" xr:uid="{30EEF8BE-91BD-41AF-9CC6-BE6079791920}"/>
    <cellStyle name="入力 3 3 11 5 3" xfId="27663" xr:uid="{C8453900-8A6B-4422-BE14-75970FACCA63}"/>
    <cellStyle name="入力 3 3 11 6" xfId="6659" xr:uid="{9D747FEE-8574-41A6-9C88-7AFB6E4109C7}"/>
    <cellStyle name="入力 3 3 11 6 2" xfId="17415" xr:uid="{5FCD1379-C8C1-4F11-AC31-27A1CB0CC365}"/>
    <cellStyle name="入力 3 3 11 6 2 2" xfId="39105" xr:uid="{FABBD226-7C52-4380-AAAE-8EF94198A29E}"/>
    <cellStyle name="入力 3 3 11 6 3" xfId="28346" xr:uid="{E073E130-BB69-4026-AA71-7007B964D797}"/>
    <cellStyle name="入力 3 3 11 7" xfId="7338" xr:uid="{73A8DF00-3246-4074-BB64-DC1CCD3A72F8}"/>
    <cellStyle name="入力 3 3 11 7 2" xfId="18094" xr:uid="{B2E5D7A3-0707-4CA1-A15F-47257D27795C}"/>
    <cellStyle name="入力 3 3 11 7 2 2" xfId="39784" xr:uid="{FF494C04-DB16-4CFA-87EA-900AF266CEB3}"/>
    <cellStyle name="入力 3 3 11 7 3" xfId="29025" xr:uid="{6B31950A-DE6E-45FC-B755-8BDB8D1FE25D}"/>
    <cellStyle name="入力 3 3 11 8" xfId="8001" xr:uid="{A370A23F-3CA8-4114-BE17-7C8968386154}"/>
    <cellStyle name="入力 3 3 11 8 2" xfId="18757" xr:uid="{63B11372-6129-4225-AB6C-244342CE737F}"/>
    <cellStyle name="入力 3 3 11 8 2 2" xfId="40448" xr:uid="{5854FF31-6930-4B87-AD5B-D8720C982739}"/>
    <cellStyle name="入力 3 3 11 8 3" xfId="29689" xr:uid="{32EFF461-5E04-48A0-961D-DF5BEA136B07}"/>
    <cellStyle name="入力 3 3 11 9" xfId="8637" xr:uid="{CD1C14C7-BF73-4E01-8956-A154B7F0394B}"/>
    <cellStyle name="入力 3 3 11 9 2" xfId="19393" xr:uid="{834172D7-7DC8-4313-A5E6-4646E6905AF1}"/>
    <cellStyle name="入力 3 3 11 9 2 2" xfId="41084" xr:uid="{6EC78F14-DDCB-44D4-A1B2-7D7DF0904ABF}"/>
    <cellStyle name="入力 3 3 11 9 3" xfId="30325" xr:uid="{F4EBC562-1375-46C9-9195-A0B1CE83F9DD}"/>
    <cellStyle name="入力 3 3 12" xfId="2724" xr:uid="{79C9FA2C-CCC0-44E7-AD70-945B5F01EE1E}"/>
    <cellStyle name="入力 3 3 12 2" xfId="14030" xr:uid="{A0C8119B-A8DA-47FA-ACE9-F5C391019EBD}"/>
    <cellStyle name="入力 3 3 12 2 2" xfId="35720" xr:uid="{4B30AF58-DA44-4654-9B29-160CFB8D8BC9}"/>
    <cellStyle name="入力 3 3 12 2 3" xfId="50040" xr:uid="{26BFFC79-408E-470B-928E-289F3E24D317}"/>
    <cellStyle name="入力 3 3 12 3" xfId="24961" xr:uid="{1BBEB4C2-7A86-4DF7-969F-3D020506976D}"/>
    <cellStyle name="入力 3 3 12 4" xfId="47871" xr:uid="{91FAB6C5-F105-4496-9991-E3862B8533DA}"/>
    <cellStyle name="入力 3 3 13" xfId="3377" xr:uid="{C883EE4C-AF2F-46F7-8121-7D93D79468A5}"/>
    <cellStyle name="入力 3 3 13 2" xfId="14133" xr:uid="{4C829F88-6BD9-49B6-B3AA-B751594891F2}"/>
    <cellStyle name="入力 3 3 13 2 2" xfId="35823" xr:uid="{4444C47E-7CAD-4BC1-9524-2F347D479DA9}"/>
    <cellStyle name="入力 3 3 13 2 3" xfId="50720" xr:uid="{A64ED634-E656-4D7E-847C-2003B20F7437}"/>
    <cellStyle name="入力 3 3 13 3" xfId="25064" xr:uid="{7278F658-76AA-45C7-BCEC-E2B4F2A45AC4}"/>
    <cellStyle name="入力 3 3 13 4" xfId="48551" xr:uid="{C7A83E41-B784-4D22-BDC9-3C88781E78F5}"/>
    <cellStyle name="入力 3 3 14" xfId="4054" xr:uid="{58EE58E8-4B09-4FD2-A5EA-FCF81A6499C7}"/>
    <cellStyle name="入力 3 3 14 2" xfId="14810" xr:uid="{C9052E0D-3A73-4A35-830C-924845DE988E}"/>
    <cellStyle name="入力 3 3 14 2 2" xfId="36500" xr:uid="{7CE45543-6D4C-4F21-94E1-398BA4A80F32}"/>
    <cellStyle name="入力 3 3 14 3" xfId="25742" xr:uid="{07D91C56-6F6D-47C8-885A-A3C3935603FB}"/>
    <cellStyle name="入力 3 3 14 4" xfId="49360" xr:uid="{38842611-C827-4F51-A54D-F0DC1DA9374D}"/>
    <cellStyle name="入力 3 3 15" xfId="4734" xr:uid="{4476D359-D959-405E-9FF2-7B701C515D76}"/>
    <cellStyle name="入力 3 3 15 2" xfId="15490" xr:uid="{BC298728-4A12-4ADA-9911-F70A65D19428}"/>
    <cellStyle name="入力 3 3 15 2 2" xfId="37180" xr:uid="{AE3C90EA-091F-4E5B-8877-9171214A945C}"/>
    <cellStyle name="入力 3 3 15 3" xfId="26422" xr:uid="{DC026B19-FCAA-4665-AAEF-7DCBEF375A83}"/>
    <cellStyle name="入力 3 3 16" xfId="5410" xr:uid="{F2510543-C46E-45B5-A7B0-25F755EF6C8F}"/>
    <cellStyle name="入力 3 3 16 2" xfId="16166" xr:uid="{0EBF80A8-4068-424F-A6C9-6415673B36F5}"/>
    <cellStyle name="入力 3 3 16 2 2" xfId="37856" xr:uid="{658A6934-4FD8-45BA-B1F9-CD6D57AC2705}"/>
    <cellStyle name="入力 3 3 16 3" xfId="27098" xr:uid="{DDF0525A-2DDA-4913-AFA9-D1DEB61146C9}"/>
    <cellStyle name="入力 3 3 17" xfId="6099" xr:uid="{1E9C49A4-4D61-4A82-92DE-84D67D54C505}"/>
    <cellStyle name="入力 3 3 17 2" xfId="16855" xr:uid="{ACDF7E27-DF2F-4278-A0D6-41D9A4FB731A}"/>
    <cellStyle name="入力 3 3 17 2 2" xfId="38545" xr:uid="{3D50CD0F-B3A6-497F-8F78-48BD6260DCF1}"/>
    <cellStyle name="入力 3 3 17 3" xfId="27786" xr:uid="{AE2DC92E-6955-47DF-862E-23C76D7740B8}"/>
    <cellStyle name="入力 3 3 18" xfId="6773" xr:uid="{836458C8-ED17-45E5-A47B-606F0A6732C4}"/>
    <cellStyle name="入力 3 3 18 2" xfId="17529" xr:uid="{AC6A4F56-69FA-4A44-92E7-04A2BF97F056}"/>
    <cellStyle name="入力 3 3 18 2 2" xfId="39219" xr:uid="{330357E8-A1A8-4450-B3EB-2EA7CF33EFDD}"/>
    <cellStyle name="入力 3 3 18 3" xfId="28460" xr:uid="{4B81499B-1C86-4DE4-9AFA-C81871F44B4F}"/>
    <cellStyle name="入力 3 3 19" xfId="8073" xr:uid="{BAED8140-3701-459F-BC21-5518EBF3E962}"/>
    <cellStyle name="入力 3 3 19 2" xfId="18829" xr:uid="{CD2321C8-17EB-499F-821C-FA0825640BC9}"/>
    <cellStyle name="入力 3 3 19 2 2" xfId="40520" xr:uid="{5F71F171-E7AA-47B4-87E5-469D6EA4F5FF}"/>
    <cellStyle name="入力 3 3 19 3" xfId="29761" xr:uid="{945F4586-CD2A-4087-B8E5-15923ABBBE0B}"/>
    <cellStyle name="入力 3 3 2" xfId="2783" xr:uid="{C8D7B65F-ADC9-48CF-A4FC-93807965383D}"/>
    <cellStyle name="入力 3 3 2 10" xfId="8811" xr:uid="{8F78C8D8-164C-4E02-B5AB-1D3D129CB1D8}"/>
    <cellStyle name="入力 3 3 2 10 2" xfId="19567" xr:uid="{E0343E47-2D53-4632-B901-721D6D023A87}"/>
    <cellStyle name="入力 3 3 2 10 2 2" xfId="41258" xr:uid="{E2949088-79C9-417B-9217-A8BF5B791E9C}"/>
    <cellStyle name="入力 3 3 2 10 3" xfId="30499" xr:uid="{134D346F-EA9B-47D5-9C97-8855FD4E9B40}"/>
    <cellStyle name="入力 3 3 2 11" xfId="9436" xr:uid="{ACD40D59-B478-43D4-B709-B7F60166AF30}"/>
    <cellStyle name="入力 3 3 2 11 2" xfId="20193" xr:uid="{2DE56049-8F23-4589-A936-CE871EC287DA}"/>
    <cellStyle name="入力 3 3 2 11 2 2" xfId="41884" xr:uid="{0A5966D1-10C6-4A90-8A3A-2BE2D51FBC4F}"/>
    <cellStyle name="入力 3 3 2 11 3" xfId="31125" xr:uid="{414F1645-FE30-435B-8D1E-47004D1EB710}"/>
    <cellStyle name="入力 3 3 2 12" xfId="10071" xr:uid="{F82DE4E7-4FE8-46DA-9637-8A2506D01A18}"/>
    <cellStyle name="入力 3 3 2 12 2" xfId="20828" xr:uid="{2505E08E-C8C3-4744-B828-7435EC3C03EE}"/>
    <cellStyle name="入力 3 3 2 12 2 2" xfId="42519" xr:uid="{E52B9357-81E0-4BB3-9D84-7775DBE2D16D}"/>
    <cellStyle name="入力 3 3 2 12 3" xfId="31760" xr:uid="{B2C58845-9256-49AC-B455-D96CFA26BA03}"/>
    <cellStyle name="入力 3 3 2 13" xfId="10723" xr:uid="{2EE8CAE6-565C-4849-B496-A3101FE499B3}"/>
    <cellStyle name="入力 3 3 2 13 2" xfId="21480" xr:uid="{48C500CE-C75C-4F49-8BFB-1118CAA04067}"/>
    <cellStyle name="入力 3 3 2 13 2 2" xfId="43171" xr:uid="{61938ABA-4381-46DA-8FD2-5B7C755AB26F}"/>
    <cellStyle name="入力 3 3 2 13 3" xfId="32412" xr:uid="{741EB4F2-DC02-4DDC-ABA3-8CC16FA0902A}"/>
    <cellStyle name="入力 3 3 2 14" xfId="11348" xr:uid="{6A48EAFA-12A1-42C8-B62A-A0B64039772D}"/>
    <cellStyle name="入力 3 3 2 14 2" xfId="22105" xr:uid="{FDD548DE-E6DF-4FB7-8DBD-42329F7D0599}"/>
    <cellStyle name="入力 3 3 2 14 2 2" xfId="43796" xr:uid="{B0E20554-9D3A-46E6-BDAB-0E5077FB929B}"/>
    <cellStyle name="入力 3 3 2 14 3" xfId="33037" xr:uid="{AD2EB76E-45AB-49F8-B8A2-04B82721C5DE}"/>
    <cellStyle name="入力 3 3 2 15" xfId="11953" xr:uid="{28B61ACB-9844-4FB7-84BB-64E8E60A53BE}"/>
    <cellStyle name="入力 3 3 2 15 2" xfId="22710" xr:uid="{D3CA711A-C3EE-4D81-B6E2-C4E6BDEBF593}"/>
    <cellStyle name="入力 3 3 2 15 2 2" xfId="44401" xr:uid="{D4AFA15D-DF6A-491D-90B3-EAEBA6F4DFC9}"/>
    <cellStyle name="入力 3 3 2 15 3" xfId="33642" xr:uid="{CFC2AAD2-DBCB-4D64-B174-0BD932ECEC4D}"/>
    <cellStyle name="入力 3 3 2 16" xfId="12582" xr:uid="{224FF9FB-316A-4713-B1E4-DE9F9D4F4A2B}"/>
    <cellStyle name="入力 3 3 2 16 2" xfId="23339" xr:uid="{01D44A54-C901-4039-A101-41063D011B44}"/>
    <cellStyle name="入力 3 3 2 16 2 2" xfId="45030" xr:uid="{3E906B1C-2AF4-48E8-AE2D-3EEB5FADBCD7}"/>
    <cellStyle name="入力 3 3 2 16 3" xfId="34271" xr:uid="{C9CEDFB6-3762-4C15-9E17-A973E717DD0A}"/>
    <cellStyle name="入力 3 3 2 17" xfId="13253" xr:uid="{66732D86-73AE-41E5-A646-8B5201769232}"/>
    <cellStyle name="入力 3 3 2 17 2" xfId="34942" xr:uid="{4895D29F-FF10-49DC-AF89-86A2E72C8522}"/>
    <cellStyle name="入力 3 3 2 18" xfId="24182" xr:uid="{9E28613C-C1E2-4D06-81C1-28DEA4AE84AE}"/>
    <cellStyle name="入力 3 3 2 19" xfId="45880" xr:uid="{CCD79358-635B-4D2F-9631-511D57E18A76}"/>
    <cellStyle name="入力 3 3 2 2" xfId="3434" xr:uid="{24C77F8A-CB3E-4C36-95E0-5A5000369848}"/>
    <cellStyle name="入力 3 3 2 2 2" xfId="14190" xr:uid="{8CB5DF07-6AEF-4544-815D-A1365E1AE3D7}"/>
    <cellStyle name="入力 3 3 2 2 2 2" xfId="35880" xr:uid="{FE284AF2-809B-417B-8391-3E3A5A762614}"/>
    <cellStyle name="入力 3 3 2 2 2 3" xfId="50091" xr:uid="{F65CE1F2-B3BC-4D6A-8C06-ED8F3BC7F26B}"/>
    <cellStyle name="入力 3 3 2 2 3" xfId="25121" xr:uid="{4C40E86A-2CF3-4485-8E9A-F06CE0A2218E}"/>
    <cellStyle name="入力 3 3 2 2 4" xfId="47922" xr:uid="{23047A16-0585-480E-A8EB-E400C10F345A}"/>
    <cellStyle name="入力 3 3 2 20" xfId="46558" xr:uid="{1884B39A-806E-425E-860F-65F8EDCB7471}"/>
    <cellStyle name="入力 3 3 2 21" xfId="47242" xr:uid="{431D1E5C-BF85-48E1-9DA4-98B8A7B21A71}"/>
    <cellStyle name="入力 3 3 2 3" xfId="4114" xr:uid="{37BD6CEF-0797-4715-9271-EDF694FD673E}"/>
    <cellStyle name="入力 3 3 2 3 2" xfId="14870" xr:uid="{81E94564-9601-4FEF-BB37-E06E6622E513}"/>
    <cellStyle name="入力 3 3 2 3 2 2" xfId="36560" xr:uid="{737B7080-9E26-4D2D-A066-D0B5E0990624}"/>
    <cellStyle name="入力 3 3 2 3 2 3" xfId="50771" xr:uid="{68666328-7597-4F4A-A25F-FC7265F71303}"/>
    <cellStyle name="入力 3 3 2 3 3" xfId="25802" xr:uid="{4433E7CC-FF41-424B-9338-147B166ACB6A}"/>
    <cellStyle name="入力 3 3 2 3 4" xfId="48602" xr:uid="{E69EC8FE-592B-4960-BDFF-13DCDE475C71}"/>
    <cellStyle name="入力 3 3 2 4" xfId="4790" xr:uid="{701D23ED-D64A-4F9E-BC47-63FAEACC4DC4}"/>
    <cellStyle name="入力 3 3 2 4 2" xfId="15546" xr:uid="{6A347014-2DF1-49FC-A54C-50C9936BA689}"/>
    <cellStyle name="入力 3 3 2 4 2 2" xfId="37236" xr:uid="{81443EEC-A940-46D3-91D1-D32EAF078F48}"/>
    <cellStyle name="入力 3 3 2 4 3" xfId="26478" xr:uid="{6C253138-56AB-4389-9BDC-1A859A5817D2}"/>
    <cellStyle name="入力 3 3 2 4 4" xfId="49411" xr:uid="{650D37FB-1BBA-4681-A09B-37FD174058F1}"/>
    <cellStyle name="入力 3 3 2 5" xfId="5470" xr:uid="{EAED7000-153B-4331-ABEA-464FE65E6FF8}"/>
    <cellStyle name="入力 3 3 2 5 2" xfId="16226" xr:uid="{9FA49324-FFDD-4DFE-B4D5-18DFEA241E76}"/>
    <cellStyle name="入力 3 3 2 5 2 2" xfId="37916" xr:uid="{F826265B-D6DA-4670-B637-2B7A54C3C1DF}"/>
    <cellStyle name="入力 3 3 2 5 3" xfId="27158" xr:uid="{D21FEF30-DED4-490B-88C0-B7247920F53A}"/>
    <cellStyle name="入力 3 3 2 6" xfId="6154" xr:uid="{776144FB-C8D7-411C-ADBB-D7A1A578BECF}"/>
    <cellStyle name="入力 3 3 2 6 2" xfId="16910" xr:uid="{1DF5A783-246A-4D63-8BE4-8340EFA90C7B}"/>
    <cellStyle name="入力 3 3 2 6 2 2" xfId="38600" xr:uid="{DC94017E-627F-4E88-9FE0-C0E76B7A738D}"/>
    <cellStyle name="入力 3 3 2 6 3" xfId="27841" xr:uid="{69D38370-FA04-4300-9AB4-692BFB6BCBF0}"/>
    <cellStyle name="入力 3 3 2 7" xfId="6833" xr:uid="{9EE65297-0F43-466C-BD5F-E3E18EB842A8}"/>
    <cellStyle name="入力 3 3 2 7 2" xfId="17589" xr:uid="{D97455D7-721F-4799-8307-E44F3290BB22}"/>
    <cellStyle name="入力 3 3 2 7 2 2" xfId="39279" xr:uid="{B462568D-638A-4D4C-9F33-91EE748E2B04}"/>
    <cellStyle name="入力 3 3 2 7 3" xfId="28520" xr:uid="{F26A30AE-38E9-4D61-8DC2-C5481AC8AF3A}"/>
    <cellStyle name="入力 3 3 2 8" xfId="7496" xr:uid="{E41EE64F-BCD6-45A0-AA07-73729A8CE171}"/>
    <cellStyle name="入力 3 3 2 8 2" xfId="18252" xr:uid="{A53690F0-2257-4852-96B1-3720CC0C8379}"/>
    <cellStyle name="入力 3 3 2 8 2 2" xfId="39942" xr:uid="{6E739E7D-9848-4E6D-95CA-C37AE5D1D07A}"/>
    <cellStyle name="入力 3 3 2 8 3" xfId="29183" xr:uid="{84F58EE4-AC4D-4D70-8598-0383C52F5266}"/>
    <cellStyle name="入力 3 3 2 9" xfId="8130" xr:uid="{8AB05111-2FDB-4E3E-8F11-5EB6B79B1F8E}"/>
    <cellStyle name="入力 3 3 2 9 2" xfId="18886" xr:uid="{41042FCC-1C1F-4EA9-94CA-1F8E35CD9BF1}"/>
    <cellStyle name="入力 3 3 2 9 2 2" xfId="40577" xr:uid="{4ED41665-D371-4C2E-8C85-BFE71C7CADD5}"/>
    <cellStyle name="入力 3 3 2 9 3" xfId="29818" xr:uid="{2615853D-0E52-4ADA-8FD2-7EA37C9F8738}"/>
    <cellStyle name="入力 3 3 20" xfId="10014" xr:uid="{247F7FC0-8C21-4A30-B10B-53BE78E249A2}"/>
    <cellStyle name="入力 3 3 20 2" xfId="20771" xr:uid="{5F6B5702-385E-4E4F-94DC-1205CF7D26BF}"/>
    <cellStyle name="入力 3 3 20 2 2" xfId="42462" xr:uid="{DE6ED602-1999-405E-893B-6BDDAD536379}"/>
    <cellStyle name="入力 3 3 20 3" xfId="31703" xr:uid="{12DA41FD-54B5-43AB-9517-3D92C2723C15}"/>
    <cellStyle name="入力 3 3 21" xfId="12531" xr:uid="{1CF35106-D7BF-4B7B-9A02-9072CD1F4DCB}"/>
    <cellStyle name="入力 3 3 21 2" xfId="23288" xr:uid="{2AEBB430-F66A-4836-A850-2D08B4801680}"/>
    <cellStyle name="入力 3 3 21 2 2" xfId="44979" xr:uid="{2F5D5518-C578-41F6-8511-7E2C6CFB4B27}"/>
    <cellStyle name="入力 3 3 21 3" xfId="34220" xr:uid="{76FE511D-1584-4874-9766-E630452E712F}"/>
    <cellStyle name="入力 3 3 22" xfId="13202" xr:uid="{6EC8ABCC-F094-4507-B57E-BD6E0CE0BCF0}"/>
    <cellStyle name="入力 3 3 22 2" xfId="23896" xr:uid="{8DF09AB2-189B-4FB3-A3B0-30B9AB8E965B}"/>
    <cellStyle name="入力 3 3 22 2 2" xfId="45587" xr:uid="{51321528-8AEE-49F0-8D4C-4827BDBE6FE9}"/>
    <cellStyle name="入力 3 3 22 3" xfId="34891" xr:uid="{9FA10FAD-ED6C-4CAD-8604-935DA46FE618}"/>
    <cellStyle name="入力 3 3 23" xfId="24131" xr:uid="{93C8F39D-74EC-4FEB-A76C-7F09F48BB458}"/>
    <cellStyle name="入力 3 3 24" xfId="45829" xr:uid="{CAD41048-0E16-4FF0-9D95-8AC1FE58CFF3}"/>
    <cellStyle name="入力 3 3 25" xfId="46507" xr:uid="{5E942B2E-EB73-4EA6-916D-C0A4E0FF30B0}"/>
    <cellStyle name="入力 3 3 26" xfId="47191" xr:uid="{FB0540C5-96AF-4D00-ABF0-F75D1EED8B93}"/>
    <cellStyle name="入力 3 3 3" xfId="2843" xr:uid="{D1D5DA04-F71D-4B41-AF6E-7F9B529386AB}"/>
    <cellStyle name="入力 3 3 3 10" xfId="8871" xr:uid="{8FAA3F5F-8C44-4CD4-8EFA-FA874CA7EE2A}"/>
    <cellStyle name="入力 3 3 3 10 2" xfId="19627" xr:uid="{551F007F-DCA0-4532-9C59-6C2723B6F5AD}"/>
    <cellStyle name="入力 3 3 3 10 2 2" xfId="41318" xr:uid="{B51BB1B7-D9FD-48D4-B2DA-51753588C1D1}"/>
    <cellStyle name="入力 3 3 3 10 3" xfId="30559" xr:uid="{F87F46D8-457A-489E-9AA4-D0874D08E724}"/>
    <cellStyle name="入力 3 3 3 11" xfId="9496" xr:uid="{2A877B5D-F5B1-40DA-AC5C-E01AE3AC9971}"/>
    <cellStyle name="入力 3 3 3 11 2" xfId="20253" xr:uid="{7DD1359E-5A10-4D9D-A346-F5B0765C11B5}"/>
    <cellStyle name="入力 3 3 3 11 2 2" xfId="41944" xr:uid="{489F9A96-29EC-4797-A83C-5BA7AAB29CB9}"/>
    <cellStyle name="入力 3 3 3 11 3" xfId="31185" xr:uid="{E850375C-1552-48B4-878D-1549D76D89CF}"/>
    <cellStyle name="入力 3 3 3 12" xfId="10131" xr:uid="{BFB28738-5E97-41CE-9DAB-1F2003EF4C84}"/>
    <cellStyle name="入力 3 3 3 12 2" xfId="20888" xr:uid="{146D7514-A783-4C9C-B42B-72DA2E87F0D8}"/>
    <cellStyle name="入力 3 3 3 12 2 2" xfId="42579" xr:uid="{44141F3E-AF2C-429B-9369-0716C1A988D7}"/>
    <cellStyle name="入力 3 3 3 12 3" xfId="31820" xr:uid="{DC9941B6-52BB-47EF-B223-CC4548FF582C}"/>
    <cellStyle name="入力 3 3 3 13" xfId="10783" xr:uid="{D9764C45-EB83-42BA-8E6E-758F9AC0C314}"/>
    <cellStyle name="入力 3 3 3 13 2" xfId="21540" xr:uid="{903C36BA-C726-494C-9EA1-9EEAB0CADB77}"/>
    <cellStyle name="入力 3 3 3 13 2 2" xfId="43231" xr:uid="{E454C993-3BB0-4191-9E6E-3796BB938279}"/>
    <cellStyle name="入力 3 3 3 13 3" xfId="32472" xr:uid="{7A4FB04E-E6F1-460A-A305-AA8BEE7AD2B3}"/>
    <cellStyle name="入力 3 3 3 14" xfId="11408" xr:uid="{8D62DEEE-46A5-4D51-B2EA-1206299403D6}"/>
    <cellStyle name="入力 3 3 3 14 2" xfId="22165" xr:uid="{28EDB522-B546-4474-81E4-6BDBBC9FEDB8}"/>
    <cellStyle name="入力 3 3 3 14 2 2" xfId="43856" xr:uid="{4D00BFFC-ED47-41F1-82E5-97A0A9AE05AB}"/>
    <cellStyle name="入力 3 3 3 14 3" xfId="33097" xr:uid="{181C4EBB-21FF-46A1-AC44-FA707347DAAC}"/>
    <cellStyle name="入力 3 3 3 15" xfId="12013" xr:uid="{0190869A-7351-4813-914A-92113A4990D2}"/>
    <cellStyle name="入力 3 3 3 15 2" xfId="22770" xr:uid="{BC20CB94-B0DF-442C-ACDE-404671A5CF5F}"/>
    <cellStyle name="入力 3 3 3 15 2 2" xfId="44461" xr:uid="{EB82C94E-108B-4098-A9C8-57DEFF0F4BB7}"/>
    <cellStyle name="入力 3 3 3 15 3" xfId="33702" xr:uid="{58EC1F36-E6E3-4315-86CE-ED0580E8D2AA}"/>
    <cellStyle name="入力 3 3 3 16" xfId="12642" xr:uid="{C857B386-EF86-4781-8AFC-34E775098592}"/>
    <cellStyle name="入力 3 3 3 16 2" xfId="23399" xr:uid="{6AA481C9-E1BF-4D30-AD3F-5973C493F978}"/>
    <cellStyle name="入力 3 3 3 16 2 2" xfId="45090" xr:uid="{35987D8E-B08B-42FD-887B-AAD1DEC110A9}"/>
    <cellStyle name="入力 3 3 3 16 3" xfId="34331" xr:uid="{3EF60C63-B350-48E2-8114-1D4AA3C99033}"/>
    <cellStyle name="入力 3 3 3 17" xfId="13313" xr:uid="{ED2E92E8-A450-4E83-97EE-D4B87FDDF00F}"/>
    <cellStyle name="入力 3 3 3 17 2" xfId="35002" xr:uid="{64C26C18-2695-4353-97E5-A0A2E17B3A24}"/>
    <cellStyle name="入力 3 3 3 18" xfId="24242" xr:uid="{460CBBBC-0962-489E-9F0A-7F2DF2238A42}"/>
    <cellStyle name="入力 3 3 3 19" xfId="45940" xr:uid="{6C08DD6C-26CD-4C7F-9D0F-563545F03F08}"/>
    <cellStyle name="入力 3 3 3 2" xfId="3494" xr:uid="{B1B1DCBA-ABB0-4C03-B197-F0B61DD17DA1}"/>
    <cellStyle name="入力 3 3 3 2 2" xfId="14250" xr:uid="{1FEE029B-DD7D-4F4F-AD6F-DCC9B9365807}"/>
    <cellStyle name="入力 3 3 3 2 2 2" xfId="35940" xr:uid="{06F9FBF5-4C91-468F-822E-20E0C83A04C6}"/>
    <cellStyle name="入力 3 3 3 2 2 3" xfId="50151" xr:uid="{FF28CB27-BDBF-430D-8BEF-002BCC67891F}"/>
    <cellStyle name="入力 3 3 3 2 3" xfId="25181" xr:uid="{70394C48-8E04-44AF-A474-E840238E8916}"/>
    <cellStyle name="入力 3 3 3 2 4" xfId="47982" xr:uid="{A360FB6E-46FE-45C8-829B-560E57F005BE}"/>
    <cellStyle name="入力 3 3 3 20" xfId="46618" xr:uid="{87643D6E-40C1-4192-89C3-02612459E7B4}"/>
    <cellStyle name="入力 3 3 3 21" xfId="47302" xr:uid="{CEA73A69-2D9C-447E-8EC2-A743492E0D45}"/>
    <cellStyle name="入力 3 3 3 3" xfId="4174" xr:uid="{EAAA352C-8194-4ABE-B538-428869C4E49D}"/>
    <cellStyle name="入力 3 3 3 3 2" xfId="14930" xr:uid="{9FBF1D57-C1C2-433B-83C1-B5AB726C16F5}"/>
    <cellStyle name="入力 3 3 3 3 2 2" xfId="36620" xr:uid="{C732490D-22B2-437F-8969-C429242D37A9}"/>
    <cellStyle name="入力 3 3 3 3 2 3" xfId="50831" xr:uid="{A3B3140E-EFC2-4353-BAD9-FE11E3FB5CF0}"/>
    <cellStyle name="入力 3 3 3 3 3" xfId="25862" xr:uid="{AC9B60B4-D65D-4D7B-B6ED-D8C54D5CF28A}"/>
    <cellStyle name="入力 3 3 3 3 4" xfId="48662" xr:uid="{7EF6B807-C330-4C3D-91E1-85B5707B5979}"/>
    <cellStyle name="入力 3 3 3 4" xfId="4850" xr:uid="{1C8ACB28-33F1-4242-8134-05F110D21452}"/>
    <cellStyle name="入力 3 3 3 4 2" xfId="15606" xr:uid="{6A1540E2-2893-44A2-8D43-A184217808BC}"/>
    <cellStyle name="入力 3 3 3 4 2 2" xfId="37296" xr:uid="{1B8D8EB9-F995-4DCE-9DA5-DAB32810BC12}"/>
    <cellStyle name="入力 3 3 3 4 3" xfId="26538" xr:uid="{42B6574E-AE99-4FE6-A4FA-095F5C62B2F8}"/>
    <cellStyle name="入力 3 3 3 4 4" xfId="49471" xr:uid="{B8A536EC-076B-437B-B54F-839B7930EAC8}"/>
    <cellStyle name="入力 3 3 3 5" xfId="5530" xr:uid="{1CA63631-6C7F-46DA-8DBB-16ADB0DC8B53}"/>
    <cellStyle name="入力 3 3 3 5 2" xfId="16286" xr:uid="{C003D904-3E27-4F28-BD98-A9A348DB4D94}"/>
    <cellStyle name="入力 3 3 3 5 2 2" xfId="37976" xr:uid="{02061557-B4E0-458B-9DD4-88BBD88AC449}"/>
    <cellStyle name="入力 3 3 3 5 3" xfId="27217" xr:uid="{C7CE441E-6BBD-401F-A62C-25860DE91ABF}"/>
    <cellStyle name="入力 3 3 3 6" xfId="6213" xr:uid="{97E6D193-D8E9-43D4-8B8F-6047D51A665E}"/>
    <cellStyle name="入力 3 3 3 6 2" xfId="16969" xr:uid="{60E1C1B6-4853-4D36-82EE-50A968F5E396}"/>
    <cellStyle name="入力 3 3 3 6 2 2" xfId="38659" xr:uid="{431731A7-D914-4E29-88C0-D7347A40613C}"/>
    <cellStyle name="入力 3 3 3 6 3" xfId="27900" xr:uid="{444883D1-6127-43AB-BD02-77AED1794E18}"/>
    <cellStyle name="入力 3 3 3 7" xfId="6892" xr:uid="{02016129-8FF9-459D-A290-27B10C929116}"/>
    <cellStyle name="入力 3 3 3 7 2" xfId="17648" xr:uid="{12CCEB7D-D1FA-4C84-A763-6A0C0DEEF38C}"/>
    <cellStyle name="入力 3 3 3 7 2 2" xfId="39338" xr:uid="{3163258E-7498-43B7-8A71-D3557500298C}"/>
    <cellStyle name="入力 3 3 3 7 3" xfId="28579" xr:uid="{6BD248EA-184E-425F-B643-8831AB9648EA}"/>
    <cellStyle name="入力 3 3 3 8" xfId="7555" xr:uid="{A5F8083B-5F5B-4DD7-BE15-F1AD1243A0CF}"/>
    <cellStyle name="入力 3 3 3 8 2" xfId="18311" xr:uid="{0B266E68-3DB5-49CB-96DA-2CF830F4E414}"/>
    <cellStyle name="入力 3 3 3 8 2 2" xfId="40001" xr:uid="{D74B9B1E-27E8-48F9-BA16-E9E58002FAB5}"/>
    <cellStyle name="入力 3 3 3 8 3" xfId="29242" xr:uid="{FEC71CBC-EF81-42A5-8B11-EA6B89D2597F}"/>
    <cellStyle name="入力 3 3 3 9" xfId="8190" xr:uid="{E51587A1-EDB4-40FB-81D2-8267C8DFF266}"/>
    <cellStyle name="入力 3 3 3 9 2" xfId="18946" xr:uid="{B7552EC6-D118-4175-8DD8-427D4307900A}"/>
    <cellStyle name="入力 3 3 3 9 2 2" xfId="40637" xr:uid="{7DF534CD-AE42-488B-AA44-2793A13416F1}"/>
    <cellStyle name="入力 3 3 3 9 3" xfId="29878" xr:uid="{68D86493-84BD-4161-BDF1-4A9B37097CB3}"/>
    <cellStyle name="入力 3 3 4" xfId="2922" xr:uid="{37A3283D-5635-472E-AE79-46DA1B25DAE3}"/>
    <cellStyle name="入力 3 3 4 10" xfId="8950" xr:uid="{DFF73509-E1C8-4BC5-9564-2D252D5EFA0D}"/>
    <cellStyle name="入力 3 3 4 10 2" xfId="19706" xr:uid="{FD29E94E-9257-4CC0-A523-4A3902F71A77}"/>
    <cellStyle name="入力 3 3 4 10 2 2" xfId="41397" xr:uid="{762D193A-D87C-4CB7-9B70-3A1BF45C10E6}"/>
    <cellStyle name="入力 3 3 4 10 3" xfId="30638" xr:uid="{817100FF-CFA8-4493-936F-B39389D58E27}"/>
    <cellStyle name="入力 3 3 4 11" xfId="9575" xr:uid="{AB3E6F80-63EE-47BD-9013-CEB21207C6F8}"/>
    <cellStyle name="入力 3 3 4 11 2" xfId="20332" xr:uid="{11A637E2-7B9A-423B-A230-96394A003599}"/>
    <cellStyle name="入力 3 3 4 11 2 2" xfId="42023" xr:uid="{A3818520-BF71-41D1-959E-07AEF49B7592}"/>
    <cellStyle name="入力 3 3 4 11 3" xfId="31264" xr:uid="{2176CC38-BEDB-400B-A3EA-99A6FC263E7A}"/>
    <cellStyle name="入力 3 3 4 12" xfId="10210" xr:uid="{CAC857DE-F927-4F38-8528-6804B34CAC29}"/>
    <cellStyle name="入力 3 3 4 12 2" xfId="20967" xr:uid="{A9AE8CC4-F5B0-4AD5-990F-C0A44D0C2B17}"/>
    <cellStyle name="入力 3 3 4 12 2 2" xfId="42658" xr:uid="{0B9AD0B6-B6E9-4265-BE76-26D9158CFC67}"/>
    <cellStyle name="入力 3 3 4 12 3" xfId="31899" xr:uid="{9DDBF317-7F7F-4F9C-87FD-88EC013CA93C}"/>
    <cellStyle name="入力 3 3 4 13" xfId="10862" xr:uid="{47CF2B50-9562-426A-A8D7-A20AD6825D2E}"/>
    <cellStyle name="入力 3 3 4 13 2" xfId="21619" xr:uid="{61211EE1-C29C-4200-80C7-CCC8236DD46B}"/>
    <cellStyle name="入力 3 3 4 13 2 2" xfId="43310" xr:uid="{6FAA5E6B-30DF-4FC0-9E29-8FA17A594ABA}"/>
    <cellStyle name="入力 3 3 4 13 3" xfId="32551" xr:uid="{940570C5-0721-4B7F-ABD1-BF59A2B05391}"/>
    <cellStyle name="入力 3 3 4 14" xfId="11487" xr:uid="{2B3B40B1-56C9-4A40-A5C8-92BEBB65F3FD}"/>
    <cellStyle name="入力 3 3 4 14 2" xfId="22244" xr:uid="{1F4E66C2-6F0D-4A6F-943C-3D2EED1E9478}"/>
    <cellStyle name="入力 3 3 4 14 2 2" xfId="43935" xr:uid="{9A66A092-FB73-4A6C-909C-D69FDD2F7D8F}"/>
    <cellStyle name="入力 3 3 4 14 3" xfId="33176" xr:uid="{F45213C1-DA2F-472C-93D9-EBB863FDED6B}"/>
    <cellStyle name="入力 3 3 4 15" xfId="12092" xr:uid="{10E021F9-B93A-4C0A-A276-ADE4B92A4549}"/>
    <cellStyle name="入力 3 3 4 15 2" xfId="22849" xr:uid="{A366ED1F-B7AF-426E-B81E-2773EBBCDE7A}"/>
    <cellStyle name="入力 3 3 4 15 2 2" xfId="44540" xr:uid="{70E83AC9-B2B2-4C54-AB97-165FCE57126A}"/>
    <cellStyle name="入力 3 3 4 15 3" xfId="33781" xr:uid="{3DA194F9-37DA-4631-B05C-B78A70DC437C}"/>
    <cellStyle name="入力 3 3 4 16" xfId="12721" xr:uid="{EBD90750-88DF-4E38-B136-317B8A0FFEDD}"/>
    <cellStyle name="入力 3 3 4 16 2" xfId="23478" xr:uid="{804730F7-0A13-4E71-B7BD-EFB1FE4AAD35}"/>
    <cellStyle name="入力 3 3 4 16 2 2" xfId="45169" xr:uid="{7F43A882-4B44-4D6B-B9B0-4029C7240C76}"/>
    <cellStyle name="入力 3 3 4 16 3" xfId="34410" xr:uid="{6C90C1E7-F804-4225-AEE6-6AB8236017A8}"/>
    <cellStyle name="入力 3 3 4 17" xfId="13392" xr:uid="{EFDCAA5E-6D51-47D7-9EA1-4771EFA8F49C}"/>
    <cellStyle name="入力 3 3 4 17 2" xfId="35081" xr:uid="{357F23AF-A95E-4139-AD6B-0B29FCA83505}"/>
    <cellStyle name="入力 3 3 4 18" xfId="24321" xr:uid="{AE6C4384-0EF4-457E-97D8-E8CB1DE862B1}"/>
    <cellStyle name="入力 3 3 4 19" xfId="46019" xr:uid="{B22034FA-3109-49EA-A1F8-F7BD24E260B2}"/>
    <cellStyle name="入力 3 3 4 2" xfId="3573" xr:uid="{3E1B9DD1-4769-46FC-BFA0-9F458D87C6C8}"/>
    <cellStyle name="入力 3 3 4 2 2" xfId="14329" xr:uid="{37FBCF39-CAE0-44FC-9682-84A48358A0B7}"/>
    <cellStyle name="入力 3 3 4 2 2 2" xfId="36019" xr:uid="{F3E3619F-3C6E-4548-A92E-A64360032C85}"/>
    <cellStyle name="入力 3 3 4 2 2 3" xfId="50230" xr:uid="{F6321C98-9AA5-457F-83B6-BA52B27005ED}"/>
    <cellStyle name="入力 3 3 4 2 3" xfId="25261" xr:uid="{911D08A8-EEF9-422A-BE42-43B470DF6602}"/>
    <cellStyle name="入力 3 3 4 2 4" xfId="48061" xr:uid="{65CCC9C3-3AFC-42CB-9917-4E595CCA8582}"/>
    <cellStyle name="入力 3 3 4 20" xfId="46697" xr:uid="{E01CBE00-732C-4E7D-B265-0FDBA994E448}"/>
    <cellStyle name="入力 3 3 4 21" xfId="47381" xr:uid="{95E69083-1848-4595-9307-AC95772DF2EA}"/>
    <cellStyle name="入力 3 3 4 3" xfId="4253" xr:uid="{DD39E8F9-C39D-43EF-807E-033263B98EAE}"/>
    <cellStyle name="入力 3 3 4 3 2" xfId="15009" xr:uid="{AD2E90BD-E094-473F-A2FE-A7FBD53C705E}"/>
    <cellStyle name="入力 3 3 4 3 2 2" xfId="36699" xr:uid="{10892D99-F303-4C76-93FD-BFC9172072C5}"/>
    <cellStyle name="入力 3 3 4 3 2 3" xfId="50910" xr:uid="{299CFCC0-793C-453D-A105-3CC05DB48254}"/>
    <cellStyle name="入力 3 3 4 3 3" xfId="25941" xr:uid="{E1B50796-9F0E-494F-B8B5-3C1944CFF25B}"/>
    <cellStyle name="入力 3 3 4 3 4" xfId="48741" xr:uid="{1ED04AD7-93EB-4FFB-AB36-C97642104D6D}"/>
    <cellStyle name="入力 3 3 4 4" xfId="4929" xr:uid="{B5769A60-11B3-48BA-BFAB-0730B73D9382}"/>
    <cellStyle name="入力 3 3 4 4 2" xfId="15685" xr:uid="{1CA78F05-67B9-4950-B033-CBCD575FD473}"/>
    <cellStyle name="入力 3 3 4 4 2 2" xfId="37375" xr:uid="{D48007C7-3B24-4D4F-B124-10C453341F3D}"/>
    <cellStyle name="入力 3 3 4 4 3" xfId="26617" xr:uid="{BE951FB3-EA97-41CC-A649-47630CD9A500}"/>
    <cellStyle name="入力 3 3 4 4 4" xfId="49550" xr:uid="{308F088C-F313-4419-B574-C787E3EEE364}"/>
    <cellStyle name="入力 3 3 4 5" xfId="5609" xr:uid="{5AFD1F75-B271-4155-8450-830A6B8E1F5D}"/>
    <cellStyle name="入力 3 3 4 5 2" xfId="16365" xr:uid="{B6209146-94CE-476F-86E7-681718E3D61C}"/>
    <cellStyle name="入力 3 3 4 5 2 2" xfId="38055" xr:uid="{FE2F1935-8B6C-44DE-8DB1-11F61D6D2AAF}"/>
    <cellStyle name="入力 3 3 4 5 3" xfId="27296" xr:uid="{33645213-29DF-47E1-BBB9-062CDAB0510C}"/>
    <cellStyle name="入力 3 3 4 6" xfId="6292" xr:uid="{08826CE1-0E74-474E-A719-143986B3B214}"/>
    <cellStyle name="入力 3 3 4 6 2" xfId="17048" xr:uid="{15ACC741-0FF6-4D70-9531-2CED248B33DB}"/>
    <cellStyle name="入力 3 3 4 6 2 2" xfId="38738" xr:uid="{90811D8A-33B8-4EB8-BD57-B63B2A428602}"/>
    <cellStyle name="入力 3 3 4 6 3" xfId="27979" xr:uid="{45120C76-DC09-4CD2-9B01-8959CB335BE2}"/>
    <cellStyle name="入力 3 3 4 7" xfId="6971" xr:uid="{0BEEB5D1-79A1-4378-8158-EA41AF01815D}"/>
    <cellStyle name="入力 3 3 4 7 2" xfId="17727" xr:uid="{D4042BD3-22D3-4373-8A06-8E78E04A9595}"/>
    <cellStyle name="入力 3 3 4 7 2 2" xfId="39417" xr:uid="{73C7A1D8-E809-4B0E-883A-63DFE8A55524}"/>
    <cellStyle name="入力 3 3 4 7 3" xfId="28658" xr:uid="{33A3262C-9E69-46B8-907C-3ADCBC20634B}"/>
    <cellStyle name="入力 3 3 4 8" xfId="7634" xr:uid="{B118EC63-A71F-4F78-915B-A56B06D02E1D}"/>
    <cellStyle name="入力 3 3 4 8 2" xfId="18390" xr:uid="{62068B27-BC19-4468-B27B-6FF6108B68C3}"/>
    <cellStyle name="入力 3 3 4 8 2 2" xfId="40081" xr:uid="{A3069643-FE15-4BD4-96A5-6182BAD33E8A}"/>
    <cellStyle name="入力 3 3 4 8 3" xfId="29322" xr:uid="{CB5C2951-C599-4A8C-B9EC-73E6D169CC8E}"/>
    <cellStyle name="入力 3 3 4 9" xfId="8270" xr:uid="{666EF279-1EE6-45EB-9BFA-5763399A95DC}"/>
    <cellStyle name="入力 3 3 4 9 2" xfId="19026" xr:uid="{2B455ABE-A937-4A6D-8BB6-1F6397258A68}"/>
    <cellStyle name="入力 3 3 4 9 2 2" xfId="40717" xr:uid="{1AEDB2DB-71F3-4424-8311-F1520664D676}"/>
    <cellStyle name="入力 3 3 4 9 3" xfId="29958" xr:uid="{35016B08-316A-457A-8C2D-5845AB3968AB}"/>
    <cellStyle name="入力 3 3 5" xfId="2958" xr:uid="{460AA3B9-3241-4091-BF82-9E29C8F73C23}"/>
    <cellStyle name="入力 3 3 5 10" xfId="8986" xr:uid="{3C5202F6-9414-46C5-8BB7-5DBC351B3D8F}"/>
    <cellStyle name="入力 3 3 5 10 2" xfId="19743" xr:uid="{1B86B918-A967-4F1C-A72C-953D15CB1B05}"/>
    <cellStyle name="入力 3 3 5 10 2 2" xfId="41434" xr:uid="{521F6F2F-B430-425B-8B63-59DD22FD5B76}"/>
    <cellStyle name="入力 3 3 5 10 3" xfId="30675" xr:uid="{35205B8C-C73E-4AEA-BF61-520AA39D8D58}"/>
    <cellStyle name="入力 3 3 5 11" xfId="9612" xr:uid="{A6AC86EB-B33C-4CA7-BF6F-55B73FF12B21}"/>
    <cellStyle name="入力 3 3 5 11 2" xfId="20369" xr:uid="{CC8617F0-8821-4B1E-9F25-442617C8823E}"/>
    <cellStyle name="入力 3 3 5 11 2 2" xfId="42060" xr:uid="{E0EDFAE1-A533-4FBF-ACFC-54437D7CCA16}"/>
    <cellStyle name="入力 3 3 5 11 3" xfId="31301" xr:uid="{0556F61D-0832-4DAE-89B8-A967C4005DFF}"/>
    <cellStyle name="入力 3 3 5 12" xfId="10247" xr:uid="{CB9F9BA6-39FA-48E7-AF2F-E27463020DD2}"/>
    <cellStyle name="入力 3 3 5 12 2" xfId="21004" xr:uid="{6324F2B2-1C87-4FE9-9263-844084D80707}"/>
    <cellStyle name="入力 3 3 5 12 2 2" xfId="42695" xr:uid="{ACB1BEB4-A3F5-4A71-BD74-AE5796D695B3}"/>
    <cellStyle name="入力 3 3 5 12 3" xfId="31936" xr:uid="{8599288B-A730-4C56-B354-8069781A85E9}"/>
    <cellStyle name="入力 3 3 5 13" xfId="10899" xr:uid="{14DD44CF-3F6A-4B35-B55F-BDD981EBCEEA}"/>
    <cellStyle name="入力 3 3 5 13 2" xfId="21656" xr:uid="{5383DC33-7D79-4488-BDF6-985756AF8F35}"/>
    <cellStyle name="入力 3 3 5 13 2 2" xfId="43347" xr:uid="{07089523-216E-4D74-A71C-B47D755D8080}"/>
    <cellStyle name="入力 3 3 5 13 3" xfId="32588" xr:uid="{F6A9ABCC-5561-4FFD-927A-0640F85590A1}"/>
    <cellStyle name="入力 3 3 5 14" xfId="11524" xr:uid="{D2F34EC4-86A4-4C46-8385-FD0F2D232B9A}"/>
    <cellStyle name="入力 3 3 5 14 2" xfId="22281" xr:uid="{03658A5E-8BF8-4227-BC88-D9D084395E24}"/>
    <cellStyle name="入力 3 3 5 14 2 2" xfId="43972" xr:uid="{F170EF54-E939-40A2-A650-EF9CA79A6E14}"/>
    <cellStyle name="入力 3 3 5 14 3" xfId="33213" xr:uid="{243E42D4-4482-42EF-A126-2924DF33E420}"/>
    <cellStyle name="入力 3 3 5 15" xfId="12129" xr:uid="{A567003B-A91C-4C81-83B4-D17848AF24D3}"/>
    <cellStyle name="入力 3 3 5 15 2" xfId="22886" xr:uid="{71E3F7DF-A6AB-4C8B-A20B-668FE3151B5D}"/>
    <cellStyle name="入力 3 3 5 15 2 2" xfId="44577" xr:uid="{7AE529C4-B0F1-4D70-9919-97E0355A280B}"/>
    <cellStyle name="入力 3 3 5 15 3" xfId="33818" xr:uid="{44378B7A-D000-4838-B2F9-8CAB366BD35F}"/>
    <cellStyle name="入力 3 3 5 16" xfId="12758" xr:uid="{986BC5F4-E26B-491B-A44D-6F2203C43351}"/>
    <cellStyle name="入力 3 3 5 16 2" xfId="23515" xr:uid="{D5A2F8CA-48C2-4016-AC74-E44A99EFBEBC}"/>
    <cellStyle name="入力 3 3 5 16 2 2" xfId="45206" xr:uid="{C7EE6EC0-2941-4FD0-82EE-24BAE049C48A}"/>
    <cellStyle name="入力 3 3 5 16 3" xfId="34447" xr:uid="{81C22789-5B06-4EF7-A889-7728877A6024}"/>
    <cellStyle name="入力 3 3 5 17" xfId="13429" xr:uid="{F5F62D94-B3FC-4998-9531-90E4D983F0FE}"/>
    <cellStyle name="入力 3 3 5 17 2" xfId="35118" xr:uid="{6A3F9EDE-C796-4515-A5E2-F89C4B440ACE}"/>
    <cellStyle name="入力 3 3 5 18" xfId="24358" xr:uid="{C688763C-7FB5-4FA2-A2D6-DF8BCF5CE5F3}"/>
    <cellStyle name="入力 3 3 5 19" xfId="46056" xr:uid="{5EFB0FD4-32FB-4DD2-83B3-81706202B5B3}"/>
    <cellStyle name="入力 3 3 5 2" xfId="3610" xr:uid="{9CD3ADA2-541D-4752-9E40-CA59F31B6235}"/>
    <cellStyle name="入力 3 3 5 2 2" xfId="14366" xr:uid="{721C3786-1B9D-4E58-9A88-EC3D241EF21F}"/>
    <cellStyle name="入力 3 3 5 2 2 2" xfId="36056" xr:uid="{645700D8-2738-40DE-AC1C-B2F1FB3A2387}"/>
    <cellStyle name="入力 3 3 5 2 2 3" xfId="50267" xr:uid="{A4318366-0BA1-4904-B64B-1AB76A9CDEA3}"/>
    <cellStyle name="入力 3 3 5 2 3" xfId="25298" xr:uid="{FBE128DD-A0E9-487D-930C-ABAFE8BD1FB5}"/>
    <cellStyle name="入力 3 3 5 2 4" xfId="48098" xr:uid="{35A20878-EE0F-4B89-BAFB-78070278AFE3}"/>
    <cellStyle name="入力 3 3 5 20" xfId="46734" xr:uid="{46433A36-23B8-4746-99BD-852ED3709536}"/>
    <cellStyle name="入力 3 3 5 21" xfId="47418" xr:uid="{87DF0173-BF50-4F16-99E5-FE5A41EBFAC0}"/>
    <cellStyle name="入力 3 3 5 3" xfId="4290" xr:uid="{4878B81B-BC4A-4D1B-8BD2-7B4A1837E31D}"/>
    <cellStyle name="入力 3 3 5 3 2" xfId="15046" xr:uid="{CC487734-7866-40A4-AF3C-67BB17A53A03}"/>
    <cellStyle name="入力 3 3 5 3 2 2" xfId="36736" xr:uid="{58B8B938-99A0-47BA-B8D9-B58C4729A227}"/>
    <cellStyle name="入力 3 3 5 3 2 3" xfId="50947" xr:uid="{24A1B96A-1C3C-469A-9A4F-C1E6782A5BBC}"/>
    <cellStyle name="入力 3 3 5 3 3" xfId="25978" xr:uid="{E40B51F6-92A2-4234-A18C-3C1C9802EBB7}"/>
    <cellStyle name="入力 3 3 5 3 4" xfId="48778" xr:uid="{110A8480-85FA-4690-9E74-812D677A5610}"/>
    <cellStyle name="入力 3 3 5 4" xfId="4966" xr:uid="{7706E23C-6BD6-4682-9F3C-1B94DE6117A9}"/>
    <cellStyle name="入力 3 3 5 4 2" xfId="15722" xr:uid="{880D6722-F705-45EC-AC59-C8990754F53A}"/>
    <cellStyle name="入力 3 3 5 4 2 2" xfId="37412" xr:uid="{92180111-4316-4678-853E-CD260251ECCC}"/>
    <cellStyle name="入力 3 3 5 4 3" xfId="26654" xr:uid="{C0FA3447-626F-403E-B9A6-5D7ECB759285}"/>
    <cellStyle name="入力 3 3 5 4 4" xfId="49587" xr:uid="{611F0EBE-DADA-4959-AAB5-1A4E09D7B4CE}"/>
    <cellStyle name="入力 3 3 5 5" xfId="5646" xr:uid="{BBACB229-B7AE-414E-9AED-39955E096D61}"/>
    <cellStyle name="入力 3 3 5 5 2" xfId="16402" xr:uid="{38743DF8-2190-4D2B-B45D-B0AB6F6B7F20}"/>
    <cellStyle name="入力 3 3 5 5 2 2" xfId="38092" xr:uid="{B24E959C-D36A-4E78-9626-8FCDD93F7A79}"/>
    <cellStyle name="入力 3 3 5 5 3" xfId="27333" xr:uid="{7CF04C67-BCE4-45B6-94DE-B409F50AA121}"/>
    <cellStyle name="入力 3 3 5 6" xfId="6329" xr:uid="{B0D8DEC6-8839-4CA1-8A17-B59019F059E3}"/>
    <cellStyle name="入力 3 3 5 6 2" xfId="17085" xr:uid="{F9585148-97F7-49EE-8327-5A4E36F6D3E2}"/>
    <cellStyle name="入力 3 3 5 6 2 2" xfId="38775" xr:uid="{C7565ADB-D93A-4863-9428-71827B101846}"/>
    <cellStyle name="入力 3 3 5 6 3" xfId="28016" xr:uid="{41988A7E-3D16-45DA-A137-3771A5CC6F47}"/>
    <cellStyle name="入力 3 3 5 7" xfId="7008" xr:uid="{17E9B03D-0881-455B-829A-99E96E85D116}"/>
    <cellStyle name="入力 3 3 5 7 2" xfId="17764" xr:uid="{BFE72280-8E3E-4651-A634-E9D7DEF88BBF}"/>
    <cellStyle name="入力 3 3 5 7 2 2" xfId="39454" xr:uid="{D3748430-8ACD-4E7D-A526-5A0C151E3CCC}"/>
    <cellStyle name="入力 3 3 5 7 3" xfId="28695" xr:uid="{49D3ED8E-526A-46AB-90EA-99C670BE7055}"/>
    <cellStyle name="入力 3 3 5 8" xfId="7671" xr:uid="{41FE9CEF-5474-4FBF-A9CB-72B062506D29}"/>
    <cellStyle name="入力 3 3 5 8 2" xfId="18427" xr:uid="{CD5858CB-ACBC-4BCE-A376-81D88AB66986}"/>
    <cellStyle name="入力 3 3 5 8 2 2" xfId="40118" xr:uid="{7182E6EF-45BD-47E0-B3AA-14F4D96CCA64}"/>
    <cellStyle name="入力 3 3 5 8 3" xfId="29359" xr:uid="{883449B1-F748-4416-B19B-D3A603B4DFD3}"/>
    <cellStyle name="入力 3 3 5 9" xfId="8307" xr:uid="{62847A5B-5B0B-498D-812C-35A9D6BEE93C}"/>
    <cellStyle name="入力 3 3 5 9 2" xfId="19063" xr:uid="{C2BB91EE-2831-4CB1-ABD0-E2A70BF45B5D}"/>
    <cellStyle name="入力 3 3 5 9 2 2" xfId="40754" xr:uid="{0E34CC82-55BA-4E18-AC53-46C44A362E2C}"/>
    <cellStyle name="入力 3 3 5 9 3" xfId="29995" xr:uid="{5EE07872-2ED7-43A4-95CA-B4639279DC5B}"/>
    <cellStyle name="入力 3 3 6" xfId="3003" xr:uid="{BAAA3155-7D2C-4F88-B840-684A2E566682}"/>
    <cellStyle name="入力 3 3 6 10" xfId="9031" xr:uid="{0D3BCF82-B01A-4FA5-B7BE-4E4DC2F7B4D4}"/>
    <cellStyle name="入力 3 3 6 10 2" xfId="19788" xr:uid="{3F2AF256-D7E8-477F-969B-5C47E77623DC}"/>
    <cellStyle name="入力 3 3 6 10 2 2" xfId="41479" xr:uid="{03C9CBD9-B977-4840-A043-7BEA472C6BD2}"/>
    <cellStyle name="入力 3 3 6 10 3" xfId="30720" xr:uid="{1F7E8CE5-C856-4AED-864D-FA56E163DC7C}"/>
    <cellStyle name="入力 3 3 6 11" xfId="9657" xr:uid="{85BB4F83-2615-4E19-ABB1-8F13B0946345}"/>
    <cellStyle name="入力 3 3 6 11 2" xfId="20414" xr:uid="{7A6F7371-B95F-4640-B956-22BF501098CA}"/>
    <cellStyle name="入力 3 3 6 11 2 2" xfId="42105" xr:uid="{10693BCC-B6A7-4E2C-AFA0-6479E214CFA2}"/>
    <cellStyle name="入力 3 3 6 11 3" xfId="31346" xr:uid="{BD4895B5-8FCD-46E1-8405-6164469F5135}"/>
    <cellStyle name="入力 3 3 6 12" xfId="10292" xr:uid="{ACA6DE64-33D4-4BE5-BC87-4BEB854C072C}"/>
    <cellStyle name="入力 3 3 6 12 2" xfId="21049" xr:uid="{B76C624C-5AE0-407A-9E87-C3F17FBE904D}"/>
    <cellStyle name="入力 3 3 6 12 2 2" xfId="42740" xr:uid="{C5B14C40-3336-4782-803B-E14595861CCA}"/>
    <cellStyle name="入力 3 3 6 12 3" xfId="31981" xr:uid="{3A2213A6-36BF-4736-9112-5C41BEF367CF}"/>
    <cellStyle name="入力 3 3 6 13" xfId="10944" xr:uid="{2C95D9C8-07E6-4675-8B5A-D5252C95F886}"/>
    <cellStyle name="入力 3 3 6 13 2" xfId="21701" xr:uid="{59363512-9586-401B-A385-4816DD6FDDEB}"/>
    <cellStyle name="入力 3 3 6 13 2 2" xfId="43392" xr:uid="{EE1BC0AD-BF9C-4B8A-B2DF-6B18CE61F17A}"/>
    <cellStyle name="入力 3 3 6 13 3" xfId="32633" xr:uid="{01F9B151-8D97-44A9-A632-B8F3C0854408}"/>
    <cellStyle name="入力 3 3 6 14" xfId="11569" xr:uid="{5545C111-C5FE-4438-86B4-50153715FBAD}"/>
    <cellStyle name="入力 3 3 6 14 2" xfId="22326" xr:uid="{7800E6FB-D9EE-456B-BED8-36838ABD44E4}"/>
    <cellStyle name="入力 3 3 6 14 2 2" xfId="44017" xr:uid="{E3C08802-79C6-4037-999B-B25DB03ABF1C}"/>
    <cellStyle name="入力 3 3 6 14 3" xfId="33258" xr:uid="{F7B51DCF-265F-4C44-8E26-55E05784BB18}"/>
    <cellStyle name="入力 3 3 6 15" xfId="12174" xr:uid="{3C07EA0A-DD72-4B5F-8A22-DB5B8850CD1B}"/>
    <cellStyle name="入力 3 3 6 15 2" xfId="22931" xr:uid="{B93DD927-6A17-4810-88CA-D56B9BE24D80}"/>
    <cellStyle name="入力 3 3 6 15 2 2" xfId="44622" xr:uid="{B7A64218-3AA9-42A2-9E5C-5045E21F1BFD}"/>
    <cellStyle name="入力 3 3 6 15 3" xfId="33863" xr:uid="{8E028E74-0411-4D78-B2ED-B5B0FD0098B6}"/>
    <cellStyle name="入力 3 3 6 16" xfId="12803" xr:uid="{17D1229E-806D-4AAA-AD39-14618E5CDF20}"/>
    <cellStyle name="入力 3 3 6 16 2" xfId="23560" xr:uid="{3B07117A-07D6-4F1D-AE6D-B146F83A3B48}"/>
    <cellStyle name="入力 3 3 6 16 2 2" xfId="45251" xr:uid="{A2D70792-A063-428F-A449-E3ACB6268771}"/>
    <cellStyle name="入力 3 3 6 16 3" xfId="34492" xr:uid="{FE28D7C4-4308-4F77-9ED4-1A6093A93C8D}"/>
    <cellStyle name="入力 3 3 6 17" xfId="13474" xr:uid="{9C40FEC6-53B3-4A08-9401-744AEDB07F9D}"/>
    <cellStyle name="入力 3 3 6 17 2" xfId="35163" xr:uid="{73C18770-3ABE-4631-B3A5-E1048FF21774}"/>
    <cellStyle name="入力 3 3 6 18" xfId="24403" xr:uid="{ED356CAB-3A4F-4ECE-8C98-02AE11048B93}"/>
    <cellStyle name="入力 3 3 6 19" xfId="46101" xr:uid="{016D54B0-16F0-412D-9B13-A8535C595858}"/>
    <cellStyle name="入力 3 3 6 2" xfId="3655" xr:uid="{487C5BC6-F766-4FB7-AD2C-FE8917F233CE}"/>
    <cellStyle name="入力 3 3 6 2 2" xfId="14411" xr:uid="{C87064E8-A3A1-4EB3-9C75-DFBC598E4B33}"/>
    <cellStyle name="入力 3 3 6 2 2 2" xfId="36101" xr:uid="{46023454-3D92-48E3-AB88-5CCDAD15C3A6}"/>
    <cellStyle name="入力 3 3 6 2 2 3" xfId="50312" xr:uid="{B49B0C66-57AE-4CA9-AB46-7C441979E77E}"/>
    <cellStyle name="入力 3 3 6 2 3" xfId="25343" xr:uid="{0CCDB137-F6B4-4FD5-8764-BB78310BAADA}"/>
    <cellStyle name="入力 3 3 6 2 4" xfId="48143" xr:uid="{DB4EDCEA-DEF0-49A6-A49B-B3A481166FCA}"/>
    <cellStyle name="入力 3 3 6 20" xfId="46779" xr:uid="{20C860AD-7C16-4076-9768-75D0B5176F5D}"/>
    <cellStyle name="入力 3 3 6 21" xfId="47463" xr:uid="{E0D1AA6E-A842-4076-9A66-365D64074F4A}"/>
    <cellStyle name="入力 3 3 6 3" xfId="4335" xr:uid="{269E0F23-B661-4B8F-A3C6-100426D98B18}"/>
    <cellStyle name="入力 3 3 6 3 2" xfId="15091" xr:uid="{C8A12AB6-4ACD-41C0-9547-9692CECA13EC}"/>
    <cellStyle name="入力 3 3 6 3 2 2" xfId="36781" xr:uid="{3AF4F0D0-ED27-472C-8E29-C04EB3125584}"/>
    <cellStyle name="入力 3 3 6 3 2 3" xfId="50992" xr:uid="{20511EBF-F584-4D66-AE4D-82A86FD1C86B}"/>
    <cellStyle name="入力 3 3 6 3 3" xfId="26023" xr:uid="{9C000D22-90C4-46DE-B6BC-1F2CA2D4DBD4}"/>
    <cellStyle name="入力 3 3 6 3 4" xfId="48823" xr:uid="{E6A88B25-713E-47AA-93D3-9EF0424BECF9}"/>
    <cellStyle name="入力 3 3 6 4" xfId="5011" xr:uid="{A65AF966-301A-4B84-B6E9-41B758D0778E}"/>
    <cellStyle name="入力 3 3 6 4 2" xfId="15767" xr:uid="{C38446A5-F637-46BC-926C-F4D372C45EF9}"/>
    <cellStyle name="入力 3 3 6 4 2 2" xfId="37457" xr:uid="{FB74957C-6596-492B-AACD-369708DCFE41}"/>
    <cellStyle name="入力 3 3 6 4 3" xfId="26699" xr:uid="{307A0BDB-0C30-40A9-9759-B7E95A981876}"/>
    <cellStyle name="入力 3 3 6 4 4" xfId="49632" xr:uid="{DB3634D7-9E44-40C1-92BC-BA44140AA363}"/>
    <cellStyle name="入力 3 3 6 5" xfId="5691" xr:uid="{1165ECEB-2FB4-42A3-A7B2-0AFD32181AA8}"/>
    <cellStyle name="入力 3 3 6 5 2" xfId="16447" xr:uid="{530F6678-F290-4207-9C9C-079169B3A6B2}"/>
    <cellStyle name="入力 3 3 6 5 2 2" xfId="38137" xr:uid="{CE423E18-B3C6-4212-B557-A0C6F30E73DB}"/>
    <cellStyle name="入力 3 3 6 5 3" xfId="27378" xr:uid="{33DC1687-8D59-46A7-9717-59EF8025E2B9}"/>
    <cellStyle name="入力 3 3 6 6" xfId="6374" xr:uid="{88409C94-B429-4EA3-966D-91B8D7B579FB}"/>
    <cellStyle name="入力 3 3 6 6 2" xfId="17130" xr:uid="{4017F66E-7032-4014-A0FC-705C153F76AB}"/>
    <cellStyle name="入力 3 3 6 6 2 2" xfId="38820" xr:uid="{FB639551-E322-4B7F-9E1F-289B56DB8CE4}"/>
    <cellStyle name="入力 3 3 6 6 3" xfId="28061" xr:uid="{A551A102-B781-482E-B828-A2A4FB41FF25}"/>
    <cellStyle name="入力 3 3 6 7" xfId="7053" xr:uid="{6D734008-33AB-4089-B52E-EB7449F10AE7}"/>
    <cellStyle name="入力 3 3 6 7 2" xfId="17809" xr:uid="{330AC39C-4DF8-4873-BB07-CB71C511BE7D}"/>
    <cellStyle name="入力 3 3 6 7 2 2" xfId="39499" xr:uid="{159048F7-8196-4E22-BA3B-B4D343F49182}"/>
    <cellStyle name="入力 3 3 6 7 3" xfId="28740" xr:uid="{E75036FF-862B-443B-AE3F-863D794A70EA}"/>
    <cellStyle name="入力 3 3 6 8" xfId="7716" xr:uid="{8BDE9B98-AEAF-4603-8AA8-363639D3FAAC}"/>
    <cellStyle name="入力 3 3 6 8 2" xfId="18472" xr:uid="{DF8307E6-936E-46F7-A99F-CA6B363F6301}"/>
    <cellStyle name="入力 3 3 6 8 2 2" xfId="40163" xr:uid="{034D6046-EB37-436E-AB9C-B95EC6B15159}"/>
    <cellStyle name="入力 3 3 6 8 3" xfId="29404" xr:uid="{7EE3D4B0-8E65-4BEC-8666-DEF80078D18A}"/>
    <cellStyle name="入力 3 3 6 9" xfId="8352" xr:uid="{34156AF5-BD44-4A04-B00D-C03773232921}"/>
    <cellStyle name="入力 3 3 6 9 2" xfId="19108" xr:uid="{F6474A7F-9958-4F7A-A855-29B1B80497D0}"/>
    <cellStyle name="入力 3 3 6 9 2 2" xfId="40799" xr:uid="{AABD1BA9-81B4-4D49-B0A7-533B93570509}"/>
    <cellStyle name="入力 3 3 6 9 3" xfId="30040" xr:uid="{CC312D82-8F5A-49D2-9BAE-B95D8F3E2FDA}"/>
    <cellStyle name="入力 3 3 7" xfId="3048" xr:uid="{8532F5E9-8C06-4EA9-8AD3-EAD9EA37A6B5}"/>
    <cellStyle name="入力 3 3 7 10" xfId="9076" xr:uid="{15B499A6-74C5-4BAB-8059-F1CC25B87B1D}"/>
    <cellStyle name="入力 3 3 7 10 2" xfId="19833" xr:uid="{D753FBCD-EFB7-4DB3-8D76-9A07F3508B81}"/>
    <cellStyle name="入力 3 3 7 10 2 2" xfId="41524" xr:uid="{F5988AD9-22C5-4A8C-8CFD-87DB62741D8B}"/>
    <cellStyle name="入力 3 3 7 10 3" xfId="30765" xr:uid="{AE4E8E53-18AE-4AF0-A1F3-E06231211383}"/>
    <cellStyle name="入力 3 3 7 11" xfId="9702" xr:uid="{9A24175A-1BC8-4289-B907-F9D9A144C016}"/>
    <cellStyle name="入力 3 3 7 11 2" xfId="20459" xr:uid="{34858346-E180-433A-8731-C22C6D1C811F}"/>
    <cellStyle name="入力 3 3 7 11 2 2" xfId="42150" xr:uid="{9DF09FBB-C605-40EF-8F72-FFE5C721482C}"/>
    <cellStyle name="入力 3 3 7 11 3" xfId="31391" xr:uid="{BA7601A1-A21D-4A65-803A-759E3DDD18D1}"/>
    <cellStyle name="入力 3 3 7 12" xfId="10337" xr:uid="{C94B459C-B074-47E2-AE82-594A47F862D5}"/>
    <cellStyle name="入力 3 3 7 12 2" xfId="21094" xr:uid="{263AD6F5-5758-41B6-A6F0-FAD5DA79EDA2}"/>
    <cellStyle name="入力 3 3 7 12 2 2" xfId="42785" xr:uid="{4F65F03C-01A3-4278-B595-F76E8D7C735A}"/>
    <cellStyle name="入力 3 3 7 12 3" xfId="32026" xr:uid="{35094FB3-C6FB-4BB2-BB99-3275858610C2}"/>
    <cellStyle name="入力 3 3 7 13" xfId="10989" xr:uid="{2B17DAEA-21C5-459A-B0B1-268F7E0546CD}"/>
    <cellStyle name="入力 3 3 7 13 2" xfId="21746" xr:uid="{FADE1D40-1BC2-4115-AB9B-6512735D6CE0}"/>
    <cellStyle name="入力 3 3 7 13 2 2" xfId="43437" xr:uid="{65520E2B-3DF1-4C01-8B1F-F481627A11C4}"/>
    <cellStyle name="入力 3 3 7 13 3" xfId="32678" xr:uid="{F9BBACD5-CB3B-4ABA-93D5-9724D4D1213E}"/>
    <cellStyle name="入力 3 3 7 14" xfId="11614" xr:uid="{35FFF7FF-6FB0-4234-B4BA-DAA07E8DF2C0}"/>
    <cellStyle name="入力 3 3 7 14 2" xfId="22371" xr:uid="{B8391ED5-BECF-4F93-A56C-2529628F63B4}"/>
    <cellStyle name="入力 3 3 7 14 2 2" xfId="44062" xr:uid="{D1B13112-3968-4234-A7BE-1910B5A4E043}"/>
    <cellStyle name="入力 3 3 7 14 3" xfId="33303" xr:uid="{08B91FA8-82B6-4E27-AEB2-8F6F47EF9B67}"/>
    <cellStyle name="入力 3 3 7 15" xfId="12219" xr:uid="{BA29C524-4E24-47EE-8634-C4346D07AA60}"/>
    <cellStyle name="入力 3 3 7 15 2" xfId="22976" xr:uid="{36931E37-B9D6-4489-80A3-FFFAC67D06E4}"/>
    <cellStyle name="入力 3 3 7 15 2 2" xfId="44667" xr:uid="{98A0EBD0-AD55-4F37-AE53-B06D8F83C4B4}"/>
    <cellStyle name="入力 3 3 7 15 3" xfId="33908" xr:uid="{1A2A6528-6B67-423D-9955-98FA2F6D587A}"/>
    <cellStyle name="入力 3 3 7 16" xfId="12848" xr:uid="{F316B190-7993-4971-A137-82178BF4AEA6}"/>
    <cellStyle name="入力 3 3 7 16 2" xfId="23605" xr:uid="{1E8D0A35-6131-40B8-B2D7-F30FFF1DBCC5}"/>
    <cellStyle name="入力 3 3 7 16 2 2" xfId="45296" xr:uid="{83C7DE41-2FD0-449E-976B-8A45D1CC423C}"/>
    <cellStyle name="入力 3 3 7 16 3" xfId="34537" xr:uid="{F9026896-8752-40D0-9332-280341A27E0B}"/>
    <cellStyle name="入力 3 3 7 17" xfId="13519" xr:uid="{736C1413-CB2F-47F8-A391-08D98CC69CA7}"/>
    <cellStyle name="入力 3 3 7 17 2" xfId="35208" xr:uid="{349848C6-9909-4AAD-A6DD-29FFEDD80742}"/>
    <cellStyle name="入力 3 3 7 18" xfId="24448" xr:uid="{B5DA7DF9-3F6C-42D0-AB6C-251CFB063A48}"/>
    <cellStyle name="入力 3 3 7 19" xfId="46146" xr:uid="{E20F3B9C-CCB1-49A8-B9B0-03868C7F9FC2}"/>
    <cellStyle name="入力 3 3 7 2" xfId="3700" xr:uid="{2960BE04-B044-4E7B-98EF-ECEDA29A2F83}"/>
    <cellStyle name="入力 3 3 7 2 2" xfId="14456" xr:uid="{A9BA491E-4B1C-4465-BBB5-36B52A2232E8}"/>
    <cellStyle name="入力 3 3 7 2 2 2" xfId="36146" xr:uid="{8186CCC5-BAA1-4C5E-A82A-484CD218BE51}"/>
    <cellStyle name="入力 3 3 7 2 2 3" xfId="50357" xr:uid="{025EFE6E-AAD4-45C3-AE2B-8905CD000388}"/>
    <cellStyle name="入力 3 3 7 2 3" xfId="25388" xr:uid="{44CEE7A7-D000-492C-B086-8FEEB69A209F}"/>
    <cellStyle name="入力 3 3 7 2 4" xfId="48188" xr:uid="{0C3B439F-B703-475C-B328-C86C570361CD}"/>
    <cellStyle name="入力 3 3 7 20" xfId="46824" xr:uid="{5BC44B94-1FB8-4AFF-A99B-C532B11E0125}"/>
    <cellStyle name="入力 3 3 7 21" xfId="47508" xr:uid="{8B17E16F-3A3B-4BE1-9E1D-9A1FD1035F8F}"/>
    <cellStyle name="入力 3 3 7 3" xfId="4380" xr:uid="{4E6A75FC-88DD-496F-A938-11EA99AB59C7}"/>
    <cellStyle name="入力 3 3 7 3 2" xfId="15136" xr:uid="{3852C8C5-996B-4777-B656-37CAA23FD3BB}"/>
    <cellStyle name="入力 3 3 7 3 2 2" xfId="36826" xr:uid="{5A59C981-1F88-4608-87CE-48794C757143}"/>
    <cellStyle name="入力 3 3 7 3 2 3" xfId="51037" xr:uid="{00C5A9FF-7979-492D-A99F-7B7BF03226EF}"/>
    <cellStyle name="入力 3 3 7 3 3" xfId="26068" xr:uid="{B1213091-85F9-487C-BFBE-31DB0514E05A}"/>
    <cellStyle name="入力 3 3 7 3 4" xfId="48868" xr:uid="{462D6A3D-16A8-413A-BEED-24FD7FCA2FF8}"/>
    <cellStyle name="入力 3 3 7 4" xfId="5056" xr:uid="{A8CC7EB2-0301-4E9A-912A-27E57FA60323}"/>
    <cellStyle name="入力 3 3 7 4 2" xfId="15812" xr:uid="{00D58114-ABAF-4750-961F-9F0931AF153D}"/>
    <cellStyle name="入力 3 3 7 4 2 2" xfId="37502" xr:uid="{D726D5E8-3222-4203-B17D-9C5C42571B68}"/>
    <cellStyle name="入力 3 3 7 4 3" xfId="26744" xr:uid="{F15D0952-68A6-418B-9A74-65D6DD0C2555}"/>
    <cellStyle name="入力 3 3 7 4 4" xfId="49677" xr:uid="{8CA8AB6A-8787-41A3-8A1C-3DF0EED5C897}"/>
    <cellStyle name="入力 3 3 7 5" xfId="5736" xr:uid="{53F57368-5DDD-4B8E-92CD-8840754881FC}"/>
    <cellStyle name="入力 3 3 7 5 2" xfId="16492" xr:uid="{E7272B17-6953-426F-8BE2-1F4C08EFA592}"/>
    <cellStyle name="入力 3 3 7 5 2 2" xfId="38182" xr:uid="{1485409A-E658-4768-9135-3AF001BF6292}"/>
    <cellStyle name="入力 3 3 7 5 3" xfId="27423" xr:uid="{9865889C-E2B3-48C7-B816-5CF676FBAAE3}"/>
    <cellStyle name="入力 3 3 7 6" xfId="6419" xr:uid="{FEBAFB76-AE4D-4366-8FDA-36796A842449}"/>
    <cellStyle name="入力 3 3 7 6 2" xfId="17175" xr:uid="{8534002C-8164-4E9A-8D2C-9D93F2D077FC}"/>
    <cellStyle name="入力 3 3 7 6 2 2" xfId="38865" xr:uid="{D78655A4-0D3C-47AE-BE05-FED8F02EA455}"/>
    <cellStyle name="入力 3 3 7 6 3" xfId="28106" xr:uid="{B7B13A4B-FE1B-492B-A47C-950E4133B5C6}"/>
    <cellStyle name="入力 3 3 7 7" xfId="7098" xr:uid="{2D875884-8AA6-4E77-9AEA-8C9294771B49}"/>
    <cellStyle name="入力 3 3 7 7 2" xfId="17854" xr:uid="{83A4AED6-89D5-49AE-AECE-DF1DC1947331}"/>
    <cellStyle name="入力 3 3 7 7 2 2" xfId="39544" xr:uid="{AC921846-4FDB-471F-96E2-FFDA2B506421}"/>
    <cellStyle name="入力 3 3 7 7 3" xfId="28785" xr:uid="{4D9356BB-B20B-4412-B1D5-E0C1D162B1DC}"/>
    <cellStyle name="入力 3 3 7 8" xfId="7761" xr:uid="{A442145B-30C7-4C23-875F-FA70A5A95E50}"/>
    <cellStyle name="入力 3 3 7 8 2" xfId="18517" xr:uid="{7F271217-0D90-40C8-8004-1FD9A5440AF6}"/>
    <cellStyle name="入力 3 3 7 8 2 2" xfId="40208" xr:uid="{0C9FB219-DEEE-452E-B870-8F75D27C0D54}"/>
    <cellStyle name="入力 3 3 7 8 3" xfId="29449" xr:uid="{D0D59285-2CA0-4852-A9E3-23CD661A4CB5}"/>
    <cellStyle name="入力 3 3 7 9" xfId="8397" xr:uid="{23C460EB-C4C0-4124-9411-A5715412FDFC}"/>
    <cellStyle name="入力 3 3 7 9 2" xfId="19153" xr:uid="{4BDF036A-A3F6-41A9-8ECF-A0D4DF1B989C}"/>
    <cellStyle name="入力 3 3 7 9 2 2" xfId="40844" xr:uid="{885CBAB9-B998-4C6E-AE8B-5155C864C8AD}"/>
    <cellStyle name="入力 3 3 7 9 3" xfId="30085" xr:uid="{DCF1BB1C-0B2F-4105-94C1-D70AE253783C}"/>
    <cellStyle name="入力 3 3 8" xfId="3108" xr:uid="{66A43177-AD94-4EB3-82EA-0E9404C8283E}"/>
    <cellStyle name="入力 3 3 8 10" xfId="9136" xr:uid="{76B70E1B-1F4C-4CC4-ACD6-9AD2FF4F6C11}"/>
    <cellStyle name="入力 3 3 8 10 2" xfId="19893" xr:uid="{21E055E4-3B02-4600-8D3F-D3A048381D36}"/>
    <cellStyle name="入力 3 3 8 10 2 2" xfId="41584" xr:uid="{0CB96F72-C513-40E6-A092-ADFC000EE4A1}"/>
    <cellStyle name="入力 3 3 8 10 3" xfId="30825" xr:uid="{D3B66166-F50B-44F8-B79A-971086555BE2}"/>
    <cellStyle name="入力 3 3 8 11" xfId="9762" xr:uid="{51F1A283-49D5-4207-973D-74ACEC67B57E}"/>
    <cellStyle name="入力 3 3 8 11 2" xfId="20519" xr:uid="{F1A327E4-6113-4098-916B-9F6A658FA093}"/>
    <cellStyle name="入力 3 3 8 11 2 2" xfId="42210" xr:uid="{7217F694-3F0D-4571-8D44-80537230F5AF}"/>
    <cellStyle name="入力 3 3 8 11 3" xfId="31451" xr:uid="{15417229-33F5-4D86-A753-E3C385F7CCED}"/>
    <cellStyle name="入力 3 3 8 12" xfId="10397" xr:uid="{152260B6-FA11-4F9B-A6FE-B10FB6DC304A}"/>
    <cellStyle name="入力 3 3 8 12 2" xfId="21154" xr:uid="{2393C4A8-5787-4323-9CF3-4E5D1B803995}"/>
    <cellStyle name="入力 3 3 8 12 2 2" xfId="42845" xr:uid="{BDCBE329-6F78-48A1-8CB9-50666F8D3D9F}"/>
    <cellStyle name="入力 3 3 8 12 3" xfId="32086" xr:uid="{3086BD91-6D2A-48D7-BDBA-4DC61ECD3F24}"/>
    <cellStyle name="入力 3 3 8 13" xfId="11049" xr:uid="{DD95B773-1213-4519-9F95-E9350CF2953C}"/>
    <cellStyle name="入力 3 3 8 13 2" xfId="21806" xr:uid="{A1FF8F9B-DC45-41E2-86F8-942D50291C39}"/>
    <cellStyle name="入力 3 3 8 13 2 2" xfId="43497" xr:uid="{0AA1A527-BC85-44A2-A37D-8FE202E615D3}"/>
    <cellStyle name="入力 3 3 8 13 3" xfId="32738" xr:uid="{C20747EE-D5A3-47B3-8650-783BA047EE11}"/>
    <cellStyle name="入力 3 3 8 14" xfId="11674" xr:uid="{8FD1BF7B-8356-48FA-8D60-2EDF4A01F096}"/>
    <cellStyle name="入力 3 3 8 14 2" xfId="22431" xr:uid="{BBD59CBF-560F-441F-842C-CD472B6C2407}"/>
    <cellStyle name="入力 3 3 8 14 2 2" xfId="44122" xr:uid="{7FBBF886-A5F3-4AC4-8764-871713C8CC1B}"/>
    <cellStyle name="入力 3 3 8 14 3" xfId="33363" xr:uid="{F9A45525-A909-40EE-97B7-94FAB08EF292}"/>
    <cellStyle name="入力 3 3 8 15" xfId="12279" xr:uid="{A56A5FF0-72D2-4213-B16E-AD915DFC1660}"/>
    <cellStyle name="入力 3 3 8 15 2" xfId="23036" xr:uid="{5760EC37-A0C8-46FD-B218-062C6A9B0993}"/>
    <cellStyle name="入力 3 3 8 15 2 2" xfId="44727" xr:uid="{2723BA5D-C11C-4CC8-8513-30941282D894}"/>
    <cellStyle name="入力 3 3 8 15 3" xfId="33968" xr:uid="{A7FCB911-3D68-422F-91C2-2FFE7922C530}"/>
    <cellStyle name="入力 3 3 8 16" xfId="12908" xr:uid="{FA1235FE-D987-4EAA-A243-9B7AD10576E9}"/>
    <cellStyle name="入力 3 3 8 16 2" xfId="23665" xr:uid="{05D101FE-7B17-4515-AE9C-B2B0728E6938}"/>
    <cellStyle name="入力 3 3 8 16 2 2" xfId="45356" xr:uid="{9E0B9AFC-48DC-4794-B850-1743BAC0A8B1}"/>
    <cellStyle name="入力 3 3 8 16 3" xfId="34597" xr:uid="{1817DF4C-4F5A-42B3-B613-7FC4252E302B}"/>
    <cellStyle name="入力 3 3 8 17" xfId="13579" xr:uid="{29F1A270-57E9-4E30-857C-4512FBE98E3A}"/>
    <cellStyle name="入力 3 3 8 17 2" xfId="35268" xr:uid="{0974DDFC-91E8-43E7-B141-F02E8470E9BE}"/>
    <cellStyle name="入力 3 3 8 18" xfId="24508" xr:uid="{2CB014A5-79B1-4524-89CC-90C8466EAF3C}"/>
    <cellStyle name="入力 3 3 8 19" xfId="46206" xr:uid="{8551240C-8397-4C47-9BB4-B070D3DC2926}"/>
    <cellStyle name="入力 3 3 8 2" xfId="3760" xr:uid="{224DEF6B-352C-4E36-98B8-A3E4318517F0}"/>
    <cellStyle name="入力 3 3 8 2 2" xfId="14516" xr:uid="{CD946A7C-3E5B-4D0F-91EC-3305F44416CA}"/>
    <cellStyle name="入力 3 3 8 2 2 2" xfId="36206" xr:uid="{137614F9-F9DE-4662-B1FD-7EE16C55ADED}"/>
    <cellStyle name="入力 3 3 8 2 2 3" xfId="50417" xr:uid="{FCE5D412-CAF1-402B-ABB0-105B8E04F060}"/>
    <cellStyle name="入力 3 3 8 2 3" xfId="25448" xr:uid="{BFA5DDE5-CD1E-49B0-B352-C7D0DBF8A6B7}"/>
    <cellStyle name="入力 3 3 8 2 4" xfId="48248" xr:uid="{3705EE9E-9F35-4B0A-8535-08533FF0CF44}"/>
    <cellStyle name="入力 3 3 8 20" xfId="46884" xr:uid="{1F25C43D-B6DD-4A75-8C77-59A7BF0D1F04}"/>
    <cellStyle name="入力 3 3 8 21" xfId="47568" xr:uid="{5BA598FB-ADAC-4886-A2F2-DDEB12673B2B}"/>
    <cellStyle name="入力 3 3 8 3" xfId="4440" xr:uid="{D322A606-59B3-42DA-873D-CF7E1FF1C59B}"/>
    <cellStyle name="入力 3 3 8 3 2" xfId="15196" xr:uid="{12D142CE-6982-4897-87F5-17B54BF564D9}"/>
    <cellStyle name="入力 3 3 8 3 2 2" xfId="36886" xr:uid="{16767D90-9D31-4632-B65A-C2722BA11DE9}"/>
    <cellStyle name="入力 3 3 8 3 2 3" xfId="51097" xr:uid="{D76DEECD-7562-4590-85B9-5C02580A21CA}"/>
    <cellStyle name="入力 3 3 8 3 3" xfId="26128" xr:uid="{C47B1474-9DA0-489F-9B5C-0423FE0F4C8C}"/>
    <cellStyle name="入力 3 3 8 3 4" xfId="48928" xr:uid="{341E4521-218B-46CD-96E1-262596C5842B}"/>
    <cellStyle name="入力 3 3 8 4" xfId="5116" xr:uid="{0C5FA42D-E2BF-4A1D-AD88-0368FE53245D}"/>
    <cellStyle name="入力 3 3 8 4 2" xfId="15872" xr:uid="{9FA11753-9CA7-40DA-937D-0C9D5352B03C}"/>
    <cellStyle name="入力 3 3 8 4 2 2" xfId="37562" xr:uid="{B706108F-9241-456F-B12E-EE7C1091423D}"/>
    <cellStyle name="入力 3 3 8 4 3" xfId="26804" xr:uid="{CD8F1A2D-6EA9-4AC7-94AC-1CDF7143E928}"/>
    <cellStyle name="入力 3 3 8 4 4" xfId="49737" xr:uid="{BCD61E43-2BBA-4389-A6B3-523A9FE07633}"/>
    <cellStyle name="入力 3 3 8 5" xfId="5796" xr:uid="{990EE428-25B8-49D6-8967-6C46C9299E4D}"/>
    <cellStyle name="入力 3 3 8 5 2" xfId="16552" xr:uid="{808953B2-B711-403D-897C-8C65DA488EE5}"/>
    <cellStyle name="入力 3 3 8 5 2 2" xfId="38242" xr:uid="{B0102638-B0EF-4230-BE13-AEBB58BE60BE}"/>
    <cellStyle name="入力 3 3 8 5 3" xfId="27483" xr:uid="{655D1943-9432-494A-932D-8434159862A9}"/>
    <cellStyle name="入力 3 3 8 6" xfId="6479" xr:uid="{68558F2D-95F5-4622-BAEC-0367D3897A18}"/>
    <cellStyle name="入力 3 3 8 6 2" xfId="17235" xr:uid="{5402E700-890A-4263-9D6C-A034F891152B}"/>
    <cellStyle name="入力 3 3 8 6 2 2" xfId="38925" xr:uid="{201B09E0-8FAD-4588-B93C-AC4767C39559}"/>
    <cellStyle name="入力 3 3 8 6 3" xfId="28166" xr:uid="{5C78D6ED-F649-420E-B3D9-9DF905A67925}"/>
    <cellStyle name="入力 3 3 8 7" xfId="7158" xr:uid="{F77CDC2A-E562-4E35-A898-037E63DECD17}"/>
    <cellStyle name="入力 3 3 8 7 2" xfId="17914" xr:uid="{82D92A6B-E343-426A-AADF-9461BE59F128}"/>
    <cellStyle name="入力 3 3 8 7 2 2" xfId="39604" xr:uid="{737C0A66-0195-4678-8914-ACB75CB9BB12}"/>
    <cellStyle name="入力 3 3 8 7 3" xfId="28845" xr:uid="{EA404CC4-5BD1-4FDD-920B-DDFDF57D9758}"/>
    <cellStyle name="入力 3 3 8 8" xfId="7821" xr:uid="{274DCB2C-D61E-487E-8296-B71222B56784}"/>
    <cellStyle name="入力 3 3 8 8 2" xfId="18577" xr:uid="{8081D5BD-1307-471A-ACB7-FC80AD9CE068}"/>
    <cellStyle name="入力 3 3 8 8 2 2" xfId="40268" xr:uid="{0C153111-843F-432F-9FA2-688CA5AB10EE}"/>
    <cellStyle name="入力 3 3 8 8 3" xfId="29509" xr:uid="{33EFC675-DD5B-4386-BFFD-8BE0319E1276}"/>
    <cellStyle name="入力 3 3 8 9" xfId="8457" xr:uid="{03A281C6-27D8-4B32-8BDD-223C01AB80D1}"/>
    <cellStyle name="入力 3 3 8 9 2" xfId="19213" xr:uid="{CF683369-0A7E-4165-A455-30CD44A00F5E}"/>
    <cellStyle name="入力 3 3 8 9 2 2" xfId="40904" xr:uid="{D7DFBE64-1BF3-456B-A5E1-7D4B897BE5D6}"/>
    <cellStyle name="入力 3 3 8 9 3" xfId="30145" xr:uid="{721E3F17-F7E5-42E4-AC71-3817EF0F5802}"/>
    <cellStyle name="入力 3 3 9" xfId="3168" xr:uid="{6319A4C7-17D2-4819-8FF9-FB0FD2AC4653}"/>
    <cellStyle name="入力 3 3 9 10" xfId="9196" xr:uid="{ADF98964-2E38-466B-844B-7DB538B11142}"/>
    <cellStyle name="入力 3 3 9 10 2" xfId="19953" xr:uid="{C8631952-05BF-4EC4-BBA1-45CDFBF881E1}"/>
    <cellStyle name="入力 3 3 9 10 2 2" xfId="41644" xr:uid="{113BA6F3-E096-485B-82CD-758106DD2101}"/>
    <cellStyle name="入力 3 3 9 10 3" xfId="30885" xr:uid="{CD381BB2-1AE6-43A4-8953-1A41AD0B2CE8}"/>
    <cellStyle name="入力 3 3 9 11" xfId="9822" xr:uid="{B5FA5E9B-F1F3-4396-8C9A-BBC9FE86FCF2}"/>
    <cellStyle name="入力 3 3 9 11 2" xfId="20579" xr:uid="{4FBCC6DB-F69D-4E5A-ABD6-ADCBB29E56E8}"/>
    <cellStyle name="入力 3 3 9 11 2 2" xfId="42270" xr:uid="{4395DEBE-14C6-456F-AF46-8347957E1438}"/>
    <cellStyle name="入力 3 3 9 11 3" xfId="31511" xr:uid="{08019362-2060-4891-846C-6FAE5D130B59}"/>
    <cellStyle name="入力 3 3 9 12" xfId="10457" xr:uid="{8AA34AED-38E2-445B-8350-1F482EA36723}"/>
    <cellStyle name="入力 3 3 9 12 2" xfId="21214" xr:uid="{D0814CC1-7CC6-4567-B2EF-9BDD0F0A159A}"/>
    <cellStyle name="入力 3 3 9 12 2 2" xfId="42905" xr:uid="{23EEDDA9-BB98-43DD-BFE6-829D41C3F5E2}"/>
    <cellStyle name="入力 3 3 9 12 3" xfId="32146" xr:uid="{88CEE3CE-66A8-4B65-B083-CE4A72B593E3}"/>
    <cellStyle name="入力 3 3 9 13" xfId="11109" xr:uid="{9CEFF5F6-59C8-40BB-AA2E-38ECC524438A}"/>
    <cellStyle name="入力 3 3 9 13 2" xfId="21866" xr:uid="{2ADA507F-AA23-47F7-98D9-A3CF2C33E293}"/>
    <cellStyle name="入力 3 3 9 13 2 2" xfId="43557" xr:uid="{D9E22D1C-DF27-4CF6-81F0-AE2A0A828E92}"/>
    <cellStyle name="入力 3 3 9 13 3" xfId="32798" xr:uid="{0E92AE24-3FB2-49F7-AF5B-2F67849FF362}"/>
    <cellStyle name="入力 3 3 9 14" xfId="11734" xr:uid="{BBE024EC-31F7-4873-9A18-2EF87F4C5A1A}"/>
    <cellStyle name="入力 3 3 9 14 2" xfId="22491" xr:uid="{6A88D19B-FEA1-410F-8334-38401D16D4B5}"/>
    <cellStyle name="入力 3 3 9 14 2 2" xfId="44182" xr:uid="{D3F13FA4-8870-49F0-B82D-748E2692FC21}"/>
    <cellStyle name="入力 3 3 9 14 3" xfId="33423" xr:uid="{D2700F40-B2BD-4084-9A2F-BCDDB13F48CC}"/>
    <cellStyle name="入力 3 3 9 15" xfId="12339" xr:uid="{43388F31-222C-4289-8AA5-280433EAE449}"/>
    <cellStyle name="入力 3 3 9 15 2" xfId="23096" xr:uid="{7B6BCED3-46EE-4074-A34A-B4C3706ADA1A}"/>
    <cellStyle name="入力 3 3 9 15 2 2" xfId="44787" xr:uid="{848EF37D-A3F5-4181-BDBD-D687B4E37046}"/>
    <cellStyle name="入力 3 3 9 15 3" xfId="34028" xr:uid="{A4794F71-BA27-40DA-B967-EDEA0E00F762}"/>
    <cellStyle name="入力 3 3 9 16" xfId="12968" xr:uid="{88F6CFEE-CFE5-489F-976A-BB97262F8129}"/>
    <cellStyle name="入力 3 3 9 16 2" xfId="23725" xr:uid="{E3735706-127F-4C6A-9039-42F4CD8A53A8}"/>
    <cellStyle name="入力 3 3 9 16 2 2" xfId="45416" xr:uid="{4E4C5A2F-1E2B-41A2-BD21-479708E2C2A1}"/>
    <cellStyle name="入力 3 3 9 16 3" xfId="34657" xr:uid="{75FFCB38-DF62-4642-A73E-75FD361A480D}"/>
    <cellStyle name="入力 3 3 9 17" xfId="13639" xr:uid="{CC80F296-AD68-47CC-BEF3-5273ACA4B73F}"/>
    <cellStyle name="入力 3 3 9 17 2" xfId="35328" xr:uid="{39763A3F-5FCF-433A-AD06-A01F859B4C0B}"/>
    <cellStyle name="入力 3 3 9 18" xfId="24568" xr:uid="{9E468CC0-97F2-42BB-98DA-C3B702285B37}"/>
    <cellStyle name="入力 3 3 9 19" xfId="46266" xr:uid="{1239E3D3-EFD4-4541-A0A9-784B387011F2}"/>
    <cellStyle name="入力 3 3 9 2" xfId="3820" xr:uid="{1F4DDC76-F841-451D-A0CB-890786346F37}"/>
    <cellStyle name="入力 3 3 9 2 2" xfId="14576" xr:uid="{86448F4A-4F26-4B2B-AA67-E7D339FDFD1D}"/>
    <cellStyle name="入力 3 3 9 2 2 2" xfId="36266" xr:uid="{13CFC8C5-7D1A-4594-BBE5-FC5C95914BC2}"/>
    <cellStyle name="入力 3 3 9 2 2 3" xfId="50477" xr:uid="{ACC089C8-AB00-42F2-B293-8082E29C31B3}"/>
    <cellStyle name="入力 3 3 9 2 3" xfId="25508" xr:uid="{7E598CC9-8737-40D7-B476-832A205CCDC7}"/>
    <cellStyle name="入力 3 3 9 2 4" xfId="48308" xr:uid="{114D8D65-AFB9-49A6-B472-DDEA0BB679BB}"/>
    <cellStyle name="入力 3 3 9 20" xfId="46944" xr:uid="{817BEDDB-4129-48AA-A023-0FC1DF8A2CE4}"/>
    <cellStyle name="入力 3 3 9 21" xfId="47628" xr:uid="{68E6CF77-91EE-45F3-8457-605B4E230975}"/>
    <cellStyle name="入力 3 3 9 3" xfId="4500" xr:uid="{AB0734EC-3C7C-4020-85D6-85EB22A32CBE}"/>
    <cellStyle name="入力 3 3 9 3 2" xfId="15256" xr:uid="{73FCEF4E-EA1E-46B5-A1C6-B4C4FF6943C4}"/>
    <cellStyle name="入力 3 3 9 3 2 2" xfId="36946" xr:uid="{9C2F8DA1-CF34-46C9-9B7C-0A7B2862E140}"/>
    <cellStyle name="入力 3 3 9 3 2 3" xfId="51157" xr:uid="{C8559407-6A69-4B79-A07F-DED37D9F9E71}"/>
    <cellStyle name="入力 3 3 9 3 3" xfId="26188" xr:uid="{494D34DD-B73D-4D2F-B77E-CECF20031C50}"/>
    <cellStyle name="入力 3 3 9 3 4" xfId="48988" xr:uid="{F092DB18-845A-47FF-8B20-1AA1B8D14BC7}"/>
    <cellStyle name="入力 3 3 9 4" xfId="5176" xr:uid="{68D5C9AB-BBEF-48F6-BE4F-14E57649DB6A}"/>
    <cellStyle name="入力 3 3 9 4 2" xfId="15932" xr:uid="{46D8B6A2-CFD1-433C-B515-2CE00DB25991}"/>
    <cellStyle name="入力 3 3 9 4 2 2" xfId="37622" xr:uid="{6A073C6F-B654-478A-99F3-433CD97C94D5}"/>
    <cellStyle name="入力 3 3 9 4 3" xfId="26864" xr:uid="{0473CCBB-6861-4DEF-AEAA-22C40F11D22A}"/>
    <cellStyle name="入力 3 3 9 4 4" xfId="49797" xr:uid="{E9F689AF-187C-41B9-9543-D81ADD410B22}"/>
    <cellStyle name="入力 3 3 9 5" xfId="5856" xr:uid="{0BD13DCE-957A-46C6-B0B6-816DC5807F6D}"/>
    <cellStyle name="入力 3 3 9 5 2" xfId="16612" xr:uid="{9CCCC21F-FCC7-4F01-8932-EBE678F3354F}"/>
    <cellStyle name="入力 3 3 9 5 2 2" xfId="38302" xr:uid="{F06179AC-D91E-4C2F-A579-1AD5D4C9BCC2}"/>
    <cellStyle name="入力 3 3 9 5 3" xfId="27543" xr:uid="{02E8C24C-2BE2-48B9-93E8-7DE405F80F75}"/>
    <cellStyle name="入力 3 3 9 6" xfId="6539" xr:uid="{6A2A38DE-7F06-4421-8A8E-26F48A831339}"/>
    <cellStyle name="入力 3 3 9 6 2" xfId="17295" xr:uid="{8EE85F04-DB7D-4C9B-8B94-68CD0B2A8BEF}"/>
    <cellStyle name="入力 3 3 9 6 2 2" xfId="38985" xr:uid="{3BB1C3C7-C899-4CB9-874C-579BA9F2D082}"/>
    <cellStyle name="入力 3 3 9 6 3" xfId="28226" xr:uid="{E4E36CEA-6CFB-4DFD-99F9-EE9E85F458E3}"/>
    <cellStyle name="入力 3 3 9 7" xfId="7218" xr:uid="{B7DAF314-9C50-4A62-B8B8-8C8028FD5A94}"/>
    <cellStyle name="入力 3 3 9 7 2" xfId="17974" xr:uid="{B6C22CF6-8C10-4746-B653-C6EC1773AF11}"/>
    <cellStyle name="入力 3 3 9 7 2 2" xfId="39664" xr:uid="{88583A2A-1F10-4FD4-A79C-AE21C4B0F0CD}"/>
    <cellStyle name="入力 3 3 9 7 3" xfId="28905" xr:uid="{D3D9D743-607F-46C6-8CFF-FA4004BF7A5D}"/>
    <cellStyle name="入力 3 3 9 8" xfId="7881" xr:uid="{8DAA2BCA-769A-4854-8FF5-DD79F4E99111}"/>
    <cellStyle name="入力 3 3 9 8 2" xfId="18637" xr:uid="{D797AAC1-4800-4116-AAB9-9DCFA6DB6698}"/>
    <cellStyle name="入力 3 3 9 8 2 2" xfId="40328" xr:uid="{027ED905-BC1A-4FDC-8681-3C21379E657B}"/>
    <cellStyle name="入力 3 3 9 8 3" xfId="29569" xr:uid="{C78823FE-924D-4131-8585-7A4816274B3F}"/>
    <cellStyle name="入力 3 3 9 9" xfId="8517" xr:uid="{568FDF0F-8F9C-45CE-9408-0669E222241D}"/>
    <cellStyle name="入力 3 3 9 9 2" xfId="19273" xr:uid="{8B3FDBA3-D860-48F7-ABBB-A43F5BD17AE7}"/>
    <cellStyle name="入力 3 3 9 9 2 2" xfId="40964" xr:uid="{8FE9078D-ACAC-4C60-B88C-57A68F8E1410}"/>
    <cellStyle name="入力 3 3 9 9 3" xfId="30205" xr:uid="{009E8E1B-38BC-4FCB-B908-7EF135D85D15}"/>
    <cellStyle name="入力 3 4" xfId="2406" xr:uid="{48EF0BA6-1EDA-463B-9472-AC834594A469}"/>
    <cellStyle name="入力 3 4 2" xfId="13843" xr:uid="{C1DBF4AA-B78F-4E88-BB28-04046E2B2D6E}"/>
    <cellStyle name="入力 3 4 2 2" xfId="35533" xr:uid="{0E73045E-4645-4605-AD9E-E21F695E8423}"/>
    <cellStyle name="入力 3 4 3" xfId="24774" xr:uid="{78DBB998-69A7-4187-B1E8-F175DC2F55EA}"/>
    <cellStyle name="入力 4" xfId="2358" xr:uid="{FA34D2AB-2C4F-4D85-863B-A7F8E7B4097C}"/>
    <cellStyle name="入力 4 2" xfId="2439" xr:uid="{8E8F4A01-E211-4C1D-97A9-A84C1F4A0633}"/>
    <cellStyle name="入力 4 2 10" xfId="2946" xr:uid="{3CE34A23-C188-41FD-B9B7-1A2C674D7820}"/>
    <cellStyle name="入力 4 2 10 10" xfId="8974" xr:uid="{9BC21F29-0518-426C-901F-D50E8245B059}"/>
    <cellStyle name="入力 4 2 10 10 2" xfId="19730" xr:uid="{EB80CC5A-5E99-4204-9503-1F4C458D8624}"/>
    <cellStyle name="入力 4 2 10 10 2 2" xfId="41421" xr:uid="{257E8259-D28F-455F-B9CB-9C723491D080}"/>
    <cellStyle name="入力 4 2 10 10 3" xfId="30662" xr:uid="{4AE6F5A8-028A-4536-B1FB-3D1558B99762}"/>
    <cellStyle name="入力 4 2 10 11" xfId="9599" xr:uid="{80051EB0-0DC8-4AE7-9FE4-FA95DB00C55A}"/>
    <cellStyle name="入力 4 2 10 11 2" xfId="20356" xr:uid="{90262510-F1DB-43F4-A8D6-95CBD0FD3A84}"/>
    <cellStyle name="入力 4 2 10 11 2 2" xfId="42047" xr:uid="{F4F9D019-7461-4985-9479-6A6A872E45CE}"/>
    <cellStyle name="入力 4 2 10 11 3" xfId="31288" xr:uid="{1CED5513-5197-44DF-88C6-78B15F0B0A96}"/>
    <cellStyle name="入力 4 2 10 12" xfId="10234" xr:uid="{6314A919-F7C1-4B8B-9101-2C50C3C20184}"/>
    <cellStyle name="入力 4 2 10 12 2" xfId="20991" xr:uid="{FD35B390-F77C-44D5-9D48-EEF3AA23360C}"/>
    <cellStyle name="入力 4 2 10 12 2 2" xfId="42682" xr:uid="{46DFD6EB-9362-445A-B9B1-6649750B1FFE}"/>
    <cellStyle name="入力 4 2 10 12 3" xfId="31923" xr:uid="{0ED2FDD5-48B2-4E09-9B36-2FFF5BFEA9F4}"/>
    <cellStyle name="入力 4 2 10 13" xfId="10886" xr:uid="{D36796CB-8FE7-4860-919E-E8F447400114}"/>
    <cellStyle name="入力 4 2 10 13 2" xfId="21643" xr:uid="{9C5D6766-5F3C-46FE-A5FA-969865717A8F}"/>
    <cellStyle name="入力 4 2 10 13 2 2" xfId="43334" xr:uid="{E8A92FC0-86C9-4205-BAAA-47C41524272F}"/>
    <cellStyle name="入力 4 2 10 13 3" xfId="32575" xr:uid="{A0534D77-D96F-4B50-9149-D16CA74687F2}"/>
    <cellStyle name="入力 4 2 10 14" xfId="11511" xr:uid="{CE62DF45-C696-46F0-811C-FECDE4103E89}"/>
    <cellStyle name="入力 4 2 10 14 2" xfId="22268" xr:uid="{60D4C811-B39B-4361-8979-CE38E6ED12C0}"/>
    <cellStyle name="入力 4 2 10 14 2 2" xfId="43959" xr:uid="{7A043A43-2DC3-4FFE-BD53-5E3DFBBE1D16}"/>
    <cellStyle name="入力 4 2 10 14 3" xfId="33200" xr:uid="{01F95073-6184-484E-9AE6-010B64880299}"/>
    <cellStyle name="入力 4 2 10 15" xfId="12116" xr:uid="{538229B7-A735-4AEB-8E00-F555DA3DAE70}"/>
    <cellStyle name="入力 4 2 10 15 2" xfId="22873" xr:uid="{D940E189-D455-4C0F-B495-A93FD6EB84CF}"/>
    <cellStyle name="入力 4 2 10 15 2 2" xfId="44564" xr:uid="{CE8DA976-81E5-47D1-AF90-8B03F8AE030A}"/>
    <cellStyle name="入力 4 2 10 15 3" xfId="33805" xr:uid="{F70ABCA1-CC4D-401B-9C3E-E0347C7B0494}"/>
    <cellStyle name="入力 4 2 10 16" xfId="12745" xr:uid="{2618F05E-C5A5-43D5-A743-A9573EC70D15}"/>
    <cellStyle name="入力 4 2 10 16 2" xfId="23502" xr:uid="{BF3F22B2-03A2-47F9-89FD-46BFB4E2371A}"/>
    <cellStyle name="入力 4 2 10 16 2 2" xfId="45193" xr:uid="{8090E8B3-4665-4B7F-B3E8-7D7BE586D9E7}"/>
    <cellStyle name="入力 4 2 10 16 3" xfId="34434" xr:uid="{192C34D2-19B3-4262-B9AD-022E449C0324}"/>
    <cellStyle name="入力 4 2 10 17" xfId="13416" xr:uid="{2ABB70A9-4E02-4FA3-9B82-5BD392C66FBA}"/>
    <cellStyle name="入力 4 2 10 17 2" xfId="35105" xr:uid="{923E1C08-D030-455E-87AB-94093E654226}"/>
    <cellStyle name="入力 4 2 10 18" xfId="24345" xr:uid="{9E6438DA-85C2-4A04-8271-BFC4B37079E9}"/>
    <cellStyle name="入力 4 2 10 19" xfId="46043" xr:uid="{4DD8C8FD-6A60-46C5-A7AF-F8CC23A699C9}"/>
    <cellStyle name="入力 4 2 10 2" xfId="3597" xr:uid="{2E458AF1-9962-42A2-A7E3-47750B472535}"/>
    <cellStyle name="入力 4 2 10 2 2" xfId="14353" xr:uid="{B25DD3DC-6C39-469B-B206-1842336A70EA}"/>
    <cellStyle name="入力 4 2 10 2 2 2" xfId="36043" xr:uid="{D2E7069A-99B2-4767-A5D6-8B651E41F83B}"/>
    <cellStyle name="入力 4 2 10 2 2 3" xfId="50254" xr:uid="{6E11DCBF-1AC4-49CC-929D-0A3F4C4F3942}"/>
    <cellStyle name="入力 4 2 10 2 3" xfId="25285" xr:uid="{527346C9-1FA3-41E0-8F2C-CE7245643CD4}"/>
    <cellStyle name="入力 4 2 10 2 4" xfId="48085" xr:uid="{7892CB6A-2D19-475C-84DB-1E4E2B543EDA}"/>
    <cellStyle name="入力 4 2 10 20" xfId="46721" xr:uid="{44AC29EE-CE91-4461-93B9-D9DCCA3E495F}"/>
    <cellStyle name="入力 4 2 10 21" xfId="47405" xr:uid="{2C364D36-8731-466E-AB9A-3A3E740F39F0}"/>
    <cellStyle name="入力 4 2 10 3" xfId="4277" xr:uid="{F16534FE-EA95-45FF-B955-0A99AA094C13}"/>
    <cellStyle name="入力 4 2 10 3 2" xfId="15033" xr:uid="{63523B76-1269-4EF6-8BC5-15BBEC4623AF}"/>
    <cellStyle name="入力 4 2 10 3 2 2" xfId="36723" xr:uid="{1EFE2044-7927-4E29-8ECB-BE322FAF1C82}"/>
    <cellStyle name="入力 4 2 10 3 2 3" xfId="50934" xr:uid="{B460A1FE-68C1-45BE-96E7-01BE8A3A2D29}"/>
    <cellStyle name="入力 4 2 10 3 3" xfId="25965" xr:uid="{5263D3F8-5010-4579-9A27-BCFCA6AD7F2D}"/>
    <cellStyle name="入力 4 2 10 3 4" xfId="48765" xr:uid="{22028B93-722E-4B3A-B08F-FF66B20FAFB2}"/>
    <cellStyle name="入力 4 2 10 4" xfId="4953" xr:uid="{5937E277-A3C1-4A86-8EBD-EA24AAD31C57}"/>
    <cellStyle name="入力 4 2 10 4 2" xfId="15709" xr:uid="{67F66BC3-99CF-43C0-A965-D669FB9F2762}"/>
    <cellStyle name="入力 4 2 10 4 2 2" xfId="37399" xr:uid="{D535AC64-BAD4-4E10-A6B0-9B6E520F67F5}"/>
    <cellStyle name="入力 4 2 10 4 3" xfId="26641" xr:uid="{FCE409A7-1019-4975-872A-D8D1EA83EB2A}"/>
    <cellStyle name="入力 4 2 10 4 4" xfId="49574" xr:uid="{8659C3D8-6960-460D-83B2-0C6FB2260BD8}"/>
    <cellStyle name="入力 4 2 10 5" xfId="5633" xr:uid="{0906F4DF-1206-4DF0-B8A3-ABFCE4826DC7}"/>
    <cellStyle name="入力 4 2 10 5 2" xfId="16389" xr:uid="{F27EC041-6A5E-40CB-9533-C95F428B90EC}"/>
    <cellStyle name="入力 4 2 10 5 2 2" xfId="38079" xr:uid="{2E65CA24-6D6B-4EFE-A55C-2075E637E0D6}"/>
    <cellStyle name="入力 4 2 10 5 3" xfId="27320" xr:uid="{57A3FE38-4E48-4BB1-A629-22823C1A4781}"/>
    <cellStyle name="入力 4 2 10 6" xfId="6316" xr:uid="{61277DC4-8EFA-4721-A239-52B81A77B8F3}"/>
    <cellStyle name="入力 4 2 10 6 2" xfId="17072" xr:uid="{027CC366-46DD-43F9-9DAA-A1E1551B58C8}"/>
    <cellStyle name="入力 4 2 10 6 2 2" xfId="38762" xr:uid="{E08E4D85-8C10-4B46-889C-F0655262E41E}"/>
    <cellStyle name="入力 4 2 10 6 3" xfId="28003" xr:uid="{C3863648-FDEA-4245-9ADC-4B5EF720BB04}"/>
    <cellStyle name="入力 4 2 10 7" xfId="6995" xr:uid="{7BF07E28-A520-4DE7-83E0-9F3BFA35681F}"/>
    <cellStyle name="入力 4 2 10 7 2" xfId="17751" xr:uid="{6ABCFC33-5A53-4B87-8F7B-28799BDEC317}"/>
    <cellStyle name="入力 4 2 10 7 2 2" xfId="39441" xr:uid="{48DF4B99-BF19-4803-B0FA-8FB78E52C21B}"/>
    <cellStyle name="入力 4 2 10 7 3" xfId="28682" xr:uid="{1B5DC688-C24A-4834-809F-7FAF072C9A34}"/>
    <cellStyle name="入力 4 2 10 8" xfId="7658" xr:uid="{175F98B6-BB56-4862-B4A6-390F7013A386}"/>
    <cellStyle name="入力 4 2 10 8 2" xfId="18414" xr:uid="{C006F16A-C124-4628-940F-773221527F06}"/>
    <cellStyle name="入力 4 2 10 8 2 2" xfId="40105" xr:uid="{66A158FD-B10F-4AE3-87DF-90A9E5B6EE90}"/>
    <cellStyle name="入力 4 2 10 8 3" xfId="29346" xr:uid="{FE0080CD-2CA8-4024-990B-70F3C5CF5703}"/>
    <cellStyle name="入力 4 2 10 9" xfId="8294" xr:uid="{E3F856C3-F8F2-4457-BDF7-AE6EE874145F}"/>
    <cellStyle name="入力 4 2 10 9 2" xfId="19050" xr:uid="{58CFE108-4A73-4C84-BFAF-D2F029F76E8B}"/>
    <cellStyle name="入力 4 2 10 9 2 2" xfId="40741" xr:uid="{7D2B8C4C-F6EF-4C8D-86F7-6336E70214B2}"/>
    <cellStyle name="入力 4 2 10 9 3" xfId="29982" xr:uid="{1257EAAD-2543-4762-83BD-E52218C01AEA}"/>
    <cellStyle name="入力 4 2 11" xfId="2683" xr:uid="{83DCDBA8-5E65-4EED-81B9-D6AD9581996B}"/>
    <cellStyle name="入力 4 2 11 10" xfId="8710" xr:uid="{390E67EC-20E8-4FE4-BFDF-E8FAC70242CB}"/>
    <cellStyle name="入力 4 2 11 10 2" xfId="19466" xr:uid="{26D0C2BA-C954-495E-AFA8-B96ABC686B73}"/>
    <cellStyle name="入力 4 2 11 10 2 2" xfId="41157" xr:uid="{C450E279-A8FD-4512-BE90-7DD12CE71645}"/>
    <cellStyle name="入力 4 2 11 10 3" xfId="30398" xr:uid="{1B332DD4-A0D4-4625-8F06-BBF93C2A1011}"/>
    <cellStyle name="入力 4 2 11 11" xfId="2576" xr:uid="{AD1A50B8-CB2D-45C0-B1E5-EC7CDBA184AB}"/>
    <cellStyle name="入力 4 2 11 11 2" xfId="13945" xr:uid="{8E32615C-02F0-49D7-9F5D-D31775F056A2}"/>
    <cellStyle name="入力 4 2 11 11 2 2" xfId="35635" xr:uid="{4167B5F6-334D-47CB-9B9A-DC689E3F54A5}"/>
    <cellStyle name="入力 4 2 11 11 3" xfId="24876" xr:uid="{A073AF35-6475-4BDF-B672-4567DA79C393}"/>
    <cellStyle name="入力 4 2 11 12" xfId="7451" xr:uid="{056E86FF-4F10-474D-A696-6080BEDC0099}"/>
    <cellStyle name="入力 4 2 11 12 2" xfId="18207" xr:uid="{BA73382A-990E-437D-A3CC-39BB6E088AB4}"/>
    <cellStyle name="入力 4 2 11 12 2 2" xfId="39897" xr:uid="{263ACA64-AB82-4342-BA9A-6DC8B2616C56}"/>
    <cellStyle name="入力 4 2 11 12 3" xfId="29138" xr:uid="{4D555BAA-2D73-4019-AC9E-ECFD1C442BB6}"/>
    <cellStyle name="入力 4 2 11 13" xfId="10644" xr:uid="{FDE2DAC8-9101-4248-AE08-8BB6875BB4FE}"/>
    <cellStyle name="入力 4 2 11 13 2" xfId="21401" xr:uid="{C52CD2FE-715D-4CAA-9B07-936CFF1F0F3A}"/>
    <cellStyle name="入力 4 2 11 13 2 2" xfId="43092" xr:uid="{CA2A4B43-C430-4BA3-85BA-9CFAC5D15BB7}"/>
    <cellStyle name="入力 4 2 11 13 3" xfId="32333" xr:uid="{A6CC8330-38A6-4D62-9073-BADC0779E1BF}"/>
    <cellStyle name="入力 4 2 11 14" xfId="2565" xr:uid="{F059AA93-4B5E-4A98-A0FF-CDC052CC5599}"/>
    <cellStyle name="入力 4 2 11 14 2" xfId="13934" xr:uid="{87A1328C-1F06-483C-A482-C4EB19A91462}"/>
    <cellStyle name="入力 4 2 11 14 2 2" xfId="35624" xr:uid="{56E35438-F8AD-4A76-97F5-8D1F8DE4CD85}"/>
    <cellStyle name="入力 4 2 11 14 3" xfId="24865" xr:uid="{79B824B7-D6F7-417B-BCCC-6C713A92E4DB}"/>
    <cellStyle name="入力 4 2 11 15" xfId="9404" xr:uid="{ECD03CB3-81E2-49C0-AD70-3502D376277E}"/>
    <cellStyle name="入力 4 2 11 15 2" xfId="20161" xr:uid="{194728EF-AAE1-4DA1-8F4F-2C35D40B6ADA}"/>
    <cellStyle name="入力 4 2 11 15 2 2" xfId="41852" xr:uid="{3F44B132-ECA8-47E6-BBFD-7ABA196552AD}"/>
    <cellStyle name="入力 4 2 11 15 3" xfId="31093" xr:uid="{699876E0-36EC-465B-B3F1-F4EDDC5A8F3B}"/>
    <cellStyle name="入力 4 2 11 16" xfId="9418" xr:uid="{FF223CC7-1155-4F43-959E-13B95AE3CF55}"/>
    <cellStyle name="入力 4 2 11 16 2" xfId="20175" xr:uid="{246E9FCC-E4D1-41C4-94BE-C4EAFF9A9C8D}"/>
    <cellStyle name="入力 4 2 11 16 2 2" xfId="41866" xr:uid="{39EA152C-7D71-4384-839C-6B558C803682}"/>
    <cellStyle name="入力 4 2 11 16 3" xfId="31107" xr:uid="{E70F592E-A8D4-481E-AC6F-49C7C3A58606}"/>
    <cellStyle name="入力 4 2 11 17" xfId="13161" xr:uid="{093BD31C-2B7C-43B1-BC87-8B3E42380286}"/>
    <cellStyle name="入力 4 2 11 17 2" xfId="34850" xr:uid="{5D7E0F09-82D6-4EBF-B589-783635D9676F}"/>
    <cellStyle name="入力 4 2 11 18" xfId="24090" xr:uid="{2B9B6235-5E3B-4050-966F-14110FF876DE}"/>
    <cellStyle name="入力 4 2 11 19" xfId="45788" xr:uid="{4CCF12E5-192E-4473-AAEF-78000592F89B}"/>
    <cellStyle name="入力 4 2 11 2" xfId="3336" xr:uid="{9BE23136-B02B-42DE-8386-A143A2275FBE}"/>
    <cellStyle name="入力 4 2 11 2 2" xfId="14092" xr:uid="{3BFDCC71-4B4C-47A8-8DEC-7C301F1E8244}"/>
    <cellStyle name="入力 4 2 11 2 2 2" xfId="35782" xr:uid="{817765E9-4773-47D6-9869-002CB448BC84}"/>
    <cellStyle name="入力 4 2 11 2 2 3" xfId="49999" xr:uid="{E3A6C3AC-A5A4-44EF-AFF6-0DC7402F1983}"/>
    <cellStyle name="入力 4 2 11 2 3" xfId="25023" xr:uid="{58F5B791-B5A2-45E7-B0A5-DB2E5953D270}"/>
    <cellStyle name="入力 4 2 11 2 4" xfId="47830" xr:uid="{0532E6EC-D885-44FD-A7F9-45DB2F8A68FC}"/>
    <cellStyle name="入力 4 2 11 20" xfId="46466" xr:uid="{E38A0A79-D580-4109-897B-97C3009A0E44}"/>
    <cellStyle name="入力 4 2 11 21" xfId="47150" xr:uid="{CBB6DBCE-1216-4AF4-85E5-AA5E651DE956}"/>
    <cellStyle name="入力 4 2 11 3" xfId="4013" xr:uid="{B8A36DF3-4F5E-44F6-875C-22B17980A508}"/>
    <cellStyle name="入力 4 2 11 3 2" xfId="14769" xr:uid="{EC924294-AE07-4807-A816-97CF50CC293E}"/>
    <cellStyle name="入力 4 2 11 3 2 2" xfId="36459" xr:uid="{0DFE4BA6-E543-4516-916C-5896550C4A78}"/>
    <cellStyle name="入力 4 2 11 3 2 3" xfId="50679" xr:uid="{3A30BFA8-549E-49E0-9170-1F2EA8151D97}"/>
    <cellStyle name="入力 4 2 11 3 3" xfId="25701" xr:uid="{8A229286-9DFD-4C97-88E9-428C3195C430}"/>
    <cellStyle name="入力 4 2 11 3 4" xfId="48510" xr:uid="{99E96E44-A2BA-4B3D-B98A-68EE549E9BFA}"/>
    <cellStyle name="入力 4 2 11 4" xfId="4693" xr:uid="{2B4FEDBF-DC89-411C-8F05-4E7BCC7BBC6C}"/>
    <cellStyle name="入力 4 2 11 4 2" xfId="15449" xr:uid="{75E4C6A4-FB52-4293-BDC2-450CB6698020}"/>
    <cellStyle name="入力 4 2 11 4 2 2" xfId="37139" xr:uid="{AFA68150-1DE6-4DB0-9B66-1C23920279EF}"/>
    <cellStyle name="入力 4 2 11 4 3" xfId="26381" xr:uid="{53C0DA80-79E9-49FF-9024-DF357D8FE132}"/>
    <cellStyle name="入力 4 2 11 4 4" xfId="49319" xr:uid="{F92CF196-C2C1-4625-B786-7CC1AB855BB5}"/>
    <cellStyle name="入力 4 2 11 5" xfId="5369" xr:uid="{CF1956B9-666D-4BF2-A164-223B7FF75663}"/>
    <cellStyle name="入力 4 2 11 5 2" xfId="16125" xr:uid="{C44926DA-4DBF-436E-ABA1-DFCAE3DAF432}"/>
    <cellStyle name="入力 4 2 11 5 2 2" xfId="37815" xr:uid="{B8CEFCCA-93C8-4B02-B08A-55F7AD46C56F}"/>
    <cellStyle name="入力 4 2 11 5 3" xfId="27057" xr:uid="{50813A66-EB59-4BC5-9804-DBC8C1181DD7}"/>
    <cellStyle name="入力 4 2 11 6" xfId="6058" xr:uid="{5A1A1ACE-13CE-4268-BE38-455095C12E50}"/>
    <cellStyle name="入力 4 2 11 6 2" xfId="16814" xr:uid="{A696193B-653F-476E-AAC1-816DD4360073}"/>
    <cellStyle name="入力 4 2 11 6 2 2" xfId="38504" xr:uid="{77D01333-03C3-43CF-B744-05FF74DFFE2B}"/>
    <cellStyle name="入力 4 2 11 6 3" xfId="27745" xr:uid="{73BF8ED0-42B1-4665-9579-1A35929D181B}"/>
    <cellStyle name="入力 4 2 11 7" xfId="6732" xr:uid="{4E88994E-20A5-4562-A8AF-983B39D69059}"/>
    <cellStyle name="入力 4 2 11 7 2" xfId="17488" xr:uid="{3E655D43-9FAF-447C-9652-971AD8C4DA6B}"/>
    <cellStyle name="入力 4 2 11 7 2 2" xfId="39178" xr:uid="{E0CCAE4A-A7F9-4F2D-96AA-C19C87116634}"/>
    <cellStyle name="入力 4 2 11 7 3" xfId="28419" xr:uid="{D3257B05-ACF1-49A0-BFFC-B3B96B48C06F}"/>
    <cellStyle name="入力 4 2 11 8" xfId="7408" xr:uid="{58613B30-289C-426B-9FC5-DE93E2354187}"/>
    <cellStyle name="入力 4 2 11 8 2" xfId="18164" xr:uid="{5625A565-43AC-449C-A98C-4688B7552A4E}"/>
    <cellStyle name="入力 4 2 11 8 2 2" xfId="39854" xr:uid="{524D22A0-0382-41EC-821F-11CEBCAA6A6B}"/>
    <cellStyle name="入力 4 2 11 8 3" xfId="29095" xr:uid="{1446A213-1B0C-4506-8DB5-4321DC28727D}"/>
    <cellStyle name="入力 4 2 11 9" xfId="2607" xr:uid="{2F978A0A-E02F-4477-935C-617D75E1B257}"/>
    <cellStyle name="入力 4 2 11 9 2" xfId="13976" xr:uid="{E30AD799-5F42-47E8-9166-169A09F85CB4}"/>
    <cellStyle name="入力 4 2 11 9 2 2" xfId="35666" xr:uid="{7F0B7E57-89A7-418D-97EE-4D2A4825696A}"/>
    <cellStyle name="入力 4 2 11 9 3" xfId="24907" xr:uid="{9F188C9D-F173-4E5B-B702-69B88480AE7A}"/>
    <cellStyle name="入力 4 2 12" xfId="3095" xr:uid="{7AC964E1-C83D-40FA-BCEE-27583B48172F}"/>
    <cellStyle name="入力 4 2 12 10" xfId="9123" xr:uid="{F83EAE31-6EA8-46B3-8311-41BF3360E970}"/>
    <cellStyle name="入力 4 2 12 10 2" xfId="19880" xr:uid="{448D9EA2-199A-4D79-A9AE-ED3C0CE8DB66}"/>
    <cellStyle name="入力 4 2 12 10 2 2" xfId="41571" xr:uid="{68D8D149-0823-4887-B91B-48A197F107CA}"/>
    <cellStyle name="入力 4 2 12 10 3" xfId="30812" xr:uid="{7C248397-3D05-49D4-997E-6F7C7430F3A1}"/>
    <cellStyle name="入力 4 2 12 11" xfId="9749" xr:uid="{36903C4B-5A50-451C-BA85-1249E0274BC1}"/>
    <cellStyle name="入力 4 2 12 11 2" xfId="20506" xr:uid="{B9AD8FD8-7F5B-413A-B3C6-C37FE17271FB}"/>
    <cellStyle name="入力 4 2 12 11 2 2" xfId="42197" xr:uid="{55E5A915-E30C-476B-A490-37AC339EF4E5}"/>
    <cellStyle name="入力 4 2 12 11 3" xfId="31438" xr:uid="{DEBDD39F-7958-48B9-AF91-DD6245047F10}"/>
    <cellStyle name="入力 4 2 12 12" xfId="10384" xr:uid="{A2C6C41A-40B8-4815-A906-2AB70821F586}"/>
    <cellStyle name="入力 4 2 12 12 2" xfId="21141" xr:uid="{E83301E4-114F-466F-99AC-B1BD52BDEC64}"/>
    <cellStyle name="入力 4 2 12 12 2 2" xfId="42832" xr:uid="{9B71B5BD-DDF5-45C6-A64A-E318AB462AEF}"/>
    <cellStyle name="入力 4 2 12 12 3" xfId="32073" xr:uid="{BC3B1FC7-F192-4984-83DF-38CD9CE96BD3}"/>
    <cellStyle name="入力 4 2 12 13" xfId="11036" xr:uid="{28F250F2-5A28-4CED-AD70-E191CAC0CA6A}"/>
    <cellStyle name="入力 4 2 12 13 2" xfId="21793" xr:uid="{D1554965-2F88-4DE2-8A45-36B0E7BF12EC}"/>
    <cellStyle name="入力 4 2 12 13 2 2" xfId="43484" xr:uid="{D8C1047E-D519-408B-98DA-1AC68597A83E}"/>
    <cellStyle name="入力 4 2 12 13 3" xfId="32725" xr:uid="{87F8AE48-FFE1-4435-92E3-E62478DE2232}"/>
    <cellStyle name="入力 4 2 12 14" xfId="11661" xr:uid="{D9D2CF3D-9850-40FB-9EAD-43C3AA541B18}"/>
    <cellStyle name="入力 4 2 12 14 2" xfId="22418" xr:uid="{C9EADB7B-9395-44A1-AA13-07A284D2DC54}"/>
    <cellStyle name="入力 4 2 12 14 2 2" xfId="44109" xr:uid="{87DA7284-41C6-4ABD-9B1D-6DA997DA6C6F}"/>
    <cellStyle name="入力 4 2 12 14 3" xfId="33350" xr:uid="{501D1E30-932A-4FAF-8B5D-368A29B1A839}"/>
    <cellStyle name="入力 4 2 12 15" xfId="12266" xr:uid="{8B59F5BE-45F2-4890-A21D-390EC024A1E4}"/>
    <cellStyle name="入力 4 2 12 15 2" xfId="23023" xr:uid="{4F1B2D3F-0EDE-4B4A-BF7E-0578DDBFD865}"/>
    <cellStyle name="入力 4 2 12 15 2 2" xfId="44714" xr:uid="{E0658161-224F-4E0C-B819-D7208F83E34B}"/>
    <cellStyle name="入力 4 2 12 15 3" xfId="33955" xr:uid="{F183AE00-6507-4B29-8891-B21F7F86A09F}"/>
    <cellStyle name="入力 4 2 12 16" xfId="12895" xr:uid="{E1F8E91B-82D4-4B20-B541-F599F91BE518}"/>
    <cellStyle name="入力 4 2 12 16 2" xfId="23652" xr:uid="{5B73CD00-3CC0-4178-BD53-1FF52BE18F5B}"/>
    <cellStyle name="入力 4 2 12 16 2 2" xfId="45343" xr:uid="{755E01D1-B60D-43A8-8632-72C256EF0077}"/>
    <cellStyle name="入力 4 2 12 16 3" xfId="34584" xr:uid="{EF2D00ED-9483-4AB7-96B1-CC9B8594EDD1}"/>
    <cellStyle name="入力 4 2 12 17" xfId="13566" xr:uid="{FB3C3D08-3AB4-4BB2-907A-502E60DAEA1D}"/>
    <cellStyle name="入力 4 2 12 17 2" xfId="35255" xr:uid="{91CA1FAF-D948-4C7C-9100-5980429A81DF}"/>
    <cellStyle name="入力 4 2 12 18" xfId="24495" xr:uid="{1F6A4953-FCD0-4EC0-B1F5-593E45865B20}"/>
    <cellStyle name="入力 4 2 12 19" xfId="46193" xr:uid="{1748CDC1-672D-4634-8520-F9D726AB62CC}"/>
    <cellStyle name="入力 4 2 12 2" xfId="3747" xr:uid="{F5B1DFA4-CA5B-4032-B2A5-31EBE364166F}"/>
    <cellStyle name="入力 4 2 12 2 2" xfId="14503" xr:uid="{3B3F01F5-87A2-404F-8122-8A36C62A35B7}"/>
    <cellStyle name="入力 4 2 12 2 2 2" xfId="36193" xr:uid="{DBCCBAEC-3423-4477-93DC-158E6CA01818}"/>
    <cellStyle name="入力 4 2 12 2 2 3" xfId="50404" xr:uid="{B408442F-FCB9-47D6-829E-9ED6BEC61FC6}"/>
    <cellStyle name="入力 4 2 12 2 3" xfId="25435" xr:uid="{36030F96-5949-489D-8760-DDADD937E0F9}"/>
    <cellStyle name="入力 4 2 12 2 4" xfId="48235" xr:uid="{8A032A85-58D7-4055-80AA-9448C1F32E86}"/>
    <cellStyle name="入力 4 2 12 20" xfId="46871" xr:uid="{CBD4FD9D-E78E-4681-9EC1-A3CA12DBB209}"/>
    <cellStyle name="入力 4 2 12 21" xfId="47555" xr:uid="{50A828EF-79ED-4228-9EC5-2562BF992CA3}"/>
    <cellStyle name="入力 4 2 12 3" xfId="4427" xr:uid="{7DA92847-4493-4A6C-88DB-7689E560BC6F}"/>
    <cellStyle name="入力 4 2 12 3 2" xfId="15183" xr:uid="{55AAAF03-10FB-4CDA-BDCE-21F8127CEA92}"/>
    <cellStyle name="入力 4 2 12 3 2 2" xfId="36873" xr:uid="{A49DE635-8217-4A8B-9F51-8DBC8F1F3BF1}"/>
    <cellStyle name="入力 4 2 12 3 2 3" xfId="51084" xr:uid="{48B48E85-90AF-4486-964D-03AC25A2AD05}"/>
    <cellStyle name="入力 4 2 12 3 3" xfId="26115" xr:uid="{3ED9BEB7-531A-4D49-AB0C-7E14413A03D0}"/>
    <cellStyle name="入力 4 2 12 3 4" xfId="48915" xr:uid="{6E23FBCB-7DF9-4C0B-8B02-398A479C26C9}"/>
    <cellStyle name="入力 4 2 12 4" xfId="5103" xr:uid="{5F64C0A1-1946-4E3F-9B1F-97F8054ECA52}"/>
    <cellStyle name="入力 4 2 12 4 2" xfId="15859" xr:uid="{5DF02AD9-0851-44DA-A698-92CF4356D46C}"/>
    <cellStyle name="入力 4 2 12 4 2 2" xfId="37549" xr:uid="{CF915336-7501-4DEB-AF45-CCF7F8400A49}"/>
    <cellStyle name="入力 4 2 12 4 3" xfId="26791" xr:uid="{198EA4AA-C9C2-45A6-82BC-5F37960519A2}"/>
    <cellStyle name="入力 4 2 12 4 4" xfId="49724" xr:uid="{2ECC7798-7661-42FC-99F3-52E601B1B946}"/>
    <cellStyle name="入力 4 2 12 5" xfId="5783" xr:uid="{B2EB6DAD-B73D-498E-AF1B-39E8357254AD}"/>
    <cellStyle name="入力 4 2 12 5 2" xfId="16539" xr:uid="{29F47E26-B631-4CEB-A48C-EA303149D1C7}"/>
    <cellStyle name="入力 4 2 12 5 2 2" xfId="38229" xr:uid="{D252B078-7C19-449D-B78D-DA3FEB0744D5}"/>
    <cellStyle name="入力 4 2 12 5 3" xfId="27470" xr:uid="{D5318AF6-30DD-4805-8428-4DBF70668D35}"/>
    <cellStyle name="入力 4 2 12 6" xfId="6466" xr:uid="{D19DC971-0E54-4AAC-858F-70AB50CB28F3}"/>
    <cellStyle name="入力 4 2 12 6 2" xfId="17222" xr:uid="{C9184B50-A0D4-41C3-A72D-D07746F55AC1}"/>
    <cellStyle name="入力 4 2 12 6 2 2" xfId="38912" xr:uid="{5AD4435E-8D8A-46D3-AA2C-3ED343F2200F}"/>
    <cellStyle name="入力 4 2 12 6 3" xfId="28153" xr:uid="{A2744F3F-C962-4F4A-AAB4-7A2761980807}"/>
    <cellStyle name="入力 4 2 12 7" xfId="7145" xr:uid="{A5C3C16E-33CC-4728-A036-C2ED99E86A64}"/>
    <cellStyle name="入力 4 2 12 7 2" xfId="17901" xr:uid="{3F266048-ABF0-4454-8384-BB2AAA81C545}"/>
    <cellStyle name="入力 4 2 12 7 2 2" xfId="39591" xr:uid="{61302B64-DEE9-4F15-B13A-FBB80DF64947}"/>
    <cellStyle name="入力 4 2 12 7 3" xfId="28832" xr:uid="{24672D4B-3DE2-44B1-9354-0D6E55A73BC0}"/>
    <cellStyle name="入力 4 2 12 8" xfId="7808" xr:uid="{D3B512CE-9DB5-4213-B94F-F6CE536F3244}"/>
    <cellStyle name="入力 4 2 12 8 2" xfId="18564" xr:uid="{D49AE3D6-B5BE-4700-90EF-A10AD6BE3A3D}"/>
    <cellStyle name="入力 4 2 12 8 2 2" xfId="40255" xr:uid="{16AEC0B9-B99A-464E-96E7-F565ED76793D}"/>
    <cellStyle name="入力 4 2 12 8 3" xfId="29496" xr:uid="{00C325E9-8A08-4C46-8DFA-2977ADD38F95}"/>
    <cellStyle name="入力 4 2 12 9" xfId="8444" xr:uid="{9C459087-1E87-4556-ABD7-199BF3E7E5D8}"/>
    <cellStyle name="入力 4 2 12 9 2" xfId="19200" xr:uid="{9EE346E3-E73E-4F20-BF59-5ECCD1AFD5E0}"/>
    <cellStyle name="入力 4 2 12 9 2 2" xfId="40891" xr:uid="{F976F1BF-5D1C-4195-B69B-0929F76846E6}"/>
    <cellStyle name="入力 4 2 12 9 3" xfId="30132" xr:uid="{56B6748F-5636-40C7-B80C-B646A118051D}"/>
    <cellStyle name="入力 4 2 13" xfId="3155" xr:uid="{2AF56311-2ACA-4416-B532-05374E5CB116}"/>
    <cellStyle name="入力 4 2 13 10" xfId="9183" xr:uid="{0BC9C0ED-37EA-44B3-8882-BCEA92499313}"/>
    <cellStyle name="入力 4 2 13 10 2" xfId="19940" xr:uid="{EA1B38C4-A91B-4A57-9E81-ACCB2996C0A0}"/>
    <cellStyle name="入力 4 2 13 10 2 2" xfId="41631" xr:uid="{00B760EE-AFC4-4E04-BAAE-C20039F00517}"/>
    <cellStyle name="入力 4 2 13 10 3" xfId="30872" xr:uid="{38E0ABB5-1574-48BD-9D22-832085B5A694}"/>
    <cellStyle name="入力 4 2 13 11" xfId="9809" xr:uid="{5C436B8A-2FA0-4D03-81C9-FEE7207F8E5E}"/>
    <cellStyle name="入力 4 2 13 11 2" xfId="20566" xr:uid="{B888B2DA-693E-4205-B6F9-EBFDC4FE513D}"/>
    <cellStyle name="入力 4 2 13 11 2 2" xfId="42257" xr:uid="{AAA3B74C-EF03-4238-8C95-DFDE2B980573}"/>
    <cellStyle name="入力 4 2 13 11 3" xfId="31498" xr:uid="{3EB80DE0-B03E-48E5-B50F-8F90BF1E982C}"/>
    <cellStyle name="入力 4 2 13 12" xfId="10444" xr:uid="{DB719CC0-F61B-4CA5-B6A2-0C5EB166E859}"/>
    <cellStyle name="入力 4 2 13 12 2" xfId="21201" xr:uid="{A1A8DC49-A472-42C1-BB7E-D5871B51A58B}"/>
    <cellStyle name="入力 4 2 13 12 2 2" xfId="42892" xr:uid="{1C4DDB74-FFED-4E7D-B82C-703232FA2E0A}"/>
    <cellStyle name="入力 4 2 13 12 3" xfId="32133" xr:uid="{0349FBC9-18D9-46CD-8368-F3F9F0FDE888}"/>
    <cellStyle name="入力 4 2 13 13" xfId="11096" xr:uid="{729D6357-FA68-48D0-8768-C6F5E02A01D7}"/>
    <cellStyle name="入力 4 2 13 13 2" xfId="21853" xr:uid="{60A17A82-EED5-440E-9A77-E4C23511C37D}"/>
    <cellStyle name="入力 4 2 13 13 2 2" xfId="43544" xr:uid="{9DAB93FF-0615-4F68-9EA8-B4C2F435A819}"/>
    <cellStyle name="入力 4 2 13 13 3" xfId="32785" xr:uid="{AB41B37B-D158-4DF6-A1F3-1F1F83BA8E7A}"/>
    <cellStyle name="入力 4 2 13 14" xfId="11721" xr:uid="{35DE6939-25AA-465E-B452-381BF9F19E13}"/>
    <cellStyle name="入力 4 2 13 14 2" xfId="22478" xr:uid="{24CC5E62-2CB8-48B0-8C8C-CD12FFC9B63A}"/>
    <cellStyle name="入力 4 2 13 14 2 2" xfId="44169" xr:uid="{61460A16-FC1F-410B-AB5F-D6FDA00ECC49}"/>
    <cellStyle name="入力 4 2 13 14 3" xfId="33410" xr:uid="{1C2A7DA7-832A-4E00-BE54-BC71FD103FE0}"/>
    <cellStyle name="入力 4 2 13 15" xfId="12326" xr:uid="{1631136C-F5E9-4F9E-8205-CD49075971AC}"/>
    <cellStyle name="入力 4 2 13 15 2" xfId="23083" xr:uid="{B22EE244-7BF7-46D3-BAF5-3036AC9728D3}"/>
    <cellStyle name="入力 4 2 13 15 2 2" xfId="44774" xr:uid="{CDB10D7A-E8C4-482C-AF8D-5540F9FB197C}"/>
    <cellStyle name="入力 4 2 13 15 3" xfId="34015" xr:uid="{05C9A0B1-B571-4ADF-995D-8495BC91B1D2}"/>
    <cellStyle name="入力 4 2 13 16" xfId="12955" xr:uid="{D644157B-AB8C-4FDC-93B8-7D7D9A1CAA15}"/>
    <cellStyle name="入力 4 2 13 16 2" xfId="23712" xr:uid="{FC71E3CE-E344-4C79-8E0B-B3FB4435A5E1}"/>
    <cellStyle name="入力 4 2 13 16 2 2" xfId="45403" xr:uid="{7EF82224-3851-4A99-A172-7FF785360630}"/>
    <cellStyle name="入力 4 2 13 16 3" xfId="34644" xr:uid="{96EFE30E-3AE9-47E2-A9D5-FCE5231589E4}"/>
    <cellStyle name="入力 4 2 13 17" xfId="13626" xr:uid="{141D1A8C-B018-4DFB-9781-8E3931F834DB}"/>
    <cellStyle name="入力 4 2 13 17 2" xfId="35315" xr:uid="{798BA041-7045-443B-AAB1-5441F3BD7BA3}"/>
    <cellStyle name="入力 4 2 13 18" xfId="24555" xr:uid="{D278A864-B33B-4886-B810-C33843EC539D}"/>
    <cellStyle name="入力 4 2 13 19" xfId="46253" xr:uid="{D539266E-911D-4287-97E3-4A323976AB74}"/>
    <cellStyle name="入力 4 2 13 2" xfId="3807" xr:uid="{97278193-6801-4DB2-8831-04B9DEC42D24}"/>
    <cellStyle name="入力 4 2 13 2 2" xfId="14563" xr:uid="{66BE7280-60F9-4CF6-82A1-B6C76CE6C8BD}"/>
    <cellStyle name="入力 4 2 13 2 2 2" xfId="36253" xr:uid="{C4640FF8-3AD0-44AB-A8F8-CAF7A541EC84}"/>
    <cellStyle name="入力 4 2 13 2 2 3" xfId="50464" xr:uid="{F4588F60-FA93-407A-A703-340BD3C5CE7F}"/>
    <cellStyle name="入力 4 2 13 2 3" xfId="25495" xr:uid="{A7D94084-5AB3-48C0-B1B6-86F42CBE41BB}"/>
    <cellStyle name="入力 4 2 13 2 4" xfId="48295" xr:uid="{42930BF1-2EA2-42ED-91E3-B4B806CCC813}"/>
    <cellStyle name="入力 4 2 13 20" xfId="46931" xr:uid="{A753A64B-914E-4419-BF93-208D66BD05AB}"/>
    <cellStyle name="入力 4 2 13 21" xfId="47615" xr:uid="{B8930B55-6D12-481F-ADEE-96BCBBBCF7F6}"/>
    <cellStyle name="入力 4 2 13 3" xfId="4487" xr:uid="{8588602E-BC6D-4F1C-9919-B71F612AE585}"/>
    <cellStyle name="入力 4 2 13 3 2" xfId="15243" xr:uid="{B3EDD7ED-DC76-4BB0-A1C6-5A94428A170A}"/>
    <cellStyle name="入力 4 2 13 3 2 2" xfId="36933" xr:uid="{4FE6C6BE-CB61-40A7-8DF3-CD7B9A736109}"/>
    <cellStyle name="入力 4 2 13 3 2 3" xfId="51144" xr:uid="{FC6B2B1A-7AE1-449B-8DE0-5054C0034F86}"/>
    <cellStyle name="入力 4 2 13 3 3" xfId="26175" xr:uid="{591B8EE9-6898-4801-8891-D3CACE50B392}"/>
    <cellStyle name="入力 4 2 13 3 4" xfId="48975" xr:uid="{9347B542-B897-4C3F-8163-39845233D793}"/>
    <cellStyle name="入力 4 2 13 4" xfId="5163" xr:uid="{4C7AA0ED-EF71-4F72-A990-E2019C476D3D}"/>
    <cellStyle name="入力 4 2 13 4 2" xfId="15919" xr:uid="{7AA845FD-0BD6-4360-BC5B-278476B5670E}"/>
    <cellStyle name="入力 4 2 13 4 2 2" xfId="37609" xr:uid="{068BFC6B-6405-4031-9F85-89493DEE881A}"/>
    <cellStyle name="入力 4 2 13 4 3" xfId="26851" xr:uid="{E82AAF41-C3ED-4444-98DD-0C915C418E93}"/>
    <cellStyle name="入力 4 2 13 4 4" xfId="49784" xr:uid="{3D5F05AF-922A-44BB-B8CE-9369719C3997}"/>
    <cellStyle name="入力 4 2 13 5" xfId="5843" xr:uid="{FDA0BE7D-A4AF-4642-8CDB-3E3F1C0D30C0}"/>
    <cellStyle name="入力 4 2 13 5 2" xfId="16599" xr:uid="{E2B980A0-E62B-44AE-AA8A-A963A7520F34}"/>
    <cellStyle name="入力 4 2 13 5 2 2" xfId="38289" xr:uid="{C140FD74-53D1-4F3A-AAD6-CD849EAC0850}"/>
    <cellStyle name="入力 4 2 13 5 3" xfId="27530" xr:uid="{A6B58E18-A20E-417A-B742-49062C10A4EA}"/>
    <cellStyle name="入力 4 2 13 6" xfId="6526" xr:uid="{766BFBBE-53A8-4DC2-98CD-C9D49B2754BA}"/>
    <cellStyle name="入力 4 2 13 6 2" xfId="17282" xr:uid="{A1236276-DBAC-49E1-8198-1626258FA5E6}"/>
    <cellStyle name="入力 4 2 13 6 2 2" xfId="38972" xr:uid="{A9F866EB-339D-433D-BC05-1FBC460E32A5}"/>
    <cellStyle name="入力 4 2 13 6 3" xfId="28213" xr:uid="{2EF9667B-0249-4577-983F-A249D73634BE}"/>
    <cellStyle name="入力 4 2 13 7" xfId="7205" xr:uid="{942894C3-97E9-4561-BA65-921E61431B84}"/>
    <cellStyle name="入力 4 2 13 7 2" xfId="17961" xr:uid="{CB1046BD-3AD1-4512-A71E-C3F5E92605C8}"/>
    <cellStyle name="入力 4 2 13 7 2 2" xfId="39651" xr:uid="{2E2A82AB-A337-46FE-BF43-7A19BE5BE26F}"/>
    <cellStyle name="入力 4 2 13 7 3" xfId="28892" xr:uid="{AC151AF9-612D-4D5A-A846-9E44083D0475}"/>
    <cellStyle name="入力 4 2 13 8" xfId="7868" xr:uid="{B96F4CF1-9C97-49BB-A703-CEC22D8F8D12}"/>
    <cellStyle name="入力 4 2 13 8 2" xfId="18624" xr:uid="{4B8F13D4-85B5-405A-B2F2-D9BA8B515FD4}"/>
    <cellStyle name="入力 4 2 13 8 2 2" xfId="40315" xr:uid="{36064C1B-974F-463C-8741-871BBD54403D}"/>
    <cellStyle name="入力 4 2 13 8 3" xfId="29556" xr:uid="{49F0D950-9606-49C8-A7E5-A35B4D1934AD}"/>
    <cellStyle name="入力 4 2 13 9" xfId="8504" xr:uid="{6A352E0F-D40B-41D3-985D-8923C31DA5AF}"/>
    <cellStyle name="入力 4 2 13 9 2" xfId="19260" xr:uid="{E8C519E9-5A53-41C5-93F9-1CF00D22CAB1}"/>
    <cellStyle name="入力 4 2 13 9 2 2" xfId="40951" xr:uid="{8F1ECCF4-4509-4CE4-B664-44624ACCEDE4}"/>
    <cellStyle name="入力 4 2 13 9 3" xfId="30192" xr:uid="{0BFC56E3-3624-410A-A851-D6B54D418C2C}"/>
    <cellStyle name="入力 4 2 14" xfId="3215" xr:uid="{E32F624A-C335-4B73-9890-A0B6DD4D997A}"/>
    <cellStyle name="入力 4 2 14 10" xfId="9243" xr:uid="{0F12AAAC-4D20-4101-91A4-4861E8FF6EBE}"/>
    <cellStyle name="入力 4 2 14 10 2" xfId="20000" xr:uid="{07B43496-91FA-4024-B2C4-5E0224357CC8}"/>
    <cellStyle name="入力 4 2 14 10 2 2" xfId="41691" xr:uid="{B5B7D36E-B453-489A-BB00-5680F6450BBA}"/>
    <cellStyle name="入力 4 2 14 10 3" xfId="30932" xr:uid="{F74A5966-6A91-45F2-A090-31855022F480}"/>
    <cellStyle name="入力 4 2 14 11" xfId="9869" xr:uid="{C05D2147-3521-49C5-BBC5-DD1C44005DC5}"/>
    <cellStyle name="入力 4 2 14 11 2" xfId="20626" xr:uid="{077C352D-CA3E-42C3-96DD-3A870D09412D}"/>
    <cellStyle name="入力 4 2 14 11 2 2" xfId="42317" xr:uid="{21CE39D6-2144-4301-B311-458409D42D59}"/>
    <cellStyle name="入力 4 2 14 11 3" xfId="31558" xr:uid="{F67D7B15-BC32-4CC6-BC63-B580728785A9}"/>
    <cellStyle name="入力 4 2 14 12" xfId="10504" xr:uid="{C831C0CC-1767-4461-8D4D-1CC63F5AAEA7}"/>
    <cellStyle name="入力 4 2 14 12 2" xfId="21261" xr:uid="{A71EBC64-4C9A-43BA-AC1D-C09DE0F0552B}"/>
    <cellStyle name="入力 4 2 14 12 2 2" xfId="42952" xr:uid="{1D595B2D-EC9F-4599-8ACA-308E7BAC5212}"/>
    <cellStyle name="入力 4 2 14 12 3" xfId="32193" xr:uid="{A4F07BA2-6E8D-4A35-B32A-2C85FFCA7741}"/>
    <cellStyle name="入力 4 2 14 13" xfId="11156" xr:uid="{1804CC53-0E05-4F57-81C6-BDBC879A6235}"/>
    <cellStyle name="入力 4 2 14 13 2" xfId="21913" xr:uid="{3DF2A473-63FA-4B6C-8B6C-8FF0016CED68}"/>
    <cellStyle name="入力 4 2 14 13 2 2" xfId="43604" xr:uid="{B4BA9CDD-F98E-4940-BE51-87D6305AAEAE}"/>
    <cellStyle name="入力 4 2 14 13 3" xfId="32845" xr:uid="{8325F665-9665-43E3-82FF-C4349E7808A0}"/>
    <cellStyle name="入力 4 2 14 14" xfId="11781" xr:uid="{267ED1E9-742E-45FB-BE9C-A5D17D55F0D4}"/>
    <cellStyle name="入力 4 2 14 14 2" xfId="22538" xr:uid="{C6FEF3BD-7980-4DDA-B688-4E83E2F7A019}"/>
    <cellStyle name="入力 4 2 14 14 2 2" xfId="44229" xr:uid="{EE9BF5C0-2360-4AA9-8A1B-DD037165617F}"/>
    <cellStyle name="入力 4 2 14 14 3" xfId="33470" xr:uid="{5540DA94-34CF-47CB-8984-CC726B8F7924}"/>
    <cellStyle name="入力 4 2 14 15" xfId="12386" xr:uid="{0EB31809-C985-4C80-980C-481957F77395}"/>
    <cellStyle name="入力 4 2 14 15 2" xfId="23143" xr:uid="{3EE79FB4-0509-48AD-B0EA-38593121820A}"/>
    <cellStyle name="入力 4 2 14 15 2 2" xfId="44834" xr:uid="{74663B53-AC5F-42EA-88B5-3167A5C4A4EF}"/>
    <cellStyle name="入力 4 2 14 15 3" xfId="34075" xr:uid="{37F28B81-21EB-4AE2-98B1-7EC4584778B6}"/>
    <cellStyle name="入力 4 2 14 16" xfId="13015" xr:uid="{3B426D51-FEF4-4425-BF62-9BCC85BADED0}"/>
    <cellStyle name="入力 4 2 14 16 2" xfId="23772" xr:uid="{CA7F6E88-ADB5-4FEE-B565-44C3C266999F}"/>
    <cellStyle name="入力 4 2 14 16 2 2" xfId="45463" xr:uid="{AA62381D-02DF-403C-8197-DA331C1B7610}"/>
    <cellStyle name="入力 4 2 14 16 3" xfId="34704" xr:uid="{A292CACD-803C-49B8-A0D4-28B2A94FD443}"/>
    <cellStyle name="入力 4 2 14 17" xfId="13686" xr:uid="{4F4E3FFF-7DE1-4F24-9EB0-F256C58AD295}"/>
    <cellStyle name="入力 4 2 14 17 2" xfId="35375" xr:uid="{63BCD819-C3D3-44BA-A85B-577A6FA5F18B}"/>
    <cellStyle name="入力 4 2 14 18" xfId="24615" xr:uid="{25807EA9-1335-40C5-893F-D002829DA0DC}"/>
    <cellStyle name="入力 4 2 14 19" xfId="46313" xr:uid="{8118F57C-378D-452D-95D8-2FFFBBC5E7F6}"/>
    <cellStyle name="入力 4 2 14 2" xfId="3867" xr:uid="{3C96E510-A204-495B-A208-DD92724E4D2D}"/>
    <cellStyle name="入力 4 2 14 2 2" xfId="14623" xr:uid="{C0A89A13-4A37-41AF-9197-5145E82A5DD8}"/>
    <cellStyle name="入力 4 2 14 2 2 2" xfId="36313" xr:uid="{45FA1340-8E6C-49CE-9180-F07830A8DA5F}"/>
    <cellStyle name="入力 4 2 14 2 2 3" xfId="50524" xr:uid="{8AFCF2BB-033D-44C9-8EB7-804D2441B070}"/>
    <cellStyle name="入力 4 2 14 2 3" xfId="25555" xr:uid="{0525E002-0B45-4AD0-A43F-6C4F7A7844D5}"/>
    <cellStyle name="入力 4 2 14 2 4" xfId="48355" xr:uid="{2E3715D2-F184-463C-A517-3C28A682A256}"/>
    <cellStyle name="入力 4 2 14 20" xfId="46991" xr:uid="{3F8E66D1-0CA6-44A8-86E8-652879C230C8}"/>
    <cellStyle name="入力 4 2 14 21" xfId="47675" xr:uid="{7D140730-DF2F-43C8-BB9A-56D182B72AEB}"/>
    <cellStyle name="入力 4 2 14 3" xfId="4547" xr:uid="{9FC1E7A8-5AFB-4936-B126-50ABE60BDA25}"/>
    <cellStyle name="入力 4 2 14 3 2" xfId="15303" xr:uid="{0B513CF3-32B6-42B2-B59D-79A5D44FC384}"/>
    <cellStyle name="入力 4 2 14 3 2 2" xfId="36993" xr:uid="{0A0A4B22-AC4C-4996-A67D-A370DBBB536F}"/>
    <cellStyle name="入力 4 2 14 3 2 3" xfId="51204" xr:uid="{04EA174E-A602-4F82-8737-777FFC04E2BA}"/>
    <cellStyle name="入力 4 2 14 3 3" xfId="26235" xr:uid="{B889E253-061A-4B9E-9630-CF80B2745FBD}"/>
    <cellStyle name="入力 4 2 14 3 4" xfId="49035" xr:uid="{AFC5B307-3C7C-44F7-9F16-802D522D7C61}"/>
    <cellStyle name="入力 4 2 14 4" xfId="5223" xr:uid="{25555F9D-AE6B-4760-A2FE-6EEBBC2C33DC}"/>
    <cellStyle name="入力 4 2 14 4 2" xfId="15979" xr:uid="{D1F5327C-EFAD-4B58-8EF4-3EA7E51963E1}"/>
    <cellStyle name="入力 4 2 14 4 2 2" xfId="37669" xr:uid="{E69CD969-72F6-4ADE-B057-50DCEF28EBDD}"/>
    <cellStyle name="入力 4 2 14 4 3" xfId="26911" xr:uid="{02B1DA86-A329-4128-9431-5CBD9703D0D8}"/>
    <cellStyle name="入力 4 2 14 4 4" xfId="49844" xr:uid="{686010EB-0F9B-429C-994B-3DE342CCFAAF}"/>
    <cellStyle name="入力 4 2 14 5" xfId="5903" xr:uid="{C5F79385-A010-40B5-8321-2A2CE3EAB5C5}"/>
    <cellStyle name="入力 4 2 14 5 2" xfId="16659" xr:uid="{D057F019-D952-43FF-9479-D87B2F68059B}"/>
    <cellStyle name="入力 4 2 14 5 2 2" xfId="38349" xr:uid="{98B6C9AD-4F87-45E0-B2C3-F611D846B9DD}"/>
    <cellStyle name="入力 4 2 14 5 3" xfId="27590" xr:uid="{1776C976-C2A8-48AF-A557-6AF816B8BD7B}"/>
    <cellStyle name="入力 4 2 14 6" xfId="6586" xr:uid="{A8C088C4-40AF-44D6-9166-ABC8B5D29E7D}"/>
    <cellStyle name="入力 4 2 14 6 2" xfId="17342" xr:uid="{83FEC126-1BE1-4C83-A6D7-5B864037B4BD}"/>
    <cellStyle name="入力 4 2 14 6 2 2" xfId="39032" xr:uid="{21E245A5-8519-4891-AEF0-36626955286A}"/>
    <cellStyle name="入力 4 2 14 6 3" xfId="28273" xr:uid="{8F809FBE-853F-41AB-99F3-358A8888E736}"/>
    <cellStyle name="入力 4 2 14 7" xfId="7265" xr:uid="{DECC4C4D-EB35-4C59-B593-51ACEC46133D}"/>
    <cellStyle name="入力 4 2 14 7 2" xfId="18021" xr:uid="{BCCAC68E-CC2A-428C-9BF1-F88F0FF3F6F7}"/>
    <cellStyle name="入力 4 2 14 7 2 2" xfId="39711" xr:uid="{72232E86-38B4-449C-80A9-540D15A425FB}"/>
    <cellStyle name="入力 4 2 14 7 3" xfId="28952" xr:uid="{34CA814E-0504-4597-A72B-34DA673748ED}"/>
    <cellStyle name="入力 4 2 14 8" xfId="7928" xr:uid="{112F1A52-A5BB-458B-9882-F768D920C8EF}"/>
    <cellStyle name="入力 4 2 14 8 2" xfId="18684" xr:uid="{59982E33-2110-4CA3-88EA-74FFEAC049B4}"/>
    <cellStyle name="入力 4 2 14 8 2 2" xfId="40375" xr:uid="{B48BB41E-0B2B-4FCE-BE0F-480E8DF60294}"/>
    <cellStyle name="入力 4 2 14 8 3" xfId="29616" xr:uid="{BD13B7B3-A2CA-439A-A876-23D1F49DDC63}"/>
    <cellStyle name="入力 4 2 14 9" xfId="8564" xr:uid="{0FB8F3C9-3AEB-4340-B858-CC8743C3A1C4}"/>
    <cellStyle name="入力 4 2 14 9 2" xfId="19320" xr:uid="{352C3FE8-52B9-459F-B88D-1BC507D494E3}"/>
    <cellStyle name="入力 4 2 14 9 2 2" xfId="41011" xr:uid="{BAE0951C-CF68-42A1-9790-CD396DED9236}"/>
    <cellStyle name="入力 4 2 14 9 3" xfId="30252" xr:uid="{667049F3-7D15-4F61-A7D7-AD1526C04915}"/>
    <cellStyle name="入力 4 2 15" xfId="3275" xr:uid="{4EDAC69E-AD28-4E45-AE16-AD2B255E0AB3}"/>
    <cellStyle name="入力 4 2 15 10" xfId="9303" xr:uid="{01DBC536-A7E9-4192-894A-5532AC308759}"/>
    <cellStyle name="入力 4 2 15 10 2" xfId="20060" xr:uid="{E49D7627-5D2E-4490-9ECC-E7F470F88418}"/>
    <cellStyle name="入力 4 2 15 10 2 2" xfId="41751" xr:uid="{A43E3578-1C0D-4BD9-AAC3-2840D4C7F9E5}"/>
    <cellStyle name="入力 4 2 15 10 3" xfId="30992" xr:uid="{FF44199E-740F-4FDF-AB92-12B49EDB64B2}"/>
    <cellStyle name="入力 4 2 15 11" xfId="9929" xr:uid="{3133F941-B369-429C-870C-CC8758BF2B44}"/>
    <cellStyle name="入力 4 2 15 11 2" xfId="20686" xr:uid="{B44D9FEA-86E9-4D2C-9C01-FAD7C5430D33}"/>
    <cellStyle name="入力 4 2 15 11 2 2" xfId="42377" xr:uid="{39C593A7-E057-479C-91B5-F3AF9E78E7A4}"/>
    <cellStyle name="入力 4 2 15 11 3" xfId="31618" xr:uid="{5454182F-9E6F-492F-89F0-8E618DCB85F1}"/>
    <cellStyle name="入力 4 2 15 12" xfId="10564" xr:uid="{7F89A130-B7DD-4940-87B8-EB3113B62F8E}"/>
    <cellStyle name="入力 4 2 15 12 2" xfId="21321" xr:uid="{943759D6-7D36-4488-9DB5-0AA739FC5BA7}"/>
    <cellStyle name="入力 4 2 15 12 2 2" xfId="43012" xr:uid="{51EC2807-AF6A-48F5-A709-287E12D7BF44}"/>
    <cellStyle name="入力 4 2 15 12 3" xfId="32253" xr:uid="{009601D8-FCAF-4CDB-B625-815823E10768}"/>
    <cellStyle name="入力 4 2 15 13" xfId="11216" xr:uid="{2A2DD4BF-D6F7-4A67-91E8-48402DC78F6A}"/>
    <cellStyle name="入力 4 2 15 13 2" xfId="21973" xr:uid="{DDA65555-055E-4D59-B1D3-E35F45795B7C}"/>
    <cellStyle name="入力 4 2 15 13 2 2" xfId="43664" xr:uid="{5AC84618-25B7-4D0F-8A52-D79427F08513}"/>
    <cellStyle name="入力 4 2 15 13 3" xfId="32905" xr:uid="{A86D20B3-02A7-4813-9A29-D4CBDE5DF8BE}"/>
    <cellStyle name="入力 4 2 15 14" xfId="11841" xr:uid="{23AB544B-9DD2-4840-905B-E6DFD8E6A6E5}"/>
    <cellStyle name="入力 4 2 15 14 2" xfId="22598" xr:uid="{9B48A0FB-00C9-4275-AA6B-3F64E332B01B}"/>
    <cellStyle name="入力 4 2 15 14 2 2" xfId="44289" xr:uid="{01B3F5D1-F8DF-4870-90B3-09CCA3130248}"/>
    <cellStyle name="入力 4 2 15 14 3" xfId="33530" xr:uid="{DFCCCE03-503D-4C39-91F1-02CD3D67BCFD}"/>
    <cellStyle name="入力 4 2 15 15" xfId="12446" xr:uid="{CA81B716-1885-4FFA-9738-F82EB978734B}"/>
    <cellStyle name="入力 4 2 15 15 2" xfId="23203" xr:uid="{A6FDCA32-43D1-43B0-BAED-547C75EE58C3}"/>
    <cellStyle name="入力 4 2 15 15 2 2" xfId="44894" xr:uid="{2340C1D3-1ED3-44F6-8C33-1F7702B27E9A}"/>
    <cellStyle name="入力 4 2 15 15 3" xfId="34135" xr:uid="{0DBFA887-B6F2-4408-8F8F-1B3F868FEF91}"/>
    <cellStyle name="入力 4 2 15 16" xfId="13075" xr:uid="{4B8A15F3-BCBC-4F9F-A2DA-D65F46182C10}"/>
    <cellStyle name="入力 4 2 15 16 2" xfId="23832" xr:uid="{180A7CAD-5B4B-4FB6-8C4A-22EC8379AE4F}"/>
    <cellStyle name="入力 4 2 15 16 2 2" xfId="45523" xr:uid="{797913E7-673D-4A58-9683-8EE0D2B16201}"/>
    <cellStyle name="入力 4 2 15 16 3" xfId="34764" xr:uid="{3555C3D4-3630-4E4D-8C6E-9FED75071EA8}"/>
    <cellStyle name="入力 4 2 15 17" xfId="13746" xr:uid="{5EFBF070-2DDF-475C-9FD0-699A0B3D703D}"/>
    <cellStyle name="入力 4 2 15 17 2" xfId="35435" xr:uid="{66C5480B-1DA5-4901-A72F-E530B36C9E50}"/>
    <cellStyle name="入力 4 2 15 18" xfId="24675" xr:uid="{E9A29B50-1463-4F86-9463-7573AC1DF0F8}"/>
    <cellStyle name="入力 4 2 15 19" xfId="46373" xr:uid="{9B55FE30-5DF3-4FB9-AD4D-5C71AA0F37FE}"/>
    <cellStyle name="入力 4 2 15 2" xfId="3927" xr:uid="{6413951D-4330-4550-A139-6A2D7AEBC2C8}"/>
    <cellStyle name="入力 4 2 15 2 2" xfId="14683" xr:uid="{66FDFACA-353F-4791-A1E0-338980C1FDC9}"/>
    <cellStyle name="入力 4 2 15 2 2 2" xfId="36373" xr:uid="{624E1775-6283-452E-8A67-9E2F33FBE082}"/>
    <cellStyle name="入力 4 2 15 2 2 3" xfId="50584" xr:uid="{C8B1CEB3-A9E4-48BC-8246-0EABC496D81F}"/>
    <cellStyle name="入力 4 2 15 2 3" xfId="25615" xr:uid="{57BBEA85-E7FA-406D-AB97-FDBE0A7F250C}"/>
    <cellStyle name="入力 4 2 15 2 4" xfId="48415" xr:uid="{041EF83D-7903-47C9-8F9B-7D66B40236BA}"/>
    <cellStyle name="入力 4 2 15 20" xfId="47051" xr:uid="{593713FC-D67A-4FF3-A4B4-8259D68178FB}"/>
    <cellStyle name="入力 4 2 15 21" xfId="47735" xr:uid="{7592A59F-10BA-4B25-8D30-403964E3922A}"/>
    <cellStyle name="入力 4 2 15 3" xfId="4607" xr:uid="{F733B129-00B9-4CF7-8F8D-9E47E0A7557D}"/>
    <cellStyle name="入力 4 2 15 3 2" xfId="15363" xr:uid="{2AB49EDF-29C2-4B52-987E-9B0E6FB98982}"/>
    <cellStyle name="入力 4 2 15 3 2 2" xfId="37053" xr:uid="{32BC5ABC-37DE-4B1D-A3C3-2F68E99B8EA2}"/>
    <cellStyle name="入力 4 2 15 3 2 3" xfId="51264" xr:uid="{B22E5978-6F19-4818-9184-63C074231F85}"/>
    <cellStyle name="入力 4 2 15 3 3" xfId="26295" xr:uid="{6D543B7D-D91D-4C79-9189-400B8B1E3FC0}"/>
    <cellStyle name="入力 4 2 15 3 4" xfId="49095" xr:uid="{FB5C4DD2-D772-4E6E-B751-C7409CC3EFB5}"/>
    <cellStyle name="入力 4 2 15 4" xfId="5283" xr:uid="{863F3EC4-0169-48BC-A99B-D2C41B6F065A}"/>
    <cellStyle name="入力 4 2 15 4 2" xfId="16039" xr:uid="{658B8CA0-00AD-4158-A221-CFEEF6A6FE92}"/>
    <cellStyle name="入力 4 2 15 4 2 2" xfId="37729" xr:uid="{760736A0-1DAE-47D8-98BC-B829D75F0BBC}"/>
    <cellStyle name="入力 4 2 15 4 3" xfId="26971" xr:uid="{5EE9196B-7562-430A-A50C-638D3EBFB563}"/>
    <cellStyle name="入力 4 2 15 4 4" xfId="49904" xr:uid="{048FB10E-26A6-4682-AB02-1D61622F7911}"/>
    <cellStyle name="入力 4 2 15 5" xfId="5963" xr:uid="{CBF55EAA-6C4C-4084-BD85-A3FC7DCC71F1}"/>
    <cellStyle name="入力 4 2 15 5 2" xfId="16719" xr:uid="{76E0D37A-E38B-4BA0-9839-957E027854C8}"/>
    <cellStyle name="入力 4 2 15 5 2 2" xfId="38409" xr:uid="{AFD194FD-86D2-4A97-94D1-B21B709B3B4E}"/>
    <cellStyle name="入力 4 2 15 5 3" xfId="27650" xr:uid="{4082B19B-1B05-4BC0-93AB-D883F04266F9}"/>
    <cellStyle name="入力 4 2 15 6" xfId="6646" xr:uid="{0CA50DF1-A50F-4308-AEC9-15A1CBE362A6}"/>
    <cellStyle name="入力 4 2 15 6 2" xfId="17402" xr:uid="{37D9CCAF-0660-411C-ADBB-A008F8BF8842}"/>
    <cellStyle name="入力 4 2 15 6 2 2" xfId="39092" xr:uid="{4C00758F-B364-4155-8435-885193816A16}"/>
    <cellStyle name="入力 4 2 15 6 3" xfId="28333" xr:uid="{49DB053D-A739-4232-84B4-A38D953464A6}"/>
    <cellStyle name="入力 4 2 15 7" xfId="7325" xr:uid="{08904789-1914-49E6-99A4-378940043216}"/>
    <cellStyle name="入力 4 2 15 7 2" xfId="18081" xr:uid="{714588E3-D099-40F1-A2ED-BDECD65A7BE3}"/>
    <cellStyle name="入力 4 2 15 7 2 2" xfId="39771" xr:uid="{C3566AAA-EB43-4E3F-A79B-813A65BEB501}"/>
    <cellStyle name="入力 4 2 15 7 3" xfId="29012" xr:uid="{807BCAA1-C1F1-44D0-A854-21A57277A27F}"/>
    <cellStyle name="入力 4 2 15 8" xfId="7988" xr:uid="{FF8CB8C8-1FD4-458B-904C-FD4EAFE1F6D2}"/>
    <cellStyle name="入力 4 2 15 8 2" xfId="18744" xr:uid="{E7399763-A52D-409A-912A-0077C890F244}"/>
    <cellStyle name="入力 4 2 15 8 2 2" xfId="40435" xr:uid="{1C24D988-6FA8-4786-9A7C-1E221F897EA1}"/>
    <cellStyle name="入力 4 2 15 8 3" xfId="29676" xr:uid="{2B16FB09-E412-410F-AD58-BA763520178A}"/>
    <cellStyle name="入力 4 2 15 9" xfId="8624" xr:uid="{EC3C4EC2-9D69-4E54-9C9C-004DF2D1C2EF}"/>
    <cellStyle name="入力 4 2 15 9 2" xfId="19380" xr:uid="{B1B94C92-AB11-4518-AE9C-E87BE36260AD}"/>
    <cellStyle name="入力 4 2 15 9 2 2" xfId="41071" xr:uid="{AB899299-99BC-4255-ADD7-AB800C29CDC7}"/>
    <cellStyle name="入力 4 2 15 9 3" xfId="30312" xr:uid="{E38556E7-C00D-40AE-839F-A917092359BF}"/>
    <cellStyle name="入力 4 2 16" xfId="2545" xr:uid="{79E76555-901E-4757-8C81-F1E2507AEEBB}"/>
    <cellStyle name="入力 4 2 16 2" xfId="13914" xr:uid="{A36AF51F-89EC-4F10-B421-99D5913C346D}"/>
    <cellStyle name="入力 4 2 16 2 2" xfId="35604" xr:uid="{8277066C-2ABB-49CA-ACC4-5ED389E7847D}"/>
    <cellStyle name="入力 4 2 16 2 3" xfId="49964" xr:uid="{10176A0A-0EDD-49B6-9CF7-E1A42EA52FE0}"/>
    <cellStyle name="入力 4 2 16 3" xfId="24845" xr:uid="{11942CE1-9F2F-4A6A-82AF-9DAD56A7F048}"/>
    <cellStyle name="入力 4 2 16 4" xfId="47795" xr:uid="{10CA4F44-55A6-44A0-9D55-DAFA5D09A2AD}"/>
    <cellStyle name="入力 4 2 17" xfId="2648" xr:uid="{F36B4A79-2BF4-4D61-86A5-981DC193F095}"/>
    <cellStyle name="入力 4 2 17 2" xfId="14017" xr:uid="{D3318A87-6231-455F-9701-C1F74378D706}"/>
    <cellStyle name="入力 4 2 17 2 2" xfId="35707" xr:uid="{B05367DF-59BA-4D04-9F51-8FC14D0FF3E6}"/>
    <cellStyle name="入力 4 2 17 2 3" xfId="50644" xr:uid="{D2BF1B8C-F5CD-4606-9C45-187C425F570D}"/>
    <cellStyle name="入力 4 2 17 3" xfId="24948" xr:uid="{074F746E-1FB3-41B3-B01C-1FD2BEA87BB4}"/>
    <cellStyle name="入力 4 2 17 4" xfId="48475" xr:uid="{3FF6380B-3428-495C-9E0A-ACC32B8F3D88}"/>
    <cellStyle name="入力 4 2 18" xfId="2559" xr:uid="{9F120645-464C-4A6D-A30E-D62895103944}"/>
    <cellStyle name="入力 4 2 18 2" xfId="13928" xr:uid="{C027998C-CE58-489E-B026-84F51819E104}"/>
    <cellStyle name="入力 4 2 18 2 2" xfId="35618" xr:uid="{F332A337-865F-4245-BE92-C09A1FAF4F94}"/>
    <cellStyle name="入力 4 2 18 3" xfId="24859" xr:uid="{0D84A1B0-80FC-485B-9F45-573E72592CF4}"/>
    <cellStyle name="入力 4 2 18 4" xfId="49284" xr:uid="{25870401-885D-472F-AF84-FBADF87E8CD7}"/>
    <cellStyle name="入力 4 2 19" xfId="2631" xr:uid="{E596A771-EE13-42AC-B164-DC57D19E6E21}"/>
    <cellStyle name="入力 4 2 19 2" xfId="14000" xr:uid="{E295D5A0-D891-4746-B54B-E026C6706000}"/>
    <cellStyle name="入力 4 2 19 2 2" xfId="35690" xr:uid="{545C0F6F-3515-44BC-9B43-CE1CB2AB2C0D}"/>
    <cellStyle name="入力 4 2 19 3" xfId="24931" xr:uid="{24DCCB0E-0DEB-4F4B-A3E5-7086ACE36A05}"/>
    <cellStyle name="入力 4 2 2" xfId="2463" xr:uid="{136F94B1-A71A-43F5-A7F4-D5932922C1D6}"/>
    <cellStyle name="入力 4 2 2 10" xfId="3245" xr:uid="{ABFD0887-A82D-463C-A35A-6448C78E8963}"/>
    <cellStyle name="入力 4 2 2 10 10" xfId="9273" xr:uid="{2932B749-5451-49EA-BEE4-9BDE1712FE1A}"/>
    <cellStyle name="入力 4 2 2 10 10 2" xfId="20030" xr:uid="{B113264B-FE55-4C00-8556-7434B2269277}"/>
    <cellStyle name="入力 4 2 2 10 10 2 2" xfId="41721" xr:uid="{6DA82C9E-FC9A-4637-AFD7-36CA701B82BD}"/>
    <cellStyle name="入力 4 2 2 10 10 3" xfId="30962" xr:uid="{4C493A37-4533-40CC-98C3-EB8105836FE8}"/>
    <cellStyle name="入力 4 2 2 10 11" xfId="9899" xr:uid="{233F9E5A-5FDD-4B42-98C4-2AA7DE3EF7D1}"/>
    <cellStyle name="入力 4 2 2 10 11 2" xfId="20656" xr:uid="{91BC41AD-9BDC-431B-A8DB-34987C4C5E46}"/>
    <cellStyle name="入力 4 2 2 10 11 2 2" xfId="42347" xr:uid="{88FC75F6-C745-476B-B9DD-B00864C6542A}"/>
    <cellStyle name="入力 4 2 2 10 11 3" xfId="31588" xr:uid="{25BE309E-1472-416E-9CD7-54AD88383717}"/>
    <cellStyle name="入力 4 2 2 10 12" xfId="10534" xr:uid="{1671E48C-E145-4677-8328-AE638C7BE34E}"/>
    <cellStyle name="入力 4 2 2 10 12 2" xfId="21291" xr:uid="{9C7FD734-27BE-4FD1-A5AF-03BAA172B6A6}"/>
    <cellStyle name="入力 4 2 2 10 12 2 2" xfId="42982" xr:uid="{151BA117-5005-478E-9D64-6BEF607554A8}"/>
    <cellStyle name="入力 4 2 2 10 12 3" xfId="32223" xr:uid="{E5D45C85-8973-489A-8856-E625676B0BAA}"/>
    <cellStyle name="入力 4 2 2 10 13" xfId="11186" xr:uid="{33B7246B-4B88-49D3-964F-AEE711BA11AC}"/>
    <cellStyle name="入力 4 2 2 10 13 2" xfId="21943" xr:uid="{563E8507-F88A-4932-998E-F9451EEC618E}"/>
    <cellStyle name="入力 4 2 2 10 13 2 2" xfId="43634" xr:uid="{F39001F4-7F66-4AB9-B6DD-25E6636B0903}"/>
    <cellStyle name="入力 4 2 2 10 13 3" xfId="32875" xr:uid="{1DE65222-74AE-483C-8EB3-87E9D4D7F4D8}"/>
    <cellStyle name="入力 4 2 2 10 14" xfId="11811" xr:uid="{3E5768DE-605B-4FD4-82D0-7B4DC233DAAF}"/>
    <cellStyle name="入力 4 2 2 10 14 2" xfId="22568" xr:uid="{326AADC0-F30D-4570-B398-46B496D29B93}"/>
    <cellStyle name="入力 4 2 2 10 14 2 2" xfId="44259" xr:uid="{C85C0344-3935-4228-AD21-8630D45650C7}"/>
    <cellStyle name="入力 4 2 2 10 14 3" xfId="33500" xr:uid="{417A0CAF-6B20-4A08-B39C-206E839808AD}"/>
    <cellStyle name="入力 4 2 2 10 15" xfId="12416" xr:uid="{D88B5D14-8970-487F-9313-B5FD62A4E01E}"/>
    <cellStyle name="入力 4 2 2 10 15 2" xfId="23173" xr:uid="{37D45FCE-5279-4305-88A3-521276010475}"/>
    <cellStyle name="入力 4 2 2 10 15 2 2" xfId="44864" xr:uid="{BB3CC7B2-FA2F-415D-8C7C-617BC4ED7DDE}"/>
    <cellStyle name="入力 4 2 2 10 15 3" xfId="34105" xr:uid="{D7CE81BF-3851-4284-A6EE-EAEA0E9EFA9E}"/>
    <cellStyle name="入力 4 2 2 10 16" xfId="13045" xr:uid="{E159A002-07B4-4F7B-A53D-32A884A8F649}"/>
    <cellStyle name="入力 4 2 2 10 16 2" xfId="23802" xr:uid="{9285E4F1-3DE8-414E-B244-9596EC517E3C}"/>
    <cellStyle name="入力 4 2 2 10 16 2 2" xfId="45493" xr:uid="{0A0C4B64-6B86-4A9D-931D-27335C0401AC}"/>
    <cellStyle name="入力 4 2 2 10 16 3" xfId="34734" xr:uid="{4D48E284-06B7-4FEA-A2B9-F67550DFEB95}"/>
    <cellStyle name="入力 4 2 2 10 17" xfId="13716" xr:uid="{E49945CF-54F5-4CD8-B6CE-743655990C9A}"/>
    <cellStyle name="入力 4 2 2 10 17 2" xfId="35405" xr:uid="{4DE6E746-0FE0-47FA-BCA6-4F548AB35065}"/>
    <cellStyle name="入力 4 2 2 10 18" xfId="24645" xr:uid="{0A1EB39E-F6A5-4E48-B3F7-C8F36B067E66}"/>
    <cellStyle name="入力 4 2 2 10 19" xfId="46343" xr:uid="{565D5F59-E2BD-4F94-8A3E-4EE84616CDAA}"/>
    <cellStyle name="入力 4 2 2 10 2" xfId="3897" xr:uid="{8BB79661-6A55-4369-8414-26B1EA269FC5}"/>
    <cellStyle name="入力 4 2 2 10 2 2" xfId="14653" xr:uid="{0AC7DE74-FA33-4E78-9FD9-F88480295318}"/>
    <cellStyle name="入力 4 2 2 10 2 2 2" xfId="36343" xr:uid="{CD814C1D-1A67-4B49-AC11-ACC9C12AD818}"/>
    <cellStyle name="入力 4 2 2 10 2 2 3" xfId="50554" xr:uid="{06D7A608-B018-4472-8830-4DA1ED387C0E}"/>
    <cellStyle name="入力 4 2 2 10 2 3" xfId="25585" xr:uid="{DA70CC57-152A-4234-9C96-07DCBC48F332}"/>
    <cellStyle name="入力 4 2 2 10 2 4" xfId="48385" xr:uid="{A393C708-ABEC-4C47-9775-C0F84418A97F}"/>
    <cellStyle name="入力 4 2 2 10 20" xfId="47021" xr:uid="{1EF56239-79DB-47E6-B4A5-4ABA1D912467}"/>
    <cellStyle name="入力 4 2 2 10 21" xfId="47705" xr:uid="{15354DF0-D339-4FE7-99B3-E9702D1E593E}"/>
    <cellStyle name="入力 4 2 2 10 3" xfId="4577" xr:uid="{90DBBD6E-FC6E-45EA-999F-A5DCA924B9C2}"/>
    <cellStyle name="入力 4 2 2 10 3 2" xfId="15333" xr:uid="{DC81FFE9-E77C-4E56-B9AB-5A6BDFDCD7AD}"/>
    <cellStyle name="入力 4 2 2 10 3 2 2" xfId="37023" xr:uid="{9BA751D3-D136-4936-9F43-79DDA86E26B3}"/>
    <cellStyle name="入力 4 2 2 10 3 2 3" xfId="51234" xr:uid="{B5D51E69-6802-4F1D-A860-C90DA0E2757D}"/>
    <cellStyle name="入力 4 2 2 10 3 3" xfId="26265" xr:uid="{E0ED67D8-3776-41A1-9834-13C9AAD066A2}"/>
    <cellStyle name="入力 4 2 2 10 3 4" xfId="49065" xr:uid="{C0C61772-232B-4F7D-88A8-B132D7F235F7}"/>
    <cellStyle name="入力 4 2 2 10 4" xfId="5253" xr:uid="{C7A739B4-F917-4C94-ACC2-881FCCC8DE3C}"/>
    <cellStyle name="入力 4 2 2 10 4 2" xfId="16009" xr:uid="{39B09F85-7FD4-4F96-845B-5BC0D65A8939}"/>
    <cellStyle name="入力 4 2 2 10 4 2 2" xfId="37699" xr:uid="{A8224E5B-E075-4A15-B031-953F4E50359F}"/>
    <cellStyle name="入力 4 2 2 10 4 3" xfId="26941" xr:uid="{8CD102D7-E71D-4FB9-A09B-9F46C3796F97}"/>
    <cellStyle name="入力 4 2 2 10 4 4" xfId="49874" xr:uid="{55FFA444-04CB-4F18-97C1-C0125B1161FC}"/>
    <cellStyle name="入力 4 2 2 10 5" xfId="5933" xr:uid="{79DC354B-D825-442A-8D67-905A0C969960}"/>
    <cellStyle name="入力 4 2 2 10 5 2" xfId="16689" xr:uid="{44975525-6C82-40A4-8F52-0E907A1C4E16}"/>
    <cellStyle name="入力 4 2 2 10 5 2 2" xfId="38379" xr:uid="{28A5953D-802A-4ABC-A358-D448020A7AAD}"/>
    <cellStyle name="入力 4 2 2 10 5 3" xfId="27620" xr:uid="{3DDC5BBD-2E78-44AB-97CF-C6A283E6AE98}"/>
    <cellStyle name="入力 4 2 2 10 6" xfId="6616" xr:uid="{BDDBA1DF-EDDB-4E4A-A519-D3B1874D81D5}"/>
    <cellStyle name="入力 4 2 2 10 6 2" xfId="17372" xr:uid="{4816202D-9752-499F-9618-7E2D89A28FE7}"/>
    <cellStyle name="入力 4 2 2 10 6 2 2" xfId="39062" xr:uid="{8EB437C0-C5BE-4688-BE6F-6CBCF23E3AB6}"/>
    <cellStyle name="入力 4 2 2 10 6 3" xfId="28303" xr:uid="{E0321E02-C9AD-4D33-A598-1691127DB1AC}"/>
    <cellStyle name="入力 4 2 2 10 7" xfId="7295" xr:uid="{1F958CF7-FB13-4A76-92A9-70AF3FDF5A20}"/>
    <cellStyle name="入力 4 2 2 10 7 2" xfId="18051" xr:uid="{1771D25B-5F5C-4E03-B50E-D92834800D2D}"/>
    <cellStyle name="入力 4 2 2 10 7 2 2" xfId="39741" xr:uid="{10827EB1-8099-41A9-BE4F-CD66CD218B67}"/>
    <cellStyle name="入力 4 2 2 10 7 3" xfId="28982" xr:uid="{A6235342-982A-40AC-AB33-FAC3E2ECDA4D}"/>
    <cellStyle name="入力 4 2 2 10 8" xfId="7958" xr:uid="{F71D5062-41FD-41D3-AAAE-4E2E3341D842}"/>
    <cellStyle name="入力 4 2 2 10 8 2" xfId="18714" xr:uid="{2A4B20DA-91A8-44B5-858C-0F75D99F3610}"/>
    <cellStyle name="入力 4 2 2 10 8 2 2" xfId="40405" xr:uid="{55C28D92-0E59-492D-8DFC-2E07EA4DD189}"/>
    <cellStyle name="入力 4 2 2 10 8 3" xfId="29646" xr:uid="{5D41A3A3-D96E-4316-8237-ECBF28A61259}"/>
    <cellStyle name="入力 4 2 2 10 9" xfId="8594" xr:uid="{F592D797-D6E2-4B34-9CAB-1D9FFF5BBF04}"/>
    <cellStyle name="入力 4 2 2 10 9 2" xfId="19350" xr:uid="{7D3551E9-06D9-4603-A5C0-66F97FC000F8}"/>
    <cellStyle name="入力 4 2 2 10 9 2 2" xfId="41041" xr:uid="{891E6930-C91F-4DDE-A851-30AD258E5534}"/>
    <cellStyle name="入力 4 2 2 10 9 3" xfId="30282" xr:uid="{BFFAEC72-FA31-46FE-BF23-8EC024E588AB}"/>
    <cellStyle name="入力 4 2 2 11" xfId="3305" xr:uid="{D6333A01-CD3A-48CA-952A-886B5BEBF5FC}"/>
    <cellStyle name="入力 4 2 2 11 10" xfId="9333" xr:uid="{31B12276-8A63-4A33-B1B3-EE1C3437D50F}"/>
    <cellStyle name="入力 4 2 2 11 10 2" xfId="20090" xr:uid="{C6221C17-3740-4EBB-AF43-771D23A22B03}"/>
    <cellStyle name="入力 4 2 2 11 10 2 2" xfId="41781" xr:uid="{9AFC5058-7546-4E75-8021-94412DCF201D}"/>
    <cellStyle name="入力 4 2 2 11 10 3" xfId="31022" xr:uid="{78FB7EA8-6B69-4450-8F9C-637E513DFFDB}"/>
    <cellStyle name="入力 4 2 2 11 11" xfId="9959" xr:uid="{708FCFFA-4E4F-48CB-AB1C-CCF7697A9FD8}"/>
    <cellStyle name="入力 4 2 2 11 11 2" xfId="20716" xr:uid="{01AFE7E8-A61A-4893-9D27-E19F3EA4EB38}"/>
    <cellStyle name="入力 4 2 2 11 11 2 2" xfId="42407" xr:uid="{427A827D-4104-41AE-B7FE-394A47E22DBC}"/>
    <cellStyle name="入力 4 2 2 11 11 3" xfId="31648" xr:uid="{31D96142-0993-4A70-B53D-40AAEE9A6129}"/>
    <cellStyle name="入力 4 2 2 11 12" xfId="10594" xr:uid="{F79E6D01-211B-4C05-A9FB-DFE98009C27B}"/>
    <cellStyle name="入力 4 2 2 11 12 2" xfId="21351" xr:uid="{D920E406-E363-49F2-B859-8055C2A1E29B}"/>
    <cellStyle name="入力 4 2 2 11 12 2 2" xfId="43042" xr:uid="{52556F4D-F965-4CDA-A6C4-41E14C84B224}"/>
    <cellStyle name="入力 4 2 2 11 12 3" xfId="32283" xr:uid="{8B46E998-8456-4790-8EF8-18FE2B4F8F5A}"/>
    <cellStyle name="入力 4 2 2 11 13" xfId="11246" xr:uid="{A2EBA822-D475-47FD-B32E-813963949FB6}"/>
    <cellStyle name="入力 4 2 2 11 13 2" xfId="22003" xr:uid="{C343652F-C142-42E8-82BC-7F445C86387B}"/>
    <cellStyle name="入力 4 2 2 11 13 2 2" xfId="43694" xr:uid="{54CB3412-ED78-4DE0-BB30-5BB27DD42FC8}"/>
    <cellStyle name="入力 4 2 2 11 13 3" xfId="32935" xr:uid="{5FE53A89-BD8B-4BAA-A6D4-0A9117947C95}"/>
    <cellStyle name="入力 4 2 2 11 14" xfId="11871" xr:uid="{DEDAFFF3-2120-402A-B343-0FFB21F84E87}"/>
    <cellStyle name="入力 4 2 2 11 14 2" xfId="22628" xr:uid="{B1C78C23-E8E9-4996-A6B7-13593F1919FC}"/>
    <cellStyle name="入力 4 2 2 11 14 2 2" xfId="44319" xr:uid="{9CFB5A09-64E8-4ECC-89A0-2108DA798C15}"/>
    <cellStyle name="入力 4 2 2 11 14 3" xfId="33560" xr:uid="{ACD9E669-E86C-4BF3-B2CF-2E4B5623D722}"/>
    <cellStyle name="入力 4 2 2 11 15" xfId="12476" xr:uid="{AB9AA1BA-8C3E-4E41-8EC7-E65AD5156E73}"/>
    <cellStyle name="入力 4 2 2 11 15 2" xfId="23233" xr:uid="{CF6C04FC-4309-425C-96FD-A4B4E915582A}"/>
    <cellStyle name="入力 4 2 2 11 15 2 2" xfId="44924" xr:uid="{B5E17139-69EA-43F8-85E4-12808C328A46}"/>
    <cellStyle name="入力 4 2 2 11 15 3" xfId="34165" xr:uid="{E3AD8186-1053-4203-A1DD-BB8638C4F214}"/>
    <cellStyle name="入力 4 2 2 11 16" xfId="13105" xr:uid="{F3E418F1-CFC6-407D-8998-BFC7A68CEC77}"/>
    <cellStyle name="入力 4 2 2 11 16 2" xfId="23862" xr:uid="{DC180A47-132F-479C-A639-097320FB5570}"/>
    <cellStyle name="入力 4 2 2 11 16 2 2" xfId="45553" xr:uid="{DB49C72A-2915-4B0F-9ACC-6A0F218C176D}"/>
    <cellStyle name="入力 4 2 2 11 16 3" xfId="34794" xr:uid="{5F37E78B-3B3A-427D-BC61-9CC2033F4EFE}"/>
    <cellStyle name="入力 4 2 2 11 17" xfId="13776" xr:uid="{3C620D48-34C5-419A-9AB1-0C6C2B952F46}"/>
    <cellStyle name="入力 4 2 2 11 17 2" xfId="35465" xr:uid="{FDE5BCCF-D4B5-4F97-BAC4-810891A89397}"/>
    <cellStyle name="入力 4 2 2 11 18" xfId="24705" xr:uid="{42218F17-7628-457E-ABAC-6A9B072195B6}"/>
    <cellStyle name="入力 4 2 2 11 19" xfId="46403" xr:uid="{48EF8283-842A-4D1E-A220-0BEB7F69F82D}"/>
    <cellStyle name="入力 4 2 2 11 2" xfId="3957" xr:uid="{6E8AA1AA-D50B-40CD-AE34-3BD425FFE627}"/>
    <cellStyle name="入力 4 2 2 11 2 2" xfId="14713" xr:uid="{403BB7F1-CFC0-43E5-B319-B123B3E73367}"/>
    <cellStyle name="入力 4 2 2 11 2 2 2" xfId="36403" xr:uid="{15D02569-1D1C-476E-900E-30F02CC8295A}"/>
    <cellStyle name="入力 4 2 2 11 2 2 3" xfId="50614" xr:uid="{D3C8DE6A-ED8A-4BC1-8D5B-4C9C64BED526}"/>
    <cellStyle name="入力 4 2 2 11 2 3" xfId="25645" xr:uid="{53B601CA-3647-4437-B08F-67E233787188}"/>
    <cellStyle name="入力 4 2 2 11 2 4" xfId="48445" xr:uid="{AE6916B0-2A1E-4B7C-B700-E0574CC82989}"/>
    <cellStyle name="入力 4 2 2 11 20" xfId="47081" xr:uid="{AEF7548F-7A7B-4352-A8D2-7F9986278748}"/>
    <cellStyle name="入力 4 2 2 11 21" xfId="47765" xr:uid="{0E7546F8-D8B5-4F0E-B253-6B384BFDF84E}"/>
    <cellStyle name="入力 4 2 2 11 3" xfId="4637" xr:uid="{3C50D8FB-DAB8-4225-A903-16E0869B1CA0}"/>
    <cellStyle name="入力 4 2 2 11 3 2" xfId="15393" xr:uid="{17B42EE6-3E1B-4B6F-A73B-91ABA405CE11}"/>
    <cellStyle name="入力 4 2 2 11 3 2 2" xfId="37083" xr:uid="{2DDD81ED-CD8D-4CDF-ADCA-9D75AFF2218E}"/>
    <cellStyle name="入力 4 2 2 11 3 2 3" xfId="51294" xr:uid="{69F4F8EB-C837-47EC-9BC8-90C4DC62178D}"/>
    <cellStyle name="入力 4 2 2 11 3 3" xfId="26325" xr:uid="{581D8943-11B3-4E09-95E7-C7A1ABC30511}"/>
    <cellStyle name="入力 4 2 2 11 3 4" xfId="49125" xr:uid="{A28E6B84-EF0A-4686-911B-1BAD1952E4F7}"/>
    <cellStyle name="入力 4 2 2 11 4" xfId="5313" xr:uid="{3255DC4F-57E3-40B5-B0AF-4FCCCE1C6D06}"/>
    <cellStyle name="入力 4 2 2 11 4 2" xfId="16069" xr:uid="{787F693C-3F28-4C16-85B7-C8B7E4D97DAE}"/>
    <cellStyle name="入力 4 2 2 11 4 2 2" xfId="37759" xr:uid="{357D8BB2-CA1F-49B5-B22D-552A6DEB07CC}"/>
    <cellStyle name="入力 4 2 2 11 4 3" xfId="27001" xr:uid="{0F19D584-B051-41FE-AE9A-9E8F3C6EE612}"/>
    <cellStyle name="入力 4 2 2 11 4 4" xfId="49934" xr:uid="{A530B83D-1BA5-4ED6-8DA3-D1114D866E33}"/>
    <cellStyle name="入力 4 2 2 11 5" xfId="5993" xr:uid="{02A844CE-2FCB-4907-98A7-B0D5358E808E}"/>
    <cellStyle name="入力 4 2 2 11 5 2" xfId="16749" xr:uid="{8BCFB5A6-362D-4F47-A3D2-663AD1B050C6}"/>
    <cellStyle name="入力 4 2 2 11 5 2 2" xfId="38439" xr:uid="{04970C22-F161-44D6-94A2-43BBF22DCE30}"/>
    <cellStyle name="入力 4 2 2 11 5 3" xfId="27680" xr:uid="{D24658AD-0ED8-4F2B-A2BD-8EBC8E28D222}"/>
    <cellStyle name="入力 4 2 2 11 6" xfId="6676" xr:uid="{278D61E3-914C-4E0B-B7A1-EF4B6E5A86EB}"/>
    <cellStyle name="入力 4 2 2 11 6 2" xfId="17432" xr:uid="{0CE2E6FD-BFF2-4A94-BB21-6EA1A6A61CCF}"/>
    <cellStyle name="入力 4 2 2 11 6 2 2" xfId="39122" xr:uid="{105D299E-8C3B-4BC1-955E-49B1748F6886}"/>
    <cellStyle name="入力 4 2 2 11 6 3" xfId="28363" xr:uid="{ECD3018A-03A8-4A1E-944C-AC496C029F6A}"/>
    <cellStyle name="入力 4 2 2 11 7" xfId="7355" xr:uid="{81D1F951-535C-4B90-9AD6-D652F7452881}"/>
    <cellStyle name="入力 4 2 2 11 7 2" xfId="18111" xr:uid="{536B28E5-C3E8-4C07-93A0-7F7F2A322DB2}"/>
    <cellStyle name="入力 4 2 2 11 7 2 2" xfId="39801" xr:uid="{7E39B6F7-C88E-420C-B8F5-E10B773F7715}"/>
    <cellStyle name="入力 4 2 2 11 7 3" xfId="29042" xr:uid="{96C5109F-E418-499F-8D30-6617D058E42B}"/>
    <cellStyle name="入力 4 2 2 11 8" xfId="8018" xr:uid="{0101C88F-BAC7-4E87-85E5-46E31C465546}"/>
    <cellStyle name="入力 4 2 2 11 8 2" xfId="18774" xr:uid="{4F1F5718-A75B-49E2-BABB-A71D76DF435F}"/>
    <cellStyle name="入力 4 2 2 11 8 2 2" xfId="40465" xr:uid="{6718D5C2-28CB-4B24-8173-7BFE68E8C57F}"/>
    <cellStyle name="入力 4 2 2 11 8 3" xfId="29706" xr:uid="{CD0A61F3-68D9-49FF-A3B6-C195C11DF440}"/>
    <cellStyle name="入力 4 2 2 11 9" xfId="8654" xr:uid="{6577E8C6-B3D6-48E4-9500-FBB8478F7057}"/>
    <cellStyle name="入力 4 2 2 11 9 2" xfId="19410" xr:uid="{301EFE35-9644-4221-B2D3-A15AC2ACA2F5}"/>
    <cellStyle name="入力 4 2 2 11 9 2 2" xfId="41101" xr:uid="{7144B7A4-BD6E-4A25-82DE-37E3C6FDB1E2}"/>
    <cellStyle name="入力 4 2 2 11 9 3" xfId="30342" xr:uid="{BE09A852-4C15-4A13-BDCF-D16C8C6D9FE1}"/>
    <cellStyle name="入力 4 2 2 12" xfId="3393" xr:uid="{68373A90-6C94-4FFD-8121-7EBB8737B700}"/>
    <cellStyle name="入力 4 2 2 12 2" xfId="14149" xr:uid="{7E7269C6-C3EF-4A6F-A4F9-8416D14562B0}"/>
    <cellStyle name="入力 4 2 2 12 2 2" xfId="35839" xr:uid="{0BC2F6C4-6290-4B9F-9A74-BA547D7BB417}"/>
    <cellStyle name="入力 4 2 2 12 2 3" xfId="50054" xr:uid="{29F3E121-BED7-41FF-87CD-53B9EBBE3473}"/>
    <cellStyle name="入力 4 2 2 12 3" xfId="25080" xr:uid="{CD84B0F5-0488-4F6D-BD9F-57C8893D0FEA}"/>
    <cellStyle name="入力 4 2 2 12 4" xfId="47885" xr:uid="{4836122C-BF7C-4FC1-8E1E-70C8C9A491B3}"/>
    <cellStyle name="入力 4 2 2 13" xfId="4071" xr:uid="{B76F2EAE-900A-49B6-8121-8096A5BC0E33}"/>
    <cellStyle name="入力 4 2 2 13 2" xfId="14827" xr:uid="{BE4023B8-9555-4B69-AB09-FF0128CB0CA7}"/>
    <cellStyle name="入力 4 2 2 13 2 2" xfId="36517" xr:uid="{946D6976-5970-4E38-9CF5-335CC43A885D}"/>
    <cellStyle name="入力 4 2 2 13 2 3" xfId="50734" xr:uid="{0421A0E5-40D2-4D5B-9D4C-1D7080909AF4}"/>
    <cellStyle name="入力 4 2 2 13 3" xfId="25759" xr:uid="{DA879CFF-AFF2-4263-B9EB-60C47D5127D3}"/>
    <cellStyle name="入力 4 2 2 13 4" xfId="48565" xr:uid="{AAFD1E55-34F0-4174-86F0-777B1DC68A15}"/>
    <cellStyle name="入力 4 2 2 14" xfId="4750" xr:uid="{1026562A-9488-420F-B4E8-83E6DCD889DB}"/>
    <cellStyle name="入力 4 2 2 14 2" xfId="15506" xr:uid="{6D6CDCB0-183C-48D1-B961-F565D13C71E0}"/>
    <cellStyle name="入力 4 2 2 14 2 2" xfId="37196" xr:uid="{44FD34D6-EFFE-4321-B5A9-290CF10DB772}"/>
    <cellStyle name="入力 4 2 2 14 3" xfId="26438" xr:uid="{E3517AD7-DD51-46BF-AE12-2AFB58A04E3C}"/>
    <cellStyle name="入力 4 2 2 14 4" xfId="49374" xr:uid="{3BD99EAC-FA17-43D3-BFE2-84B3B305B073}"/>
    <cellStyle name="入力 4 2 2 15" xfId="5427" xr:uid="{224642B4-AB9F-4DFA-B93D-6604B7DFA81D}"/>
    <cellStyle name="入力 4 2 2 15 2" xfId="16183" xr:uid="{4F57C8C8-8F8A-492C-A8E0-90CFC8E92EDD}"/>
    <cellStyle name="入力 4 2 2 15 2 2" xfId="37873" xr:uid="{D159C5AC-450E-435D-9657-EB9F07816B6A}"/>
    <cellStyle name="入力 4 2 2 15 3" xfId="27115" xr:uid="{39578C79-4E39-4484-9181-458D674B5205}"/>
    <cellStyle name="入力 4 2 2 16" xfId="6116" xr:uid="{F7949391-9308-49BF-B597-D9A1773A9AAE}"/>
    <cellStyle name="入力 4 2 2 16 2" xfId="16872" xr:uid="{0A5ECA7A-2F30-4963-BB50-3E0646D57F43}"/>
    <cellStyle name="入力 4 2 2 16 2 2" xfId="38562" xr:uid="{1F98364D-B089-4F21-AA16-B13D32F1FE24}"/>
    <cellStyle name="入力 4 2 2 16 3" xfId="27803" xr:uid="{98DA0324-0475-41C7-AEF6-B47CAFC93AB7}"/>
    <cellStyle name="入力 4 2 2 17" xfId="6790" xr:uid="{9E7051B7-0CD8-4DDD-8DF8-B5BBDB2F7223}"/>
    <cellStyle name="入力 4 2 2 17 2" xfId="17546" xr:uid="{0A5C95F4-7F8F-4DBB-B823-6DA091E7E2D3}"/>
    <cellStyle name="入力 4 2 2 17 2 2" xfId="39236" xr:uid="{B2327A89-9603-4627-BAFF-F4205BFE9700}"/>
    <cellStyle name="入力 4 2 2 17 3" xfId="28477" xr:uid="{DD94EFBF-EB88-4FA2-BEA2-EBEC74A74242}"/>
    <cellStyle name="入力 4 2 2 18" xfId="8089" xr:uid="{43F3747F-ADDA-4475-AE8E-2780F3CF42FC}"/>
    <cellStyle name="入力 4 2 2 18 2" xfId="18845" xr:uid="{B879A766-8215-47FA-AB6B-F874C7D22AEF}"/>
    <cellStyle name="入力 4 2 2 18 2 2" xfId="40536" xr:uid="{9FB67FE6-0741-4E04-8ADB-388E39069908}"/>
    <cellStyle name="入力 4 2 2 18 3" xfId="29777" xr:uid="{4AA02905-A19C-421E-BC27-7E00C1139351}"/>
    <cellStyle name="入力 4 2 2 19" xfId="10029" xr:uid="{7B0104E0-BC53-453B-ADE0-0E72231C4AD2}"/>
    <cellStyle name="入力 4 2 2 19 2" xfId="20786" xr:uid="{450C5CE0-74E2-4FB8-AF10-623246D5DB38}"/>
    <cellStyle name="入力 4 2 2 19 2 2" xfId="42477" xr:uid="{CC91C51D-05C8-404E-899C-96C4A3603199}"/>
    <cellStyle name="入力 4 2 2 19 3" xfId="31718" xr:uid="{28288E0B-10DA-4368-ADFE-7E1D0BF7030E}"/>
    <cellStyle name="入力 4 2 2 2" xfId="2495" xr:uid="{0D965604-B3C3-4033-BFFA-08832B4825D9}"/>
    <cellStyle name="入力 4 2 2 2 10" xfId="8147" xr:uid="{154F3C3B-F549-4FDD-A52D-05E7CFCBB0CE}"/>
    <cellStyle name="入力 4 2 2 2 10 2" xfId="18903" xr:uid="{C0A59969-63A3-4E6F-8318-ED9BC6FD3947}"/>
    <cellStyle name="入力 4 2 2 2 10 2 2" xfId="40594" xr:uid="{C1EC7608-20E9-4785-8C20-0E009FF109B1}"/>
    <cellStyle name="入力 4 2 2 2 10 3" xfId="29835" xr:uid="{AA8DDFF9-2483-45A3-AD92-4F52E3E868C5}"/>
    <cellStyle name="入力 4 2 2 2 11" xfId="8828" xr:uid="{B23A8FF9-DE42-4348-B572-C18EE68B237A}"/>
    <cellStyle name="入力 4 2 2 2 11 2" xfId="19584" xr:uid="{81D9C2F8-8446-4509-80B8-B3D23BC1BD57}"/>
    <cellStyle name="入力 4 2 2 2 11 2 2" xfId="41275" xr:uid="{E7A92F73-F7CE-4236-A5B9-0E2822804FCD}"/>
    <cellStyle name="入力 4 2 2 2 11 3" xfId="30516" xr:uid="{4CACDF67-1675-4148-821D-7A9A8760FAD7}"/>
    <cellStyle name="入力 4 2 2 2 12" xfId="9453" xr:uid="{0C16424B-0F91-4DF7-9C4C-0C5CA3ED2CC9}"/>
    <cellStyle name="入力 4 2 2 2 12 2" xfId="20210" xr:uid="{265FBAB2-97E9-44DE-A3B0-099CC6B0C33F}"/>
    <cellStyle name="入力 4 2 2 2 12 2 2" xfId="41901" xr:uid="{BF713C1C-7B15-4AA6-9D05-4ED37DCCB025}"/>
    <cellStyle name="入力 4 2 2 2 12 3" xfId="31142" xr:uid="{7E1E7223-9A72-40B6-B98C-86FFC478BE44}"/>
    <cellStyle name="入力 4 2 2 2 13" xfId="10088" xr:uid="{1ED3CB0F-BCCF-4A55-B354-466C31896737}"/>
    <cellStyle name="入力 4 2 2 2 13 2" xfId="20845" xr:uid="{0D481A2A-E33A-4579-9C23-74DAEC48244A}"/>
    <cellStyle name="入力 4 2 2 2 13 2 2" xfId="42536" xr:uid="{C222B51B-6358-45CD-8FF5-8EF32412A97A}"/>
    <cellStyle name="入力 4 2 2 2 13 3" xfId="31777" xr:uid="{E5301A84-1E69-4ED6-AB0A-591C4CDCDCC6}"/>
    <cellStyle name="入力 4 2 2 2 14" xfId="10740" xr:uid="{BA8CD1C8-6983-4B88-A5E2-D0CE90DA8F39}"/>
    <cellStyle name="入力 4 2 2 2 14 2" xfId="21497" xr:uid="{89E8996E-D77D-4DFF-ADF1-DFAE80508B7E}"/>
    <cellStyle name="入力 4 2 2 2 14 2 2" xfId="43188" xr:uid="{1F7BE4B6-C012-44C9-A0A4-EEB21E735900}"/>
    <cellStyle name="入力 4 2 2 2 14 3" xfId="32429" xr:uid="{86AEBA25-41CF-4D90-B880-DB687B990596}"/>
    <cellStyle name="入力 4 2 2 2 15" xfId="11365" xr:uid="{1ED2D9AF-682C-4AEC-8060-1A81C66901AB}"/>
    <cellStyle name="入力 4 2 2 2 15 2" xfId="22122" xr:uid="{7AABD061-5D69-45BF-9546-53A208AE7757}"/>
    <cellStyle name="入力 4 2 2 2 15 2 2" xfId="43813" xr:uid="{B71A2426-E20F-421B-B136-D181B49CE6D8}"/>
    <cellStyle name="入力 4 2 2 2 15 3" xfId="33054" xr:uid="{B5A59857-30E7-4ED4-BA84-761F0BAEFCC9}"/>
    <cellStyle name="入力 4 2 2 2 16" xfId="11970" xr:uid="{FA8C2A7B-67A8-47DC-B153-9B521E268067}"/>
    <cellStyle name="入力 4 2 2 2 16 2" xfId="22727" xr:uid="{3A204A31-E024-4805-95B2-74101639CCDE}"/>
    <cellStyle name="入力 4 2 2 2 16 2 2" xfId="44418" xr:uid="{353AF07B-681E-4C5E-9D8F-D8D0EA0EFE44}"/>
    <cellStyle name="入力 4 2 2 2 16 3" xfId="33659" xr:uid="{ACAB3902-9026-443C-B0C3-A83C1360ED1E}"/>
    <cellStyle name="入力 4 2 2 2 17" xfId="12599" xr:uid="{B25161D6-6480-4F52-BED8-612D1A06D6F8}"/>
    <cellStyle name="入力 4 2 2 2 17 2" xfId="23356" xr:uid="{E2B4AB87-DE68-4DE7-B2A6-3EE88FE63C84}"/>
    <cellStyle name="入力 4 2 2 2 17 2 2" xfId="45047" xr:uid="{3C9228D3-6375-41BC-AA79-7D875B97C957}"/>
    <cellStyle name="入力 4 2 2 2 17 3" xfId="34288" xr:uid="{06717DC4-9BDA-4CD0-8115-E5C3919E93E2}"/>
    <cellStyle name="入力 4 2 2 2 18" xfId="13270" xr:uid="{6DFB8817-B094-444C-A4E3-61E8F801DC46}"/>
    <cellStyle name="入力 4 2 2 2 18 2" xfId="34959" xr:uid="{7AF6D415-F23B-478E-A059-B68385992146}"/>
    <cellStyle name="入力 4 2 2 2 19" xfId="24199" xr:uid="{DF4C4F97-C771-433E-B03A-5C5C0A38E3E7}"/>
    <cellStyle name="入力 4 2 2 2 2" xfId="2800" xr:uid="{0BDB03F7-1D27-4D08-90CA-E76ADE91DF36}"/>
    <cellStyle name="入力 4 2 2 2 2 2" xfId="14076" xr:uid="{8F99FA69-53B5-43FC-B058-73CDAD71065A}"/>
    <cellStyle name="入力 4 2 2 2 2 2 2" xfId="35766" xr:uid="{2D6CE147-7E63-41C5-A80C-5C2B3D86EE73}"/>
    <cellStyle name="入力 4 2 2 2 2 2 3" xfId="50108" xr:uid="{C82FE49A-691E-4338-9903-B8293863D3DC}"/>
    <cellStyle name="入力 4 2 2 2 2 3" xfId="25007" xr:uid="{DDA19E70-D01A-44DB-A669-E0251C2E2AC5}"/>
    <cellStyle name="入力 4 2 2 2 2 4" xfId="47939" xr:uid="{0EB2A13A-7239-4463-928F-B4FC3352E524}"/>
    <cellStyle name="入力 4 2 2 2 20" xfId="45897" xr:uid="{044100CC-8DA8-4738-9930-6B569CE6F086}"/>
    <cellStyle name="入力 4 2 2 2 21" xfId="46575" xr:uid="{73F00415-0EFD-4895-86C3-1269249B0035}"/>
    <cellStyle name="入力 4 2 2 2 22" xfId="47259" xr:uid="{32D3BBCE-664D-4EA3-8F33-877FB84A2052}"/>
    <cellStyle name="入力 4 2 2 2 3" xfId="3451" xr:uid="{17A71EA8-A2ED-405C-B416-8681B39BFEDB}"/>
    <cellStyle name="入力 4 2 2 2 3 2" xfId="14207" xr:uid="{2E1DCCAA-FA84-47EE-ADB4-16E4ED9333C5}"/>
    <cellStyle name="入力 4 2 2 2 3 2 2" xfId="35897" xr:uid="{81EE99B6-F82A-4A00-9669-5FFBB97C4619}"/>
    <cellStyle name="入力 4 2 2 2 3 2 3" xfId="50788" xr:uid="{30133CA6-BD61-43B3-8C49-A5945CCAA59E}"/>
    <cellStyle name="入力 4 2 2 2 3 3" xfId="25138" xr:uid="{1AD7F725-8B42-43CC-A86F-4E844174D669}"/>
    <cellStyle name="入力 4 2 2 2 3 4" xfId="48619" xr:uid="{35BB3302-2777-45A9-93ED-EB6675A7B7BD}"/>
    <cellStyle name="入力 4 2 2 2 4" xfId="4131" xr:uid="{C183CE49-D442-4945-A455-2F19D273183F}"/>
    <cellStyle name="入力 4 2 2 2 4 2" xfId="14887" xr:uid="{1C669558-7541-4593-9749-15EBF77184F9}"/>
    <cellStyle name="入力 4 2 2 2 4 2 2" xfId="36577" xr:uid="{B4C6F683-E62B-42E2-9BDA-A2200F661C6B}"/>
    <cellStyle name="入力 4 2 2 2 4 3" xfId="25819" xr:uid="{CC564C0E-4C5E-4EDF-A2FD-89620FEEFD5C}"/>
    <cellStyle name="入力 4 2 2 2 4 4" xfId="49428" xr:uid="{86FEDD84-97B2-4ACC-8BF5-444836702FA4}"/>
    <cellStyle name="入力 4 2 2 2 5" xfId="4807" xr:uid="{BF6D3678-9424-4546-87E4-911A53438607}"/>
    <cellStyle name="入力 4 2 2 2 5 2" xfId="15563" xr:uid="{EE5B6B9B-952B-44D1-9E5F-C33C0A4FB8D2}"/>
    <cellStyle name="入力 4 2 2 2 5 2 2" xfId="37253" xr:uid="{EEF085F6-582E-4E8F-AFC4-CEEE14A806FB}"/>
    <cellStyle name="入力 4 2 2 2 5 3" xfId="26495" xr:uid="{B81A50AC-2415-4106-AAA4-37FCB01A6188}"/>
    <cellStyle name="入力 4 2 2 2 6" xfId="5487" xr:uid="{7A6B547B-5BC4-43FF-B9C7-7EA2991CE465}"/>
    <cellStyle name="入力 4 2 2 2 6 2" xfId="16243" xr:uid="{EED30F36-D114-4BBD-812E-0BDC31DFA2CF}"/>
    <cellStyle name="入力 4 2 2 2 6 2 2" xfId="37933" xr:uid="{D1020994-8B95-40E7-903E-9FBCC6167FD1}"/>
    <cellStyle name="入力 4 2 2 2 6 3" xfId="27175" xr:uid="{A3775AA5-1439-4571-B607-A02519CB8827}"/>
    <cellStyle name="入力 4 2 2 2 7" xfId="6171" xr:uid="{4B610D61-1816-4B2C-9A48-6238E54B111B}"/>
    <cellStyle name="入力 4 2 2 2 7 2" xfId="16927" xr:uid="{A54E6FEA-7C3D-4AFA-8C8E-75384DF0DD00}"/>
    <cellStyle name="入力 4 2 2 2 7 2 2" xfId="38617" xr:uid="{49D601C2-4078-4B20-85E9-48431D76DA98}"/>
    <cellStyle name="入力 4 2 2 2 7 3" xfId="27858" xr:uid="{6BBE7347-3E29-4415-B712-E5D6B7826844}"/>
    <cellStyle name="入力 4 2 2 2 8" xfId="6850" xr:uid="{BBA0A238-50B8-4D28-A4B4-5720EB949026}"/>
    <cellStyle name="入力 4 2 2 2 8 2" xfId="17606" xr:uid="{1CA8F4ED-C607-4292-9A79-57DBD8F2A58C}"/>
    <cellStyle name="入力 4 2 2 2 8 2 2" xfId="39296" xr:uid="{AC6666BA-B8ED-4CB2-B50A-BB0E821340FD}"/>
    <cellStyle name="入力 4 2 2 2 8 3" xfId="28537" xr:uid="{20760B4A-5328-4E0A-81E2-D0F551F2F729}"/>
    <cellStyle name="入力 4 2 2 2 9" xfId="7513" xr:uid="{21859623-90F6-4940-8E95-AA3178FBEAD3}"/>
    <cellStyle name="入力 4 2 2 2 9 2" xfId="18269" xr:uid="{8FCC034E-8B27-48A0-A041-8C196FF2AD38}"/>
    <cellStyle name="入力 4 2 2 2 9 2 2" xfId="39959" xr:uid="{68CF8A30-A325-4482-B646-4690366335C2}"/>
    <cellStyle name="入力 4 2 2 2 9 3" xfId="29200" xr:uid="{B72CA967-ED61-4A4E-8824-2E4661681502}"/>
    <cellStyle name="入力 4 2 2 20" xfId="12545" xr:uid="{1272F5B4-6F4D-44AD-831B-ED201C580D2B}"/>
    <cellStyle name="入力 4 2 2 20 2" xfId="23302" xr:uid="{60991D24-9724-4FC2-8684-B73B7E6EFB1C}"/>
    <cellStyle name="入力 4 2 2 20 2 2" xfId="44993" xr:uid="{F625FC31-855B-41B8-9FC8-7A671D3AF9B5}"/>
    <cellStyle name="入力 4 2 2 20 3" xfId="34234" xr:uid="{D3445644-A215-40BA-B1C8-BC8587D4A6C6}"/>
    <cellStyle name="入力 4 2 2 21" xfId="13216" xr:uid="{10FF94EE-D4C3-4C4D-97B1-280EBE74546E}"/>
    <cellStyle name="入力 4 2 2 21 2" xfId="23907" xr:uid="{4A402DCC-68AF-42F0-B79B-F29216F25D97}"/>
    <cellStyle name="入力 4 2 2 21 2 2" xfId="45598" xr:uid="{4C072078-CFB6-4FED-ADDF-04A14B2F8CEB}"/>
    <cellStyle name="入力 4 2 2 21 3" xfId="34905" xr:uid="{1221B3E8-28A6-4BCD-AE1B-214260848156}"/>
    <cellStyle name="入力 4 2 2 22" xfId="24145" xr:uid="{BD583064-D2CF-49DF-882D-19F9BAD04A9F}"/>
    <cellStyle name="入力 4 2 2 23" xfId="45843" xr:uid="{F9A08904-1F99-4B33-8832-F87EB4843215}"/>
    <cellStyle name="入力 4 2 2 24" xfId="46521" xr:uid="{8C831E37-2BD0-4368-8587-24BC610854F7}"/>
    <cellStyle name="入力 4 2 2 25" xfId="47205" xr:uid="{80F45A7C-9E00-40A1-A4EE-805521EDB79D}"/>
    <cellStyle name="入力 4 2 2 3" xfId="2860" xr:uid="{C78E0FC1-6437-4171-93C7-BFBFAD115CF3}"/>
    <cellStyle name="入力 4 2 2 3 10" xfId="8888" xr:uid="{5128FE83-D451-4383-AC37-94DCFD89BAA9}"/>
    <cellStyle name="入力 4 2 2 3 10 2" xfId="19644" xr:uid="{EE9D8F3C-A93F-4C85-B76C-C20374855770}"/>
    <cellStyle name="入力 4 2 2 3 10 2 2" xfId="41335" xr:uid="{69729E39-123F-47D1-A70F-94BA529632FB}"/>
    <cellStyle name="入力 4 2 2 3 10 3" xfId="30576" xr:uid="{7A2099DD-7040-46E2-8945-7C6259FCD289}"/>
    <cellStyle name="入力 4 2 2 3 11" xfId="9513" xr:uid="{84071A10-8A6F-469D-9F25-1FD5786EB0F8}"/>
    <cellStyle name="入力 4 2 2 3 11 2" xfId="20270" xr:uid="{C9C2A72F-4082-40F9-9713-2288A58D5327}"/>
    <cellStyle name="入力 4 2 2 3 11 2 2" xfId="41961" xr:uid="{AD87189C-72C5-4899-A2DA-977BAAB5C402}"/>
    <cellStyle name="入力 4 2 2 3 11 3" xfId="31202" xr:uid="{1F97C115-A25D-4E36-8E62-936AF2F56164}"/>
    <cellStyle name="入力 4 2 2 3 12" xfId="10148" xr:uid="{C76E247A-C678-4D3B-9778-8411DD08FD0E}"/>
    <cellStyle name="入力 4 2 2 3 12 2" xfId="20905" xr:uid="{FBDE4112-D114-4B1E-ACFD-FCA0661CCEEC}"/>
    <cellStyle name="入力 4 2 2 3 12 2 2" xfId="42596" xr:uid="{8F0AB23A-0E80-4C61-B2D3-FC9BACEB9427}"/>
    <cellStyle name="入力 4 2 2 3 12 3" xfId="31837" xr:uid="{315FC52B-E9C4-4733-91C1-201D47A9E24D}"/>
    <cellStyle name="入力 4 2 2 3 13" xfId="10800" xr:uid="{FEE7BF58-0A15-491D-874F-F8238D1D0885}"/>
    <cellStyle name="入力 4 2 2 3 13 2" xfId="21557" xr:uid="{7E6FADC4-5AF1-4937-AAC2-31BB6BECC050}"/>
    <cellStyle name="入力 4 2 2 3 13 2 2" xfId="43248" xr:uid="{7707FF69-B56E-4D54-8F2D-882AD0C7EA00}"/>
    <cellStyle name="入力 4 2 2 3 13 3" xfId="32489" xr:uid="{BED32DD5-FA1D-4C43-8889-EA1DFB02F36A}"/>
    <cellStyle name="入力 4 2 2 3 14" xfId="11425" xr:uid="{C286B690-E49A-4844-B7EA-3AD2926FD5F0}"/>
    <cellStyle name="入力 4 2 2 3 14 2" xfId="22182" xr:uid="{99D0D4A0-502D-4D9C-88E7-BE78B7537D20}"/>
    <cellStyle name="入力 4 2 2 3 14 2 2" xfId="43873" xr:uid="{06D414EE-8FC6-48ED-9767-17657A0CD586}"/>
    <cellStyle name="入力 4 2 2 3 14 3" xfId="33114" xr:uid="{8DC32902-D364-46FD-AC81-42B6861C707D}"/>
    <cellStyle name="入力 4 2 2 3 15" xfId="12030" xr:uid="{D2C884DF-BD06-4160-B86C-19D5F0930195}"/>
    <cellStyle name="入力 4 2 2 3 15 2" xfId="22787" xr:uid="{172BA16A-D5F1-4295-99E9-BC2DFC8657A8}"/>
    <cellStyle name="入力 4 2 2 3 15 2 2" xfId="44478" xr:uid="{144DC3EB-EFF3-4801-BEAF-9C21598FDE3E}"/>
    <cellStyle name="入力 4 2 2 3 15 3" xfId="33719" xr:uid="{D82A188A-87A1-46FC-89A1-1F602AB50215}"/>
    <cellStyle name="入力 4 2 2 3 16" xfId="12659" xr:uid="{5BB9E5FA-D385-400D-894B-1031E66424DA}"/>
    <cellStyle name="入力 4 2 2 3 16 2" xfId="23416" xr:uid="{DDDE44F0-2DCA-43BB-BCF3-F6E4D3FF411C}"/>
    <cellStyle name="入力 4 2 2 3 16 2 2" xfId="45107" xr:uid="{447F2DAF-2AFB-4CF6-9D47-A331A7429CD0}"/>
    <cellStyle name="入力 4 2 2 3 16 3" xfId="34348" xr:uid="{F77DFCE2-3F70-47F2-9C8C-8817048B8236}"/>
    <cellStyle name="入力 4 2 2 3 17" xfId="13330" xr:uid="{149730C9-F649-487A-B727-5E47B72F1F2D}"/>
    <cellStyle name="入力 4 2 2 3 17 2" xfId="35019" xr:uid="{3DCB655E-200F-4224-B7C3-13074B5944B5}"/>
    <cellStyle name="入力 4 2 2 3 18" xfId="24259" xr:uid="{C253E610-3805-45EA-90F1-81BD54C4ED72}"/>
    <cellStyle name="入力 4 2 2 3 19" xfId="45957" xr:uid="{2F00D45A-59E4-45E5-BE18-A993E868251D}"/>
    <cellStyle name="入力 4 2 2 3 2" xfId="3511" xr:uid="{E5B2A6A5-84C8-402A-9E2E-6462B7F6F1BC}"/>
    <cellStyle name="入力 4 2 2 3 2 2" xfId="14267" xr:uid="{79855D25-7E76-40FF-A8F0-C49D5AC452B6}"/>
    <cellStyle name="入力 4 2 2 3 2 2 2" xfId="35957" xr:uid="{D90572CA-2933-4E87-B6B6-8CD700E21389}"/>
    <cellStyle name="入力 4 2 2 3 2 2 3" xfId="50168" xr:uid="{FBCE8FAC-3DDD-4EF4-86BE-05B5DFFBFFDA}"/>
    <cellStyle name="入力 4 2 2 3 2 3" xfId="25198" xr:uid="{83539B75-CB7E-4A20-9215-9685C8BC1FA3}"/>
    <cellStyle name="入力 4 2 2 3 2 4" xfId="47999" xr:uid="{366826A6-0D4B-4B0E-88F4-DCAD5A9EFC9F}"/>
    <cellStyle name="入力 4 2 2 3 20" xfId="46635" xr:uid="{F9A78BA8-B6DB-467A-BE6C-FBD90649D049}"/>
    <cellStyle name="入力 4 2 2 3 21" xfId="47319" xr:uid="{CDD2AF9F-17A8-4F91-99DC-06FD3617E7C9}"/>
    <cellStyle name="入力 4 2 2 3 3" xfId="4191" xr:uid="{D99AD77D-F94E-4979-95B7-249248B7C782}"/>
    <cellStyle name="入力 4 2 2 3 3 2" xfId="14947" xr:uid="{1206ACC3-84EA-4B2A-83E9-F583FF6B519A}"/>
    <cellStyle name="入力 4 2 2 3 3 2 2" xfId="36637" xr:uid="{D58F2436-0042-4B4F-ACC0-5E6511ADA037}"/>
    <cellStyle name="入力 4 2 2 3 3 2 3" xfId="50848" xr:uid="{F0750D99-129D-40F8-9E2B-A472E3F15922}"/>
    <cellStyle name="入力 4 2 2 3 3 3" xfId="25879" xr:uid="{7535FE6B-9C1D-41BA-B846-FB8463C7E0F9}"/>
    <cellStyle name="入力 4 2 2 3 3 4" xfId="48679" xr:uid="{1BC81E28-F7D7-46E6-B4A7-7494DDDC1898}"/>
    <cellStyle name="入力 4 2 2 3 4" xfId="4867" xr:uid="{92E7CB2B-86E7-42D4-9FF2-BEC37761DD26}"/>
    <cellStyle name="入力 4 2 2 3 4 2" xfId="15623" xr:uid="{E2F88556-F123-4861-AA5B-954DE51B7639}"/>
    <cellStyle name="入力 4 2 2 3 4 2 2" xfId="37313" xr:uid="{03BFA695-60D0-4F10-8F32-9531123F5060}"/>
    <cellStyle name="入力 4 2 2 3 4 3" xfId="26555" xr:uid="{7FB1DE5D-BBB8-49DF-AE23-24CD91EFC39F}"/>
    <cellStyle name="入力 4 2 2 3 4 4" xfId="49488" xr:uid="{AF23B405-28EB-4817-B174-E25688C65814}"/>
    <cellStyle name="入力 4 2 2 3 5" xfId="5547" xr:uid="{29752399-E93A-46C7-9E2A-9F25DF82CB54}"/>
    <cellStyle name="入力 4 2 2 3 5 2" xfId="16303" xr:uid="{145A90E3-CF91-4EA2-A79A-8B02431207AC}"/>
    <cellStyle name="入力 4 2 2 3 5 2 2" xfId="37993" xr:uid="{F6B3EF63-64A9-4A90-B1D1-63431233AB1A}"/>
    <cellStyle name="入力 4 2 2 3 5 3" xfId="27234" xr:uid="{9624A16A-AFCD-439A-8116-70B56BDF48EB}"/>
    <cellStyle name="入力 4 2 2 3 6" xfId="6230" xr:uid="{6020D21D-110E-4DAE-B50C-8D049676DB5C}"/>
    <cellStyle name="入力 4 2 2 3 6 2" xfId="16986" xr:uid="{B49E4EFB-7841-4D8B-8989-81857FCA9715}"/>
    <cellStyle name="入力 4 2 2 3 6 2 2" xfId="38676" xr:uid="{28D814E5-162A-4CBB-9F5B-EE1A04A579B8}"/>
    <cellStyle name="入力 4 2 2 3 6 3" xfId="27917" xr:uid="{9B7D66AE-4319-4AB6-B72E-C43E20C84B8C}"/>
    <cellStyle name="入力 4 2 2 3 7" xfId="6909" xr:uid="{9FFD2A9D-07C5-4A10-B381-0DB404938B28}"/>
    <cellStyle name="入力 4 2 2 3 7 2" xfId="17665" xr:uid="{EF826C23-15F8-4C4E-A612-015A24EF066E}"/>
    <cellStyle name="入力 4 2 2 3 7 2 2" xfId="39355" xr:uid="{6C674C3E-5885-46C5-99C7-8C8B2C2F837C}"/>
    <cellStyle name="入力 4 2 2 3 7 3" xfId="28596" xr:uid="{1759E413-5BC6-4D1F-BE41-3377F7565AE7}"/>
    <cellStyle name="入力 4 2 2 3 8" xfId="7572" xr:uid="{5427AACB-4D12-43D0-9EFB-4720E0FFEAC9}"/>
    <cellStyle name="入力 4 2 2 3 8 2" xfId="18328" xr:uid="{253D00D5-48FC-4E39-9A75-2C4CBC5DA671}"/>
    <cellStyle name="入力 4 2 2 3 8 2 2" xfId="40018" xr:uid="{21436CA2-9CFD-4612-8071-87D360D4DEBB}"/>
    <cellStyle name="入力 4 2 2 3 8 3" xfId="29259" xr:uid="{4C2FBF90-7602-4783-A471-572D161F583E}"/>
    <cellStyle name="入力 4 2 2 3 9" xfId="8207" xr:uid="{4A292408-3FC2-45D7-9467-5B16F2E7D760}"/>
    <cellStyle name="入力 4 2 2 3 9 2" xfId="18963" xr:uid="{3C55735D-D4C7-4CC0-8B3D-48AEFD14C3D2}"/>
    <cellStyle name="入力 4 2 2 3 9 2 2" xfId="40654" xr:uid="{09BBC591-347E-42BB-A610-20AA2246CAC0}"/>
    <cellStyle name="入力 4 2 2 3 9 3" xfId="29895" xr:uid="{A0D130AC-8828-41DF-B7EA-68200E859FE9}"/>
    <cellStyle name="入力 4 2 2 4" xfId="2669" xr:uid="{20B0A89D-E0F1-46B5-B9C4-2A88EC0584F3}"/>
    <cellStyle name="入力 4 2 2 4 10" xfId="8696" xr:uid="{D1FFC174-8AA8-440D-A087-E065A80D1C5E}"/>
    <cellStyle name="入力 4 2 2 4 10 2" xfId="19452" xr:uid="{9497D56A-D6A4-417A-8FC1-2F7203276846}"/>
    <cellStyle name="入力 4 2 2 4 10 2 2" xfId="41143" xr:uid="{4C7D6397-0749-444C-AA6E-4A4D687B8A63}"/>
    <cellStyle name="入力 4 2 2 4 10 3" xfId="30384" xr:uid="{3091B04D-6264-4DB3-982C-4376241A328A}"/>
    <cellStyle name="入力 4 2 2 4 11" xfId="2752" xr:uid="{473B22EF-93FA-420E-9D37-6B7F771CB5B2}"/>
    <cellStyle name="入力 4 2 2 4 11 2" xfId="14058" xr:uid="{BAD6FACF-9B87-4E7A-AA05-7EE7F7E3A661}"/>
    <cellStyle name="入力 4 2 2 4 11 2 2" xfId="35748" xr:uid="{967BF6ED-18E9-4156-A614-90C9FA475B6A}"/>
    <cellStyle name="入力 4 2 2 4 11 3" xfId="24989" xr:uid="{26CFAD69-0F50-4E3F-B620-3E9AD40276D0}"/>
    <cellStyle name="入力 4 2 2 4 12" xfId="2566" xr:uid="{F49FA764-F7CA-46BD-8CAC-1A70ECEC29F9}"/>
    <cellStyle name="入力 4 2 2 4 12 2" xfId="13935" xr:uid="{AE67DD68-D862-4D83-BB0E-B511755E096B}"/>
    <cellStyle name="入力 4 2 2 4 12 2 2" xfId="35625" xr:uid="{B02825A4-FAF0-4D74-A6F2-4612DADB2A05}"/>
    <cellStyle name="入力 4 2 2 4 12 3" xfId="24866" xr:uid="{964B6E5E-E8A8-49BB-9B4F-287733FF1CD2}"/>
    <cellStyle name="入力 4 2 2 4 13" xfId="10630" xr:uid="{B801DC2C-8306-4243-9895-D6E7E3A544D3}"/>
    <cellStyle name="入力 4 2 2 4 13 2" xfId="21387" xr:uid="{0E528FF2-3ADA-480B-8517-A492716CFEE0}"/>
    <cellStyle name="入力 4 2 2 4 13 2 2" xfId="43078" xr:uid="{F3D65B61-C6C5-4C6D-B5CC-F2BDE88BB4EC}"/>
    <cellStyle name="入力 4 2 2 4 13 3" xfId="32319" xr:uid="{5A06831E-C418-4D7C-BA7A-D6608A66520E}"/>
    <cellStyle name="入力 4 2 2 4 14" xfId="8792" xr:uid="{3CE85718-6915-46C0-9F11-8B920DD0397E}"/>
    <cellStyle name="入力 4 2 2 4 14 2" xfId="19548" xr:uid="{249FCCC1-DC1D-4C7E-8CAF-D3C13DE32C3A}"/>
    <cellStyle name="入力 4 2 2 4 14 2 2" xfId="41239" xr:uid="{DEC33D4D-7600-45E5-8035-DEA0945E81DF}"/>
    <cellStyle name="入力 4 2 2 4 14 3" xfId="30480" xr:uid="{EDBFD889-D6ED-4194-88D2-672BC24B00A2}"/>
    <cellStyle name="入力 4 2 2 4 15" xfId="8085" xr:uid="{5BD13B5A-B741-406A-9A26-1AE0FD32ED8B}"/>
    <cellStyle name="入力 4 2 2 4 15 2" xfId="18841" xr:uid="{F2CD7369-933C-4FF6-AC9D-513ABADDD77B}"/>
    <cellStyle name="入力 4 2 2 4 15 2 2" xfId="40532" xr:uid="{85866EE6-3359-449B-97BD-FF0E43299B3E}"/>
    <cellStyle name="入力 4 2 2 4 15 3" xfId="29773" xr:uid="{756CD1D6-D127-4622-BD98-F995B93F2693}"/>
    <cellStyle name="入力 4 2 2 4 16" xfId="7478" xr:uid="{BC9A5F55-67EC-4189-A63F-340AE26FA59C}"/>
    <cellStyle name="入力 4 2 2 4 16 2" xfId="18234" xr:uid="{E83232CB-7705-4E02-AC52-5770D2FE768D}"/>
    <cellStyle name="入力 4 2 2 4 16 2 2" xfId="39924" xr:uid="{5D3B319B-7046-44E2-A4FA-6E04E6CDC134}"/>
    <cellStyle name="入力 4 2 2 4 16 3" xfId="29165" xr:uid="{595D85AA-258A-4580-A350-B5E7472BEE6A}"/>
    <cellStyle name="入力 4 2 2 4 17" xfId="13147" xr:uid="{F4458064-0283-432C-B849-84A067BBFC8E}"/>
    <cellStyle name="入力 4 2 2 4 17 2" xfId="34836" xr:uid="{B014CC37-6CC9-427D-B7A7-3445FE3ACC4A}"/>
    <cellStyle name="入力 4 2 2 4 18" xfId="24076" xr:uid="{B3A29945-D4BE-4E0E-8705-DDE31561FAA8}"/>
    <cellStyle name="入力 4 2 2 4 19" xfId="45774" xr:uid="{E03C02F9-D71B-4BED-B844-89A7D7595041}"/>
    <cellStyle name="入力 4 2 2 4 2" xfId="2524" xr:uid="{1A828AA5-3BA0-4A39-A8AF-E62ACC0E3C16}"/>
    <cellStyle name="入力 4 2 2 4 2 2" xfId="13893" xr:uid="{73E2F5E8-1CE3-4B88-920E-71B1C682300B}"/>
    <cellStyle name="入力 4 2 2 4 2 2 2" xfId="35583" xr:uid="{B81E61EA-8CB6-4D07-BD5E-AEBC869A3DA2}"/>
    <cellStyle name="入力 4 2 2 4 2 2 3" xfId="49985" xr:uid="{13EAC64F-70C1-4683-BCA2-15D64C31C567}"/>
    <cellStyle name="入力 4 2 2 4 2 3" xfId="24824" xr:uid="{4F294D5F-3ABA-4668-B581-5385A6255EBB}"/>
    <cellStyle name="入力 4 2 2 4 2 4" xfId="47816" xr:uid="{0878EF07-1D7D-4D87-B4ED-0CFD41876B34}"/>
    <cellStyle name="入力 4 2 2 4 20" xfId="46452" xr:uid="{382F6BAB-CA07-43DC-B6F6-B93D1499AD8B}"/>
    <cellStyle name="入力 4 2 2 4 21" xfId="47136" xr:uid="{46ED03CB-D521-4142-BC85-D4697D2A6543}"/>
    <cellStyle name="入力 4 2 2 4 3" xfId="3999" xr:uid="{E8D489CB-1BF5-4BA6-B932-40B51154DBF5}"/>
    <cellStyle name="入力 4 2 2 4 3 2" xfId="14755" xr:uid="{F54914D1-B740-45AE-8DC9-08089EE2F422}"/>
    <cellStyle name="入力 4 2 2 4 3 2 2" xfId="36445" xr:uid="{2E9BEB09-5839-4C47-9F12-16860E40598A}"/>
    <cellStyle name="入力 4 2 2 4 3 2 3" xfId="50665" xr:uid="{74F32011-A57B-4811-B012-344AB62277EE}"/>
    <cellStyle name="入力 4 2 2 4 3 3" xfId="25687" xr:uid="{5DE3BC95-81A9-4E6F-A4E3-B560F643993F}"/>
    <cellStyle name="入力 4 2 2 4 3 4" xfId="48496" xr:uid="{67E07074-D8B9-4FE9-9323-741002BE228B}"/>
    <cellStyle name="入力 4 2 2 4 4" xfId="4679" xr:uid="{A3DC6F92-BA86-4CC1-9CB9-973EDE3E5DC6}"/>
    <cellStyle name="入力 4 2 2 4 4 2" xfId="15435" xr:uid="{2A85C19D-669B-4F6A-8C0C-6A393115C59B}"/>
    <cellStyle name="入力 4 2 2 4 4 2 2" xfId="37125" xr:uid="{62DB0FD9-7681-41BB-A53E-6DAEB3558FD1}"/>
    <cellStyle name="入力 4 2 2 4 4 3" xfId="26367" xr:uid="{494D8345-9217-4561-8FFF-AAA856C55301}"/>
    <cellStyle name="入力 4 2 2 4 4 4" xfId="49305" xr:uid="{42B8C9D3-1CE4-4A03-B9BF-E32111CE85A9}"/>
    <cellStyle name="入力 4 2 2 4 5" xfId="5355" xr:uid="{678E8B25-82D5-43C1-A0F8-EE71F132245C}"/>
    <cellStyle name="入力 4 2 2 4 5 2" xfId="16111" xr:uid="{D50653B2-77D2-43E1-8D0C-E39E1218B2BB}"/>
    <cellStyle name="入力 4 2 2 4 5 2 2" xfId="37801" xr:uid="{8C3FF001-8D29-4F74-91D9-96DF0BE4DEB9}"/>
    <cellStyle name="入力 4 2 2 4 5 3" xfId="27043" xr:uid="{29151781-ACDC-4E0F-B94B-2D13DB776A06}"/>
    <cellStyle name="入力 4 2 2 4 6" xfId="6044" xr:uid="{05A71A44-5CD2-4E07-A96A-EBF183EC0758}"/>
    <cellStyle name="入力 4 2 2 4 6 2" xfId="16800" xr:uid="{D1845A9B-9BD2-45E2-924D-CA62DECA8366}"/>
    <cellStyle name="入力 4 2 2 4 6 2 2" xfId="38490" xr:uid="{F310CAC9-4FD6-4276-8462-540F9E0EBD17}"/>
    <cellStyle name="入力 4 2 2 4 6 3" xfId="27731" xr:uid="{C951F351-AC65-470F-B2D6-F2A9C8596FAD}"/>
    <cellStyle name="入力 4 2 2 4 7" xfId="6718" xr:uid="{EFE811ED-ECCD-4BD1-A538-BE35F098EEEA}"/>
    <cellStyle name="入力 4 2 2 4 7 2" xfId="17474" xr:uid="{7BB0E875-DB32-444B-9551-B6A393563F4C}"/>
    <cellStyle name="入力 4 2 2 4 7 2 2" xfId="39164" xr:uid="{80743D8F-409A-480A-815B-0144EB57798B}"/>
    <cellStyle name="入力 4 2 2 4 7 3" xfId="28405" xr:uid="{4B078490-7627-4697-B6FF-DA9F11823EA7}"/>
    <cellStyle name="入力 4 2 2 4 8" xfId="7394" xr:uid="{B3D98EF8-3340-4047-8088-B12D46C9537A}"/>
    <cellStyle name="入力 4 2 2 4 8 2" xfId="18150" xr:uid="{7C2E3145-4B35-4303-BDED-04CFD31AC5BF}"/>
    <cellStyle name="入力 4 2 2 4 8 2 2" xfId="39840" xr:uid="{7F5A65B3-E995-4B82-9759-991FE4344399}"/>
    <cellStyle name="入力 4 2 2 4 8 3" xfId="29081" xr:uid="{12A5164A-A337-44E9-B633-0240EC197516}"/>
    <cellStyle name="入力 4 2 2 4 9" xfId="2655" xr:uid="{06644195-D575-4AEC-8002-085DB40FFA35}"/>
    <cellStyle name="入力 4 2 2 4 9 2" xfId="14024" xr:uid="{24DBE52C-0AAD-407E-89A6-695B3F6063CA}"/>
    <cellStyle name="入力 4 2 2 4 9 2 2" xfId="35714" xr:uid="{F14FFBD2-3FA6-4E2B-9117-E50691889F5B}"/>
    <cellStyle name="入力 4 2 2 4 9 3" xfId="24955" xr:uid="{1697DD59-88D8-4342-98A3-EA7CBEBE8552}"/>
    <cellStyle name="入力 4 2 2 5" xfId="2975" xr:uid="{1A8BDBA3-CDFB-4B52-A7AC-52ADD12ECA2E}"/>
    <cellStyle name="入力 4 2 2 5 10" xfId="9003" xr:uid="{5A42BF7B-8841-4BAF-A490-6FA6A7F08877}"/>
    <cellStyle name="入力 4 2 2 5 10 2" xfId="19760" xr:uid="{0D1C9F01-7071-4FD2-8A47-903805FE1B14}"/>
    <cellStyle name="入力 4 2 2 5 10 2 2" xfId="41451" xr:uid="{FEAA0144-AC9F-4DD1-BCDC-FA332CBEC630}"/>
    <cellStyle name="入力 4 2 2 5 10 3" xfId="30692" xr:uid="{AAFE11BF-50A3-40EA-9670-D86680A56080}"/>
    <cellStyle name="入力 4 2 2 5 11" xfId="9629" xr:uid="{1FA7854E-763F-49FD-A6DE-9DF086FFFE3C}"/>
    <cellStyle name="入力 4 2 2 5 11 2" xfId="20386" xr:uid="{5100F743-17CB-48E3-ACCD-D14A97513015}"/>
    <cellStyle name="入力 4 2 2 5 11 2 2" xfId="42077" xr:uid="{98F56C98-9B72-4B0C-A95F-1331C509D60B}"/>
    <cellStyle name="入力 4 2 2 5 11 3" xfId="31318" xr:uid="{EEA6AD9C-C763-446E-8D70-8EDE26836FE0}"/>
    <cellStyle name="入力 4 2 2 5 12" xfId="10264" xr:uid="{749DCBCE-5429-40B6-8981-3B36192B732B}"/>
    <cellStyle name="入力 4 2 2 5 12 2" xfId="21021" xr:uid="{1EC2E03C-1BBD-4C30-AE5C-FCA28922A873}"/>
    <cellStyle name="入力 4 2 2 5 12 2 2" xfId="42712" xr:uid="{C4615034-F2D3-452A-834C-3B47FE464426}"/>
    <cellStyle name="入力 4 2 2 5 12 3" xfId="31953" xr:uid="{64472587-D99B-428B-886A-C045EEBDD262}"/>
    <cellStyle name="入力 4 2 2 5 13" xfId="10916" xr:uid="{2B1CC7DE-D070-4D08-82F5-B317A00A7D74}"/>
    <cellStyle name="入力 4 2 2 5 13 2" xfId="21673" xr:uid="{8DF440E5-C548-41B1-8870-7E731D711754}"/>
    <cellStyle name="入力 4 2 2 5 13 2 2" xfId="43364" xr:uid="{B7A56EEE-CE00-4414-9381-60335F341F74}"/>
    <cellStyle name="入力 4 2 2 5 13 3" xfId="32605" xr:uid="{F45EC5AA-9796-42E9-BBDA-0F7FD8A1EE0E}"/>
    <cellStyle name="入力 4 2 2 5 14" xfId="11541" xr:uid="{F959CA52-CF87-4852-A524-2E4CFDE7693B}"/>
    <cellStyle name="入力 4 2 2 5 14 2" xfId="22298" xr:uid="{FA4E9705-58C5-45A3-A116-296B363E00B2}"/>
    <cellStyle name="入力 4 2 2 5 14 2 2" xfId="43989" xr:uid="{3DB145E4-9C2D-4A58-AF34-2F6B63B1C56F}"/>
    <cellStyle name="入力 4 2 2 5 14 3" xfId="33230" xr:uid="{15DC87F2-DD3F-48A4-8516-D7C3D2E8CE04}"/>
    <cellStyle name="入力 4 2 2 5 15" xfId="12146" xr:uid="{BA43DF92-2C03-494C-A542-51841F269FAD}"/>
    <cellStyle name="入力 4 2 2 5 15 2" xfId="22903" xr:uid="{02B25D4B-30BC-4AD6-B941-8D73972A3A18}"/>
    <cellStyle name="入力 4 2 2 5 15 2 2" xfId="44594" xr:uid="{EB9044A4-6DF6-42A3-A75D-961A2834DCA2}"/>
    <cellStyle name="入力 4 2 2 5 15 3" xfId="33835" xr:uid="{A6A8D804-E344-4F4F-8E45-6A66865A67BC}"/>
    <cellStyle name="入力 4 2 2 5 16" xfId="12775" xr:uid="{992BE584-43D9-47A4-AB10-72E3D17BA0C5}"/>
    <cellStyle name="入力 4 2 2 5 16 2" xfId="23532" xr:uid="{9B1AD11A-F45B-4EFA-845E-7DDA88B5B2B3}"/>
    <cellStyle name="入力 4 2 2 5 16 2 2" xfId="45223" xr:uid="{ED329902-AD93-47BA-BA5D-F026E5B02602}"/>
    <cellStyle name="入力 4 2 2 5 16 3" xfId="34464" xr:uid="{1CBDAB09-0064-45C6-B2B5-099FBF478592}"/>
    <cellStyle name="入力 4 2 2 5 17" xfId="13446" xr:uid="{8EDF935D-4D78-4F01-92BD-A0C2D15F65C1}"/>
    <cellStyle name="入力 4 2 2 5 17 2" xfId="35135" xr:uid="{1E447AE9-B209-4DC3-8FC6-0D019AFD8C1E}"/>
    <cellStyle name="入力 4 2 2 5 18" xfId="24375" xr:uid="{BE5FB9A3-98AB-4B2B-AC48-0F4A68644E03}"/>
    <cellStyle name="入力 4 2 2 5 19" xfId="46073" xr:uid="{F2EA77EB-8EE7-4C47-8103-30EFF76DAFA0}"/>
    <cellStyle name="入力 4 2 2 5 2" xfId="3627" xr:uid="{AA1927A5-5D62-4726-93F7-48CB64E5C693}"/>
    <cellStyle name="入力 4 2 2 5 2 2" xfId="14383" xr:uid="{5969F99E-06B1-426E-A4C1-74EAC2D0D726}"/>
    <cellStyle name="入力 4 2 2 5 2 2 2" xfId="36073" xr:uid="{A0603F69-667D-4F8F-B0C0-2ED575DAA6A0}"/>
    <cellStyle name="入力 4 2 2 5 2 2 3" xfId="50284" xr:uid="{998FD51D-E467-4E01-9294-DE1BFEE9161E}"/>
    <cellStyle name="入力 4 2 2 5 2 3" xfId="25315" xr:uid="{1C8A83E3-DAC0-4042-B8EF-521F0B5364C1}"/>
    <cellStyle name="入力 4 2 2 5 2 4" xfId="48115" xr:uid="{2F0BC803-F672-4A9F-AA79-42B7184963D9}"/>
    <cellStyle name="入力 4 2 2 5 20" xfId="46751" xr:uid="{43CBBCB1-E989-4432-8469-E146C7282B15}"/>
    <cellStyle name="入力 4 2 2 5 21" xfId="47435" xr:uid="{C20343E4-2D9D-40B9-895F-C151C1E0AAB4}"/>
    <cellStyle name="入力 4 2 2 5 3" xfId="4307" xr:uid="{4E679F9B-930C-4A02-80CA-60C8A561A336}"/>
    <cellStyle name="入力 4 2 2 5 3 2" xfId="15063" xr:uid="{CA7062CE-C4ED-4E5D-BF84-67927DB4709D}"/>
    <cellStyle name="入力 4 2 2 5 3 2 2" xfId="36753" xr:uid="{AA8E0E65-46CA-48E6-8AAF-9895B4035629}"/>
    <cellStyle name="入力 4 2 2 5 3 2 3" xfId="50964" xr:uid="{39A1EE12-D7EC-4C43-9A49-C366EFF91EBD}"/>
    <cellStyle name="入力 4 2 2 5 3 3" xfId="25995" xr:uid="{F4EE4D47-35A0-4A8B-A180-D8787390E621}"/>
    <cellStyle name="入力 4 2 2 5 3 4" xfId="48795" xr:uid="{0F596E77-1C97-4C4D-B21A-C76A8BC3C2E8}"/>
    <cellStyle name="入力 4 2 2 5 4" xfId="4983" xr:uid="{BD9C5C35-107A-4125-9D22-26B963E0556F}"/>
    <cellStyle name="入力 4 2 2 5 4 2" xfId="15739" xr:uid="{B1CA5078-B930-4D39-B8D1-1FA91B08DE5B}"/>
    <cellStyle name="入力 4 2 2 5 4 2 2" xfId="37429" xr:uid="{7396CBA0-5B49-438A-BA72-909ACCD47DF1}"/>
    <cellStyle name="入力 4 2 2 5 4 3" xfId="26671" xr:uid="{EF1FAF8C-E8EE-442C-82D3-7E89B0839815}"/>
    <cellStyle name="入力 4 2 2 5 4 4" xfId="49604" xr:uid="{FB1A7078-52C5-4594-9325-1CB0ABC195F5}"/>
    <cellStyle name="入力 4 2 2 5 5" xfId="5663" xr:uid="{EB7D0610-6B92-4398-BAEF-3C4089F9AD51}"/>
    <cellStyle name="入力 4 2 2 5 5 2" xfId="16419" xr:uid="{6A427AE9-6023-4B05-9204-009FB9FDEF64}"/>
    <cellStyle name="入力 4 2 2 5 5 2 2" xfId="38109" xr:uid="{3513922D-C2C1-4347-A24C-D90720A0E7C0}"/>
    <cellStyle name="入力 4 2 2 5 5 3" xfId="27350" xr:uid="{E1D06FC4-7368-4AC2-9E6C-6098D9DAF692}"/>
    <cellStyle name="入力 4 2 2 5 6" xfId="6346" xr:uid="{D21738B4-6231-4B12-8C9B-0D8624C7B949}"/>
    <cellStyle name="入力 4 2 2 5 6 2" xfId="17102" xr:uid="{9DCC744C-06BC-4778-9CA2-6E1A1B0842A6}"/>
    <cellStyle name="入力 4 2 2 5 6 2 2" xfId="38792" xr:uid="{C888C52C-E50E-476A-8C04-87D87317FF53}"/>
    <cellStyle name="入力 4 2 2 5 6 3" xfId="28033" xr:uid="{4728F145-AC63-4659-BF7E-0A5B94618755}"/>
    <cellStyle name="入力 4 2 2 5 7" xfId="7025" xr:uid="{BF7DDBC1-4081-45E5-AC23-71EE66955F14}"/>
    <cellStyle name="入力 4 2 2 5 7 2" xfId="17781" xr:uid="{BD3931CD-2AB6-4DCB-B525-331700A9576F}"/>
    <cellStyle name="入力 4 2 2 5 7 2 2" xfId="39471" xr:uid="{93BD2F29-0D1A-4243-8044-8A31901DF3EC}"/>
    <cellStyle name="入力 4 2 2 5 7 3" xfId="28712" xr:uid="{3E5F529E-D509-45CA-A25F-7FBEBBFE1ED0}"/>
    <cellStyle name="入力 4 2 2 5 8" xfId="7688" xr:uid="{1D8446C1-7E19-47DA-8A67-18D04C546A26}"/>
    <cellStyle name="入力 4 2 2 5 8 2" xfId="18444" xr:uid="{6B10E78D-7626-45AF-8E7A-189B71112A66}"/>
    <cellStyle name="入力 4 2 2 5 8 2 2" xfId="40135" xr:uid="{A2FA29CC-CC2F-4090-9E2A-7B6E1CA8962A}"/>
    <cellStyle name="入力 4 2 2 5 8 3" xfId="29376" xr:uid="{49C0E5F7-4DB8-4B1D-A27C-A292C22E48D8}"/>
    <cellStyle name="入力 4 2 2 5 9" xfId="8324" xr:uid="{5F47819C-69B5-46E3-BCDD-813EE89D6514}"/>
    <cellStyle name="入力 4 2 2 5 9 2" xfId="19080" xr:uid="{867F8BEE-5E7E-4CB2-A87B-B709485EB0BA}"/>
    <cellStyle name="入力 4 2 2 5 9 2 2" xfId="40771" xr:uid="{CBB549DB-81FB-421D-9FED-9FE85668739C}"/>
    <cellStyle name="入力 4 2 2 5 9 3" xfId="30012" xr:uid="{9308FA66-7177-4837-8B09-68006A22EFAC}"/>
    <cellStyle name="入力 4 2 2 6" xfId="3020" xr:uid="{5D9DB2E8-9451-4953-AA83-493FE2472E32}"/>
    <cellStyle name="入力 4 2 2 6 10" xfId="9048" xr:uid="{990A6827-B432-478B-8564-7D15C0FE20AC}"/>
    <cellStyle name="入力 4 2 2 6 10 2" xfId="19805" xr:uid="{37D9921A-3BF6-4311-927E-3364305A93A7}"/>
    <cellStyle name="入力 4 2 2 6 10 2 2" xfId="41496" xr:uid="{7398FB35-6F95-4F9E-95AE-790BF63CF106}"/>
    <cellStyle name="入力 4 2 2 6 10 3" xfId="30737" xr:uid="{C4234D29-4592-4EF0-B8C3-D0E38FE38BBB}"/>
    <cellStyle name="入力 4 2 2 6 11" xfId="9674" xr:uid="{FF711572-FC0B-4212-9D03-087216C56202}"/>
    <cellStyle name="入力 4 2 2 6 11 2" xfId="20431" xr:uid="{B8022E3F-4A02-4558-A0D5-88B207C8E502}"/>
    <cellStyle name="入力 4 2 2 6 11 2 2" xfId="42122" xr:uid="{CABFBB87-11F8-4741-94BE-BDCDFC176AAF}"/>
    <cellStyle name="入力 4 2 2 6 11 3" xfId="31363" xr:uid="{AD1C3E2F-99F6-47CF-A136-561989BC2791}"/>
    <cellStyle name="入力 4 2 2 6 12" xfId="10309" xr:uid="{82FDAA6C-1AFF-4F6A-8B14-47C1E67B2900}"/>
    <cellStyle name="入力 4 2 2 6 12 2" xfId="21066" xr:uid="{D7F92277-746C-45A8-BC5C-217EC2CA01D3}"/>
    <cellStyle name="入力 4 2 2 6 12 2 2" xfId="42757" xr:uid="{B59198B9-0587-4595-ABF8-75310D72CE51}"/>
    <cellStyle name="入力 4 2 2 6 12 3" xfId="31998" xr:uid="{70BA7129-EA63-49AA-A833-15F2B5475D4B}"/>
    <cellStyle name="入力 4 2 2 6 13" xfId="10961" xr:uid="{EFDD5F91-AAE2-47CF-BF58-1DC75BA706FC}"/>
    <cellStyle name="入力 4 2 2 6 13 2" xfId="21718" xr:uid="{1F93884B-667A-4B87-AF39-BA97AFF3DC9A}"/>
    <cellStyle name="入力 4 2 2 6 13 2 2" xfId="43409" xr:uid="{E0FDF0E6-CA50-4144-95C3-272969856392}"/>
    <cellStyle name="入力 4 2 2 6 13 3" xfId="32650" xr:uid="{D020C62A-CDD7-44CF-95FE-55FCA3761846}"/>
    <cellStyle name="入力 4 2 2 6 14" xfId="11586" xr:uid="{1F22A99F-CC07-4D3B-8BB2-4F4C17EEA6CF}"/>
    <cellStyle name="入力 4 2 2 6 14 2" xfId="22343" xr:uid="{4D151578-CBF7-4C67-8A5A-E39EC8CFB45A}"/>
    <cellStyle name="入力 4 2 2 6 14 2 2" xfId="44034" xr:uid="{F9D24BCA-7B7B-472A-B9FE-B1D92BEF2FCE}"/>
    <cellStyle name="入力 4 2 2 6 14 3" xfId="33275" xr:uid="{0E1686EE-E5F3-4CE1-ACE3-EBDEE887107D}"/>
    <cellStyle name="入力 4 2 2 6 15" xfId="12191" xr:uid="{36F2D396-FA27-4A42-BD43-8A1546099D9D}"/>
    <cellStyle name="入力 4 2 2 6 15 2" xfId="22948" xr:uid="{2A547679-E9C2-4522-9D95-6E4948F2A90F}"/>
    <cellStyle name="入力 4 2 2 6 15 2 2" xfId="44639" xr:uid="{4CBBB4F6-9B12-44D0-963D-843198ABB7B3}"/>
    <cellStyle name="入力 4 2 2 6 15 3" xfId="33880" xr:uid="{D39E3A4B-0EDD-426A-834D-1D655FDC88EE}"/>
    <cellStyle name="入力 4 2 2 6 16" xfId="12820" xr:uid="{5687761F-59CC-4470-B818-B87F2FC02B1E}"/>
    <cellStyle name="入力 4 2 2 6 16 2" xfId="23577" xr:uid="{A238392F-3EDA-4032-AE12-89F4D0D50B47}"/>
    <cellStyle name="入力 4 2 2 6 16 2 2" xfId="45268" xr:uid="{4D0D9F0A-E29F-45D3-8CB5-7BF0C9A27A79}"/>
    <cellStyle name="入力 4 2 2 6 16 3" xfId="34509" xr:uid="{E9672CC8-CA5D-430F-B092-8379A2FB0D1C}"/>
    <cellStyle name="入力 4 2 2 6 17" xfId="13491" xr:uid="{A14184D7-3189-435C-B60D-84DFB854537C}"/>
    <cellStyle name="入力 4 2 2 6 17 2" xfId="35180" xr:uid="{7A9F8C86-AE16-4B9F-AAD6-CD081D804D02}"/>
    <cellStyle name="入力 4 2 2 6 18" xfId="24420" xr:uid="{ED867D91-FBA6-4124-912C-9F5F0411A43E}"/>
    <cellStyle name="入力 4 2 2 6 19" xfId="46118" xr:uid="{B3BE234A-892C-4CFA-AFA2-CC35B64BE45D}"/>
    <cellStyle name="入力 4 2 2 6 2" xfId="3672" xr:uid="{EC168A74-D9E0-47F1-AD41-B3703248BA64}"/>
    <cellStyle name="入力 4 2 2 6 2 2" xfId="14428" xr:uid="{7353DC67-28B4-4A54-AA5D-EA54A896CD5E}"/>
    <cellStyle name="入力 4 2 2 6 2 2 2" xfId="36118" xr:uid="{4FA83523-7AEA-417C-A13E-D0FA54E7F988}"/>
    <cellStyle name="入力 4 2 2 6 2 2 3" xfId="50329" xr:uid="{BDC1B232-4995-4422-9894-3AECE8FE0218}"/>
    <cellStyle name="入力 4 2 2 6 2 3" xfId="25360" xr:uid="{2371C1B9-1AF0-4E15-8C6A-8A2614A6A3AD}"/>
    <cellStyle name="入力 4 2 2 6 2 4" xfId="48160" xr:uid="{9DC0897C-5E85-4334-9983-0A0642BE80C1}"/>
    <cellStyle name="入力 4 2 2 6 20" xfId="46796" xr:uid="{A72E0F0A-8218-4489-B650-35C4AEF09C4B}"/>
    <cellStyle name="入力 4 2 2 6 21" xfId="47480" xr:uid="{B6007FCF-F035-4EA0-9994-0A46AD545794}"/>
    <cellStyle name="入力 4 2 2 6 3" xfId="4352" xr:uid="{08443BFA-4279-49FE-8F86-503CB1467E02}"/>
    <cellStyle name="入力 4 2 2 6 3 2" xfId="15108" xr:uid="{D268A908-557E-461C-87E0-D360C2C3FE5B}"/>
    <cellStyle name="入力 4 2 2 6 3 2 2" xfId="36798" xr:uid="{CF109D0A-D820-4876-B54F-75B3DC94E2AD}"/>
    <cellStyle name="入力 4 2 2 6 3 2 3" xfId="51009" xr:uid="{EFFF96D1-26F9-4F4F-81CD-CAD0B28C8728}"/>
    <cellStyle name="入力 4 2 2 6 3 3" xfId="26040" xr:uid="{0BB2190E-40AD-4B4F-A0D5-B96E048A1C81}"/>
    <cellStyle name="入力 4 2 2 6 3 4" xfId="48840" xr:uid="{C8750FBA-7181-40FE-8184-408264C5F1ED}"/>
    <cellStyle name="入力 4 2 2 6 4" xfId="5028" xr:uid="{3CEC3285-9950-4B96-BECC-AA02A0C0EC4A}"/>
    <cellStyle name="入力 4 2 2 6 4 2" xfId="15784" xr:uid="{3310825B-12DC-4CDF-99C1-419F6A79B084}"/>
    <cellStyle name="入力 4 2 2 6 4 2 2" xfId="37474" xr:uid="{3083A10E-CAF5-4C24-AF89-05BE2BDD40A6}"/>
    <cellStyle name="入力 4 2 2 6 4 3" xfId="26716" xr:uid="{9F00EB37-F18E-4B68-800B-A1969F427CA8}"/>
    <cellStyle name="入力 4 2 2 6 4 4" xfId="49649" xr:uid="{A769D3C5-39B8-47E6-88CC-6D9437A3F50A}"/>
    <cellStyle name="入力 4 2 2 6 5" xfId="5708" xr:uid="{DF7784EC-3789-42CC-98E4-71FA4B86C580}"/>
    <cellStyle name="入力 4 2 2 6 5 2" xfId="16464" xr:uid="{ADCCF021-9E93-4B63-A60A-F593F734A003}"/>
    <cellStyle name="入力 4 2 2 6 5 2 2" xfId="38154" xr:uid="{F6D3CA99-69F0-4AA9-9FF2-C5AD6247AE71}"/>
    <cellStyle name="入力 4 2 2 6 5 3" xfId="27395" xr:uid="{06F9C6CA-0898-4791-B654-94E138227A3C}"/>
    <cellStyle name="入力 4 2 2 6 6" xfId="6391" xr:uid="{7570F3DA-E068-4E53-BBE5-4728D42F2036}"/>
    <cellStyle name="入力 4 2 2 6 6 2" xfId="17147" xr:uid="{296C4182-1E5E-4963-887B-FAB93C37B42F}"/>
    <cellStyle name="入力 4 2 2 6 6 2 2" xfId="38837" xr:uid="{5ADFAB24-8746-4963-8B07-03F7DD639836}"/>
    <cellStyle name="入力 4 2 2 6 6 3" xfId="28078" xr:uid="{135BB113-38F1-4777-B762-9CB0055D0B60}"/>
    <cellStyle name="入力 4 2 2 6 7" xfId="7070" xr:uid="{1068EBAC-6831-46ED-BAFE-004A665ACB5F}"/>
    <cellStyle name="入力 4 2 2 6 7 2" xfId="17826" xr:uid="{4F878A72-E00C-42DD-92DD-DDC4BEA8136D}"/>
    <cellStyle name="入力 4 2 2 6 7 2 2" xfId="39516" xr:uid="{0745F08A-33BF-4D5C-9FE3-40AE74EDA06D}"/>
    <cellStyle name="入力 4 2 2 6 7 3" xfId="28757" xr:uid="{5EC6EC60-880D-4312-9DDA-E48D56ABE750}"/>
    <cellStyle name="入力 4 2 2 6 8" xfId="7733" xr:uid="{3929F3E7-3F84-43BC-83AE-4EF00B0BD11C}"/>
    <cellStyle name="入力 4 2 2 6 8 2" xfId="18489" xr:uid="{17E2F0A9-DE36-4ACA-86F6-B9227F417174}"/>
    <cellStyle name="入力 4 2 2 6 8 2 2" xfId="40180" xr:uid="{F0D76417-370D-4D0E-9A6F-AEE581C4F85D}"/>
    <cellStyle name="入力 4 2 2 6 8 3" xfId="29421" xr:uid="{BB0335FC-09BE-4F9C-A6EC-2987398D55DC}"/>
    <cellStyle name="入力 4 2 2 6 9" xfId="8369" xr:uid="{F8871BF5-3395-435A-84C3-4A23E6BFE01D}"/>
    <cellStyle name="入力 4 2 2 6 9 2" xfId="19125" xr:uid="{AB6D5EB7-0316-4EE4-B399-B6107C0184C2}"/>
    <cellStyle name="入力 4 2 2 6 9 2 2" xfId="40816" xr:uid="{244EB3D8-E814-475D-A7A7-1F3F69381D34}"/>
    <cellStyle name="入力 4 2 2 6 9 3" xfId="30057" xr:uid="{C468C74A-1609-4877-A7CE-944AFA31AE7C}"/>
    <cellStyle name="入力 4 2 2 7" xfId="3065" xr:uid="{B55A1952-0BB5-443C-A0A7-194CEB77CBEF}"/>
    <cellStyle name="入力 4 2 2 7 10" xfId="9093" xr:uid="{B0ABE914-254B-4707-ABE1-F514353ADEB9}"/>
    <cellStyle name="入力 4 2 2 7 10 2" xfId="19850" xr:uid="{563754AC-369F-483B-B9B9-946F2237D3E8}"/>
    <cellStyle name="入力 4 2 2 7 10 2 2" xfId="41541" xr:uid="{DB75E511-664D-467B-B326-1F669D192140}"/>
    <cellStyle name="入力 4 2 2 7 10 3" xfId="30782" xr:uid="{2B098B71-1594-47C6-AC41-E1FA9BEA725C}"/>
    <cellStyle name="入力 4 2 2 7 11" xfId="9719" xr:uid="{EC17695D-4346-4128-B87E-DFB4D63892BB}"/>
    <cellStyle name="入力 4 2 2 7 11 2" xfId="20476" xr:uid="{E2050329-ABA1-43E9-B1AA-0D78D9EFB6EA}"/>
    <cellStyle name="入力 4 2 2 7 11 2 2" xfId="42167" xr:uid="{513CCBDC-FA01-4529-854F-6ECF23FFD363}"/>
    <cellStyle name="入力 4 2 2 7 11 3" xfId="31408" xr:uid="{A8ACA04D-EF8A-4AF2-AF42-2E7CCEC9070C}"/>
    <cellStyle name="入力 4 2 2 7 12" xfId="10354" xr:uid="{C5D55A69-37DB-4C7E-BB7B-7D3431A56F87}"/>
    <cellStyle name="入力 4 2 2 7 12 2" xfId="21111" xr:uid="{5926D8E1-595C-4C3D-AB7D-4E3B2888EEE8}"/>
    <cellStyle name="入力 4 2 2 7 12 2 2" xfId="42802" xr:uid="{C9DE3FF1-2F15-4D4A-A5AC-7422F8D3574E}"/>
    <cellStyle name="入力 4 2 2 7 12 3" xfId="32043" xr:uid="{6646EBCB-E6C9-4935-B35E-2EBED7741F9D}"/>
    <cellStyle name="入力 4 2 2 7 13" xfId="11006" xr:uid="{5E60CB81-2C19-449D-AAB6-31627A9C108E}"/>
    <cellStyle name="入力 4 2 2 7 13 2" xfId="21763" xr:uid="{6667E959-271F-4185-A946-DD552E391573}"/>
    <cellStyle name="入力 4 2 2 7 13 2 2" xfId="43454" xr:uid="{43BC4762-B8C7-4195-BF99-129C747159DE}"/>
    <cellStyle name="入力 4 2 2 7 13 3" xfId="32695" xr:uid="{F0059DC1-B030-472F-8E0D-255CB9338C4E}"/>
    <cellStyle name="入力 4 2 2 7 14" xfId="11631" xr:uid="{A6DE0008-CB5A-4667-83AA-7A6D2E91C055}"/>
    <cellStyle name="入力 4 2 2 7 14 2" xfId="22388" xr:uid="{B9AD0E1F-578C-4E27-BA72-9BFF1FD386E4}"/>
    <cellStyle name="入力 4 2 2 7 14 2 2" xfId="44079" xr:uid="{90B75A8E-DC85-40EE-8652-4956D566135F}"/>
    <cellStyle name="入力 4 2 2 7 14 3" xfId="33320" xr:uid="{DF5A5589-23BF-47EE-A90A-99EAC2878393}"/>
    <cellStyle name="入力 4 2 2 7 15" xfId="12236" xr:uid="{356AE09F-0298-466D-9556-E3A95BCA2B54}"/>
    <cellStyle name="入力 4 2 2 7 15 2" xfId="22993" xr:uid="{CCAFD164-CA7D-402B-A918-0CE125DEFC27}"/>
    <cellStyle name="入力 4 2 2 7 15 2 2" xfId="44684" xr:uid="{C83170AA-8C35-4EC7-9115-33FE8742110B}"/>
    <cellStyle name="入力 4 2 2 7 15 3" xfId="33925" xr:uid="{A2C5AADC-2BBE-4193-81B6-269634098C45}"/>
    <cellStyle name="入力 4 2 2 7 16" xfId="12865" xr:uid="{2F24191B-C599-43CD-AAC3-D9475A97D2F3}"/>
    <cellStyle name="入力 4 2 2 7 16 2" xfId="23622" xr:uid="{BAE6BC2F-EE33-4032-9DD3-43C6489BF397}"/>
    <cellStyle name="入力 4 2 2 7 16 2 2" xfId="45313" xr:uid="{DAF0AEE1-9A89-4F08-96C1-A393F03C6836}"/>
    <cellStyle name="入力 4 2 2 7 16 3" xfId="34554" xr:uid="{16F7DC21-3095-480B-A6FA-49F4B39FA80C}"/>
    <cellStyle name="入力 4 2 2 7 17" xfId="13536" xr:uid="{E1D33DF8-FC52-4289-BBB4-DD71069F1177}"/>
    <cellStyle name="入力 4 2 2 7 17 2" xfId="35225" xr:uid="{7295DAF3-3674-4DC7-AC64-16BE09165E29}"/>
    <cellStyle name="入力 4 2 2 7 18" xfId="24465" xr:uid="{791A2363-DF9C-4872-82FD-FFFF4414EA72}"/>
    <cellStyle name="入力 4 2 2 7 19" xfId="46163" xr:uid="{9072A11E-6C26-4D6B-94FF-78DCEC1FE170}"/>
    <cellStyle name="入力 4 2 2 7 2" xfId="3717" xr:uid="{F47EC7B2-E6A9-4527-BDD9-29D5FC6CB787}"/>
    <cellStyle name="入力 4 2 2 7 2 2" xfId="14473" xr:uid="{3DBE68BC-658D-49A5-AEEA-0110B914F57B}"/>
    <cellStyle name="入力 4 2 2 7 2 2 2" xfId="36163" xr:uid="{A38E4B67-F03F-4727-8333-28439D7D9881}"/>
    <cellStyle name="入力 4 2 2 7 2 2 3" xfId="50374" xr:uid="{78401396-BA35-44FC-91A4-98AE4AF90549}"/>
    <cellStyle name="入力 4 2 2 7 2 3" xfId="25405" xr:uid="{69F447CB-3899-4F1B-B851-ED3EB23380C3}"/>
    <cellStyle name="入力 4 2 2 7 2 4" xfId="48205" xr:uid="{059C7FDE-4063-4AEB-AA71-0FEE034B3D15}"/>
    <cellStyle name="入力 4 2 2 7 20" xfId="46841" xr:uid="{00AC5A9C-A295-4184-9F33-DB841E2376AA}"/>
    <cellStyle name="入力 4 2 2 7 21" xfId="47525" xr:uid="{F6F3798B-C943-4C66-99A7-E8D519F9AB87}"/>
    <cellStyle name="入力 4 2 2 7 3" xfId="4397" xr:uid="{F0DE14A4-6E73-481F-B3EE-07F38319ACF4}"/>
    <cellStyle name="入力 4 2 2 7 3 2" xfId="15153" xr:uid="{20964F72-5AC4-4D38-8E9F-575EFD42CD27}"/>
    <cellStyle name="入力 4 2 2 7 3 2 2" xfId="36843" xr:uid="{D0A65C54-8E45-4D68-B52B-1E2802EFEE57}"/>
    <cellStyle name="入力 4 2 2 7 3 2 3" xfId="51054" xr:uid="{1EA9AFBF-CBEC-46AD-931B-B95C8E65E214}"/>
    <cellStyle name="入力 4 2 2 7 3 3" xfId="26085" xr:uid="{C67720B6-174B-4FAA-997D-F86746055529}"/>
    <cellStyle name="入力 4 2 2 7 3 4" xfId="48885" xr:uid="{E0268F4D-7300-49E1-92E2-6FCEE08B78FA}"/>
    <cellStyle name="入力 4 2 2 7 4" xfId="5073" xr:uid="{38762FEE-864F-47DD-AF01-FA6982C42436}"/>
    <cellStyle name="入力 4 2 2 7 4 2" xfId="15829" xr:uid="{50C66933-683C-4C7C-8977-F63D43EE49C7}"/>
    <cellStyle name="入力 4 2 2 7 4 2 2" xfId="37519" xr:uid="{10A73228-4F05-427D-AAFD-64D21DA65096}"/>
    <cellStyle name="入力 4 2 2 7 4 3" xfId="26761" xr:uid="{27B57751-4D9B-4D58-ADF6-466DAB5C7AB7}"/>
    <cellStyle name="入力 4 2 2 7 4 4" xfId="49694" xr:uid="{D2C65228-9963-40D2-B701-AB070DC1D093}"/>
    <cellStyle name="入力 4 2 2 7 5" xfId="5753" xr:uid="{5E3DC1AE-74EB-49AC-A23C-8C94CB9DB3C5}"/>
    <cellStyle name="入力 4 2 2 7 5 2" xfId="16509" xr:uid="{FF4D3807-4531-4F52-B121-163ACA882712}"/>
    <cellStyle name="入力 4 2 2 7 5 2 2" xfId="38199" xr:uid="{2F1E1E41-BD3C-4B0B-A74A-8A568D2E9A34}"/>
    <cellStyle name="入力 4 2 2 7 5 3" xfId="27440" xr:uid="{11E79A07-8313-4AB3-88A8-B8B558EC41B9}"/>
    <cellStyle name="入力 4 2 2 7 6" xfId="6436" xr:uid="{D8ACF91A-3886-4AD3-82A2-482C7BD2125A}"/>
    <cellStyle name="入力 4 2 2 7 6 2" xfId="17192" xr:uid="{670091E9-CBE5-4B1D-8F58-13DA222BFA42}"/>
    <cellStyle name="入力 4 2 2 7 6 2 2" xfId="38882" xr:uid="{26F8F7C3-8A5B-46C8-B6DC-2D58D042BE0B}"/>
    <cellStyle name="入力 4 2 2 7 6 3" xfId="28123" xr:uid="{2E81B6D0-0DF0-451D-815C-71B4A2316512}"/>
    <cellStyle name="入力 4 2 2 7 7" xfId="7115" xr:uid="{39036130-9611-4F8B-B774-39B95D6B11BD}"/>
    <cellStyle name="入力 4 2 2 7 7 2" xfId="17871" xr:uid="{1B2CFD6C-12F1-4392-8649-F5CA9990B764}"/>
    <cellStyle name="入力 4 2 2 7 7 2 2" xfId="39561" xr:uid="{07145282-EBFF-462C-BE96-99128FD72A45}"/>
    <cellStyle name="入力 4 2 2 7 7 3" xfId="28802" xr:uid="{AB387F84-418D-47CD-A6A1-DF4BD1E79A79}"/>
    <cellStyle name="入力 4 2 2 7 8" xfId="7778" xr:uid="{5C5E7337-D8C3-421E-B541-1CDC357CB7C6}"/>
    <cellStyle name="入力 4 2 2 7 8 2" xfId="18534" xr:uid="{FB005A5F-3842-4639-8106-2C2CDB9B2743}"/>
    <cellStyle name="入力 4 2 2 7 8 2 2" xfId="40225" xr:uid="{49171A38-ECDE-4971-AF26-58D148018CFA}"/>
    <cellStyle name="入力 4 2 2 7 8 3" xfId="29466" xr:uid="{41869E06-79D0-4E98-A3A4-60ADE544A9D0}"/>
    <cellStyle name="入力 4 2 2 7 9" xfId="8414" xr:uid="{EBE9C84A-3A0F-42FE-92AB-514685E01FBB}"/>
    <cellStyle name="入力 4 2 2 7 9 2" xfId="19170" xr:uid="{34AA48FE-0AFE-4C08-B2FC-ECDB22049C41}"/>
    <cellStyle name="入力 4 2 2 7 9 2 2" xfId="40861" xr:uid="{1883579A-A024-4C79-AC23-560F2B55FB23}"/>
    <cellStyle name="入力 4 2 2 7 9 3" xfId="30102" xr:uid="{75D7523F-2B84-4D49-BD1A-42269FB0DDA1}"/>
    <cellStyle name="入力 4 2 2 8" xfId="3125" xr:uid="{A49C5120-E466-4BD1-ADB9-52AEC11E77E7}"/>
    <cellStyle name="入力 4 2 2 8 10" xfId="9153" xr:uid="{B81AF754-4FC5-4559-9FC2-CFB3EB50BECE}"/>
    <cellStyle name="入力 4 2 2 8 10 2" xfId="19910" xr:uid="{EE47EBDF-2D38-4C5C-970C-C9EA6D27BC3E}"/>
    <cellStyle name="入力 4 2 2 8 10 2 2" xfId="41601" xr:uid="{BCB7C22E-5E56-41A1-823C-6E250927F5CA}"/>
    <cellStyle name="入力 4 2 2 8 10 3" xfId="30842" xr:uid="{FF9504BA-93A2-450C-8ECB-2030E39A97D2}"/>
    <cellStyle name="入力 4 2 2 8 11" xfId="9779" xr:uid="{BDCE2DC1-27BE-4D06-A732-D356FE142DD0}"/>
    <cellStyle name="入力 4 2 2 8 11 2" xfId="20536" xr:uid="{01274D27-96BA-430A-B4E4-4C899B8B7354}"/>
    <cellStyle name="入力 4 2 2 8 11 2 2" xfId="42227" xr:uid="{2A36D1F4-8558-43AF-B0E7-FBAB24A9D9F1}"/>
    <cellStyle name="入力 4 2 2 8 11 3" xfId="31468" xr:uid="{0FD2BD8F-C5D9-4412-A331-5CA6067853A1}"/>
    <cellStyle name="入力 4 2 2 8 12" xfId="10414" xr:uid="{90F5CC2F-7FE3-4AC6-9BCB-5019D9F1854A}"/>
    <cellStyle name="入力 4 2 2 8 12 2" xfId="21171" xr:uid="{21FE7634-67C4-41BF-B2FF-81CBC9FDF523}"/>
    <cellStyle name="入力 4 2 2 8 12 2 2" xfId="42862" xr:uid="{690E48C2-2F4D-4DF8-83D6-459DB4A7AB36}"/>
    <cellStyle name="入力 4 2 2 8 12 3" xfId="32103" xr:uid="{0B87E3F4-37CC-4547-BD4C-B588A4408014}"/>
    <cellStyle name="入力 4 2 2 8 13" xfId="11066" xr:uid="{A9BD5D21-A94B-4EFC-B816-872C04785264}"/>
    <cellStyle name="入力 4 2 2 8 13 2" xfId="21823" xr:uid="{1966B2AD-4DFB-48A0-A2F4-806C0C887BCC}"/>
    <cellStyle name="入力 4 2 2 8 13 2 2" xfId="43514" xr:uid="{6204827A-B3E1-4DBD-9BEA-8CDA721AD309}"/>
    <cellStyle name="入力 4 2 2 8 13 3" xfId="32755" xr:uid="{0816FCE3-ADF0-4007-83BC-B4128D9EC24B}"/>
    <cellStyle name="入力 4 2 2 8 14" xfId="11691" xr:uid="{6B497C5E-474A-4947-BEFB-9B3CAEE6D680}"/>
    <cellStyle name="入力 4 2 2 8 14 2" xfId="22448" xr:uid="{68E5F042-6A74-4E68-ADA3-5F935463643F}"/>
    <cellStyle name="入力 4 2 2 8 14 2 2" xfId="44139" xr:uid="{C528CC17-2100-446E-B8C2-16651513EF2E}"/>
    <cellStyle name="入力 4 2 2 8 14 3" xfId="33380" xr:uid="{1301A86C-1F63-4B59-9794-45F51338C031}"/>
    <cellStyle name="入力 4 2 2 8 15" xfId="12296" xr:uid="{B13489BB-B330-4C29-B13B-8841A974DC10}"/>
    <cellStyle name="入力 4 2 2 8 15 2" xfId="23053" xr:uid="{0EDA3C90-B68D-4D38-9B89-B19F89F7870F}"/>
    <cellStyle name="入力 4 2 2 8 15 2 2" xfId="44744" xr:uid="{C1D82D24-4EA7-4FC5-8499-DA8E5BD701BB}"/>
    <cellStyle name="入力 4 2 2 8 15 3" xfId="33985" xr:uid="{49B9C875-A821-4D33-9A05-300A42FAC508}"/>
    <cellStyle name="入力 4 2 2 8 16" xfId="12925" xr:uid="{AB047048-8AB8-4FA7-85B2-54C35E5A7296}"/>
    <cellStyle name="入力 4 2 2 8 16 2" xfId="23682" xr:uid="{26BD74DC-1CD9-40B8-8C89-AE32AA1912FF}"/>
    <cellStyle name="入力 4 2 2 8 16 2 2" xfId="45373" xr:uid="{48E48C42-1F6F-467E-B382-430960CD2515}"/>
    <cellStyle name="入力 4 2 2 8 16 3" xfId="34614" xr:uid="{807B90F6-043A-405B-9C4C-A662A3399401}"/>
    <cellStyle name="入力 4 2 2 8 17" xfId="13596" xr:uid="{21F427F9-21F6-4586-BF83-438C521C3DB4}"/>
    <cellStyle name="入力 4 2 2 8 17 2" xfId="35285" xr:uid="{688959A7-3662-4413-B00F-2D8FE5234DB1}"/>
    <cellStyle name="入力 4 2 2 8 18" xfId="24525" xr:uid="{8269A767-18EB-4F2E-9FB9-3C1FFE8ACE89}"/>
    <cellStyle name="入力 4 2 2 8 19" xfId="46223" xr:uid="{867839F1-C33A-4575-8AA5-4DAF3899D2B8}"/>
    <cellStyle name="入力 4 2 2 8 2" xfId="3777" xr:uid="{A188C989-262D-41CD-9408-74832713C945}"/>
    <cellStyle name="入力 4 2 2 8 2 2" xfId="14533" xr:uid="{EBDAC9EA-A137-42BE-8C20-CBD167BF6C28}"/>
    <cellStyle name="入力 4 2 2 8 2 2 2" xfId="36223" xr:uid="{70D112A3-4F54-497F-9BD8-5B1161CE50B0}"/>
    <cellStyle name="入力 4 2 2 8 2 2 3" xfId="50434" xr:uid="{FBF2F51D-D8B3-4B9B-933B-52853945AC75}"/>
    <cellStyle name="入力 4 2 2 8 2 3" xfId="25465" xr:uid="{7F906404-FE25-4F98-B26D-095C9D5035C9}"/>
    <cellStyle name="入力 4 2 2 8 2 4" xfId="48265" xr:uid="{A7EE8D77-552B-42EA-94FC-78243BC2E033}"/>
    <cellStyle name="入力 4 2 2 8 20" xfId="46901" xr:uid="{D01CE901-7D68-4741-BB1E-DD72AB1A1088}"/>
    <cellStyle name="入力 4 2 2 8 21" xfId="47585" xr:uid="{CBAA1AF7-B150-4B42-B22B-5B3F5286C87B}"/>
    <cellStyle name="入力 4 2 2 8 3" xfId="4457" xr:uid="{724DBFB1-24FC-47F0-B4C0-A4896F7B741B}"/>
    <cellStyle name="入力 4 2 2 8 3 2" xfId="15213" xr:uid="{16102EC8-53D1-4835-9C3F-1A0CD57EAA1E}"/>
    <cellStyle name="入力 4 2 2 8 3 2 2" xfId="36903" xr:uid="{0BAE5AFA-DFB6-458C-8C31-E9541A5A1385}"/>
    <cellStyle name="入力 4 2 2 8 3 2 3" xfId="51114" xr:uid="{16263311-6874-44DA-B9E5-522511BB7DA2}"/>
    <cellStyle name="入力 4 2 2 8 3 3" xfId="26145" xr:uid="{89499331-27D9-4F93-924F-A6AA339FD4A6}"/>
    <cellStyle name="入力 4 2 2 8 3 4" xfId="48945" xr:uid="{50670F6A-C134-4D34-9F20-2FD243EEB78D}"/>
    <cellStyle name="入力 4 2 2 8 4" xfId="5133" xr:uid="{154C05B1-4903-4156-BAA1-AB7F21B09484}"/>
    <cellStyle name="入力 4 2 2 8 4 2" xfId="15889" xr:uid="{996F24BC-1525-479E-9107-1A516F9B8DDC}"/>
    <cellStyle name="入力 4 2 2 8 4 2 2" xfId="37579" xr:uid="{8139277A-2B46-45DF-9B70-7581BF06D53F}"/>
    <cellStyle name="入力 4 2 2 8 4 3" xfId="26821" xr:uid="{4F1E5B6B-EF57-434C-A5FC-8908F72347A3}"/>
    <cellStyle name="入力 4 2 2 8 4 4" xfId="49754" xr:uid="{520CBF28-AD09-440E-91D9-8773130F77FE}"/>
    <cellStyle name="入力 4 2 2 8 5" xfId="5813" xr:uid="{A202B9A7-E006-4404-9708-DAFEEB8CD8B8}"/>
    <cellStyle name="入力 4 2 2 8 5 2" xfId="16569" xr:uid="{F95E7A3D-A56D-4810-B018-7B72AA216A3B}"/>
    <cellStyle name="入力 4 2 2 8 5 2 2" xfId="38259" xr:uid="{E0842993-FBD2-481A-AAA2-6B4C5C5D4E45}"/>
    <cellStyle name="入力 4 2 2 8 5 3" xfId="27500" xr:uid="{79C89B1F-452F-44E9-A9E1-EA19D8587518}"/>
    <cellStyle name="入力 4 2 2 8 6" xfId="6496" xr:uid="{3FE0740A-0BDB-434E-85CF-F9DE46C89CD2}"/>
    <cellStyle name="入力 4 2 2 8 6 2" xfId="17252" xr:uid="{31BE97D8-734A-445B-B3DB-05BC1F9A0DC3}"/>
    <cellStyle name="入力 4 2 2 8 6 2 2" xfId="38942" xr:uid="{5DC75FE9-9B23-4A91-AFC4-B432F75FF4DF}"/>
    <cellStyle name="入力 4 2 2 8 6 3" xfId="28183" xr:uid="{DF004F6C-54E9-4F42-82B8-48E65C908935}"/>
    <cellStyle name="入力 4 2 2 8 7" xfId="7175" xr:uid="{C0A4C624-15CC-46D0-B18A-46F00AF40AA3}"/>
    <cellStyle name="入力 4 2 2 8 7 2" xfId="17931" xr:uid="{12ACE6E5-ECC7-4D5A-900A-456A7D3A04F1}"/>
    <cellStyle name="入力 4 2 2 8 7 2 2" xfId="39621" xr:uid="{68DD0E8F-2964-4942-8853-7D49A353D798}"/>
    <cellStyle name="入力 4 2 2 8 7 3" xfId="28862" xr:uid="{66794015-B56E-4F19-B310-037822CA2D3D}"/>
    <cellStyle name="入力 4 2 2 8 8" xfId="7838" xr:uid="{FCB33278-99C1-406A-BECA-657046EB6A02}"/>
    <cellStyle name="入力 4 2 2 8 8 2" xfId="18594" xr:uid="{53BD2D76-4BCE-46A4-AFC0-F372FC4E40A0}"/>
    <cellStyle name="入力 4 2 2 8 8 2 2" xfId="40285" xr:uid="{9DDF9424-4CB5-48A8-888D-6C43B860C281}"/>
    <cellStyle name="入力 4 2 2 8 8 3" xfId="29526" xr:uid="{365913E5-3291-4AEB-903B-4A2806F811E9}"/>
    <cellStyle name="入力 4 2 2 8 9" xfId="8474" xr:uid="{0F968E5E-197B-4B36-A912-8E6AA38DCEC4}"/>
    <cellStyle name="入力 4 2 2 8 9 2" xfId="19230" xr:uid="{E5DAB0BD-6337-47DE-A3E7-718CF2F43F7B}"/>
    <cellStyle name="入力 4 2 2 8 9 2 2" xfId="40921" xr:uid="{08CC37EC-D1C7-4821-BAB0-23BD3EBFFF81}"/>
    <cellStyle name="入力 4 2 2 8 9 3" xfId="30162" xr:uid="{14EFC003-CFB0-4B2F-8E0F-62FF27DC0BD4}"/>
    <cellStyle name="入力 4 2 2 9" xfId="3185" xr:uid="{1E0B0D37-8291-4E53-A6A0-1B1C1F87C0B7}"/>
    <cellStyle name="入力 4 2 2 9 10" xfId="9213" xr:uid="{6B2EE425-03B2-4503-8A83-1472433B3504}"/>
    <cellStyle name="入力 4 2 2 9 10 2" xfId="19970" xr:uid="{644971C4-33EC-4CA3-820A-18642981CEC4}"/>
    <cellStyle name="入力 4 2 2 9 10 2 2" xfId="41661" xr:uid="{E89CED58-3008-41CF-9102-DED3DCB6EE04}"/>
    <cellStyle name="入力 4 2 2 9 10 3" xfId="30902" xr:uid="{7FA26B8B-EDBA-4CC9-89F4-5AB901793E85}"/>
    <cellStyle name="入力 4 2 2 9 11" xfId="9839" xr:uid="{88B7705A-DE74-4A30-B409-87E259D204D5}"/>
    <cellStyle name="入力 4 2 2 9 11 2" xfId="20596" xr:uid="{FC8A6C81-2EE4-4CCF-A93E-8A128F225C36}"/>
    <cellStyle name="入力 4 2 2 9 11 2 2" xfId="42287" xr:uid="{2705AEE8-FDBC-4EF3-8A5F-B0C45C8A680D}"/>
    <cellStyle name="入力 4 2 2 9 11 3" xfId="31528" xr:uid="{5BD8A58D-43A9-4B8E-BF14-854A5EC2719C}"/>
    <cellStyle name="入力 4 2 2 9 12" xfId="10474" xr:uid="{14098EB5-18EE-4DC5-ADC3-14B0FD882A78}"/>
    <cellStyle name="入力 4 2 2 9 12 2" xfId="21231" xr:uid="{0A2C7967-6F2C-467F-9B8B-A59B72C48BD3}"/>
    <cellStyle name="入力 4 2 2 9 12 2 2" xfId="42922" xr:uid="{CDE27DB8-8669-41FE-BE32-CB5650C9A72A}"/>
    <cellStyle name="入力 4 2 2 9 12 3" xfId="32163" xr:uid="{D4EC26FC-FBCE-442D-804F-F80371265262}"/>
    <cellStyle name="入力 4 2 2 9 13" xfId="11126" xr:uid="{5303F561-271B-4D53-9A85-153F77644603}"/>
    <cellStyle name="入力 4 2 2 9 13 2" xfId="21883" xr:uid="{7384F5F3-C283-4487-9E2F-45F5F9DA93E6}"/>
    <cellStyle name="入力 4 2 2 9 13 2 2" xfId="43574" xr:uid="{1B726673-D011-4F70-AA66-2524D9777B69}"/>
    <cellStyle name="入力 4 2 2 9 13 3" xfId="32815" xr:uid="{D3B7994E-BBC8-4380-9ACD-44E09CE42DF1}"/>
    <cellStyle name="入力 4 2 2 9 14" xfId="11751" xr:uid="{E0A873FB-5C5F-4C73-8655-DB19DAD08FE4}"/>
    <cellStyle name="入力 4 2 2 9 14 2" xfId="22508" xr:uid="{24804F2F-F7C2-458E-9AF6-78EF98E6A57E}"/>
    <cellStyle name="入力 4 2 2 9 14 2 2" xfId="44199" xr:uid="{49FAA810-011B-47D8-8DDD-F6D64DB3210E}"/>
    <cellStyle name="入力 4 2 2 9 14 3" xfId="33440" xr:uid="{92ED5D63-72CF-4A06-8438-165F74AC7342}"/>
    <cellStyle name="入力 4 2 2 9 15" xfId="12356" xr:uid="{7696C18A-3B32-45B5-B6E9-A9F1C7A1D2E2}"/>
    <cellStyle name="入力 4 2 2 9 15 2" xfId="23113" xr:uid="{604B42FE-B449-4684-9821-AA30D6F6DBB0}"/>
    <cellStyle name="入力 4 2 2 9 15 2 2" xfId="44804" xr:uid="{FAF6C71D-9BCB-43EB-840E-DDC8B4C7C556}"/>
    <cellStyle name="入力 4 2 2 9 15 3" xfId="34045" xr:uid="{F98855F7-480A-41BD-B524-0B435E25E9F9}"/>
    <cellStyle name="入力 4 2 2 9 16" xfId="12985" xr:uid="{2F0934C4-2141-4CDE-8135-17718D826107}"/>
    <cellStyle name="入力 4 2 2 9 16 2" xfId="23742" xr:uid="{8D35ED6F-F00A-4304-84E9-8642502F9960}"/>
    <cellStyle name="入力 4 2 2 9 16 2 2" xfId="45433" xr:uid="{F547E36C-515E-4D4E-8F41-54A8055C289D}"/>
    <cellStyle name="入力 4 2 2 9 16 3" xfId="34674" xr:uid="{6D0F6C34-75FD-4A88-8941-61C5C232FD9C}"/>
    <cellStyle name="入力 4 2 2 9 17" xfId="13656" xr:uid="{C3FE8071-CB4B-4EF8-AE6D-5A806335653D}"/>
    <cellStyle name="入力 4 2 2 9 17 2" xfId="35345" xr:uid="{0251698D-CEDF-480E-B81E-D0ABE60F52D2}"/>
    <cellStyle name="入力 4 2 2 9 18" xfId="24585" xr:uid="{C08D630E-4352-4BF1-977C-9E1A30136452}"/>
    <cellStyle name="入力 4 2 2 9 19" xfId="46283" xr:uid="{497415D0-1FD1-4872-88B4-B038AC7D309E}"/>
    <cellStyle name="入力 4 2 2 9 2" xfId="3837" xr:uid="{E889F875-DB59-456C-B8FC-D4B257DBA31E}"/>
    <cellStyle name="入力 4 2 2 9 2 2" xfId="14593" xr:uid="{638BA858-1C22-42F8-BAB7-CA379E6A7944}"/>
    <cellStyle name="入力 4 2 2 9 2 2 2" xfId="36283" xr:uid="{C33FE3DF-9C94-44FA-A0FF-9A5F3A722720}"/>
    <cellStyle name="入力 4 2 2 9 2 2 3" xfId="50494" xr:uid="{40E1D71D-8C65-4414-B881-BA0F84F32992}"/>
    <cellStyle name="入力 4 2 2 9 2 3" xfId="25525" xr:uid="{00E0EC44-64C8-4F64-AB7A-16768F95A7BF}"/>
    <cellStyle name="入力 4 2 2 9 2 4" xfId="48325" xr:uid="{5AD4B2C1-76C6-4852-B18E-C6C2160C8C4B}"/>
    <cellStyle name="入力 4 2 2 9 20" xfId="46961" xr:uid="{36E1160D-2227-40A3-B45B-3F3FA48602E2}"/>
    <cellStyle name="入力 4 2 2 9 21" xfId="47645" xr:uid="{A2AC2BA2-FF69-4A3A-9FCA-45238B646FA0}"/>
    <cellStyle name="入力 4 2 2 9 3" xfId="4517" xr:uid="{9F537371-F824-482C-A228-1195D7976F85}"/>
    <cellStyle name="入力 4 2 2 9 3 2" xfId="15273" xr:uid="{89197E5E-C277-49FD-AC73-0C8B913000D0}"/>
    <cellStyle name="入力 4 2 2 9 3 2 2" xfId="36963" xr:uid="{9D1D999F-24A1-42AA-B137-FDF03AD76C35}"/>
    <cellStyle name="入力 4 2 2 9 3 2 3" xfId="51174" xr:uid="{EEE0170F-A03F-43F6-BF64-A61847EB2696}"/>
    <cellStyle name="入力 4 2 2 9 3 3" xfId="26205" xr:uid="{43725054-FC92-41FB-9F76-E46A6A1A4805}"/>
    <cellStyle name="入力 4 2 2 9 3 4" xfId="49005" xr:uid="{060A9B37-07CB-46AB-B4C4-71C8B5A0313F}"/>
    <cellStyle name="入力 4 2 2 9 4" xfId="5193" xr:uid="{A056E4CE-8DCF-440D-9C34-ACAC64A547BE}"/>
    <cellStyle name="入力 4 2 2 9 4 2" xfId="15949" xr:uid="{AC518731-2404-4C12-8708-4717FFDDACAF}"/>
    <cellStyle name="入力 4 2 2 9 4 2 2" xfId="37639" xr:uid="{68AA1838-B3B3-4005-B115-B6904A5C82EB}"/>
    <cellStyle name="入力 4 2 2 9 4 3" xfId="26881" xr:uid="{B74106C7-14D9-452A-83B2-DD6500AD2C10}"/>
    <cellStyle name="入力 4 2 2 9 4 4" xfId="49814" xr:uid="{7AA04700-E9DF-4F1A-813D-430434EC3943}"/>
    <cellStyle name="入力 4 2 2 9 5" xfId="5873" xr:uid="{8825F216-C310-495F-84EF-C650FB9AA32D}"/>
    <cellStyle name="入力 4 2 2 9 5 2" xfId="16629" xr:uid="{92594229-C21B-4BD5-BB7B-F6004093FCE8}"/>
    <cellStyle name="入力 4 2 2 9 5 2 2" xfId="38319" xr:uid="{5EA0820F-EF56-4CD3-9BC1-BD5CD9C004A3}"/>
    <cellStyle name="入力 4 2 2 9 5 3" xfId="27560" xr:uid="{C1F6FDC2-16E6-4CBE-952B-B89711ADEDB7}"/>
    <cellStyle name="入力 4 2 2 9 6" xfId="6556" xr:uid="{977AF6D1-BC87-4C48-8828-5A849C696F8F}"/>
    <cellStyle name="入力 4 2 2 9 6 2" xfId="17312" xr:uid="{8F32DF8B-082C-4F9B-911E-101BAB1E74B6}"/>
    <cellStyle name="入力 4 2 2 9 6 2 2" xfId="39002" xr:uid="{61FDF2FB-DC1B-4376-984A-E0200C0157F8}"/>
    <cellStyle name="入力 4 2 2 9 6 3" xfId="28243" xr:uid="{9E70B415-3B65-4934-9D27-C52E68B07A71}"/>
    <cellStyle name="入力 4 2 2 9 7" xfId="7235" xr:uid="{3ED4FF7B-179F-4D64-BDAE-6BD159025973}"/>
    <cellStyle name="入力 4 2 2 9 7 2" xfId="17991" xr:uid="{0A6A0CEF-3BA7-4DD4-B788-E252CBCB4C2B}"/>
    <cellStyle name="入力 4 2 2 9 7 2 2" xfId="39681" xr:uid="{03D1175D-1CD5-4B31-A672-79E9F80ADD44}"/>
    <cellStyle name="入力 4 2 2 9 7 3" xfId="28922" xr:uid="{A96EF90F-5A27-4AAF-8C89-F2A4E3FA5A4F}"/>
    <cellStyle name="入力 4 2 2 9 8" xfId="7898" xr:uid="{51FD8864-FC3B-4F37-96F6-A5A16E21A77D}"/>
    <cellStyle name="入力 4 2 2 9 8 2" xfId="18654" xr:uid="{D29EC02E-23B7-4560-B7DD-463B50FD8C79}"/>
    <cellStyle name="入力 4 2 2 9 8 2 2" xfId="40345" xr:uid="{66375102-4E81-4803-B02A-A3E021F88A98}"/>
    <cellStyle name="入力 4 2 2 9 8 3" xfId="29586" xr:uid="{DC5C4943-1A9F-40D9-8112-2423D1C13CBB}"/>
    <cellStyle name="入力 4 2 2 9 9" xfId="8534" xr:uid="{072AE924-111E-497B-A1E9-269982456F20}"/>
    <cellStyle name="入力 4 2 2 9 9 2" xfId="19290" xr:uid="{82B49250-1F7C-4681-BADC-D5E7B6A64B68}"/>
    <cellStyle name="入力 4 2 2 9 9 2 2" xfId="40981" xr:uid="{ADCB0D8A-E2D6-4B12-AE15-186FCF44A415}"/>
    <cellStyle name="入力 4 2 2 9 9 3" xfId="30222" xr:uid="{6303C1A5-1037-47BD-932F-307403A07E17}"/>
    <cellStyle name="入力 4 2 20" xfId="6023" xr:uid="{2AA66C70-CA29-4E80-83DB-CD22C96E32C5}"/>
    <cellStyle name="入力 4 2 20 2" xfId="16779" xr:uid="{667ECE7C-17F9-4759-A541-0230995C561E}"/>
    <cellStyle name="入力 4 2 20 2 2" xfId="38469" xr:uid="{F2FC7346-E4B8-460B-9385-721801AD5657}"/>
    <cellStyle name="入力 4 2 20 3" xfId="27710" xr:uid="{04560011-F119-40FC-8222-E87C6AB4AA35}"/>
    <cellStyle name="入力 4 2 21" xfId="2745" xr:uid="{3DEE30E5-3282-47E7-9DE0-9F03F23F1B5D}"/>
    <cellStyle name="入力 4 2 21 2" xfId="14051" xr:uid="{40A4F135-E3D4-4ACD-9B12-7FC08E9B80EC}"/>
    <cellStyle name="入力 4 2 21 2 2" xfId="35741" xr:uid="{EB0E2A2F-71B6-42DF-8E82-3B410320D8A4}"/>
    <cellStyle name="入力 4 2 21 3" xfId="24982" xr:uid="{89DB07F4-1293-40B2-9E8F-C06D8DBB7B80}"/>
    <cellStyle name="入力 4 2 22" xfId="6785" xr:uid="{C13CDF5A-8E49-4454-87AA-B3F865EAC81C}"/>
    <cellStyle name="入力 4 2 22 2" xfId="17541" xr:uid="{92FD0EC0-C9E8-4860-B200-FAAB3174E517}"/>
    <cellStyle name="入力 4 2 22 2 2" xfId="39231" xr:uid="{4EC9BF81-3E0E-444B-AE64-DAEEE4ECFAD6}"/>
    <cellStyle name="入力 4 2 22 3" xfId="28472" xr:uid="{A08A0632-5235-4900-8260-173C48E91C13}"/>
    <cellStyle name="入力 4 2 23" xfId="7455" xr:uid="{26B2EDCD-8A26-48AB-920C-FE3B05CA3F6D}"/>
    <cellStyle name="入力 4 2 23 2" xfId="18211" xr:uid="{7AA7AF37-9C8F-4DB3-AD09-54C4FFD9D667}"/>
    <cellStyle name="入力 4 2 23 2 2" xfId="39901" xr:uid="{16B4674F-97F8-41DB-B58D-2299AD939E3D}"/>
    <cellStyle name="入力 4 2 23 3" xfId="29142" xr:uid="{8D4F220C-4633-4A8B-934D-5133C572F877}"/>
    <cellStyle name="入力 4 2 24" xfId="2767" xr:uid="{4439D092-07F3-499C-9B93-C5833BB5E7CB}"/>
    <cellStyle name="入力 4 2 24 2" xfId="14073" xr:uid="{ADA3500D-64EB-47F1-A37C-6B254AB8FF43}"/>
    <cellStyle name="入力 4 2 24 2 2" xfId="35763" xr:uid="{DD5630A1-E87E-4237-B1D5-6896144DED9E}"/>
    <cellStyle name="入力 4 2 24 3" xfId="25004" xr:uid="{6B340ED9-94FD-4ABE-8456-107860F022C4}"/>
    <cellStyle name="入力 4 2 25" xfId="11934" xr:uid="{F9A2CF74-BCBB-44FA-ADB8-3F9E8282DAA8}"/>
    <cellStyle name="入力 4 2 25 2" xfId="22691" xr:uid="{63830C39-BCA8-4F93-9245-D6692E9BCE07}"/>
    <cellStyle name="入力 4 2 25 2 2" xfId="44382" xr:uid="{14D88124-C396-438A-93B0-C799CBFE5C3C}"/>
    <cellStyle name="入力 4 2 25 3" xfId="33623" xr:uid="{9E391137-D1CA-4CB5-A0A4-0C36C1C4E3AD}"/>
    <cellStyle name="入力 4 2 26" xfId="24055" xr:uid="{8835B557-CFFB-4B13-A65A-F6C2FA826E05}"/>
    <cellStyle name="入力 4 2 27" xfId="45753" xr:uid="{8F1420CD-67F5-48A6-93AE-F792A8419CBF}"/>
    <cellStyle name="入力 4 2 28" xfId="46431" xr:uid="{865B4A7F-D143-457A-A5FE-E40DCAF574A0}"/>
    <cellStyle name="入力 4 2 29" xfId="47115" xr:uid="{FD3CFA74-5EB9-491D-B4AD-C3EEB3FB0B1F}"/>
    <cellStyle name="入力 4 2 3" xfId="2478" xr:uid="{181C1FBB-177C-413D-A45B-51408860AEAF}"/>
    <cellStyle name="入力 4 2 3 10" xfId="3260" xr:uid="{2C87803D-B65B-498D-A171-B914BE2584A2}"/>
    <cellStyle name="入力 4 2 3 10 10" xfId="9288" xr:uid="{C0946497-8D07-43B2-A811-C8E27D39EA7B}"/>
    <cellStyle name="入力 4 2 3 10 10 2" xfId="20045" xr:uid="{28E3E2B3-27F6-4EA0-8142-79284ACBA662}"/>
    <cellStyle name="入力 4 2 3 10 10 2 2" xfId="41736" xr:uid="{497BD8C7-D09C-4962-A34F-DB51B55B2272}"/>
    <cellStyle name="入力 4 2 3 10 10 3" xfId="30977" xr:uid="{11960D91-6B54-4905-AA51-6EBEA854C608}"/>
    <cellStyle name="入力 4 2 3 10 11" xfId="9914" xr:uid="{A6EB89E7-507A-468A-A17E-D88FACD23FA8}"/>
    <cellStyle name="入力 4 2 3 10 11 2" xfId="20671" xr:uid="{11ABBAE6-C56D-4B65-879C-568BE05ED278}"/>
    <cellStyle name="入力 4 2 3 10 11 2 2" xfId="42362" xr:uid="{424C9587-7918-442E-96A4-B13AE6946C6E}"/>
    <cellStyle name="入力 4 2 3 10 11 3" xfId="31603" xr:uid="{46C82DA2-E1BE-4988-A3D4-9B6175C8E422}"/>
    <cellStyle name="入力 4 2 3 10 12" xfId="10549" xr:uid="{8E85B6EB-2180-471E-B8F3-CBE6D25EEC64}"/>
    <cellStyle name="入力 4 2 3 10 12 2" xfId="21306" xr:uid="{BCF37904-E072-493E-ADC6-D97D80A84ACC}"/>
    <cellStyle name="入力 4 2 3 10 12 2 2" xfId="42997" xr:uid="{E1CAA70B-709E-484A-BC6F-17F929D2085F}"/>
    <cellStyle name="入力 4 2 3 10 12 3" xfId="32238" xr:uid="{983873A4-7629-4587-B1DD-94D694510CC2}"/>
    <cellStyle name="入力 4 2 3 10 13" xfId="11201" xr:uid="{849248F2-132D-4195-BC40-413C2A52163E}"/>
    <cellStyle name="入力 4 2 3 10 13 2" xfId="21958" xr:uid="{F8DC2971-CA8B-44DE-B745-4A6D776B1806}"/>
    <cellStyle name="入力 4 2 3 10 13 2 2" xfId="43649" xr:uid="{6EA5EE77-333E-4C63-B496-30BCD39F1D6A}"/>
    <cellStyle name="入力 4 2 3 10 13 3" xfId="32890" xr:uid="{AD940647-5BFF-44D5-9876-C8B1791BFC58}"/>
    <cellStyle name="入力 4 2 3 10 14" xfId="11826" xr:uid="{C2D555AA-5F90-4603-B01A-7F30CBE4C66C}"/>
    <cellStyle name="入力 4 2 3 10 14 2" xfId="22583" xr:uid="{6AC85864-2F3E-4D9F-8D77-6C3361A1B230}"/>
    <cellStyle name="入力 4 2 3 10 14 2 2" xfId="44274" xr:uid="{9CC3E00C-FA02-4CA8-987F-1624A273730F}"/>
    <cellStyle name="入力 4 2 3 10 14 3" xfId="33515" xr:uid="{2B63C9F2-644C-4315-9D23-C39A59C838FA}"/>
    <cellStyle name="入力 4 2 3 10 15" xfId="12431" xr:uid="{D9F5322C-E7D7-492B-B46F-41F3B275D31A}"/>
    <cellStyle name="入力 4 2 3 10 15 2" xfId="23188" xr:uid="{82B26112-4D0B-4F6F-9905-7A294D8E2882}"/>
    <cellStyle name="入力 4 2 3 10 15 2 2" xfId="44879" xr:uid="{B1E02880-D173-4F78-85D8-5F8597CB710C}"/>
    <cellStyle name="入力 4 2 3 10 15 3" xfId="34120" xr:uid="{6B62DC7E-48D9-4B46-BA55-A891B72E4937}"/>
    <cellStyle name="入力 4 2 3 10 16" xfId="13060" xr:uid="{2E6C51B4-0597-4683-8E22-A5ECA754C8D9}"/>
    <cellStyle name="入力 4 2 3 10 16 2" xfId="23817" xr:uid="{A78718F3-1D6A-4EEC-BD72-A3E870AA1BEB}"/>
    <cellStyle name="入力 4 2 3 10 16 2 2" xfId="45508" xr:uid="{5B78086D-2A09-4BD5-BC15-FF8D3B243045}"/>
    <cellStyle name="入力 4 2 3 10 16 3" xfId="34749" xr:uid="{3671B4C9-7FA2-4D54-A654-4771187BC022}"/>
    <cellStyle name="入力 4 2 3 10 17" xfId="13731" xr:uid="{F2C800A3-E457-426F-97A1-15BB4E644557}"/>
    <cellStyle name="入力 4 2 3 10 17 2" xfId="35420" xr:uid="{D2E6E663-BB43-4865-AF2B-054BBAE3D7B0}"/>
    <cellStyle name="入力 4 2 3 10 18" xfId="24660" xr:uid="{159EA412-A727-4372-B441-5FAB24375B1C}"/>
    <cellStyle name="入力 4 2 3 10 19" xfId="46358" xr:uid="{21A68DE9-4193-48B1-A6C4-407C0A51F160}"/>
    <cellStyle name="入力 4 2 3 10 2" xfId="3912" xr:uid="{D5EC3909-F3BD-4218-83DF-95C7ED5D1AF2}"/>
    <cellStyle name="入力 4 2 3 10 2 2" xfId="14668" xr:uid="{382855AC-A194-45E4-8ABB-CEE43567C36A}"/>
    <cellStyle name="入力 4 2 3 10 2 2 2" xfId="36358" xr:uid="{91899457-D053-40DB-91EE-FAC3AE85D81E}"/>
    <cellStyle name="入力 4 2 3 10 2 2 3" xfId="50569" xr:uid="{62E96D1D-9BD1-430A-B50A-AC3749764704}"/>
    <cellStyle name="入力 4 2 3 10 2 3" xfId="25600" xr:uid="{B66F70AD-857C-4EF7-9D66-20E58E55699A}"/>
    <cellStyle name="入力 4 2 3 10 2 4" xfId="48400" xr:uid="{098D1804-6610-4ACC-B1D1-8CFF8D85ED21}"/>
    <cellStyle name="入力 4 2 3 10 20" xfId="47036" xr:uid="{01CB00A7-03E3-48DF-8947-B4FCE4CD10D6}"/>
    <cellStyle name="入力 4 2 3 10 21" xfId="47720" xr:uid="{81E2E816-5653-4A9E-93B5-3505F55DC87C}"/>
    <cellStyle name="入力 4 2 3 10 3" xfId="4592" xr:uid="{B653704B-B4D6-4179-A5E7-38E7A5577C90}"/>
    <cellStyle name="入力 4 2 3 10 3 2" xfId="15348" xr:uid="{9AA12202-DD94-4D4B-84DA-C25FCA99B72D}"/>
    <cellStyle name="入力 4 2 3 10 3 2 2" xfId="37038" xr:uid="{D9E70CB2-BFFE-49B0-B47B-3528C9C91EF0}"/>
    <cellStyle name="入力 4 2 3 10 3 2 3" xfId="51249" xr:uid="{215F8F28-2180-43AB-BAB9-ECCB8B1D7A00}"/>
    <cellStyle name="入力 4 2 3 10 3 3" xfId="26280" xr:uid="{D2B5B089-90CF-486F-86EA-0E3130A4D2D0}"/>
    <cellStyle name="入力 4 2 3 10 3 4" xfId="49080" xr:uid="{DAF0C0FF-6836-46F6-BC9C-8EE64914D912}"/>
    <cellStyle name="入力 4 2 3 10 4" xfId="5268" xr:uid="{3A3EA366-D410-4FF9-9FCD-5D22F62C23C5}"/>
    <cellStyle name="入力 4 2 3 10 4 2" xfId="16024" xr:uid="{AE994576-879B-414F-9A32-EBDD1F73DCEF}"/>
    <cellStyle name="入力 4 2 3 10 4 2 2" xfId="37714" xr:uid="{574B9C3D-5D99-4301-9AC5-F0CEACA68BAC}"/>
    <cellStyle name="入力 4 2 3 10 4 3" xfId="26956" xr:uid="{8D30D76F-A67C-401E-BEAC-3736AEFD8241}"/>
    <cellStyle name="入力 4 2 3 10 4 4" xfId="49889" xr:uid="{B80614CB-96F3-4A98-A8F8-6A19A5045A92}"/>
    <cellStyle name="入力 4 2 3 10 5" xfId="5948" xr:uid="{D0FADCB7-B6A1-43B9-900C-8BF980FBC0D6}"/>
    <cellStyle name="入力 4 2 3 10 5 2" xfId="16704" xr:uid="{63289605-C402-4642-89E8-8BE67EE91945}"/>
    <cellStyle name="入力 4 2 3 10 5 2 2" xfId="38394" xr:uid="{4BB2BA61-C0EB-4413-A113-03A7D7BE3578}"/>
    <cellStyle name="入力 4 2 3 10 5 3" xfId="27635" xr:uid="{86991A4E-D43B-4C7A-82FF-D3040EE5A1DD}"/>
    <cellStyle name="入力 4 2 3 10 6" xfId="6631" xr:uid="{3FBE396A-EBE6-4DF1-9843-D33B58B5A1A9}"/>
    <cellStyle name="入力 4 2 3 10 6 2" xfId="17387" xr:uid="{1395CEF3-D8B5-4629-BCC8-9868D32E4363}"/>
    <cellStyle name="入力 4 2 3 10 6 2 2" xfId="39077" xr:uid="{12A74638-A791-4689-A2E7-2A4A4DE2FEF2}"/>
    <cellStyle name="入力 4 2 3 10 6 3" xfId="28318" xr:uid="{94AB16D6-201E-431E-98B5-DDC4378F1AE0}"/>
    <cellStyle name="入力 4 2 3 10 7" xfId="7310" xr:uid="{5F554390-F9ED-4733-AB78-5FD21B84B3C6}"/>
    <cellStyle name="入力 4 2 3 10 7 2" xfId="18066" xr:uid="{5D3FD534-CF86-44A3-A576-09FB5E82A8CA}"/>
    <cellStyle name="入力 4 2 3 10 7 2 2" xfId="39756" xr:uid="{CCACDB5F-A4D2-495F-B080-AF0C9FFC0723}"/>
    <cellStyle name="入力 4 2 3 10 7 3" xfId="28997" xr:uid="{24BD9074-2ED9-4680-B5E4-931997FC549D}"/>
    <cellStyle name="入力 4 2 3 10 8" xfId="7973" xr:uid="{9640B3F0-E555-4B24-AC46-CBD0251BDED6}"/>
    <cellStyle name="入力 4 2 3 10 8 2" xfId="18729" xr:uid="{C8EE43CE-DED4-42FE-85B3-1305DD70CFBA}"/>
    <cellStyle name="入力 4 2 3 10 8 2 2" xfId="40420" xr:uid="{B04F54D5-C3B6-4228-BEA3-5F69AC2CBFA1}"/>
    <cellStyle name="入力 4 2 3 10 8 3" xfId="29661" xr:uid="{20FEFFE7-CF1F-45A4-8FC2-9D5962207EEE}"/>
    <cellStyle name="入力 4 2 3 10 9" xfId="8609" xr:uid="{B90D81F7-66AA-4588-9162-5D2C2040A480}"/>
    <cellStyle name="入力 4 2 3 10 9 2" xfId="19365" xr:uid="{520BC4E9-042E-4069-8F92-B4636E7F82DD}"/>
    <cellStyle name="入力 4 2 3 10 9 2 2" xfId="41056" xr:uid="{8C77A209-B3BE-4BFC-81C9-87078999CD7B}"/>
    <cellStyle name="入力 4 2 3 10 9 3" xfId="30297" xr:uid="{708B4C0B-5786-4594-BC71-4EBC3EF8EDD6}"/>
    <cellStyle name="入力 4 2 3 11" xfId="3320" xr:uid="{2945DE85-9AEA-434A-9E7F-77D53D524B08}"/>
    <cellStyle name="入力 4 2 3 11 10" xfId="9348" xr:uid="{F365E3D0-C90A-48CF-937F-EB0BFA2347B0}"/>
    <cellStyle name="入力 4 2 3 11 10 2" xfId="20105" xr:uid="{434F5F85-4A76-4A91-A92D-8F3018F59315}"/>
    <cellStyle name="入力 4 2 3 11 10 2 2" xfId="41796" xr:uid="{4E91E6A9-B457-4CBA-9FCE-D01EDE331BC6}"/>
    <cellStyle name="入力 4 2 3 11 10 3" xfId="31037" xr:uid="{73B81864-BC86-4582-B38E-51818E268FCB}"/>
    <cellStyle name="入力 4 2 3 11 11" xfId="9974" xr:uid="{48585B37-BFA9-4651-A124-DC05ABE7AE40}"/>
    <cellStyle name="入力 4 2 3 11 11 2" xfId="20731" xr:uid="{EE7C3A31-8725-4ED6-AD13-F777574F51D7}"/>
    <cellStyle name="入力 4 2 3 11 11 2 2" xfId="42422" xr:uid="{7B4255C4-4660-436A-B197-4BB25581817B}"/>
    <cellStyle name="入力 4 2 3 11 11 3" xfId="31663" xr:uid="{9751493E-2083-41FF-8EBE-B876DFAACE4D}"/>
    <cellStyle name="入力 4 2 3 11 12" xfId="10609" xr:uid="{397D68AA-01A6-49C9-B95C-30BD4C6571E1}"/>
    <cellStyle name="入力 4 2 3 11 12 2" xfId="21366" xr:uid="{6DBC9545-74F8-466C-A140-4E415F6690BC}"/>
    <cellStyle name="入力 4 2 3 11 12 2 2" xfId="43057" xr:uid="{218EF8E9-5C4A-40EF-A3AB-E69CD002D6CB}"/>
    <cellStyle name="入力 4 2 3 11 12 3" xfId="32298" xr:uid="{D59A7D95-1789-4D54-A592-295862524726}"/>
    <cellStyle name="入力 4 2 3 11 13" xfId="11261" xr:uid="{FA7CD9A8-64D1-483D-B2C5-614160832177}"/>
    <cellStyle name="入力 4 2 3 11 13 2" xfId="22018" xr:uid="{D39592C0-12C3-411F-B6B5-D1B95A3496D2}"/>
    <cellStyle name="入力 4 2 3 11 13 2 2" xfId="43709" xr:uid="{622C14BE-BD5F-4C29-BC01-C1EC12971CA5}"/>
    <cellStyle name="入力 4 2 3 11 13 3" xfId="32950" xr:uid="{FDEFAB27-A692-45B7-95E6-4071122D68CC}"/>
    <cellStyle name="入力 4 2 3 11 14" xfId="11886" xr:uid="{AB19C966-D14B-45FE-A9F0-217ABEECDE1D}"/>
    <cellStyle name="入力 4 2 3 11 14 2" xfId="22643" xr:uid="{59689604-48FE-4FBD-81BB-7C0817B4F977}"/>
    <cellStyle name="入力 4 2 3 11 14 2 2" xfId="44334" xr:uid="{1A12CAE7-F30C-48ED-8B22-1A0F15A1119B}"/>
    <cellStyle name="入力 4 2 3 11 14 3" xfId="33575" xr:uid="{ED361C5D-27AD-44B2-B71C-900319243AE6}"/>
    <cellStyle name="入力 4 2 3 11 15" xfId="12491" xr:uid="{684586C5-791F-49ED-BCC8-D1BF2AC727D7}"/>
    <cellStyle name="入力 4 2 3 11 15 2" xfId="23248" xr:uid="{CE7644BE-3A32-437D-A31B-F32D7D5C325A}"/>
    <cellStyle name="入力 4 2 3 11 15 2 2" xfId="44939" xr:uid="{7B57A9C1-C68B-4B55-9A64-FB1ACCC5D3D6}"/>
    <cellStyle name="入力 4 2 3 11 15 3" xfId="34180" xr:uid="{16F370BB-7F01-4270-97CE-65102A0A0061}"/>
    <cellStyle name="入力 4 2 3 11 16" xfId="13120" xr:uid="{EE820805-1297-415C-88DD-76276B586C91}"/>
    <cellStyle name="入力 4 2 3 11 16 2" xfId="23877" xr:uid="{A5A53CBA-7026-4481-B413-44A2B8025B4F}"/>
    <cellStyle name="入力 4 2 3 11 16 2 2" xfId="45568" xr:uid="{E11E3971-F6B5-4CB6-8943-CFBEFF552C48}"/>
    <cellStyle name="入力 4 2 3 11 16 3" xfId="34809" xr:uid="{63876476-EA8E-41A2-B8B5-1C7E979B2946}"/>
    <cellStyle name="入力 4 2 3 11 17" xfId="13791" xr:uid="{8113D856-46D5-4B4E-862F-451FD6082983}"/>
    <cellStyle name="入力 4 2 3 11 17 2" xfId="35480" xr:uid="{02B411C0-1A31-4C8D-9001-EEC5C22D94C6}"/>
    <cellStyle name="入力 4 2 3 11 18" xfId="24720" xr:uid="{3D85B369-CE50-4173-AE26-42F80D0417D6}"/>
    <cellStyle name="入力 4 2 3 11 19" xfId="46418" xr:uid="{7B17C834-C586-4AD7-BF95-D928F05592B9}"/>
    <cellStyle name="入力 4 2 3 11 2" xfId="3972" xr:uid="{785344DC-8EFB-45B4-A6AE-68F4CEF11D40}"/>
    <cellStyle name="入力 4 2 3 11 2 2" xfId="14728" xr:uid="{F29C756E-1260-4036-9952-1EE09F549EEB}"/>
    <cellStyle name="入力 4 2 3 11 2 2 2" xfId="36418" xr:uid="{0E07A2BC-43D0-4C4D-97BE-337E20E3CBE1}"/>
    <cellStyle name="入力 4 2 3 11 2 2 3" xfId="50629" xr:uid="{7FF86D23-FA26-4165-BF0C-76DB12487261}"/>
    <cellStyle name="入力 4 2 3 11 2 3" xfId="25660" xr:uid="{FA6813F6-5752-4380-B830-79899A106257}"/>
    <cellStyle name="入力 4 2 3 11 2 4" xfId="48460" xr:uid="{00AA2106-72DE-4719-848B-8218FE94617E}"/>
    <cellStyle name="入力 4 2 3 11 20" xfId="47096" xr:uid="{5354D1DF-70BB-4CB4-B426-3C75DEF4153A}"/>
    <cellStyle name="入力 4 2 3 11 21" xfId="47780" xr:uid="{72BC1F65-A3ED-4703-9C0A-887DD939A73C}"/>
    <cellStyle name="入力 4 2 3 11 3" xfId="4652" xr:uid="{94167C68-5209-495B-93E3-0118BABAF13E}"/>
    <cellStyle name="入力 4 2 3 11 3 2" xfId="15408" xr:uid="{83E4704B-DFE6-44CC-B39C-7FA51DBABF1F}"/>
    <cellStyle name="入力 4 2 3 11 3 2 2" xfId="37098" xr:uid="{E9288965-31B2-40D7-8D8C-BE28444DC468}"/>
    <cellStyle name="入力 4 2 3 11 3 2 3" xfId="51309" xr:uid="{8D8B90BC-7FC3-47CD-811C-C85C61A2AE97}"/>
    <cellStyle name="入力 4 2 3 11 3 3" xfId="26340" xr:uid="{E3D82D4D-6297-4827-85F9-260C0B969B05}"/>
    <cellStyle name="入力 4 2 3 11 3 4" xfId="49140" xr:uid="{3D148E8F-FD1B-44B1-B452-516C30593B4E}"/>
    <cellStyle name="入力 4 2 3 11 4" xfId="5328" xr:uid="{C295D512-A561-4986-BB77-930894F0F8B9}"/>
    <cellStyle name="入力 4 2 3 11 4 2" xfId="16084" xr:uid="{4ACD1234-B6B3-481D-803A-5FC3DE9962B9}"/>
    <cellStyle name="入力 4 2 3 11 4 2 2" xfId="37774" xr:uid="{4B7C2E16-8EC3-49B7-9B76-FDB9285A5E78}"/>
    <cellStyle name="入力 4 2 3 11 4 3" xfId="27016" xr:uid="{04CB9B2A-0194-4815-AA4A-486C87DB4F25}"/>
    <cellStyle name="入力 4 2 3 11 4 4" xfId="49949" xr:uid="{63173D19-2852-40F2-9D52-FA9D1ABB06A8}"/>
    <cellStyle name="入力 4 2 3 11 5" xfId="6008" xr:uid="{E79085FF-CAE7-432E-B5DA-13572B2B7A89}"/>
    <cellStyle name="入力 4 2 3 11 5 2" xfId="16764" xr:uid="{A71EB0F9-5D60-4A90-BF0B-829DB828DE75}"/>
    <cellStyle name="入力 4 2 3 11 5 2 2" xfId="38454" xr:uid="{86F87C89-0233-4D42-A003-91229D0975B3}"/>
    <cellStyle name="入力 4 2 3 11 5 3" xfId="27695" xr:uid="{3C985B58-FCD1-4F64-A36E-159DBD9F7AB3}"/>
    <cellStyle name="入力 4 2 3 11 6" xfId="6691" xr:uid="{2B8FC459-7C43-4ACB-91A2-8B271841B1EC}"/>
    <cellStyle name="入力 4 2 3 11 6 2" xfId="17447" xr:uid="{0139D73D-046A-4695-B589-71982EF9315C}"/>
    <cellStyle name="入力 4 2 3 11 6 2 2" xfId="39137" xr:uid="{EA923812-09F0-4711-A392-911556C828C4}"/>
    <cellStyle name="入力 4 2 3 11 6 3" xfId="28378" xr:uid="{9E308CFE-AF8A-497B-A5F2-8C59E379A831}"/>
    <cellStyle name="入力 4 2 3 11 7" xfId="7370" xr:uid="{2546B350-BB62-42AB-9D71-2DEDC07821CB}"/>
    <cellStyle name="入力 4 2 3 11 7 2" xfId="18126" xr:uid="{F23765FB-5D92-4F66-8FA1-DE3C5A8BAF93}"/>
    <cellStyle name="入力 4 2 3 11 7 2 2" xfId="39816" xr:uid="{855B85C9-692A-4DBC-896B-1CA9A8E1D161}"/>
    <cellStyle name="入力 4 2 3 11 7 3" xfId="29057" xr:uid="{C8FB8E0E-FEA6-4F3B-A765-EA8AD1675FFE}"/>
    <cellStyle name="入力 4 2 3 11 8" xfId="8033" xr:uid="{C7011519-4F10-4ED9-B9B5-567317A8CFB1}"/>
    <cellStyle name="入力 4 2 3 11 8 2" xfId="18789" xr:uid="{7290BE6F-433B-4671-878D-E09FC4D3992E}"/>
    <cellStyle name="入力 4 2 3 11 8 2 2" xfId="40480" xr:uid="{A9A15D28-EA8F-4EFC-A83C-821EFAC5D50B}"/>
    <cellStyle name="入力 4 2 3 11 8 3" xfId="29721" xr:uid="{B3494CA7-7D5B-42D1-9E51-041C0D5B43E3}"/>
    <cellStyle name="入力 4 2 3 11 9" xfId="8669" xr:uid="{A68FD3C6-26D1-4B52-A22C-18893245F271}"/>
    <cellStyle name="入力 4 2 3 11 9 2" xfId="19425" xr:uid="{BC72DF22-5434-4A77-9477-61D38BD46DE1}"/>
    <cellStyle name="入力 4 2 3 11 9 2 2" xfId="41116" xr:uid="{7C711093-D9E8-4BED-8E71-B67C033A3166}"/>
    <cellStyle name="入力 4 2 3 11 9 3" xfId="30357" xr:uid="{DB1269CC-A090-4119-A1FC-A82D87E89CB9}"/>
    <cellStyle name="入力 4 2 3 12" xfId="3407" xr:uid="{525361B4-3156-494E-A298-5EF36961C2B7}"/>
    <cellStyle name="入力 4 2 3 12 2" xfId="14163" xr:uid="{E3E80943-C349-4655-8668-6AC1891FEA27}"/>
    <cellStyle name="入力 4 2 3 12 2 2" xfId="35853" xr:uid="{C2B4E396-EC41-4250-BA09-1F309877D523}"/>
    <cellStyle name="入力 4 2 3 12 2 3" xfId="50066" xr:uid="{0F0C643C-F171-47F3-B135-6A0C332819A4}"/>
    <cellStyle name="入力 4 2 3 12 3" xfId="25094" xr:uid="{DD4B4820-BFFA-40A7-9ABD-BDCD3C0670A5}"/>
    <cellStyle name="入力 4 2 3 12 4" xfId="47897" xr:uid="{B1A20AF9-081B-44F2-ACB0-4BE50333032D}"/>
    <cellStyle name="入力 4 2 3 13" xfId="4086" xr:uid="{547E8048-E805-4EC0-A67D-99D1A1A49295}"/>
    <cellStyle name="入力 4 2 3 13 2" xfId="14842" xr:uid="{09B386B5-3B22-4F12-9B36-F74913F07CB4}"/>
    <cellStyle name="入力 4 2 3 13 2 2" xfId="36532" xr:uid="{801027CF-E7C9-4DE1-8EA2-2ACC49204EEB}"/>
    <cellStyle name="入力 4 2 3 13 2 3" xfId="50746" xr:uid="{68AF3594-D765-41D2-8592-12C11D4C8057}"/>
    <cellStyle name="入力 4 2 3 13 3" xfId="25774" xr:uid="{C597C7B9-E166-47B5-8122-DCFBFAAA0A0E}"/>
    <cellStyle name="入力 4 2 3 13 4" xfId="48577" xr:uid="{086A7A9B-994D-431C-A47E-B3EAA9619E4A}"/>
    <cellStyle name="入力 4 2 3 14" xfId="4764" xr:uid="{712979F9-A98B-423E-9565-15984DC19739}"/>
    <cellStyle name="入力 4 2 3 14 2" xfId="15520" xr:uid="{B31819A5-FB3C-4FF2-914F-18EF23FE8313}"/>
    <cellStyle name="入力 4 2 3 14 2 2" xfId="37210" xr:uid="{96B63824-9F50-4D18-BB57-A91F6A36E37F}"/>
    <cellStyle name="入力 4 2 3 14 3" xfId="26452" xr:uid="{C43EA6C9-833B-44AF-9970-EB029613FA0F}"/>
    <cellStyle name="入力 4 2 3 14 4" xfId="49386" xr:uid="{56999C98-BD69-43B8-8426-B27B87FA814E}"/>
    <cellStyle name="入力 4 2 3 15" xfId="5442" xr:uid="{F4D66CBA-66E5-4D98-B1F8-A31C60607B74}"/>
    <cellStyle name="入力 4 2 3 15 2" xfId="16198" xr:uid="{1EE58F66-1606-4A68-89F3-1B54D2019EB1}"/>
    <cellStyle name="入力 4 2 3 15 2 2" xfId="37888" xr:uid="{99DD9828-0857-44B4-B84C-F4032B544ADA}"/>
    <cellStyle name="入力 4 2 3 15 3" xfId="27130" xr:uid="{79649FC7-5B98-4D1C-9AA4-60D85EB1481F}"/>
    <cellStyle name="入力 4 2 3 16" xfId="6129" xr:uid="{A4B29410-D6FB-4B21-890D-F7A63279A773}"/>
    <cellStyle name="入力 4 2 3 16 2" xfId="16885" xr:uid="{F218CA84-57C2-4AF1-840F-44A01A8AD5F0}"/>
    <cellStyle name="入力 4 2 3 16 2 2" xfId="38575" xr:uid="{E6C9DB6B-5F38-45D2-9F57-B07F845AE04C}"/>
    <cellStyle name="入力 4 2 3 16 3" xfId="27816" xr:uid="{41949AC5-8866-4E94-AA02-9A40ED64114E}"/>
    <cellStyle name="入力 4 2 3 17" xfId="6805" xr:uid="{1BCC648B-637F-459C-8F5E-D3C407A99F59}"/>
    <cellStyle name="入力 4 2 3 17 2" xfId="17561" xr:uid="{26E8AB4A-AD39-4D40-92C3-7DDB5A318DA1}"/>
    <cellStyle name="入力 4 2 3 17 2 2" xfId="39251" xr:uid="{E7CE4F09-4E4A-4197-BE2D-1E7C8A7F0459}"/>
    <cellStyle name="入力 4 2 3 17 3" xfId="28492" xr:uid="{5E7A4319-1B94-4A19-AC17-D43C6ED590AB}"/>
    <cellStyle name="入力 4 2 3 18" xfId="8102" xr:uid="{E21EE36C-FA68-416C-B0E4-06991A2FF107}"/>
    <cellStyle name="入力 4 2 3 18 2" xfId="18858" xr:uid="{BF789EC1-14BD-4839-A95D-F80749ED9753}"/>
    <cellStyle name="入力 4 2 3 18 2 2" xfId="40549" xr:uid="{6769A81F-E4E2-41B2-8D98-8224B2694937}"/>
    <cellStyle name="入力 4 2 3 18 3" xfId="29790" xr:uid="{7D7ADF4C-AA4E-49A2-BA2B-0EE5C3797724}"/>
    <cellStyle name="入力 4 2 3 19" xfId="10044" xr:uid="{6369E28E-C152-4B01-A7EE-B2ED07C4F91E}"/>
    <cellStyle name="入力 4 2 3 19 2" xfId="20801" xr:uid="{7CC2A883-5A54-4C42-8792-EC84EFB484AF}"/>
    <cellStyle name="入力 4 2 3 19 2 2" xfId="42492" xr:uid="{5F71CB87-20A4-403B-98CA-B46E9E4BA2FD}"/>
    <cellStyle name="入力 4 2 3 19 3" xfId="31733" xr:uid="{43B436CA-8F47-43D0-B8A4-C6F111100E5F}"/>
    <cellStyle name="入力 4 2 3 2" xfId="2815" xr:uid="{F18D5460-5087-4147-B1F3-571B5A87B162}"/>
    <cellStyle name="入力 4 2 3 2 10" xfId="8843" xr:uid="{BBF05A3F-5D74-469F-BC84-4B7098C9FE56}"/>
    <cellStyle name="入力 4 2 3 2 10 2" xfId="19599" xr:uid="{888C6569-7295-414D-99F7-420703BAF755}"/>
    <cellStyle name="入力 4 2 3 2 10 2 2" xfId="41290" xr:uid="{134E6231-3728-457B-B2A2-67567B3474D4}"/>
    <cellStyle name="入力 4 2 3 2 10 3" xfId="30531" xr:uid="{269384DC-0AB2-4B00-BE12-F727BA3EEDFF}"/>
    <cellStyle name="入力 4 2 3 2 11" xfId="9468" xr:uid="{6108A788-3F04-4388-9FF1-0B591ED16724}"/>
    <cellStyle name="入力 4 2 3 2 11 2" xfId="20225" xr:uid="{C06B38D4-BC8C-487B-9B87-1FA5891BEBED}"/>
    <cellStyle name="入力 4 2 3 2 11 2 2" xfId="41916" xr:uid="{AE914882-1302-41F9-A87A-97C547E97CB3}"/>
    <cellStyle name="入力 4 2 3 2 11 3" xfId="31157" xr:uid="{CE80FCC3-5264-4551-9AA9-EE8FEFF699C4}"/>
    <cellStyle name="入力 4 2 3 2 12" xfId="10103" xr:uid="{C7611AC8-F868-4EFB-B3A1-627A7376579F}"/>
    <cellStyle name="入力 4 2 3 2 12 2" xfId="20860" xr:uid="{755E9F62-9566-4868-8CEA-00CD782FD422}"/>
    <cellStyle name="入力 4 2 3 2 12 2 2" xfId="42551" xr:uid="{EFAD46D2-C6B8-4429-8146-1E6D0A693C9A}"/>
    <cellStyle name="入力 4 2 3 2 12 3" xfId="31792" xr:uid="{C52FA754-169C-45A2-81CB-91EA9D6F311E}"/>
    <cellStyle name="入力 4 2 3 2 13" xfId="10755" xr:uid="{33E85A28-4059-48E0-83D5-E7E12481C50E}"/>
    <cellStyle name="入力 4 2 3 2 13 2" xfId="21512" xr:uid="{1ED93D24-983D-439B-A197-4ECAC261B8CB}"/>
    <cellStyle name="入力 4 2 3 2 13 2 2" xfId="43203" xr:uid="{6C0D2846-1168-4A7C-AF41-291AB5F691AB}"/>
    <cellStyle name="入力 4 2 3 2 13 3" xfId="32444" xr:uid="{8070F935-4497-44F2-A390-8CA266555E93}"/>
    <cellStyle name="入力 4 2 3 2 14" xfId="11380" xr:uid="{EDE5C375-183C-4FE6-A9F2-A11DD89752B6}"/>
    <cellStyle name="入力 4 2 3 2 14 2" xfId="22137" xr:uid="{837C4C54-6694-4F1E-938C-DD501F342015}"/>
    <cellStyle name="入力 4 2 3 2 14 2 2" xfId="43828" xr:uid="{17E02C34-E582-4D9C-83F6-0BD20602AFB6}"/>
    <cellStyle name="入力 4 2 3 2 14 3" xfId="33069" xr:uid="{CC326F25-8C00-497F-AD20-56E38A99803B}"/>
    <cellStyle name="入力 4 2 3 2 15" xfId="11985" xr:uid="{3B386104-A26F-4EC9-AD3F-96ED55D46ABD}"/>
    <cellStyle name="入力 4 2 3 2 15 2" xfId="22742" xr:uid="{EBFEE2E2-E552-4F85-A858-F64A2ADAA9B9}"/>
    <cellStyle name="入力 4 2 3 2 15 2 2" xfId="44433" xr:uid="{236A5DCD-6FFF-4736-96D9-0D6FEAE9C236}"/>
    <cellStyle name="入力 4 2 3 2 15 3" xfId="33674" xr:uid="{308E3AE1-FAAB-4343-A9C9-25DA9116F196}"/>
    <cellStyle name="入力 4 2 3 2 16" xfId="12614" xr:uid="{3173283F-56D5-41FA-919D-8C30BE99F501}"/>
    <cellStyle name="入力 4 2 3 2 16 2" xfId="23371" xr:uid="{A67D57A7-24D0-4D45-AE8F-489385EB44C4}"/>
    <cellStyle name="入力 4 2 3 2 16 2 2" xfId="45062" xr:uid="{23FB5148-CFA0-47A4-8BE5-C2F703376B3F}"/>
    <cellStyle name="入力 4 2 3 2 16 3" xfId="34303" xr:uid="{4F6D6266-B684-419A-91C5-6B37C21530E5}"/>
    <cellStyle name="入力 4 2 3 2 17" xfId="13285" xr:uid="{9EB3B672-CD7E-4A2F-A617-8C929C01D442}"/>
    <cellStyle name="入力 4 2 3 2 17 2" xfId="34974" xr:uid="{A33AB12E-B54E-47D4-961F-FEDE8E277A60}"/>
    <cellStyle name="入力 4 2 3 2 18" xfId="24214" xr:uid="{AB640891-69BD-4F9D-A26A-7F1EFB6D56A3}"/>
    <cellStyle name="入力 4 2 3 2 19" xfId="45912" xr:uid="{945BE873-C9F5-42B4-965F-FBEF0BE1443F}"/>
    <cellStyle name="入力 4 2 3 2 2" xfId="3466" xr:uid="{2233551D-18FD-47A5-BEBC-532E09B4853A}"/>
    <cellStyle name="入力 4 2 3 2 2 2" xfId="14222" xr:uid="{6BFBD0A7-7323-48BF-A7AF-C8EF03716F7A}"/>
    <cellStyle name="入力 4 2 3 2 2 2 2" xfId="35912" xr:uid="{C802B64D-5764-4D55-B484-823CC1C40A17}"/>
    <cellStyle name="入力 4 2 3 2 2 2 3" xfId="50123" xr:uid="{207835D2-5C28-4694-BFE7-602B39A5323F}"/>
    <cellStyle name="入力 4 2 3 2 2 3" xfId="25153" xr:uid="{B595690F-918A-47AF-927C-9DD66FC7E3F2}"/>
    <cellStyle name="入力 4 2 3 2 2 4" xfId="47954" xr:uid="{EC690AA0-011A-4454-B6AB-6A3365B94175}"/>
    <cellStyle name="入力 4 2 3 2 20" xfId="46590" xr:uid="{083E04D0-64DA-4C49-B8A7-EB2806712510}"/>
    <cellStyle name="入力 4 2 3 2 21" xfId="47274" xr:uid="{9200F08D-5E1C-4780-9AD7-B86D21C633BF}"/>
    <cellStyle name="入力 4 2 3 2 3" xfId="4146" xr:uid="{4EA56D26-6FB6-40D5-A0AD-850B098D6E1C}"/>
    <cellStyle name="入力 4 2 3 2 3 2" xfId="14902" xr:uid="{8B764920-5307-4A1C-99FC-3001588E4349}"/>
    <cellStyle name="入力 4 2 3 2 3 2 2" xfId="36592" xr:uid="{10AD8427-CC0F-4997-BD25-F53CB4AB5D08}"/>
    <cellStyle name="入力 4 2 3 2 3 2 3" xfId="50803" xr:uid="{9E0FEF53-8C80-4179-8709-ED7825D1B75B}"/>
    <cellStyle name="入力 4 2 3 2 3 3" xfId="25834" xr:uid="{4AB58A89-D254-4FC1-9F82-CABAE13FF0B7}"/>
    <cellStyle name="入力 4 2 3 2 3 4" xfId="48634" xr:uid="{1D077721-D3D2-43E9-A022-3214F1971A68}"/>
    <cellStyle name="入力 4 2 3 2 4" xfId="4822" xr:uid="{88F9886B-CD28-472F-A14D-DF58BD4F3BEC}"/>
    <cellStyle name="入力 4 2 3 2 4 2" xfId="15578" xr:uid="{8EC6902C-6769-4472-BF4D-47A9DBB00595}"/>
    <cellStyle name="入力 4 2 3 2 4 2 2" xfId="37268" xr:uid="{1BA99F02-F440-4714-B93F-FCB53C33246D}"/>
    <cellStyle name="入力 4 2 3 2 4 3" xfId="26510" xr:uid="{625D58AA-FE47-424D-A795-2E0C94C6CBF9}"/>
    <cellStyle name="入力 4 2 3 2 4 4" xfId="49443" xr:uid="{5A61302F-5A26-4034-982D-14EEF5939D67}"/>
    <cellStyle name="入力 4 2 3 2 5" xfId="5502" xr:uid="{86932045-F6F8-4A6A-8FB6-092F310AF40E}"/>
    <cellStyle name="入力 4 2 3 2 5 2" xfId="16258" xr:uid="{C491BF60-8680-4F72-B0F7-29FE28EFFF9D}"/>
    <cellStyle name="入力 4 2 3 2 5 2 2" xfId="37948" xr:uid="{9023671D-BFBC-4D14-8DAE-5972DCD1A189}"/>
    <cellStyle name="入力 4 2 3 2 5 3" xfId="27189" xr:uid="{CD196344-43FA-4086-BF09-28A5BCB48D95}"/>
    <cellStyle name="入力 4 2 3 2 6" xfId="6185" xr:uid="{95D9ED93-C792-454F-ACC4-93EFF038D807}"/>
    <cellStyle name="入力 4 2 3 2 6 2" xfId="16941" xr:uid="{1BA75B5A-C731-4030-91CF-782A0F0949D3}"/>
    <cellStyle name="入力 4 2 3 2 6 2 2" xfId="38631" xr:uid="{077AEE9D-A6F9-4BAD-996D-60C0DFB12FDA}"/>
    <cellStyle name="入力 4 2 3 2 6 3" xfId="27872" xr:uid="{7E54C11F-4985-4F19-904C-95EA77C799DB}"/>
    <cellStyle name="入力 4 2 3 2 7" xfId="6864" xr:uid="{E54D2463-63FE-4DD8-BE6B-53D4E47FCD8A}"/>
    <cellStyle name="入力 4 2 3 2 7 2" xfId="17620" xr:uid="{2F81E839-79B3-4BAC-B358-E3E7FA8D528E}"/>
    <cellStyle name="入力 4 2 3 2 7 2 2" xfId="39310" xr:uid="{53E53B1A-EA10-4A97-8F64-125CEBEE49B8}"/>
    <cellStyle name="入力 4 2 3 2 7 3" xfId="28551" xr:uid="{C2FD71C4-632B-4630-AC0E-0CE95CDF6E58}"/>
    <cellStyle name="入力 4 2 3 2 8" xfId="7527" xr:uid="{EC7C4C35-60C9-4B7C-8DFA-1980D361EB7D}"/>
    <cellStyle name="入力 4 2 3 2 8 2" xfId="18283" xr:uid="{C0CB313B-1537-4B68-B04F-B8DFA8A59D35}"/>
    <cellStyle name="入力 4 2 3 2 8 2 2" xfId="39973" xr:uid="{D24924FB-C16C-4EF6-8B5C-5F796E4EA02F}"/>
    <cellStyle name="入力 4 2 3 2 8 3" xfId="29214" xr:uid="{1301FA91-5747-4695-9F0F-809569DCDC64}"/>
    <cellStyle name="入力 4 2 3 2 9" xfId="8162" xr:uid="{3C9AAFB2-C32C-4A48-AE62-DFB40C711A24}"/>
    <cellStyle name="入力 4 2 3 2 9 2" xfId="18918" xr:uid="{03B475AD-4A3F-4E5E-80DE-AC090C65810A}"/>
    <cellStyle name="入力 4 2 3 2 9 2 2" xfId="40609" xr:uid="{87C9F694-2244-47AF-8168-89D97069CC89}"/>
    <cellStyle name="入力 4 2 3 2 9 3" xfId="29850" xr:uid="{B81BEB18-302D-4014-BD56-F12BDE9C14A4}"/>
    <cellStyle name="入力 4 2 3 20" xfId="12557" xr:uid="{82868B42-7DCC-45C7-82F1-1409788740C1}"/>
    <cellStyle name="入力 4 2 3 20 2" xfId="23314" xr:uid="{188243F5-5206-44AF-AB3B-9F52B5FB1BC0}"/>
    <cellStyle name="入力 4 2 3 20 2 2" xfId="45005" xr:uid="{79FFB9CD-F51F-4C55-9A76-4AA2ABC0EBD1}"/>
    <cellStyle name="入力 4 2 3 20 3" xfId="34246" xr:uid="{DEC2DE9A-F501-4A30-B84D-36A4555ADB97}"/>
    <cellStyle name="入力 4 2 3 21" xfId="13228" xr:uid="{D7CB5ABD-EFF7-4059-B957-83DAB90F435B}"/>
    <cellStyle name="入力 4 2 3 21 2" xfId="23916" xr:uid="{705EA185-F02F-446D-A2DB-FE2EEBD9F076}"/>
    <cellStyle name="入力 4 2 3 21 2 2" xfId="45607" xr:uid="{9A4AE0E4-B87E-4291-8259-8953A3E7C98D}"/>
    <cellStyle name="入力 4 2 3 21 3" xfId="34917" xr:uid="{F3964197-9412-4B46-9B78-4091A79D67A8}"/>
    <cellStyle name="入力 4 2 3 22" xfId="24157" xr:uid="{7AF5B59B-5000-4024-85C7-2C8196129988}"/>
    <cellStyle name="入力 4 2 3 23" xfId="45855" xr:uid="{142DAC22-6704-44CD-B929-0470F7DDBAAB}"/>
    <cellStyle name="入力 4 2 3 24" xfId="46533" xr:uid="{8393E597-4C14-4EB3-9F88-AB8CC71033B8}"/>
    <cellStyle name="入力 4 2 3 25" xfId="47217" xr:uid="{CDF8E27F-C0E7-44E0-AA87-511093A052C9}"/>
    <cellStyle name="入力 4 2 3 3" xfId="2874" xr:uid="{31BDA766-7F6D-418F-8A2C-B4EABD81CA32}"/>
    <cellStyle name="入力 4 2 3 3 10" xfId="8902" xr:uid="{E40F51A3-D903-4BC9-9100-AE1903304797}"/>
    <cellStyle name="入力 4 2 3 3 10 2" xfId="19658" xr:uid="{50DBA002-4FFB-47AF-84B8-53DE4D1C27CF}"/>
    <cellStyle name="入力 4 2 3 3 10 2 2" xfId="41349" xr:uid="{1FDD909B-792A-4E81-AF8B-525263D49856}"/>
    <cellStyle name="入力 4 2 3 3 10 3" xfId="30590" xr:uid="{2705E902-E7D1-445F-8DD4-9DDD59D61612}"/>
    <cellStyle name="入力 4 2 3 3 11" xfId="9527" xr:uid="{2713E6FB-C16D-4A37-82A7-C1EAF695755B}"/>
    <cellStyle name="入力 4 2 3 3 11 2" xfId="20284" xr:uid="{3EDB7208-F8B4-4106-8B12-C3AD11369F8D}"/>
    <cellStyle name="入力 4 2 3 3 11 2 2" xfId="41975" xr:uid="{A3A43769-F072-43DF-B451-DAF14FB158EA}"/>
    <cellStyle name="入力 4 2 3 3 11 3" xfId="31216" xr:uid="{3099169E-D482-4A8B-AF70-C5616DEE909A}"/>
    <cellStyle name="入力 4 2 3 3 12" xfId="10162" xr:uid="{C8DB4117-6EB6-4C00-BBBE-E920BB5E5EC0}"/>
    <cellStyle name="入力 4 2 3 3 12 2" xfId="20919" xr:uid="{9A9A1448-FD30-4CEF-AEC2-935955D75F2E}"/>
    <cellStyle name="入力 4 2 3 3 12 2 2" xfId="42610" xr:uid="{06EFCBA4-A138-494F-8488-4E5090756171}"/>
    <cellStyle name="入力 4 2 3 3 12 3" xfId="31851" xr:uid="{03A37CF0-E67B-4B4E-96F1-05AB6161B389}"/>
    <cellStyle name="入力 4 2 3 3 13" xfId="10814" xr:uid="{2F6C90BB-7FE6-4279-B257-E05E5C3E8168}"/>
    <cellStyle name="入力 4 2 3 3 13 2" xfId="21571" xr:uid="{8396A7B8-0533-4B8D-AD0E-934EA45418C7}"/>
    <cellStyle name="入力 4 2 3 3 13 2 2" xfId="43262" xr:uid="{B54352D6-12D9-45C1-8949-936849B05B0C}"/>
    <cellStyle name="入力 4 2 3 3 13 3" xfId="32503" xr:uid="{4CD56D74-C228-4D0B-A9E4-1333D7540FD5}"/>
    <cellStyle name="入力 4 2 3 3 14" xfId="11439" xr:uid="{27380250-8FF2-43A8-9168-D25262A95FA5}"/>
    <cellStyle name="入力 4 2 3 3 14 2" xfId="22196" xr:uid="{CD45B30A-4761-4273-8AAD-D650846B3A9F}"/>
    <cellStyle name="入力 4 2 3 3 14 2 2" xfId="43887" xr:uid="{5F70DCBC-8F2F-48FB-9484-9C87563A987A}"/>
    <cellStyle name="入力 4 2 3 3 14 3" xfId="33128" xr:uid="{E66CBD39-FD4D-4525-85BC-604DC7BA887A}"/>
    <cellStyle name="入力 4 2 3 3 15" xfId="12044" xr:uid="{2ABB785B-1F7F-4C4F-8A87-20D78C4F656A}"/>
    <cellStyle name="入力 4 2 3 3 15 2" xfId="22801" xr:uid="{0E372B99-4F47-434C-A58C-CCFC6B36BD6D}"/>
    <cellStyle name="入力 4 2 3 3 15 2 2" xfId="44492" xr:uid="{8A909AEE-E8D1-40EC-92E4-189FAD07F39B}"/>
    <cellStyle name="入力 4 2 3 3 15 3" xfId="33733" xr:uid="{DFE58916-7A35-4BCF-BBA7-A4862ABE2E82}"/>
    <cellStyle name="入力 4 2 3 3 16" xfId="12673" xr:uid="{D8CD550F-9AD1-4C59-BABF-505BA2F89832}"/>
    <cellStyle name="入力 4 2 3 3 16 2" xfId="23430" xr:uid="{E25843A3-5634-47EB-B718-4B885C78D775}"/>
    <cellStyle name="入力 4 2 3 3 16 2 2" xfId="45121" xr:uid="{845BD732-1DE5-4487-8C4C-764F7FB3F2A7}"/>
    <cellStyle name="入力 4 2 3 3 16 3" xfId="34362" xr:uid="{E3AEB877-44B1-4A48-A58C-9ED3C7941240}"/>
    <cellStyle name="入力 4 2 3 3 17" xfId="13344" xr:uid="{54711F26-77B9-49CB-832C-523F39B2BA43}"/>
    <cellStyle name="入力 4 2 3 3 17 2" xfId="35033" xr:uid="{2C5B26AF-D995-4A06-B095-0413EBF3CE91}"/>
    <cellStyle name="入力 4 2 3 3 18" xfId="24273" xr:uid="{5D7CCEFB-6B81-40EA-AF6E-2D875F0FAB16}"/>
    <cellStyle name="入力 4 2 3 3 19" xfId="45971" xr:uid="{DDC6DCF7-8876-4A91-9752-43DACB8E3D08}"/>
    <cellStyle name="入力 4 2 3 3 2" xfId="3525" xr:uid="{820B4BBD-2CE9-43A9-8003-3AC46DDB39A3}"/>
    <cellStyle name="入力 4 2 3 3 2 2" xfId="14281" xr:uid="{476D38FA-C097-45ED-981B-DAB5AA185392}"/>
    <cellStyle name="入力 4 2 3 3 2 2 2" xfId="35971" xr:uid="{A93C419D-60EF-4090-A5BB-62BB96E297F7}"/>
    <cellStyle name="入力 4 2 3 3 2 2 3" xfId="50182" xr:uid="{B4C1C47E-FABB-450F-8271-F6B7647CA3BD}"/>
    <cellStyle name="入力 4 2 3 3 2 3" xfId="25213" xr:uid="{8C5705BC-1F42-4DA4-A345-4660324546BC}"/>
    <cellStyle name="入力 4 2 3 3 2 4" xfId="48013" xr:uid="{00835342-1687-4100-B006-CA4548297CB6}"/>
    <cellStyle name="入力 4 2 3 3 20" xfId="46649" xr:uid="{6B66B0B5-B63C-438E-BFC5-C02702BEA73E}"/>
    <cellStyle name="入力 4 2 3 3 21" xfId="47333" xr:uid="{14667B04-14B3-45AC-BFC1-2785E221542B}"/>
    <cellStyle name="入力 4 2 3 3 3" xfId="4205" xr:uid="{634AE227-D540-40BB-9A20-F6B39DC8ECDB}"/>
    <cellStyle name="入力 4 2 3 3 3 2" xfId="14961" xr:uid="{2A22EAE7-5ABF-4DE3-9C54-BBD1C939C54F}"/>
    <cellStyle name="入力 4 2 3 3 3 2 2" xfId="36651" xr:uid="{167623CB-006A-4AD4-9D19-7CBB7DD8BD86}"/>
    <cellStyle name="入力 4 2 3 3 3 2 3" xfId="50862" xr:uid="{34B2DB70-55D0-41FF-9983-DAEB59E729AB}"/>
    <cellStyle name="入力 4 2 3 3 3 3" xfId="25893" xr:uid="{E4CFB918-931B-4DF4-B8CC-7ADDE1F7DEAC}"/>
    <cellStyle name="入力 4 2 3 3 3 4" xfId="48693" xr:uid="{B2EFA9A1-CB4F-48E5-85A2-99B475156AFF}"/>
    <cellStyle name="入力 4 2 3 3 4" xfId="4881" xr:uid="{E574A932-D79C-4B43-B344-C285497ADA34}"/>
    <cellStyle name="入力 4 2 3 3 4 2" xfId="15637" xr:uid="{8DE0A75E-8AB6-439E-8976-CA274AB221CA}"/>
    <cellStyle name="入力 4 2 3 3 4 2 2" xfId="37327" xr:uid="{50B31329-C158-4CEE-9854-44D8287A3F1E}"/>
    <cellStyle name="入力 4 2 3 3 4 3" xfId="26569" xr:uid="{E7BEEE48-441C-4E6F-B294-AD3F232F7865}"/>
    <cellStyle name="入力 4 2 3 3 4 4" xfId="49502" xr:uid="{68B174C0-961E-4B8A-B23F-546CA219FF54}"/>
    <cellStyle name="入力 4 2 3 3 5" xfId="5561" xr:uid="{E60BED66-C455-49F0-94C0-31D36608D54F}"/>
    <cellStyle name="入力 4 2 3 3 5 2" xfId="16317" xr:uid="{CCCD04AA-8595-46CE-9903-641AE0AD5F29}"/>
    <cellStyle name="入力 4 2 3 3 5 2 2" xfId="38007" xr:uid="{E2001AFE-F10C-42C7-B0DB-FA4FE824738A}"/>
    <cellStyle name="入力 4 2 3 3 5 3" xfId="27248" xr:uid="{3109844C-0C64-4489-9A6D-9A3467FB154F}"/>
    <cellStyle name="入力 4 2 3 3 6" xfId="6244" xr:uid="{954A9512-56CA-4396-9452-C2EB7F7A5824}"/>
    <cellStyle name="入力 4 2 3 3 6 2" xfId="17000" xr:uid="{B383965A-AF77-4C24-B166-DAB35D2CC05D}"/>
    <cellStyle name="入力 4 2 3 3 6 2 2" xfId="38690" xr:uid="{905B9D6F-C8B8-4F93-80E5-4501510DDBF9}"/>
    <cellStyle name="入力 4 2 3 3 6 3" xfId="27931" xr:uid="{88FB3E66-4043-46FB-BC19-1F28B2564DCA}"/>
    <cellStyle name="入力 4 2 3 3 7" xfId="6923" xr:uid="{A511746F-2C47-4694-B795-A6C776C7F5CB}"/>
    <cellStyle name="入力 4 2 3 3 7 2" xfId="17679" xr:uid="{6893CAD5-FD54-4DC4-8514-85282AD8D4E6}"/>
    <cellStyle name="入力 4 2 3 3 7 2 2" xfId="39369" xr:uid="{179180D5-8BDE-41BC-90CB-996950B6F33A}"/>
    <cellStyle name="入力 4 2 3 3 7 3" xfId="28610" xr:uid="{24D74E1E-BD9E-46F7-AB6F-59CE674C97F1}"/>
    <cellStyle name="入力 4 2 3 3 8" xfId="7586" xr:uid="{E2F5E531-4EA1-4A38-9D28-0EC7558F66C9}"/>
    <cellStyle name="入力 4 2 3 3 8 2" xfId="18342" xr:uid="{9C60BC16-6608-4A93-9590-C4F0F79F43FF}"/>
    <cellStyle name="入力 4 2 3 3 8 2 2" xfId="40033" xr:uid="{ABEDF1A5-4D72-4711-BBA2-6FFEF4B274B6}"/>
    <cellStyle name="入力 4 2 3 3 8 3" xfId="29274" xr:uid="{D9F7AD67-823E-422F-A321-325A130C26BD}"/>
    <cellStyle name="入力 4 2 3 3 9" xfId="8222" xr:uid="{1FCC650D-D88F-45FD-B1B7-6F9D48C0F2E7}"/>
    <cellStyle name="入力 4 2 3 3 9 2" xfId="18978" xr:uid="{2EF8CE07-FC9F-4B4E-AD8A-6352BBF4B3B5}"/>
    <cellStyle name="入力 4 2 3 3 9 2 2" xfId="40669" xr:uid="{673DA137-568D-496B-BC82-D2AF839BB410}"/>
    <cellStyle name="入力 4 2 3 3 9 3" xfId="29910" xr:uid="{45860E57-3073-482E-9CE8-B8E7AF5026FD}"/>
    <cellStyle name="入力 4 2 3 4" xfId="2931" xr:uid="{DE6CFCA4-4A5E-4900-B36C-F3D68893D258}"/>
    <cellStyle name="入力 4 2 3 4 10" xfId="8959" xr:uid="{CFFF0D21-45FC-4256-B975-3D546ED15C91}"/>
    <cellStyle name="入力 4 2 3 4 10 2" xfId="19715" xr:uid="{A1AA0605-A543-4C2A-B1ED-F4A02E470631}"/>
    <cellStyle name="入力 4 2 3 4 10 2 2" xfId="41406" xr:uid="{D87E302D-8DF9-43AF-88DD-B9D9F3D73C69}"/>
    <cellStyle name="入力 4 2 3 4 10 3" xfId="30647" xr:uid="{32587F09-849F-46B3-A04B-7A3756A94A6E}"/>
    <cellStyle name="入力 4 2 3 4 11" xfId="9584" xr:uid="{CAC3E985-0B51-4621-B9F1-1F57C6C61A25}"/>
    <cellStyle name="入力 4 2 3 4 11 2" xfId="20341" xr:uid="{D519B596-1411-40D5-9E2A-F6F3977AE404}"/>
    <cellStyle name="入力 4 2 3 4 11 2 2" xfId="42032" xr:uid="{41958C52-D168-4ACE-83FF-C3B501979420}"/>
    <cellStyle name="入力 4 2 3 4 11 3" xfId="31273" xr:uid="{CD141DB5-FD64-4BCB-ADF8-EB02B1969FBF}"/>
    <cellStyle name="入力 4 2 3 4 12" xfId="10219" xr:uid="{E5D27D40-AB8C-4767-B85D-CF0659336D6D}"/>
    <cellStyle name="入力 4 2 3 4 12 2" xfId="20976" xr:uid="{2E407ACB-1B87-4FB9-8432-9698DDDF6150}"/>
    <cellStyle name="入力 4 2 3 4 12 2 2" xfId="42667" xr:uid="{42793D5E-49FE-4CB6-A4A6-F250E52B6AAE}"/>
    <cellStyle name="入力 4 2 3 4 12 3" xfId="31908" xr:uid="{95F7928C-2C81-4A20-8163-1D692594ECF4}"/>
    <cellStyle name="入力 4 2 3 4 13" xfId="10871" xr:uid="{570DC9A4-A4FD-40D5-8A8B-FDA3B65F0CDB}"/>
    <cellStyle name="入力 4 2 3 4 13 2" xfId="21628" xr:uid="{7367A37D-A176-492D-BF8B-369DAC6F519A}"/>
    <cellStyle name="入力 4 2 3 4 13 2 2" xfId="43319" xr:uid="{1DD9B302-C060-4CBA-93D2-F4231AA05097}"/>
    <cellStyle name="入力 4 2 3 4 13 3" xfId="32560" xr:uid="{1939D481-3DF5-467E-AA4F-64E33919A4F2}"/>
    <cellStyle name="入力 4 2 3 4 14" xfId="11496" xr:uid="{6F88BB82-E42F-4275-9FB4-4FFCD05913E6}"/>
    <cellStyle name="入力 4 2 3 4 14 2" xfId="22253" xr:uid="{A07B4A2E-BBFC-4616-8F11-059D85010F29}"/>
    <cellStyle name="入力 4 2 3 4 14 2 2" xfId="43944" xr:uid="{B44781F0-76B2-420E-AD94-8356877479DA}"/>
    <cellStyle name="入力 4 2 3 4 14 3" xfId="33185" xr:uid="{E6D055DC-8D78-45F5-98AF-5E14404177D8}"/>
    <cellStyle name="入力 4 2 3 4 15" xfId="12101" xr:uid="{043A94B3-FDF3-43C6-8E99-6B21901467E5}"/>
    <cellStyle name="入力 4 2 3 4 15 2" xfId="22858" xr:uid="{50BA1467-DF7B-4E10-900C-7137115510E9}"/>
    <cellStyle name="入力 4 2 3 4 15 2 2" xfId="44549" xr:uid="{62D11067-A2A9-47BA-8A67-7950844B6C0A}"/>
    <cellStyle name="入力 4 2 3 4 15 3" xfId="33790" xr:uid="{97993BDE-D7AA-4DCD-AE0E-BCEA3D4C6571}"/>
    <cellStyle name="入力 4 2 3 4 16" xfId="12730" xr:uid="{EDC58E37-8A60-41F9-9199-B123E0ADC7C1}"/>
    <cellStyle name="入力 4 2 3 4 16 2" xfId="23487" xr:uid="{3BC4A73B-76FC-4D6A-920A-335CE847CF52}"/>
    <cellStyle name="入力 4 2 3 4 16 2 2" xfId="45178" xr:uid="{CD27433A-1176-4735-BB7B-5C57913E6A6F}"/>
    <cellStyle name="入力 4 2 3 4 16 3" xfId="34419" xr:uid="{94A6F5D2-F86A-40EC-AFD8-A728388686AD}"/>
    <cellStyle name="入力 4 2 3 4 17" xfId="13401" xr:uid="{1480F123-CA86-4CF0-BB1B-5EA6EF55C8B4}"/>
    <cellStyle name="入力 4 2 3 4 17 2" xfId="35090" xr:uid="{12DBEF79-A2DA-43CD-ACC9-4C821130598A}"/>
    <cellStyle name="入力 4 2 3 4 18" xfId="24330" xr:uid="{C9598A0F-7533-4A7C-A3D2-584A81320AA7}"/>
    <cellStyle name="入力 4 2 3 4 19" xfId="46028" xr:uid="{76BBC181-A219-45B0-920B-1A3FCC1BBDDC}"/>
    <cellStyle name="入力 4 2 3 4 2" xfId="3582" xr:uid="{ADB99601-7214-4BBC-B0A9-BAB1347247FC}"/>
    <cellStyle name="入力 4 2 3 4 2 2" xfId="14338" xr:uid="{C7BE0972-FDAE-443C-ACD5-F60A4BA077A8}"/>
    <cellStyle name="入力 4 2 3 4 2 2 2" xfId="36028" xr:uid="{3E7D9DE8-43F3-4CF7-8929-92DC8F8B8D85}"/>
    <cellStyle name="入力 4 2 3 4 2 2 3" xfId="50239" xr:uid="{281DFA02-B45D-4FEF-AD7C-D2BEF2A77138}"/>
    <cellStyle name="入力 4 2 3 4 2 3" xfId="25270" xr:uid="{7992318E-6260-4464-B3CF-E3A8652D59D6}"/>
    <cellStyle name="入力 4 2 3 4 2 4" xfId="48070" xr:uid="{9FC3588E-A8CE-4FF5-9B8E-180AE86CEB65}"/>
    <cellStyle name="入力 4 2 3 4 20" xfId="46706" xr:uid="{13625541-AC5C-4CE9-80EB-44A9CAF9D018}"/>
    <cellStyle name="入力 4 2 3 4 21" xfId="47390" xr:uid="{D849CD2A-86D2-4769-9949-AD339AD0E3B7}"/>
    <cellStyle name="入力 4 2 3 4 3" xfId="4262" xr:uid="{FF7E3C54-FFC6-48E2-A73C-B7207FFC05EB}"/>
    <cellStyle name="入力 4 2 3 4 3 2" xfId="15018" xr:uid="{7BA9E6EA-17C6-4616-9F32-212C9142DB52}"/>
    <cellStyle name="入力 4 2 3 4 3 2 2" xfId="36708" xr:uid="{763CFB3E-8F45-417E-86D8-395E5A17E7C7}"/>
    <cellStyle name="入力 4 2 3 4 3 2 3" xfId="50919" xr:uid="{60982ABC-77AE-4AD5-A9E5-A5D21CAD46D1}"/>
    <cellStyle name="入力 4 2 3 4 3 3" xfId="25950" xr:uid="{A3F15930-DB4C-41C0-AF71-9F5D34F33C1F}"/>
    <cellStyle name="入力 4 2 3 4 3 4" xfId="48750" xr:uid="{09FF49DB-E1F9-45B2-82EA-64D9D1435F03}"/>
    <cellStyle name="入力 4 2 3 4 4" xfId="4938" xr:uid="{F832C2A1-8547-41C4-BB18-81611F013EB8}"/>
    <cellStyle name="入力 4 2 3 4 4 2" xfId="15694" xr:uid="{7892BC1A-86EE-417B-9CD8-B0E56090EEA8}"/>
    <cellStyle name="入力 4 2 3 4 4 2 2" xfId="37384" xr:uid="{6D707E9A-0F34-40C8-9421-BDC95B935896}"/>
    <cellStyle name="入力 4 2 3 4 4 3" xfId="26626" xr:uid="{249E314C-0745-4E19-A90D-DCEF8BB22F21}"/>
    <cellStyle name="入力 4 2 3 4 4 4" xfId="49559" xr:uid="{007B7190-D24C-42EF-B6D9-7D791040EE44}"/>
    <cellStyle name="入力 4 2 3 4 5" xfId="5618" xr:uid="{0ACA4E09-D85B-4A59-8511-94A5CF9ED32A}"/>
    <cellStyle name="入力 4 2 3 4 5 2" xfId="16374" xr:uid="{282E76C1-4E20-48C3-9DBE-BB23CAC8DC1C}"/>
    <cellStyle name="入力 4 2 3 4 5 2 2" xfId="38064" xr:uid="{A5C92CDA-12A0-4374-A5C4-2B9F66CEA847}"/>
    <cellStyle name="入力 4 2 3 4 5 3" xfId="27305" xr:uid="{AFB77BAA-8104-4BD4-A493-ADCAD9664C64}"/>
    <cellStyle name="入力 4 2 3 4 6" xfId="6301" xr:uid="{6C7F534B-4C43-4B57-87EE-A8E4A3DDB8B8}"/>
    <cellStyle name="入力 4 2 3 4 6 2" xfId="17057" xr:uid="{034BEB9B-6A1C-4D82-81DE-E8AF9BA6EC63}"/>
    <cellStyle name="入力 4 2 3 4 6 2 2" xfId="38747" xr:uid="{5086C83B-1A6F-41BF-9C5E-336D578FF91C}"/>
    <cellStyle name="入力 4 2 3 4 6 3" xfId="27988" xr:uid="{6015FFFE-D49B-4A0A-97F0-23797BE50E71}"/>
    <cellStyle name="入力 4 2 3 4 7" xfId="6980" xr:uid="{7B1422F4-E7D6-44C3-BF8B-B3E22B69CA68}"/>
    <cellStyle name="入力 4 2 3 4 7 2" xfId="17736" xr:uid="{48F22E78-7573-449A-A03A-C597D6E10677}"/>
    <cellStyle name="入力 4 2 3 4 7 2 2" xfId="39426" xr:uid="{AFE3BCEA-4A75-49D6-BDAE-B2BA5A14C1B1}"/>
    <cellStyle name="入力 4 2 3 4 7 3" xfId="28667" xr:uid="{5D93034A-E6A6-4A06-96C5-17930DBE0552}"/>
    <cellStyle name="入力 4 2 3 4 8" xfId="7643" xr:uid="{E7DA48DE-C1A9-450D-9A48-776EF3928ABF}"/>
    <cellStyle name="入力 4 2 3 4 8 2" xfId="18399" xr:uid="{879F81E6-5435-4EA8-8E33-54296CF37D28}"/>
    <cellStyle name="入力 4 2 3 4 8 2 2" xfId="40090" xr:uid="{373655C9-F083-4205-8AB0-617AD5A9805F}"/>
    <cellStyle name="入力 4 2 3 4 8 3" xfId="29331" xr:uid="{5CFB323B-A64F-49FD-856A-23B0C67EDB42}"/>
    <cellStyle name="入力 4 2 3 4 9" xfId="8279" xr:uid="{A676CEDB-FF6C-4EAA-9B8A-31F59B95E295}"/>
    <cellStyle name="入力 4 2 3 4 9 2" xfId="19035" xr:uid="{D0B15FB7-5AFF-460C-A19B-A14BAA6E203E}"/>
    <cellStyle name="入力 4 2 3 4 9 2 2" xfId="40726" xr:uid="{A10377D6-A552-40A3-983A-1E29C1194C13}"/>
    <cellStyle name="入力 4 2 3 4 9 3" xfId="29967" xr:uid="{0176C376-CE2D-4EE9-9F2D-E8AB476F3A53}"/>
    <cellStyle name="入力 4 2 3 5" xfId="2990" xr:uid="{83BABFB1-3ACD-425E-8BEF-B4D350BB74F5}"/>
    <cellStyle name="入力 4 2 3 5 10" xfId="9018" xr:uid="{45A27ABA-9F54-4A7D-A214-26480CBEC1BB}"/>
    <cellStyle name="入力 4 2 3 5 10 2" xfId="19775" xr:uid="{03A5347B-B67D-485D-B2AC-BCA29DEF06FC}"/>
    <cellStyle name="入力 4 2 3 5 10 2 2" xfId="41466" xr:uid="{953DBF3A-90AB-44A8-A550-CA659A0A84CA}"/>
    <cellStyle name="入力 4 2 3 5 10 3" xfId="30707" xr:uid="{85F7D9B8-A631-4EAB-9E78-3719418B614B}"/>
    <cellStyle name="入力 4 2 3 5 11" xfId="9644" xr:uid="{62E042A8-6199-45DE-ADBE-2A5B6A5ED89A}"/>
    <cellStyle name="入力 4 2 3 5 11 2" xfId="20401" xr:uid="{EA0DFBBD-DBB4-4773-B669-9FC5B427ED6D}"/>
    <cellStyle name="入力 4 2 3 5 11 2 2" xfId="42092" xr:uid="{24F9795B-DD15-4C1D-AD7E-D2C58677C881}"/>
    <cellStyle name="入力 4 2 3 5 11 3" xfId="31333" xr:uid="{1DCE73D4-7C56-417F-B17D-8C544E889365}"/>
    <cellStyle name="入力 4 2 3 5 12" xfId="10279" xr:uid="{370C48EC-FA45-4DAA-9CD2-E4E9D5A3C4EB}"/>
    <cellStyle name="入力 4 2 3 5 12 2" xfId="21036" xr:uid="{A04E9DF7-FB89-4A4E-B113-4FCDC035E6A5}"/>
    <cellStyle name="入力 4 2 3 5 12 2 2" xfId="42727" xr:uid="{4880B7CB-131F-4B56-9B60-5F49689EC9E0}"/>
    <cellStyle name="入力 4 2 3 5 12 3" xfId="31968" xr:uid="{83AEE777-AFC8-4DC2-98D2-06B7CE5F7D36}"/>
    <cellStyle name="入力 4 2 3 5 13" xfId="10931" xr:uid="{17BF0C54-9A60-4491-A40F-B6931FA67C88}"/>
    <cellStyle name="入力 4 2 3 5 13 2" xfId="21688" xr:uid="{B1CBDFF5-EC53-4C91-A35D-C4BA2A6E9374}"/>
    <cellStyle name="入力 4 2 3 5 13 2 2" xfId="43379" xr:uid="{80F6E49F-D5C8-4437-A1E8-99B3ADE0DA44}"/>
    <cellStyle name="入力 4 2 3 5 13 3" xfId="32620" xr:uid="{850FEC29-5490-4E77-B9CC-7AAD36D4F6BC}"/>
    <cellStyle name="入力 4 2 3 5 14" xfId="11556" xr:uid="{F276461A-7CE4-42C5-942B-916A6CC381B2}"/>
    <cellStyle name="入力 4 2 3 5 14 2" xfId="22313" xr:uid="{08EB621C-63FA-4CFA-936C-B04A90C3C00D}"/>
    <cellStyle name="入力 4 2 3 5 14 2 2" xfId="44004" xr:uid="{5EFB8CDF-51FA-4C25-AE89-AFA58585733C}"/>
    <cellStyle name="入力 4 2 3 5 14 3" xfId="33245" xr:uid="{83FD018A-3F9F-4E16-A1AD-88FC2E75DA10}"/>
    <cellStyle name="入力 4 2 3 5 15" xfId="12161" xr:uid="{7E8B5CAC-3F51-48DE-9B2F-2FD74470D47A}"/>
    <cellStyle name="入力 4 2 3 5 15 2" xfId="22918" xr:uid="{E2024DE6-980E-4DD9-B570-A7254AE1FAFA}"/>
    <cellStyle name="入力 4 2 3 5 15 2 2" xfId="44609" xr:uid="{E709135E-65D4-4BE2-8642-88268011D5B2}"/>
    <cellStyle name="入力 4 2 3 5 15 3" xfId="33850" xr:uid="{5C453CFA-403B-40BD-9A54-E6865761298F}"/>
    <cellStyle name="入力 4 2 3 5 16" xfId="12790" xr:uid="{4FD6F47F-F94D-40C8-8334-F310D01E5365}"/>
    <cellStyle name="入力 4 2 3 5 16 2" xfId="23547" xr:uid="{9A90BE42-9A7F-4619-B38C-7552208B2A7F}"/>
    <cellStyle name="入力 4 2 3 5 16 2 2" xfId="45238" xr:uid="{974E3F7C-6DA0-4DFF-8035-51A42934F9FA}"/>
    <cellStyle name="入力 4 2 3 5 16 3" xfId="34479" xr:uid="{C4C352C3-8C4A-44E8-A1A1-DD31427A868F}"/>
    <cellStyle name="入力 4 2 3 5 17" xfId="13461" xr:uid="{659059B6-68F4-438B-A853-27C4AEFD70F8}"/>
    <cellStyle name="入力 4 2 3 5 17 2" xfId="35150" xr:uid="{691DFE2C-C50E-4601-962E-FBCB45D1175C}"/>
    <cellStyle name="入力 4 2 3 5 18" xfId="24390" xr:uid="{F7C21293-7856-4572-B224-0BF2F9A29E7A}"/>
    <cellStyle name="入力 4 2 3 5 19" xfId="46088" xr:uid="{6ED81EBB-C66D-4ECF-A077-A217FEE413CB}"/>
    <cellStyle name="入力 4 2 3 5 2" xfId="3642" xr:uid="{1462E1FA-B939-470C-8223-FB86FD64441C}"/>
    <cellStyle name="入力 4 2 3 5 2 2" xfId="14398" xr:uid="{CF8D9BD8-08EE-4BE2-A091-0BD8E93659BD}"/>
    <cellStyle name="入力 4 2 3 5 2 2 2" xfId="36088" xr:uid="{43B24EDA-FDC3-42DD-8088-470164D17ABB}"/>
    <cellStyle name="入力 4 2 3 5 2 2 3" xfId="50299" xr:uid="{60C58A42-547D-482F-A6A0-75B58FB61353}"/>
    <cellStyle name="入力 4 2 3 5 2 3" xfId="25330" xr:uid="{FBC1AD20-9BB2-4F66-8D36-83FB4C1668EE}"/>
    <cellStyle name="入力 4 2 3 5 2 4" xfId="48130" xr:uid="{1A21FA17-F8B9-4478-9613-77C2636864B1}"/>
    <cellStyle name="入力 4 2 3 5 20" xfId="46766" xr:uid="{0FAA5AD2-ECAF-4909-ACE6-CFA583CE96A5}"/>
    <cellStyle name="入力 4 2 3 5 21" xfId="47450" xr:uid="{1A52395D-86F6-4A83-ADF0-68A92C253AE0}"/>
    <cellStyle name="入力 4 2 3 5 3" xfId="4322" xr:uid="{FAB2FE2C-6D9A-498A-883D-3A0AC257CB21}"/>
    <cellStyle name="入力 4 2 3 5 3 2" xfId="15078" xr:uid="{3F5D7B2E-A3EC-418A-9F76-481EDE9D90E6}"/>
    <cellStyle name="入力 4 2 3 5 3 2 2" xfId="36768" xr:uid="{FA7A7708-983B-4A55-94CC-8BCA2797C6E2}"/>
    <cellStyle name="入力 4 2 3 5 3 2 3" xfId="50979" xr:uid="{A83CFC35-CDC3-4930-9E06-E1A69232AA87}"/>
    <cellStyle name="入力 4 2 3 5 3 3" xfId="26010" xr:uid="{D3B8DCC1-189D-4C9D-A069-9D9B0580D5E2}"/>
    <cellStyle name="入力 4 2 3 5 3 4" xfId="48810" xr:uid="{5374EEF7-44BE-41C3-A874-FAC4B5AD4FDF}"/>
    <cellStyle name="入力 4 2 3 5 4" xfId="4998" xr:uid="{D474478F-7477-4F41-8A94-F6DD31876F33}"/>
    <cellStyle name="入力 4 2 3 5 4 2" xfId="15754" xr:uid="{EF91DB80-DD77-4B1A-B2A7-94171B9D9438}"/>
    <cellStyle name="入力 4 2 3 5 4 2 2" xfId="37444" xr:uid="{EC59CF39-B16B-481F-BF40-D82E97B1BBAD}"/>
    <cellStyle name="入力 4 2 3 5 4 3" xfId="26686" xr:uid="{2F4F11E4-08B8-4C45-8EFD-3EB241B27CDB}"/>
    <cellStyle name="入力 4 2 3 5 4 4" xfId="49619" xr:uid="{57E6DE02-7B4D-4826-8318-7BF393011CF4}"/>
    <cellStyle name="入力 4 2 3 5 5" xfId="5678" xr:uid="{8BF73356-1FFF-47FF-9DE5-A572F3483198}"/>
    <cellStyle name="入力 4 2 3 5 5 2" xfId="16434" xr:uid="{A2CE5EFA-D1C2-4AE7-8B9F-32ADCCD9204E}"/>
    <cellStyle name="入力 4 2 3 5 5 2 2" xfId="38124" xr:uid="{6962F4B7-83D6-47B5-857E-021C8A4D1967}"/>
    <cellStyle name="入力 4 2 3 5 5 3" xfId="27365" xr:uid="{D6B74EE2-647E-407E-8945-039AF665896F}"/>
    <cellStyle name="入力 4 2 3 5 6" xfId="6361" xr:uid="{3317CA60-B535-4C95-8185-095F441C4799}"/>
    <cellStyle name="入力 4 2 3 5 6 2" xfId="17117" xr:uid="{1805EE19-C429-4B16-B3AA-A88AA81514CB}"/>
    <cellStyle name="入力 4 2 3 5 6 2 2" xfId="38807" xr:uid="{F4064890-D4A4-4A2A-A67F-5583B09A707A}"/>
    <cellStyle name="入力 4 2 3 5 6 3" xfId="28048" xr:uid="{B98D5255-06EA-4FD0-810D-2B39415391EB}"/>
    <cellStyle name="入力 4 2 3 5 7" xfId="7040" xr:uid="{EFAED334-E563-4103-ADBB-B9356C50EFFE}"/>
    <cellStyle name="入力 4 2 3 5 7 2" xfId="17796" xr:uid="{A5DCC310-EF8C-4819-ADE8-36DDC6274686}"/>
    <cellStyle name="入力 4 2 3 5 7 2 2" xfId="39486" xr:uid="{EBF74C4F-23E3-4DFC-915A-C2619E16ED94}"/>
    <cellStyle name="入力 4 2 3 5 7 3" xfId="28727" xr:uid="{FF96B180-D266-46B2-8D60-60AE108869A4}"/>
    <cellStyle name="入力 4 2 3 5 8" xfId="7703" xr:uid="{D8FE464B-AD54-488E-BE61-50D9D25C77A2}"/>
    <cellStyle name="入力 4 2 3 5 8 2" xfId="18459" xr:uid="{02A3B97C-4948-4CD9-990C-10C48FBA14B5}"/>
    <cellStyle name="入力 4 2 3 5 8 2 2" xfId="40150" xr:uid="{D17B26EE-10E3-4DC4-B750-87817861F4EE}"/>
    <cellStyle name="入力 4 2 3 5 8 3" xfId="29391" xr:uid="{2AD9B64B-656E-4C35-83DB-13EAC76C954D}"/>
    <cellStyle name="入力 4 2 3 5 9" xfId="8339" xr:uid="{02325A73-C8C4-4AC0-850B-604D5B48AB11}"/>
    <cellStyle name="入力 4 2 3 5 9 2" xfId="19095" xr:uid="{6C1B62D6-76FC-4A8F-8725-88B59D22C60C}"/>
    <cellStyle name="入力 4 2 3 5 9 2 2" xfId="40786" xr:uid="{AA72317F-0482-482F-86BA-987934553148}"/>
    <cellStyle name="入力 4 2 3 5 9 3" xfId="30027" xr:uid="{E4805277-9AE5-4D95-94E8-3F1F5A127A61}"/>
    <cellStyle name="入力 4 2 3 6" xfId="3035" xr:uid="{E360309F-8650-4656-B061-F974218355C4}"/>
    <cellStyle name="入力 4 2 3 6 10" xfId="9063" xr:uid="{E8C7558A-65E4-4B7C-A0AF-2EFCEADBFD18}"/>
    <cellStyle name="入力 4 2 3 6 10 2" xfId="19820" xr:uid="{9B49A35C-D851-4BAF-9EFB-201F242B57AF}"/>
    <cellStyle name="入力 4 2 3 6 10 2 2" xfId="41511" xr:uid="{DA5565AA-F080-4562-8167-F79068C982A1}"/>
    <cellStyle name="入力 4 2 3 6 10 3" xfId="30752" xr:uid="{1B2FC80F-9F24-4807-ACD3-07A12831DEB4}"/>
    <cellStyle name="入力 4 2 3 6 11" xfId="9689" xr:uid="{11EA73CD-B6CA-4294-B780-B71584B22212}"/>
    <cellStyle name="入力 4 2 3 6 11 2" xfId="20446" xr:uid="{3188DFD4-CA5A-465A-8FFF-FE47CBD272C1}"/>
    <cellStyle name="入力 4 2 3 6 11 2 2" xfId="42137" xr:uid="{3EF37950-B417-406A-8568-541A7E291E1D}"/>
    <cellStyle name="入力 4 2 3 6 11 3" xfId="31378" xr:uid="{C8EDD078-7037-4C93-8821-B22B19C556BE}"/>
    <cellStyle name="入力 4 2 3 6 12" xfId="10324" xr:uid="{51BE13D7-6D2B-462B-B096-3DF488B9E440}"/>
    <cellStyle name="入力 4 2 3 6 12 2" xfId="21081" xr:uid="{7FAA8239-55FF-4F04-80A1-29EB7DA0DBBA}"/>
    <cellStyle name="入力 4 2 3 6 12 2 2" xfId="42772" xr:uid="{0771D898-8E3F-434D-87E8-90D7C4DDD907}"/>
    <cellStyle name="入力 4 2 3 6 12 3" xfId="32013" xr:uid="{D07E24BC-4353-4142-936B-3359C6004F26}"/>
    <cellStyle name="入力 4 2 3 6 13" xfId="10976" xr:uid="{39CAF8CA-F707-446E-8C83-E52CF36CB8F3}"/>
    <cellStyle name="入力 4 2 3 6 13 2" xfId="21733" xr:uid="{23CD9AEA-6001-4A6C-BCD8-3CBF15030C60}"/>
    <cellStyle name="入力 4 2 3 6 13 2 2" xfId="43424" xr:uid="{F85490EC-375F-40F7-BAB1-4B08989B48C2}"/>
    <cellStyle name="入力 4 2 3 6 13 3" xfId="32665" xr:uid="{BE582581-0319-4598-811A-18E2530FA920}"/>
    <cellStyle name="入力 4 2 3 6 14" xfId="11601" xr:uid="{1388E658-4534-420D-92EF-1B2B44CCA09A}"/>
    <cellStyle name="入力 4 2 3 6 14 2" xfId="22358" xr:uid="{E8A30E42-79C9-44C8-8FA8-063B4C1EA217}"/>
    <cellStyle name="入力 4 2 3 6 14 2 2" xfId="44049" xr:uid="{8A59A726-13CD-42D3-A966-622FF40D1F00}"/>
    <cellStyle name="入力 4 2 3 6 14 3" xfId="33290" xr:uid="{1155639A-2308-4D3B-8B57-F1B58F6596A9}"/>
    <cellStyle name="入力 4 2 3 6 15" xfId="12206" xr:uid="{485BC320-EC05-4F34-B370-775C4F15E0F7}"/>
    <cellStyle name="入力 4 2 3 6 15 2" xfId="22963" xr:uid="{D8F20A0B-1FF5-455A-84FC-64BC22ADEF4F}"/>
    <cellStyle name="入力 4 2 3 6 15 2 2" xfId="44654" xr:uid="{EAAA3027-BAD4-4074-8C35-45CB5436805D}"/>
    <cellStyle name="入力 4 2 3 6 15 3" xfId="33895" xr:uid="{BAD682E7-3E89-4FFA-80B6-CD404EECA896}"/>
    <cellStyle name="入力 4 2 3 6 16" xfId="12835" xr:uid="{8BBA907A-EC85-41AE-A13C-7114530E5372}"/>
    <cellStyle name="入力 4 2 3 6 16 2" xfId="23592" xr:uid="{D76AB6FA-7080-42D0-8506-35E08B6CF9CB}"/>
    <cellStyle name="入力 4 2 3 6 16 2 2" xfId="45283" xr:uid="{254E1151-81B3-4D02-AF2A-EF1C18A08212}"/>
    <cellStyle name="入力 4 2 3 6 16 3" xfId="34524" xr:uid="{A34F6998-8370-4C3C-9CD9-81A95DB82C67}"/>
    <cellStyle name="入力 4 2 3 6 17" xfId="13506" xr:uid="{4926951B-BFFE-4172-AFA6-8500484F36F2}"/>
    <cellStyle name="入力 4 2 3 6 17 2" xfId="35195" xr:uid="{217A254C-A991-49F7-AFD8-AEF5639AD8DF}"/>
    <cellStyle name="入力 4 2 3 6 18" xfId="24435" xr:uid="{3A4A1E43-1264-4D31-8EB6-D9763970066D}"/>
    <cellStyle name="入力 4 2 3 6 19" xfId="46133" xr:uid="{D34FACF7-2BEE-4D75-9C73-90EA45AEF498}"/>
    <cellStyle name="入力 4 2 3 6 2" xfId="3687" xr:uid="{2D709FEF-08F1-4F55-B3ED-BF6F9780700A}"/>
    <cellStyle name="入力 4 2 3 6 2 2" xfId="14443" xr:uid="{C7E6AED2-FA7C-4416-8A3F-25DBB1734D79}"/>
    <cellStyle name="入力 4 2 3 6 2 2 2" xfId="36133" xr:uid="{64515DFE-E543-4E2D-802E-B75025663AA3}"/>
    <cellStyle name="入力 4 2 3 6 2 2 3" xfId="50344" xr:uid="{5D26217E-3899-41DB-8E0B-F8D2FEEAC7FA}"/>
    <cellStyle name="入力 4 2 3 6 2 3" xfId="25375" xr:uid="{41B2C43D-FCBB-4BD4-B6BC-9CE9171BB0F2}"/>
    <cellStyle name="入力 4 2 3 6 2 4" xfId="48175" xr:uid="{700BAD6A-5109-43F9-B906-A9D3B4573480}"/>
    <cellStyle name="入力 4 2 3 6 20" xfId="46811" xr:uid="{2CD74411-B77F-4027-AB04-DF9427459084}"/>
    <cellStyle name="入力 4 2 3 6 21" xfId="47495" xr:uid="{3EF30BB9-FBFD-471E-98C3-B5910C50958D}"/>
    <cellStyle name="入力 4 2 3 6 3" xfId="4367" xr:uid="{FEA0DA2C-DAFF-4E80-A4A8-3450E72EC203}"/>
    <cellStyle name="入力 4 2 3 6 3 2" xfId="15123" xr:uid="{CB68C18C-0A8C-4CF9-B58A-8987106A006A}"/>
    <cellStyle name="入力 4 2 3 6 3 2 2" xfId="36813" xr:uid="{9DE00042-004E-4D6C-9CAC-B617CB2E48DD}"/>
    <cellStyle name="入力 4 2 3 6 3 2 3" xfId="51024" xr:uid="{37691AE0-9BF9-4189-999C-9D5E67EC613B}"/>
    <cellStyle name="入力 4 2 3 6 3 3" xfId="26055" xr:uid="{7F2A3460-B423-4AB4-B893-D73C068F30BD}"/>
    <cellStyle name="入力 4 2 3 6 3 4" xfId="48855" xr:uid="{72BC306A-2A18-4441-8B23-A1F091DD9F4B}"/>
    <cellStyle name="入力 4 2 3 6 4" xfId="5043" xr:uid="{B9D83C1B-78D6-48BE-9209-4F43FFE748E0}"/>
    <cellStyle name="入力 4 2 3 6 4 2" xfId="15799" xr:uid="{6F787BD4-1A15-4988-9DB5-1024F31979DD}"/>
    <cellStyle name="入力 4 2 3 6 4 2 2" xfId="37489" xr:uid="{98693B25-1A55-41A2-B3BE-D9A6F4634508}"/>
    <cellStyle name="入力 4 2 3 6 4 3" xfId="26731" xr:uid="{A0963730-B2D6-4E48-8CB8-DBCA4DA89272}"/>
    <cellStyle name="入力 4 2 3 6 4 4" xfId="49664" xr:uid="{685145CF-E95D-4C59-A155-C6EDC9AD4BC9}"/>
    <cellStyle name="入力 4 2 3 6 5" xfId="5723" xr:uid="{2DF2FC68-65DA-4E03-819C-BD480F1F0D8F}"/>
    <cellStyle name="入力 4 2 3 6 5 2" xfId="16479" xr:uid="{E5A97659-6789-456B-9621-ABFB06F5942C}"/>
    <cellStyle name="入力 4 2 3 6 5 2 2" xfId="38169" xr:uid="{498292A4-BA9F-41F6-9702-62C03EEC2B19}"/>
    <cellStyle name="入力 4 2 3 6 5 3" xfId="27410" xr:uid="{4DC9DB22-A15B-4128-A8F9-795DC0539746}"/>
    <cellStyle name="入力 4 2 3 6 6" xfId="6406" xr:uid="{2471059F-A835-46F9-88A5-4C3235ACB5A9}"/>
    <cellStyle name="入力 4 2 3 6 6 2" xfId="17162" xr:uid="{3746E56E-4C77-4981-A8A0-2CB0AA6E4CBD}"/>
    <cellStyle name="入力 4 2 3 6 6 2 2" xfId="38852" xr:uid="{2F8C8427-CBCE-4364-84B2-AAADC601A00A}"/>
    <cellStyle name="入力 4 2 3 6 6 3" xfId="28093" xr:uid="{AB64C8AB-B25E-4415-B8B7-8D858EF76E36}"/>
    <cellStyle name="入力 4 2 3 6 7" xfId="7085" xr:uid="{437825AD-4DE1-4CFF-9F9B-F6CAB5BBC1B5}"/>
    <cellStyle name="入力 4 2 3 6 7 2" xfId="17841" xr:uid="{DF02075D-4334-4A04-A269-609C0B5AE6CC}"/>
    <cellStyle name="入力 4 2 3 6 7 2 2" xfId="39531" xr:uid="{876EF9F2-37BF-47E8-9E21-6FEFD6827FB7}"/>
    <cellStyle name="入力 4 2 3 6 7 3" xfId="28772" xr:uid="{EBEFA357-995B-4C9A-B209-24A6E7BD3F84}"/>
    <cellStyle name="入力 4 2 3 6 8" xfId="7748" xr:uid="{7C6CB18B-0002-4CC1-B753-2BFC10144862}"/>
    <cellStyle name="入力 4 2 3 6 8 2" xfId="18504" xr:uid="{36504104-2520-40EE-BDA1-ADD1134D5FBA}"/>
    <cellStyle name="入力 4 2 3 6 8 2 2" xfId="40195" xr:uid="{3698D244-4124-42DE-A416-D253B045447A}"/>
    <cellStyle name="入力 4 2 3 6 8 3" xfId="29436" xr:uid="{84D53A49-DBD9-4307-89F3-8F8483206B92}"/>
    <cellStyle name="入力 4 2 3 6 9" xfId="8384" xr:uid="{C4084DC5-9671-4F90-831A-E9DE53DE10FC}"/>
    <cellStyle name="入力 4 2 3 6 9 2" xfId="19140" xr:uid="{50BF6B85-998C-4AD8-BC9E-E6589E2E4A94}"/>
    <cellStyle name="入力 4 2 3 6 9 2 2" xfId="40831" xr:uid="{1E152032-C457-48CA-A1B0-87EEFB5F57F2}"/>
    <cellStyle name="入力 4 2 3 6 9 3" xfId="30072" xr:uid="{E9FB6FAE-C474-4CFE-9D6F-5FC5EA940449}"/>
    <cellStyle name="入力 4 2 3 7" xfId="3080" xr:uid="{41F44FD0-F0AC-48A6-9745-4DBB6ABBD26F}"/>
    <cellStyle name="入力 4 2 3 7 10" xfId="9108" xr:uid="{FC850DAB-AA0B-48E8-9947-03E2517E7E58}"/>
    <cellStyle name="入力 4 2 3 7 10 2" xfId="19865" xr:uid="{2CDAFCB1-0D16-4B50-91FC-C6B95E39046B}"/>
    <cellStyle name="入力 4 2 3 7 10 2 2" xfId="41556" xr:uid="{328388D8-DBFF-40C1-9823-A2F5FF6BDBC7}"/>
    <cellStyle name="入力 4 2 3 7 10 3" xfId="30797" xr:uid="{A1905C3E-F9A9-4E2B-BCF7-B8AF0791FEC1}"/>
    <cellStyle name="入力 4 2 3 7 11" xfId="9734" xr:uid="{0F011E0B-E7B3-468A-8B3E-6C84315F17BD}"/>
    <cellStyle name="入力 4 2 3 7 11 2" xfId="20491" xr:uid="{D36D852B-E936-423E-9923-3E14F694D4BF}"/>
    <cellStyle name="入力 4 2 3 7 11 2 2" xfId="42182" xr:uid="{8A40162D-4BCA-4240-918A-462E7127DE39}"/>
    <cellStyle name="入力 4 2 3 7 11 3" xfId="31423" xr:uid="{BF3B60DF-AF67-4886-872B-6928823317E9}"/>
    <cellStyle name="入力 4 2 3 7 12" xfId="10369" xr:uid="{68F97B7B-E026-4C80-8A39-0B9C587D5416}"/>
    <cellStyle name="入力 4 2 3 7 12 2" xfId="21126" xr:uid="{B0AA0DBE-E656-4E4B-93BB-0CE2FC3F07D1}"/>
    <cellStyle name="入力 4 2 3 7 12 2 2" xfId="42817" xr:uid="{468D1273-8665-4DF6-A220-44558E2E8DD7}"/>
    <cellStyle name="入力 4 2 3 7 12 3" xfId="32058" xr:uid="{7856A65B-D5D7-49E7-ABBB-151CC9699313}"/>
    <cellStyle name="入力 4 2 3 7 13" xfId="11021" xr:uid="{217AD61A-ECF6-4BB8-8E00-90D1AA8740EB}"/>
    <cellStyle name="入力 4 2 3 7 13 2" xfId="21778" xr:uid="{195DF227-CF37-41C4-8033-B943F30CA79B}"/>
    <cellStyle name="入力 4 2 3 7 13 2 2" xfId="43469" xr:uid="{5ED2797F-5209-4F00-B0BE-4CD4E52AD6B2}"/>
    <cellStyle name="入力 4 2 3 7 13 3" xfId="32710" xr:uid="{9B98E510-644C-4191-AF88-B4126EF8B4A6}"/>
    <cellStyle name="入力 4 2 3 7 14" xfId="11646" xr:uid="{4A013C93-D3B8-4182-BC55-15C720949CA1}"/>
    <cellStyle name="入力 4 2 3 7 14 2" xfId="22403" xr:uid="{7453158A-B1EB-4E61-A502-7FE599B763E0}"/>
    <cellStyle name="入力 4 2 3 7 14 2 2" xfId="44094" xr:uid="{2B4E44AA-4473-4F55-AD67-AC8F67D4F8BB}"/>
    <cellStyle name="入力 4 2 3 7 14 3" xfId="33335" xr:uid="{2C065641-444C-4BAF-8E46-79315E5F51E0}"/>
    <cellStyle name="入力 4 2 3 7 15" xfId="12251" xr:uid="{1908622E-9D9B-42FC-BD7E-C6F038EF95CF}"/>
    <cellStyle name="入力 4 2 3 7 15 2" xfId="23008" xr:uid="{AC137426-12D3-4AAB-A9EF-3AD28FB4D503}"/>
    <cellStyle name="入力 4 2 3 7 15 2 2" xfId="44699" xr:uid="{F8690B04-454B-4B6D-A38A-4F7087B1B65E}"/>
    <cellStyle name="入力 4 2 3 7 15 3" xfId="33940" xr:uid="{CDA3B17E-417D-4380-B28E-2F9D17635B94}"/>
    <cellStyle name="入力 4 2 3 7 16" xfId="12880" xr:uid="{8C4AC5CB-A564-4A0E-AB09-362DF60692E7}"/>
    <cellStyle name="入力 4 2 3 7 16 2" xfId="23637" xr:uid="{FF4D507E-6888-4F74-96A9-A8B10938DFE5}"/>
    <cellStyle name="入力 4 2 3 7 16 2 2" xfId="45328" xr:uid="{88D0A51A-F253-4679-A561-4E388CE8440E}"/>
    <cellStyle name="入力 4 2 3 7 16 3" xfId="34569" xr:uid="{A121546C-4D32-4874-A1D9-E81B9A566AA9}"/>
    <cellStyle name="入力 4 2 3 7 17" xfId="13551" xr:uid="{6ED15EE2-A972-4831-A0CF-993179B51E4E}"/>
    <cellStyle name="入力 4 2 3 7 17 2" xfId="35240" xr:uid="{1081F82D-943D-40BE-8391-C0EA56339B89}"/>
    <cellStyle name="入力 4 2 3 7 18" xfId="24480" xr:uid="{DFDF61BD-8FCD-47A0-BDEE-D3FCCAED7EC6}"/>
    <cellStyle name="入力 4 2 3 7 19" xfId="46178" xr:uid="{6AE0F0A0-A0D5-4F43-9BCF-60B8C597E798}"/>
    <cellStyle name="入力 4 2 3 7 2" xfId="3732" xr:uid="{E3B35F06-75C7-4121-AAD6-9A9D016E32A1}"/>
    <cellStyle name="入力 4 2 3 7 2 2" xfId="14488" xr:uid="{7B334E33-98B7-4BA2-90BF-64F6C592CD22}"/>
    <cellStyle name="入力 4 2 3 7 2 2 2" xfId="36178" xr:uid="{F8DD7197-CF8E-490C-BE96-04DB787246C4}"/>
    <cellStyle name="入力 4 2 3 7 2 2 3" xfId="50389" xr:uid="{BDBA7F27-F17C-4D2D-8187-F82A1E5F22DB}"/>
    <cellStyle name="入力 4 2 3 7 2 3" xfId="25420" xr:uid="{8C4F8F37-A802-4803-8BD7-BD3AA5C3EEE8}"/>
    <cellStyle name="入力 4 2 3 7 2 4" xfId="48220" xr:uid="{130B1F8A-83A1-4456-883C-3EF4715FBAB9}"/>
    <cellStyle name="入力 4 2 3 7 20" xfId="46856" xr:uid="{4F58CB86-A062-4D92-A28F-45D6457D8C64}"/>
    <cellStyle name="入力 4 2 3 7 21" xfId="47540" xr:uid="{2E0EB724-3E5D-4968-98E1-25515DBDE579}"/>
    <cellStyle name="入力 4 2 3 7 3" xfId="4412" xr:uid="{A7F84411-1731-43AB-BC8F-2E90A29222EC}"/>
    <cellStyle name="入力 4 2 3 7 3 2" xfId="15168" xr:uid="{491CFA37-D90E-4950-BA67-E5DDCC7BC31B}"/>
    <cellStyle name="入力 4 2 3 7 3 2 2" xfId="36858" xr:uid="{9D294332-AEF8-444A-86D7-7770C30ACD86}"/>
    <cellStyle name="入力 4 2 3 7 3 2 3" xfId="51069" xr:uid="{E153633B-C745-4531-8940-EE0CDFBAFDF1}"/>
    <cellStyle name="入力 4 2 3 7 3 3" xfId="26100" xr:uid="{C0C1B017-080F-4147-B53A-2D70E7C93E60}"/>
    <cellStyle name="入力 4 2 3 7 3 4" xfId="48900" xr:uid="{7C23F21B-7643-4602-A354-0894C2B5571E}"/>
    <cellStyle name="入力 4 2 3 7 4" xfId="5088" xr:uid="{88787873-E94E-4F13-8856-7B77E4DBD41C}"/>
    <cellStyle name="入力 4 2 3 7 4 2" xfId="15844" xr:uid="{8F4C0CF3-1BF8-4136-8B57-E4F0DB8B8FB6}"/>
    <cellStyle name="入力 4 2 3 7 4 2 2" xfId="37534" xr:uid="{8507F289-BB55-4352-AA96-84024E1DF8BF}"/>
    <cellStyle name="入力 4 2 3 7 4 3" xfId="26776" xr:uid="{302013C5-3083-483F-8E0D-589F3529BC54}"/>
    <cellStyle name="入力 4 2 3 7 4 4" xfId="49709" xr:uid="{3A381F86-8BEA-48E5-BA4E-187AF5AE1CFF}"/>
    <cellStyle name="入力 4 2 3 7 5" xfId="5768" xr:uid="{2B8EE654-0889-4750-9E76-FE94DF020DEA}"/>
    <cellStyle name="入力 4 2 3 7 5 2" xfId="16524" xr:uid="{2CDE7FF2-2A62-43FC-93D5-7EDE7A6B314F}"/>
    <cellStyle name="入力 4 2 3 7 5 2 2" xfId="38214" xr:uid="{2A77264B-21BA-4F60-B53F-E673FA830809}"/>
    <cellStyle name="入力 4 2 3 7 5 3" xfId="27455" xr:uid="{C26BA356-50CD-45C0-B225-AA3BB4DF153E}"/>
    <cellStyle name="入力 4 2 3 7 6" xfId="6451" xr:uid="{A65864C3-2E96-4AC3-BFAF-6576CA80B78A}"/>
    <cellStyle name="入力 4 2 3 7 6 2" xfId="17207" xr:uid="{51C22A6B-EC72-42A5-A827-95559A57D467}"/>
    <cellStyle name="入力 4 2 3 7 6 2 2" xfId="38897" xr:uid="{20C1FBA0-95BE-4222-923B-E1D0FE45366D}"/>
    <cellStyle name="入力 4 2 3 7 6 3" xfId="28138" xr:uid="{A64677EF-4735-45EB-9559-07A2DDD06F99}"/>
    <cellStyle name="入力 4 2 3 7 7" xfId="7130" xr:uid="{CAEEBB35-EFB8-4D1A-8B68-3FA6C8667AFB}"/>
    <cellStyle name="入力 4 2 3 7 7 2" xfId="17886" xr:uid="{42A1CB98-F29A-4382-A58F-BA0460E1EAA3}"/>
    <cellStyle name="入力 4 2 3 7 7 2 2" xfId="39576" xr:uid="{BF523EFD-9DBF-4EF1-9F88-9EFF26597251}"/>
    <cellStyle name="入力 4 2 3 7 7 3" xfId="28817" xr:uid="{5FFB86C0-3CF7-4D14-930C-2F579D147B8B}"/>
    <cellStyle name="入力 4 2 3 7 8" xfId="7793" xr:uid="{77517C97-7C75-445B-A4D8-19EE77710A27}"/>
    <cellStyle name="入力 4 2 3 7 8 2" xfId="18549" xr:uid="{E7492808-A83E-46B3-BF50-5F02D2166EE1}"/>
    <cellStyle name="入力 4 2 3 7 8 2 2" xfId="40240" xr:uid="{1553678A-B377-416A-B73B-F16BB8F06D20}"/>
    <cellStyle name="入力 4 2 3 7 8 3" xfId="29481" xr:uid="{4C982F14-C044-4CEA-A8CE-44B454576F05}"/>
    <cellStyle name="入力 4 2 3 7 9" xfId="8429" xr:uid="{AC00B0A1-A8E8-4056-B911-4921599A8442}"/>
    <cellStyle name="入力 4 2 3 7 9 2" xfId="19185" xr:uid="{E40151AD-2526-44E6-9C44-4263433D24D1}"/>
    <cellStyle name="入力 4 2 3 7 9 2 2" xfId="40876" xr:uid="{A03D5F66-A868-4F20-B91B-6F09D8F24482}"/>
    <cellStyle name="入力 4 2 3 7 9 3" xfId="30117" xr:uid="{88AA3B7D-B0CA-4461-85A2-37A239BD24D7}"/>
    <cellStyle name="入力 4 2 3 8" xfId="3140" xr:uid="{447FDA7B-2CA5-4D32-B73B-24436D632BDA}"/>
    <cellStyle name="入力 4 2 3 8 10" xfId="9168" xr:uid="{060CD031-C1C1-4836-9824-9C8CE9BD2024}"/>
    <cellStyle name="入力 4 2 3 8 10 2" xfId="19925" xr:uid="{FC6A041B-6DF2-42EB-966A-8ABEEC648AC5}"/>
    <cellStyle name="入力 4 2 3 8 10 2 2" xfId="41616" xr:uid="{3856BA39-448F-402B-B237-F168E7EC86A2}"/>
    <cellStyle name="入力 4 2 3 8 10 3" xfId="30857" xr:uid="{5FD650CB-E2DE-4289-AA54-FF9964D08B13}"/>
    <cellStyle name="入力 4 2 3 8 11" xfId="9794" xr:uid="{2A222E0E-70D4-4CAD-B929-8B02D83213A9}"/>
    <cellStyle name="入力 4 2 3 8 11 2" xfId="20551" xr:uid="{EE2E8542-7442-472C-ADC1-F2AED83F4E4F}"/>
    <cellStyle name="入力 4 2 3 8 11 2 2" xfId="42242" xr:uid="{87E550A1-DEE0-439E-90F8-413A686F6E8C}"/>
    <cellStyle name="入力 4 2 3 8 11 3" xfId="31483" xr:uid="{BC00013A-EBAD-41B6-952C-9EEE1D90CBA5}"/>
    <cellStyle name="入力 4 2 3 8 12" xfId="10429" xr:uid="{28A92B59-E605-4A9B-80BD-5D863229ADBC}"/>
    <cellStyle name="入力 4 2 3 8 12 2" xfId="21186" xr:uid="{52B0EF52-D9DA-4D4A-88FB-1410A408DBEB}"/>
    <cellStyle name="入力 4 2 3 8 12 2 2" xfId="42877" xr:uid="{B618B9C4-411B-4C7D-8B85-4CDD8D8A63C2}"/>
    <cellStyle name="入力 4 2 3 8 12 3" xfId="32118" xr:uid="{BAE3BDD0-2B71-4434-A024-10E1551662F1}"/>
    <cellStyle name="入力 4 2 3 8 13" xfId="11081" xr:uid="{A4A142D2-DE76-4292-AB44-390756AAFFF7}"/>
    <cellStyle name="入力 4 2 3 8 13 2" xfId="21838" xr:uid="{2F7B154F-D411-4EA8-B44D-099E158FE776}"/>
    <cellStyle name="入力 4 2 3 8 13 2 2" xfId="43529" xr:uid="{FCDE92DF-7F4E-4235-B7AF-1E50BA073A17}"/>
    <cellStyle name="入力 4 2 3 8 13 3" xfId="32770" xr:uid="{3C47A807-6556-4E47-9E3D-DAABD66B615B}"/>
    <cellStyle name="入力 4 2 3 8 14" xfId="11706" xr:uid="{5837AEF1-A90C-45F6-83FA-92DBB82261BC}"/>
    <cellStyle name="入力 4 2 3 8 14 2" xfId="22463" xr:uid="{F744B37B-FFA4-4F1E-AC85-70856D0875D3}"/>
    <cellStyle name="入力 4 2 3 8 14 2 2" xfId="44154" xr:uid="{EF788421-9269-4140-B8D8-2D42929DDC0B}"/>
    <cellStyle name="入力 4 2 3 8 14 3" xfId="33395" xr:uid="{356FB247-D0A4-4E9B-A38D-E994CD6AB214}"/>
    <cellStyle name="入力 4 2 3 8 15" xfId="12311" xr:uid="{8A911DE3-7E86-4980-AABF-74AC3B94A0FB}"/>
    <cellStyle name="入力 4 2 3 8 15 2" xfId="23068" xr:uid="{8D68F38D-B0BC-46B5-B412-8233306D1FFC}"/>
    <cellStyle name="入力 4 2 3 8 15 2 2" xfId="44759" xr:uid="{7DF75F76-9649-482A-9297-0AB6499976FB}"/>
    <cellStyle name="入力 4 2 3 8 15 3" xfId="34000" xr:uid="{8964A5DD-219C-4631-BF76-4BDB32104EB8}"/>
    <cellStyle name="入力 4 2 3 8 16" xfId="12940" xr:uid="{E1BD291C-7158-4DE6-88EC-8AF885496B8E}"/>
    <cellStyle name="入力 4 2 3 8 16 2" xfId="23697" xr:uid="{B400FEA5-46F0-49F2-912A-569704D98A79}"/>
    <cellStyle name="入力 4 2 3 8 16 2 2" xfId="45388" xr:uid="{AEB1313B-3465-4271-B577-0272A46F5921}"/>
    <cellStyle name="入力 4 2 3 8 16 3" xfId="34629" xr:uid="{43520F8C-87FB-4E61-8FF1-653F1B4180ED}"/>
    <cellStyle name="入力 4 2 3 8 17" xfId="13611" xr:uid="{633EDE0F-B1C3-4AE0-A084-0E98F8EB2E9A}"/>
    <cellStyle name="入力 4 2 3 8 17 2" xfId="35300" xr:uid="{B385721B-4FCE-4BC0-8D9A-B53AE6FA9D87}"/>
    <cellStyle name="入力 4 2 3 8 18" xfId="24540" xr:uid="{436BB4A6-CC87-4507-BED3-64BB4D0B1AF8}"/>
    <cellStyle name="入力 4 2 3 8 19" xfId="46238" xr:uid="{690A5D3D-9C59-41CC-81A1-2B19A8B56163}"/>
    <cellStyle name="入力 4 2 3 8 2" xfId="3792" xr:uid="{4EBEEF6E-874C-4A22-BBC8-7FB7462C7550}"/>
    <cellStyle name="入力 4 2 3 8 2 2" xfId="14548" xr:uid="{28B17A2C-43A3-40E2-AC72-8C7C8E70AAEA}"/>
    <cellStyle name="入力 4 2 3 8 2 2 2" xfId="36238" xr:uid="{94D5E83A-E4EB-4363-BF3C-7997A6190D37}"/>
    <cellStyle name="入力 4 2 3 8 2 2 3" xfId="50449" xr:uid="{4C53658D-2060-4267-B120-9BDEC4464CE9}"/>
    <cellStyle name="入力 4 2 3 8 2 3" xfId="25480" xr:uid="{4A872A0F-4F32-4900-8E8C-C2AB94EA08A9}"/>
    <cellStyle name="入力 4 2 3 8 2 4" xfId="48280" xr:uid="{3AC4C8DA-E602-4216-BC09-3C13014609C6}"/>
    <cellStyle name="入力 4 2 3 8 20" xfId="46916" xr:uid="{8D2CAA24-1406-463E-BAB0-F6BB354979C2}"/>
    <cellStyle name="入力 4 2 3 8 21" xfId="47600" xr:uid="{D0859B94-5A32-4F8E-9FA9-6617291085DB}"/>
    <cellStyle name="入力 4 2 3 8 3" xfId="4472" xr:uid="{38EAA74C-4809-4493-995F-049D61A1F4C7}"/>
    <cellStyle name="入力 4 2 3 8 3 2" xfId="15228" xr:uid="{3F68C2BC-5277-4E02-9D98-CE236ABB5A80}"/>
    <cellStyle name="入力 4 2 3 8 3 2 2" xfId="36918" xr:uid="{7C357B1E-807E-4899-9CF9-9D0C0CAEA457}"/>
    <cellStyle name="入力 4 2 3 8 3 2 3" xfId="51129" xr:uid="{2A8498EC-F13E-49D0-A3F2-1577CE3ED623}"/>
    <cellStyle name="入力 4 2 3 8 3 3" xfId="26160" xr:uid="{FD170292-69C3-4371-8C1E-5E0734B424CF}"/>
    <cellStyle name="入力 4 2 3 8 3 4" xfId="48960" xr:uid="{4C4F9905-4898-44C6-BEE2-43B54B565F56}"/>
    <cellStyle name="入力 4 2 3 8 4" xfId="5148" xr:uid="{65F1CF39-EA8A-4161-A2F0-AD83D93B3086}"/>
    <cellStyle name="入力 4 2 3 8 4 2" xfId="15904" xr:uid="{DA144D3C-7340-4208-B227-96DC6EFAED49}"/>
    <cellStyle name="入力 4 2 3 8 4 2 2" xfId="37594" xr:uid="{B3B19FB6-0B7B-4C13-9EE7-F5559A0AD94C}"/>
    <cellStyle name="入力 4 2 3 8 4 3" xfId="26836" xr:uid="{564D14F8-D9CC-4134-8342-A89057EC27B1}"/>
    <cellStyle name="入力 4 2 3 8 4 4" xfId="49769" xr:uid="{39E0F719-2B55-4972-B66C-A1D466532CE4}"/>
    <cellStyle name="入力 4 2 3 8 5" xfId="5828" xr:uid="{9D6E61E6-369A-44A9-97F7-04F62058F629}"/>
    <cellStyle name="入力 4 2 3 8 5 2" xfId="16584" xr:uid="{7571B68C-B4EE-4129-870A-A75541A4FE39}"/>
    <cellStyle name="入力 4 2 3 8 5 2 2" xfId="38274" xr:uid="{7B115DE2-0D09-420E-955E-3AFB196A7A9C}"/>
    <cellStyle name="入力 4 2 3 8 5 3" xfId="27515" xr:uid="{A9BFF6B6-888D-4066-A57C-6323639AA9BC}"/>
    <cellStyle name="入力 4 2 3 8 6" xfId="6511" xr:uid="{71B3711D-E54E-41DE-98D9-50479D3A9D1E}"/>
    <cellStyle name="入力 4 2 3 8 6 2" xfId="17267" xr:uid="{82D7F333-BA05-4A27-810E-3D44EAD37F00}"/>
    <cellStyle name="入力 4 2 3 8 6 2 2" xfId="38957" xr:uid="{9C8BDB85-B976-419C-B37A-08FEA5F11B50}"/>
    <cellStyle name="入力 4 2 3 8 6 3" xfId="28198" xr:uid="{3FFA39DB-FBFB-45CE-8FF1-EAEF4711E438}"/>
    <cellStyle name="入力 4 2 3 8 7" xfId="7190" xr:uid="{D1012E78-F5D5-426B-AFD3-EEFB7BC44078}"/>
    <cellStyle name="入力 4 2 3 8 7 2" xfId="17946" xr:uid="{88F7289F-6A65-49C8-95E1-D4BBE718EE08}"/>
    <cellStyle name="入力 4 2 3 8 7 2 2" xfId="39636" xr:uid="{A185D330-29D5-4E35-B000-8AAE3C9A56CB}"/>
    <cellStyle name="入力 4 2 3 8 7 3" xfId="28877" xr:uid="{8717992C-2823-49F0-8205-115FB00E3742}"/>
    <cellStyle name="入力 4 2 3 8 8" xfId="7853" xr:uid="{B19C4091-CA75-4DFB-951A-44FA145D96AE}"/>
    <cellStyle name="入力 4 2 3 8 8 2" xfId="18609" xr:uid="{45D3A85E-E0A2-4942-B39C-57CD9A5111E6}"/>
    <cellStyle name="入力 4 2 3 8 8 2 2" xfId="40300" xr:uid="{1DA452C3-9EFB-425D-A327-93EAC3398E17}"/>
    <cellStyle name="入力 4 2 3 8 8 3" xfId="29541" xr:uid="{2CA24D31-A1C0-47AC-8F34-1AC32AF6B35E}"/>
    <cellStyle name="入力 4 2 3 8 9" xfId="8489" xr:uid="{4400406C-E634-4AD3-9D45-1D7550C49317}"/>
    <cellStyle name="入力 4 2 3 8 9 2" xfId="19245" xr:uid="{9119969C-D8D0-45B2-AA18-0F02A5207E16}"/>
    <cellStyle name="入力 4 2 3 8 9 2 2" xfId="40936" xr:uid="{5DF50EA3-F2E8-4F00-93BF-955AEF5B2F34}"/>
    <cellStyle name="入力 4 2 3 8 9 3" xfId="30177" xr:uid="{CF3F0DA3-A843-4A3F-8D72-ECDAE4849451}"/>
    <cellStyle name="入力 4 2 3 9" xfId="3200" xr:uid="{F9A557B1-F150-4ECF-B501-80C498C57804}"/>
    <cellStyle name="入力 4 2 3 9 10" xfId="9228" xr:uid="{211AEBCF-2020-412E-8416-631D986E6FE8}"/>
    <cellStyle name="入力 4 2 3 9 10 2" xfId="19985" xr:uid="{CF415FEB-E530-48B7-9A03-BBE3CF7E4B31}"/>
    <cellStyle name="入力 4 2 3 9 10 2 2" xfId="41676" xr:uid="{CBE6B2C3-A250-4902-AE65-951BA755ACA2}"/>
    <cellStyle name="入力 4 2 3 9 10 3" xfId="30917" xr:uid="{B9C05B51-8869-4F69-9FFA-6AB102DDA79A}"/>
    <cellStyle name="入力 4 2 3 9 11" xfId="9854" xr:uid="{55A98617-E591-4CB9-B9FA-15DF9BDFF832}"/>
    <cellStyle name="入力 4 2 3 9 11 2" xfId="20611" xr:uid="{BBF3E843-D8C7-45A6-BE75-8718EC4CC1A7}"/>
    <cellStyle name="入力 4 2 3 9 11 2 2" xfId="42302" xr:uid="{EF03FC54-17AC-4E1D-AADA-9A65DD94F830}"/>
    <cellStyle name="入力 4 2 3 9 11 3" xfId="31543" xr:uid="{41C64F95-5CF2-43DE-A4BA-0AFB08F18AFE}"/>
    <cellStyle name="入力 4 2 3 9 12" xfId="10489" xr:uid="{D719A992-4097-46D5-8FE2-665472153CDE}"/>
    <cellStyle name="入力 4 2 3 9 12 2" xfId="21246" xr:uid="{FF9A3F6E-2F54-4B68-8A9C-5AAC12627B5B}"/>
    <cellStyle name="入力 4 2 3 9 12 2 2" xfId="42937" xr:uid="{1CBD0394-667C-4FE2-B2EC-A211024864DA}"/>
    <cellStyle name="入力 4 2 3 9 12 3" xfId="32178" xr:uid="{9ECF0566-1C62-49CB-80B6-EA65E1F4C169}"/>
    <cellStyle name="入力 4 2 3 9 13" xfId="11141" xr:uid="{A228095C-9C37-4068-87FB-72D7E3AAE90F}"/>
    <cellStyle name="入力 4 2 3 9 13 2" xfId="21898" xr:uid="{FAE285A0-0844-443C-AB61-BE57CBDF3F8A}"/>
    <cellStyle name="入力 4 2 3 9 13 2 2" xfId="43589" xr:uid="{BC400338-F580-47CF-8E96-5D9000FA2C7A}"/>
    <cellStyle name="入力 4 2 3 9 13 3" xfId="32830" xr:uid="{1F549E2D-DDDB-4ADC-B927-95D545A7AC1A}"/>
    <cellStyle name="入力 4 2 3 9 14" xfId="11766" xr:uid="{75137E67-3486-432F-B16C-8A4BA7C6E907}"/>
    <cellStyle name="入力 4 2 3 9 14 2" xfId="22523" xr:uid="{C21B06F4-D889-4513-8CFC-4D14FF975284}"/>
    <cellStyle name="入力 4 2 3 9 14 2 2" xfId="44214" xr:uid="{774910B1-DFE0-4A11-963A-956E861F4887}"/>
    <cellStyle name="入力 4 2 3 9 14 3" xfId="33455" xr:uid="{E50046F5-12CF-4B3C-845C-FB75A7274669}"/>
    <cellStyle name="入力 4 2 3 9 15" xfId="12371" xr:uid="{40335151-9BF7-4326-98A3-CE23823FFED6}"/>
    <cellStyle name="入力 4 2 3 9 15 2" xfId="23128" xr:uid="{F14EB600-D1E0-4644-9918-EDA6C79C471F}"/>
    <cellStyle name="入力 4 2 3 9 15 2 2" xfId="44819" xr:uid="{56EF0E66-CA2F-4B5D-A42F-386F40F5E67B}"/>
    <cellStyle name="入力 4 2 3 9 15 3" xfId="34060" xr:uid="{F898EF17-E9AB-4AAD-8733-895B04847F75}"/>
    <cellStyle name="入力 4 2 3 9 16" xfId="13000" xr:uid="{F585B142-E0F8-4079-879B-A7BE380B812C}"/>
    <cellStyle name="入力 4 2 3 9 16 2" xfId="23757" xr:uid="{DFD7B612-7B3D-48E6-BBB0-3207F9251F62}"/>
    <cellStyle name="入力 4 2 3 9 16 2 2" xfId="45448" xr:uid="{2F03772C-33DC-43B3-95E9-AE66858F382E}"/>
    <cellStyle name="入力 4 2 3 9 16 3" xfId="34689" xr:uid="{3FC944BD-74C5-47E7-BE22-0FCEF4CDA417}"/>
    <cellStyle name="入力 4 2 3 9 17" xfId="13671" xr:uid="{EB86E6B3-82F4-4579-826A-46C83913CA07}"/>
    <cellStyle name="入力 4 2 3 9 17 2" xfId="35360" xr:uid="{87038D35-ED10-4301-9AA5-27E8B1A00345}"/>
    <cellStyle name="入力 4 2 3 9 18" xfId="24600" xr:uid="{10236F88-0DDE-405B-B8E6-A24F3CD08F64}"/>
    <cellStyle name="入力 4 2 3 9 19" xfId="46298" xr:uid="{D31B65E0-5A7A-4E39-B9BC-FEACC1A0F67D}"/>
    <cellStyle name="入力 4 2 3 9 2" xfId="3852" xr:uid="{023312E0-9A51-43D5-9177-7373C26E7BF2}"/>
    <cellStyle name="入力 4 2 3 9 2 2" xfId="14608" xr:uid="{0402C04E-3293-4DFA-877B-DACEEBA47B1F}"/>
    <cellStyle name="入力 4 2 3 9 2 2 2" xfId="36298" xr:uid="{34CBAA00-2FAA-4435-A24A-840054DF6C3B}"/>
    <cellStyle name="入力 4 2 3 9 2 2 3" xfId="50509" xr:uid="{D64E2F73-6788-47F1-8FEF-08B2A23A58A7}"/>
    <cellStyle name="入力 4 2 3 9 2 3" xfId="25540" xr:uid="{10691F7C-CCE8-490C-94AA-C4CEA920AC31}"/>
    <cellStyle name="入力 4 2 3 9 2 4" xfId="48340" xr:uid="{7F891B29-3C11-4980-80E2-6C946D2BF9A6}"/>
    <cellStyle name="入力 4 2 3 9 20" xfId="46976" xr:uid="{2A8E042C-6D9E-4215-B310-D55E77E173AC}"/>
    <cellStyle name="入力 4 2 3 9 21" xfId="47660" xr:uid="{31F389B9-F9AB-463C-9DB1-EB950A6C8FB8}"/>
    <cellStyle name="入力 4 2 3 9 3" xfId="4532" xr:uid="{EF6703EC-B88D-49F1-8CC9-F428B221FCC8}"/>
    <cellStyle name="入力 4 2 3 9 3 2" xfId="15288" xr:uid="{CE987EF4-C249-4527-8782-D5A2195A6598}"/>
    <cellStyle name="入力 4 2 3 9 3 2 2" xfId="36978" xr:uid="{65EB8676-5F64-40D9-8820-1BBC3A12AF6E}"/>
    <cellStyle name="入力 4 2 3 9 3 2 3" xfId="51189" xr:uid="{4EA948EE-7278-4FF0-999A-602FD317AD32}"/>
    <cellStyle name="入力 4 2 3 9 3 3" xfId="26220" xr:uid="{12787DA0-5389-4823-8CB1-AB71DC822865}"/>
    <cellStyle name="入力 4 2 3 9 3 4" xfId="49020" xr:uid="{87451F64-3AE2-4307-88C0-89D2F635E1C1}"/>
    <cellStyle name="入力 4 2 3 9 4" xfId="5208" xr:uid="{D4AC7653-AEB7-40CA-A0D2-45F8E3C5A3B9}"/>
    <cellStyle name="入力 4 2 3 9 4 2" xfId="15964" xr:uid="{313A655F-8BFF-46F6-BB27-16C0399D9B80}"/>
    <cellStyle name="入力 4 2 3 9 4 2 2" xfId="37654" xr:uid="{38AA2CCC-3562-418F-A79F-5705B2C5C073}"/>
    <cellStyle name="入力 4 2 3 9 4 3" xfId="26896" xr:uid="{C995CC3B-9348-4239-98E3-0A1CFE3C6B7B}"/>
    <cellStyle name="入力 4 2 3 9 4 4" xfId="49829" xr:uid="{CCD93330-CEE3-4DA4-B878-00687DFAF76D}"/>
    <cellStyle name="入力 4 2 3 9 5" xfId="5888" xr:uid="{1E13A66E-E156-4283-BFDD-82D0C78434FD}"/>
    <cellStyle name="入力 4 2 3 9 5 2" xfId="16644" xr:uid="{AABADB68-C1A0-4F1D-9F56-B18915950550}"/>
    <cellStyle name="入力 4 2 3 9 5 2 2" xfId="38334" xr:uid="{EB94B816-94C9-42E6-B8DA-680F319469CF}"/>
    <cellStyle name="入力 4 2 3 9 5 3" xfId="27575" xr:uid="{CB6C428D-BE81-4B4D-8FB2-0161D9718859}"/>
    <cellStyle name="入力 4 2 3 9 6" xfId="6571" xr:uid="{9683EB4C-DC4E-4EED-9839-1E8954CA009D}"/>
    <cellStyle name="入力 4 2 3 9 6 2" xfId="17327" xr:uid="{0C561B07-7235-4EC5-88D3-6E5D4D02EA44}"/>
    <cellStyle name="入力 4 2 3 9 6 2 2" xfId="39017" xr:uid="{D812FC39-376D-49FD-BF71-2D82321E194D}"/>
    <cellStyle name="入力 4 2 3 9 6 3" xfId="28258" xr:uid="{9846507F-EF47-4AE9-A62B-D1C2AE3730B7}"/>
    <cellStyle name="入力 4 2 3 9 7" xfId="7250" xr:uid="{3B042751-F016-457D-84EF-880EFED583A1}"/>
    <cellStyle name="入力 4 2 3 9 7 2" xfId="18006" xr:uid="{52085647-C023-4F48-A9EE-3C65E937A5B4}"/>
    <cellStyle name="入力 4 2 3 9 7 2 2" xfId="39696" xr:uid="{69A48B71-E3CC-42EC-B1D5-655A98AC2442}"/>
    <cellStyle name="入力 4 2 3 9 7 3" xfId="28937" xr:uid="{A0233498-A6F9-4766-BE62-800C3FF5705F}"/>
    <cellStyle name="入力 4 2 3 9 8" xfId="7913" xr:uid="{0CD1F894-6795-478B-BFED-A0356FA860FB}"/>
    <cellStyle name="入力 4 2 3 9 8 2" xfId="18669" xr:uid="{48993B1E-8978-4787-BD4E-830D8DF7EB2A}"/>
    <cellStyle name="入力 4 2 3 9 8 2 2" xfId="40360" xr:uid="{78585D42-DAB1-4B9F-970D-ACEDF26726D2}"/>
    <cellStyle name="入力 4 2 3 9 8 3" xfId="29601" xr:uid="{92D03F7D-7E63-4141-B9B8-520A095F7CA7}"/>
    <cellStyle name="入力 4 2 3 9 9" xfId="8549" xr:uid="{B4534E49-6004-4211-928B-1985A9FAB727}"/>
    <cellStyle name="入力 4 2 3 9 9 2" xfId="19305" xr:uid="{4D2FD63A-37D7-4905-A63D-CB447A100165}"/>
    <cellStyle name="入力 4 2 3 9 9 2 2" xfId="40996" xr:uid="{1B9587FC-4CA6-4619-B7C9-33B10F522F50}"/>
    <cellStyle name="入力 4 2 3 9 9 3" xfId="30237" xr:uid="{F69CB3B0-EE91-449F-A6DC-8506AD85D91E}"/>
    <cellStyle name="入力 4 2 4" xfId="2711" xr:uid="{121F87B9-0284-462C-BBA7-152022711535}"/>
    <cellStyle name="入力 4 2 4 10" xfId="8738" xr:uid="{B2E62DEE-2091-4314-9FB5-78BFB54B9E56}"/>
    <cellStyle name="入力 4 2 4 10 2" xfId="19494" xr:uid="{2268AFD6-D9B9-4734-B921-E9F981A3DA87}"/>
    <cellStyle name="入力 4 2 4 10 2 2" xfId="41185" xr:uid="{295182A1-9881-420F-9ADD-7C7A750B253C}"/>
    <cellStyle name="入力 4 2 4 10 3" xfId="30426" xr:uid="{BA497231-FC1F-4334-B1A4-C26FF6B43DB6}"/>
    <cellStyle name="入力 4 2 4 11" xfId="9384" xr:uid="{7B8A3A28-264C-49D2-967E-4311EA140519}"/>
    <cellStyle name="入力 4 2 4 11 2" xfId="20141" xr:uid="{D30534E5-7936-4B10-A52E-4D7FB98416D3}"/>
    <cellStyle name="入力 4 2 4 11 2 2" xfId="41832" xr:uid="{4A60F0EF-F56D-43FF-B7D0-F8C44112F073}"/>
    <cellStyle name="入力 4 2 4 11 3" xfId="31073" xr:uid="{F564081E-46FB-4295-A922-E3350F85EB1E}"/>
    <cellStyle name="入力 4 2 4 12" xfId="10001" xr:uid="{AF68D881-899E-4A34-8FE0-5EE8AD4BDF22}"/>
    <cellStyle name="入力 4 2 4 12 2" xfId="20758" xr:uid="{D423EBC3-3BEA-4F85-8100-8AA6EB761FA9}"/>
    <cellStyle name="入力 4 2 4 12 2 2" xfId="42449" xr:uid="{BAE2812B-7639-49E0-972F-FDF2ED5E81CB}"/>
    <cellStyle name="入力 4 2 4 12 3" xfId="31690" xr:uid="{49FB8AED-F8BF-492F-BD9E-B7A7D887E741}"/>
    <cellStyle name="入力 4 2 4 13" xfId="10672" xr:uid="{20285E9D-7728-49D4-926F-CE81BBA778B8}"/>
    <cellStyle name="入力 4 2 4 13 2" xfId="21429" xr:uid="{833A8309-053E-436E-B374-5CFDB8DEE5E8}"/>
    <cellStyle name="入力 4 2 4 13 2 2" xfId="43120" xr:uid="{3894ACD9-1634-4108-BC39-2538959E6020}"/>
    <cellStyle name="入力 4 2 4 13 3" xfId="32361" xr:uid="{6069B152-B307-4F75-85E2-980B376A9621}"/>
    <cellStyle name="入力 4 2 4 14" xfId="11293" xr:uid="{AF6D7372-2974-41FB-814A-8C3AB54F602A}"/>
    <cellStyle name="入力 4 2 4 14 2" xfId="22050" xr:uid="{FF3CCDEE-2EE7-44EE-A643-A5CE2433517C}"/>
    <cellStyle name="入力 4 2 4 14 2 2" xfId="43741" xr:uid="{3EFFF947-2C71-40DC-9F37-0D09C2CA4C81}"/>
    <cellStyle name="入力 4 2 4 14 3" xfId="32982" xr:uid="{97CC1327-7027-4C43-8483-863DF8BBD701}"/>
    <cellStyle name="入力 4 2 4 15" xfId="11913" xr:uid="{F2E44FA2-C97A-40EF-A4DE-2798D8BAF89A}"/>
    <cellStyle name="入力 4 2 4 15 2" xfId="22670" xr:uid="{75830997-89FA-4D9E-ABF1-348215BC44F7}"/>
    <cellStyle name="入力 4 2 4 15 2 2" xfId="44361" xr:uid="{E63C9124-ED3C-45D1-AE05-595A1A11E6C8}"/>
    <cellStyle name="入力 4 2 4 15 3" xfId="33602" xr:uid="{EC80FFCE-497E-4977-8DD4-4629D5915A89}"/>
    <cellStyle name="入力 4 2 4 16" xfId="12518" xr:uid="{C318EE76-6ECA-4381-A8D6-F740DC6B2C5A}"/>
    <cellStyle name="入力 4 2 4 16 2" xfId="23275" xr:uid="{13B5A3FF-0CED-4FA2-A1BF-3E6F15BBEE92}"/>
    <cellStyle name="入力 4 2 4 16 2 2" xfId="44966" xr:uid="{4B05F3A8-875D-433F-B631-13759BF688D9}"/>
    <cellStyle name="入力 4 2 4 16 3" xfId="34207" xr:uid="{C1D583DF-C546-4C1D-813F-81F0BCADD16F}"/>
    <cellStyle name="入力 4 2 4 17" xfId="13189" xr:uid="{3E0E4592-699A-4B0B-9FA0-691CC91BA2D3}"/>
    <cellStyle name="入力 4 2 4 17 2" xfId="34878" xr:uid="{CC22D1FD-5FB2-42F1-9D69-7F828712C050}"/>
    <cellStyle name="入力 4 2 4 18" xfId="24118" xr:uid="{BDE34674-C210-43F4-B740-01F8C13693B2}"/>
    <cellStyle name="入力 4 2 4 19" xfId="45816" xr:uid="{0F464FB3-B5F8-439F-97B9-ED176B16CF32}"/>
    <cellStyle name="入力 4 2 4 2" xfId="3364" xr:uid="{7255369F-4D9F-47CF-AD8A-3C67DD91F1DD}"/>
    <cellStyle name="入力 4 2 4 2 2" xfId="14120" xr:uid="{D8DAE5ED-E5BE-44AE-8C6D-DB4C41FCAEF4}"/>
    <cellStyle name="入力 4 2 4 2 2 2" xfId="35810" xr:uid="{F9AB0897-A68A-49BF-AA6F-9D9EB613A1AB}"/>
    <cellStyle name="入力 4 2 4 2 2 3" xfId="50027" xr:uid="{DD8A7D54-364F-4976-B098-276446D64A3C}"/>
    <cellStyle name="入力 4 2 4 2 3" xfId="25051" xr:uid="{008D8E72-9B6B-4643-A90F-26B37B2BA76C}"/>
    <cellStyle name="入力 4 2 4 2 4" xfId="47858" xr:uid="{6E1F00EC-5176-46F6-960B-A5A1E3993F60}"/>
    <cellStyle name="入力 4 2 4 20" xfId="46494" xr:uid="{C8EE1B27-26FE-47B7-867F-C7228C35EDD6}"/>
    <cellStyle name="入力 4 2 4 21" xfId="47178" xr:uid="{3CC67A74-B8E9-4ABF-ADE5-86DF9612CCF3}"/>
    <cellStyle name="入力 4 2 4 3" xfId="4041" xr:uid="{DD9B1EBE-FA82-4DBA-9D53-171C4D9030EF}"/>
    <cellStyle name="入力 4 2 4 3 2" xfId="14797" xr:uid="{290DC15E-1E0B-4C43-B61A-9EA3A1D21620}"/>
    <cellStyle name="入力 4 2 4 3 2 2" xfId="36487" xr:uid="{9DE3CF56-7690-4307-A5B7-16E550C89475}"/>
    <cellStyle name="入力 4 2 4 3 2 3" xfId="50707" xr:uid="{2C2FC476-08DA-4FA1-AB20-F0BF07CFDDD1}"/>
    <cellStyle name="入力 4 2 4 3 3" xfId="25729" xr:uid="{5A2AC21A-A72E-4AEF-8C0F-B6A4940EE4A6}"/>
    <cellStyle name="入力 4 2 4 3 4" xfId="48538" xr:uid="{9125BFA0-88CC-4057-BA01-E8856633D151}"/>
    <cellStyle name="入力 4 2 4 4" xfId="4721" xr:uid="{43D28E87-226E-42F3-97A8-C84557A63B71}"/>
    <cellStyle name="入力 4 2 4 4 2" xfId="15477" xr:uid="{FEB946D5-88C8-41E5-95DB-453FAFE36FD4}"/>
    <cellStyle name="入力 4 2 4 4 2 2" xfId="37167" xr:uid="{2A69292C-4768-4A4A-8BE9-2D04C59D3D11}"/>
    <cellStyle name="入力 4 2 4 4 3" xfId="26409" xr:uid="{3E7D246C-10EF-454D-9D2E-2F717BF2F6F9}"/>
    <cellStyle name="入力 4 2 4 4 4" xfId="49347" xr:uid="{746ADC35-3F09-48E9-804C-E4241890F5A3}"/>
    <cellStyle name="入力 4 2 4 5" xfId="5397" xr:uid="{1B025509-0345-4589-A8B2-86708B1ED671}"/>
    <cellStyle name="入力 4 2 4 5 2" xfId="16153" xr:uid="{2843A5B5-6A1E-48B2-818B-86D7DA8AF652}"/>
    <cellStyle name="入力 4 2 4 5 2 2" xfId="37843" xr:uid="{75EB5441-AE2D-4A21-89D1-A69D79680B51}"/>
    <cellStyle name="入力 4 2 4 5 3" xfId="27085" xr:uid="{26D1CF80-9D3F-49C5-A974-DEBA6FA2B945}"/>
    <cellStyle name="入力 4 2 4 6" xfId="6086" xr:uid="{44B7E278-615D-48A1-98C7-1C70C4AF656C}"/>
    <cellStyle name="入力 4 2 4 6 2" xfId="16842" xr:uid="{46F17803-0195-4D3A-BB17-6E5657E36090}"/>
    <cellStyle name="入力 4 2 4 6 2 2" xfId="38532" xr:uid="{3FE07096-39EC-4F2D-A888-B0109BF5E249}"/>
    <cellStyle name="入力 4 2 4 6 3" xfId="27773" xr:uid="{36F799D6-1FA0-4DFE-A510-F2B0773444D1}"/>
    <cellStyle name="入力 4 2 4 7" xfId="6760" xr:uid="{6ED78FF0-5633-499D-BB7A-0B5A3702CE42}"/>
    <cellStyle name="入力 4 2 4 7 2" xfId="17516" xr:uid="{22342ECD-176D-448E-8E93-A04527775146}"/>
    <cellStyle name="入力 4 2 4 7 2 2" xfId="39206" xr:uid="{FD56CFDA-2396-4E62-B4BF-484766F467A8}"/>
    <cellStyle name="入力 4 2 4 7 3" xfId="28447" xr:uid="{86A957DB-28DE-4564-BF76-22F62B9D1FF4}"/>
    <cellStyle name="入力 4 2 4 8" xfId="7436" xr:uid="{8F41835E-6B8A-4361-8A8A-B48C23696BC5}"/>
    <cellStyle name="入力 4 2 4 8 2" xfId="18192" xr:uid="{54CCD68E-52BF-4800-BE7D-A52DF3AA8793}"/>
    <cellStyle name="入力 4 2 4 8 2 2" xfId="39882" xr:uid="{4BF7FA62-79D7-4136-932E-CDE876169EDE}"/>
    <cellStyle name="入力 4 2 4 8 3" xfId="29123" xr:uid="{BA67D89F-605F-4205-ACF8-4FED3A5849A2}"/>
    <cellStyle name="入力 4 2 4 9" xfId="8060" xr:uid="{8EFB58E6-431A-4C58-8B34-DAF0DD8470E5}"/>
    <cellStyle name="入力 4 2 4 9 2" xfId="18816" xr:uid="{7116E5A6-4C86-4686-B65B-4FC8A25F4ADF}"/>
    <cellStyle name="入力 4 2 4 9 2 2" xfId="40507" xr:uid="{54A157E1-82DE-4BB6-811E-770CFFE0CDB4}"/>
    <cellStyle name="入力 4 2 4 9 3" xfId="29748" xr:uid="{73810D1E-2A36-4341-91DD-7FA6D94438C6}"/>
    <cellStyle name="入力 4 2 5" xfId="2770" xr:uid="{62C2D6BF-7A6B-42F0-8530-B64814E59DFB}"/>
    <cellStyle name="入力 4 2 5 10" xfId="8798" xr:uid="{3A81F951-4C4B-4765-A4F1-A95A98AEA0F5}"/>
    <cellStyle name="入力 4 2 5 10 2" xfId="19554" xr:uid="{C6587644-2A76-439F-ABA2-F2E3C29A45E1}"/>
    <cellStyle name="入力 4 2 5 10 2 2" xfId="41245" xr:uid="{8A455474-7610-41FF-AFC9-A0495E2C30FA}"/>
    <cellStyle name="入力 4 2 5 10 3" xfId="30486" xr:uid="{841B40FA-1FCA-4A24-817E-B8F5361773F7}"/>
    <cellStyle name="入力 4 2 5 11" xfId="9423" xr:uid="{39158862-F48A-41BE-A620-561CC6CBF476}"/>
    <cellStyle name="入力 4 2 5 11 2" xfId="20180" xr:uid="{D1DB25B9-1F43-46BC-B75C-FCB9233EFF09}"/>
    <cellStyle name="入力 4 2 5 11 2 2" xfId="41871" xr:uid="{AFC62A96-0598-40EF-90DC-C82A1E758D82}"/>
    <cellStyle name="入力 4 2 5 11 3" xfId="31112" xr:uid="{FCF0C173-F7F1-4FC7-BAF6-A36678B0941B}"/>
    <cellStyle name="入力 4 2 5 12" xfId="10058" xr:uid="{6B2DA27C-36A0-4495-BC52-EC9EAEFF9FB8}"/>
    <cellStyle name="入力 4 2 5 12 2" xfId="20815" xr:uid="{29C2E3AD-0786-450B-8834-DF1AB71EC4EF}"/>
    <cellStyle name="入力 4 2 5 12 2 2" xfId="42506" xr:uid="{3DBB1F8A-FBAA-4119-A510-E3FEC088C19E}"/>
    <cellStyle name="入力 4 2 5 12 3" xfId="31747" xr:uid="{7CDC817A-5919-415C-AC6D-531C2CB289B5}"/>
    <cellStyle name="入力 4 2 5 13" xfId="10710" xr:uid="{860FC653-B718-443D-B670-DF7A7BFA6CC2}"/>
    <cellStyle name="入力 4 2 5 13 2" xfId="21467" xr:uid="{C0ACE531-7662-4E7F-A589-EFD2B3BD7462}"/>
    <cellStyle name="入力 4 2 5 13 2 2" xfId="43158" xr:uid="{AFE49EE9-2904-4EE0-A7AC-2EFD87912355}"/>
    <cellStyle name="入力 4 2 5 13 3" xfId="32399" xr:uid="{4AAB2AC6-3A03-446C-955D-551CD6BE8F17}"/>
    <cellStyle name="入力 4 2 5 14" xfId="11335" xr:uid="{73D81C73-1288-4AFD-8B6E-4724DAC3B0E5}"/>
    <cellStyle name="入力 4 2 5 14 2" xfId="22092" xr:uid="{97F09A32-CE96-4CE6-83FF-64B20A7BFE93}"/>
    <cellStyle name="入力 4 2 5 14 2 2" xfId="43783" xr:uid="{DAD0624A-4E26-4895-B9F8-C2AF9C3BBF13}"/>
    <cellStyle name="入力 4 2 5 14 3" xfId="33024" xr:uid="{919996DC-C0B7-4FA7-9F16-96D603063966}"/>
    <cellStyle name="入力 4 2 5 15" xfId="11940" xr:uid="{C169039D-3962-4804-AECB-36AB76B98E28}"/>
    <cellStyle name="入力 4 2 5 15 2" xfId="22697" xr:uid="{A3AC3D79-D2BB-471D-89E8-A15DEA13B4FD}"/>
    <cellStyle name="入力 4 2 5 15 2 2" xfId="44388" xr:uid="{6AFFD271-E708-4CE7-8499-5CDEF0C75D55}"/>
    <cellStyle name="入力 4 2 5 15 3" xfId="33629" xr:uid="{C9A380D9-CE00-484C-81C3-E7CAC149EB7C}"/>
    <cellStyle name="入力 4 2 5 16" xfId="12569" xr:uid="{B0819084-C48E-45D6-997B-A38E23FAD1BF}"/>
    <cellStyle name="入力 4 2 5 16 2" xfId="23326" xr:uid="{DE9A954D-2472-4A3C-86F7-8A4B3F8A5EB3}"/>
    <cellStyle name="入力 4 2 5 16 2 2" xfId="45017" xr:uid="{02B2C108-224E-4836-B14F-A1877C545B5D}"/>
    <cellStyle name="入力 4 2 5 16 3" xfId="34258" xr:uid="{31D8BD0B-5FF1-4591-85AB-613A09F8DD67}"/>
    <cellStyle name="入力 4 2 5 17" xfId="13240" xr:uid="{09A984B6-1198-4DC8-A58F-E0C00FD52560}"/>
    <cellStyle name="入力 4 2 5 17 2" xfId="34929" xr:uid="{618F32FA-78E3-43E5-A24A-3ADA2CF06D86}"/>
    <cellStyle name="入力 4 2 5 18" xfId="24169" xr:uid="{EE68127B-9CDD-4D33-A6C5-CE1B67F1D268}"/>
    <cellStyle name="入力 4 2 5 19" xfId="45867" xr:uid="{C02119D3-F7FD-4E79-9AE8-10C5A38FBD8F}"/>
    <cellStyle name="入力 4 2 5 2" xfId="3421" xr:uid="{1BDA3F15-DF08-43C8-9F77-53FB90BF4801}"/>
    <cellStyle name="入力 4 2 5 2 2" xfId="14177" xr:uid="{57DF77FD-E5C6-45BA-9AEE-2E19ADEC6736}"/>
    <cellStyle name="入力 4 2 5 2 2 2" xfId="35867" xr:uid="{98798BA1-2F61-4D2D-9D38-6875536286E5}"/>
    <cellStyle name="入力 4 2 5 2 2 3" xfId="50078" xr:uid="{1841117B-D3D6-48F7-9B5C-BEB30F661E2E}"/>
    <cellStyle name="入力 4 2 5 2 3" xfId="25108" xr:uid="{5E9B51BB-E042-4CE6-88DD-EDED668BA18C}"/>
    <cellStyle name="入力 4 2 5 2 4" xfId="47909" xr:uid="{A4188C49-1076-43A5-B518-FC26B2C53EE5}"/>
    <cellStyle name="入力 4 2 5 20" xfId="46545" xr:uid="{2C922EA7-1192-4DCF-A205-E8B4ACA18BCC}"/>
    <cellStyle name="入力 4 2 5 21" xfId="47229" xr:uid="{5633B470-91F8-45EA-8137-83B2A8631E20}"/>
    <cellStyle name="入力 4 2 5 3" xfId="4101" xr:uid="{54F92D75-2E53-4D2B-AA8E-5AA5B3283F62}"/>
    <cellStyle name="入力 4 2 5 3 2" xfId="14857" xr:uid="{4B3A8786-C7A5-4A3D-9C9C-488D119DE188}"/>
    <cellStyle name="入力 4 2 5 3 2 2" xfId="36547" xr:uid="{FDB95B06-8BE1-4807-99BF-609C0E8260BB}"/>
    <cellStyle name="入力 4 2 5 3 2 3" xfId="50758" xr:uid="{22177A67-079A-4F62-A583-F26681C8E493}"/>
    <cellStyle name="入力 4 2 5 3 3" xfId="25789" xr:uid="{482750FF-EE94-4469-A3C9-A3E5E8EEEAF2}"/>
    <cellStyle name="入力 4 2 5 3 4" xfId="48589" xr:uid="{744EEA3F-2BD3-4C78-A8B1-0601FB7DD348}"/>
    <cellStyle name="入力 4 2 5 4" xfId="4777" xr:uid="{2A6222C8-70A9-45FF-BF85-C9A54D72E8F1}"/>
    <cellStyle name="入力 4 2 5 4 2" xfId="15533" xr:uid="{E4CBE52C-EEAB-47DA-942B-7BE1501EDED4}"/>
    <cellStyle name="入力 4 2 5 4 2 2" xfId="37223" xr:uid="{2E005D01-E7A5-4A77-B8C7-C1A168B97BB7}"/>
    <cellStyle name="入力 4 2 5 4 3" xfId="26465" xr:uid="{9A8086A1-FE33-42D8-B30B-ED79B73865A0}"/>
    <cellStyle name="入力 4 2 5 4 4" xfId="49398" xr:uid="{B873286B-857D-4543-9857-7938B773FFE3}"/>
    <cellStyle name="入力 4 2 5 5" xfId="5457" xr:uid="{0D115309-32FA-4358-8F2E-D70D40AD95A2}"/>
    <cellStyle name="入力 4 2 5 5 2" xfId="16213" xr:uid="{08323478-569D-413D-8ADE-0E36B98D1FD6}"/>
    <cellStyle name="入力 4 2 5 5 2 2" xfId="37903" xr:uid="{394AC93A-1F6E-42B9-8DFE-85111010EF1B}"/>
    <cellStyle name="入力 4 2 5 5 3" xfId="27145" xr:uid="{D1309D9D-942D-4838-BFD5-A99D59FD208F}"/>
    <cellStyle name="入力 4 2 5 6" xfId="6141" xr:uid="{591C89DB-9952-42CF-85FF-58056FB19D7C}"/>
    <cellStyle name="入力 4 2 5 6 2" xfId="16897" xr:uid="{90A64D59-CE9E-4B88-9A2E-0180763F8C00}"/>
    <cellStyle name="入力 4 2 5 6 2 2" xfId="38587" xr:uid="{8C1743D2-0B5C-465C-8141-0A9CC49ABD9F}"/>
    <cellStyle name="入力 4 2 5 6 3" xfId="27828" xr:uid="{9804A1EA-BD40-44C8-9B64-8E14AA0B76D8}"/>
    <cellStyle name="入力 4 2 5 7" xfId="6820" xr:uid="{99F67C3A-5AC1-485D-AA0F-86DCC938A028}"/>
    <cellStyle name="入力 4 2 5 7 2" xfId="17576" xr:uid="{17846F26-0E84-4171-B4BE-ABEA992592E8}"/>
    <cellStyle name="入力 4 2 5 7 2 2" xfId="39266" xr:uid="{91D5F432-FF73-4B80-98DC-18D88588485C}"/>
    <cellStyle name="入力 4 2 5 7 3" xfId="28507" xr:uid="{BBA472F7-8D65-48A2-BB86-00CBC53A7935}"/>
    <cellStyle name="入力 4 2 5 8" xfId="7483" xr:uid="{E5369E25-DC25-4433-A43E-40916DBC94D7}"/>
    <cellStyle name="入力 4 2 5 8 2" xfId="18239" xr:uid="{64FD57DE-185D-4738-98AC-14384A94C5D7}"/>
    <cellStyle name="入力 4 2 5 8 2 2" xfId="39929" xr:uid="{D045B813-427A-422D-BB0B-7DFD17C4E00B}"/>
    <cellStyle name="入力 4 2 5 8 3" xfId="29170" xr:uid="{560E20DF-9CDC-4CAC-A600-C333268936B6}"/>
    <cellStyle name="入力 4 2 5 9" xfId="8117" xr:uid="{3FEE73FF-65B8-4A56-9E26-3469704F05FA}"/>
    <cellStyle name="入力 4 2 5 9 2" xfId="18873" xr:uid="{DD229017-3903-4ACC-9FCA-9A3BCFC400D1}"/>
    <cellStyle name="入力 4 2 5 9 2 2" xfId="40564" xr:uid="{A23452E7-0E63-4FAD-B4AF-7DCFE1B2C54D}"/>
    <cellStyle name="入力 4 2 5 9 3" xfId="29805" xr:uid="{0D97F54F-1C66-497B-A516-7A9789E2D518}"/>
    <cellStyle name="入力 4 2 6" xfId="2830" xr:uid="{FEDD3600-E593-409B-B72F-8900A8FB2190}"/>
    <cellStyle name="入力 4 2 6 10" xfId="8858" xr:uid="{CDBC1361-3FCE-43E3-84BE-7B5128AE74B3}"/>
    <cellStyle name="入力 4 2 6 10 2" xfId="19614" xr:uid="{4B659CD6-67A8-49A9-B2F4-FB89A68D8CD1}"/>
    <cellStyle name="入力 4 2 6 10 2 2" xfId="41305" xr:uid="{FAEA1F3D-DBD4-4DCA-911D-ADCB487284A4}"/>
    <cellStyle name="入力 4 2 6 10 3" xfId="30546" xr:uid="{977E9123-8623-4189-B102-798E18E1C369}"/>
    <cellStyle name="入力 4 2 6 11" xfId="9483" xr:uid="{B77B48DE-C71E-43B3-961C-D2172B35952F}"/>
    <cellStyle name="入力 4 2 6 11 2" xfId="20240" xr:uid="{EA532CFA-12FC-459B-A8B1-9DEB715C48B1}"/>
    <cellStyle name="入力 4 2 6 11 2 2" xfId="41931" xr:uid="{F8F3778C-2D9E-4968-9615-4D0565DF4948}"/>
    <cellStyle name="入力 4 2 6 11 3" xfId="31172" xr:uid="{2230ED09-6FCC-455B-9EA1-6A0BC6283BF3}"/>
    <cellStyle name="入力 4 2 6 12" xfId="10118" xr:uid="{91B061FA-D577-47E9-B6C5-6B024E23346E}"/>
    <cellStyle name="入力 4 2 6 12 2" xfId="20875" xr:uid="{2828BB87-9C6D-45EB-9C68-CC9D4D91240A}"/>
    <cellStyle name="入力 4 2 6 12 2 2" xfId="42566" xr:uid="{2D09543A-05F3-4DA3-BAAC-8A7F951B294D}"/>
    <cellStyle name="入力 4 2 6 12 3" xfId="31807" xr:uid="{C9B80DA5-828F-4DC4-B90A-052EDD2CF074}"/>
    <cellStyle name="入力 4 2 6 13" xfId="10770" xr:uid="{C59945C5-618F-4B40-ADDC-6B473477D0D5}"/>
    <cellStyle name="入力 4 2 6 13 2" xfId="21527" xr:uid="{7ABDE62B-F4FA-4E1D-8C72-6C1A6FAD3CBE}"/>
    <cellStyle name="入力 4 2 6 13 2 2" xfId="43218" xr:uid="{4BC32210-08E9-4C22-B423-F36ABF3F7DBC}"/>
    <cellStyle name="入力 4 2 6 13 3" xfId="32459" xr:uid="{3EACB71B-E8D4-431F-B219-6D8405F2D647}"/>
    <cellStyle name="入力 4 2 6 14" xfId="11395" xr:uid="{774EB67A-95F6-4152-B732-4D8BBD0EBDD1}"/>
    <cellStyle name="入力 4 2 6 14 2" xfId="22152" xr:uid="{DE89554B-7C5D-4726-8790-E152FE2A90EE}"/>
    <cellStyle name="入力 4 2 6 14 2 2" xfId="43843" xr:uid="{9E3E4D5B-0A3E-4BCA-A2D5-5A71946B987A}"/>
    <cellStyle name="入力 4 2 6 14 3" xfId="33084" xr:uid="{8091DC26-EAA7-4722-B641-870ED3E76B03}"/>
    <cellStyle name="入力 4 2 6 15" xfId="12000" xr:uid="{5B75D997-F216-410E-84B2-EF924090F446}"/>
    <cellStyle name="入力 4 2 6 15 2" xfId="22757" xr:uid="{10D5B829-3A8C-46B2-B2E4-895EEFCFBEE9}"/>
    <cellStyle name="入力 4 2 6 15 2 2" xfId="44448" xr:uid="{7DF865A2-55D9-4394-B30E-70C7F660056D}"/>
    <cellStyle name="入力 4 2 6 15 3" xfId="33689" xr:uid="{B9986067-F8C8-4DCB-BF40-1B7CDF8FA358}"/>
    <cellStyle name="入力 4 2 6 16" xfId="12629" xr:uid="{B1AF04AE-D2CA-4431-8F2B-791B0B32A224}"/>
    <cellStyle name="入力 4 2 6 16 2" xfId="23386" xr:uid="{4182509B-F9B0-46FC-9ACA-1A1D931FDEC7}"/>
    <cellStyle name="入力 4 2 6 16 2 2" xfId="45077" xr:uid="{B5BAA0E1-3C15-48B4-A5C4-E2C679AC3D26}"/>
    <cellStyle name="入力 4 2 6 16 3" xfId="34318" xr:uid="{C01A7B5F-5568-48CC-87D3-D0005B20D72B}"/>
    <cellStyle name="入力 4 2 6 17" xfId="13300" xr:uid="{CF0366E9-F210-42CB-8378-E83C51590550}"/>
    <cellStyle name="入力 4 2 6 17 2" xfId="34989" xr:uid="{9AA626D5-0FA6-4708-BB8B-694C740A7B0E}"/>
    <cellStyle name="入力 4 2 6 18" xfId="24229" xr:uid="{23124262-01DF-416D-967D-1CE949D18EF6}"/>
    <cellStyle name="入力 4 2 6 19" xfId="45927" xr:uid="{7992AE12-EA79-4EC3-B3F8-8CAB2083D5CA}"/>
    <cellStyle name="入力 4 2 6 2" xfId="3481" xr:uid="{D1043E92-CF97-4E36-A0DF-C820B6A2C81C}"/>
    <cellStyle name="入力 4 2 6 2 2" xfId="14237" xr:uid="{3187F3BF-9F65-48AB-9ECE-7307485852B1}"/>
    <cellStyle name="入力 4 2 6 2 2 2" xfId="35927" xr:uid="{CEB27D22-8529-46B5-8320-B4017251300A}"/>
    <cellStyle name="入力 4 2 6 2 2 3" xfId="50138" xr:uid="{F2B9E039-BC53-4305-ABFE-FA19B082012A}"/>
    <cellStyle name="入力 4 2 6 2 3" xfId="25168" xr:uid="{7B457835-0947-4906-A568-C16B61CBC746}"/>
    <cellStyle name="入力 4 2 6 2 4" xfId="47969" xr:uid="{B867EED8-1CBC-4A56-9185-F2968660592A}"/>
    <cellStyle name="入力 4 2 6 20" xfId="46605" xr:uid="{5E0FC117-9301-4DB6-91C0-876DFAFFE71D}"/>
    <cellStyle name="入力 4 2 6 21" xfId="47289" xr:uid="{F6150F33-9A92-46EC-94DA-EDD0FF1F386B}"/>
    <cellStyle name="入力 4 2 6 3" xfId="4161" xr:uid="{4982D94A-F148-4117-ACFB-031D30456551}"/>
    <cellStyle name="入力 4 2 6 3 2" xfId="14917" xr:uid="{07268B59-EE97-4AC1-97EA-BDDB57B20A83}"/>
    <cellStyle name="入力 4 2 6 3 2 2" xfId="36607" xr:uid="{134E282E-3B5B-4DDE-A67D-764062CE612B}"/>
    <cellStyle name="入力 4 2 6 3 2 3" xfId="50818" xr:uid="{15660596-11A2-49E3-B0BC-7082996883C9}"/>
    <cellStyle name="入力 4 2 6 3 3" xfId="25849" xr:uid="{4E7A5B73-8754-4855-A358-E2AA0A1FD49D}"/>
    <cellStyle name="入力 4 2 6 3 4" xfId="48649" xr:uid="{991B6983-F0F5-49F2-B835-4FA5C63B7DDD}"/>
    <cellStyle name="入力 4 2 6 4" xfId="4837" xr:uid="{00EBFD23-ED10-46BD-B0AC-23F49D433861}"/>
    <cellStyle name="入力 4 2 6 4 2" xfId="15593" xr:uid="{2D1EDE79-1AEA-4AC5-8F8D-B9F75EE5E327}"/>
    <cellStyle name="入力 4 2 6 4 2 2" xfId="37283" xr:uid="{2A2AAC46-FC46-483A-B1C9-E7793D8414F3}"/>
    <cellStyle name="入力 4 2 6 4 3" xfId="26525" xr:uid="{1F3102DA-ADA2-4674-BEF7-84A953836E7A}"/>
    <cellStyle name="入力 4 2 6 4 4" xfId="49458" xr:uid="{9A1967C6-C933-42A5-A8B1-80CFB8CA21BE}"/>
    <cellStyle name="入力 4 2 6 5" xfId="5517" xr:uid="{83AFEDCD-4461-4BA7-AA1B-333C6E69FA6D}"/>
    <cellStyle name="入力 4 2 6 5 2" xfId="16273" xr:uid="{37620A8B-EB34-4EC5-9376-B3B2F36D9CDE}"/>
    <cellStyle name="入力 4 2 6 5 2 2" xfId="37963" xr:uid="{BD65C1D0-88EE-4193-8162-53A636A772F6}"/>
    <cellStyle name="入力 4 2 6 5 3" xfId="27204" xr:uid="{F3937F91-8689-44F6-9EA8-4F32EAF39F5D}"/>
    <cellStyle name="入力 4 2 6 6" xfId="6200" xr:uid="{45A73F4C-E288-461F-8D59-C02B5580E5FF}"/>
    <cellStyle name="入力 4 2 6 6 2" xfId="16956" xr:uid="{F0D46D83-148D-4A89-875B-24074475D592}"/>
    <cellStyle name="入力 4 2 6 6 2 2" xfId="38646" xr:uid="{0AF83947-21BB-4119-85AC-D9FD346A054E}"/>
    <cellStyle name="入力 4 2 6 6 3" xfId="27887" xr:uid="{50102B2B-493D-479B-AA11-F117D37E0EB1}"/>
    <cellStyle name="入力 4 2 6 7" xfId="6879" xr:uid="{E0626FB6-6043-4EE0-9413-8332D31DAC04}"/>
    <cellStyle name="入力 4 2 6 7 2" xfId="17635" xr:uid="{B733E51F-4E9B-4E79-B086-6807F72941FC}"/>
    <cellStyle name="入力 4 2 6 7 2 2" xfId="39325" xr:uid="{A808517B-7C82-43EF-94B9-7A2A3203F66B}"/>
    <cellStyle name="入力 4 2 6 7 3" xfId="28566" xr:uid="{14756A6D-FC02-4BD4-B32C-668B6C4DC852}"/>
    <cellStyle name="入力 4 2 6 8" xfId="7542" xr:uid="{E4304F5B-5762-4B2B-80F6-29AE50F246E2}"/>
    <cellStyle name="入力 4 2 6 8 2" xfId="18298" xr:uid="{0BEA073E-8410-4111-928D-2304D4CECBC1}"/>
    <cellStyle name="入力 4 2 6 8 2 2" xfId="39988" xr:uid="{82CA1901-9473-4D33-AA0A-BE3F53ABAFD8}"/>
    <cellStyle name="入力 4 2 6 8 3" xfId="29229" xr:uid="{050B8E24-7F38-442C-BE71-FC75D3DCC25B}"/>
    <cellStyle name="入力 4 2 6 9" xfId="8177" xr:uid="{729FC1AA-B089-4EDE-BD3F-C42FCBD548F5}"/>
    <cellStyle name="入力 4 2 6 9 2" xfId="18933" xr:uid="{59760304-0F2F-4CE4-B13E-3F7FAC325094}"/>
    <cellStyle name="入力 4 2 6 9 2 2" xfId="40624" xr:uid="{DE645BDA-079D-426D-A69E-6FB02D1E84C8}"/>
    <cellStyle name="入力 4 2 6 9 3" xfId="29865" xr:uid="{BBEEFE23-11C0-4A80-9A33-D9B6A50C9F11}"/>
    <cellStyle name="入力 4 2 7" xfId="2889" xr:uid="{743896BD-B71C-4BAA-81C0-71443E49BF01}"/>
    <cellStyle name="入力 4 2 7 10" xfId="8917" xr:uid="{108F7580-E976-4B2C-BEDE-04209EFC779F}"/>
    <cellStyle name="入力 4 2 7 10 2" xfId="19673" xr:uid="{CC264482-4705-43D3-9CD5-4B247EDD645A}"/>
    <cellStyle name="入力 4 2 7 10 2 2" xfId="41364" xr:uid="{2ADC16C9-BD23-4C85-A8A4-2357352E4267}"/>
    <cellStyle name="入力 4 2 7 10 3" xfId="30605" xr:uid="{F97BE2E1-3C21-4679-AEDA-0918B6569DD8}"/>
    <cellStyle name="入力 4 2 7 11" xfId="9542" xr:uid="{E89C1F06-9178-4F49-95E8-92F764E664D2}"/>
    <cellStyle name="入力 4 2 7 11 2" xfId="20299" xr:uid="{F6A44580-01E2-45FC-B8AE-9D77D074ADC2}"/>
    <cellStyle name="入力 4 2 7 11 2 2" xfId="41990" xr:uid="{9FFB7040-025D-4009-AECF-70B42C0827AF}"/>
    <cellStyle name="入力 4 2 7 11 3" xfId="31231" xr:uid="{9AD2DCA7-6FA3-4420-AF13-1CD8285E63C1}"/>
    <cellStyle name="入力 4 2 7 12" xfId="10177" xr:uid="{A7E12A67-6DAF-488D-8921-AED41EF42E55}"/>
    <cellStyle name="入力 4 2 7 12 2" xfId="20934" xr:uid="{E5D4660E-9818-47EE-A547-5EACB1819DCB}"/>
    <cellStyle name="入力 4 2 7 12 2 2" xfId="42625" xr:uid="{F0ADD576-E668-40A9-AEF7-467D350890E8}"/>
    <cellStyle name="入力 4 2 7 12 3" xfId="31866" xr:uid="{3E285B62-0EFC-4669-860A-313808E78A1C}"/>
    <cellStyle name="入力 4 2 7 13" xfId="10829" xr:uid="{3CD2CBD5-5533-4425-8893-D7581CF347E3}"/>
    <cellStyle name="入力 4 2 7 13 2" xfId="21586" xr:uid="{224EB2F3-0246-4106-952B-99060E32C0CC}"/>
    <cellStyle name="入力 4 2 7 13 2 2" xfId="43277" xr:uid="{5DDB8654-FCA5-4D04-AB34-A4380E552400}"/>
    <cellStyle name="入力 4 2 7 13 3" xfId="32518" xr:uid="{4D30E7C1-4C05-46AD-B8A8-3E460EC19600}"/>
    <cellStyle name="入力 4 2 7 14" xfId="11454" xr:uid="{A8BE9F29-714F-45F6-9841-5BA889CF8301}"/>
    <cellStyle name="入力 4 2 7 14 2" xfId="22211" xr:uid="{2706C83C-3E82-4533-914A-F44B8D54C522}"/>
    <cellStyle name="入力 4 2 7 14 2 2" xfId="43902" xr:uid="{071F1F22-A621-4864-890E-E9ED36E98DDC}"/>
    <cellStyle name="入力 4 2 7 14 3" xfId="33143" xr:uid="{98C72884-A7B3-49FE-A85D-487E50B59F00}"/>
    <cellStyle name="入力 4 2 7 15" xfId="12059" xr:uid="{B3DF8B0A-9ADB-4E91-9D37-C3B7F3C31121}"/>
    <cellStyle name="入力 4 2 7 15 2" xfId="22816" xr:uid="{4BAF5C39-025A-4187-8861-599FEE181DB2}"/>
    <cellStyle name="入力 4 2 7 15 2 2" xfId="44507" xr:uid="{593BEC5F-316D-4982-916E-B96DEBAB81A7}"/>
    <cellStyle name="入力 4 2 7 15 3" xfId="33748" xr:uid="{1CF11843-6E9E-4A92-8A0D-2765BA626A3B}"/>
    <cellStyle name="入力 4 2 7 16" xfId="12688" xr:uid="{1E4BE535-9203-4730-9611-B698D0794191}"/>
    <cellStyle name="入力 4 2 7 16 2" xfId="23445" xr:uid="{7068DA68-8DBD-4068-9878-41969530B55E}"/>
    <cellStyle name="入力 4 2 7 16 2 2" xfId="45136" xr:uid="{CB339801-8679-4F60-B1ED-3AB85A55C238}"/>
    <cellStyle name="入力 4 2 7 16 3" xfId="34377" xr:uid="{EA3DB821-36C1-436A-824B-C5C5449BC382}"/>
    <cellStyle name="入力 4 2 7 17" xfId="13359" xr:uid="{33F42C7F-6967-46AF-8DD1-6B223A60EEC6}"/>
    <cellStyle name="入力 4 2 7 17 2" xfId="35048" xr:uid="{04813CD1-BCB9-4B35-8453-03E7A865045F}"/>
    <cellStyle name="入力 4 2 7 18" xfId="24288" xr:uid="{168E36F6-6103-48C4-926A-27CBF31D436E}"/>
    <cellStyle name="入力 4 2 7 19" xfId="45986" xr:uid="{3C81F62B-87A2-4FE5-BF5F-F513AEB56B55}"/>
    <cellStyle name="入力 4 2 7 2" xfId="3540" xr:uid="{F5484492-0A13-4F69-A1F8-A38433C1281D}"/>
    <cellStyle name="入力 4 2 7 2 2" xfId="14296" xr:uid="{0CBBCA29-9E2A-433F-A0A2-AAE584E047A4}"/>
    <cellStyle name="入力 4 2 7 2 2 2" xfId="35986" xr:uid="{0D352D61-6A7D-4498-AF87-1048465E7D0B}"/>
    <cellStyle name="入力 4 2 7 2 2 3" xfId="50197" xr:uid="{154A9F6A-F938-4306-AAB8-CE63EB61812A}"/>
    <cellStyle name="入力 4 2 7 2 3" xfId="25228" xr:uid="{B7B3106D-2749-4D66-8AFF-386501338122}"/>
    <cellStyle name="入力 4 2 7 2 4" xfId="48028" xr:uid="{CC464155-6AC1-4C79-A9CD-A98D89DC646E}"/>
    <cellStyle name="入力 4 2 7 20" xfId="46664" xr:uid="{93776238-E851-4ACD-9DDF-D5CB745810AF}"/>
    <cellStyle name="入力 4 2 7 21" xfId="47348" xr:uid="{711BEA62-1202-441B-98A4-643CA42D2C31}"/>
    <cellStyle name="入力 4 2 7 3" xfId="4220" xr:uid="{F099D665-A358-4C74-963B-5C96C1808EA2}"/>
    <cellStyle name="入力 4 2 7 3 2" xfId="14976" xr:uid="{A32299FF-9EB3-4D31-8902-3A23AA16AB15}"/>
    <cellStyle name="入力 4 2 7 3 2 2" xfId="36666" xr:uid="{A703C0EE-CDC4-47F9-B8C3-E68C44F33B1E}"/>
    <cellStyle name="入力 4 2 7 3 2 3" xfId="50877" xr:uid="{DE182921-64E5-4CAD-A3C8-45C8E24875DA}"/>
    <cellStyle name="入力 4 2 7 3 3" xfId="25908" xr:uid="{B075694F-9E21-42F0-9374-23615EB19C45}"/>
    <cellStyle name="入力 4 2 7 3 4" xfId="48708" xr:uid="{37332D6F-6DFD-43F9-B944-5639FD1E201E}"/>
    <cellStyle name="入力 4 2 7 4" xfId="4896" xr:uid="{DF583675-66BF-49A7-A982-33C7E54AC38B}"/>
    <cellStyle name="入力 4 2 7 4 2" xfId="15652" xr:uid="{69A8E5CB-5237-4F74-B1D9-0333C81C172E}"/>
    <cellStyle name="入力 4 2 7 4 2 2" xfId="37342" xr:uid="{9CC4B0AA-FC65-4CFE-BF0A-3594BFEC6DE6}"/>
    <cellStyle name="入力 4 2 7 4 3" xfId="26584" xr:uid="{58D6680A-0ECF-45C3-AA53-92A2441F011F}"/>
    <cellStyle name="入力 4 2 7 4 4" xfId="49517" xr:uid="{1D49C24B-2B55-4CF9-BBC8-1D23D12FDC28}"/>
    <cellStyle name="入力 4 2 7 5" xfId="5576" xr:uid="{0FCBE2DC-9CDE-4AA0-8C17-FBAB60932B57}"/>
    <cellStyle name="入力 4 2 7 5 2" xfId="16332" xr:uid="{DB23AA89-EC1D-4789-9070-B17EDF6ECF36}"/>
    <cellStyle name="入力 4 2 7 5 2 2" xfId="38022" xr:uid="{00FB310E-A526-44AA-948D-E2B697FEC36D}"/>
    <cellStyle name="入力 4 2 7 5 3" xfId="27263" xr:uid="{D7D42A8D-03FE-4B48-BAEA-6E02653AF561}"/>
    <cellStyle name="入力 4 2 7 6" xfId="6259" xr:uid="{9192C493-2E08-4518-8A83-D6CBCBF16384}"/>
    <cellStyle name="入力 4 2 7 6 2" xfId="17015" xr:uid="{D77D0025-6F78-4F12-9393-0524D4A70A11}"/>
    <cellStyle name="入力 4 2 7 6 2 2" xfId="38705" xr:uid="{2EA3C7EE-1A7B-48AC-AFB5-E46D70F37F7A}"/>
    <cellStyle name="入力 4 2 7 6 3" xfId="27946" xr:uid="{AED75A3D-CC48-4E30-9454-2335F84CDA0C}"/>
    <cellStyle name="入力 4 2 7 7" xfId="6938" xr:uid="{6BF94E90-441B-426F-BE69-BDD6FCB412AB}"/>
    <cellStyle name="入力 4 2 7 7 2" xfId="17694" xr:uid="{CC67C883-E46B-4EB0-A74A-75C541C15B83}"/>
    <cellStyle name="入力 4 2 7 7 2 2" xfId="39384" xr:uid="{F6EA31EC-F10E-42D5-9406-E47BEAF1F50B}"/>
    <cellStyle name="入力 4 2 7 7 3" xfId="28625" xr:uid="{2E58CF05-FFF2-49CB-A2B5-40883357F2C6}"/>
    <cellStyle name="入力 4 2 7 8" xfId="7601" xr:uid="{B9E7AE96-484B-4E83-A6E3-B173A72F4F49}"/>
    <cellStyle name="入力 4 2 7 8 2" xfId="18357" xr:uid="{49FED926-D037-4865-838B-801B2628E56D}"/>
    <cellStyle name="入力 4 2 7 8 2 2" xfId="40048" xr:uid="{2D780E90-0263-4DF4-9300-15CD9838B887}"/>
    <cellStyle name="入力 4 2 7 8 3" xfId="29289" xr:uid="{8D9DC5DB-86B7-4B65-BC7C-CACF1DC6A19F}"/>
    <cellStyle name="入力 4 2 7 9" xfId="8237" xr:uid="{2011FF5E-ECC4-4F5F-85C9-E85DEEDE4EB3}"/>
    <cellStyle name="入力 4 2 7 9 2" xfId="18993" xr:uid="{7EBA73FC-F588-4EC9-8DA2-801083D5CA49}"/>
    <cellStyle name="入力 4 2 7 9 2 2" xfId="40684" xr:uid="{3DBB1646-1104-4BDA-9EA2-899DF27A5721}"/>
    <cellStyle name="入力 4 2 7 9 3" xfId="29925" xr:uid="{9F9E3AE7-9060-4F72-9D3B-F8A2AB4471B8}"/>
    <cellStyle name="入力 4 2 8" xfId="2690" xr:uid="{B686B96E-D628-438E-AD18-7CB40CB206CF}"/>
    <cellStyle name="入力 4 2 8 10" xfId="8717" xr:uid="{B7DA4543-328B-4A3C-A775-AD3D32158B0D}"/>
    <cellStyle name="入力 4 2 8 10 2" xfId="19473" xr:uid="{1DB4830A-BC42-42CE-8797-A2B614ECCBD3}"/>
    <cellStyle name="入力 4 2 8 10 2 2" xfId="41164" xr:uid="{ECA68D0A-9243-4AB9-AA67-730F4F60EA8A}"/>
    <cellStyle name="入力 4 2 8 10 3" xfId="30405" xr:uid="{97C259CB-5CE3-48CA-B2D5-863D0784D209}"/>
    <cellStyle name="入力 4 2 8 11" xfId="9363" xr:uid="{902C594E-0AAF-4940-B0A7-977888798D2D}"/>
    <cellStyle name="入力 4 2 8 11 2" xfId="20120" xr:uid="{D4491249-B073-42B4-B1B7-0EB2A2C0067D}"/>
    <cellStyle name="入力 4 2 8 11 2 2" xfId="41811" xr:uid="{B3F8F9CF-32C2-4E4D-AAB7-DD4F6D68AE9A}"/>
    <cellStyle name="入力 4 2 8 11 3" xfId="31052" xr:uid="{11E54DFF-2067-46B9-8550-2C36C7C659A5}"/>
    <cellStyle name="入力 4 2 8 12" xfId="8783" xr:uid="{46813F40-C1D7-4F60-9D5B-E8625427C471}"/>
    <cellStyle name="入力 4 2 8 12 2" xfId="19539" xr:uid="{5E035B3D-6DEA-41C5-9DB3-6C4662894A12}"/>
    <cellStyle name="入力 4 2 8 12 2 2" xfId="41230" xr:uid="{859715F2-3A89-443C-B295-BAD3F4905C98}"/>
    <cellStyle name="入力 4 2 8 12 3" xfId="30471" xr:uid="{73E86210-4DD9-474C-94D7-00FB26CA9409}"/>
    <cellStyle name="入力 4 2 8 13" xfId="10651" xr:uid="{77DBF7B5-C67E-4BBF-BBC8-269AF3B5E983}"/>
    <cellStyle name="入力 4 2 8 13 2" xfId="21408" xr:uid="{A3819520-6B9C-400C-9180-E3DEDE9294EE}"/>
    <cellStyle name="入力 4 2 8 13 2 2" xfId="43099" xr:uid="{518E54C9-CF3A-4620-A139-46EE04B1642D}"/>
    <cellStyle name="入力 4 2 8 13 3" xfId="32340" xr:uid="{9F280A5D-8C61-4D95-BEAE-5C42EAC5C68B}"/>
    <cellStyle name="入力 4 2 8 14" xfId="7468" xr:uid="{28573477-6800-43C1-B824-6DC94FA81D21}"/>
    <cellStyle name="入力 4 2 8 14 2" xfId="18224" xr:uid="{332404A4-5564-4DBB-8BA6-6E49EB3708ED}"/>
    <cellStyle name="入力 4 2 8 14 2 2" xfId="39914" xr:uid="{A5152AF8-87F1-4DE8-8804-5FD583CDDFC4}"/>
    <cellStyle name="入力 4 2 8 14 3" xfId="29155" xr:uid="{9352EC08-DA55-4BD5-9B9D-E243024CDD50}"/>
    <cellStyle name="入力 4 2 8 15" xfId="10701" xr:uid="{A9327AC2-E25F-4C6A-835C-0FD4E8DACA80}"/>
    <cellStyle name="入力 4 2 8 15 2" xfId="21458" xr:uid="{2725EBD9-7282-4454-BF60-96DB0A65C555}"/>
    <cellStyle name="入力 4 2 8 15 2 2" xfId="43149" xr:uid="{61363927-93D2-4FE0-9030-27E3AD01D0BB}"/>
    <cellStyle name="入力 4 2 8 15 3" xfId="32390" xr:uid="{88357C13-4860-4691-9D52-261678D68D31}"/>
    <cellStyle name="入力 4 2 8 16" xfId="11326" xr:uid="{2236A22E-4BE5-40DB-9928-B4CD2F9DC245}"/>
    <cellStyle name="入力 4 2 8 16 2" xfId="22083" xr:uid="{B050316C-C029-4580-B371-73B28E7B2797}"/>
    <cellStyle name="入力 4 2 8 16 2 2" xfId="43774" xr:uid="{552A0B6B-E3E0-44F9-AE66-80B81CA7FCA9}"/>
    <cellStyle name="入力 4 2 8 16 3" xfId="33015" xr:uid="{F5347943-4C8B-4189-8519-3EB8A7B5EC98}"/>
    <cellStyle name="入力 4 2 8 17" xfId="13168" xr:uid="{5D6B9D1A-E7AD-46EC-989D-C731FC214B3B}"/>
    <cellStyle name="入力 4 2 8 17 2" xfId="34857" xr:uid="{518FFCC6-BD87-4690-BBD5-41D89AC02B78}"/>
    <cellStyle name="入力 4 2 8 18" xfId="24097" xr:uid="{EB78B865-F0BC-4CB5-BCB2-87CD6DEF5078}"/>
    <cellStyle name="入力 4 2 8 19" xfId="45795" xr:uid="{573DA555-53B4-4413-8CFE-5F26BC3FB7A0}"/>
    <cellStyle name="入力 4 2 8 2" xfId="3343" xr:uid="{E7AFBDEC-CD5B-4329-91F7-0C84A2417BF0}"/>
    <cellStyle name="入力 4 2 8 2 2" xfId="14099" xr:uid="{271088A0-04F6-4922-9E3C-8AB8F2831993}"/>
    <cellStyle name="入力 4 2 8 2 2 2" xfId="35789" xr:uid="{269BDD98-C383-46BB-9220-5D0D14D1A43E}"/>
    <cellStyle name="入力 4 2 8 2 2 3" xfId="50006" xr:uid="{B03D245B-F497-4C01-9009-84D7935D8B13}"/>
    <cellStyle name="入力 4 2 8 2 3" xfId="25030" xr:uid="{04759AEA-6DBE-4F46-8029-A6DC627EA814}"/>
    <cellStyle name="入力 4 2 8 2 4" xfId="47837" xr:uid="{13121B9A-27FE-4782-9E7A-0FF871733DC6}"/>
    <cellStyle name="入力 4 2 8 20" xfId="46473" xr:uid="{DF87A6EC-0825-4181-9072-8C7A5F17CB3D}"/>
    <cellStyle name="入力 4 2 8 21" xfId="47157" xr:uid="{67889BBB-CD51-4E7D-B144-C1CB50186FBA}"/>
    <cellStyle name="入力 4 2 8 3" xfId="4020" xr:uid="{A442D036-30B7-4478-BE29-1DBE7748B9A6}"/>
    <cellStyle name="入力 4 2 8 3 2" xfId="14776" xr:uid="{452345F2-6391-4C25-BF2F-F38172B1F52C}"/>
    <cellStyle name="入力 4 2 8 3 2 2" xfId="36466" xr:uid="{DD3D0EED-A647-489A-9F91-AD984591F1C7}"/>
    <cellStyle name="入力 4 2 8 3 2 3" xfId="50686" xr:uid="{144C32CA-E797-4DC1-91DB-9820B73338BC}"/>
    <cellStyle name="入力 4 2 8 3 3" xfId="25708" xr:uid="{57998526-95D0-4207-930A-491B55A548CC}"/>
    <cellStyle name="入力 4 2 8 3 4" xfId="48517" xr:uid="{FE6DE551-99DC-475A-A444-D7B20CA616C2}"/>
    <cellStyle name="入力 4 2 8 4" xfId="4700" xr:uid="{70799593-D71D-492A-9D67-FFBE13EDD439}"/>
    <cellStyle name="入力 4 2 8 4 2" xfId="15456" xr:uid="{B0FCB999-9371-4E53-8BDA-1E9A0722874F}"/>
    <cellStyle name="入力 4 2 8 4 2 2" xfId="37146" xr:uid="{B22286AA-E4B2-4193-89D2-AEBBA333D6F6}"/>
    <cellStyle name="入力 4 2 8 4 3" xfId="26388" xr:uid="{F72DE1A0-41FC-40AA-9B33-371DC99AAC7E}"/>
    <cellStyle name="入力 4 2 8 4 4" xfId="49326" xr:uid="{45470573-935D-414B-959B-A9A83F2E41B2}"/>
    <cellStyle name="入力 4 2 8 5" xfId="5376" xr:uid="{3AC2B9B8-633A-4A7D-9B5A-71B383829471}"/>
    <cellStyle name="入力 4 2 8 5 2" xfId="16132" xr:uid="{2840AB3B-A8ED-4DDE-92D7-EF4A90946E92}"/>
    <cellStyle name="入力 4 2 8 5 2 2" xfId="37822" xr:uid="{99386D55-F5C6-40C9-B732-036A14C97308}"/>
    <cellStyle name="入力 4 2 8 5 3" xfId="27064" xr:uid="{0060B590-D922-40D4-A1C3-FD1DB267772E}"/>
    <cellStyle name="入力 4 2 8 6" xfId="6065" xr:uid="{3A8D045A-E92C-4F59-806B-BC68AC3EE80D}"/>
    <cellStyle name="入力 4 2 8 6 2" xfId="16821" xr:uid="{B7BD747F-20BA-4405-AB4D-72532972846A}"/>
    <cellStyle name="入力 4 2 8 6 2 2" xfId="38511" xr:uid="{D04BBFAE-C2AA-4D1B-9D48-2B046FD59B84}"/>
    <cellStyle name="入力 4 2 8 6 3" xfId="27752" xr:uid="{B9F3405D-CC4E-4B26-8695-4E7ED06E225A}"/>
    <cellStyle name="入力 4 2 8 7" xfId="6739" xr:uid="{D4A111CE-89D8-43EF-91D1-746402188E04}"/>
    <cellStyle name="入力 4 2 8 7 2" xfId="17495" xr:uid="{B007D776-F711-42B1-B3C8-3EB640902069}"/>
    <cellStyle name="入力 4 2 8 7 2 2" xfId="39185" xr:uid="{5F3089FE-A8E1-489A-8CA1-850C5D886847}"/>
    <cellStyle name="入力 4 2 8 7 3" xfId="28426" xr:uid="{7C8AE759-2057-48A2-A8E0-EC22FCD52732}"/>
    <cellStyle name="入力 4 2 8 8" xfId="7415" xr:uid="{1E5EFA23-A3E5-4D87-91E4-A6B2F7E2F106}"/>
    <cellStyle name="入力 4 2 8 8 2" xfId="18171" xr:uid="{F679BAE8-991F-4960-9CAE-F86B35797F88}"/>
    <cellStyle name="入力 4 2 8 8 2 2" xfId="39861" xr:uid="{A30D2815-9657-49C0-ABF1-7654C13207DD}"/>
    <cellStyle name="入力 4 2 8 8 3" xfId="29102" xr:uid="{94E8B676-9C2F-4EEA-BE0F-9F0A5DBE802D}"/>
    <cellStyle name="入力 4 2 8 9" xfId="2617" xr:uid="{B3421F6B-6BC4-4353-AE86-153D07F6E1CC}"/>
    <cellStyle name="入力 4 2 8 9 2" xfId="13986" xr:uid="{0DE4F133-F7A0-4B2B-A32D-54E841784269}"/>
    <cellStyle name="入力 4 2 8 9 2 2" xfId="35676" xr:uid="{51AF2192-AFF7-4564-A031-DEF075DE2383}"/>
    <cellStyle name="入力 4 2 8 9 3" xfId="24917" xr:uid="{E0402587-7E10-4658-A71F-BDE9BAC49521}"/>
    <cellStyle name="入力 4 2 9" xfId="2926" xr:uid="{2BB98A6D-D9DC-4A8B-B89A-C48681E9995D}"/>
    <cellStyle name="入力 4 2 9 10" xfId="8954" xr:uid="{808D52ED-16B6-4561-9198-E965306CEF26}"/>
    <cellStyle name="入力 4 2 9 10 2" xfId="19710" xr:uid="{7AB92BBA-DC74-44EE-9322-4C5935AE92C6}"/>
    <cellStyle name="入力 4 2 9 10 2 2" xfId="41401" xr:uid="{3EFFE226-337C-4CAB-9675-5834312ACAD0}"/>
    <cellStyle name="入力 4 2 9 10 3" xfId="30642" xr:uid="{1CD4543D-4F60-48CB-B5F5-1A708BEFA74E}"/>
    <cellStyle name="入力 4 2 9 11" xfId="9579" xr:uid="{7C5567D4-B42A-4C87-82ED-20448D61FF10}"/>
    <cellStyle name="入力 4 2 9 11 2" xfId="20336" xr:uid="{CC7BCDA2-344F-473D-B78C-8B85242D1993}"/>
    <cellStyle name="入力 4 2 9 11 2 2" xfId="42027" xr:uid="{F20547E3-C3E0-4BF7-B681-ECC1795EA270}"/>
    <cellStyle name="入力 4 2 9 11 3" xfId="31268" xr:uid="{979EC953-EC22-4DAE-A0F7-BBB1C88B1E32}"/>
    <cellStyle name="入力 4 2 9 12" xfId="10214" xr:uid="{DE253B23-2151-469E-8D97-E9518CF664B1}"/>
    <cellStyle name="入力 4 2 9 12 2" xfId="20971" xr:uid="{F4868FC5-FC9B-4168-BF18-955A6CCB760B}"/>
    <cellStyle name="入力 4 2 9 12 2 2" xfId="42662" xr:uid="{7A79CA88-606C-4FA9-BCF6-9011DA018E83}"/>
    <cellStyle name="入力 4 2 9 12 3" xfId="31903" xr:uid="{18330F8F-ABAF-465F-B5B8-50B041FDD912}"/>
    <cellStyle name="入力 4 2 9 13" xfId="10866" xr:uid="{D993F340-E003-45D4-86C2-2F80213AB4BB}"/>
    <cellStyle name="入力 4 2 9 13 2" xfId="21623" xr:uid="{3786E6F6-0DA7-4680-9622-CEF67F2BE3FF}"/>
    <cellStyle name="入力 4 2 9 13 2 2" xfId="43314" xr:uid="{95A8D5AB-604A-4FD2-83C3-EEFA3CD0DE22}"/>
    <cellStyle name="入力 4 2 9 13 3" xfId="32555" xr:uid="{D992A2C1-9E8D-4EB9-8D45-0FE4D3358495}"/>
    <cellStyle name="入力 4 2 9 14" xfId="11491" xr:uid="{1ACE7492-D141-4306-99EF-362DE771887B}"/>
    <cellStyle name="入力 4 2 9 14 2" xfId="22248" xr:uid="{6E260564-3B82-4826-AE7F-F0B99EA61FBE}"/>
    <cellStyle name="入力 4 2 9 14 2 2" xfId="43939" xr:uid="{40EEE6F4-57F1-437C-AB97-9F6D01E8B3FD}"/>
    <cellStyle name="入力 4 2 9 14 3" xfId="33180" xr:uid="{4A4F016E-3CD2-4801-8DB0-1CFF784D0CA3}"/>
    <cellStyle name="入力 4 2 9 15" xfId="12096" xr:uid="{AA448A0B-6B65-4A8D-88E9-CA717DCA18DF}"/>
    <cellStyle name="入力 4 2 9 15 2" xfId="22853" xr:uid="{F19357F3-85E3-4354-9BD0-A00874377059}"/>
    <cellStyle name="入力 4 2 9 15 2 2" xfId="44544" xr:uid="{133E85E8-98EF-4B12-A942-B9D6A5E6AFAB}"/>
    <cellStyle name="入力 4 2 9 15 3" xfId="33785" xr:uid="{48C90161-FF69-4E2F-B6E9-DAEBF6681436}"/>
    <cellStyle name="入力 4 2 9 16" xfId="12725" xr:uid="{85D1006E-702E-4EFC-AD59-F756B4CF3950}"/>
    <cellStyle name="入力 4 2 9 16 2" xfId="23482" xr:uid="{07101B64-5709-4ECE-BB39-94E15D208F5F}"/>
    <cellStyle name="入力 4 2 9 16 2 2" xfId="45173" xr:uid="{82663C54-FD40-498B-A324-40A382423DFD}"/>
    <cellStyle name="入力 4 2 9 16 3" xfId="34414" xr:uid="{1CB973E6-EF40-4FC2-9D20-A6B7CBD17486}"/>
    <cellStyle name="入力 4 2 9 17" xfId="13396" xr:uid="{97A2948D-8999-475C-A364-FC0DFCCAE908}"/>
    <cellStyle name="入力 4 2 9 17 2" xfId="35085" xr:uid="{B5D0E32E-6936-488C-A0DF-E8AFEB7C3C2B}"/>
    <cellStyle name="入力 4 2 9 18" xfId="24325" xr:uid="{FB5E4154-CC50-4C61-A0AB-56F3ED835D23}"/>
    <cellStyle name="入力 4 2 9 19" xfId="46023" xr:uid="{4125B533-1644-4C7F-8C98-1F2872CF8926}"/>
    <cellStyle name="入力 4 2 9 2" xfId="3577" xr:uid="{8A14353F-A3F6-41EA-9856-12E8A89018CD}"/>
    <cellStyle name="入力 4 2 9 2 2" xfId="14333" xr:uid="{2C3ED5CD-D51F-48DA-B6D6-BFFDA9ABC26C}"/>
    <cellStyle name="入力 4 2 9 2 2 2" xfId="36023" xr:uid="{A763B4C1-24E0-4528-A289-F41178601AB4}"/>
    <cellStyle name="入力 4 2 9 2 2 3" xfId="50234" xr:uid="{8073A608-612A-48C3-8416-722BECA6262E}"/>
    <cellStyle name="入力 4 2 9 2 3" xfId="25265" xr:uid="{ACA64511-44B5-405E-A4A0-40284833CC3E}"/>
    <cellStyle name="入力 4 2 9 2 4" xfId="48065" xr:uid="{85C0CE31-AF86-45C4-9344-BB273E6F265C}"/>
    <cellStyle name="入力 4 2 9 20" xfId="46701" xr:uid="{1ECCC03D-B0E2-4C95-A64A-32EB03BDE91B}"/>
    <cellStyle name="入力 4 2 9 21" xfId="47385" xr:uid="{35E2311C-22EE-4E7A-82AE-D567CD69AFD0}"/>
    <cellStyle name="入力 4 2 9 3" xfId="4257" xr:uid="{9C76A76D-A9B6-47AE-9D49-B0ADBB573ED6}"/>
    <cellStyle name="入力 4 2 9 3 2" xfId="15013" xr:uid="{1A4088DC-FC2E-4055-AEFD-4F50DBD56ACB}"/>
    <cellStyle name="入力 4 2 9 3 2 2" xfId="36703" xr:uid="{AB10D729-8FAD-4265-B6DD-2EEF10673DA1}"/>
    <cellStyle name="入力 4 2 9 3 2 3" xfId="50914" xr:uid="{B505E6FC-7482-4C49-B218-07BF68FC75AE}"/>
    <cellStyle name="入力 4 2 9 3 3" xfId="25945" xr:uid="{B8AED0CC-A781-47A4-9689-72EF8DDD3A70}"/>
    <cellStyle name="入力 4 2 9 3 4" xfId="48745" xr:uid="{FA47CB09-9955-4979-B1DF-25BA669CC201}"/>
    <cellStyle name="入力 4 2 9 4" xfId="4933" xr:uid="{C498F65D-FC20-401C-81C5-1E7BC527DDBD}"/>
    <cellStyle name="入力 4 2 9 4 2" xfId="15689" xr:uid="{4A1E7410-24A2-4931-99C1-5DF09839F2E8}"/>
    <cellStyle name="入力 4 2 9 4 2 2" xfId="37379" xr:uid="{81BA68C5-9E77-4825-929E-D8D39356A583}"/>
    <cellStyle name="入力 4 2 9 4 3" xfId="26621" xr:uid="{15A07538-4237-4ADA-B9E0-C384DDBB4072}"/>
    <cellStyle name="入力 4 2 9 4 4" xfId="49554" xr:uid="{3330F3F7-5CFD-4708-BB7C-7DD054E2C2D7}"/>
    <cellStyle name="入力 4 2 9 5" xfId="5613" xr:uid="{12BE85FA-5EEC-4532-A458-B445BE7B971A}"/>
    <cellStyle name="入力 4 2 9 5 2" xfId="16369" xr:uid="{898A7542-048A-4ED0-B938-54F11B1D9FF3}"/>
    <cellStyle name="入力 4 2 9 5 2 2" xfId="38059" xr:uid="{2E1F921A-722A-44C8-8C6D-A3C442E4CA04}"/>
    <cellStyle name="入力 4 2 9 5 3" xfId="27300" xr:uid="{AB117B69-4006-4C62-9D74-3F8C2AC4012A}"/>
    <cellStyle name="入力 4 2 9 6" xfId="6296" xr:uid="{ECE20613-4FC2-4E6C-A677-14EB5EFEE62A}"/>
    <cellStyle name="入力 4 2 9 6 2" xfId="17052" xr:uid="{2DAC9F0E-F0EF-4831-BEA0-C1BCB4FCE3CF}"/>
    <cellStyle name="入力 4 2 9 6 2 2" xfId="38742" xr:uid="{D8CD7EE3-E3AC-4F06-B3D4-89FB6AD8D731}"/>
    <cellStyle name="入力 4 2 9 6 3" xfId="27983" xr:uid="{5FA589DA-A4FF-4869-BA7A-64E4AC4C22EA}"/>
    <cellStyle name="入力 4 2 9 7" xfId="6975" xr:uid="{B9012CB8-0EE8-4F08-AB59-5128D4A57BEB}"/>
    <cellStyle name="入力 4 2 9 7 2" xfId="17731" xr:uid="{0627759E-533C-4E36-A6FE-D166E2FF2A31}"/>
    <cellStyle name="入力 4 2 9 7 2 2" xfId="39421" xr:uid="{FBFEE0D1-DD10-48FF-A50A-74B70687EFD0}"/>
    <cellStyle name="入力 4 2 9 7 3" xfId="28662" xr:uid="{FB33E4C8-1EDB-4EE8-BE81-49F96BBEB3A9}"/>
    <cellStyle name="入力 4 2 9 8" xfId="7638" xr:uid="{F144D5AF-CFCB-4C9D-B431-05E78BC43088}"/>
    <cellStyle name="入力 4 2 9 8 2" xfId="18394" xr:uid="{621C4798-C4F0-4F97-8AA2-E49CC8989FE4}"/>
    <cellStyle name="入力 4 2 9 8 2 2" xfId="40085" xr:uid="{60B49A12-3335-4F68-870A-A4B99521F726}"/>
    <cellStyle name="入力 4 2 9 8 3" xfId="29326" xr:uid="{83672E36-26DE-4C0B-9BE9-6440C9207083}"/>
    <cellStyle name="入力 4 2 9 9" xfId="8274" xr:uid="{2464F89B-02EA-4F48-BF00-9039C57A698F}"/>
    <cellStyle name="入力 4 2 9 9 2" xfId="19030" xr:uid="{CC2CEFB1-E565-43B0-8E66-57D5EF38C6D8}"/>
    <cellStyle name="入力 4 2 9 9 2 2" xfId="40721" xr:uid="{76D53C78-872E-4340-B143-6F6AB63CF5C4}"/>
    <cellStyle name="入力 4 2 9 9 3" xfId="29962" xr:uid="{983D803B-F54F-4873-A53D-ADE378C74DA8}"/>
    <cellStyle name="入力 4 3" xfId="2444" xr:uid="{96DF7E33-2316-4E7A-82C3-641594097CFF}"/>
    <cellStyle name="入力 4 3 10" xfId="3230" xr:uid="{193E3C6C-E71B-4284-8C21-E9DE6CBA4202}"/>
    <cellStyle name="入力 4 3 10 10" xfId="9258" xr:uid="{D124E2FA-2533-4139-80BF-F1E41F2A87D5}"/>
    <cellStyle name="入力 4 3 10 10 2" xfId="20015" xr:uid="{FAE7FA73-F9BB-46A0-976B-FB2D82CBF3DE}"/>
    <cellStyle name="入力 4 3 10 10 2 2" xfId="41706" xr:uid="{A8B8769B-698B-4F2E-AD41-CBA467B460F2}"/>
    <cellStyle name="入力 4 3 10 10 3" xfId="30947" xr:uid="{6F6591FD-E1E4-4E61-92AF-62BE56F3A677}"/>
    <cellStyle name="入力 4 3 10 11" xfId="9884" xr:uid="{09D11F35-96D6-4492-9EEC-857FA6B991BE}"/>
    <cellStyle name="入力 4 3 10 11 2" xfId="20641" xr:uid="{85268D94-FBA7-47D4-B229-27CDFF48AD47}"/>
    <cellStyle name="入力 4 3 10 11 2 2" xfId="42332" xr:uid="{BBF45654-A768-4A55-B052-60A486A32B45}"/>
    <cellStyle name="入力 4 3 10 11 3" xfId="31573" xr:uid="{836A61CF-735F-43E6-8199-688A71B90C96}"/>
    <cellStyle name="入力 4 3 10 12" xfId="10519" xr:uid="{53D41ADC-2734-4644-87F5-5BD1702ED2C2}"/>
    <cellStyle name="入力 4 3 10 12 2" xfId="21276" xr:uid="{CE3A6531-A514-4199-8AE3-4B2F92901AE7}"/>
    <cellStyle name="入力 4 3 10 12 2 2" xfId="42967" xr:uid="{7E9B5A12-8A9B-4E33-B461-8B7EEAAC8754}"/>
    <cellStyle name="入力 4 3 10 12 3" xfId="32208" xr:uid="{5B0ACD01-33AA-484F-8464-49CB0D4FE8F6}"/>
    <cellStyle name="入力 4 3 10 13" xfId="11171" xr:uid="{6072DBB2-4979-49E5-A88E-4E10C85B8BC9}"/>
    <cellStyle name="入力 4 3 10 13 2" xfId="21928" xr:uid="{56FF3929-1374-4F5B-AB9B-93431DF2DF8B}"/>
    <cellStyle name="入力 4 3 10 13 2 2" xfId="43619" xr:uid="{26D127BD-865C-4536-AD1A-4BA599EA2053}"/>
    <cellStyle name="入力 4 3 10 13 3" xfId="32860" xr:uid="{2B3CF2DD-AE88-405F-905C-D66C46B3EA6C}"/>
    <cellStyle name="入力 4 3 10 14" xfId="11796" xr:uid="{E4868961-F29E-4CDC-8FDE-0BEF2A672826}"/>
    <cellStyle name="入力 4 3 10 14 2" xfId="22553" xr:uid="{485C934C-AAE6-4F7A-A2CA-0E0744C9A620}"/>
    <cellStyle name="入力 4 3 10 14 2 2" xfId="44244" xr:uid="{03308F66-2223-4BE2-ABF9-A214484C222A}"/>
    <cellStyle name="入力 4 3 10 14 3" xfId="33485" xr:uid="{2C0B49B4-0887-4708-99B3-16D0AD4074B6}"/>
    <cellStyle name="入力 4 3 10 15" xfId="12401" xr:uid="{D331F82D-C186-4A4F-AA56-2801E2446677}"/>
    <cellStyle name="入力 4 3 10 15 2" xfId="23158" xr:uid="{569ACD2E-7DF7-4E5F-B7E3-4F8940981778}"/>
    <cellStyle name="入力 4 3 10 15 2 2" xfId="44849" xr:uid="{786DD11C-0961-4E65-9B2A-61FC3F42B1D5}"/>
    <cellStyle name="入力 4 3 10 15 3" xfId="34090" xr:uid="{C8BD7771-7E8E-4CD5-AAC9-3BB508B00E39}"/>
    <cellStyle name="入力 4 3 10 16" xfId="13030" xr:uid="{353F61CE-5267-4E83-9D6E-AAD3C1CA325A}"/>
    <cellStyle name="入力 4 3 10 16 2" xfId="23787" xr:uid="{282DDF1A-47AD-4297-8FC3-5FEB44FFEA84}"/>
    <cellStyle name="入力 4 3 10 16 2 2" xfId="45478" xr:uid="{EB519ECD-A2D5-4495-AC98-C266F4503268}"/>
    <cellStyle name="入力 4 3 10 16 3" xfId="34719" xr:uid="{B124991A-EE6D-43AE-8E63-6F797A36EE15}"/>
    <cellStyle name="入力 4 3 10 17" xfId="13701" xr:uid="{F545D841-5F8F-4DD4-897C-BC373024EDAC}"/>
    <cellStyle name="入力 4 3 10 17 2" xfId="35390" xr:uid="{8481DEB4-7AFA-4BDF-909C-248015BA126D}"/>
    <cellStyle name="入力 4 3 10 18" xfId="24630" xr:uid="{DBF96439-0C02-4D13-8CE8-43748D6DB920}"/>
    <cellStyle name="入力 4 3 10 19" xfId="46328" xr:uid="{D8E93F1A-76D5-4AE6-B926-734DD1F72134}"/>
    <cellStyle name="入力 4 3 10 2" xfId="3882" xr:uid="{184391D2-EB7B-49CC-8047-8A80A79BCB73}"/>
    <cellStyle name="入力 4 3 10 2 2" xfId="14638" xr:uid="{1B813509-C38B-444E-A93E-1336571D37A0}"/>
    <cellStyle name="入力 4 3 10 2 2 2" xfId="36328" xr:uid="{F0F3F957-A3FD-473A-B97A-7E1BF035CEEF}"/>
    <cellStyle name="入力 4 3 10 2 2 3" xfId="50539" xr:uid="{E5F553EA-A5FC-42D2-B5F3-B78A2B473F9B}"/>
    <cellStyle name="入力 4 3 10 2 3" xfId="25570" xr:uid="{83532513-0C4E-46CB-8BB3-FCD377BCE4FE}"/>
    <cellStyle name="入力 4 3 10 2 4" xfId="48370" xr:uid="{8D588B7C-FBBF-4FD6-8B4B-E9372C6CDC64}"/>
    <cellStyle name="入力 4 3 10 20" xfId="47006" xr:uid="{63A48E04-9CC4-439C-8223-1543402907B2}"/>
    <cellStyle name="入力 4 3 10 21" xfId="47690" xr:uid="{58B42A48-0DA7-46F1-8F80-B175D9248F49}"/>
    <cellStyle name="入力 4 3 10 3" xfId="4562" xr:uid="{5D5D48A6-CEE8-4C8A-BBB4-ECE41ACCCEC4}"/>
    <cellStyle name="入力 4 3 10 3 2" xfId="15318" xr:uid="{9BA58C8A-EFF4-44EE-92D7-D97B78892A5A}"/>
    <cellStyle name="入力 4 3 10 3 2 2" xfId="37008" xr:uid="{3AA57B4B-3A62-47BB-8D04-DD5C23C592D9}"/>
    <cellStyle name="入力 4 3 10 3 2 3" xfId="51219" xr:uid="{DBEA2DA5-81A0-41B3-B434-81923C7A1D5D}"/>
    <cellStyle name="入力 4 3 10 3 3" xfId="26250" xr:uid="{9250E09F-E461-4138-938A-A2C246AB1480}"/>
    <cellStyle name="入力 4 3 10 3 4" xfId="49050" xr:uid="{3DDF0D0F-184C-478D-AEFD-4395FD490243}"/>
    <cellStyle name="入力 4 3 10 4" xfId="5238" xr:uid="{16EE28B1-CF8F-4D0B-A5AA-867A21ECE77C}"/>
    <cellStyle name="入力 4 3 10 4 2" xfId="15994" xr:uid="{164DEF5B-B2DE-4F57-9BA3-9267F36C12FB}"/>
    <cellStyle name="入力 4 3 10 4 2 2" xfId="37684" xr:uid="{9AA6F55E-F767-4A66-B812-11F9BE140710}"/>
    <cellStyle name="入力 4 3 10 4 3" xfId="26926" xr:uid="{9C410B8D-4928-4A01-88C8-59A22AE8A49D}"/>
    <cellStyle name="入力 4 3 10 4 4" xfId="49859" xr:uid="{10BA6427-5322-4D7E-A033-206CA5458B2C}"/>
    <cellStyle name="入力 4 3 10 5" xfId="5918" xr:uid="{AEE98C97-0149-4CD5-AF9F-D44547718A7F}"/>
    <cellStyle name="入力 4 3 10 5 2" xfId="16674" xr:uid="{256C9E4F-86C5-461B-91EC-C996186E739C}"/>
    <cellStyle name="入力 4 3 10 5 2 2" xfId="38364" xr:uid="{D69DA607-7EDC-46A9-90D5-3F6013D3D498}"/>
    <cellStyle name="入力 4 3 10 5 3" xfId="27605" xr:uid="{00CA4AA1-D422-4E93-8B74-854FCE304566}"/>
    <cellStyle name="入力 4 3 10 6" xfId="6601" xr:uid="{AE54623B-1F58-48C4-A9D8-148B13BF13AC}"/>
    <cellStyle name="入力 4 3 10 6 2" xfId="17357" xr:uid="{B0FF6300-7175-47DF-9FD3-A298D77B103F}"/>
    <cellStyle name="入力 4 3 10 6 2 2" xfId="39047" xr:uid="{C1B6300D-4BB0-4087-BE7C-AB505D97DF31}"/>
    <cellStyle name="入力 4 3 10 6 3" xfId="28288" xr:uid="{B542162F-F985-47F2-A336-BD81769B63CC}"/>
    <cellStyle name="入力 4 3 10 7" xfId="7280" xr:uid="{854D10F3-4629-4736-899C-C6ADDDC2D637}"/>
    <cellStyle name="入力 4 3 10 7 2" xfId="18036" xr:uid="{3DBEE62D-66A4-4E16-B57B-D8E275C95574}"/>
    <cellStyle name="入力 4 3 10 7 2 2" xfId="39726" xr:uid="{D8550371-45B4-4D89-85B1-D86029418EEA}"/>
    <cellStyle name="入力 4 3 10 7 3" xfId="28967" xr:uid="{CDE858DE-B0BE-478A-B62F-B702349F1368}"/>
    <cellStyle name="入力 4 3 10 8" xfId="7943" xr:uid="{A5F885F1-AB66-4AC1-ACBC-366262E8615C}"/>
    <cellStyle name="入力 4 3 10 8 2" xfId="18699" xr:uid="{95ACDF6F-BBB3-4A1C-9B38-D6617AA96917}"/>
    <cellStyle name="入力 4 3 10 8 2 2" xfId="40390" xr:uid="{BC9350C6-5C3A-4BBC-A1B5-5D66EC8E40B0}"/>
    <cellStyle name="入力 4 3 10 8 3" xfId="29631" xr:uid="{303EC49A-482E-4774-8510-570FEFFAB984}"/>
    <cellStyle name="入力 4 3 10 9" xfId="8579" xr:uid="{4F0DA967-160A-492D-8239-A5A2E6A55371}"/>
    <cellStyle name="入力 4 3 10 9 2" xfId="19335" xr:uid="{8278351B-1BC0-40AA-8666-516692CA033C}"/>
    <cellStyle name="入力 4 3 10 9 2 2" xfId="41026" xr:uid="{FC241EDB-4FA9-4A43-974A-87FF2183F545}"/>
    <cellStyle name="入力 4 3 10 9 3" xfId="30267" xr:uid="{482C1139-22D4-4E33-B080-4133D062B107}"/>
    <cellStyle name="入力 4 3 11" xfId="3290" xr:uid="{EECF9109-BA2F-4158-A202-859F0B2879D1}"/>
    <cellStyle name="入力 4 3 11 10" xfId="9318" xr:uid="{9BBE94F3-DB4D-4C5D-BF43-D9026D43DDF8}"/>
    <cellStyle name="入力 4 3 11 10 2" xfId="20075" xr:uid="{FE169D03-7205-4191-ADD3-BB7B87083E06}"/>
    <cellStyle name="入力 4 3 11 10 2 2" xfId="41766" xr:uid="{82B9F547-1A79-47CD-90B8-C7BC156487C5}"/>
    <cellStyle name="入力 4 3 11 10 3" xfId="31007" xr:uid="{6276968F-4A30-4729-B192-52F78E971599}"/>
    <cellStyle name="入力 4 3 11 11" xfId="9944" xr:uid="{2E51E8DA-B17F-4140-BCF9-F7A8755195D7}"/>
    <cellStyle name="入力 4 3 11 11 2" xfId="20701" xr:uid="{F9C99308-1F4C-4CCC-BF90-FA3D8F4E9603}"/>
    <cellStyle name="入力 4 3 11 11 2 2" xfId="42392" xr:uid="{B74EC6F7-8C74-4CBE-8D96-A71597950163}"/>
    <cellStyle name="入力 4 3 11 11 3" xfId="31633" xr:uid="{A57E080A-E6B4-4CFD-B79C-1E03A0BE215C}"/>
    <cellStyle name="入力 4 3 11 12" xfId="10579" xr:uid="{C5F33F7F-358B-4C16-829D-B573B51BC21A}"/>
    <cellStyle name="入力 4 3 11 12 2" xfId="21336" xr:uid="{93334C4C-A56C-497C-955A-BDA75EA83180}"/>
    <cellStyle name="入力 4 3 11 12 2 2" xfId="43027" xr:uid="{3A96B4C5-A899-4ECE-8A81-BE17D42882A5}"/>
    <cellStyle name="入力 4 3 11 12 3" xfId="32268" xr:uid="{C29D5D05-1F8C-4CC1-9395-72216C37CB18}"/>
    <cellStyle name="入力 4 3 11 13" xfId="11231" xr:uid="{748BC9B2-8C18-4EE5-937E-21B5D13BEAD7}"/>
    <cellStyle name="入力 4 3 11 13 2" xfId="21988" xr:uid="{27A262F6-4F73-447E-A06B-065F4DB544F2}"/>
    <cellStyle name="入力 4 3 11 13 2 2" xfId="43679" xr:uid="{B96E44A8-749F-4671-908F-B5821EF7AC40}"/>
    <cellStyle name="入力 4 3 11 13 3" xfId="32920" xr:uid="{CCAB0833-2829-4625-BF80-544F8D650919}"/>
    <cellStyle name="入力 4 3 11 14" xfId="11856" xr:uid="{E703B9F6-B76F-44FD-AFFA-7F880C09789F}"/>
    <cellStyle name="入力 4 3 11 14 2" xfId="22613" xr:uid="{D09DD935-CE12-4E88-A5E4-EE760CB91018}"/>
    <cellStyle name="入力 4 3 11 14 2 2" xfId="44304" xr:uid="{916A7E7A-3B80-4914-B73F-8D666AF20A54}"/>
    <cellStyle name="入力 4 3 11 14 3" xfId="33545" xr:uid="{9627DDC7-8097-4CA5-902F-38CF2F367E91}"/>
    <cellStyle name="入力 4 3 11 15" xfId="12461" xr:uid="{247D0A04-4866-467E-8836-0AAE7DAE7B66}"/>
    <cellStyle name="入力 4 3 11 15 2" xfId="23218" xr:uid="{02E5A990-870D-4275-8680-ED67A21DB779}"/>
    <cellStyle name="入力 4 3 11 15 2 2" xfId="44909" xr:uid="{9DB6D275-C9AF-401A-8211-3C5D11BC861D}"/>
    <cellStyle name="入力 4 3 11 15 3" xfId="34150" xr:uid="{C5C65A8D-3BAD-4995-814F-95164B1DA2DB}"/>
    <cellStyle name="入力 4 3 11 16" xfId="13090" xr:uid="{100CD5DB-22F5-464C-9CE0-609FAA4A1636}"/>
    <cellStyle name="入力 4 3 11 16 2" xfId="23847" xr:uid="{31063A3C-3B99-48EF-8DB8-AE8AA6E11AF4}"/>
    <cellStyle name="入力 4 3 11 16 2 2" xfId="45538" xr:uid="{4F9E8F30-763F-4F3F-8E83-296F9DB439E0}"/>
    <cellStyle name="入力 4 3 11 16 3" xfId="34779" xr:uid="{0C9911FF-D5D3-4C47-AD83-1777BC67C51D}"/>
    <cellStyle name="入力 4 3 11 17" xfId="13761" xr:uid="{A29960C3-E3AE-4735-AFA0-CCB2C9DC0501}"/>
    <cellStyle name="入力 4 3 11 17 2" xfId="35450" xr:uid="{2AA80260-50B6-483A-8CBD-A2745C0A1DC8}"/>
    <cellStyle name="入力 4 3 11 18" xfId="24690" xr:uid="{78E6E121-51B1-42F2-8D9B-1A575BB4BEFE}"/>
    <cellStyle name="入力 4 3 11 19" xfId="46388" xr:uid="{4EF911EB-1317-404D-AEF9-D631DE065D9B}"/>
    <cellStyle name="入力 4 3 11 2" xfId="3942" xr:uid="{D1B59E8F-21A2-47B1-9BA3-899A9F2FF0CF}"/>
    <cellStyle name="入力 4 3 11 2 2" xfId="14698" xr:uid="{502E952D-1653-4D47-BF00-CBFA8C65367A}"/>
    <cellStyle name="入力 4 3 11 2 2 2" xfId="36388" xr:uid="{A2CE345E-AC94-4B1F-B3E2-DB084EB7DB57}"/>
    <cellStyle name="入力 4 3 11 2 2 3" xfId="50599" xr:uid="{3B3C6858-D7CD-47B3-976B-76856B302415}"/>
    <cellStyle name="入力 4 3 11 2 3" xfId="25630" xr:uid="{B73FC077-E9C1-435E-98D7-D259AE452134}"/>
    <cellStyle name="入力 4 3 11 2 4" xfId="48430" xr:uid="{65D245BF-BC4C-465A-8CC2-A7C377962907}"/>
    <cellStyle name="入力 4 3 11 20" xfId="47066" xr:uid="{2EB741DF-87F4-4D86-80D9-93E6A6B1F82D}"/>
    <cellStyle name="入力 4 3 11 21" xfId="47750" xr:uid="{2CCA4D3D-B743-45FB-B037-E40B70A2F933}"/>
    <cellStyle name="入力 4 3 11 3" xfId="4622" xr:uid="{14AC38B3-72E2-4BA1-A524-F18E39AC6317}"/>
    <cellStyle name="入力 4 3 11 3 2" xfId="15378" xr:uid="{9B453CB0-62B9-4774-A123-A002EDE952A2}"/>
    <cellStyle name="入力 4 3 11 3 2 2" xfId="37068" xr:uid="{D999CB20-E84F-4262-8F01-EBCF7EF536B6}"/>
    <cellStyle name="入力 4 3 11 3 2 3" xfId="51279" xr:uid="{CF36E785-4C6C-4EBD-A396-8BB4BBA7AD8B}"/>
    <cellStyle name="入力 4 3 11 3 3" xfId="26310" xr:uid="{FAB81DA4-A1BB-4B55-8430-51A2ED3B5D62}"/>
    <cellStyle name="入力 4 3 11 3 4" xfId="49110" xr:uid="{9B0E50AA-ACF4-4E79-86B0-7ADE0CD6D525}"/>
    <cellStyle name="入力 4 3 11 4" xfId="5298" xr:uid="{27EAF477-904B-4914-A0DF-10C88E7CA611}"/>
    <cellStyle name="入力 4 3 11 4 2" xfId="16054" xr:uid="{2E94430D-35A0-40F6-96EF-F4E9C127053E}"/>
    <cellStyle name="入力 4 3 11 4 2 2" xfId="37744" xr:uid="{2EDD6291-B6D6-4246-BAF7-E8AA2E634AA4}"/>
    <cellStyle name="入力 4 3 11 4 3" xfId="26986" xr:uid="{280A66E4-197D-48F5-B24A-884A351FA959}"/>
    <cellStyle name="入力 4 3 11 4 4" xfId="49919" xr:uid="{1C6AA1D1-01FC-4E6D-A0CC-5CA371C649FC}"/>
    <cellStyle name="入力 4 3 11 5" xfId="5978" xr:uid="{AEC117FA-E548-40CA-A8EF-E0D0AE2D2707}"/>
    <cellStyle name="入力 4 3 11 5 2" xfId="16734" xr:uid="{4889224C-7E3E-48C7-B05F-8599ADD62051}"/>
    <cellStyle name="入力 4 3 11 5 2 2" xfId="38424" xr:uid="{C668DFD0-00B0-4B09-99B8-1C9675D60260}"/>
    <cellStyle name="入力 4 3 11 5 3" xfId="27665" xr:uid="{B3DFEB62-BF70-4075-9183-98DB6CDBBC35}"/>
    <cellStyle name="入力 4 3 11 6" xfId="6661" xr:uid="{179F6F90-E590-4868-A9C6-E81912FAA004}"/>
    <cellStyle name="入力 4 3 11 6 2" xfId="17417" xr:uid="{8944B906-F45C-4D90-8F13-F1DC14D61E74}"/>
    <cellStyle name="入力 4 3 11 6 2 2" xfId="39107" xr:uid="{22B12492-E7DF-4C7F-9AB7-DF928F8A7FDD}"/>
    <cellStyle name="入力 4 3 11 6 3" xfId="28348" xr:uid="{FC0840A6-E829-4856-A051-DE6195496ED3}"/>
    <cellStyle name="入力 4 3 11 7" xfId="7340" xr:uid="{11589881-A9D6-49D3-AF31-B288C20636AF}"/>
    <cellStyle name="入力 4 3 11 7 2" xfId="18096" xr:uid="{78461E93-7F75-4E26-B197-FAB6CFD94100}"/>
    <cellStyle name="入力 4 3 11 7 2 2" xfId="39786" xr:uid="{991B4DA5-A501-49A5-942D-852EBBF31E00}"/>
    <cellStyle name="入力 4 3 11 7 3" xfId="29027" xr:uid="{2E81E4E7-A905-410A-8E88-EFE38D167D32}"/>
    <cellStyle name="入力 4 3 11 8" xfId="8003" xr:uid="{092AC48A-A0CA-4F26-B83B-A9FAEB5FC9D7}"/>
    <cellStyle name="入力 4 3 11 8 2" xfId="18759" xr:uid="{02BD1DBD-FE41-4B44-AAA4-72BB2D14C440}"/>
    <cellStyle name="入力 4 3 11 8 2 2" xfId="40450" xr:uid="{FF519837-39A6-42A4-B481-92591A4DDC77}"/>
    <cellStyle name="入力 4 3 11 8 3" xfId="29691" xr:uid="{3F73F298-15DF-4E65-A7A8-0FA7276F6A92}"/>
    <cellStyle name="入力 4 3 11 9" xfId="8639" xr:uid="{858C2E14-1E28-426E-80FD-33779E31A9B1}"/>
    <cellStyle name="入力 4 3 11 9 2" xfId="19395" xr:uid="{2B4C15C5-46BD-4D51-8FA8-BA1790E186E8}"/>
    <cellStyle name="入力 4 3 11 9 2 2" xfId="41086" xr:uid="{039C59CF-7C39-4ED3-A364-A8DA876E7CCA}"/>
    <cellStyle name="入力 4 3 11 9 3" xfId="30327" xr:uid="{0AB63506-F651-4024-B871-0327D160688E}"/>
    <cellStyle name="入力 4 3 12" xfId="2726" xr:uid="{5081E1AB-1836-4E7B-BEBD-A0860D8F5267}"/>
    <cellStyle name="入力 4 3 12 2" xfId="14032" xr:uid="{A82B1BCC-7DE6-49C3-9FB5-5418E59E0861}"/>
    <cellStyle name="入力 4 3 12 2 2" xfId="35722" xr:uid="{40D944A0-F4E8-455F-85FC-7950E7060352}"/>
    <cellStyle name="入力 4 3 12 2 3" xfId="50042" xr:uid="{F5E900C2-72AF-4D94-B5D8-9E1159EC47A7}"/>
    <cellStyle name="入力 4 3 12 3" xfId="24963" xr:uid="{24CDFC85-1B19-40D4-A2E6-2ECFD0897C07}"/>
    <cellStyle name="入力 4 3 12 4" xfId="47873" xr:uid="{C35FA4E1-B412-4295-A0F8-2CF258A304F0}"/>
    <cellStyle name="入力 4 3 13" xfId="3379" xr:uid="{C3E69B65-0CA4-47AA-AF14-A8B1A2373C89}"/>
    <cellStyle name="入力 4 3 13 2" xfId="14135" xr:uid="{C5ADE59A-6388-42D8-A7EF-442F7309BAF0}"/>
    <cellStyle name="入力 4 3 13 2 2" xfId="35825" xr:uid="{DB797D43-6723-49A9-A9EA-2B3EBF20AC4D}"/>
    <cellStyle name="入力 4 3 13 2 3" xfId="50722" xr:uid="{9DB7F796-FCC4-4F88-ABF4-681279CEAD10}"/>
    <cellStyle name="入力 4 3 13 3" xfId="25066" xr:uid="{24DDF350-90FD-414F-A2E1-55E9B8B8B281}"/>
    <cellStyle name="入力 4 3 13 4" xfId="48553" xr:uid="{332EEE92-DD80-4352-8C10-4270BD0980CD}"/>
    <cellStyle name="入力 4 3 14" xfId="4056" xr:uid="{159E500E-521E-4D3F-92F1-520342F9233F}"/>
    <cellStyle name="入力 4 3 14 2" xfId="14812" xr:uid="{A8F3CC9C-1116-4CA3-AD3E-1401D2CB935E}"/>
    <cellStyle name="入力 4 3 14 2 2" xfId="36502" xr:uid="{3452CCED-6DFE-4E0D-9B93-AA8BBE59A379}"/>
    <cellStyle name="入力 4 3 14 3" xfId="25744" xr:uid="{235B6DEE-A1F8-49B0-9CAF-A157F0C51F66}"/>
    <cellStyle name="入力 4 3 14 4" xfId="49362" xr:uid="{F107A02E-7981-4D47-819E-53EA0515EB73}"/>
    <cellStyle name="入力 4 3 15" xfId="4736" xr:uid="{E2B21EF4-B084-40F4-9BA0-8AC1824671B2}"/>
    <cellStyle name="入力 4 3 15 2" xfId="15492" xr:uid="{42EDF5EE-9496-4201-936F-6D6D174B71E2}"/>
    <cellStyle name="入力 4 3 15 2 2" xfId="37182" xr:uid="{8ECBD976-5A0E-4EF6-B232-16C126802DBE}"/>
    <cellStyle name="入力 4 3 15 3" xfId="26424" xr:uid="{24B64CC9-4419-49A2-B746-9AB082349FAF}"/>
    <cellStyle name="入力 4 3 16" xfId="5412" xr:uid="{AF35D001-0423-40E0-ACD0-EAFA6EDAAB89}"/>
    <cellStyle name="入力 4 3 16 2" xfId="16168" xr:uid="{0E1816E0-8689-4B13-85C0-9242462E12A1}"/>
    <cellStyle name="入力 4 3 16 2 2" xfId="37858" xr:uid="{B0DDC704-E900-4CD4-885D-D96664DFA7A5}"/>
    <cellStyle name="入力 4 3 16 3" xfId="27100" xr:uid="{BFAA621A-A830-441B-959A-08BE261DD9FB}"/>
    <cellStyle name="入力 4 3 17" xfId="6101" xr:uid="{D6A9BDE7-EEFB-43BF-854C-41F806140B4B}"/>
    <cellStyle name="入力 4 3 17 2" xfId="16857" xr:uid="{DD7ACB0E-537F-414F-A93D-5E08F349732D}"/>
    <cellStyle name="入力 4 3 17 2 2" xfId="38547" xr:uid="{B852AC8B-8F5A-4314-A40D-4371083C725A}"/>
    <cellStyle name="入力 4 3 17 3" xfId="27788" xr:uid="{DACE8545-D3BA-477A-9F70-D369E2585980}"/>
    <cellStyle name="入力 4 3 18" xfId="6775" xr:uid="{E7C3F417-121E-4656-9C13-CF9596FEB46D}"/>
    <cellStyle name="入力 4 3 18 2" xfId="17531" xr:uid="{5A01E63D-CDD8-470F-9923-6FED3FB3AC8C}"/>
    <cellStyle name="入力 4 3 18 2 2" xfId="39221" xr:uid="{FD680FD4-61FA-4F1E-BE42-E2917C2F8660}"/>
    <cellStyle name="入力 4 3 18 3" xfId="28462" xr:uid="{0536D2BF-ECBC-4400-B2BF-14A72CE74052}"/>
    <cellStyle name="入力 4 3 19" xfId="8075" xr:uid="{E67DBDE9-9A94-498C-9863-9954366750D1}"/>
    <cellStyle name="入力 4 3 19 2" xfId="18831" xr:uid="{B5C9A088-05A8-4423-8807-6C612F96E7E0}"/>
    <cellStyle name="入力 4 3 19 2 2" xfId="40522" xr:uid="{AE7395DE-2130-4D4A-939F-32BE7C0EBA51}"/>
    <cellStyle name="入力 4 3 19 3" xfId="29763" xr:uid="{C9623A82-BE98-4AC7-B7B8-B77F64D3B38E}"/>
    <cellStyle name="入力 4 3 2" xfId="2785" xr:uid="{9B571871-D833-45DE-A8A2-35BFFD47E6EE}"/>
    <cellStyle name="入力 4 3 2 10" xfId="8813" xr:uid="{F45A954A-793F-4989-9654-7462F9E19D55}"/>
    <cellStyle name="入力 4 3 2 10 2" xfId="19569" xr:uid="{0173FF53-3D7D-428A-BAF4-DBD89D157723}"/>
    <cellStyle name="入力 4 3 2 10 2 2" xfId="41260" xr:uid="{D3A32C5B-F767-4201-91EB-A6243482C071}"/>
    <cellStyle name="入力 4 3 2 10 3" xfId="30501" xr:uid="{EEF81102-B8F5-4525-9980-21449EA4AC32}"/>
    <cellStyle name="入力 4 3 2 11" xfId="9438" xr:uid="{AA333DED-6DB2-4F36-AFCF-4CE50210C7FF}"/>
    <cellStyle name="入力 4 3 2 11 2" xfId="20195" xr:uid="{053CF0A9-6084-4BF5-89D5-975D68A32077}"/>
    <cellStyle name="入力 4 3 2 11 2 2" xfId="41886" xr:uid="{1322EC06-10CB-4D79-A1E4-72BC284E5981}"/>
    <cellStyle name="入力 4 3 2 11 3" xfId="31127" xr:uid="{58F0A258-6D65-4CD0-99CD-167E07F862EF}"/>
    <cellStyle name="入力 4 3 2 12" xfId="10073" xr:uid="{3E8E2773-3E3D-4143-9003-57E46545E249}"/>
    <cellStyle name="入力 4 3 2 12 2" xfId="20830" xr:uid="{9A4177F3-C611-454C-BBE3-248B6F5BFE15}"/>
    <cellStyle name="入力 4 3 2 12 2 2" xfId="42521" xr:uid="{99C235A2-CC17-472B-8AEA-8FA396E04F27}"/>
    <cellStyle name="入力 4 3 2 12 3" xfId="31762" xr:uid="{8341C666-96E2-44C3-80EC-64B53E284409}"/>
    <cellStyle name="入力 4 3 2 13" xfId="10725" xr:uid="{77F4A707-C483-4E0E-A5AB-D9ED229CDB01}"/>
    <cellStyle name="入力 4 3 2 13 2" xfId="21482" xr:uid="{3043EF1C-C7B4-4AA5-A914-5AB763CC37AE}"/>
    <cellStyle name="入力 4 3 2 13 2 2" xfId="43173" xr:uid="{F8D3DA6C-184D-4C59-8F07-8456BF6B0094}"/>
    <cellStyle name="入力 4 3 2 13 3" xfId="32414" xr:uid="{75CB02E7-49B7-496B-B3DE-868EF0932739}"/>
    <cellStyle name="入力 4 3 2 14" xfId="11350" xr:uid="{C80C7C6E-7FEF-435B-A7A4-1B78136949EC}"/>
    <cellStyle name="入力 4 3 2 14 2" xfId="22107" xr:uid="{86D61837-C984-4F5A-B21A-A53060F02949}"/>
    <cellStyle name="入力 4 3 2 14 2 2" xfId="43798" xr:uid="{6E68D8B5-3A02-4189-A212-866F14D1E67A}"/>
    <cellStyle name="入力 4 3 2 14 3" xfId="33039" xr:uid="{C50B5B51-DB80-4A7E-95AB-2544518F0F00}"/>
    <cellStyle name="入力 4 3 2 15" xfId="11955" xr:uid="{00242952-2EF4-4A5D-A029-106384B1A2BC}"/>
    <cellStyle name="入力 4 3 2 15 2" xfId="22712" xr:uid="{4AEA1945-6E0D-44FE-A25B-070F2C8341F4}"/>
    <cellStyle name="入力 4 3 2 15 2 2" xfId="44403" xr:uid="{EC3E927A-D8FA-45E0-B225-93B8A8969891}"/>
    <cellStyle name="入力 4 3 2 15 3" xfId="33644" xr:uid="{BE4B3CB7-41B2-4480-AD0F-0E242236E42B}"/>
    <cellStyle name="入力 4 3 2 16" xfId="12584" xr:uid="{C0B121A2-7920-4FD9-9CA6-73EEA28263CE}"/>
    <cellStyle name="入力 4 3 2 16 2" xfId="23341" xr:uid="{1D0216DE-2053-471A-8A0E-57988F94AEEB}"/>
    <cellStyle name="入力 4 3 2 16 2 2" xfId="45032" xr:uid="{D9DBD439-5B1D-486D-87B5-F50F45D2CBA0}"/>
    <cellStyle name="入力 4 3 2 16 3" xfId="34273" xr:uid="{49A0B42F-AE39-4DD8-9039-1CC300541067}"/>
    <cellStyle name="入力 4 3 2 17" xfId="13255" xr:uid="{BEB34032-5798-4284-B9C9-2A9EE093AE10}"/>
    <cellStyle name="入力 4 3 2 17 2" xfId="34944" xr:uid="{69385D15-8645-40C2-A329-0F4C0BB96BCA}"/>
    <cellStyle name="入力 4 3 2 18" xfId="24184" xr:uid="{9232A0C3-97CE-4240-A6CC-3859982AA8F2}"/>
    <cellStyle name="入力 4 3 2 19" xfId="45882" xr:uid="{0ADF6EB0-815E-4552-9D0F-70BFD4F31485}"/>
    <cellStyle name="入力 4 3 2 2" xfId="3436" xr:uid="{6DAF6A89-DA1E-4BD0-A733-1CC95B1655CC}"/>
    <cellStyle name="入力 4 3 2 2 2" xfId="14192" xr:uid="{9AD8CCC0-1F18-49D1-9D81-84D9F5C60ADE}"/>
    <cellStyle name="入力 4 3 2 2 2 2" xfId="35882" xr:uid="{92E2D656-3D6E-42CE-9AC8-CAA15EA485C3}"/>
    <cellStyle name="入力 4 3 2 2 2 3" xfId="50093" xr:uid="{7DEEBFA4-9FD9-44B4-B464-F0C523F3D87E}"/>
    <cellStyle name="入力 4 3 2 2 3" xfId="25123" xr:uid="{9E33768C-5EA2-4045-AF11-DF521D9E8982}"/>
    <cellStyle name="入力 4 3 2 2 4" xfId="47924" xr:uid="{638438FE-C0EA-4BB8-A39C-AB9CC43DCA0B}"/>
    <cellStyle name="入力 4 3 2 20" xfId="46560" xr:uid="{444F987D-6A25-4CD0-BB75-911B3C08CB63}"/>
    <cellStyle name="入力 4 3 2 21" xfId="47244" xr:uid="{6BA1471D-9AC1-4A1A-BDB6-43FAE0225214}"/>
    <cellStyle name="入力 4 3 2 3" xfId="4116" xr:uid="{4E2D2ED0-F410-4DE9-B41F-4564BBBE0696}"/>
    <cellStyle name="入力 4 3 2 3 2" xfId="14872" xr:uid="{D06C6E8E-C3BF-4D95-8893-AE49F9D9D037}"/>
    <cellStyle name="入力 4 3 2 3 2 2" xfId="36562" xr:uid="{A4700C3C-C005-4506-96E8-4525E29C11EA}"/>
    <cellStyle name="入力 4 3 2 3 2 3" xfId="50773" xr:uid="{71D7B7B0-C44D-42AA-B2DD-D41E8E2ECDEC}"/>
    <cellStyle name="入力 4 3 2 3 3" xfId="25804" xr:uid="{82C3D36F-6B57-4204-B1DF-73BFE8DC4DEE}"/>
    <cellStyle name="入力 4 3 2 3 4" xfId="48604" xr:uid="{8E02BBC0-F6BC-4129-B0E7-576561605555}"/>
    <cellStyle name="入力 4 3 2 4" xfId="4792" xr:uid="{80C26FF5-FD52-454B-AFFC-7325C416957A}"/>
    <cellStyle name="入力 4 3 2 4 2" xfId="15548" xr:uid="{184F289C-476D-4F27-BA83-E7EEBA316165}"/>
    <cellStyle name="入力 4 3 2 4 2 2" xfId="37238" xr:uid="{4B8D26BD-BEAD-4937-82B0-61215C193442}"/>
    <cellStyle name="入力 4 3 2 4 3" xfId="26480" xr:uid="{B2970613-1E54-46A3-BEC8-8F77D979B6EC}"/>
    <cellStyle name="入力 4 3 2 4 4" xfId="49413" xr:uid="{556F63EF-503C-42CF-A121-8465B5B261F7}"/>
    <cellStyle name="入力 4 3 2 5" xfId="5472" xr:uid="{53A58C25-85A1-446F-B3AD-1CA94D9BDB72}"/>
    <cellStyle name="入力 4 3 2 5 2" xfId="16228" xr:uid="{A500F787-A584-4126-8F60-92F84DE7D6C8}"/>
    <cellStyle name="入力 4 3 2 5 2 2" xfId="37918" xr:uid="{62E07C85-74C8-4DC2-B529-00F3C6DC311D}"/>
    <cellStyle name="入力 4 3 2 5 3" xfId="27160" xr:uid="{CB8F626F-67C2-478F-86D3-27165799D3D4}"/>
    <cellStyle name="入力 4 3 2 6" xfId="6156" xr:uid="{A1420921-E32A-4B97-BBD3-624D7E521B68}"/>
    <cellStyle name="入力 4 3 2 6 2" xfId="16912" xr:uid="{BE87F72B-6DAC-4173-BA54-E0855C339FAD}"/>
    <cellStyle name="入力 4 3 2 6 2 2" xfId="38602" xr:uid="{7BEF530F-A8B9-4C3D-9292-5CC9A9B14725}"/>
    <cellStyle name="入力 4 3 2 6 3" xfId="27843" xr:uid="{925F81A3-1E4E-470D-8D69-4D2488FE58C2}"/>
    <cellStyle name="入力 4 3 2 7" xfId="6835" xr:uid="{3354DC91-4F5B-4B67-BA48-F85C574AFC3E}"/>
    <cellStyle name="入力 4 3 2 7 2" xfId="17591" xr:uid="{5B313885-B670-49CC-9FFA-3BA9B6FC89F5}"/>
    <cellStyle name="入力 4 3 2 7 2 2" xfId="39281" xr:uid="{25E0C160-2D56-49BE-92B7-32A9F1D70D71}"/>
    <cellStyle name="入力 4 3 2 7 3" xfId="28522" xr:uid="{546E75C6-BEB6-4B61-8F96-7E08D1AA74CC}"/>
    <cellStyle name="入力 4 3 2 8" xfId="7498" xr:uid="{41301BCC-5DA2-4DEA-8080-08E8F2D86EB4}"/>
    <cellStyle name="入力 4 3 2 8 2" xfId="18254" xr:uid="{6D628901-A3E3-418F-956A-4C8164CFEC19}"/>
    <cellStyle name="入力 4 3 2 8 2 2" xfId="39944" xr:uid="{6FF0B628-57CE-4382-AA7A-4DC0160892ED}"/>
    <cellStyle name="入力 4 3 2 8 3" xfId="29185" xr:uid="{8F2D5F9B-3654-4162-944D-EB7B25E68A07}"/>
    <cellStyle name="入力 4 3 2 9" xfId="8132" xr:uid="{E735E86F-DB20-4A93-99B8-44B9953EFDCF}"/>
    <cellStyle name="入力 4 3 2 9 2" xfId="18888" xr:uid="{7980A241-F82D-4A0B-B808-B9A7BE847A43}"/>
    <cellStyle name="入力 4 3 2 9 2 2" xfId="40579" xr:uid="{99D4E2FC-AC8F-4868-9B2D-819588C1F6E1}"/>
    <cellStyle name="入力 4 3 2 9 3" xfId="29820" xr:uid="{4281F046-7972-46BE-B572-2D2FB4C73988}"/>
    <cellStyle name="入力 4 3 20" xfId="10016" xr:uid="{EF21EBBB-89B4-4897-B95C-3B1EBF1AC2A6}"/>
    <cellStyle name="入力 4 3 20 2" xfId="20773" xr:uid="{0FF2C96F-1C4F-4837-8502-4C5F582DB8DC}"/>
    <cellStyle name="入力 4 3 20 2 2" xfId="42464" xr:uid="{F34E2440-0BC0-4F3C-869E-35BB8E5CB780}"/>
    <cellStyle name="入力 4 3 20 3" xfId="31705" xr:uid="{94E991BF-77AD-436D-A8C9-455C10648A7C}"/>
    <cellStyle name="入力 4 3 21" xfId="12533" xr:uid="{29DB37AA-6A54-41D5-9CF9-96E315C5A82A}"/>
    <cellStyle name="入力 4 3 21 2" xfId="23290" xr:uid="{FD469F6B-53DC-494E-BF42-8618BC565DFE}"/>
    <cellStyle name="入力 4 3 21 2 2" xfId="44981" xr:uid="{918EE3D2-5037-4F87-9454-A4F9ED24C34F}"/>
    <cellStyle name="入力 4 3 21 3" xfId="34222" xr:uid="{12D9E157-0CE3-4837-B449-6F9023399AD3}"/>
    <cellStyle name="入力 4 3 22" xfId="13204" xr:uid="{C1B1F89C-0A36-4280-A205-BF02D1779603}"/>
    <cellStyle name="入力 4 3 22 2" xfId="23898" xr:uid="{B0989A07-7746-4595-926E-49982C2DFA4C}"/>
    <cellStyle name="入力 4 3 22 2 2" xfId="45589" xr:uid="{A2C6ECE7-D886-4E67-871C-5ADEBEE0499C}"/>
    <cellStyle name="入力 4 3 22 3" xfId="34893" xr:uid="{D0716164-343A-4E1B-96E8-367577FF480F}"/>
    <cellStyle name="入力 4 3 23" xfId="24133" xr:uid="{B442D34A-CE71-4266-AFD4-2D7DD2EBE143}"/>
    <cellStyle name="入力 4 3 24" xfId="45831" xr:uid="{84208EF7-A4CD-4746-89FA-55FEF215F0D0}"/>
    <cellStyle name="入力 4 3 25" xfId="46509" xr:uid="{A6C4239B-9280-49DA-8F09-902411606DFD}"/>
    <cellStyle name="入力 4 3 26" xfId="47193" xr:uid="{5AD60101-22C9-455A-8137-6CDE2DD51783}"/>
    <cellStyle name="入力 4 3 3" xfId="2845" xr:uid="{FCD7A0CD-190A-44B8-9F64-4EF9618A2FC7}"/>
    <cellStyle name="入力 4 3 3 10" xfId="8873" xr:uid="{CE8C0215-50B9-4B68-9787-8DC94CD461F3}"/>
    <cellStyle name="入力 4 3 3 10 2" xfId="19629" xr:uid="{99A7C8BF-4A5C-42B7-AE76-8E0D63A2FD83}"/>
    <cellStyle name="入力 4 3 3 10 2 2" xfId="41320" xr:uid="{19F06F4C-15E6-4FC3-858C-66530D9E3913}"/>
    <cellStyle name="入力 4 3 3 10 3" xfId="30561" xr:uid="{48BBAC40-2667-4D10-9144-B9FE9373AA98}"/>
    <cellStyle name="入力 4 3 3 11" xfId="9498" xr:uid="{C69C116A-985D-40D2-AB53-39C988646E64}"/>
    <cellStyle name="入力 4 3 3 11 2" xfId="20255" xr:uid="{66791834-F4A6-467D-8E8D-92D2C3046D6B}"/>
    <cellStyle name="入力 4 3 3 11 2 2" xfId="41946" xr:uid="{F238C711-2657-4BB0-B211-9932E5715BA1}"/>
    <cellStyle name="入力 4 3 3 11 3" xfId="31187" xr:uid="{7176B621-23AA-4C62-8D67-DFFF1D9A4054}"/>
    <cellStyle name="入力 4 3 3 12" xfId="10133" xr:uid="{B7A27B94-5FFD-4784-BFD1-51969189351D}"/>
    <cellStyle name="入力 4 3 3 12 2" xfId="20890" xr:uid="{8B52E10B-B12D-4AE3-A270-6E0FB6DBC941}"/>
    <cellStyle name="入力 4 3 3 12 2 2" xfId="42581" xr:uid="{9D2CB48C-75B6-4927-8649-3D03F7393926}"/>
    <cellStyle name="入力 4 3 3 12 3" xfId="31822" xr:uid="{2D828D15-8A22-4CDE-8887-91DF0E8DCF08}"/>
    <cellStyle name="入力 4 3 3 13" xfId="10785" xr:uid="{C4F1EAF9-368E-40F1-B713-F90761E439BD}"/>
    <cellStyle name="入力 4 3 3 13 2" xfId="21542" xr:uid="{5023E717-40A9-4263-B783-379821BD1F67}"/>
    <cellStyle name="入力 4 3 3 13 2 2" xfId="43233" xr:uid="{8A50545F-E13A-43E5-87A9-001357FD69A4}"/>
    <cellStyle name="入力 4 3 3 13 3" xfId="32474" xr:uid="{8FFFE3B6-72CD-44DB-8E6A-050B37CDE4B0}"/>
    <cellStyle name="入力 4 3 3 14" xfId="11410" xr:uid="{F43F9CDD-D87D-4CBA-9D12-087BEAF416F3}"/>
    <cellStyle name="入力 4 3 3 14 2" xfId="22167" xr:uid="{942902A1-1FF7-42D6-AF9B-E7A7BA6AF1F0}"/>
    <cellStyle name="入力 4 3 3 14 2 2" xfId="43858" xr:uid="{A5E97AAE-E370-4B47-901B-A01FE9EF3B4F}"/>
    <cellStyle name="入力 4 3 3 14 3" xfId="33099" xr:uid="{82403902-3C13-4A73-A31E-0125B4FDBCD2}"/>
    <cellStyle name="入力 4 3 3 15" xfId="12015" xr:uid="{34E06189-81B5-4C02-8C94-11E5DFB2BAF9}"/>
    <cellStyle name="入力 4 3 3 15 2" xfId="22772" xr:uid="{865BA6FF-F17F-46DD-9EC7-C802D26BD850}"/>
    <cellStyle name="入力 4 3 3 15 2 2" xfId="44463" xr:uid="{5DD61883-0DCC-4EE4-B0C2-37E4B059362C}"/>
    <cellStyle name="入力 4 3 3 15 3" xfId="33704" xr:uid="{C8FD480C-D6CE-430A-ADDA-2A0BE42153C7}"/>
    <cellStyle name="入力 4 3 3 16" xfId="12644" xr:uid="{9A21DDF9-9E9A-40C9-9F04-BB7159F350E9}"/>
    <cellStyle name="入力 4 3 3 16 2" xfId="23401" xr:uid="{413EB5A7-DBD7-45BC-A5C2-78951D3EE6B1}"/>
    <cellStyle name="入力 4 3 3 16 2 2" xfId="45092" xr:uid="{88583651-161E-49F4-8AB3-BDA67BEF9B8C}"/>
    <cellStyle name="入力 4 3 3 16 3" xfId="34333" xr:uid="{A9F73E55-9FAF-41B8-B964-7403891FFE3E}"/>
    <cellStyle name="入力 4 3 3 17" xfId="13315" xr:uid="{48D37DF6-DD58-41F8-B9BE-C2E4DE695C4E}"/>
    <cellStyle name="入力 4 3 3 17 2" xfId="35004" xr:uid="{2432889E-5145-4251-A9B4-C574542D9FC6}"/>
    <cellStyle name="入力 4 3 3 18" xfId="24244" xr:uid="{7A3E8DCA-2531-45B2-8D45-FBE4AB9E127C}"/>
    <cellStyle name="入力 4 3 3 19" xfId="45942" xr:uid="{C91E4842-5494-4D43-9AD4-0917FC064550}"/>
    <cellStyle name="入力 4 3 3 2" xfId="3496" xr:uid="{D39FC8AC-AB76-49AF-A95A-CBF2AADDCB89}"/>
    <cellStyle name="入力 4 3 3 2 2" xfId="14252" xr:uid="{399B1619-F99F-4BDF-95FA-5D5CDF41CA58}"/>
    <cellStyle name="入力 4 3 3 2 2 2" xfId="35942" xr:uid="{D9DB317D-B1A2-4912-8A10-FA301DCB49BE}"/>
    <cellStyle name="入力 4 3 3 2 2 3" xfId="50153" xr:uid="{86C050EB-07D2-4EFA-9277-0E44256DE2F8}"/>
    <cellStyle name="入力 4 3 3 2 3" xfId="25183" xr:uid="{9468CE71-F608-452D-A557-287AC1F20E71}"/>
    <cellStyle name="入力 4 3 3 2 4" xfId="47984" xr:uid="{29A5616F-5E80-479F-9E38-E2E3B641F2BB}"/>
    <cellStyle name="入力 4 3 3 20" xfId="46620" xr:uid="{6CD658E2-C304-411A-8EC3-D02F2768C32D}"/>
    <cellStyle name="入力 4 3 3 21" xfId="47304" xr:uid="{63E4EA50-35B4-4712-AC15-AAC628107261}"/>
    <cellStyle name="入力 4 3 3 3" xfId="4176" xr:uid="{8B9A421E-E188-4E36-AE28-3AD54E8AB134}"/>
    <cellStyle name="入力 4 3 3 3 2" xfId="14932" xr:uid="{3F381804-E0CA-4B55-B747-D335662879B3}"/>
    <cellStyle name="入力 4 3 3 3 2 2" xfId="36622" xr:uid="{EF8E4BEB-F11A-4BD3-8781-4243E301CF1D}"/>
    <cellStyle name="入力 4 3 3 3 2 3" xfId="50833" xr:uid="{87BEB70D-6CC0-4CB1-86B5-E96D8B6E58BD}"/>
    <cellStyle name="入力 4 3 3 3 3" xfId="25864" xr:uid="{293EEA63-202C-4300-B724-A501A10400CB}"/>
    <cellStyle name="入力 4 3 3 3 4" xfId="48664" xr:uid="{1F0DF98F-102F-42C2-B9CF-0169B40FBE6E}"/>
    <cellStyle name="入力 4 3 3 4" xfId="4852" xr:uid="{AE407933-D317-4078-88D2-42F7D6DB3685}"/>
    <cellStyle name="入力 4 3 3 4 2" xfId="15608" xr:uid="{5B8633D5-1CE8-4438-ABDB-6498C8F87FAF}"/>
    <cellStyle name="入力 4 3 3 4 2 2" xfId="37298" xr:uid="{0FECF463-3932-4187-A4B3-3F054A188DC4}"/>
    <cellStyle name="入力 4 3 3 4 3" xfId="26540" xr:uid="{23593337-35DE-421F-B85F-9C0121DC4473}"/>
    <cellStyle name="入力 4 3 3 4 4" xfId="49473" xr:uid="{E6AC4742-CE8B-4E02-B40D-F69B1EAAD56E}"/>
    <cellStyle name="入力 4 3 3 5" xfId="5532" xr:uid="{EEF52DEF-5E02-4CC2-9AE0-1AD04A70A5DF}"/>
    <cellStyle name="入力 4 3 3 5 2" xfId="16288" xr:uid="{AA46A20B-F492-4AEA-A63E-E32D005DE43F}"/>
    <cellStyle name="入力 4 3 3 5 2 2" xfId="37978" xr:uid="{F179F92D-35B7-487D-9AAD-7054821025CD}"/>
    <cellStyle name="入力 4 3 3 5 3" xfId="27219" xr:uid="{6844095C-0345-4667-A451-1C5D202955E6}"/>
    <cellStyle name="入力 4 3 3 6" xfId="6215" xr:uid="{9CBDFBA0-ACB2-4072-B5B3-3C03E7A5371F}"/>
    <cellStyle name="入力 4 3 3 6 2" xfId="16971" xr:uid="{885D3DCF-1C6E-4C23-ADC6-5225E50F813C}"/>
    <cellStyle name="入力 4 3 3 6 2 2" xfId="38661" xr:uid="{8FA8574D-2F2D-48FB-A3B9-FC4D2BAC8D43}"/>
    <cellStyle name="入力 4 3 3 6 3" xfId="27902" xr:uid="{328033B5-B8B2-4B65-8D05-2D75F0EA83B5}"/>
    <cellStyle name="入力 4 3 3 7" xfId="6894" xr:uid="{2BC6C8AD-0CC9-4944-B82E-DAF95236AA37}"/>
    <cellStyle name="入力 4 3 3 7 2" xfId="17650" xr:uid="{138E8D14-6099-44C5-BB91-72BB63621E19}"/>
    <cellStyle name="入力 4 3 3 7 2 2" xfId="39340" xr:uid="{2B9EFEF9-9D46-4CF2-89EB-23AAFBCFFE14}"/>
    <cellStyle name="入力 4 3 3 7 3" xfId="28581" xr:uid="{DA80D42D-DD08-46EC-BD8A-119292D8823C}"/>
    <cellStyle name="入力 4 3 3 8" xfId="7557" xr:uid="{EFC41393-002C-41F9-9989-0065F44F681A}"/>
    <cellStyle name="入力 4 3 3 8 2" xfId="18313" xr:uid="{70B3EB2E-C92B-433B-9CFA-0C713AEDE26F}"/>
    <cellStyle name="入力 4 3 3 8 2 2" xfId="40003" xr:uid="{D21D43A8-A630-4255-9576-AFC27EB00D3A}"/>
    <cellStyle name="入力 4 3 3 8 3" xfId="29244" xr:uid="{75E4A9F5-8EC9-4592-AB03-0E5552A90350}"/>
    <cellStyle name="入力 4 3 3 9" xfId="8192" xr:uid="{C31061DA-F137-459F-93C6-A7153EFE862E}"/>
    <cellStyle name="入力 4 3 3 9 2" xfId="18948" xr:uid="{90AD8507-184C-4365-AA7F-DE9C7803F1D0}"/>
    <cellStyle name="入力 4 3 3 9 2 2" xfId="40639" xr:uid="{D3783884-51DA-42E7-95D8-D58D611E6EF0}"/>
    <cellStyle name="入力 4 3 3 9 3" xfId="29880" xr:uid="{F75205AD-32C9-4F16-96F2-B16674E4C8F2}"/>
    <cellStyle name="入力 4 3 4" xfId="2913" xr:uid="{D44D7535-961B-4752-83D9-BBFE876A87D5}"/>
    <cellStyle name="入力 4 3 4 10" xfId="8941" xr:uid="{B0ED75A7-6FFB-4669-A4C5-5C346BAFF1AD}"/>
    <cellStyle name="入力 4 3 4 10 2" xfId="19697" xr:uid="{6C3C07F1-F5F2-4016-B1D3-55CAA8B01C79}"/>
    <cellStyle name="入力 4 3 4 10 2 2" xfId="41388" xr:uid="{5B430DF7-5D6E-4BA9-BFCD-68F0EB332BF7}"/>
    <cellStyle name="入力 4 3 4 10 3" xfId="30629" xr:uid="{27AEC69D-FB4B-4ACF-8AF5-428A785CC161}"/>
    <cellStyle name="入力 4 3 4 11" xfId="9566" xr:uid="{84F14B7D-38B6-4CD1-9846-8F4B27718276}"/>
    <cellStyle name="入力 4 3 4 11 2" xfId="20323" xr:uid="{163F7D68-2648-47AF-B27C-A88DACA9E545}"/>
    <cellStyle name="入力 4 3 4 11 2 2" xfId="42014" xr:uid="{E20043A5-9DAC-4DD9-94A9-4274085A3555}"/>
    <cellStyle name="入力 4 3 4 11 3" xfId="31255" xr:uid="{1F637F03-1BE8-4F7A-A415-49EAA4B52D57}"/>
    <cellStyle name="入力 4 3 4 12" xfId="10201" xr:uid="{3739F552-6582-4ACB-94DC-6F1E0442DBB5}"/>
    <cellStyle name="入力 4 3 4 12 2" xfId="20958" xr:uid="{EFDE9C6D-1B31-40F3-9DE3-BF475EFE6428}"/>
    <cellStyle name="入力 4 3 4 12 2 2" xfId="42649" xr:uid="{1D73848F-FDBE-4175-B7F6-B6666C42FEE0}"/>
    <cellStyle name="入力 4 3 4 12 3" xfId="31890" xr:uid="{CDB3B08A-BBF0-4ECD-BF9A-AB81A44502B9}"/>
    <cellStyle name="入力 4 3 4 13" xfId="10853" xr:uid="{EDA5FC72-B99D-4F91-A469-3D2849E4FE8C}"/>
    <cellStyle name="入力 4 3 4 13 2" xfId="21610" xr:uid="{48A91CD3-9254-4B3D-B49F-7B08DAB7648D}"/>
    <cellStyle name="入力 4 3 4 13 2 2" xfId="43301" xr:uid="{6817C73E-278E-4E73-AC03-347E38229D75}"/>
    <cellStyle name="入力 4 3 4 13 3" xfId="32542" xr:uid="{738CECBC-520A-4FA2-8842-68791346CC4E}"/>
    <cellStyle name="入力 4 3 4 14" xfId="11478" xr:uid="{FFB3BD96-D1D2-428A-B21E-F103D7BFAFEB}"/>
    <cellStyle name="入力 4 3 4 14 2" xfId="22235" xr:uid="{6BAB524A-9C7E-4FA0-9948-6BBA3E55410D}"/>
    <cellStyle name="入力 4 3 4 14 2 2" xfId="43926" xr:uid="{DE6FD309-077D-470A-A77C-68B6A6D7EAF5}"/>
    <cellStyle name="入力 4 3 4 14 3" xfId="33167" xr:uid="{3CC35DB3-992C-47AC-BA9F-98CFA0776E59}"/>
    <cellStyle name="入力 4 3 4 15" xfId="12083" xr:uid="{569A3AC8-3566-4AD0-85D0-E9564FB73A93}"/>
    <cellStyle name="入力 4 3 4 15 2" xfId="22840" xr:uid="{222555AF-358A-4993-A3B1-9FE0CA51DE18}"/>
    <cellStyle name="入力 4 3 4 15 2 2" xfId="44531" xr:uid="{180CD46D-B86A-4B5E-8DB6-5BDE38A0A480}"/>
    <cellStyle name="入力 4 3 4 15 3" xfId="33772" xr:uid="{BFD0D050-6A76-4760-93AD-FF1937AFA940}"/>
    <cellStyle name="入力 4 3 4 16" xfId="12712" xr:uid="{65C5C06B-F23F-4570-84AE-8361536ACAAE}"/>
    <cellStyle name="入力 4 3 4 16 2" xfId="23469" xr:uid="{E4982F5D-2611-4E7C-B38F-F2DB0A07B80F}"/>
    <cellStyle name="入力 4 3 4 16 2 2" xfId="45160" xr:uid="{62DE49F6-F114-4F90-95F6-9D662665C4B8}"/>
    <cellStyle name="入力 4 3 4 16 3" xfId="34401" xr:uid="{1A5B04E4-1E8A-47E0-A294-F9630F5839FB}"/>
    <cellStyle name="入力 4 3 4 17" xfId="13383" xr:uid="{77272368-0EBE-4487-88EF-CE1930143A95}"/>
    <cellStyle name="入力 4 3 4 17 2" xfId="35072" xr:uid="{CDA4E645-ACC9-480B-AC5D-4C5378B39235}"/>
    <cellStyle name="入力 4 3 4 18" xfId="24312" xr:uid="{D5BBD4EA-0096-4317-B2B2-526010DA4153}"/>
    <cellStyle name="入力 4 3 4 19" xfId="46010" xr:uid="{7E972F9A-15FE-48EC-9862-98469A9752FB}"/>
    <cellStyle name="入力 4 3 4 2" xfId="3564" xr:uid="{10F1D043-788D-4582-91FF-1E39C11716D7}"/>
    <cellStyle name="入力 4 3 4 2 2" xfId="14320" xr:uid="{9D571A35-156F-4445-8DF3-916F154770CC}"/>
    <cellStyle name="入力 4 3 4 2 2 2" xfId="36010" xr:uid="{85D318A8-A044-4D0C-BA73-B7F5CDA23B90}"/>
    <cellStyle name="入力 4 3 4 2 2 3" xfId="50221" xr:uid="{F7DB5EF5-B225-4D25-A5E7-EE327B3C6417}"/>
    <cellStyle name="入力 4 3 4 2 3" xfId="25252" xr:uid="{F42E0B4F-D258-438C-80CB-09256D2FF8CE}"/>
    <cellStyle name="入力 4 3 4 2 4" xfId="48052" xr:uid="{5A896081-F2FF-4FF8-AD28-E927FCBFCC64}"/>
    <cellStyle name="入力 4 3 4 20" xfId="46688" xr:uid="{699F03C8-FB3C-4F2C-B4A0-A807FE538847}"/>
    <cellStyle name="入力 4 3 4 21" xfId="47372" xr:uid="{6B6A8DF5-A7A8-4385-8F53-52A03A484EDC}"/>
    <cellStyle name="入力 4 3 4 3" xfId="4244" xr:uid="{04A34D05-C7C7-44DB-9C99-C548272FB6E6}"/>
    <cellStyle name="入力 4 3 4 3 2" xfId="15000" xr:uid="{B68A3AAC-5F55-4905-B9C6-1F7EFB2C7DBB}"/>
    <cellStyle name="入力 4 3 4 3 2 2" xfId="36690" xr:uid="{5C9460A1-808C-4523-BB80-CF395027C73D}"/>
    <cellStyle name="入力 4 3 4 3 2 3" xfId="50901" xr:uid="{9619DA1B-CCA4-4C22-BF47-A1A50A31A99E}"/>
    <cellStyle name="入力 4 3 4 3 3" xfId="25932" xr:uid="{1E5EBC06-CA6B-4E45-A92F-87C1B3B5FBDA}"/>
    <cellStyle name="入力 4 3 4 3 4" xfId="48732" xr:uid="{6B55C17F-254B-4918-A7A9-9C8102DF8C5D}"/>
    <cellStyle name="入力 4 3 4 4" xfId="4920" xr:uid="{C0315E1E-F805-4EF3-8D6F-670E071E710D}"/>
    <cellStyle name="入力 4 3 4 4 2" xfId="15676" xr:uid="{7683CAD8-CD53-46F0-8E47-ADE68EB6830D}"/>
    <cellStyle name="入力 4 3 4 4 2 2" xfId="37366" xr:uid="{40B61B8E-A6FE-4606-B29F-89DF030E26F1}"/>
    <cellStyle name="入力 4 3 4 4 3" xfId="26608" xr:uid="{2D10F172-0511-4754-BD8C-D338F6EE6918}"/>
    <cellStyle name="入力 4 3 4 4 4" xfId="49541" xr:uid="{D804505F-3740-47B3-93D4-08038344EE8B}"/>
    <cellStyle name="入力 4 3 4 5" xfId="5600" xr:uid="{6B9A66B0-FA4F-43CA-AA4C-511F4D6A8B34}"/>
    <cellStyle name="入力 4 3 4 5 2" xfId="16356" xr:uid="{9FA85BC3-A1FE-4DBA-915F-C5B9BCBC208B}"/>
    <cellStyle name="入力 4 3 4 5 2 2" xfId="38046" xr:uid="{C8BCE327-7BCD-4F8C-8840-97C4357A9764}"/>
    <cellStyle name="入力 4 3 4 5 3" xfId="27287" xr:uid="{DE9BB212-163C-4947-8307-39F082F785A8}"/>
    <cellStyle name="入力 4 3 4 6" xfId="6283" xr:uid="{CD642CA1-20B2-443D-8146-3BAF525816EF}"/>
    <cellStyle name="入力 4 3 4 6 2" xfId="17039" xr:uid="{CAE02A57-C5AD-41FC-A8FA-D0FDDE9A9986}"/>
    <cellStyle name="入力 4 3 4 6 2 2" xfId="38729" xr:uid="{D0DDEA9C-A928-4A7D-86E6-FC035ABF8857}"/>
    <cellStyle name="入力 4 3 4 6 3" xfId="27970" xr:uid="{C8A86811-0A88-481E-B88A-EE8AAA39A0F3}"/>
    <cellStyle name="入力 4 3 4 7" xfId="6962" xr:uid="{C2BE7FB2-F676-4EC0-9DE8-61BA9E2CB541}"/>
    <cellStyle name="入力 4 3 4 7 2" xfId="17718" xr:uid="{A5E4CC03-100C-474D-8852-3773D1E2990C}"/>
    <cellStyle name="入力 4 3 4 7 2 2" xfId="39408" xr:uid="{5C0D92E2-BDCC-4D60-AF99-B956F68D074F}"/>
    <cellStyle name="入力 4 3 4 7 3" xfId="28649" xr:uid="{CAFB5BA3-6FC5-4B17-92A7-01E75BC6769F}"/>
    <cellStyle name="入力 4 3 4 8" xfId="7625" xr:uid="{203C604A-D24E-41B8-BEF3-F7CCFE0CBB9F}"/>
    <cellStyle name="入力 4 3 4 8 2" xfId="18381" xr:uid="{F5795BE3-ABDE-4D20-9B2B-938345EBFE66}"/>
    <cellStyle name="入力 4 3 4 8 2 2" xfId="40072" xr:uid="{AE392B73-435B-4BC9-8707-42AF294481B3}"/>
    <cellStyle name="入力 4 3 4 8 3" xfId="29313" xr:uid="{DD7EDE01-40CB-4133-B697-329E35CFEB19}"/>
    <cellStyle name="入力 4 3 4 9" xfId="8261" xr:uid="{49454807-8CDB-4636-B256-786BE76ABDD6}"/>
    <cellStyle name="入力 4 3 4 9 2" xfId="19017" xr:uid="{6F35D334-D14A-4AF1-BEFC-6BEF56B77880}"/>
    <cellStyle name="入力 4 3 4 9 2 2" xfId="40708" xr:uid="{4A3F3CCE-96DA-4CB8-AF27-AC6E347EAAC7}"/>
    <cellStyle name="入力 4 3 4 9 3" xfId="29949" xr:uid="{CA3873D2-06FD-478B-BC61-98CFF82EFCEF}"/>
    <cellStyle name="入力 4 3 5" xfId="2960" xr:uid="{E4DD3BBB-05FC-4AFB-B207-86DDFF73655C}"/>
    <cellStyle name="入力 4 3 5 10" xfId="8988" xr:uid="{EA87AA20-4FF1-4D08-9019-6CA384566181}"/>
    <cellStyle name="入力 4 3 5 10 2" xfId="19745" xr:uid="{E7658DF0-7F38-4319-B1B1-35DB86FEF808}"/>
    <cellStyle name="入力 4 3 5 10 2 2" xfId="41436" xr:uid="{6246D2C0-0A53-4EA1-95CD-5BACECEBFCF4}"/>
    <cellStyle name="入力 4 3 5 10 3" xfId="30677" xr:uid="{981FF9E7-37FF-4B53-BA62-5696BA66DA20}"/>
    <cellStyle name="入力 4 3 5 11" xfId="9614" xr:uid="{F2D17BF7-D491-498A-8DFB-DAF010C4873F}"/>
    <cellStyle name="入力 4 3 5 11 2" xfId="20371" xr:uid="{1F81B020-2AEC-4F52-B946-2D87154D3CCE}"/>
    <cellStyle name="入力 4 3 5 11 2 2" xfId="42062" xr:uid="{B975ACBC-47BF-42A9-AD5E-3C2530C02F6C}"/>
    <cellStyle name="入力 4 3 5 11 3" xfId="31303" xr:uid="{AD310FF9-34C3-4143-852B-41AE989F7ED1}"/>
    <cellStyle name="入力 4 3 5 12" xfId="10249" xr:uid="{56C6E6BC-447F-433A-9821-95999656DC0C}"/>
    <cellStyle name="入力 4 3 5 12 2" xfId="21006" xr:uid="{3F6F9878-95C6-4EB9-A750-B3BBAA8A233C}"/>
    <cellStyle name="入力 4 3 5 12 2 2" xfId="42697" xr:uid="{52BDDFDA-6413-4D07-8585-75CEA3B7DA7C}"/>
    <cellStyle name="入力 4 3 5 12 3" xfId="31938" xr:uid="{8108A40B-3D7A-4DC3-8C65-D08C5AC2B8C2}"/>
    <cellStyle name="入力 4 3 5 13" xfId="10901" xr:uid="{A356BAAB-847B-4071-898F-C1D182BAB52E}"/>
    <cellStyle name="入力 4 3 5 13 2" xfId="21658" xr:uid="{A33C4733-DC71-4376-88BB-25ACAE7B3BE7}"/>
    <cellStyle name="入力 4 3 5 13 2 2" xfId="43349" xr:uid="{5EE15C94-6717-4612-BE90-F54E38E25E7B}"/>
    <cellStyle name="入力 4 3 5 13 3" xfId="32590" xr:uid="{A45D8AA4-59A0-4177-BB84-ADF2F40FA8E6}"/>
    <cellStyle name="入力 4 3 5 14" xfId="11526" xr:uid="{FEFAB3C8-5FE0-497C-A3AB-3F6E045D9FFA}"/>
    <cellStyle name="入力 4 3 5 14 2" xfId="22283" xr:uid="{6065BC57-B0AC-49EA-9D49-115063B76A6A}"/>
    <cellStyle name="入力 4 3 5 14 2 2" xfId="43974" xr:uid="{BC6513DA-1F59-44FA-BD19-F157DE95CACB}"/>
    <cellStyle name="入力 4 3 5 14 3" xfId="33215" xr:uid="{E845D43A-4795-4A37-BFD4-893D495042E2}"/>
    <cellStyle name="入力 4 3 5 15" xfId="12131" xr:uid="{D677C1AC-B32D-45DA-99CA-DBC5D8D23924}"/>
    <cellStyle name="入力 4 3 5 15 2" xfId="22888" xr:uid="{5DE62788-85B3-409B-87EE-813E9722A21B}"/>
    <cellStyle name="入力 4 3 5 15 2 2" xfId="44579" xr:uid="{C613E09D-C3BF-40BD-A77D-E6EBA36829C5}"/>
    <cellStyle name="入力 4 3 5 15 3" xfId="33820" xr:uid="{9452FF21-F372-45F6-B0F8-DED642649BCC}"/>
    <cellStyle name="入力 4 3 5 16" xfId="12760" xr:uid="{038A35BC-8EEA-4426-8234-96C6A076E962}"/>
    <cellStyle name="入力 4 3 5 16 2" xfId="23517" xr:uid="{D7F1A57F-F3DB-4201-8AB3-1F896BF51895}"/>
    <cellStyle name="入力 4 3 5 16 2 2" xfId="45208" xr:uid="{452ED33A-0186-4903-960D-B9F58F773E64}"/>
    <cellStyle name="入力 4 3 5 16 3" xfId="34449" xr:uid="{CCEFF4EF-7E1D-4533-A84B-3AA8B2C8B746}"/>
    <cellStyle name="入力 4 3 5 17" xfId="13431" xr:uid="{B53087BE-136C-43D4-96F5-E44FCF83E994}"/>
    <cellStyle name="入力 4 3 5 17 2" xfId="35120" xr:uid="{727A707F-EDB7-4037-AB56-9D3C2F0D68F6}"/>
    <cellStyle name="入力 4 3 5 18" xfId="24360" xr:uid="{A2E4D6D1-D2DE-43FB-A645-DE699550AE9A}"/>
    <cellStyle name="入力 4 3 5 19" xfId="46058" xr:uid="{77B9CDE1-33F2-4A16-98EE-FD7B6B532DA0}"/>
    <cellStyle name="入力 4 3 5 2" xfId="3612" xr:uid="{D870D66C-FC39-4068-93BE-F1CE38D07A7B}"/>
    <cellStyle name="入力 4 3 5 2 2" xfId="14368" xr:uid="{CB64D0FF-0DFB-46DB-8520-CE19D3711116}"/>
    <cellStyle name="入力 4 3 5 2 2 2" xfId="36058" xr:uid="{DCAB3A3C-108B-491F-958F-57130542B946}"/>
    <cellStyle name="入力 4 3 5 2 2 3" xfId="50269" xr:uid="{F8A182B0-D187-4AE7-AD19-4F7E6E719E3D}"/>
    <cellStyle name="入力 4 3 5 2 3" xfId="25300" xr:uid="{EC696AD2-1A38-4D0C-AC98-34E2A76C8E43}"/>
    <cellStyle name="入力 4 3 5 2 4" xfId="48100" xr:uid="{A010748A-1BA5-4949-A0FB-69319B188BFF}"/>
    <cellStyle name="入力 4 3 5 20" xfId="46736" xr:uid="{5CB39013-FCFF-4122-AED5-CE06D9C1314E}"/>
    <cellStyle name="入力 4 3 5 21" xfId="47420" xr:uid="{90F7ED9C-B770-4109-8900-BA293BCB1EA6}"/>
    <cellStyle name="入力 4 3 5 3" xfId="4292" xr:uid="{36B37471-9F4E-47B2-8CEC-DC2BFF29381E}"/>
    <cellStyle name="入力 4 3 5 3 2" xfId="15048" xr:uid="{656359FB-E992-4A08-B792-901184DCA75B}"/>
    <cellStyle name="入力 4 3 5 3 2 2" xfId="36738" xr:uid="{01F041EC-1F4D-430E-AFFD-446060629A04}"/>
    <cellStyle name="入力 4 3 5 3 2 3" xfId="50949" xr:uid="{DBA28846-FB07-47F4-9C7C-3A714C00C24C}"/>
    <cellStyle name="入力 4 3 5 3 3" xfId="25980" xr:uid="{6E96399B-5AD5-4ED1-AD5D-CF4F3564BDE4}"/>
    <cellStyle name="入力 4 3 5 3 4" xfId="48780" xr:uid="{69F5A674-1CFE-4A39-ABA9-0DCD055A6C11}"/>
    <cellStyle name="入力 4 3 5 4" xfId="4968" xr:uid="{DCD68476-4A4E-4D11-A8CB-5723D8687C16}"/>
    <cellStyle name="入力 4 3 5 4 2" xfId="15724" xr:uid="{ECF943C9-A81B-4E4A-A6CC-32E9E152DB4D}"/>
    <cellStyle name="入力 4 3 5 4 2 2" xfId="37414" xr:uid="{1FEAEA90-82E9-4007-AC7C-DE24408F0A6C}"/>
    <cellStyle name="入力 4 3 5 4 3" xfId="26656" xr:uid="{DC05FF3A-3336-4A29-AEB4-5C562C1FE2ED}"/>
    <cellStyle name="入力 4 3 5 4 4" xfId="49589" xr:uid="{FBDAC4FA-8122-43FD-8CA1-3D7309634C2A}"/>
    <cellStyle name="入力 4 3 5 5" xfId="5648" xr:uid="{8C472D84-ECA9-40B6-BBE3-CDF344EE944A}"/>
    <cellStyle name="入力 4 3 5 5 2" xfId="16404" xr:uid="{FE008738-E512-4D07-A452-4D8D80513FEE}"/>
    <cellStyle name="入力 4 3 5 5 2 2" xfId="38094" xr:uid="{322EAA15-1814-4CA6-89E4-58F1D2D0CA89}"/>
    <cellStyle name="入力 4 3 5 5 3" xfId="27335" xr:uid="{6B6C6839-737E-4C83-8791-529A0EB2A456}"/>
    <cellStyle name="入力 4 3 5 6" xfId="6331" xr:uid="{AF35CBDB-FA23-4593-B03D-89319EDD5F08}"/>
    <cellStyle name="入力 4 3 5 6 2" xfId="17087" xr:uid="{5BCC2686-A468-4CB1-9BB5-B2B90F0998B4}"/>
    <cellStyle name="入力 4 3 5 6 2 2" xfId="38777" xr:uid="{B74FB773-04C9-40EC-8AEB-91233B501F17}"/>
    <cellStyle name="入力 4 3 5 6 3" xfId="28018" xr:uid="{036C530D-DC2D-4F3D-9234-CDBA01E661AA}"/>
    <cellStyle name="入力 4 3 5 7" xfId="7010" xr:uid="{D704B817-718A-4D53-86BE-CC634C02F693}"/>
    <cellStyle name="入力 4 3 5 7 2" xfId="17766" xr:uid="{EE9AB49C-F083-4F7B-92BB-0013D0A99AC2}"/>
    <cellStyle name="入力 4 3 5 7 2 2" xfId="39456" xr:uid="{4F63C3CC-D31A-4495-A0D0-D2255D1A535A}"/>
    <cellStyle name="入力 4 3 5 7 3" xfId="28697" xr:uid="{EF94268B-57B3-443E-BC4E-A498FD7C4CB7}"/>
    <cellStyle name="入力 4 3 5 8" xfId="7673" xr:uid="{69BFD66A-2149-46DA-A009-49081BE757CB}"/>
    <cellStyle name="入力 4 3 5 8 2" xfId="18429" xr:uid="{735FDEE1-EC11-425A-AF15-91B0ED8D97FF}"/>
    <cellStyle name="入力 4 3 5 8 2 2" xfId="40120" xr:uid="{3ECAA7E3-26D0-4F89-9BBF-A1ADBB936667}"/>
    <cellStyle name="入力 4 3 5 8 3" xfId="29361" xr:uid="{E01D0E45-DA2E-48D9-98DA-1B28B8152D37}"/>
    <cellStyle name="入力 4 3 5 9" xfId="8309" xr:uid="{C3938088-03D2-4A20-AABE-D9AB50576B81}"/>
    <cellStyle name="入力 4 3 5 9 2" xfId="19065" xr:uid="{542F0612-9B34-4E9D-B528-EA87349F4EA5}"/>
    <cellStyle name="入力 4 3 5 9 2 2" xfId="40756" xr:uid="{FBDA9EC9-76AF-438D-867F-A8EC9E7A3986}"/>
    <cellStyle name="入力 4 3 5 9 3" xfId="29997" xr:uid="{D7B3DEE3-915D-406F-B3A8-AAA853D7FC96}"/>
    <cellStyle name="入力 4 3 6" xfId="3005" xr:uid="{F01A47FF-E40E-451E-A1EA-ED97A184D856}"/>
    <cellStyle name="入力 4 3 6 10" xfId="9033" xr:uid="{3CC12794-3510-4861-9F52-AFF09ED7095C}"/>
    <cellStyle name="入力 4 3 6 10 2" xfId="19790" xr:uid="{6467B3F8-AE43-4031-86F9-7710C461234A}"/>
    <cellStyle name="入力 4 3 6 10 2 2" xfId="41481" xr:uid="{11F2141D-8F0C-4F1D-91D8-AD4C3C3B9B47}"/>
    <cellStyle name="入力 4 3 6 10 3" xfId="30722" xr:uid="{2F11CF5D-F87F-4BE0-B212-36B3FCE0448C}"/>
    <cellStyle name="入力 4 3 6 11" xfId="9659" xr:uid="{F6B84379-68C9-48C9-B968-DB8D5BE33AD7}"/>
    <cellStyle name="入力 4 3 6 11 2" xfId="20416" xr:uid="{5FEAF1BD-BE77-45DA-A577-3ADB48360EAC}"/>
    <cellStyle name="入力 4 3 6 11 2 2" xfId="42107" xr:uid="{A26C06D7-2821-4BA0-B0C5-15F71223B37E}"/>
    <cellStyle name="入力 4 3 6 11 3" xfId="31348" xr:uid="{BFE09E3A-2F0F-45F8-A812-A56390C23517}"/>
    <cellStyle name="入力 4 3 6 12" xfId="10294" xr:uid="{0FC21233-6730-4931-94FB-1D3EAE767E81}"/>
    <cellStyle name="入力 4 3 6 12 2" xfId="21051" xr:uid="{A6CC2002-10F4-41C6-9EE8-A0C25B21778A}"/>
    <cellStyle name="入力 4 3 6 12 2 2" xfId="42742" xr:uid="{2E764DA3-34B4-4F43-863A-BFC2DF6EB1EE}"/>
    <cellStyle name="入力 4 3 6 12 3" xfId="31983" xr:uid="{7E45D95D-12D7-4F03-AAA6-21F83B5CE55C}"/>
    <cellStyle name="入力 4 3 6 13" xfId="10946" xr:uid="{FE6A0B0B-D95D-4A46-8E99-35BEDC6D46ED}"/>
    <cellStyle name="入力 4 3 6 13 2" xfId="21703" xr:uid="{6EC21798-EE85-4835-B77E-F3B4194284CB}"/>
    <cellStyle name="入力 4 3 6 13 2 2" xfId="43394" xr:uid="{E4E77ED4-E78F-4D4F-8A54-74BEACAACC92}"/>
    <cellStyle name="入力 4 3 6 13 3" xfId="32635" xr:uid="{A24389D1-4399-4A27-B214-2593F0B7F268}"/>
    <cellStyle name="入力 4 3 6 14" xfId="11571" xr:uid="{C949BBD8-20AE-409F-ADDD-893D5229D865}"/>
    <cellStyle name="入力 4 3 6 14 2" xfId="22328" xr:uid="{723BA169-1441-45B9-8A1A-2DD9FDE89D08}"/>
    <cellStyle name="入力 4 3 6 14 2 2" xfId="44019" xr:uid="{91DC433A-6633-44AA-A8AD-D737B7872806}"/>
    <cellStyle name="入力 4 3 6 14 3" xfId="33260" xr:uid="{0C99672C-4D05-46A3-B5AB-B068511D0DE7}"/>
    <cellStyle name="入力 4 3 6 15" xfId="12176" xr:uid="{1D9D8760-9EAD-4113-A7B5-E0A25617F4E6}"/>
    <cellStyle name="入力 4 3 6 15 2" xfId="22933" xr:uid="{EAB0043A-5BA3-4638-85C6-1D2C179B44CC}"/>
    <cellStyle name="入力 4 3 6 15 2 2" xfId="44624" xr:uid="{8D2403EB-35B0-46AE-AF9B-346FA44BE73F}"/>
    <cellStyle name="入力 4 3 6 15 3" xfId="33865" xr:uid="{2C7441E9-A47F-4554-8D91-19F7441FBAAF}"/>
    <cellStyle name="入力 4 3 6 16" xfId="12805" xr:uid="{BCD64146-04F1-495B-A345-A5833E5EECC6}"/>
    <cellStyle name="入力 4 3 6 16 2" xfId="23562" xr:uid="{080342C2-E947-41EB-8CE9-BF2334D6A880}"/>
    <cellStyle name="入力 4 3 6 16 2 2" xfId="45253" xr:uid="{8F45E9E7-D3E7-4A1C-9230-F249EECC7665}"/>
    <cellStyle name="入力 4 3 6 16 3" xfId="34494" xr:uid="{B161B2D2-E43E-4F99-BB37-60C47938881E}"/>
    <cellStyle name="入力 4 3 6 17" xfId="13476" xr:uid="{9F06BEEE-7F50-4B04-A4DD-1FDF65A389FC}"/>
    <cellStyle name="入力 4 3 6 17 2" xfId="35165" xr:uid="{4E5B455F-D989-49DB-834A-8BADD29057A6}"/>
    <cellStyle name="入力 4 3 6 18" xfId="24405" xr:uid="{10064245-44D6-422D-82B3-9B572A061CFB}"/>
    <cellStyle name="入力 4 3 6 19" xfId="46103" xr:uid="{662BCA70-EF0F-4BA8-9A55-34CF3261903D}"/>
    <cellStyle name="入力 4 3 6 2" xfId="3657" xr:uid="{C2E335D2-D3C5-4DBD-8049-BD1F157A4C72}"/>
    <cellStyle name="入力 4 3 6 2 2" xfId="14413" xr:uid="{C478A55F-2380-44CD-8124-1EFF68F0CD74}"/>
    <cellStyle name="入力 4 3 6 2 2 2" xfId="36103" xr:uid="{775B543F-E6E0-488C-A431-D06E571070C3}"/>
    <cellStyle name="入力 4 3 6 2 2 3" xfId="50314" xr:uid="{4D281E04-4207-4AFA-9F91-D3969446B3DC}"/>
    <cellStyle name="入力 4 3 6 2 3" xfId="25345" xr:uid="{70425221-C7BB-4914-B665-C62821CB3927}"/>
    <cellStyle name="入力 4 3 6 2 4" xfId="48145" xr:uid="{7C9F76D3-864D-4DD5-85EF-E92BC54CD290}"/>
    <cellStyle name="入力 4 3 6 20" xfId="46781" xr:uid="{8FB3A027-8237-4148-A4A8-F8F69BDD0C7B}"/>
    <cellStyle name="入力 4 3 6 21" xfId="47465" xr:uid="{1112F137-3A39-4800-88DF-A751EA60F2C1}"/>
    <cellStyle name="入力 4 3 6 3" xfId="4337" xr:uid="{48A54F8B-66CB-4325-ACEE-F14067883009}"/>
    <cellStyle name="入力 4 3 6 3 2" xfId="15093" xr:uid="{76063E43-18BD-4F3A-9722-89639EEECD1C}"/>
    <cellStyle name="入力 4 3 6 3 2 2" xfId="36783" xr:uid="{EC5EB5CF-E951-420E-8D17-E51078A7A79D}"/>
    <cellStyle name="入力 4 3 6 3 2 3" xfId="50994" xr:uid="{DCE62B6C-D641-40AE-A229-23FE6FFF74F3}"/>
    <cellStyle name="入力 4 3 6 3 3" xfId="26025" xr:uid="{E4ACDD51-6A4B-4475-9BEA-F646D2DAE26D}"/>
    <cellStyle name="入力 4 3 6 3 4" xfId="48825" xr:uid="{40082B49-3BF5-403F-B104-7C256A7744AC}"/>
    <cellStyle name="入力 4 3 6 4" xfId="5013" xr:uid="{86DD9314-4353-48CA-BB92-F10D5176B2D5}"/>
    <cellStyle name="入力 4 3 6 4 2" xfId="15769" xr:uid="{FFAD8B7F-EBB4-44EA-BF9E-27E727330F51}"/>
    <cellStyle name="入力 4 3 6 4 2 2" xfId="37459" xr:uid="{1B8C735B-74EE-4363-A56E-CFE9E8E4BECE}"/>
    <cellStyle name="入力 4 3 6 4 3" xfId="26701" xr:uid="{EF280F2F-DA52-4394-94CA-ECC37075BF39}"/>
    <cellStyle name="入力 4 3 6 4 4" xfId="49634" xr:uid="{3CFC7C47-14B0-4DA7-8CB1-2B20F0C95644}"/>
    <cellStyle name="入力 4 3 6 5" xfId="5693" xr:uid="{4D120E00-3B7D-432C-BFF5-6179F4D6E6A4}"/>
    <cellStyle name="入力 4 3 6 5 2" xfId="16449" xr:uid="{C27051AC-F403-4700-9683-D50D4615937E}"/>
    <cellStyle name="入力 4 3 6 5 2 2" xfId="38139" xr:uid="{E03B71CB-1A6A-4061-B666-2493EDEA4605}"/>
    <cellStyle name="入力 4 3 6 5 3" xfId="27380" xr:uid="{8959C706-948C-400C-B732-85ECB622FCE6}"/>
    <cellStyle name="入力 4 3 6 6" xfId="6376" xr:uid="{AE9C1240-549B-4B2F-8568-86A588211360}"/>
    <cellStyle name="入力 4 3 6 6 2" xfId="17132" xr:uid="{D09F6855-6EEE-427B-AE8E-4574F35C2BD1}"/>
    <cellStyle name="入力 4 3 6 6 2 2" xfId="38822" xr:uid="{0B57048C-6216-4134-B90F-4A2BD4C533D6}"/>
    <cellStyle name="入力 4 3 6 6 3" xfId="28063" xr:uid="{30405C40-30EE-4083-B59A-57249881DFF7}"/>
    <cellStyle name="入力 4 3 6 7" xfId="7055" xr:uid="{56357A64-FAD4-472E-8DA6-94F1F0D015CE}"/>
    <cellStyle name="入力 4 3 6 7 2" xfId="17811" xr:uid="{086DC7B9-DAD5-4D5B-B2F9-8D9113A29994}"/>
    <cellStyle name="入力 4 3 6 7 2 2" xfId="39501" xr:uid="{1BDC3AF1-5496-45C1-9E15-6C4386AC1B7B}"/>
    <cellStyle name="入力 4 3 6 7 3" xfId="28742" xr:uid="{5A786885-60D7-4B98-AA3C-7AAD5D07CE96}"/>
    <cellStyle name="入力 4 3 6 8" xfId="7718" xr:uid="{F7A40112-91D7-48C9-AEA7-E3F2A3FC04E6}"/>
    <cellStyle name="入力 4 3 6 8 2" xfId="18474" xr:uid="{932B9579-FCF9-49EF-9613-0155B8C405F0}"/>
    <cellStyle name="入力 4 3 6 8 2 2" xfId="40165" xr:uid="{B11CDE73-0280-4092-B8BB-E7A61FB6A5F9}"/>
    <cellStyle name="入力 4 3 6 8 3" xfId="29406" xr:uid="{CE16CE9F-3C06-4D96-961E-9D958D8C99D1}"/>
    <cellStyle name="入力 4 3 6 9" xfId="8354" xr:uid="{16596304-F6CF-4038-83C6-5884D44A1D65}"/>
    <cellStyle name="入力 4 3 6 9 2" xfId="19110" xr:uid="{943DE353-D20C-4537-8C17-C9FCF5733507}"/>
    <cellStyle name="入力 4 3 6 9 2 2" xfId="40801" xr:uid="{1C0BECCE-59B4-4881-AD57-008E85B97FA9}"/>
    <cellStyle name="入力 4 3 6 9 3" xfId="30042" xr:uid="{D96AA63E-C983-463F-9B24-CCD4D1218C45}"/>
    <cellStyle name="入力 4 3 7" xfId="3050" xr:uid="{6B3B4F43-1F36-43F9-A135-A9D416B994F3}"/>
    <cellStyle name="入力 4 3 7 10" xfId="9078" xr:uid="{BEE72C98-5A26-4F81-8DA4-74782622761F}"/>
    <cellStyle name="入力 4 3 7 10 2" xfId="19835" xr:uid="{9BDF1922-58A1-4E97-8A1B-C2024EF5D828}"/>
    <cellStyle name="入力 4 3 7 10 2 2" xfId="41526" xr:uid="{53D904B8-C3AB-4445-A81D-A57543D6A54A}"/>
    <cellStyle name="入力 4 3 7 10 3" xfId="30767" xr:uid="{E5877A18-C7CD-4ECF-B0AA-2170D9926B13}"/>
    <cellStyle name="入力 4 3 7 11" xfId="9704" xr:uid="{7DCB2223-5A8D-4C62-AA63-7A627ADA2F9B}"/>
    <cellStyle name="入力 4 3 7 11 2" xfId="20461" xr:uid="{A530ADE0-B40A-4009-A398-362A14505AD7}"/>
    <cellStyle name="入力 4 3 7 11 2 2" xfId="42152" xr:uid="{0132380B-6831-4742-A242-D3079B618C73}"/>
    <cellStyle name="入力 4 3 7 11 3" xfId="31393" xr:uid="{2F930EBC-7681-4B93-A730-43CC208C9339}"/>
    <cellStyle name="入力 4 3 7 12" xfId="10339" xr:uid="{2220505B-7A30-40EF-AB28-31CF7A91AAD2}"/>
    <cellStyle name="入力 4 3 7 12 2" xfId="21096" xr:uid="{F70C4EBF-45AC-4201-A691-4860565D8CCA}"/>
    <cellStyle name="入力 4 3 7 12 2 2" xfId="42787" xr:uid="{14874120-9102-45A9-B083-7501A380E053}"/>
    <cellStyle name="入力 4 3 7 12 3" xfId="32028" xr:uid="{F2AB6278-7275-43BE-B0A8-786379A3715B}"/>
    <cellStyle name="入力 4 3 7 13" xfId="10991" xr:uid="{244467B3-E270-4FDA-83AF-C42E17A4100D}"/>
    <cellStyle name="入力 4 3 7 13 2" xfId="21748" xr:uid="{D665C403-C64F-4129-8433-79DE7B8589B0}"/>
    <cellStyle name="入力 4 3 7 13 2 2" xfId="43439" xr:uid="{7479C9EA-15B4-4BDF-8835-87D1E2333D15}"/>
    <cellStyle name="入力 4 3 7 13 3" xfId="32680" xr:uid="{A31F944B-E2B2-43C0-A782-82BC2F8F723A}"/>
    <cellStyle name="入力 4 3 7 14" xfId="11616" xr:uid="{29E21F6A-9E8A-4B01-96F8-E1D994858B0B}"/>
    <cellStyle name="入力 4 3 7 14 2" xfId="22373" xr:uid="{8958371C-EBF8-4259-8734-B17EB069AD07}"/>
    <cellStyle name="入力 4 3 7 14 2 2" xfId="44064" xr:uid="{77A690CD-62DA-4012-9057-89DFC3F03FB3}"/>
    <cellStyle name="入力 4 3 7 14 3" xfId="33305" xr:uid="{8F238F4C-E28E-41C1-83A0-C6D7E0F113BA}"/>
    <cellStyle name="入力 4 3 7 15" xfId="12221" xr:uid="{4E444978-3B09-4D84-91AC-1538AADE4463}"/>
    <cellStyle name="入力 4 3 7 15 2" xfId="22978" xr:uid="{BB171F67-EEDC-4D9D-9526-8FE4E1BEAEC6}"/>
    <cellStyle name="入力 4 3 7 15 2 2" xfId="44669" xr:uid="{A42A4362-D4CD-49CA-AA3A-6EF8ED308D0B}"/>
    <cellStyle name="入力 4 3 7 15 3" xfId="33910" xr:uid="{ABDC18FE-54A1-48F4-9F94-E6C144DDEC91}"/>
    <cellStyle name="入力 4 3 7 16" xfId="12850" xr:uid="{BDE6A490-5094-44DA-89F2-9B8AA77D71AB}"/>
    <cellStyle name="入力 4 3 7 16 2" xfId="23607" xr:uid="{C56C4EF8-5446-4D56-AE3F-6AB3A44BF353}"/>
    <cellStyle name="入力 4 3 7 16 2 2" xfId="45298" xr:uid="{425DFDD0-327D-416D-BADB-4CECEA1F7BE9}"/>
    <cellStyle name="入力 4 3 7 16 3" xfId="34539" xr:uid="{7ECC2DEE-60DD-4D30-9192-34A75BF3A5DC}"/>
    <cellStyle name="入力 4 3 7 17" xfId="13521" xr:uid="{7F76B8D0-6F72-45E5-8BF5-D6F96C3AF251}"/>
    <cellStyle name="入力 4 3 7 17 2" xfId="35210" xr:uid="{1AAF9E2E-B9B8-434A-BDD8-7B0FCB16597A}"/>
    <cellStyle name="入力 4 3 7 18" xfId="24450" xr:uid="{E12CBC0C-62B0-42A2-A1E5-2C519C463864}"/>
    <cellStyle name="入力 4 3 7 19" xfId="46148" xr:uid="{A8985F82-85A4-43AF-A9B6-01F7C2844063}"/>
    <cellStyle name="入力 4 3 7 2" xfId="3702" xr:uid="{2D0B610D-57B0-4E21-B783-511C6C52CF2B}"/>
    <cellStyle name="入力 4 3 7 2 2" xfId="14458" xr:uid="{19BE9EBE-70E3-443C-B9DA-789D19953081}"/>
    <cellStyle name="入力 4 3 7 2 2 2" xfId="36148" xr:uid="{75A5B55F-98F4-4BB9-B5D7-94BB2DE0164D}"/>
    <cellStyle name="入力 4 3 7 2 2 3" xfId="50359" xr:uid="{B7CD8559-9494-44F0-804F-EC6E60089700}"/>
    <cellStyle name="入力 4 3 7 2 3" xfId="25390" xr:uid="{935E4A30-D215-43B9-B4C3-3EB26414A5F0}"/>
    <cellStyle name="入力 4 3 7 2 4" xfId="48190" xr:uid="{2F0A545D-1E17-4B80-9EA3-1F1132C2EB50}"/>
    <cellStyle name="入力 4 3 7 20" xfId="46826" xr:uid="{7427FBE8-4BBB-4B47-AB01-593A8782CDE0}"/>
    <cellStyle name="入力 4 3 7 21" xfId="47510" xr:uid="{5AA00208-5BC9-45CF-BBB5-96B2051349F8}"/>
    <cellStyle name="入力 4 3 7 3" xfId="4382" xr:uid="{CD0AD13E-ED97-45F4-BC1A-8ECE2EFADD67}"/>
    <cellStyle name="入力 4 3 7 3 2" xfId="15138" xr:uid="{5E372B69-E079-495A-9E36-40B465325CF8}"/>
    <cellStyle name="入力 4 3 7 3 2 2" xfId="36828" xr:uid="{B3F5A988-8BE3-4B83-9819-0F180716D20C}"/>
    <cellStyle name="入力 4 3 7 3 2 3" xfId="51039" xr:uid="{C25E171C-15F5-441B-B42F-23E8DA2640CC}"/>
    <cellStyle name="入力 4 3 7 3 3" xfId="26070" xr:uid="{2AAA6E41-2529-4EB1-BA9D-7E204A8881D5}"/>
    <cellStyle name="入力 4 3 7 3 4" xfId="48870" xr:uid="{EB816D12-4C5A-4866-9F87-91053D6F534C}"/>
    <cellStyle name="入力 4 3 7 4" xfId="5058" xr:uid="{209C157B-5C94-404E-BD2B-B602D134334C}"/>
    <cellStyle name="入力 4 3 7 4 2" xfId="15814" xr:uid="{CF0A4746-1557-4D51-9E8D-DA7FB6ED51CE}"/>
    <cellStyle name="入力 4 3 7 4 2 2" xfId="37504" xr:uid="{5742C543-3607-472E-8F27-AAB22D976B65}"/>
    <cellStyle name="入力 4 3 7 4 3" xfId="26746" xr:uid="{56DA413F-4A84-4302-816D-EC43385D44C9}"/>
    <cellStyle name="入力 4 3 7 4 4" xfId="49679" xr:uid="{BE390D1A-E98E-4770-B628-2799FD9D2E34}"/>
    <cellStyle name="入力 4 3 7 5" xfId="5738" xr:uid="{959A681D-E6E4-4348-8627-BBDB0F7CE508}"/>
    <cellStyle name="入力 4 3 7 5 2" xfId="16494" xr:uid="{717CDDB0-C6CE-4725-88D8-A2E242997BD4}"/>
    <cellStyle name="入力 4 3 7 5 2 2" xfId="38184" xr:uid="{BF82FA88-F518-4AA9-B634-2A93FFBE4F00}"/>
    <cellStyle name="入力 4 3 7 5 3" xfId="27425" xr:uid="{CD8CEDC0-B585-438D-BBBE-3C3FF7D07D5D}"/>
    <cellStyle name="入力 4 3 7 6" xfId="6421" xr:uid="{0F55D99B-4752-45E2-BC33-183BB778CCC3}"/>
    <cellStyle name="入力 4 3 7 6 2" xfId="17177" xr:uid="{54068D1E-E8E9-4966-B085-9F7F4821D8FC}"/>
    <cellStyle name="入力 4 3 7 6 2 2" xfId="38867" xr:uid="{B23ADAA9-BA9C-466C-97FC-1D66020DD759}"/>
    <cellStyle name="入力 4 3 7 6 3" xfId="28108" xr:uid="{DBDE1A4A-7934-426A-B702-BFA2F9FDB567}"/>
    <cellStyle name="入力 4 3 7 7" xfId="7100" xr:uid="{ECFC5876-68FF-4B0B-8CA1-3D036E5AA891}"/>
    <cellStyle name="入力 4 3 7 7 2" xfId="17856" xr:uid="{70693A60-E769-454A-A2A2-74903D1248ED}"/>
    <cellStyle name="入力 4 3 7 7 2 2" xfId="39546" xr:uid="{74A86BC5-8D8B-4DF3-8777-25A34E2B37DC}"/>
    <cellStyle name="入力 4 3 7 7 3" xfId="28787" xr:uid="{B429598E-C969-46F6-B85E-3519F2A006CE}"/>
    <cellStyle name="入力 4 3 7 8" xfId="7763" xr:uid="{0AFDDE1F-605B-4986-AD27-17E07D0B2827}"/>
    <cellStyle name="入力 4 3 7 8 2" xfId="18519" xr:uid="{957404B7-A881-4206-B9D8-3386F9EBB42A}"/>
    <cellStyle name="入力 4 3 7 8 2 2" xfId="40210" xr:uid="{391466B8-674C-407F-8177-1E5045169479}"/>
    <cellStyle name="入力 4 3 7 8 3" xfId="29451" xr:uid="{44A6911E-73D4-4041-9296-ACAEC6DA1045}"/>
    <cellStyle name="入力 4 3 7 9" xfId="8399" xr:uid="{4AE85A86-EE8B-4CC0-B5B9-E93A42C6148F}"/>
    <cellStyle name="入力 4 3 7 9 2" xfId="19155" xr:uid="{47BBED66-8DFA-4FA9-BC91-1A7D4AC81F7E}"/>
    <cellStyle name="入力 4 3 7 9 2 2" xfId="40846" xr:uid="{5F9A1C42-0FBE-4E53-9707-D6CB72CABE19}"/>
    <cellStyle name="入力 4 3 7 9 3" xfId="30087" xr:uid="{318E87D3-AEF2-4880-9E1E-3C947C156E49}"/>
    <cellStyle name="入力 4 3 8" xfId="3110" xr:uid="{79B74ABC-2C01-4A53-B019-D8B678D91FB9}"/>
    <cellStyle name="入力 4 3 8 10" xfId="9138" xr:uid="{46020992-3A05-4E47-921E-76259507A711}"/>
    <cellStyle name="入力 4 3 8 10 2" xfId="19895" xr:uid="{14F2E44A-7B14-491E-953F-0CE4675514AE}"/>
    <cellStyle name="入力 4 3 8 10 2 2" xfId="41586" xr:uid="{69F7128E-D358-44AF-98AC-B6A56D6923B6}"/>
    <cellStyle name="入力 4 3 8 10 3" xfId="30827" xr:uid="{6AFC5366-9D21-4957-9E90-CF30306E5EFE}"/>
    <cellStyle name="入力 4 3 8 11" xfId="9764" xr:uid="{57ADFFF3-312B-47C5-B1AA-C81704B732D3}"/>
    <cellStyle name="入力 4 3 8 11 2" xfId="20521" xr:uid="{68706A50-B574-40EE-8C14-AD6FD8C311BD}"/>
    <cellStyle name="入力 4 3 8 11 2 2" xfId="42212" xr:uid="{73E1C54C-6050-4C4A-BFD1-7F1EDCA45140}"/>
    <cellStyle name="入力 4 3 8 11 3" xfId="31453" xr:uid="{C5C5FCBF-969C-4E5B-8CEA-841F2F66A26E}"/>
    <cellStyle name="入力 4 3 8 12" xfId="10399" xr:uid="{44BA1F9B-6C86-4B7F-81F1-CF0F22750891}"/>
    <cellStyle name="入力 4 3 8 12 2" xfId="21156" xr:uid="{0D724140-F820-4EAC-9276-0E3B5CA30155}"/>
    <cellStyle name="入力 4 3 8 12 2 2" xfId="42847" xr:uid="{63E2E8ED-0AB3-4957-A5E3-9B3A3F253780}"/>
    <cellStyle name="入力 4 3 8 12 3" xfId="32088" xr:uid="{1327C725-6966-4FA1-83FD-A7218794778E}"/>
    <cellStyle name="入力 4 3 8 13" xfId="11051" xr:uid="{09EA1A7E-0C59-4B32-AD8A-390A859089B4}"/>
    <cellStyle name="入力 4 3 8 13 2" xfId="21808" xr:uid="{5FD76966-B08A-4CE1-A320-E0B666029666}"/>
    <cellStyle name="入力 4 3 8 13 2 2" xfId="43499" xr:uid="{ECE33265-8657-453B-9A41-C3B8922EE3C4}"/>
    <cellStyle name="入力 4 3 8 13 3" xfId="32740" xr:uid="{83DE1540-076C-4A72-BC7C-119AAB93F650}"/>
    <cellStyle name="入力 4 3 8 14" xfId="11676" xr:uid="{7D7FDA52-F0D4-4144-A9BD-82B3B2B21361}"/>
    <cellStyle name="入力 4 3 8 14 2" xfId="22433" xr:uid="{4A01FD99-A4F2-435B-99ED-3EA27C1AE751}"/>
    <cellStyle name="入力 4 3 8 14 2 2" xfId="44124" xr:uid="{85F0DC79-F756-4C41-8DA7-97B17A3B1F3C}"/>
    <cellStyle name="入力 4 3 8 14 3" xfId="33365" xr:uid="{3B016369-0844-4235-B6AF-E58664A39537}"/>
    <cellStyle name="入力 4 3 8 15" xfId="12281" xr:uid="{6219B36F-2BF5-481A-B343-C9D1580FCF63}"/>
    <cellStyle name="入力 4 3 8 15 2" xfId="23038" xr:uid="{21F0DEDC-FB17-4B0E-82E7-48E097882851}"/>
    <cellStyle name="入力 4 3 8 15 2 2" xfId="44729" xr:uid="{8E47546F-6F9D-4DD9-AAE4-99F0F5199AF5}"/>
    <cellStyle name="入力 4 3 8 15 3" xfId="33970" xr:uid="{407C764F-CC9B-4450-A7DA-DBB8166EEBF5}"/>
    <cellStyle name="入力 4 3 8 16" xfId="12910" xr:uid="{E3605B75-7084-4158-921B-E8878EE51B70}"/>
    <cellStyle name="入力 4 3 8 16 2" xfId="23667" xr:uid="{419858F0-5E53-4D8E-B811-815837908FF2}"/>
    <cellStyle name="入力 4 3 8 16 2 2" xfId="45358" xr:uid="{805963E7-EC5B-4D3A-A4E8-02BBDBA1A237}"/>
    <cellStyle name="入力 4 3 8 16 3" xfId="34599" xr:uid="{753748B2-5D39-46F5-A025-3ECCD2A6BCD6}"/>
    <cellStyle name="入力 4 3 8 17" xfId="13581" xr:uid="{7C6131CE-0D26-4BD6-AB78-1FF173DBBAD2}"/>
    <cellStyle name="入力 4 3 8 17 2" xfId="35270" xr:uid="{43C66D3F-8CE9-43C5-AE2C-21CBFC2EC5A2}"/>
    <cellStyle name="入力 4 3 8 18" xfId="24510" xr:uid="{7C73E568-9D03-4BEF-860E-3BAFAA4CE83B}"/>
    <cellStyle name="入力 4 3 8 19" xfId="46208" xr:uid="{69A20CF1-29DB-4AB1-B1FE-5E459EEF3D86}"/>
    <cellStyle name="入力 4 3 8 2" xfId="3762" xr:uid="{98B643CB-36A2-4485-8659-E04162783C9C}"/>
    <cellStyle name="入力 4 3 8 2 2" xfId="14518" xr:uid="{384B79EA-DCA9-474F-80C7-A6AAC61B5DB3}"/>
    <cellStyle name="入力 4 3 8 2 2 2" xfId="36208" xr:uid="{88BC7F46-6AAA-4094-95B2-E2004AA29216}"/>
    <cellStyle name="入力 4 3 8 2 2 3" xfId="50419" xr:uid="{86562C07-BF8A-4FBC-A4B8-FC9C2258B147}"/>
    <cellStyle name="入力 4 3 8 2 3" xfId="25450" xr:uid="{40520528-086D-4340-9907-4A4DBF784BE5}"/>
    <cellStyle name="入力 4 3 8 2 4" xfId="48250" xr:uid="{3007F9DD-BA3B-4DAA-9B97-DBAADF30C5A8}"/>
    <cellStyle name="入力 4 3 8 20" xfId="46886" xr:uid="{430B198E-03E4-4126-A449-08A3DA4ECD7D}"/>
    <cellStyle name="入力 4 3 8 21" xfId="47570" xr:uid="{03EBDD86-FD1E-4EDD-A21D-F284CC23672F}"/>
    <cellStyle name="入力 4 3 8 3" xfId="4442" xr:uid="{CB6F7652-6FEA-434C-8076-2997739F4CA3}"/>
    <cellStyle name="入力 4 3 8 3 2" xfId="15198" xr:uid="{8AC56209-088B-44A8-B976-966DDDF7DBA8}"/>
    <cellStyle name="入力 4 3 8 3 2 2" xfId="36888" xr:uid="{B1741B62-6760-49AD-B905-2A9D69DDB18E}"/>
    <cellStyle name="入力 4 3 8 3 2 3" xfId="51099" xr:uid="{591918BF-5261-475B-9326-73EC900ADCE7}"/>
    <cellStyle name="入力 4 3 8 3 3" xfId="26130" xr:uid="{719BFD8E-9AE7-4D9D-A270-81D135015D17}"/>
    <cellStyle name="入力 4 3 8 3 4" xfId="48930" xr:uid="{853C7726-E214-4250-B3C3-6D0BA716E59F}"/>
    <cellStyle name="入力 4 3 8 4" xfId="5118" xr:uid="{C6EA3F52-A578-4F08-8B41-AABB794B9A15}"/>
    <cellStyle name="入力 4 3 8 4 2" xfId="15874" xr:uid="{0F1EEC4E-82B9-4183-AE5D-BE10BEE511A1}"/>
    <cellStyle name="入力 4 3 8 4 2 2" xfId="37564" xr:uid="{1C656170-9452-45B7-BB78-85100B0CEDF4}"/>
    <cellStyle name="入力 4 3 8 4 3" xfId="26806" xr:uid="{6BB6A1CE-92F0-4926-8C6D-F62CFF663441}"/>
    <cellStyle name="入力 4 3 8 4 4" xfId="49739" xr:uid="{4BC84486-2C1A-4F0C-8812-8F117261CA25}"/>
    <cellStyle name="入力 4 3 8 5" xfId="5798" xr:uid="{A88E8E4D-AACA-4EB5-A6D5-864190AAC8C5}"/>
    <cellStyle name="入力 4 3 8 5 2" xfId="16554" xr:uid="{6A181660-97E1-4517-A14F-5814A2EC0A43}"/>
    <cellStyle name="入力 4 3 8 5 2 2" xfId="38244" xr:uid="{4915F19F-24C3-44FB-8BBF-6C17DC33FADE}"/>
    <cellStyle name="入力 4 3 8 5 3" xfId="27485" xr:uid="{78A665CD-97A9-4C05-A7B3-7533AC5D89AE}"/>
    <cellStyle name="入力 4 3 8 6" xfId="6481" xr:uid="{B591D02A-563F-44ED-9256-B88A91D96DF7}"/>
    <cellStyle name="入力 4 3 8 6 2" xfId="17237" xr:uid="{7F223AB2-55BA-41A8-9026-FC1CE73E5F9C}"/>
    <cellStyle name="入力 4 3 8 6 2 2" xfId="38927" xr:uid="{6CDBCFDC-0F60-4517-9AD3-982BF16939C3}"/>
    <cellStyle name="入力 4 3 8 6 3" xfId="28168" xr:uid="{B3AFE019-E0FF-48F3-A6E3-9DA290C62877}"/>
    <cellStyle name="入力 4 3 8 7" xfId="7160" xr:uid="{6B573B4E-5BB5-4AC8-9FEA-D6230F518FE8}"/>
    <cellStyle name="入力 4 3 8 7 2" xfId="17916" xr:uid="{912C483A-58A4-47BB-8625-09DF15A74A94}"/>
    <cellStyle name="入力 4 3 8 7 2 2" xfId="39606" xr:uid="{7981ABCE-A4AD-47EE-9EDD-1C288E0DB619}"/>
    <cellStyle name="入力 4 3 8 7 3" xfId="28847" xr:uid="{851F69E2-8CDF-4EC9-9056-20F7E9EBDA16}"/>
    <cellStyle name="入力 4 3 8 8" xfId="7823" xr:uid="{B4C906D8-77BC-40B1-A29D-4E2702004733}"/>
    <cellStyle name="入力 4 3 8 8 2" xfId="18579" xr:uid="{B7B66A99-AB80-4211-9EB4-5EFAEE87F2B7}"/>
    <cellStyle name="入力 4 3 8 8 2 2" xfId="40270" xr:uid="{BC3E5159-559C-4D47-A5BF-FED1B22095C6}"/>
    <cellStyle name="入力 4 3 8 8 3" xfId="29511" xr:uid="{8C8B7646-EF90-40D8-8544-6F21A9DE7DB8}"/>
    <cellStyle name="入力 4 3 8 9" xfId="8459" xr:uid="{E477A14E-A938-4D7B-8B56-5B35DD937FB0}"/>
    <cellStyle name="入力 4 3 8 9 2" xfId="19215" xr:uid="{D2EB05E4-B52A-4E2C-91BC-E09564521B3E}"/>
    <cellStyle name="入力 4 3 8 9 2 2" xfId="40906" xr:uid="{DD6E59DB-EDEF-4D81-80D0-30321999DB6B}"/>
    <cellStyle name="入力 4 3 8 9 3" xfId="30147" xr:uid="{A660A0FF-622E-429C-BC17-DF9ED8CA47CD}"/>
    <cellStyle name="入力 4 3 9" xfId="3170" xr:uid="{464DE0D1-085B-44E3-B5A2-7F792A8C6340}"/>
    <cellStyle name="入力 4 3 9 10" xfId="9198" xr:uid="{FC3606EE-25E9-4767-A5B6-A5C4F194B6F1}"/>
    <cellStyle name="入力 4 3 9 10 2" xfId="19955" xr:uid="{7E0FDBC1-5782-45D1-9986-DFC8A06275BC}"/>
    <cellStyle name="入力 4 3 9 10 2 2" xfId="41646" xr:uid="{E52800DB-7B1D-4DF2-ACC4-6A9938BF1523}"/>
    <cellStyle name="入力 4 3 9 10 3" xfId="30887" xr:uid="{0F30999C-5C77-48A7-BC97-52B736CC1DC3}"/>
    <cellStyle name="入力 4 3 9 11" xfId="9824" xr:uid="{770E0B5F-2727-41B4-929C-CF2AD55BE7E7}"/>
    <cellStyle name="入力 4 3 9 11 2" xfId="20581" xr:uid="{0340C838-6894-4371-B696-560550E7D234}"/>
    <cellStyle name="入力 4 3 9 11 2 2" xfId="42272" xr:uid="{DAAE0CFF-79DA-4BD8-81E8-DF22D3925D0B}"/>
    <cellStyle name="入力 4 3 9 11 3" xfId="31513" xr:uid="{72F5F718-1D66-48EA-A20E-15834A8653AB}"/>
    <cellStyle name="入力 4 3 9 12" xfId="10459" xr:uid="{B7190DF5-907E-4B01-A99A-9D8D6B6286A9}"/>
    <cellStyle name="入力 4 3 9 12 2" xfId="21216" xr:uid="{E823C2A2-343D-4C67-9C51-11AE8511D8C1}"/>
    <cellStyle name="入力 4 3 9 12 2 2" xfId="42907" xr:uid="{EE87796A-3FFA-43B5-A391-FBB7A0643351}"/>
    <cellStyle name="入力 4 3 9 12 3" xfId="32148" xr:uid="{6AF9900E-E2CD-44DD-90FD-84DE437C573D}"/>
    <cellStyle name="入力 4 3 9 13" xfId="11111" xr:uid="{134CFFE6-25FD-4383-A571-23DA32D96017}"/>
    <cellStyle name="入力 4 3 9 13 2" xfId="21868" xr:uid="{F61D7E39-8B81-4D4A-A170-8F711E8E40EF}"/>
    <cellStyle name="入力 4 3 9 13 2 2" xfId="43559" xr:uid="{A001B1F0-747D-46E1-93CE-8125F26FFA10}"/>
    <cellStyle name="入力 4 3 9 13 3" xfId="32800" xr:uid="{432ADB3C-6780-474E-B171-107BE0147C87}"/>
    <cellStyle name="入力 4 3 9 14" xfId="11736" xr:uid="{DAB904D9-857A-4C2C-BB33-8BA77E5BA05F}"/>
    <cellStyle name="入力 4 3 9 14 2" xfId="22493" xr:uid="{3E573D54-11F4-4B94-ACBF-70EAD634072C}"/>
    <cellStyle name="入力 4 3 9 14 2 2" xfId="44184" xr:uid="{6B7ADC07-2662-4BD4-8107-23580925A333}"/>
    <cellStyle name="入力 4 3 9 14 3" xfId="33425" xr:uid="{8B11E45E-F675-4F2A-97AC-DBFBF8B7533D}"/>
    <cellStyle name="入力 4 3 9 15" xfId="12341" xr:uid="{C2B49420-3CD1-4BC3-A933-EA390E918A85}"/>
    <cellStyle name="入力 4 3 9 15 2" xfId="23098" xr:uid="{D5062721-C980-417B-88E9-11FAC14704A7}"/>
    <cellStyle name="入力 4 3 9 15 2 2" xfId="44789" xr:uid="{D4BA383A-8C20-4735-B0AB-E71634A3DE9A}"/>
    <cellStyle name="入力 4 3 9 15 3" xfId="34030" xr:uid="{B22016CC-C072-43A5-8793-94D530E314E5}"/>
    <cellStyle name="入力 4 3 9 16" xfId="12970" xr:uid="{E4E0E848-4038-4E12-BD6C-EA42388DC530}"/>
    <cellStyle name="入力 4 3 9 16 2" xfId="23727" xr:uid="{2C5B1380-9868-46A4-B5DE-36CD24388114}"/>
    <cellStyle name="入力 4 3 9 16 2 2" xfId="45418" xr:uid="{6C43C3AC-11AC-4DF6-A13F-470EEEB34779}"/>
    <cellStyle name="入力 4 3 9 16 3" xfId="34659" xr:uid="{1DB2D6D6-A4AD-47CF-82A7-628ACA1E33A3}"/>
    <cellStyle name="入力 4 3 9 17" xfId="13641" xr:uid="{2D2A80A8-BBD4-4989-AAC3-8A3D313E77CA}"/>
    <cellStyle name="入力 4 3 9 17 2" xfId="35330" xr:uid="{0FD7E0C2-970E-475C-97FF-F95D6361BC2C}"/>
    <cellStyle name="入力 4 3 9 18" xfId="24570" xr:uid="{C4EF92E6-2FD8-4918-924A-AB09CB4C78E5}"/>
    <cellStyle name="入力 4 3 9 19" xfId="46268" xr:uid="{5DAEFA05-4927-44A5-922A-E255DAEE1169}"/>
    <cellStyle name="入力 4 3 9 2" xfId="3822" xr:uid="{D2573ED4-1ACB-41ED-AB1C-F90F359A7FBE}"/>
    <cellStyle name="入力 4 3 9 2 2" xfId="14578" xr:uid="{88376461-EA90-4E44-8080-E6EBBDF34419}"/>
    <cellStyle name="入力 4 3 9 2 2 2" xfId="36268" xr:uid="{D638A952-D274-455D-B181-703527E9BF96}"/>
    <cellStyle name="入力 4 3 9 2 2 3" xfId="50479" xr:uid="{CC2F92CA-930F-480F-9B13-18D0DC53EEE7}"/>
    <cellStyle name="入力 4 3 9 2 3" xfId="25510" xr:uid="{1F3733DB-366B-4E0B-BB50-E81A40240891}"/>
    <cellStyle name="入力 4 3 9 2 4" xfId="48310" xr:uid="{366BEC6F-486B-488C-BF12-16BD46168397}"/>
    <cellStyle name="入力 4 3 9 20" xfId="46946" xr:uid="{757DD0A1-E8A9-486A-B7A7-F97FBE6E38EE}"/>
    <cellStyle name="入力 4 3 9 21" xfId="47630" xr:uid="{07362638-9DDE-4A43-B750-4FE55EE054C2}"/>
    <cellStyle name="入力 4 3 9 3" xfId="4502" xr:uid="{B77EACA9-F18F-434F-8F95-761FF4F3998A}"/>
    <cellStyle name="入力 4 3 9 3 2" xfId="15258" xr:uid="{C1129D43-2F84-4924-BDD4-386855281DD0}"/>
    <cellStyle name="入力 4 3 9 3 2 2" xfId="36948" xr:uid="{2D38DB6F-9645-4667-A749-A836E8E5BA7F}"/>
    <cellStyle name="入力 4 3 9 3 2 3" xfId="51159" xr:uid="{5F577913-99A7-498C-AB30-8A204AF9F959}"/>
    <cellStyle name="入力 4 3 9 3 3" xfId="26190" xr:uid="{98E830C6-D641-47EB-BB89-C2F6F238B158}"/>
    <cellStyle name="入力 4 3 9 3 4" xfId="48990" xr:uid="{741AA3F3-426D-4A54-885C-BE8A635D6D09}"/>
    <cellStyle name="入力 4 3 9 4" xfId="5178" xr:uid="{45D93CFF-9196-4B94-A591-0BD2487573E4}"/>
    <cellStyle name="入力 4 3 9 4 2" xfId="15934" xr:uid="{669117FF-ED72-4875-9E7D-C32B1B1342C7}"/>
    <cellStyle name="入力 4 3 9 4 2 2" xfId="37624" xr:uid="{FAE02FA6-C7EE-4C48-BBA7-30DD1BD1A913}"/>
    <cellStyle name="入力 4 3 9 4 3" xfId="26866" xr:uid="{5594C868-1ADE-4124-AC2F-BA9B92DE1E8E}"/>
    <cellStyle name="入力 4 3 9 4 4" xfId="49799" xr:uid="{960B4675-DB6A-4378-9D63-1DC216734789}"/>
    <cellStyle name="入力 4 3 9 5" xfId="5858" xr:uid="{DD783208-A708-4F7B-966A-B719E7A66DF0}"/>
    <cellStyle name="入力 4 3 9 5 2" xfId="16614" xr:uid="{44433F48-696D-4942-9039-5C0BD518AC44}"/>
    <cellStyle name="入力 4 3 9 5 2 2" xfId="38304" xr:uid="{46433A9C-34BD-45E9-9837-07AA6A6877A1}"/>
    <cellStyle name="入力 4 3 9 5 3" xfId="27545" xr:uid="{25F663F8-CD6D-42CF-9E40-B96CC4B56232}"/>
    <cellStyle name="入力 4 3 9 6" xfId="6541" xr:uid="{B707227A-13E3-4A82-B84C-108528DAE1CC}"/>
    <cellStyle name="入力 4 3 9 6 2" xfId="17297" xr:uid="{A2D33B27-D379-41BC-B8A7-08BADC503F59}"/>
    <cellStyle name="入力 4 3 9 6 2 2" xfId="38987" xr:uid="{DF90EF11-E0D2-4844-B726-296D7ACE23B7}"/>
    <cellStyle name="入力 4 3 9 6 3" xfId="28228" xr:uid="{136593AA-E889-4262-8F6F-7EEA73FC0FD5}"/>
    <cellStyle name="入力 4 3 9 7" xfId="7220" xr:uid="{024AA7D2-E627-403F-8BCA-6C0F481F546F}"/>
    <cellStyle name="入力 4 3 9 7 2" xfId="17976" xr:uid="{84E6E834-34CC-4FDA-9720-C6B40BF9106C}"/>
    <cellStyle name="入力 4 3 9 7 2 2" xfId="39666" xr:uid="{02B053F7-930C-4996-9EA8-D6090B889513}"/>
    <cellStyle name="入力 4 3 9 7 3" xfId="28907" xr:uid="{49596BC4-BFBF-4D1A-9C1A-66ED36F3501C}"/>
    <cellStyle name="入力 4 3 9 8" xfId="7883" xr:uid="{B54EC7CA-6665-4257-857B-2DAC41D15F8C}"/>
    <cellStyle name="入力 4 3 9 8 2" xfId="18639" xr:uid="{79ACD4A7-70DF-4316-B8AD-5B9D4B291EF8}"/>
    <cellStyle name="入力 4 3 9 8 2 2" xfId="40330" xr:uid="{3925BE8A-FDD2-405D-A767-0D5F3A43D0C0}"/>
    <cellStyle name="入力 4 3 9 8 3" xfId="29571" xr:uid="{887C28FA-55CD-48CC-9D88-B3A6A2F6342E}"/>
    <cellStyle name="入力 4 3 9 9" xfId="8519" xr:uid="{570D78DC-D512-4E3A-A3FF-0869495736D2}"/>
    <cellStyle name="入力 4 3 9 9 2" xfId="19275" xr:uid="{6FBEF7C2-E9DA-4D65-9676-E99F72AB8E7A}"/>
    <cellStyle name="入力 4 3 9 9 2 2" xfId="40966" xr:uid="{89D83DF9-4A57-4658-860C-1416B5A55B6B}"/>
    <cellStyle name="入力 4 3 9 9 3" xfId="30207" xr:uid="{657971FD-1A55-4FA1-90F7-8717F6B3F0F2}"/>
    <cellStyle name="入力 4 4" xfId="2414" xr:uid="{CB26EEAB-AA64-4572-BA56-B6346C58CC63}"/>
    <cellStyle name="入力 4 4 2" xfId="13846" xr:uid="{A8BFCF59-597E-442F-97A9-D7D434EAF9F9}"/>
    <cellStyle name="入力 4 4 2 2" xfId="35536" xr:uid="{D5B1D5C7-7B51-4510-80BC-F7F622AD563F}"/>
    <cellStyle name="入力 4 4 3" xfId="24777" xr:uid="{34CA49D6-AC26-4ED8-B5AC-6BA86414AF93}"/>
    <cellStyle name="標準" xfId="0" builtinId="0"/>
    <cellStyle name="標準 10" xfId="105" xr:uid="{EA71F76E-E0C4-4989-9B2F-FF25216A4907}"/>
    <cellStyle name="標準 10 2" xfId="13815" xr:uid="{7CEB942F-25E7-4702-B6C8-533408CFB825}"/>
    <cellStyle name="標準 10 2 2" xfId="23997" xr:uid="{A6A3107D-BEC4-4298-BD68-65633F98630C}"/>
    <cellStyle name="標準 10 2 2 2" xfId="45688" xr:uid="{2B60B609-FDDB-4D72-A2EC-F79BE419A178}"/>
    <cellStyle name="標準 10 2 3" xfId="35504" xr:uid="{9EBB1893-09E8-4141-BFA2-BF8D6A2F572D}"/>
    <cellStyle name="標準 10 3" xfId="23934" xr:uid="{47F10D37-741C-4159-9C66-96AE99B4520F}"/>
    <cellStyle name="標準 10 3 2" xfId="45625" xr:uid="{A70B2859-AF18-43FB-A94A-2A6EBE4E004A}"/>
    <cellStyle name="標準 10 4" xfId="24745" xr:uid="{211538F3-35CB-476B-836B-2D015DAB4320}"/>
    <cellStyle name="標準 10 5" xfId="51392" xr:uid="{71BF8A40-C26A-4EA0-90F0-9EB3AB1F8BAE}"/>
    <cellStyle name="標準 10 6" xfId="2377" xr:uid="{DE2F4C63-48FD-4FA6-ABA0-1E39899D6FB9}"/>
    <cellStyle name="標準 100" xfId="195" xr:uid="{819907C4-FECF-4EC6-A8A1-B10E8C399EA2}"/>
    <cellStyle name="標準 1000" xfId="54" xr:uid="{EA988BF9-6A2A-42BC-BF79-48B44ABDB05A}"/>
    <cellStyle name="標準 1001" xfId="1752" xr:uid="{35C36133-67CB-46A3-BE38-4E983EBC8E2B}"/>
    <cellStyle name="標準 1002" xfId="1759" xr:uid="{5E8AD9B5-A782-4184-8FAC-F0B550F96B85}"/>
    <cellStyle name="標準 1003" xfId="51" xr:uid="{3156504C-D83E-405A-9E2C-212AF32AAEA1}"/>
    <cellStyle name="標準 1003 2" xfId="1925" xr:uid="{BD313D37-A561-4CC4-919C-035BD0A037ED}"/>
    <cellStyle name="標準 101" xfId="196" xr:uid="{4EA328A0-5D40-4E9C-BCBE-005E9CA98E99}"/>
    <cellStyle name="標準 102" xfId="197" xr:uid="{D4C676FE-C6D6-4F9C-A4D5-FD0638C7742D}"/>
    <cellStyle name="標準 103" xfId="198" xr:uid="{834E1C96-079B-4858-A7B5-8AA74A9CC31D}"/>
    <cellStyle name="標準 104" xfId="199" xr:uid="{818428D4-40CB-4091-A57B-CD41CA648AFB}"/>
    <cellStyle name="標準 105" xfId="200" xr:uid="{F74E10B0-9726-449D-B995-4A6A60BAC0F2}"/>
    <cellStyle name="標準 106" xfId="201" xr:uid="{60F37F87-E281-4077-8541-8F6DCAC01406}"/>
    <cellStyle name="標準 107" xfId="202" xr:uid="{6021BEFE-8136-425E-A6BF-9FA77D703564}"/>
    <cellStyle name="標準 108" xfId="203" xr:uid="{B6366151-CE65-48AF-B889-96F20C9542BA}"/>
    <cellStyle name="標準 109" xfId="204" xr:uid="{B4560C0D-04A4-4335-B0CD-D7623C7D8A12}"/>
    <cellStyle name="標準 11" xfId="106" xr:uid="{5921CACD-4A58-4E78-B401-41011A445E15}"/>
    <cellStyle name="標準 11 2" xfId="13819" xr:uid="{9B74445F-8615-489D-91AD-1BE01CF3F67C}"/>
    <cellStyle name="標準 11 2 2" xfId="24001" xr:uid="{B47B5C2E-32DB-4F16-A1CF-39CFAE09C1E8}"/>
    <cellStyle name="標準 11 2 2 2" xfId="45692" xr:uid="{1EF9A68E-D4E6-4C09-AB89-AA4D63F5B822}"/>
    <cellStyle name="標準 11 2 3" xfId="35508" xr:uid="{217A37D7-A8EE-494C-A1DC-9E20223035CB}"/>
    <cellStyle name="標準 11 3" xfId="23938" xr:uid="{D4A43E05-99D4-4E63-A928-9983C9FDC49F}"/>
    <cellStyle name="標準 11 3 2" xfId="45629" xr:uid="{9962A937-598F-43B2-BBE3-041B3B2A0E95}"/>
    <cellStyle name="標準 11 4" xfId="24749" xr:uid="{95D3A926-7A7E-4B47-B37B-34958F26D596}"/>
    <cellStyle name="標準 11 5" xfId="51393" xr:uid="{CECCDF9B-5B0D-4A92-BBBA-8BFD9A320672}"/>
    <cellStyle name="標準 11 6" xfId="2381" xr:uid="{B1635B6C-EB28-4C84-A0CF-B177AC8D6ACB}"/>
    <cellStyle name="標準 110" xfId="205" xr:uid="{716B9648-79BC-4F3D-9272-2E2E48076624}"/>
    <cellStyle name="標準 111" xfId="206" xr:uid="{0BB73264-8858-44C5-91BC-244A48E0CCCF}"/>
    <cellStyle name="標準 112" xfId="207" xr:uid="{B41C59FC-4E70-43B1-B2D4-1F4E2330C8C5}"/>
    <cellStyle name="標準 113" xfId="208" xr:uid="{0357B133-1549-43D2-9189-A50234711840}"/>
    <cellStyle name="標準 114" xfId="209" xr:uid="{217255EE-B1B5-433C-A878-BA6BDCE42820}"/>
    <cellStyle name="標準 115" xfId="210" xr:uid="{07E6EB9C-CA6B-4597-B785-4B417C7AAE3A}"/>
    <cellStyle name="標準 116" xfId="211" xr:uid="{4CB9DDC4-153D-4A48-ACA9-721758061620}"/>
    <cellStyle name="標準 117" xfId="212" xr:uid="{F7AE7660-7A9E-4D41-94C9-DAB459CE7221}"/>
    <cellStyle name="標準 118" xfId="213" xr:uid="{5778BEBA-534A-469F-8C54-57E9A7039DAA}"/>
    <cellStyle name="標準 119" xfId="214" xr:uid="{8C747D98-D053-4E03-971C-D241434D0D0D}"/>
    <cellStyle name="標準 12" xfId="107" xr:uid="{AA075089-EABD-4561-B08C-F2C2D2B130B5}"/>
    <cellStyle name="標準 12 2" xfId="13823" xr:uid="{98D5A576-D563-4070-BB07-E184E76E3722}"/>
    <cellStyle name="標準 12 2 2" xfId="24005" xr:uid="{3FF6F545-2205-42CD-98A4-85C9F74BB380}"/>
    <cellStyle name="標準 12 2 2 2" xfId="45696" xr:uid="{42D87E8D-6DA4-46CB-8752-545F60FACCFF}"/>
    <cellStyle name="標準 12 2 3" xfId="35512" xr:uid="{62BF038C-98F7-44EC-971A-9832DD309CA5}"/>
    <cellStyle name="標準 12 3" xfId="23942" xr:uid="{205F2315-D25D-4641-8C33-670DB772F888}"/>
    <cellStyle name="標準 12 3 2" xfId="45633" xr:uid="{452ADFA7-AE86-41FC-8B41-C823EE879FBD}"/>
    <cellStyle name="標準 12 4" xfId="24753" xr:uid="{82E63487-8D3A-4D4B-8878-F8869079A9E9}"/>
    <cellStyle name="標準 12 5" xfId="51394" xr:uid="{A1970B1B-2983-47A0-8C14-1721EE538468}"/>
    <cellStyle name="標準 12 6" xfId="2384" xr:uid="{358062C3-45F8-41F2-B45E-1D69561C2F6E}"/>
    <cellStyle name="標準 120" xfId="215" xr:uid="{EED7A7E6-01AF-4ED2-8AFE-D0A6AF1236FE}"/>
    <cellStyle name="標準 121" xfId="216" xr:uid="{A3E787EA-F8E9-4247-B663-296B1A489AA6}"/>
    <cellStyle name="標準 122" xfId="217" xr:uid="{AD58B140-DF67-4B4A-ACAD-53B1B097F0E3}"/>
    <cellStyle name="標準 123" xfId="218" xr:uid="{87AE058F-FF47-4F71-87BF-548EBCD78326}"/>
    <cellStyle name="標準 124" xfId="219" xr:uid="{D60CD32D-CCA2-4559-9657-5357BEB5513A}"/>
    <cellStyle name="標準 125" xfId="220" xr:uid="{8E942AC5-8C1F-410D-8630-CFB64B754C28}"/>
    <cellStyle name="標準 126" xfId="221" xr:uid="{11DD511D-40AC-4C99-ACD9-77FB9BFD0EB3}"/>
    <cellStyle name="標準 127" xfId="222" xr:uid="{1A145136-5225-4039-9C38-F7B9B11E27E6}"/>
    <cellStyle name="標準 128" xfId="223" xr:uid="{259E78D7-FF06-4800-86D2-20528898E47D}"/>
    <cellStyle name="標準 129" xfId="224" xr:uid="{DF1B9CFA-CB21-4150-8542-031B4315F1DF}"/>
    <cellStyle name="標準 13" xfId="108" xr:uid="{3FB1F935-EDF7-4647-A39E-60FD9D3E0C35}"/>
    <cellStyle name="標準 13 2" xfId="13826" xr:uid="{47A7F6D3-4A2B-49BB-928F-77643D5CBA71}"/>
    <cellStyle name="標準 13 2 2" xfId="24009" xr:uid="{FA1BE9AC-4481-4B5F-A17A-F4E26D17101B}"/>
    <cellStyle name="標準 13 2 2 2" xfId="45700" xr:uid="{D9D016C9-8224-42C4-B6BC-4390E404AF4E}"/>
    <cellStyle name="標準 13 2 3" xfId="35516" xr:uid="{C5A49C85-1141-4450-8292-95CD1AF74F1E}"/>
    <cellStyle name="標準 13 3" xfId="23946" xr:uid="{7F0545C0-183A-47A2-A3DA-762079613B6B}"/>
    <cellStyle name="標準 13 3 2" xfId="45637" xr:uid="{0AC70B09-0A31-460E-BAFA-A824E3D9A16D}"/>
    <cellStyle name="標準 13 4" xfId="24757" xr:uid="{091E17F4-742D-4AC2-BB56-BA040E6C8B17}"/>
    <cellStyle name="標準 13 5" xfId="51395" xr:uid="{EE20A3A2-703A-4BF1-88AA-AF3C2467F5FF}"/>
    <cellStyle name="標準 13 6" xfId="2387" xr:uid="{63651408-6844-49DF-98E5-DC9CF7A8308F}"/>
    <cellStyle name="標準 130" xfId="225" xr:uid="{3DCF90A4-EE17-430D-9726-5571C881A814}"/>
    <cellStyle name="標準 131" xfId="226" xr:uid="{E1F93D2C-D828-4D05-BC40-86D49718D571}"/>
    <cellStyle name="標準 132" xfId="227" xr:uid="{2A915001-B293-4C0E-BDA9-BCC9724A685E}"/>
    <cellStyle name="標準 133" xfId="228" xr:uid="{265A95AB-778A-4C5E-AC40-BBE86D6EBBDC}"/>
    <cellStyle name="標準 134" xfId="229" xr:uid="{CCA5EC4A-55D1-49DF-8BE6-CAA7CDD8B0B0}"/>
    <cellStyle name="標準 135" xfId="230" xr:uid="{855DDDB8-FD1E-4930-9A1F-6DD36A28E146}"/>
    <cellStyle name="標準 136" xfId="231" xr:uid="{E604A5E2-0462-461E-9C60-9733EAD39A1F}"/>
    <cellStyle name="標準 137" xfId="232" xr:uid="{A567774B-5167-4590-8922-5351E97F77C2}"/>
    <cellStyle name="標準 138" xfId="233" xr:uid="{287AE557-EE15-4E25-9303-3B68836FA446}"/>
    <cellStyle name="標準 139" xfId="234" xr:uid="{600A0D99-DBC5-429A-BA12-41796BDE848C}"/>
    <cellStyle name="標準 14" xfId="109" xr:uid="{ED637050-05F4-45A5-8353-01397D7525B4}"/>
    <cellStyle name="標準 14 2" xfId="13830" xr:uid="{F86D5A71-E217-4F64-9A48-202D32F6563D}"/>
    <cellStyle name="標準 14 2 2" xfId="24013" xr:uid="{B1472661-3B1C-4D89-8BBB-6B98E4FB8A72}"/>
    <cellStyle name="標準 14 2 2 2" xfId="45704" xr:uid="{0B2FAB21-D0B8-432B-93D1-07157BF6078D}"/>
    <cellStyle name="標準 14 2 3" xfId="35520" xr:uid="{80C45A38-D8A7-41AC-86B2-904C7EF191B9}"/>
    <cellStyle name="標準 14 3" xfId="23950" xr:uid="{483B4B2D-2C36-42F6-9CC5-3529C9FA552D}"/>
    <cellStyle name="標準 14 3 2" xfId="45641" xr:uid="{CC40BA46-5519-4D8E-BAF6-126C25A5F268}"/>
    <cellStyle name="標準 14 4" xfId="24761" xr:uid="{DA1B4EAC-EEFE-4526-8931-39D30C139EDF}"/>
    <cellStyle name="標準 14 5" xfId="51396" xr:uid="{3969A97F-68C4-4E20-BFA6-EA5216B7930F}"/>
    <cellStyle name="標準 14 6" xfId="2392" xr:uid="{CF56F4E4-CD32-460F-AE4B-2249EB8B244C}"/>
    <cellStyle name="標準 140" xfId="235" xr:uid="{D781F799-4827-4D11-9BF0-6D000A9069CD}"/>
    <cellStyle name="標準 141" xfId="236" xr:uid="{72274684-BB5D-4489-A941-520345B1181D}"/>
    <cellStyle name="標準 142" xfId="237" xr:uid="{B45524CE-9181-4652-A868-CEEF72E56B97}"/>
    <cellStyle name="標準 143" xfId="238" xr:uid="{B8D091F1-DBF0-4BED-84A5-F27309337395}"/>
    <cellStyle name="標準 144" xfId="239" xr:uid="{2EBDD0B3-90D3-4028-BE74-E3F9DA291FBA}"/>
    <cellStyle name="標準 145" xfId="240" xr:uid="{129D7C64-6DEC-47CB-9CA3-84217E7208A6}"/>
    <cellStyle name="標準 146" xfId="241" xr:uid="{9CD74759-EC97-4260-AA9E-A885DF6A5D89}"/>
    <cellStyle name="標準 147" xfId="242" xr:uid="{6F442269-FF1F-48C7-982E-679612527138}"/>
    <cellStyle name="標準 148" xfId="243" xr:uid="{C96D2A62-1DFF-470D-84B2-0C3347FB3C13}"/>
    <cellStyle name="標準 149" xfId="244" xr:uid="{FDF5DDA1-3EB1-4DBA-900D-4F61E72BBEA6}"/>
    <cellStyle name="標準 15" xfId="110" xr:uid="{531EA181-A76E-4B3C-861C-5FEF2FC7A664}"/>
    <cellStyle name="標準 15 2" xfId="13834" xr:uid="{70FD4000-CA23-4C0A-B0E4-D7928BC92639}"/>
    <cellStyle name="標準 15 2 2" xfId="24017" xr:uid="{14568A6F-12C9-418F-9F5D-F3AA9F4AFD6C}"/>
    <cellStyle name="標準 15 2 2 2" xfId="45708" xr:uid="{DCB59F10-5973-4BB8-9958-3E28EE8351C0}"/>
    <cellStyle name="標準 15 2 3" xfId="35524" xr:uid="{407D60CB-16B5-4547-B5C4-D605F0EE3B22}"/>
    <cellStyle name="標準 15 3" xfId="23954" xr:uid="{55BC1BD9-C941-4DD5-A581-69DE57836DC4}"/>
    <cellStyle name="標準 15 3 2" xfId="45645" xr:uid="{966A7AA8-7E10-49F9-9497-9C214BD471A8}"/>
    <cellStyle name="標準 15 4" xfId="24765" xr:uid="{C2C50878-0087-437B-BBB8-4A30B4230771}"/>
    <cellStyle name="標準 15 5" xfId="51397" xr:uid="{E0CD9E74-17F2-4EE0-AB00-DBB5E2361D63}"/>
    <cellStyle name="標準 15 6" xfId="2396" xr:uid="{AE34DD3C-B8FF-49BA-87FE-B4C6C7D188C1}"/>
    <cellStyle name="標準 150" xfId="245" xr:uid="{2A0743B1-C380-4CD0-B475-5594BCD23A57}"/>
    <cellStyle name="標準 151" xfId="246" xr:uid="{906E0AB6-D0B1-4165-A229-9F4D6904EF11}"/>
    <cellStyle name="標準 152" xfId="247" xr:uid="{B46DA5B9-4CD7-4305-8CB3-1707735223F8}"/>
    <cellStyle name="標準 153" xfId="248" xr:uid="{906F7275-ECBB-4CB2-B692-61BD6396D6D2}"/>
    <cellStyle name="標準 154" xfId="249" xr:uid="{C02EE1AA-A1BA-4320-BA9B-FA8F3546891A}"/>
    <cellStyle name="標準 155" xfId="250" xr:uid="{3B5AD4B8-95EA-40E5-97FB-353018D8C126}"/>
    <cellStyle name="標準 156" xfId="251" xr:uid="{92536312-9682-476E-AD78-C31F41F1F596}"/>
    <cellStyle name="標準 157" xfId="252" xr:uid="{DBD8F98D-B129-4AEF-AD06-D1C4E190B39D}"/>
    <cellStyle name="標準 158" xfId="253" xr:uid="{7AE1AE31-74F3-42C9-B9E2-A0B3F3A806F4}"/>
    <cellStyle name="標準 159" xfId="254" xr:uid="{DF899338-C786-430F-A88C-F8E0E1A4087A}"/>
    <cellStyle name="標準 16" xfId="111" xr:uid="{9330D8A6-8FE9-4019-AA6B-9515D10642FE}"/>
    <cellStyle name="標準 16 2" xfId="13838" xr:uid="{D0F27EEF-F3EF-4ACC-AAB6-1E8C6CAECE79}"/>
    <cellStyle name="標準 16 2 2" xfId="24021" xr:uid="{0E704B03-DAB4-4CAA-95D6-F118A5823E9D}"/>
    <cellStyle name="標準 16 2 2 2" xfId="45712" xr:uid="{CDACCAA9-E383-4E3F-85C9-7DB22A663AEB}"/>
    <cellStyle name="標準 16 2 3" xfId="35528" xr:uid="{0CC9A902-12B7-4102-8160-9FB2C9319A78}"/>
    <cellStyle name="標準 16 3" xfId="23958" xr:uid="{55998C89-88E7-49D8-A50F-E1AE6148E2DF}"/>
    <cellStyle name="標準 16 3 2" xfId="45649" xr:uid="{BD9C0203-EA27-46AB-867E-AC5C5E18A276}"/>
    <cellStyle name="標準 16 4" xfId="24769" xr:uid="{26136690-B935-4D75-9DA9-BDB664BDD7A8}"/>
    <cellStyle name="標準 16 5" xfId="51398" xr:uid="{9B430887-6341-4A93-B99B-7C17B033247C}"/>
    <cellStyle name="標準 16 6" xfId="2400" xr:uid="{FCA67BC4-107A-43EA-857E-211FB42DDFA0}"/>
    <cellStyle name="標準 160" xfId="255" xr:uid="{AA2D23A9-7183-4E45-9119-24754F8199D5}"/>
    <cellStyle name="標準 161" xfId="256" xr:uid="{18C9CAF2-4908-42E1-83A9-3B6F4E0F7F8F}"/>
    <cellStyle name="標準 162" xfId="257" xr:uid="{4F1558E0-D93E-45FA-BE90-196C5C373FDC}"/>
    <cellStyle name="標準 163" xfId="258" xr:uid="{989C1535-D5EE-42D2-A347-64AD73A48E60}"/>
    <cellStyle name="標準 164" xfId="259" xr:uid="{DFA2425D-2734-457F-B030-E218B939F625}"/>
    <cellStyle name="標準 165" xfId="260" xr:uid="{724A8969-946D-41D5-AC67-31C23F8FDDC9}"/>
    <cellStyle name="標準 166" xfId="261" xr:uid="{3B5CEE76-1265-42A9-89C3-41C00C3F5609}"/>
    <cellStyle name="標準 167" xfId="262" xr:uid="{FB9CF994-7DA5-4665-BEBF-42BB1DADCD99}"/>
    <cellStyle name="標準 168" xfId="263" xr:uid="{6CB208CE-3882-4795-8E88-37E593FF7CDB}"/>
    <cellStyle name="標準 169" xfId="264" xr:uid="{52FBB38E-B403-47FB-9DE8-86C7E8FD6DE3}"/>
    <cellStyle name="標準 17" xfId="112" xr:uid="{F5490D99-FB76-49B4-9FF5-82E4CF67DCDA}"/>
    <cellStyle name="標準 17 2" xfId="13869" xr:uid="{E97CA5EA-CE44-49DB-85B7-D9A735BF087F}"/>
    <cellStyle name="標準 17 2 2" xfId="24037" xr:uid="{AC44A767-3942-4560-AF89-4B6CB64F54F4}"/>
    <cellStyle name="標準 17 2 2 2" xfId="45728" xr:uid="{7E3B3C72-1044-49A8-8B93-ECC97557F5C9}"/>
    <cellStyle name="標準 17 2 3" xfId="35559" xr:uid="{980B69AD-9842-43AB-BFB8-B8533B1D9258}"/>
    <cellStyle name="標準 17 3" xfId="23974" xr:uid="{1740F43F-B2CF-4022-9FBF-C4AC61966AA8}"/>
    <cellStyle name="標準 17 3 2" xfId="45665" xr:uid="{1ECAE05E-C98D-4509-830C-7E2ACD29DB8F}"/>
    <cellStyle name="標準 17 4" xfId="24800" xr:uid="{393C7F9A-D589-451A-B4A6-382626F07764}"/>
    <cellStyle name="標準 17 5" xfId="51399" xr:uid="{894E9C82-5E41-4F30-9DD5-A3AF9C957139}"/>
    <cellStyle name="標準 17 6" xfId="2455" xr:uid="{A2EEA6CA-EB87-44FC-B06F-30280A94A1BB}"/>
    <cellStyle name="標準 170" xfId="265" xr:uid="{9C8A6A41-1846-470A-B304-65287C9AD727}"/>
    <cellStyle name="標準 171" xfId="266" xr:uid="{E7CCCCD0-FDC0-4197-962F-8ED2C9EF2C94}"/>
    <cellStyle name="標準 172" xfId="267" xr:uid="{F5814526-454F-4879-834A-F462188FEB22}"/>
    <cellStyle name="標準 173" xfId="268" xr:uid="{B75DB600-AD38-435F-B0D2-BD1AFD81E76C}"/>
    <cellStyle name="標準 174" xfId="269" xr:uid="{6831DC77-86E3-436D-BE06-BF468C38B1B7}"/>
    <cellStyle name="標準 175" xfId="270" xr:uid="{BC02B7DC-8F08-4180-972A-BACD27843A32}"/>
    <cellStyle name="標準 176" xfId="271" xr:uid="{7164621B-94EE-44A2-8856-19EBA0A36641}"/>
    <cellStyle name="標準 177" xfId="272" xr:uid="{6DB9CFB9-28A9-497C-A90E-8BE23C9963B1}"/>
    <cellStyle name="標準 178" xfId="273" xr:uid="{F791CBF6-0D90-428E-9EE5-CE7220B53509}"/>
    <cellStyle name="標準 179" xfId="274" xr:uid="{81FE61FD-B1DE-49F9-B6E6-18529B44B703}"/>
    <cellStyle name="標準 18" xfId="113" xr:uid="{E9736920-5BF2-4CB1-B8E4-8F1CEB7ECB83}"/>
    <cellStyle name="標準 18 2" xfId="13871" xr:uid="{33A37F9F-F9BE-4702-B9BA-A73082C4AA80}"/>
    <cellStyle name="標準 18 2 2" xfId="24039" xr:uid="{7E708426-2DD2-4053-9BFC-D59CA99009BF}"/>
    <cellStyle name="標準 18 2 2 2" xfId="45730" xr:uid="{2520638C-4FB1-4B88-A257-BED745E2118D}"/>
    <cellStyle name="標準 18 2 3" xfId="35561" xr:uid="{C2692961-D2F7-4162-952F-C9A602BF5E75}"/>
    <cellStyle name="標準 18 3" xfId="23976" xr:uid="{B6975034-9AE8-4FB1-B8EF-52C698232BEE}"/>
    <cellStyle name="標準 18 3 2" xfId="45667" xr:uid="{68AC7708-4166-46A4-A471-1B0197776967}"/>
    <cellStyle name="標準 18 4" xfId="24802" xr:uid="{FB332E02-9E3A-4F3C-AE2C-22128CA30FC0}"/>
    <cellStyle name="標準 18 5" xfId="51400" xr:uid="{2E628628-BC98-438A-9DA5-37EACE8C1912}"/>
    <cellStyle name="標準 18 6" xfId="2457" xr:uid="{352D5E69-FC88-4077-8169-8602BE665F60}"/>
    <cellStyle name="標準 180" xfId="275" xr:uid="{A7EE0183-C5B4-4661-A2EC-9ECC75C97F28}"/>
    <cellStyle name="標準 181" xfId="276" xr:uid="{C7CD7ECA-D6A4-4F1B-B921-7644D909412B}"/>
    <cellStyle name="標準 182" xfId="277" xr:uid="{A5705F56-2EF4-4075-A5C2-093FA35C56C9}"/>
    <cellStyle name="標準 183" xfId="278" xr:uid="{951CF43C-98F8-4930-846A-7A886203DA86}"/>
    <cellStyle name="標準 184" xfId="279" xr:uid="{08F643F5-E478-436E-A214-F389B520BC28}"/>
    <cellStyle name="標準 185" xfId="280" xr:uid="{26C69B19-567D-4C4A-8C1A-311068FB3FC6}"/>
    <cellStyle name="標準 186" xfId="281" xr:uid="{A63B7624-093B-49E4-B580-A3B1B36F49DA}"/>
    <cellStyle name="標準 187" xfId="282" xr:uid="{EA7D1130-7F47-4C73-917C-14909ABD1E73}"/>
    <cellStyle name="標準 188" xfId="283" xr:uid="{971A52BA-5A63-4D41-9C28-10AC89FDC162}"/>
    <cellStyle name="標準 189" xfId="284" xr:uid="{B2018022-FC29-4FF1-9E62-F6636DCD75CD}"/>
    <cellStyle name="標準 19" xfId="114" xr:uid="{C6354A5A-C7BA-4F6F-8227-138163EECC1B}"/>
    <cellStyle name="標準 19 2" xfId="13875" xr:uid="{861A9235-9BFB-4C76-AE29-A6513ACF2ED1}"/>
    <cellStyle name="標準 19 2 2" xfId="24043" xr:uid="{02A277F5-69B5-45B6-BA6C-B94097A838FA}"/>
    <cellStyle name="標準 19 2 2 2" xfId="45734" xr:uid="{EBDD2E70-BA7E-4E0E-BA08-409F85964F7C}"/>
    <cellStyle name="標準 19 2 3" xfId="35565" xr:uid="{6D0916F7-C983-4992-B1B9-BF12956EB721}"/>
    <cellStyle name="標準 19 3" xfId="23980" xr:uid="{0418D117-EBC8-4FE1-814F-A22028A92CDD}"/>
    <cellStyle name="標準 19 3 2" xfId="45671" xr:uid="{549EF948-C7B2-4AA2-847D-9C76760AB38A}"/>
    <cellStyle name="標準 19 4" xfId="24806" xr:uid="{31B89B75-AF82-4377-A8F0-AFE47710E89C}"/>
    <cellStyle name="標準 19 5" xfId="51401" xr:uid="{EAF6CD58-C45A-4603-BCA1-7AC676AC9DAF}"/>
    <cellStyle name="標準 19 6" xfId="2491" xr:uid="{21F19DE6-3943-4D75-BEF5-7CCB478A7050}"/>
    <cellStyle name="標準 190" xfId="285" xr:uid="{27EEEE5A-5034-40B9-852A-C8B3FEE85125}"/>
    <cellStyle name="標準 191" xfId="286" xr:uid="{CDD7DE37-B228-4407-BA26-B00AAE1CF15C}"/>
    <cellStyle name="標準 192" xfId="287" xr:uid="{B9B01E9D-840F-463C-B306-5030B3E5C47A}"/>
    <cellStyle name="標準 193" xfId="288" xr:uid="{5AF3F156-F05B-4C79-B8B0-3E31A2DE5702}"/>
    <cellStyle name="標準 194" xfId="289" xr:uid="{BA1D8D7F-BAB7-466D-8D83-629D64D5AB46}"/>
    <cellStyle name="標準 195" xfId="290" xr:uid="{8DBC2BBB-DDDA-4805-B632-C412BAD1FD6A}"/>
    <cellStyle name="標準 196" xfId="291" xr:uid="{D93731D3-01FE-41EC-913F-889BAF98063D}"/>
    <cellStyle name="標準 197" xfId="292" xr:uid="{FC2868B2-18E8-49E9-BD3D-997DEDDA309F}"/>
    <cellStyle name="標準 198" xfId="293" xr:uid="{4930C850-70A9-4BA4-9705-396C07179913}"/>
    <cellStyle name="標準 199" xfId="294" xr:uid="{04B28070-5208-457B-9AC3-B6B0F0CA38A4}"/>
    <cellStyle name="標準 2" xfId="5" xr:uid="{696699C3-0301-4F2F-87C3-A0BE14CAE1FC}"/>
    <cellStyle name="標準 2 2" xfId="96" xr:uid="{A24A82FD-8894-4A24-9579-4CFAE9703D13}"/>
    <cellStyle name="標準 2 2 2" xfId="55281" xr:uid="{43F1B6B9-8768-408E-949E-D02A16494E5D}"/>
    <cellStyle name="標準 2 3" xfId="1756" xr:uid="{E80901DE-E8E4-4994-967A-08CF19EE6100}"/>
    <cellStyle name="標準 2 3 2" xfId="51361" xr:uid="{3BB4E772-1A39-4E30-A87E-52D2522D54B9}"/>
    <cellStyle name="標準 2 3 3" xfId="2255" xr:uid="{8087D7CE-E136-45F7-B026-30A4E576E7EF}"/>
    <cellStyle name="標準 2 3 4" xfId="51529" xr:uid="{4D5F0F17-B3AA-477D-85A4-31278B24512E}"/>
    <cellStyle name="標準 2 3 5" xfId="51357" xr:uid="{77B8D5BC-ED10-46AD-AB18-CFEA24D3350C}"/>
    <cellStyle name="標準 2 4" xfId="1761" xr:uid="{1702E1ED-23F1-488A-8E2C-B36C112E7491}"/>
    <cellStyle name="標準 2 4 2" xfId="51532" xr:uid="{4A6818D3-F2A0-4EAA-8B60-8ABFBD9E79D3}"/>
    <cellStyle name="標準 2 4 3" xfId="2359" xr:uid="{CFD564F0-EAAD-453C-A969-C4CBE6D7DD9E}"/>
    <cellStyle name="標準 2 5" xfId="51368" xr:uid="{4F90DD32-780F-49C8-ACE9-179F9F3AAB28}"/>
    <cellStyle name="標準 2 6" xfId="51370" xr:uid="{6B866321-9CCB-4655-B74C-5A826FD9965A}"/>
    <cellStyle name="標準 2 7" xfId="2250" xr:uid="{461584E1-85B8-4411-9E26-7FC64B89DA30}"/>
    <cellStyle name="標準 20" xfId="115" xr:uid="{6C8F770B-55F4-4319-930C-47A1E879F916}"/>
    <cellStyle name="標準 20 2" xfId="13876" xr:uid="{4277051E-7DA2-4D53-8174-5E9D701FDB70}"/>
    <cellStyle name="標準 20 2 2" xfId="24044" xr:uid="{C5A557E9-1920-4949-A1DD-618C62331D63}"/>
    <cellStyle name="標準 20 2 2 2" xfId="45735" xr:uid="{67BDDEB0-FA76-4D89-9561-CBE050232ADE}"/>
    <cellStyle name="標準 20 2 3" xfId="35566" xr:uid="{63E1F849-A88A-495A-82C7-B0DB7012446A}"/>
    <cellStyle name="標準 20 3" xfId="23981" xr:uid="{E14BB95F-7758-4824-9506-FE694B898ACE}"/>
    <cellStyle name="標準 20 3 2" xfId="45672" xr:uid="{C1BC3382-3A05-43FB-85D9-8CB3755BFBCF}"/>
    <cellStyle name="標準 20 4" xfId="24807" xr:uid="{66431DFA-8EFF-4ADD-9144-EABF7369FCE7}"/>
    <cellStyle name="標準 20 5" xfId="51402" xr:uid="{98DCE2B6-D3B6-4C7B-A85B-CD7D0604395B}"/>
    <cellStyle name="標準 20 6" xfId="2492" xr:uid="{E244C970-C316-41A9-B4DA-D2DA27761B1F}"/>
    <cellStyle name="標準 200" xfId="295" xr:uid="{34DC04AE-3461-4664-8A7E-6782D67CFBED}"/>
    <cellStyle name="標準 201" xfId="296" xr:uid="{0F046BDF-6EF2-40B5-857C-B291E11F6893}"/>
    <cellStyle name="標準 202" xfId="297" xr:uid="{C1BF2D6B-7D2D-4968-B0FB-7ABFDEA65F0C}"/>
    <cellStyle name="標準 203" xfId="298" xr:uid="{783647D1-1270-46C5-AF86-08FDBC05C81B}"/>
    <cellStyle name="標準 204" xfId="299" xr:uid="{56E778FC-CCAB-4A9A-B272-CAC29125EAD4}"/>
    <cellStyle name="標準 205" xfId="300" xr:uid="{59E57A9F-49F4-47B8-8F9F-89260CB23E60}"/>
    <cellStyle name="標準 206" xfId="301" xr:uid="{9AA7258A-AC5D-40AA-AD45-38CDAA678451}"/>
    <cellStyle name="標準 207" xfId="302" xr:uid="{0049E683-1D2F-4FAC-96F9-52A88764EA4A}"/>
    <cellStyle name="標準 208" xfId="303" xr:uid="{6217A8EE-907A-49A3-B44A-FF9ABF6E28BA}"/>
    <cellStyle name="標準 209" xfId="304" xr:uid="{20780572-2D1F-4B9E-80A6-E9D163E4B824}"/>
    <cellStyle name="標準 21" xfId="116" xr:uid="{04E95D4B-1AA9-4C21-AE33-C23B2E40783B}"/>
    <cellStyle name="標準 21 2" xfId="13877" xr:uid="{23D92080-96C2-4019-A036-F7F408DE3B67}"/>
    <cellStyle name="標準 21 2 2" xfId="24045" xr:uid="{AC83D373-B24B-406C-A4C7-F248EDB44989}"/>
    <cellStyle name="標準 21 2 2 2" xfId="45736" xr:uid="{28C336DA-34C7-4F6A-940A-EA3A4475E0FC}"/>
    <cellStyle name="標準 21 2 3" xfId="35567" xr:uid="{601A6DDD-953E-4B97-8C04-1DF2DD1E789D}"/>
    <cellStyle name="標準 21 3" xfId="23982" xr:uid="{C12E453C-5FD2-44D6-911D-C938D3971C2F}"/>
    <cellStyle name="標準 21 3 2" xfId="45673" xr:uid="{EEFC2163-FDA1-4D37-8C1F-0916C1EDD864}"/>
    <cellStyle name="標準 21 4" xfId="24808" xr:uid="{2E76E8D2-6DA0-4352-8218-78B0407CDC15}"/>
    <cellStyle name="標準 21 5" xfId="51403" xr:uid="{1C6FB68D-79AD-4955-A46E-03DFDF300E84}"/>
    <cellStyle name="標準 21 5 2" xfId="51326" xr:uid="{D764CC17-D840-46C7-B3F5-F11AD081C372}"/>
    <cellStyle name="標準 21 6" xfId="2508" xr:uid="{1C1C751A-CA38-46FD-8D99-0482AA64CEBC}"/>
    <cellStyle name="標準 210" xfId="305" xr:uid="{A8F5959C-0E2C-4107-8625-0E52A98D46EA}"/>
    <cellStyle name="標準 211" xfId="306" xr:uid="{789ED625-5CE1-4AB5-9070-D1FA95C1FE69}"/>
    <cellStyle name="標準 212" xfId="307" xr:uid="{176DF315-12C1-4394-8009-CA612915F011}"/>
    <cellStyle name="標準 213" xfId="308" xr:uid="{ABC38AB0-E082-42DD-9C1C-E1E7DC9186C0}"/>
    <cellStyle name="標準 214" xfId="309" xr:uid="{368967B0-7180-4F57-98BD-CE2983DECCE5}"/>
    <cellStyle name="標準 215" xfId="310" xr:uid="{F29B463B-AB49-4C75-9F79-27B4828D057F}"/>
    <cellStyle name="標準 216" xfId="311" xr:uid="{470798B0-C873-450D-837D-6BDA7F0C566C}"/>
    <cellStyle name="標準 217" xfId="312" xr:uid="{8060B53F-BC1B-4C4E-AA9B-24DC15055F62}"/>
    <cellStyle name="標準 218" xfId="313" xr:uid="{08FCE05A-6F04-4FF9-A6D0-F8F833AB3703}"/>
    <cellStyle name="標準 219" xfId="314" xr:uid="{ECB95C91-C802-48CC-996F-F4D868E74C7B}"/>
    <cellStyle name="標準 22" xfId="117" xr:uid="{D9268A80-C7C3-4761-8717-DE35C3DCC47F}"/>
    <cellStyle name="標準 22 2" xfId="45740" xr:uid="{DFA994D0-8E0B-4978-BCB9-25D47169FB19}"/>
    <cellStyle name="標準 22 3" xfId="51404" xr:uid="{1C278CC2-7F6A-4B20-92D5-F8BF4FDE346E}"/>
    <cellStyle name="標準 22 4" xfId="24049" xr:uid="{6F7050A1-495D-4C39-947B-17A3AAF72CDA}"/>
    <cellStyle name="標準 220" xfId="315" xr:uid="{B69BECE3-3553-421B-96B2-E721D8FF6FBA}"/>
    <cellStyle name="標準 221" xfId="316" xr:uid="{00F0D351-1FB5-4D7D-8F04-BEB60E8F3632}"/>
    <cellStyle name="標準 222" xfId="317" xr:uid="{81F1508C-057F-4F76-9BCC-EA8AEC09193A}"/>
    <cellStyle name="標準 223" xfId="318" xr:uid="{5AA7473C-8BA6-4341-B1FD-FB96DF929EF1}"/>
    <cellStyle name="標準 224" xfId="319" xr:uid="{60189BD1-A7E4-4419-B097-C0CA86AC0062}"/>
    <cellStyle name="標準 225" xfId="320" xr:uid="{DE3678E3-16BA-46DD-8D4B-ADFF260040A5}"/>
    <cellStyle name="標準 226" xfId="321" xr:uid="{25A0027D-7EE5-4C0B-AA9D-5ECFFA2DBA01}"/>
    <cellStyle name="標準 227" xfId="322" xr:uid="{1E59D916-13AB-4808-8D10-D9AC88F8A86C}"/>
    <cellStyle name="標準 228" xfId="323" xr:uid="{ABFEAFC8-AC8A-4B82-BDF8-205CF1E2FC3C}"/>
    <cellStyle name="標準 229" xfId="324" xr:uid="{5CF633E0-58E2-4A8A-8002-A5B1E8A05AA7}"/>
    <cellStyle name="標準 23" xfId="118" xr:uid="{5486A61C-3A4F-43AD-90C7-9772E16CA8A4}"/>
    <cellStyle name="標準 23 2" xfId="45744" xr:uid="{1BA8BAA9-ED65-48B3-83FE-FFABE6749003}"/>
    <cellStyle name="標準 23 3" xfId="51405" xr:uid="{0AFEDE6B-B66E-4B54-9E3B-CD436344C163}"/>
    <cellStyle name="標準 23 3 2" xfId="51327" xr:uid="{186DCD1F-57E8-44BD-BE54-0B91C5B3AEDA}"/>
    <cellStyle name="標準 23 4" xfId="24733" xr:uid="{683C4C13-062B-4796-97B2-453B464B8651}"/>
    <cellStyle name="標準 230" xfId="325" xr:uid="{268AE181-273A-4448-8625-38BDC36E6B56}"/>
    <cellStyle name="標準 231" xfId="326" xr:uid="{59FB3177-6C3F-46D0-A0D5-6E21E3CF01C1}"/>
    <cellStyle name="標準 232" xfId="327" xr:uid="{88768D2E-4C5B-4109-81E1-11D8AEE3B745}"/>
    <cellStyle name="標準 233" xfId="328" xr:uid="{80E427E6-2C2C-4C51-B359-37D0449B8C4F}"/>
    <cellStyle name="標準 234" xfId="329" xr:uid="{E3E3FB63-5DBD-421C-9084-41ED608C723B}"/>
    <cellStyle name="標準 235" xfId="330" xr:uid="{04F1FFD9-539F-4B3B-A720-6355B5FDC7AC}"/>
    <cellStyle name="標準 236" xfId="331" xr:uid="{BB3D521F-6945-4BD4-A16D-235285B5D7FD}"/>
    <cellStyle name="標準 237" xfId="332" xr:uid="{5F7EF67D-E039-43DD-96A7-5E692411E3BA}"/>
    <cellStyle name="標準 238" xfId="333" xr:uid="{53695524-A83F-4486-B585-1697F8476E86}"/>
    <cellStyle name="標準 239" xfId="334" xr:uid="{A0BD347F-4A51-4007-9A2A-E0B3F31F3F0A}"/>
    <cellStyle name="標準 24" xfId="119" xr:uid="{CFB917DF-8B92-4E0E-9B3E-1B366A557FB1}"/>
    <cellStyle name="標準 24 2" xfId="51406" xr:uid="{C52903FD-D147-4097-A30C-C8FD0933D372}"/>
    <cellStyle name="標準 24 3" xfId="45745" xr:uid="{52064F73-16ED-4674-9835-493E6644129B}"/>
    <cellStyle name="標準 240" xfId="335" xr:uid="{98D0865A-D455-402A-A178-E526B4E6B2E8}"/>
    <cellStyle name="標準 241" xfId="336" xr:uid="{0666D8BA-EDC6-43AC-A501-698F0C10CBE0}"/>
    <cellStyle name="標準 242" xfId="337" xr:uid="{495CB0A1-41EC-47E5-844F-EB29B71FBB99}"/>
    <cellStyle name="標準 243" xfId="338" xr:uid="{AB0B1FF7-C52F-4A62-B663-6BFF4EDAEDAD}"/>
    <cellStyle name="標準 244" xfId="339" xr:uid="{3B71F9D7-CC20-4DE9-88D6-F3FB83FEBCA3}"/>
    <cellStyle name="標準 245" xfId="340" xr:uid="{B67886C5-92C2-480F-A667-6F5E24B3E863}"/>
    <cellStyle name="標準 246" xfId="341" xr:uid="{974079B0-5AFB-47E7-B36E-3D7A7CEFE229}"/>
    <cellStyle name="標準 247" xfId="342" xr:uid="{325B9F3C-BA4B-438F-84B8-D941E5CD59D7}"/>
    <cellStyle name="標準 248" xfId="343" xr:uid="{5F5F96FA-A638-4794-9C49-3D4957A9DE50}"/>
    <cellStyle name="標準 249" xfId="344" xr:uid="{5545C10B-52CC-4E93-8C18-04137AC05ECC}"/>
    <cellStyle name="標準 25" xfId="120" xr:uid="{291DB401-1CEE-428E-951F-6F8DC9265241}"/>
    <cellStyle name="標準 25 2" xfId="13808" xr:uid="{238043B5-179C-4873-BC97-4C653518898D}"/>
    <cellStyle name="標準 25 2 2" xfId="23990" xr:uid="{EE0AF3EF-B517-40CC-BED5-B587B97D61F5}"/>
    <cellStyle name="標準 25 2 2 2" xfId="45681" xr:uid="{AB5EE677-7BCC-4A51-9B41-2EE3AA492640}"/>
    <cellStyle name="標準 25 2 3" xfId="35497" xr:uid="{8DB14E29-871F-41E8-8A9C-0D10132DBA4E}"/>
    <cellStyle name="標準 25 3" xfId="23927" xr:uid="{EA576849-900E-4A93-B63A-2101EE2A9053}"/>
    <cellStyle name="標準 25 3 2" xfId="45618" xr:uid="{07A6B899-CA65-44C1-B811-EBF84CF40B72}"/>
    <cellStyle name="標準 25 4" xfId="24738" xr:uid="{E6EF1A2D-F29F-42CE-8E67-D8C8BDE12F85}"/>
    <cellStyle name="標準 25 5" xfId="51407" xr:uid="{7FA12F99-4105-495C-9645-2F4D761E71A5}"/>
    <cellStyle name="標準 25 6" xfId="2370" xr:uid="{7FBF3E3D-D0B8-4092-A021-8C45CECFBFE1}"/>
    <cellStyle name="標準 250" xfId="345" xr:uid="{074D239D-A6ED-4E87-9C2B-BB2196E2B6A6}"/>
    <cellStyle name="標準 251" xfId="346" xr:uid="{132A37C4-BCE6-4D18-B468-A8CBF41E7C0D}"/>
    <cellStyle name="標準 252" xfId="347" xr:uid="{CF54E846-6FB2-4ECC-AB4A-7EEFC22FD0B0}"/>
    <cellStyle name="標準 253" xfId="348" xr:uid="{C0FBE147-8C34-43D6-A0BD-AD64DAF1ABB3}"/>
    <cellStyle name="標準 254" xfId="349" xr:uid="{AF80E6E5-135F-4D3D-9B0E-174BC9D40AA2}"/>
    <cellStyle name="標準 255" xfId="350" xr:uid="{BC72DDAD-3A3D-4D48-9E0D-CB427CFFACF2}"/>
    <cellStyle name="標準 256" xfId="351" xr:uid="{407FC091-8271-48C2-87EE-048CFED0EAA8}"/>
    <cellStyle name="標準 257" xfId="352" xr:uid="{7A3AB9C4-6DF6-4F51-A384-2358CE9C375C}"/>
    <cellStyle name="標準 258" xfId="353" xr:uid="{3566E957-EBB0-4FAA-B0CF-FEC7926536DB}"/>
    <cellStyle name="標準 259" xfId="354" xr:uid="{0000A5F3-6C77-4EDB-A086-A0F7E66C1EBB}"/>
    <cellStyle name="標準 26" xfId="121" xr:uid="{741AB7AC-A64A-4F84-A033-3043DE3AED9B}"/>
    <cellStyle name="標準 26 2" xfId="51408" xr:uid="{9F3802C3-F405-43DC-BE6E-9F89F6FB3FBD}"/>
    <cellStyle name="標準 26 3" xfId="47109" xr:uid="{F2805B5E-2F9A-497A-BC14-4E89698205DB}"/>
    <cellStyle name="標準 260" xfId="355" xr:uid="{9812F080-D29D-44D3-8069-4B18F436863F}"/>
    <cellStyle name="標準 261" xfId="356" xr:uid="{3DC5EEEF-5366-437F-BFF0-0E46A262E4C1}"/>
    <cellStyle name="標準 262" xfId="357" xr:uid="{F8FC63C7-FE85-4ACB-BF66-4E585F676363}"/>
    <cellStyle name="標準 263" xfId="358" xr:uid="{15BD91EA-A39A-43CA-A48C-ABD8BF9CDB59}"/>
    <cellStyle name="標準 264" xfId="359" xr:uid="{3741B0F7-9914-4C97-9568-D4604B636CBD}"/>
    <cellStyle name="標準 265" xfId="360" xr:uid="{88C2B234-092A-4183-B8E4-5ECFB176CD43}"/>
    <cellStyle name="標準 266" xfId="361" xr:uid="{4112D517-968C-44A2-844B-29F43BC65759}"/>
    <cellStyle name="標準 267" xfId="362" xr:uid="{076022B4-0A8F-4D25-921C-F04FABED3FEB}"/>
    <cellStyle name="標準 268" xfId="363" xr:uid="{DF8F0046-FB18-4A5B-959B-74379E795528}"/>
    <cellStyle name="標準 269" xfId="364" xr:uid="{881E11BA-7B9D-4C6C-8BBC-DBFA3B20B286}"/>
    <cellStyle name="標準 27" xfId="122" xr:uid="{D16CCAAD-82CA-4319-BB3B-DF7D0B34B580}"/>
    <cellStyle name="標準 27 2" xfId="13809" xr:uid="{1926B7BB-CDA1-4F56-86F7-3232D062DA94}"/>
    <cellStyle name="標準 27 2 2" xfId="23991" xr:uid="{FD495266-2BE1-42C4-A769-9B76296DE85C}"/>
    <cellStyle name="標準 27 2 2 2" xfId="45682" xr:uid="{F8038552-034F-4C1A-A445-990544131CF1}"/>
    <cellStyle name="標準 27 2 3" xfId="35498" xr:uid="{4EF2AE22-AC88-4862-BC79-ED4F1019EA89}"/>
    <cellStyle name="標準 27 3" xfId="23928" xr:uid="{DA28999F-6D10-45F9-A835-A67FED85F649}"/>
    <cellStyle name="標準 27 3 2" xfId="45619" xr:uid="{28D55703-0992-4B75-8E20-F0B2831C616F}"/>
    <cellStyle name="標準 27 4" xfId="24739" xr:uid="{9B4F73AF-344C-4981-AEC2-FA8906652D11}"/>
    <cellStyle name="標準 27 5" xfId="51409" xr:uid="{56A9392E-EC77-4494-B22F-4D4272999E77}"/>
    <cellStyle name="標準 27 6" xfId="2371" xr:uid="{82BEF300-C117-45C2-9799-8B3105D4F3A4}"/>
    <cellStyle name="標準 270" xfId="365" xr:uid="{153198F6-C445-42C5-948E-C7331978C45C}"/>
    <cellStyle name="標準 271" xfId="366" xr:uid="{E83F74A4-B080-410D-89F7-7A1556DEB6E5}"/>
    <cellStyle name="標準 272" xfId="367" xr:uid="{052E224B-895A-42DD-984E-710C04ED59C1}"/>
    <cellStyle name="標準 273" xfId="368" xr:uid="{3BEFB09E-D27E-46F7-A3A1-4A3EC6EF4B82}"/>
    <cellStyle name="標準 274" xfId="369" xr:uid="{F45C27A1-89C4-4CB7-8575-13FF7D268708}"/>
    <cellStyle name="標準 275" xfId="370" xr:uid="{EDFED234-8F10-4433-872E-9DF85C7173F3}"/>
    <cellStyle name="標準 276" xfId="371" xr:uid="{A1EE7D8B-3FF0-4E43-BA42-8F1847DB48B3}"/>
    <cellStyle name="標準 277" xfId="372" xr:uid="{6DDF2208-E520-4603-B8FD-5DF16D28F490}"/>
    <cellStyle name="標準 278" xfId="373" xr:uid="{01195E98-169C-4FE0-BB87-FC2EC2D7E43B}"/>
    <cellStyle name="標準 279" xfId="374" xr:uid="{FF7C68B0-6A3E-491B-A328-10FBD52112BE}"/>
    <cellStyle name="標準 28" xfId="123" xr:uid="{B6910D49-42CC-4115-9F76-31A557E41CF0}"/>
    <cellStyle name="標準 28 2" xfId="51410" xr:uid="{996399AA-FE00-496A-972B-A607B3860A18}"/>
    <cellStyle name="標準 28 3" xfId="51322" xr:uid="{4A92E422-7A88-4C70-AB4C-65D4D0FD65B8}"/>
    <cellStyle name="標準 280" xfId="375" xr:uid="{228C1FD5-22C7-43F6-A801-6A154E889C30}"/>
    <cellStyle name="標準 281" xfId="376" xr:uid="{6FF9279B-CC58-4907-8568-0A79F1BF71AF}"/>
    <cellStyle name="標準 282" xfId="377" xr:uid="{8FC8BDB8-9BB5-4348-996C-1DDC7546761C}"/>
    <cellStyle name="標準 283" xfId="378" xr:uid="{C4016EA9-E7E2-44A4-BDB2-8EF90E179405}"/>
    <cellStyle name="標準 284" xfId="379" xr:uid="{D3D1FC1B-4F6F-43D5-BBF1-B332B4103F38}"/>
    <cellStyle name="標準 285" xfId="380" xr:uid="{45E2CE77-6524-42D9-B468-A85DF62AF801}"/>
    <cellStyle name="標準 286" xfId="381" xr:uid="{FCFB142B-5204-45C0-A4E2-49256326C699}"/>
    <cellStyle name="標準 287" xfId="382" xr:uid="{82CD964A-2848-4127-89D7-D9684E9C950F}"/>
    <cellStyle name="標準 288" xfId="383" xr:uid="{426A754E-FD59-4C46-8ABF-F3AF77FA0906}"/>
    <cellStyle name="標準 289" xfId="384" xr:uid="{BEE243CC-3FCA-4477-BCD8-BFC760374B0D}"/>
    <cellStyle name="標準 29" xfId="124" xr:uid="{470030A9-05B0-4AB6-98C7-A7A13EC7BDE3}"/>
    <cellStyle name="標準 29 2" xfId="51335" xr:uid="{FC210659-A8CF-4604-8377-7BFAD8C4335D}"/>
    <cellStyle name="標準 29 3" xfId="51411" xr:uid="{A6D6FA2F-C8DE-4F28-9423-0FFAD4D5B9DF}"/>
    <cellStyle name="標準 29 4" xfId="51329" xr:uid="{8829B5F4-4691-4A45-A3F9-C33FFAF94EC2}"/>
    <cellStyle name="標準 290" xfId="385" xr:uid="{C5BFA969-DA6C-443D-9BE3-B4C66F2B53C4}"/>
    <cellStyle name="標準 291" xfId="386" xr:uid="{E23C897B-0374-4EDE-91AB-9E5D65D9CED5}"/>
    <cellStyle name="標準 292" xfId="387" xr:uid="{DEB1D0E2-6404-47BE-9A15-3E5E51A85044}"/>
    <cellStyle name="標準 293" xfId="388" xr:uid="{DA5A07F2-93BC-4F4D-910D-4D63AFA27B20}"/>
    <cellStyle name="標準 294" xfId="389" xr:uid="{0F4BCF3B-142B-4F8A-8941-4CC669465F83}"/>
    <cellStyle name="標準 295" xfId="390" xr:uid="{3D93A602-0DD1-42AE-9313-1BC82BD030E0}"/>
    <cellStyle name="標準 296" xfId="391" xr:uid="{DFE923DD-BEB5-4EF2-B0D3-5342DFD6B9B2}"/>
    <cellStyle name="標準 297" xfId="392" xr:uid="{71CC5C3E-835D-41DA-BB51-7E5A1666AAC0}"/>
    <cellStyle name="標準 298" xfId="393" xr:uid="{549799F1-D7D4-4F9E-9B19-CE39DB647F57}"/>
    <cellStyle name="標準 299" xfId="394" xr:uid="{17AC2B4B-EC45-497C-AAD6-95153ACA4E84}"/>
    <cellStyle name="標準 3" xfId="98" xr:uid="{F3F281E5-0948-4A43-80A3-22C98B7AE4A7}"/>
    <cellStyle name="標準 3 2" xfId="1762" xr:uid="{78D6199F-A043-4C4C-83B2-988EC3B158D6}"/>
    <cellStyle name="標準 3 3" xfId="1927" xr:uid="{6D364E7B-42C3-4387-8C3E-E9900677C05E}"/>
    <cellStyle name="標準 3 4" xfId="51385" xr:uid="{99D2A894-EC09-4860-9CC5-B8C796E4B87A}"/>
    <cellStyle name="標準 3 5" xfId="2360" xr:uid="{E70BE2FC-C681-4341-B2CA-0B1548C18CBB}"/>
    <cellStyle name="標準 3 6" xfId="55285" xr:uid="{F416093D-E52B-4327-BEAF-7A4DB68E2AE0}"/>
    <cellStyle name="標準 30" xfId="125" xr:uid="{770E1417-DF23-4C90-A207-0824C9480269}"/>
    <cellStyle name="標準 30 2" xfId="51412" xr:uid="{5F5E70CA-C038-4A9D-9343-2CF4367483B6}"/>
    <cellStyle name="標準 30 3" xfId="51332" xr:uid="{B7A4462F-5123-4D6D-B7AF-D1C06F81E5FC}"/>
    <cellStyle name="標準 300" xfId="395" xr:uid="{70FE3B3E-A9FA-4667-9B17-CA0DA8CE1938}"/>
    <cellStyle name="標準 301" xfId="396" xr:uid="{5D644046-A658-45C2-B394-5B06D1768AE5}"/>
    <cellStyle name="標準 302" xfId="397" xr:uid="{BF8EF4B6-F8E9-4ED2-AB73-1CC8514F33A3}"/>
    <cellStyle name="標準 303" xfId="398" xr:uid="{F3B4050C-FA5B-40A5-8141-CC481DB6748F}"/>
    <cellStyle name="標準 304" xfId="399" xr:uid="{99C039F7-045E-4A77-B522-4B88664A0103}"/>
    <cellStyle name="標準 305" xfId="400" xr:uid="{68C93656-44F7-4F8C-9644-E776B6016172}"/>
    <cellStyle name="標準 306" xfId="401" xr:uid="{C825EC17-0196-452C-9EB9-B66BAB847104}"/>
    <cellStyle name="標準 307" xfId="402" xr:uid="{07DE809F-735E-4AE2-9391-EC08C4916ED7}"/>
    <cellStyle name="標準 308" xfId="403" xr:uid="{87B31558-518F-4B2C-A9C2-AC243BAF4BAA}"/>
    <cellStyle name="標準 309" xfId="404" xr:uid="{E2FFB7EA-0B30-4CAA-95B9-3D9E5A59D5C0}"/>
    <cellStyle name="標準 31" xfId="126" xr:uid="{A406B446-0168-4410-801F-6EF0B6CCC72A}"/>
    <cellStyle name="標準 31 2" xfId="51343" xr:uid="{085DDCFA-3257-4733-A6B6-B8A7360B4022}"/>
    <cellStyle name="標準 31 3" xfId="51346" xr:uid="{DF954ED1-4049-4A8D-B266-FABE6CB8AB1F}"/>
    <cellStyle name="標準 31 4" xfId="51350" xr:uid="{69C7BFDD-8D78-4AA8-BC17-3B853DFEDC1B}"/>
    <cellStyle name="標準 31 5" xfId="51354" xr:uid="{2B55EE87-F018-4649-B369-9F03F58F1C60}"/>
    <cellStyle name="標準 31 6" xfId="51413" xr:uid="{1BC5D3DA-1392-4548-AA28-868E031C6677}"/>
    <cellStyle name="標準 31 7" xfId="51338" xr:uid="{22AA718E-CCBD-4A1D-AF2E-2403A3CB9C60}"/>
    <cellStyle name="標準 310" xfId="405" xr:uid="{072DB450-EC46-48C8-AA62-936C3BE6B5C0}"/>
    <cellStyle name="標準 311" xfId="406" xr:uid="{1A1E24A5-C282-4A82-BBF9-B341442864A5}"/>
    <cellStyle name="標準 312" xfId="407" xr:uid="{08390737-8EED-4824-9A91-3AE3531E805B}"/>
    <cellStyle name="標準 313" xfId="408" xr:uid="{8B6AC72B-FD84-483A-B473-47E68B71364C}"/>
    <cellStyle name="標準 314" xfId="409" xr:uid="{F533956D-B47E-4946-A09B-5A2FDE070570}"/>
    <cellStyle name="標準 315" xfId="410" xr:uid="{693403CA-1FA6-4D91-9477-B1407217AE59}"/>
    <cellStyle name="標準 316" xfId="411" xr:uid="{02AE4B4A-3B32-4816-B53F-6EC31F352A91}"/>
    <cellStyle name="標準 317" xfId="412" xr:uid="{D5AFFD3F-DAF5-4D70-800A-B14593943286}"/>
    <cellStyle name="標準 318" xfId="413" xr:uid="{7164D5F4-BA06-47EB-A539-A2CD3B3F73D0}"/>
    <cellStyle name="標準 319" xfId="414" xr:uid="{C8A0B56F-0175-4FC2-8154-B1EAC652E6FB}"/>
    <cellStyle name="標準 32" xfId="127" xr:uid="{7A5B8BB7-C79A-4AF1-992B-00FF1D9D606A}"/>
    <cellStyle name="標準 32 2" xfId="51342" xr:uid="{160BB8B4-7FF5-4001-96CA-6A494880FCB9}"/>
    <cellStyle name="標準 32 3" xfId="51349" xr:uid="{54759D4E-4ECE-44BC-8B93-FB94A0260AFD}"/>
    <cellStyle name="標準 32 3 2" xfId="51353" xr:uid="{64E6B60C-AF07-499F-8016-4CAEE85784BE}"/>
    <cellStyle name="標準 32 4" xfId="51414" xr:uid="{2345D9F2-72CF-44EA-96CF-F7C50E68F29C}"/>
    <cellStyle name="標準 32 5" xfId="51341" xr:uid="{04452982-8248-41B5-8F1A-141AB7B106AC}"/>
    <cellStyle name="標準 320" xfId="415" xr:uid="{1B1A6635-6F8F-43EC-812F-BA0D6F6734D8}"/>
    <cellStyle name="標準 321" xfId="416" xr:uid="{7BA2D832-B478-4785-89AC-8F07E9652357}"/>
    <cellStyle name="標準 322" xfId="417" xr:uid="{5C411347-2EE9-4898-8B8A-DDF1A339B873}"/>
    <cellStyle name="標準 323" xfId="418" xr:uid="{089D526F-1640-4B3C-B9F2-D921A338E053}"/>
    <cellStyle name="標準 324" xfId="419" xr:uid="{23E6FE61-4C87-43EB-977B-8B833C990852}"/>
    <cellStyle name="標準 325" xfId="420" xr:uid="{AE0763D6-5712-4DBC-AFAD-3213E10C5E41}"/>
    <cellStyle name="標準 326" xfId="421" xr:uid="{D7A7F995-8911-4DFD-BB36-D9BAC3A6A76C}"/>
    <cellStyle name="標準 327" xfId="422" xr:uid="{7D4FFB27-6BF9-49D2-88B8-7C5108510F3D}"/>
    <cellStyle name="標準 328" xfId="423" xr:uid="{2B763BD0-B530-4EBA-951B-6B5FF0CC5500}"/>
    <cellStyle name="標準 329" xfId="424" xr:uid="{D7BE7C54-7F91-4B7F-B646-ABAFE974CC94}"/>
    <cellStyle name="標準 33" xfId="128" xr:uid="{76870B2C-901F-46AB-82BF-CE505AECF6B3}"/>
    <cellStyle name="標準 33 2" xfId="51415" xr:uid="{FDB51F2D-9B92-494F-9948-99BCD3E6EE46}"/>
    <cellStyle name="標準 33 3" xfId="2258" xr:uid="{F893BE13-EC1E-4646-A03A-5BDA43C2E328}"/>
    <cellStyle name="標準 330" xfId="425" xr:uid="{E2BE965A-BDB9-4E36-81D3-A501276AFDCB}"/>
    <cellStyle name="標準 331" xfId="426" xr:uid="{09E26DAE-9D5B-4AF3-90F8-C1A7B97D190A}"/>
    <cellStyle name="標準 332" xfId="427" xr:uid="{F224417D-9D33-4E99-BC5A-9ADB168EBC59}"/>
    <cellStyle name="標準 333" xfId="428" xr:uid="{A628F692-3CD5-4D89-ABEF-DB7051AD50B2}"/>
    <cellStyle name="標準 334" xfId="429" xr:uid="{90701D8E-97BE-4739-AFF9-706B7CAE4437}"/>
    <cellStyle name="標準 335" xfId="430" xr:uid="{3A79EA36-7802-4D3C-80CE-2B6339372451}"/>
    <cellStyle name="標準 336" xfId="431" xr:uid="{97FB4ED5-9781-4269-8E8F-F8B546E0F842}"/>
    <cellStyle name="標準 337" xfId="432" xr:uid="{00281A7A-DB56-4F5A-B878-362EFCF67D55}"/>
    <cellStyle name="標準 338" xfId="433" xr:uid="{16E8F09F-8D60-41F8-9361-8C5D235A9AF5}"/>
    <cellStyle name="標準 339" xfId="434" xr:uid="{A6EB3A67-B6E2-4454-8F69-FEE3A5724487}"/>
    <cellStyle name="標準 34" xfId="129" xr:uid="{4798BC01-B608-45EB-A16F-BDFB1518748A}"/>
    <cellStyle name="標準 34 2" xfId="51416" xr:uid="{E22D1FDD-EF3A-4167-B205-64321F970991}"/>
    <cellStyle name="標準 34 3" xfId="51365" xr:uid="{2D9F115F-90F9-42D1-B267-F09F3CA0A157}"/>
    <cellStyle name="標準 340" xfId="435" xr:uid="{25102331-935E-4C1E-B61A-98C8AD60D263}"/>
    <cellStyle name="標準 341" xfId="436" xr:uid="{1F31B1DC-7F47-4DAE-8D95-F1F43A6D2E22}"/>
    <cellStyle name="標準 342" xfId="437" xr:uid="{BD92E6B1-8EF6-4BE9-AD45-48E8FF26C2BB}"/>
    <cellStyle name="標準 343" xfId="438" xr:uid="{B1741EF2-CAA9-4EFB-AD04-59D05442D949}"/>
    <cellStyle name="標準 344" xfId="439" xr:uid="{C438205E-54B9-45F1-8032-139F9B8ECF88}"/>
    <cellStyle name="標準 345" xfId="440" xr:uid="{2C6F7D89-069E-443B-9A44-17BBC4C57CDF}"/>
    <cellStyle name="標準 346" xfId="441" xr:uid="{2FE13E23-6CCF-4DFF-B295-B9B9A1BE17BC}"/>
    <cellStyle name="標準 347" xfId="442" xr:uid="{4E569957-49A2-4D12-9FEC-FB03BEFA9587}"/>
    <cellStyle name="標準 348" xfId="443" xr:uid="{1B435FCE-7558-46C2-A154-32ED4F476680}"/>
    <cellStyle name="標準 349" xfId="444" xr:uid="{676A360A-0ED8-4A44-8299-55DF8DDA3266}"/>
    <cellStyle name="標準 35" xfId="9" xr:uid="{C2E3F964-EA39-4D3C-9462-4E96C64743A9}"/>
    <cellStyle name="標準 35 2" xfId="130" xr:uid="{FB1B5867-A967-44DC-AD28-0CA3EEF20F04}"/>
    <cellStyle name="標準 350" xfId="445" xr:uid="{A3DA3DAB-75FD-49CC-A8F5-225FF7F4EEA1}"/>
    <cellStyle name="標準 351" xfId="446" xr:uid="{F7AA13F2-4EF9-48C7-9200-1A63AA7D89E2}"/>
    <cellStyle name="標準 352" xfId="447" xr:uid="{7653F02B-DC7F-4C0B-8CC2-F170E368AB7B}"/>
    <cellStyle name="標準 353" xfId="448" xr:uid="{123A27C3-9179-4A87-A97E-B3E4EFA86D05}"/>
    <cellStyle name="標準 354" xfId="449" xr:uid="{F5E1F6B0-8B0E-4F98-953D-F92E772FA2ED}"/>
    <cellStyle name="標準 355" xfId="450" xr:uid="{14483E18-B8EE-4E09-BEE3-1001BE820D31}"/>
    <cellStyle name="標準 356" xfId="451" xr:uid="{4E061923-86A8-42BD-ABA3-9C5A6641A992}"/>
    <cellStyle name="標準 357" xfId="452" xr:uid="{FCEC092C-A60F-4B44-B917-0504170B27CC}"/>
    <cellStyle name="標準 358" xfId="453" xr:uid="{44AB28D9-5004-4F5B-9F28-EF8665359F5E}"/>
    <cellStyle name="標準 359" xfId="454" xr:uid="{2BA77674-B141-469D-A309-6B02D7DDF4E5}"/>
    <cellStyle name="標準 36" xfId="131" xr:uid="{668B8538-D6F0-42DC-A865-E30CE5FF6431}"/>
    <cellStyle name="標準 36 2" xfId="51417" xr:uid="{7D0B9472-4487-4047-9514-2A1C8111AD58}"/>
    <cellStyle name="標準 36 3" xfId="51366" xr:uid="{6AC6840A-4962-4435-BDA3-DBD87A5823BC}"/>
    <cellStyle name="標準 360" xfId="455" xr:uid="{87538A8D-6A90-4C12-ACAA-13BFAFBA9640}"/>
    <cellStyle name="標準 361" xfId="456" xr:uid="{AD702CC6-7976-4410-B5D1-C3F985E309E1}"/>
    <cellStyle name="標準 362" xfId="457" xr:uid="{6E5B75E3-883D-4A24-8E6B-169F1F73EB27}"/>
    <cellStyle name="標準 363" xfId="458" xr:uid="{0E4E930B-3DD4-4075-8269-E50AEEE76385}"/>
    <cellStyle name="標準 364" xfId="459" xr:uid="{1E04D67C-846B-4BDA-A82A-52C676A63AC1}"/>
    <cellStyle name="標準 365" xfId="460" xr:uid="{294F0B49-5B2B-4E54-8869-D48F5EDD8793}"/>
    <cellStyle name="標準 366" xfId="461" xr:uid="{0C2AD5C0-189A-4D4D-81E9-534F04117413}"/>
    <cellStyle name="標準 367" xfId="462" xr:uid="{F08577E1-E093-4D26-940E-346795D6FC7D}"/>
    <cellStyle name="標準 368" xfId="463" xr:uid="{544954DD-AD4D-44C0-BC3A-0699D56DD766}"/>
    <cellStyle name="標準 369" xfId="464" xr:uid="{2F89B428-221B-46D6-BA65-4169CB6F2115}"/>
    <cellStyle name="標準 37" xfId="8" xr:uid="{DC3894ED-AB3D-458D-A928-6683593F1CE0}"/>
    <cellStyle name="標準 37 2" xfId="132" xr:uid="{A24130AC-9D6B-44B4-8E5E-A46FC18BF97E}"/>
    <cellStyle name="標準 370" xfId="465" xr:uid="{185EF088-8744-491D-851C-832AC326EDC4}"/>
    <cellStyle name="標準 371" xfId="466" xr:uid="{67E3C4CF-2A38-4163-AF7E-E14946C5F0A3}"/>
    <cellStyle name="標準 372" xfId="467" xr:uid="{8CEAE2F1-C04B-4D8E-A6B6-34ECD34005DC}"/>
    <cellStyle name="標準 373" xfId="468" xr:uid="{7EF99D68-C558-4734-94AB-A6B5A1EC7230}"/>
    <cellStyle name="標準 374" xfId="469" xr:uid="{DCE9D7AD-6732-459B-A920-71E8D26AE354}"/>
    <cellStyle name="標準 375" xfId="470" xr:uid="{E24F4C35-2B0E-43A5-A60B-E71791BABAEE}"/>
    <cellStyle name="標準 376" xfId="471" xr:uid="{549DF59A-51F5-48BE-94A6-82CF5FB60A30}"/>
    <cellStyle name="標準 377" xfId="472" xr:uid="{5BB3FD7A-D55D-4442-A89C-92BD3E57EC5C}"/>
    <cellStyle name="標準 378" xfId="473" xr:uid="{095B4565-9C68-4009-AD58-3683CFE9FD52}"/>
    <cellStyle name="標準 379" xfId="474" xr:uid="{3641891F-C3BB-4C80-9857-CAAA95D69108}"/>
    <cellStyle name="標準 38" xfId="133" xr:uid="{6C2729C3-4ADD-44CD-A6C5-32B030C3B78D}"/>
    <cellStyle name="標準 380" xfId="475" xr:uid="{080DD3AC-F89F-49DD-91B9-E0ACADB84BC6}"/>
    <cellStyle name="標準 381" xfId="476" xr:uid="{535EBBF3-55EE-4642-941A-D9012EE638FC}"/>
    <cellStyle name="標準 382" xfId="477" xr:uid="{156B20EB-62FB-4753-84EA-86BB8D375011}"/>
    <cellStyle name="標準 383" xfId="478" xr:uid="{1F456DED-E199-46B6-A761-C64091A08BED}"/>
    <cellStyle name="標準 384" xfId="480" xr:uid="{7F54332E-FDC3-4AA7-B402-6EF3E54EB13B}"/>
    <cellStyle name="標準 385" xfId="481" xr:uid="{444B1199-E903-47D4-86A7-E51288E6C4A3}"/>
    <cellStyle name="標準 386" xfId="482" xr:uid="{357B6490-B8CF-4366-8EB3-5DFD5052BB6B}"/>
    <cellStyle name="標準 387" xfId="483" xr:uid="{6860C0DB-5666-4DDB-8C77-6286E46A5560}"/>
    <cellStyle name="標準 388" xfId="484" xr:uid="{EDDD3F84-0269-4EE1-AF6F-EFB7AC96B68E}"/>
    <cellStyle name="標準 389" xfId="485" xr:uid="{A8935A3F-273D-4C4F-9D03-D4BCCB68D6FE}"/>
    <cellStyle name="標準 39" xfId="134" xr:uid="{0F9D6D02-819C-4DE2-B0CA-24EAACBE1492}"/>
    <cellStyle name="標準 390" xfId="486" xr:uid="{E494EFCF-BD93-4FF0-8B0B-0727DB651D6A}"/>
    <cellStyle name="標準 391" xfId="487" xr:uid="{6048928C-F877-4742-9358-64FC731068A4}"/>
    <cellStyle name="標準 392" xfId="488" xr:uid="{940DB2C1-7BF2-4684-B376-28CA3A6A5BCA}"/>
    <cellStyle name="標準 393" xfId="489" xr:uid="{58C173D7-C008-4302-A548-385D1B4CA657}"/>
    <cellStyle name="標準 394" xfId="479" xr:uid="{4F80849D-3F1E-40A3-9867-CF9C2581DA06}"/>
    <cellStyle name="標準 395" xfId="491" xr:uid="{C5AB9446-9A2D-4DB4-8035-48B3535098F6}"/>
    <cellStyle name="標準 396" xfId="492" xr:uid="{0E983752-057C-4191-B7C0-0CB5A95E677C}"/>
    <cellStyle name="標準 397" xfId="493" xr:uid="{36FCDEED-31F4-4F0C-9595-A5615132BC3B}"/>
    <cellStyle name="標準 398" xfId="494" xr:uid="{D107FC2F-C69F-47C5-AB67-A481AF81F783}"/>
    <cellStyle name="標準 399" xfId="495" xr:uid="{31F70CC7-D649-4D28-B5DD-DD29A824516D}"/>
    <cellStyle name="標準 4" xfId="99" xr:uid="{D33923AD-47B3-4B86-995E-805CF50D05B4}"/>
    <cellStyle name="標準 4 2" xfId="51386" xr:uid="{468A1D2E-BB98-47DA-ADF0-EF95A8E6E820}"/>
    <cellStyle name="標準 4 3" xfId="2361" xr:uid="{1B25238E-9EE5-4F40-A900-D921502633EE}"/>
    <cellStyle name="標準 40" xfId="135" xr:uid="{DB68ADFD-E114-4F9D-8914-BD031D22B423}"/>
    <cellStyle name="標準 400" xfId="496" xr:uid="{48BA0473-3305-427F-AA40-137C495960C0}"/>
    <cellStyle name="標準 401" xfId="497" xr:uid="{7596131A-C2DB-4EFA-AFF4-BA7761F64E99}"/>
    <cellStyle name="標準 402" xfId="498" xr:uid="{00CB717B-BF99-4A3E-8AA1-73680A569354}"/>
    <cellStyle name="標準 403" xfId="499" xr:uid="{A903F9BC-8D54-4F64-8F07-FF20FBC49FD1}"/>
    <cellStyle name="標準 404" xfId="490" xr:uid="{6795DCF8-58A0-468F-B11A-C3E0A9B1E954}"/>
    <cellStyle name="標準 405" xfId="500" xr:uid="{160351B1-B956-420C-B710-5FFB519457DD}"/>
    <cellStyle name="標準 406" xfId="501" xr:uid="{C4D6880B-8D85-47F9-A8D4-A594002A4C19}"/>
    <cellStyle name="標準 407" xfId="502" xr:uid="{6D4612D6-EC0B-4CE0-AEA3-7B44DEA04678}"/>
    <cellStyle name="標準 408" xfId="503" xr:uid="{8F8632DE-5FDA-41E9-874B-5CE67B8EFDEE}"/>
    <cellStyle name="標準 409" xfId="504" xr:uid="{C22EBC85-C2E5-428F-9143-FC1F91CB10F7}"/>
    <cellStyle name="標準 41" xfId="136" xr:uid="{E6FE4B97-4A36-435E-BBBC-B86214ED4AFE}"/>
    <cellStyle name="標準 410" xfId="505" xr:uid="{87312A23-76C5-4DEB-B720-2FE7F2D1D681}"/>
    <cellStyle name="標準 411" xfId="506" xr:uid="{0C6DDFAE-659F-456D-9E62-047EFB41A04D}"/>
    <cellStyle name="標準 412" xfId="507" xr:uid="{06D457A6-7E44-4F1A-AB68-0603D14E419E}"/>
    <cellStyle name="標準 413" xfId="508" xr:uid="{C38EB86F-C8D2-4A9F-B113-E5ED01F3988D}"/>
    <cellStyle name="標準 414" xfId="509" xr:uid="{4D2A93B7-26B0-4425-B499-324218F7DADB}"/>
    <cellStyle name="標準 415" xfId="510" xr:uid="{82DA65C6-9E3F-48D3-AB01-7EA14F68BF11}"/>
    <cellStyle name="標準 416" xfId="511" xr:uid="{FAF8FED4-101A-40A8-9C1D-A6685AA8AA5C}"/>
    <cellStyle name="標準 417" xfId="512" xr:uid="{A1FEDC37-AF81-4BA6-82F2-97A1E03A646F}"/>
    <cellStyle name="標準 418" xfId="513" xr:uid="{4D17870E-98A7-4C71-B448-2ADA6165D35F}"/>
    <cellStyle name="標準 419" xfId="514" xr:uid="{A733B761-D799-46A3-B579-915A2E87D621}"/>
    <cellStyle name="標準 42" xfId="137" xr:uid="{5B48CFF1-AAC3-4E2F-B221-C07E8D5E6109}"/>
    <cellStyle name="標準 420" xfId="515" xr:uid="{958A5680-45C6-4FE3-871F-0A7C46E4BBDC}"/>
    <cellStyle name="標準 421" xfId="516" xr:uid="{B06BF424-DED5-4154-A6BC-BE34099BF4F6}"/>
    <cellStyle name="標準 422" xfId="517" xr:uid="{7CED9DCF-DA46-43B3-8E49-3A3EFF4B91E6}"/>
    <cellStyle name="標準 423" xfId="518" xr:uid="{D3FF9BB3-3994-4DD7-881E-2E8BBF2ACAE2}"/>
    <cellStyle name="標準 424" xfId="519" xr:uid="{12068A5D-A9A0-4860-AD1F-599ECEB10F2C}"/>
    <cellStyle name="標準 425" xfId="520" xr:uid="{C29A5F8B-3CCC-475A-B5BD-E0821DAE7936}"/>
    <cellStyle name="標準 426" xfId="521" xr:uid="{016CC7DB-3B42-43C6-BAF6-D59938DE448F}"/>
    <cellStyle name="標準 427" xfId="522" xr:uid="{5E6F6252-C0A8-4285-8F92-ACCF9900FE53}"/>
    <cellStyle name="標準 428" xfId="523" xr:uid="{D99B86BF-26BE-4B6E-8570-EE52AD55A588}"/>
    <cellStyle name="標準 429" xfId="524" xr:uid="{83319420-987F-4B23-A109-B16421121426}"/>
    <cellStyle name="標準 43" xfId="138" xr:uid="{D37F4C32-F0CF-4153-8640-DD342609FEAA}"/>
    <cellStyle name="標準 430" xfId="525" xr:uid="{7902CB29-8904-4D61-9036-42DDD1335DCD}"/>
    <cellStyle name="標準 431" xfId="526" xr:uid="{6C037657-7E5D-4AE0-93C3-58F996A1C607}"/>
    <cellStyle name="標準 432" xfId="527" xr:uid="{2D9DC7A4-A3AE-4F2E-9306-501799D9A1B1}"/>
    <cellStyle name="標準 433" xfId="528" xr:uid="{AE413138-C40B-420F-A200-E900599B168B}"/>
    <cellStyle name="標準 434" xfId="529" xr:uid="{D8561FEB-A646-4540-94EC-387C84E014A7}"/>
    <cellStyle name="標準 435" xfId="530" xr:uid="{7F986CB9-6DBE-445B-980E-3CDBE3D5AEC3}"/>
    <cellStyle name="標準 436" xfId="531" xr:uid="{606126B3-33D7-4DC7-97C3-B69D22F91A3B}"/>
    <cellStyle name="標準 437" xfId="532" xr:uid="{D17A13FF-1F2E-4A87-992F-56F5BA58F8BF}"/>
    <cellStyle name="標準 438" xfId="533" xr:uid="{1FBE5F55-C87C-429A-A4EC-2E371F529A29}"/>
    <cellStyle name="標準 439" xfId="534" xr:uid="{057E020F-498B-422C-ACD4-F0B8635D2816}"/>
    <cellStyle name="標準 44" xfId="139" xr:uid="{85234DF4-7619-4E0B-842D-C117C4CBAA48}"/>
    <cellStyle name="標準 440" xfId="535" xr:uid="{70692F22-31C8-4544-890F-57238DB29F64}"/>
    <cellStyle name="標準 441" xfId="536" xr:uid="{51DA577D-EBAE-4684-B18F-66D59A038044}"/>
    <cellStyle name="標準 442" xfId="537" xr:uid="{91D4F98C-95BC-4D17-9C47-080EEC6E0078}"/>
    <cellStyle name="標準 443" xfId="538" xr:uid="{F18147B4-EA73-407E-BF5A-087FEE4885A6}"/>
    <cellStyle name="標準 444" xfId="539" xr:uid="{35189610-62B0-4025-BF10-80EEFF38672C}"/>
    <cellStyle name="標準 445" xfId="540" xr:uid="{8F208B5D-7279-44FE-850E-9D98A6D05601}"/>
    <cellStyle name="標準 446" xfId="541" xr:uid="{977DF5CC-1DBE-4846-BA6A-58C3A5C7F506}"/>
    <cellStyle name="標準 447" xfId="542" xr:uid="{8100F119-1FD6-4979-835B-D26E5BEF28BE}"/>
    <cellStyle name="標準 448" xfId="543" xr:uid="{001E8372-FB87-4D18-A3C3-87F3CCA542C0}"/>
    <cellStyle name="標準 449" xfId="544" xr:uid="{A970BFAB-F036-472E-874B-13F043A3164B}"/>
    <cellStyle name="標準 45" xfId="140" xr:uid="{E98F3A37-8294-4FA1-9FE2-DA9918BCB41F}"/>
    <cellStyle name="標準 450" xfId="545" xr:uid="{5A1B3E68-0974-4CFC-9362-F6429A35953B}"/>
    <cellStyle name="標準 451" xfId="546" xr:uid="{F5EA5BC1-F6DA-44E0-A365-4E5DFB3F866D}"/>
    <cellStyle name="標準 452" xfId="547" xr:uid="{92B4E033-4CDB-45F2-A64A-6A14F2B8C5BD}"/>
    <cellStyle name="標準 453" xfId="548" xr:uid="{47436CBE-AF32-458C-A756-9405358581D7}"/>
    <cellStyle name="標準 454" xfId="549" xr:uid="{D37AE821-2E98-4B85-8BFF-5CA6F6DB2188}"/>
    <cellStyle name="標準 455" xfId="550" xr:uid="{3A95F4EC-78B4-4C6B-89CF-9873D9E78612}"/>
    <cellStyle name="標準 456" xfId="551" xr:uid="{41F39B65-7988-4920-9240-2051C25A9074}"/>
    <cellStyle name="標準 457" xfId="552" xr:uid="{C13FD092-BDDB-464E-96B1-5776BCCAD3D0}"/>
    <cellStyle name="標準 458" xfId="553" xr:uid="{0D37F091-1483-4BA7-B390-4C56DFD23C34}"/>
    <cellStyle name="標準 459" xfId="554" xr:uid="{6681647E-A1D4-40BE-AC6C-B0E61ED81CE0}"/>
    <cellStyle name="標準 46" xfId="141" xr:uid="{61C75D01-7073-4D35-BF9F-6CE3F3940F57}"/>
    <cellStyle name="標準 460" xfId="556" xr:uid="{38EB6385-023B-4227-BE57-863CB11C7508}"/>
    <cellStyle name="標準 461" xfId="557" xr:uid="{072148E8-A408-4AC9-89FC-8B28F82B46DC}"/>
    <cellStyle name="標準 462" xfId="558" xr:uid="{B1B7A2F2-F117-40B2-80E7-8D2F3B5B35EE}"/>
    <cellStyle name="標準 463" xfId="559" xr:uid="{12162885-7CD3-4027-B5AE-52BAA09DD8CC}"/>
    <cellStyle name="標準 464" xfId="560" xr:uid="{FCD21BBF-7E14-48C9-8FAC-FF2AC4B5762A}"/>
    <cellStyle name="標準 465" xfId="561" xr:uid="{0B5DA158-5802-4AC0-8769-E9D771B68A01}"/>
    <cellStyle name="標準 466" xfId="562" xr:uid="{DE1E346A-5C92-4B6D-8A84-870C8E148158}"/>
    <cellStyle name="標準 467" xfId="563" xr:uid="{D2318565-60AA-4D79-9D7F-310DF602D8E0}"/>
    <cellStyle name="標準 468" xfId="564" xr:uid="{98086365-DE24-491F-98FC-805525D04820}"/>
    <cellStyle name="標準 469" xfId="565" xr:uid="{C6F37666-B4EB-4772-B932-620417AD5CBC}"/>
    <cellStyle name="標準 47" xfId="142" xr:uid="{E8F1D8C7-EFB3-4325-B621-BC275636042E}"/>
    <cellStyle name="標準 470" xfId="566" xr:uid="{11C4303C-AF32-4E9D-BA01-09ECF8B6DF97}"/>
    <cellStyle name="標準 471" xfId="567" xr:uid="{037496DC-1A6E-4ACA-B4D7-9C074B9282FF}"/>
    <cellStyle name="標準 472" xfId="568" xr:uid="{17E50451-C4EF-4D1B-9825-71712AD6AEAC}"/>
    <cellStyle name="標準 473" xfId="569" xr:uid="{097FB247-560E-4A39-BA1D-70279DF81C8B}"/>
    <cellStyle name="標準 474" xfId="570" xr:uid="{4CCB6ECD-7881-4632-A55B-3DE9BA5CD4BB}"/>
    <cellStyle name="標準 475" xfId="571" xr:uid="{6F53DA67-F86D-454B-A765-749EE7876372}"/>
    <cellStyle name="標準 476" xfId="572" xr:uid="{D4BB00AE-8EDC-4EDE-9C1E-174C925C649F}"/>
    <cellStyle name="標準 477" xfId="573" xr:uid="{BB25A880-E8DF-4A7A-A2C1-3D08088C7F6A}"/>
    <cellStyle name="標準 478" xfId="574" xr:uid="{AAD7494D-863C-48CB-90DA-6C7F0D71DF1F}"/>
    <cellStyle name="標準 479" xfId="575" xr:uid="{2D3A7562-D179-4128-A8A5-84C7BFF19D53}"/>
    <cellStyle name="標準 48" xfId="143" xr:uid="{2B1FBD61-FE10-4245-89E6-72DC5133F5E4}"/>
    <cellStyle name="標準 480" xfId="576" xr:uid="{6BC75C76-5B93-4431-BA0F-07CE4C4FC050}"/>
    <cellStyle name="標準 481" xfId="577" xr:uid="{89EBF0E5-19E9-46BB-92DF-07B3947087D3}"/>
    <cellStyle name="標準 482" xfId="578" xr:uid="{E6ED244E-8F34-4701-A747-8C46B0A810E5}"/>
    <cellStyle name="標準 483" xfId="579" xr:uid="{17FAADE2-2D9D-4F9D-A332-B87630034D9C}"/>
    <cellStyle name="標準 484" xfId="580" xr:uid="{5E416DBE-805F-425F-8388-79E767C0CD44}"/>
    <cellStyle name="標準 485" xfId="581" xr:uid="{EED45829-661B-43ED-B92F-74FA55EED597}"/>
    <cellStyle name="標準 486" xfId="582" xr:uid="{09F11F4F-A7E5-448D-92F3-3179236AD744}"/>
    <cellStyle name="標準 487" xfId="583" xr:uid="{19D112A5-6A4A-479C-B7BB-A6B82798C8FA}"/>
    <cellStyle name="標準 488" xfId="584" xr:uid="{5C2BF688-AE81-4E71-BA89-EE0F455D8254}"/>
    <cellStyle name="標準 489" xfId="585" xr:uid="{1DB86BE2-D966-4B83-BF08-F6FF690405D2}"/>
    <cellStyle name="標準 49" xfId="144" xr:uid="{1392D1F3-C179-46C4-9225-3F05FD07C6BD}"/>
    <cellStyle name="標準 490" xfId="586" xr:uid="{90C7542C-9271-4095-868C-9D369807C166}"/>
    <cellStyle name="標準 491" xfId="587" xr:uid="{CD6634E5-35B6-4273-BB7D-196A348E05CC}"/>
    <cellStyle name="標準 492" xfId="588" xr:uid="{65E9ACDE-4867-4C60-BCD6-D83C47216625}"/>
    <cellStyle name="標準 493" xfId="589" xr:uid="{4CF05104-96B1-4FAF-9F5C-E9724C3174F8}"/>
    <cellStyle name="標準 494" xfId="555" xr:uid="{462F9046-1713-43F7-9FD7-A36DAF438B22}"/>
    <cellStyle name="標準 495" xfId="590" xr:uid="{F61E4B51-DD8F-4BBA-8177-C65899265483}"/>
    <cellStyle name="標準 496" xfId="591" xr:uid="{5DBDCA77-4D0A-4D42-9A3F-4499DF454D42}"/>
    <cellStyle name="標準 497" xfId="592" xr:uid="{1C1661CF-AFA8-4E20-A513-9E09E1CA6004}"/>
    <cellStyle name="標準 498" xfId="593" xr:uid="{D941ABE6-7A2F-45F3-9A66-BC4A9B45D0F8}"/>
    <cellStyle name="標準 499" xfId="594" xr:uid="{D490D42F-FF0C-40A6-9FE8-B46C49CB5EB3}"/>
    <cellStyle name="標準 5" xfId="100" xr:uid="{69EBE537-C3DC-4551-A5E7-5835091A0327}"/>
    <cellStyle name="標準 5 2" xfId="51387" xr:uid="{43E70E66-DAA4-45DE-B1EB-FEE9DE06C20B}"/>
    <cellStyle name="標準 5 3" xfId="2252" xr:uid="{A3C58BBC-D15E-48E2-97B7-C37099DCFDCA}"/>
    <cellStyle name="標準 50" xfId="145" xr:uid="{8B8592DD-EE87-4BB0-ABE5-B8F57D9059A3}"/>
    <cellStyle name="標準 500" xfId="595" xr:uid="{51A3B509-9A13-4790-A036-93CFCE1A0B4A}"/>
    <cellStyle name="標準 501" xfId="596" xr:uid="{D7FD8016-9E0F-42CA-9581-9D296F50879D}"/>
    <cellStyle name="標準 502" xfId="597" xr:uid="{E44AF088-771D-4505-BCBC-537D68BA529C}"/>
    <cellStyle name="標準 503" xfId="598" xr:uid="{72EE7618-9B13-444F-86A3-B0ABD72AF611}"/>
    <cellStyle name="標準 504" xfId="599" xr:uid="{D140FC29-1149-4E08-93B1-DB420A3D32A5}"/>
    <cellStyle name="標準 505" xfId="600" xr:uid="{020FD79A-D445-42AA-8F89-D4FA4E676B41}"/>
    <cellStyle name="標準 506" xfId="601" xr:uid="{8C2BACC4-F0B1-43F7-B598-BBE7F8F19A19}"/>
    <cellStyle name="標準 507" xfId="602" xr:uid="{4061C856-6231-4650-9A68-DDBEBE2B73E6}"/>
    <cellStyle name="標準 508" xfId="603" xr:uid="{E46600F1-DD12-4030-B39E-50796DEE3B50}"/>
    <cellStyle name="標準 509" xfId="604" xr:uid="{C1770D36-CFA2-4B7D-9426-020437680650}"/>
    <cellStyle name="標準 51" xfId="146" xr:uid="{532CFED5-252F-4031-9274-1958D9D6D888}"/>
    <cellStyle name="標準 510" xfId="605" xr:uid="{BA2033D6-616E-4B1B-935C-DF78AB1FAF58}"/>
    <cellStyle name="標準 511" xfId="606" xr:uid="{B889F27D-8883-467A-A5C0-171F1C6A6F04}"/>
    <cellStyle name="標準 512" xfId="607" xr:uid="{3459E836-A63D-495F-91FD-B79A371F8C31}"/>
    <cellStyle name="標準 513" xfId="608" xr:uid="{41CBB811-76D9-4DAA-86EC-EA6AD10E2097}"/>
    <cellStyle name="標準 514" xfId="609" xr:uid="{FAF857DC-3459-413D-A9BF-0DF7B2E9380C}"/>
    <cellStyle name="標準 515" xfId="610" xr:uid="{5AFAAF1C-0B2E-4635-95BE-B9B8C633925C}"/>
    <cellStyle name="標準 516" xfId="611" xr:uid="{8A6B0C8A-6B67-489E-88DB-7CB9E4AB1EEA}"/>
    <cellStyle name="標準 517" xfId="612" xr:uid="{87DE034F-055E-418C-B8AD-5BEFB1DD2AD9}"/>
    <cellStyle name="標準 518" xfId="613" xr:uid="{39D2636D-5C26-4539-86AE-487BA421B354}"/>
    <cellStyle name="標準 519" xfId="614" xr:uid="{4A699131-6DE0-4AF0-B70A-BF55011CF9F9}"/>
    <cellStyle name="標準 52" xfId="147" xr:uid="{220AE729-2E08-4830-BB80-226F102EA442}"/>
    <cellStyle name="標準 520" xfId="615" xr:uid="{736F3309-7B3E-4EF2-B8BE-8C004C5DC24D}"/>
    <cellStyle name="標準 521" xfId="616" xr:uid="{A826C46D-8CD9-4F29-8DB5-E1BB7419C40F}"/>
    <cellStyle name="標準 522" xfId="617" xr:uid="{E3EFFB91-A944-414A-9223-6F327578CF5B}"/>
    <cellStyle name="標準 523" xfId="618" xr:uid="{0FA55B2E-9147-42E7-8621-6992B1BEB26F}"/>
    <cellStyle name="標準 524" xfId="619" xr:uid="{1F8BBD7A-DC6E-44D7-BBC0-EECDA492F2B9}"/>
    <cellStyle name="標準 525" xfId="620" xr:uid="{18DDDC54-1352-4EAE-9D12-26FBAB26A51B}"/>
    <cellStyle name="標準 526" xfId="621" xr:uid="{A9D28F5F-E859-48FF-AC83-5B5CF3290E73}"/>
    <cellStyle name="標準 527" xfId="622" xr:uid="{5CB8E256-D3A7-4F1C-AA5D-B6B21ADD3CF1}"/>
    <cellStyle name="標準 528" xfId="623" xr:uid="{58952628-0C6D-40AA-976D-F10AEC6E523D}"/>
    <cellStyle name="標準 529" xfId="624" xr:uid="{21B05049-83B3-4BEF-BC09-EAA0DC13B292}"/>
    <cellStyle name="標準 53" xfId="148" xr:uid="{15899A4B-0DDB-4956-A80F-205C7B06DA5B}"/>
    <cellStyle name="標準 530" xfId="625" xr:uid="{95085760-AF39-4026-B0AF-7B9B5694DDE7}"/>
    <cellStyle name="標準 531" xfId="626" xr:uid="{6FCEDA43-0B8B-468B-AC9A-9F5A4B1B4827}"/>
    <cellStyle name="標準 532" xfId="627" xr:uid="{7F3A16B9-F572-4BF1-801D-DAF97A08E6B5}"/>
    <cellStyle name="標準 533" xfId="628" xr:uid="{CE236951-8E9B-489E-A481-D4808545F92A}"/>
    <cellStyle name="標準 534" xfId="629" xr:uid="{05897B86-57AE-47DD-AAA5-FC61AC838B4A}"/>
    <cellStyle name="標準 535" xfId="630" xr:uid="{1C902966-CDAF-4F12-88A0-137A384CF852}"/>
    <cellStyle name="標準 536" xfId="631" xr:uid="{C33C56C4-9F19-4723-B6C2-638433973A7F}"/>
    <cellStyle name="標準 537" xfId="632" xr:uid="{1EB7A3E0-39A1-4863-B73D-7D5628BEFD1E}"/>
    <cellStyle name="標準 538" xfId="633" xr:uid="{2EEB4B93-93B1-4399-89CB-0FF9091B1A31}"/>
    <cellStyle name="標準 539" xfId="634" xr:uid="{4245EF55-EFEC-44A0-A228-05B630F39BAD}"/>
    <cellStyle name="標準 54" xfId="149" xr:uid="{C0EA9D03-0201-4B60-96A0-D04516172FB8}"/>
    <cellStyle name="標準 540" xfId="635" xr:uid="{0A75E81B-17F1-4D5C-A0AA-E55970045DAC}"/>
    <cellStyle name="標準 541" xfId="636" xr:uid="{48802D00-882A-4D23-9934-B6F50D2E3D09}"/>
    <cellStyle name="標準 542" xfId="637" xr:uid="{5AF04B93-72D7-4DD9-923B-36A11838D77E}"/>
    <cellStyle name="標準 543" xfId="638" xr:uid="{8D8C5DF1-3A4E-4AF4-9939-CEB4F9167B44}"/>
    <cellStyle name="標準 544" xfId="639" xr:uid="{10A0302F-2502-4585-A6DE-D268E63B6085}"/>
    <cellStyle name="標準 545" xfId="640" xr:uid="{31C172E2-9400-48A9-A8AF-35E9206438AE}"/>
    <cellStyle name="標準 546" xfId="641" xr:uid="{C9D4CDC3-5E3C-42B6-86A2-12F073D6ACD1}"/>
    <cellStyle name="標準 547" xfId="642" xr:uid="{A67911FE-D366-4A84-AA23-02F875358E26}"/>
    <cellStyle name="標準 548" xfId="643" xr:uid="{1E8169CB-B864-4EA8-BE7B-5759DA8FFAFE}"/>
    <cellStyle name="標準 549" xfId="644" xr:uid="{405FC6A9-ACC0-4090-A4C8-55EBFEE687D6}"/>
    <cellStyle name="標準 55" xfId="150" xr:uid="{2D2AE780-5495-4ED2-AAF2-D49C3AB0B4EC}"/>
    <cellStyle name="標準 550" xfId="645" xr:uid="{6DED3F4D-EDFA-4D59-8B6E-02DBEFBF74AC}"/>
    <cellStyle name="標準 551" xfId="646" xr:uid="{BC79ADC3-4D60-4D3C-A933-F6F007155789}"/>
    <cellStyle name="標準 552" xfId="647" xr:uid="{0EF22357-7EA5-471A-863A-E8B26962C8FB}"/>
    <cellStyle name="標準 553" xfId="648" xr:uid="{BC761A04-25CB-4748-9343-639702FB5517}"/>
    <cellStyle name="標準 554" xfId="649" xr:uid="{0FD927C5-62B0-49F2-A735-8BB15C3F4736}"/>
    <cellStyle name="標準 555" xfId="650" xr:uid="{46B34880-8765-4642-B21B-308197FC4404}"/>
    <cellStyle name="標準 556" xfId="651" xr:uid="{380566D8-62D4-4111-A9A8-C339B3A79FB0}"/>
    <cellStyle name="標準 557" xfId="652" xr:uid="{079521D0-B381-42D0-9495-0ADAD34B8685}"/>
    <cellStyle name="標準 558" xfId="654" xr:uid="{5C53367F-BA95-40AD-AAD1-77437C9BB2B6}"/>
    <cellStyle name="標準 559" xfId="653" xr:uid="{A7ECA9FD-3BB6-43C2-8798-635D90E1B207}"/>
    <cellStyle name="標準 56" xfId="151" xr:uid="{1F5B4A78-AF1F-4401-B8B8-39D62282D594}"/>
    <cellStyle name="標準 560" xfId="655" xr:uid="{74F76F80-4026-44D3-91D2-7D57A7AE1F27}"/>
    <cellStyle name="標準 561" xfId="656" xr:uid="{5600FB16-5C8F-486D-9ACF-8427F7788DCA}"/>
    <cellStyle name="標準 562" xfId="657" xr:uid="{4B15C42D-71C9-4F0D-AEF0-042996738BAD}"/>
    <cellStyle name="標準 563" xfId="658" xr:uid="{BEF5CC19-EAB0-4EE2-92D7-AE31C4624F43}"/>
    <cellStyle name="標準 564" xfId="659" xr:uid="{35CEA35B-8A2E-446A-AECC-BE0CC24E3B31}"/>
    <cellStyle name="標準 565" xfId="660" xr:uid="{45310F5B-DB01-4D9C-9D3D-46C4124349F6}"/>
    <cellStyle name="標準 566" xfId="661" xr:uid="{F8D27FB3-41DC-4159-8C88-8B285FDA0CF5}"/>
    <cellStyle name="標準 567" xfId="662" xr:uid="{CC9A5184-12DD-4F56-8163-B68738666C2E}"/>
    <cellStyle name="標準 568" xfId="663" xr:uid="{4ACD1B16-7AEB-4192-84A5-0552E5A0F0CF}"/>
    <cellStyle name="標準 569" xfId="664" xr:uid="{9595161C-8317-4E47-9B35-EDC0C242CF9A}"/>
    <cellStyle name="標準 57" xfId="152" xr:uid="{FE387556-AE11-4874-B96D-AADB095E131C}"/>
    <cellStyle name="標準 570" xfId="665" xr:uid="{B5BF2401-ED89-4D78-893A-0A5E84AEED56}"/>
    <cellStyle name="標準 571" xfId="666" xr:uid="{A28B8590-FCF7-4A99-AF6F-6D0A3470F5C2}"/>
    <cellStyle name="標準 572" xfId="667" xr:uid="{DFDB124B-34FF-434E-B1A7-A54F35466A58}"/>
    <cellStyle name="標準 573" xfId="668" xr:uid="{0E0E840A-900B-4EDE-A8C7-308C88F93DF7}"/>
    <cellStyle name="標準 574" xfId="669" xr:uid="{7667EFA7-4436-452B-9137-5CB5F3EE6179}"/>
    <cellStyle name="標準 575" xfId="670" xr:uid="{0B38DDB1-16F7-4A9C-B11C-82641E3E405E}"/>
    <cellStyle name="標準 576" xfId="671" xr:uid="{D96C73E5-29AE-4BEC-B704-65D0E31D9A05}"/>
    <cellStyle name="標準 577" xfId="672" xr:uid="{589C1B5E-E5A2-4F2C-90CB-FA9309CE6138}"/>
    <cellStyle name="標準 578" xfId="673" xr:uid="{4999024A-C70E-4F2B-8731-3AAC689A6342}"/>
    <cellStyle name="標準 579" xfId="674" xr:uid="{62BC3816-AA12-4F55-9F82-1262BAB685B5}"/>
    <cellStyle name="標準 58" xfId="153" xr:uid="{594B0844-3E44-4D08-99F7-EE3925098307}"/>
    <cellStyle name="標準 580" xfId="675" xr:uid="{5B9AC283-2310-4ABE-81A3-DC689C3FD272}"/>
    <cellStyle name="標準 581" xfId="676" xr:uid="{9DCA600D-5687-4DD0-8C68-7F3DA127C24E}"/>
    <cellStyle name="標準 582" xfId="677" xr:uid="{F23AC855-8651-49FD-81DA-56C055CC2139}"/>
    <cellStyle name="標準 583" xfId="678" xr:uid="{D7AAEA01-4D9B-4CA0-81D1-6A8CF57BBD80}"/>
    <cellStyle name="標準 584" xfId="679" xr:uid="{E7ABC125-9C3F-47E1-ABAF-769BF6DC924B}"/>
    <cellStyle name="標準 585" xfId="680" xr:uid="{1CDCCF3A-620C-45B9-A711-6D06D183B873}"/>
    <cellStyle name="標準 586" xfId="681" xr:uid="{6F62A7F2-DB5B-4320-9461-7849EF9D24DB}"/>
    <cellStyle name="標準 587" xfId="682" xr:uid="{176997A7-7A1C-48E6-83A7-E98831E062CE}"/>
    <cellStyle name="標準 588" xfId="683" xr:uid="{6AEF6431-61F6-4859-8140-CB4A930F3E94}"/>
    <cellStyle name="標準 589" xfId="684" xr:uid="{C637AB30-30BD-443E-BCD2-1BFA3AA97006}"/>
    <cellStyle name="標準 59" xfId="154" xr:uid="{521AD70E-D69B-4023-A6D0-BCB98308D188}"/>
    <cellStyle name="標準 590" xfId="685" xr:uid="{E762A2D4-5AB9-4F44-B73C-AC5AFADF9697}"/>
    <cellStyle name="標準 591" xfId="686" xr:uid="{1EC293CD-0415-42EF-991D-810D8DF9E75E}"/>
    <cellStyle name="標準 592" xfId="687" xr:uid="{42732C6A-6124-45F3-8A87-1FA98B667943}"/>
    <cellStyle name="標準 593" xfId="688" xr:uid="{45A4BE7B-2E46-4083-A9DF-DC3418D85D22}"/>
    <cellStyle name="標準 594" xfId="689" xr:uid="{74F5BCB9-60AA-4EAE-BFF7-A74904BF66E8}"/>
    <cellStyle name="標準 595" xfId="690" xr:uid="{0DA11E73-86C5-49CE-A66C-1D61A0BBD76C}"/>
    <cellStyle name="標準 596" xfId="691" xr:uid="{1D959291-C751-47FA-89D1-38D703DDAD55}"/>
    <cellStyle name="標準 597" xfId="692" xr:uid="{834F504A-AC5D-428F-8CFF-E8862B9BB620}"/>
    <cellStyle name="標準 598" xfId="693" xr:uid="{93E733E0-D889-4034-8235-3D5EFB32E661}"/>
    <cellStyle name="標準 599" xfId="694" xr:uid="{C59EBFB4-41AB-41D4-B104-F26325231796}"/>
    <cellStyle name="標準 6" xfId="101" xr:uid="{7B51532D-6D70-4BE5-BD12-9DAE1A1BB208}"/>
    <cellStyle name="標準 6 2" xfId="51388" xr:uid="{47E6C3A7-F572-4C1D-BB7D-4EA274708741}"/>
    <cellStyle name="標準 6 3" xfId="2362" xr:uid="{EB68964C-69B3-4A1D-9868-CB3BDA0B1B87}"/>
    <cellStyle name="標準 60" xfId="155" xr:uid="{40A9260A-9EB1-4ECB-A460-D76B872577F9}"/>
    <cellStyle name="標準 600" xfId="695" xr:uid="{CCBBC152-15B3-4CBE-9858-E41FAA1F8ABF}"/>
    <cellStyle name="標準 601" xfId="696" xr:uid="{97840485-A60A-45A9-835F-7A52F5B63801}"/>
    <cellStyle name="標準 602" xfId="697" xr:uid="{60B21C65-2CEA-472A-9DFB-E0C91F72A9F4}"/>
    <cellStyle name="標準 603" xfId="698" xr:uid="{9279E93C-E9C0-4BFD-B836-8C01CE41FA15}"/>
    <cellStyle name="標準 604" xfId="699" xr:uid="{9B104EA0-FEA3-4955-96BC-0C1C6AF7EEA4}"/>
    <cellStyle name="標準 605" xfId="700" xr:uid="{1AA94596-109D-480A-B74C-6B3AC8D96655}"/>
    <cellStyle name="標準 606" xfId="701" xr:uid="{9393DA19-CF08-4C43-AED7-44EF07882685}"/>
    <cellStyle name="標準 607" xfId="702" xr:uid="{47B7D951-8DCB-4571-BA3B-6568CF18790D}"/>
    <cellStyle name="標準 608" xfId="703" xr:uid="{D3FDF355-2883-4764-8EF7-162D332B626B}"/>
    <cellStyle name="標準 609" xfId="704" xr:uid="{11B8EE5D-93C3-41ED-AB3A-8161181AC3B2}"/>
    <cellStyle name="標準 61" xfId="156" xr:uid="{1CC0440E-B962-4DE7-830A-011628282E1C}"/>
    <cellStyle name="標準 610" xfId="705" xr:uid="{317490BE-1B9F-4ADF-B6A1-7F49E2A17CCC}"/>
    <cellStyle name="標準 611" xfId="706" xr:uid="{C1C6819F-8DC6-4F38-BC63-0ABC283187C2}"/>
    <cellStyle name="標準 612" xfId="707" xr:uid="{9D67BA16-FE8C-4607-9E91-16BEDC1CE2EF}"/>
    <cellStyle name="標準 613" xfId="708" xr:uid="{D0EB7CDE-355D-4DB3-8C1C-4BD8E1C3131F}"/>
    <cellStyle name="標準 614" xfId="709" xr:uid="{D109A696-719E-4EEC-99BB-9DB14BEADECF}"/>
    <cellStyle name="標準 615" xfId="710" xr:uid="{D1DEF14A-0DF8-41F9-8D6E-8DE220B75168}"/>
    <cellStyle name="標準 616" xfId="711" xr:uid="{D64C0ADC-4C19-401B-9242-A8AE2E31A6B4}"/>
    <cellStyle name="標準 617" xfId="712" xr:uid="{6D536A4F-C60F-4838-A4F6-8435AD9DCE6E}"/>
    <cellStyle name="標準 618" xfId="713" xr:uid="{4CF39075-FA69-496E-82B3-659FB9D13530}"/>
    <cellStyle name="標準 619" xfId="714" xr:uid="{565AADAE-693C-458E-88EF-C98650A11457}"/>
    <cellStyle name="標準 62" xfId="157" xr:uid="{091BF3CF-72B4-4975-87CB-85BD80357F00}"/>
    <cellStyle name="標準 620" xfId="715" xr:uid="{CAF7D2D5-7A8E-4F50-958C-D1EE64D65196}"/>
    <cellStyle name="標準 621" xfId="716" xr:uid="{80684E6F-47F7-4A90-B159-32878B08B209}"/>
    <cellStyle name="標準 622" xfId="717" xr:uid="{B916BDAE-32F1-4EBD-8F00-FD0F702E38E6}"/>
    <cellStyle name="標準 623" xfId="718" xr:uid="{18D673D4-F5C0-458B-8DCC-BC3E98E2F2A4}"/>
    <cellStyle name="標準 624" xfId="719" xr:uid="{1A1A986E-70D9-4D1A-B2DF-B939A6D19734}"/>
    <cellStyle name="標準 625" xfId="720" xr:uid="{DDE4CE3A-56CD-4672-BB03-6EC31E094AC2}"/>
    <cellStyle name="標準 626" xfId="721" xr:uid="{4135C716-3DD4-416E-A43E-06B063704874}"/>
    <cellStyle name="標準 627" xfId="722" xr:uid="{5EAAC91E-86EB-4C09-AD93-E8E3A6499110}"/>
    <cellStyle name="標準 628" xfId="723" xr:uid="{6AD87243-37B3-476C-94A6-32D602A05582}"/>
    <cellStyle name="標準 629" xfId="724" xr:uid="{22AF4F63-1699-41C2-9021-AB51CEF88513}"/>
    <cellStyle name="標準 63" xfId="158" xr:uid="{BF8F286E-5489-4AC6-968B-91B9B1B094FF}"/>
    <cellStyle name="標準 630" xfId="725" xr:uid="{D5F9151C-EE6F-4274-BFAF-858A1A936FC7}"/>
    <cellStyle name="標準 631" xfId="726" xr:uid="{69BD0BFA-C838-45E8-BEBE-AADCD077DDE4}"/>
    <cellStyle name="標準 632" xfId="727" xr:uid="{E7BBBCE0-AD2A-440F-8645-D5FF778A75C2}"/>
    <cellStyle name="標準 633" xfId="728" xr:uid="{F2E389DC-A1FF-4850-874D-105AEA447238}"/>
    <cellStyle name="標準 634" xfId="729" xr:uid="{5146DE91-03C3-48E5-8E03-BDAC2D2F2D16}"/>
    <cellStyle name="標準 635" xfId="730" xr:uid="{C11A9701-70D6-476C-9A31-EAEE81A68C65}"/>
    <cellStyle name="標準 636" xfId="731" xr:uid="{B018BF86-4C0D-42BF-8BF1-E0029C5CAF01}"/>
    <cellStyle name="標準 637" xfId="732" xr:uid="{8B9D17E5-7CEE-4091-83FD-45ADE73B84C5}"/>
    <cellStyle name="標準 638" xfId="733" xr:uid="{C84987FF-20BF-42B0-B384-58E7BE2F219B}"/>
    <cellStyle name="標準 639" xfId="734" xr:uid="{CF034385-0625-4055-945F-B3E41BC13529}"/>
    <cellStyle name="標準 64" xfId="159" xr:uid="{3C7B57C3-6A45-4571-ABD1-D6706274809C}"/>
    <cellStyle name="標準 640" xfId="735" xr:uid="{51FDB9F5-78BC-4755-A979-3CDD0565F722}"/>
    <cellStyle name="標準 641" xfId="736" xr:uid="{0F1E0C20-4CFD-41AC-8AC7-122074099B32}"/>
    <cellStyle name="標準 642" xfId="737" xr:uid="{D8C1BC70-3823-48D8-9973-A39278C26D8F}"/>
    <cellStyle name="標準 643" xfId="738" xr:uid="{7124DE69-8687-494E-91F6-995C56931F94}"/>
    <cellStyle name="標準 644" xfId="739" xr:uid="{92B63B24-E248-4421-971D-07683CBB2232}"/>
    <cellStyle name="標準 645" xfId="740" xr:uid="{4ADACBE3-4B70-445E-8F22-322E8659A6A3}"/>
    <cellStyle name="標準 646" xfId="741" xr:uid="{6A2842FA-AA81-4827-9671-46309AA32415}"/>
    <cellStyle name="標準 647" xfId="742" xr:uid="{7E5CF87C-D1CC-45E6-A9E5-1D8D7922B279}"/>
    <cellStyle name="標準 648" xfId="743" xr:uid="{0736FE1A-A851-4244-B8FB-41422607A2A8}"/>
    <cellStyle name="標準 649" xfId="744" xr:uid="{434DAF52-5492-4AA1-A3DD-3B4402A5F9BB}"/>
    <cellStyle name="標準 65" xfId="160" xr:uid="{B2DF220F-52D3-4F75-BB09-B5F1BB62F145}"/>
    <cellStyle name="標準 650" xfId="745" xr:uid="{DEAFC3F4-4777-49F8-AEF0-D1608C09C8DF}"/>
    <cellStyle name="標準 651" xfId="746" xr:uid="{D852DE64-C807-4F0A-B991-8DCBA2CCB463}"/>
    <cellStyle name="標準 652" xfId="747" xr:uid="{30673C9C-0A78-4C54-8A38-2E1FA570FA48}"/>
    <cellStyle name="標準 653" xfId="748" xr:uid="{B3932DCC-CFB7-4CEE-8D80-5F4B0B13F21C}"/>
    <cellStyle name="標準 654" xfId="749" xr:uid="{9430B01A-039A-4B06-B8F4-4CCF4C89FC09}"/>
    <cellStyle name="標準 655" xfId="750" xr:uid="{20FC3165-D772-4348-A9BD-034222AD29D7}"/>
    <cellStyle name="標準 656" xfId="751" xr:uid="{817B4BE9-3D2A-49AF-9A1F-413AB8295EDE}"/>
    <cellStyle name="標準 657" xfId="752" xr:uid="{DCA822A4-E812-4CC9-8C73-96AB3F4B6931}"/>
    <cellStyle name="標準 658" xfId="753" xr:uid="{933F7A3A-FBF1-4BD2-AA04-9F479BD777E9}"/>
    <cellStyle name="標準 659" xfId="754" xr:uid="{E2592FFA-4F80-437F-B309-E1A587D94F74}"/>
    <cellStyle name="標準 66" xfId="161" xr:uid="{B03B7FD3-9BAC-4429-BEE1-2172B9133D20}"/>
    <cellStyle name="標準 660" xfId="755" xr:uid="{866227F1-CAB9-499B-8D74-984C3E69A834}"/>
    <cellStyle name="標準 661" xfId="756" xr:uid="{C4D37A70-178E-4775-9FAF-535A5317CB48}"/>
    <cellStyle name="標準 662" xfId="757" xr:uid="{979D796E-D408-45E0-AAFB-0D23C0A8B0AD}"/>
    <cellStyle name="標準 663" xfId="758" xr:uid="{E9E35584-D428-49C0-A4D6-AF05668061F6}"/>
    <cellStyle name="標準 664" xfId="759" xr:uid="{3503BB25-64B7-40E2-9CFE-55F29BEEFBE4}"/>
    <cellStyle name="標準 665" xfId="760" xr:uid="{EBD63D48-8D6D-4C22-839C-BC13187B8C9F}"/>
    <cellStyle name="標準 666" xfId="761" xr:uid="{9897646D-C6F4-43A9-9ED4-FC52D30BCC57}"/>
    <cellStyle name="標準 667" xfId="762" xr:uid="{7B1ED05A-6FA8-4C5A-A0ED-9D564A0FBC9A}"/>
    <cellStyle name="標準 668" xfId="763" xr:uid="{6F8E3211-F80E-414B-AAE9-244EAD3B46C4}"/>
    <cellStyle name="標準 669" xfId="764" xr:uid="{E30F3034-C3E8-4516-B659-3AF86D38AB1D}"/>
    <cellStyle name="標準 67" xfId="162" xr:uid="{2BC025DE-2794-47F4-A6AC-9437860E7F06}"/>
    <cellStyle name="標準 670" xfId="765" xr:uid="{6FA1A664-74B0-45FD-A7E6-E88C862AF888}"/>
    <cellStyle name="標準 671" xfId="766" xr:uid="{B50B66D3-2416-4282-8BF7-C28D7C1EF455}"/>
    <cellStyle name="標準 672" xfId="767" xr:uid="{E3A4A021-7E19-4D6E-89C9-28C764670713}"/>
    <cellStyle name="標準 673" xfId="768" xr:uid="{A7CB664E-FE04-483E-B51C-0B705365CB6D}"/>
    <cellStyle name="標準 674" xfId="769" xr:uid="{821BC662-B7E6-4B77-9EA2-328BC85AF859}"/>
    <cellStyle name="標準 675" xfId="770" xr:uid="{2241DFBD-94B3-49BD-B506-7197EE8F36D5}"/>
    <cellStyle name="標準 676" xfId="771" xr:uid="{EC61EC60-A87A-40F4-9B48-E2B52B974DF7}"/>
    <cellStyle name="標準 677" xfId="772" xr:uid="{6EC51995-805D-4273-B535-FA9F5AAD3304}"/>
    <cellStyle name="標準 678" xfId="773" xr:uid="{CEEDE021-9FC9-423D-8E6E-9E1E36D8D8EA}"/>
    <cellStyle name="標準 679" xfId="774" xr:uid="{60594D96-BBD8-4F15-B388-4371124928D6}"/>
    <cellStyle name="標準 68" xfId="163" xr:uid="{9F352FF7-B7A6-45F1-902E-8C6A92B33201}"/>
    <cellStyle name="標準 680" xfId="775" xr:uid="{CABB5B42-8F65-43D6-A901-B6C4C67907B5}"/>
    <cellStyle name="標準 681" xfId="776" xr:uid="{23268C9C-FDA6-4C47-83F8-4B7D392646F3}"/>
    <cellStyle name="標準 682" xfId="777" xr:uid="{0BCA181B-6FA0-476C-B518-FECE7AE35478}"/>
    <cellStyle name="標準 683" xfId="778" xr:uid="{D5A04890-4112-4DBF-BCF4-2B5028DBC923}"/>
    <cellStyle name="標準 684" xfId="779" xr:uid="{1D2D2943-204C-410C-8164-2F7F1004660E}"/>
    <cellStyle name="標準 685" xfId="780" xr:uid="{E33C2310-0C7E-4FE6-9ECF-512126CAD5EE}"/>
    <cellStyle name="標準 686" xfId="781" xr:uid="{1BB85C90-9398-4D57-9950-F966714C3976}"/>
    <cellStyle name="標準 687" xfId="782" xr:uid="{D02ECE78-7B44-4DE8-94D4-A27025F84301}"/>
    <cellStyle name="標準 688" xfId="783" xr:uid="{0B315F6B-D90B-4A73-B8EB-FB96D5018AF3}"/>
    <cellStyle name="標準 689" xfId="784" xr:uid="{0DED5B07-105A-47B3-AFF3-E40AA0CBF6C0}"/>
    <cellStyle name="標準 69" xfId="164" xr:uid="{D0272D05-88E3-48ED-89A1-C1477DFD7F39}"/>
    <cellStyle name="標準 690" xfId="785" xr:uid="{A705060F-87AE-4BEA-9092-3C30F8B662B9}"/>
    <cellStyle name="標準 691" xfId="786" xr:uid="{A67C38C2-0ADB-4CBC-87A1-AB0F9A92E226}"/>
    <cellStyle name="標準 692" xfId="787" xr:uid="{BD73C1EB-9D3D-44F0-8296-FD616C4A930E}"/>
    <cellStyle name="標準 693" xfId="788" xr:uid="{0B9488EB-FCFA-4644-93FF-A43B6F909873}"/>
    <cellStyle name="標準 694" xfId="789" xr:uid="{F08A1BB0-3A53-4CF0-B032-84448E7041CB}"/>
    <cellStyle name="標準 695" xfId="790" xr:uid="{4DF193B8-A69A-4575-99A1-988BAAC0920E}"/>
    <cellStyle name="標準 696" xfId="791" xr:uid="{17C86338-3BAA-4583-A61D-FD572DE98084}"/>
    <cellStyle name="標準 697" xfId="792" xr:uid="{CBA5E8EC-F9A6-4E21-A0B3-6132EAF2D7E6}"/>
    <cellStyle name="標準 698" xfId="793" xr:uid="{DC5E02D4-70CF-4899-9442-E3CC609D392E}"/>
    <cellStyle name="標準 699" xfId="794" xr:uid="{4DDD82C6-52FF-492B-986E-CAF9E59DD13F}"/>
    <cellStyle name="標準 7" xfId="102" xr:uid="{47C83297-7C72-492E-90B3-90E892A0CA61}"/>
    <cellStyle name="標準 7 2" xfId="51389" xr:uid="{027C151D-612B-4EF6-99B6-E30B1B04B718}"/>
    <cellStyle name="標準 7 3" xfId="2253" xr:uid="{0E9DC367-70D7-4B6F-922D-510073E1D6C8}"/>
    <cellStyle name="標準 70" xfId="165" xr:uid="{3B2A1D3D-D729-470A-8433-1F871A566809}"/>
    <cellStyle name="標準 700" xfId="795" xr:uid="{C42466E1-B01A-4EEC-9950-CA2635DDB01B}"/>
    <cellStyle name="標準 701" xfId="796" xr:uid="{599A5483-952A-456C-AA4A-922DA4FBF3C5}"/>
    <cellStyle name="標準 702" xfId="797" xr:uid="{025BD38D-619F-4D90-B311-ECB01A414CF2}"/>
    <cellStyle name="標準 703" xfId="798" xr:uid="{1370B2AA-59FF-4F5C-817B-A6238DC3DD90}"/>
    <cellStyle name="標準 704" xfId="799" xr:uid="{73F5B34C-1928-4D1A-A473-C3D7F43E587B}"/>
    <cellStyle name="標準 705" xfId="800" xr:uid="{3DE253F1-5ACB-49F8-A460-CCA1FD38356D}"/>
    <cellStyle name="標準 706" xfId="801" xr:uid="{C61ECC7A-B15F-4BF7-B570-9DD9A6D09C5C}"/>
    <cellStyle name="標準 707" xfId="802" xr:uid="{54A63B71-46DA-4972-B86F-0E3983078AB8}"/>
    <cellStyle name="標準 708" xfId="803" xr:uid="{E7736E4B-64EE-4999-A292-0E8B694D7F34}"/>
    <cellStyle name="標準 709" xfId="804" xr:uid="{D14AFCD5-8817-45D3-B89D-B4F4F5E8E545}"/>
    <cellStyle name="標準 71" xfId="166" xr:uid="{CAAD752E-230D-46F3-9FE8-5BD8E8530F40}"/>
    <cellStyle name="標準 710" xfId="805" xr:uid="{816E32E2-A8BA-4FAE-825F-33BF8896C031}"/>
    <cellStyle name="標準 711" xfId="806" xr:uid="{FEF24871-9FAC-480C-9049-BCEF876D53B6}"/>
    <cellStyle name="標準 712" xfId="807" xr:uid="{38EA3E32-646E-4A92-8F79-162EFD2A5534}"/>
    <cellStyle name="標準 713" xfId="808" xr:uid="{C64CF8E9-78AF-4C62-9A6C-4700D10888F4}"/>
    <cellStyle name="標準 714" xfId="809" xr:uid="{2A26359F-BB35-4F36-984A-8C45CDACF9A2}"/>
    <cellStyle name="標準 715" xfId="810" xr:uid="{7223A417-0CBA-40DE-989C-3BCAEC9AC4DC}"/>
    <cellStyle name="標準 716" xfId="811" xr:uid="{6DF2F82E-7C8C-49B5-8C59-8552D01E7110}"/>
    <cellStyle name="標準 717" xfId="812" xr:uid="{BABC341E-D744-46D3-8158-86CE3236BA0F}"/>
    <cellStyle name="標準 718" xfId="813" xr:uid="{BB7EF24E-37BC-4FC4-9200-359B9AC60EDD}"/>
    <cellStyle name="標準 719" xfId="814" xr:uid="{5B01925F-7F93-4862-84A5-4458988CB442}"/>
    <cellStyle name="標準 72" xfId="167" xr:uid="{4DB932C6-9D1D-4098-871C-60E0D6782528}"/>
    <cellStyle name="標準 720" xfId="815" xr:uid="{20BDA083-710E-4E94-8E10-918605ED6534}"/>
    <cellStyle name="標準 721" xfId="816" xr:uid="{F018D373-66EB-4F37-B2DB-43711443DC69}"/>
    <cellStyle name="標準 722" xfId="817" xr:uid="{FCE5772F-8943-4D3D-B515-096A85058D0A}"/>
    <cellStyle name="標準 723" xfId="818" xr:uid="{103B31FD-6110-464B-A94A-4AC01391BAA8}"/>
    <cellStyle name="標準 724" xfId="819" xr:uid="{CE941CC4-4CF6-41BD-85B7-98101B454A64}"/>
    <cellStyle name="標準 725" xfId="820" xr:uid="{A61ACE50-105D-42FC-A29D-A3536E4BB46F}"/>
    <cellStyle name="標準 726" xfId="821" xr:uid="{0A8527D4-A936-4BA5-8D52-E572AA9E7A68}"/>
    <cellStyle name="標準 727" xfId="822" xr:uid="{85CF4FF6-7112-4B2F-8634-A1623D9586D1}"/>
    <cellStyle name="標準 728" xfId="823" xr:uid="{92C76BD9-B04A-420E-9FB4-61BE2B404BF3}"/>
    <cellStyle name="標準 729" xfId="824" xr:uid="{512B3E45-185C-4CB0-A863-6E5463A3C3C7}"/>
    <cellStyle name="標準 73" xfId="168" xr:uid="{92422AF1-F54B-4746-A908-FE2F1E4C9BFC}"/>
    <cellStyle name="標準 730" xfId="825" xr:uid="{E7669C43-C678-4C51-93C1-925C2C6979CE}"/>
    <cellStyle name="標準 731" xfId="826" xr:uid="{CCF58E38-62FB-4AC9-A758-06AEED9DB2B5}"/>
    <cellStyle name="標準 732" xfId="827" xr:uid="{3543990E-2C6B-41A0-B41F-EB9B7BD04CF2}"/>
    <cellStyle name="標準 733" xfId="828" xr:uid="{0C820A66-309B-4C89-A0E8-EDD6DC68A7C7}"/>
    <cellStyle name="標準 734" xfId="829" xr:uid="{3309B261-B3B1-4D7D-99C0-B69B17C0DE73}"/>
    <cellStyle name="標準 735" xfId="830" xr:uid="{55A4B495-6360-4477-B776-04774F9BA935}"/>
    <cellStyle name="標準 736" xfId="831" xr:uid="{2F465AC7-A885-4272-98F1-CDDA859E430F}"/>
    <cellStyle name="標準 737" xfId="832" xr:uid="{91BAB522-8C05-4FE1-B6E1-95297E6CF130}"/>
    <cellStyle name="標準 738" xfId="833" xr:uid="{DE539646-7899-4FC6-8771-4A85443702DC}"/>
    <cellStyle name="標準 739" xfId="834" xr:uid="{F74BF612-2534-4BA3-8E8D-A7E17E94B14A}"/>
    <cellStyle name="標準 74" xfId="169" xr:uid="{1FBFB158-CE64-464D-BB6B-B265A67816B9}"/>
    <cellStyle name="標準 740" xfId="835" xr:uid="{A95081D9-6EA1-43AD-BCB3-0929F641E693}"/>
    <cellStyle name="標準 741" xfId="836" xr:uid="{EA31FB0A-F045-4216-9207-7CC27B69BAE0}"/>
    <cellStyle name="標準 742" xfId="837" xr:uid="{211314E9-E028-4B26-A4B6-23036E81A469}"/>
    <cellStyle name="標準 743" xfId="838" xr:uid="{38FE43CE-18BF-45E3-88A1-2C3C2AABFBCA}"/>
    <cellStyle name="標準 744" xfId="839" xr:uid="{1A948F27-325F-4908-81AB-AA31DF28E9C6}"/>
    <cellStyle name="標準 745" xfId="840" xr:uid="{16E17235-4F5E-42D3-8FFB-6628B0E41924}"/>
    <cellStyle name="標準 746" xfId="841" xr:uid="{55D29845-603E-4F6A-9CAF-1C080AA8D57D}"/>
    <cellStyle name="標準 747" xfId="842" xr:uid="{63F54557-7484-46CA-9FA7-19B617DC0A13}"/>
    <cellStyle name="標準 748" xfId="843" xr:uid="{95F64DBF-1BD1-444B-8C41-7C26598A02EF}"/>
    <cellStyle name="標準 749" xfId="844" xr:uid="{D3BBFE78-F86C-4C1E-8905-580CFCF270E7}"/>
    <cellStyle name="標準 75" xfId="170" xr:uid="{67B38411-684F-4F81-9AD4-CEE417EC3A0A}"/>
    <cellStyle name="標準 750" xfId="845" xr:uid="{775D31D7-AE3B-4B0E-96ED-53FA61297412}"/>
    <cellStyle name="標準 751" xfId="846" xr:uid="{80753829-F9ED-46D2-8734-61101066222C}"/>
    <cellStyle name="標準 752" xfId="847" xr:uid="{B61A19BA-C2E7-4569-AE20-E7C0B62F622F}"/>
    <cellStyle name="標準 753" xfId="848" xr:uid="{4894D7FB-0978-44A0-86E2-E5F17CD9AAA9}"/>
    <cellStyle name="標準 754" xfId="849" xr:uid="{AA34E713-3A1D-4940-BD3E-025087AD8FAB}"/>
    <cellStyle name="標準 755" xfId="850" xr:uid="{8FD85F70-4164-4C11-A440-8800D935573B}"/>
    <cellStyle name="標準 756" xfId="851" xr:uid="{14056D35-61C0-4A4A-A82F-7B607AA9C8A8}"/>
    <cellStyle name="標準 757" xfId="852" xr:uid="{3677D0D6-7856-4239-A152-D9C4E683EA0B}"/>
    <cellStyle name="標準 758" xfId="853" xr:uid="{6DCB2144-E068-4949-AAD9-10EE974CAA4B}"/>
    <cellStyle name="標準 759" xfId="854" xr:uid="{16D8CFAD-1750-4811-AD27-AE10F971DB33}"/>
    <cellStyle name="標準 76" xfId="171" xr:uid="{002850E3-2B43-457C-A80C-B4457F4F6F57}"/>
    <cellStyle name="標準 760" xfId="855" xr:uid="{91088DF7-47BE-4753-83F7-B23829BA0D5C}"/>
    <cellStyle name="標準 761" xfId="856" xr:uid="{923214A6-4C70-497F-B465-AB625A25844A}"/>
    <cellStyle name="標準 762" xfId="857" xr:uid="{CCA77BBC-0B93-42AC-8385-4A0C582C3142}"/>
    <cellStyle name="標準 763" xfId="858" xr:uid="{53AA66D5-9322-4732-8FCD-43CF5D3506DF}"/>
    <cellStyle name="標準 764" xfId="859" xr:uid="{87BB1781-7FBE-4C6D-AD5D-349DCEA3D4E7}"/>
    <cellStyle name="標準 765" xfId="860" xr:uid="{1DEB5952-2391-4223-8D32-C4FC9A74F382}"/>
    <cellStyle name="標準 766" xfId="861" xr:uid="{9090CD44-6248-458F-B8C2-7CCD92D6531B}"/>
    <cellStyle name="標準 767" xfId="862" xr:uid="{86D313CB-09A7-4A7A-BE15-39DAEF701BB9}"/>
    <cellStyle name="標準 768" xfId="863" xr:uid="{F0D0F6B9-846C-4D2B-BC94-6965E75F53FF}"/>
    <cellStyle name="標準 769" xfId="864" xr:uid="{30870B25-1021-4356-A80A-686BEE89858F}"/>
    <cellStyle name="標準 77" xfId="172" xr:uid="{892D6676-C202-426C-BA8D-A0C82E61016E}"/>
    <cellStyle name="標準 770" xfId="865" xr:uid="{3CB7E603-D774-43CE-921D-C7E2C00FB6CE}"/>
    <cellStyle name="標準 771" xfId="866" xr:uid="{D897F890-B641-4C0E-83A0-2A8F514CB1ED}"/>
    <cellStyle name="標準 772" xfId="867" xr:uid="{5F80AFCE-3E4B-4B24-A666-C83B768EC0CF}"/>
    <cellStyle name="標準 773" xfId="868" xr:uid="{A7F9D659-F91D-4960-8D4B-11FC44F39521}"/>
    <cellStyle name="標準 774" xfId="869" xr:uid="{FC99441A-78A6-4462-BEE0-1B93BF2DE8F7}"/>
    <cellStyle name="標準 775" xfId="870" xr:uid="{938FD865-01A9-49BC-8C57-0296395AF206}"/>
    <cellStyle name="標準 776" xfId="871" xr:uid="{1E863DCD-89E6-453C-A93C-B04BA45C238D}"/>
    <cellStyle name="標準 777" xfId="872" xr:uid="{6B5860B9-93E2-4A47-B78C-3142D97F9451}"/>
    <cellStyle name="標準 778" xfId="873" xr:uid="{77134059-1B89-434C-B888-BC476CE3E676}"/>
    <cellStyle name="標準 779" xfId="874" xr:uid="{AFAB2E9A-7B58-4BD8-955A-E4C8E15A09E9}"/>
    <cellStyle name="標準 78" xfId="173" xr:uid="{6A8CA7C2-A63B-46F1-839D-F98230E156BF}"/>
    <cellStyle name="標準 780" xfId="875" xr:uid="{05A3872E-AD4E-4D1E-AEC0-ED13B1877AFF}"/>
    <cellStyle name="標準 781" xfId="876" xr:uid="{58409FA9-FB6E-497B-A424-8C40A7DF856E}"/>
    <cellStyle name="標準 782" xfId="877" xr:uid="{E3AA5F49-791F-4250-A220-3E06FC119A6E}"/>
    <cellStyle name="標準 783" xfId="878" xr:uid="{F9891897-7479-4B99-B1C6-771493916E51}"/>
    <cellStyle name="標準 784" xfId="879" xr:uid="{B5B56E12-F050-4941-B5A3-0C0A8A610319}"/>
    <cellStyle name="標準 785" xfId="880" xr:uid="{AE38C432-0EA5-47D1-A98E-9A0B6B04CA19}"/>
    <cellStyle name="標準 786" xfId="881" xr:uid="{979D4C64-8A1F-4B63-BE47-A9C5A0493FE4}"/>
    <cellStyle name="標準 787" xfId="883" xr:uid="{0183D3AC-7DC1-4145-8C91-D185E205BD68}"/>
    <cellStyle name="標準 788" xfId="884" xr:uid="{02FE511D-5088-44CA-92C5-89A292A55401}"/>
    <cellStyle name="標準 789" xfId="885" xr:uid="{B3BA4C88-648D-44A7-A6EC-D57C957EB708}"/>
    <cellStyle name="標準 79" xfId="174" xr:uid="{35E1D86F-5AF8-406E-86AC-EEE1F90CA86A}"/>
    <cellStyle name="標準 790" xfId="886" xr:uid="{F4B603EB-CF0D-4D75-BFED-15BA597704E1}"/>
    <cellStyle name="標準 791" xfId="887" xr:uid="{111041AC-462C-4CFE-9054-D3E4288FF8D2}"/>
    <cellStyle name="標準 792" xfId="888" xr:uid="{BBBD3519-F41E-47BD-99CF-98ECEDC39B40}"/>
    <cellStyle name="標準 793" xfId="889" xr:uid="{16768BD4-5132-4FD1-8587-C0D0309B672E}"/>
    <cellStyle name="標準 794" xfId="890" xr:uid="{63F06BF8-124A-4DA5-8208-C4DB1FF7003D}"/>
    <cellStyle name="標準 795" xfId="891" xr:uid="{543AB385-889C-4EAB-AC33-8D88AE37EB99}"/>
    <cellStyle name="標準 796" xfId="892" xr:uid="{AA10C8A8-C3F4-4539-A342-8D7EC68E3D22}"/>
    <cellStyle name="標準 797" xfId="893" xr:uid="{30ED3B0C-B3A9-4CAD-845F-96654C4B25CB}"/>
    <cellStyle name="標準 798" xfId="894" xr:uid="{0D9D291F-6E6A-4BEC-9048-01269D3E6CEB}"/>
    <cellStyle name="標準 799" xfId="895" xr:uid="{CF30BFCC-6FDC-4372-945E-C360F0F6B971}"/>
    <cellStyle name="標準 8" xfId="103" xr:uid="{FBD2E287-2C3E-44CE-855D-A10DF1A77616}"/>
    <cellStyle name="標準 8 2" xfId="13804" xr:uid="{6653B333-E042-43B1-9363-C643450C9CEA}"/>
    <cellStyle name="標準 8 2 2" xfId="23986" xr:uid="{A00D7CE5-EDC9-4F25-9CEE-84D8B1C9088E}"/>
    <cellStyle name="標準 8 2 2 2" xfId="45677" xr:uid="{F8408B78-9FD2-4FDB-8E01-1D659652DC6F}"/>
    <cellStyle name="標準 8 2 3" xfId="35493" xr:uid="{F341D1DE-F56F-42CE-A8F2-5191DD6184AE}"/>
    <cellStyle name="標準 8 3" xfId="23923" xr:uid="{B1B682F0-DBC0-48B7-9A5A-DD9F833A1159}"/>
    <cellStyle name="標準 8 3 2" xfId="45614" xr:uid="{DBF9F6FA-3E52-467A-9AAD-D627FA66A18C}"/>
    <cellStyle name="標準 8 4" xfId="24734" xr:uid="{881D7C39-EC9B-4201-812A-71EC2E16D0D4}"/>
    <cellStyle name="標準 8 5" xfId="51325" xr:uid="{3CFA0FAB-9CEA-46E5-B58A-BB04E4991C30}"/>
    <cellStyle name="標準 8 6" xfId="51390" xr:uid="{B13CDA38-0761-49C0-92A1-7469CF6ADB4D}"/>
    <cellStyle name="標準 8 7" xfId="2365" xr:uid="{F4E8D86B-4239-4937-BE87-92F21C77D823}"/>
    <cellStyle name="標準 80" xfId="175" xr:uid="{01AD80C8-DFC4-48F8-A461-8ED92205600D}"/>
    <cellStyle name="標準 800" xfId="896" xr:uid="{42B83AF4-144B-4415-89AA-5146E166920D}"/>
    <cellStyle name="標準 801" xfId="897" xr:uid="{16D592D0-8DB8-415A-931B-E7B2DAB97676}"/>
    <cellStyle name="標準 802" xfId="898" xr:uid="{ABFD058E-B798-403B-BE12-EE347FC9411A}"/>
    <cellStyle name="標準 803" xfId="899" xr:uid="{5D9821BA-7DBD-41FD-846A-2ABD4C317759}"/>
    <cellStyle name="標準 804" xfId="900" xr:uid="{F5804188-D90C-4228-9E49-991C52E7F76D}"/>
    <cellStyle name="標準 805" xfId="882" xr:uid="{ABF0F0A7-D19C-4D81-BC08-F57587D40655}"/>
    <cellStyle name="標準 806" xfId="901" xr:uid="{B462DF2D-C6D8-4BD9-A79E-33556BAAFDF4}"/>
    <cellStyle name="標準 807" xfId="902" xr:uid="{3A3CF7CB-4E8E-4BAD-8EF5-41A89E805A76}"/>
    <cellStyle name="標準 808" xfId="903" xr:uid="{43A7849C-9D33-4F76-A960-D39CE95034B0}"/>
    <cellStyle name="標準 809" xfId="904" xr:uid="{418CA037-44E3-402B-B080-2292ED35E13F}"/>
    <cellStyle name="標準 81" xfId="176" xr:uid="{0045124B-09C0-4D20-AF4C-6073BEA46F55}"/>
    <cellStyle name="標準 810" xfId="905" xr:uid="{56E2FBA2-320C-451D-9BA6-DD5378244C4E}"/>
    <cellStyle name="標準 811" xfId="906" xr:uid="{429424A1-FCB9-4464-8DEA-85F6AED0C7E2}"/>
    <cellStyle name="標準 812" xfId="907" xr:uid="{F4361F47-BA8A-4BDD-95D5-4A1608DCAD9E}"/>
    <cellStyle name="標準 813" xfId="908" xr:uid="{330E9123-B6B9-4A90-B949-37BBEDEEEAF1}"/>
    <cellStyle name="標準 814" xfId="909" xr:uid="{896A9F36-D1DC-440C-A57B-FA449E8F01A6}"/>
    <cellStyle name="標準 815" xfId="910" xr:uid="{915F12DE-D3F5-47E9-B934-B1A141C895EF}"/>
    <cellStyle name="標準 816" xfId="911" xr:uid="{8131BBBC-6EED-4B2D-977A-02612A3BD176}"/>
    <cellStyle name="標準 817" xfId="912" xr:uid="{FE163562-3A47-4446-854A-A8B1725B76EE}"/>
    <cellStyle name="標準 818" xfId="913" xr:uid="{72722827-74D1-4241-AA3D-71674A7E8C18}"/>
    <cellStyle name="標準 819" xfId="914" xr:uid="{B405A22D-1EF4-45A7-84A7-6E371F279C35}"/>
    <cellStyle name="標準 82" xfId="177" xr:uid="{A946B9E7-633D-4637-A60D-5EC3AD829CEC}"/>
    <cellStyle name="標準 820" xfId="915" xr:uid="{69A08D99-4114-4804-B5A4-1FCBDAAF0092}"/>
    <cellStyle name="標準 821" xfId="916" xr:uid="{D6ACA33D-6E98-4DD4-A69A-6FAFA248B0F1}"/>
    <cellStyle name="標準 822" xfId="917" xr:uid="{6BB161E3-8276-4A3E-92B9-B56E5251F458}"/>
    <cellStyle name="標準 823" xfId="918" xr:uid="{001ABB35-2EA5-4383-8D65-A1B7F39212BA}"/>
    <cellStyle name="標準 824" xfId="919" xr:uid="{F844C41E-492F-4B60-B224-1573540D5AFD}"/>
    <cellStyle name="標準 825" xfId="920" xr:uid="{EE6645FE-FB24-4E58-AF16-E5D8ED6DBF5A}"/>
    <cellStyle name="標準 826" xfId="921" xr:uid="{D9F7DF48-7247-418D-9930-41B669409A11}"/>
    <cellStyle name="標準 827" xfId="922" xr:uid="{05EDE5DB-DEFE-4528-9AFE-E8A402018EB6}"/>
    <cellStyle name="標準 828" xfId="923" xr:uid="{CB72C67D-058B-4969-A9A7-61532872F977}"/>
    <cellStyle name="標準 829" xfId="924" xr:uid="{FE64CFA0-371E-47FB-A26E-968EB68A9D4B}"/>
    <cellStyle name="標準 83" xfId="178" xr:uid="{29130007-2435-4141-B1B2-002ECA28BF19}"/>
    <cellStyle name="標準 830" xfId="925" xr:uid="{3C67B5F3-3B19-4AB3-9D0F-2430B7A0C665}"/>
    <cellStyle name="標準 831" xfId="926" xr:uid="{DC809009-BB17-47E4-9270-05D9E3E5F43D}"/>
    <cellStyle name="標準 832" xfId="927" xr:uid="{46218A18-1421-49C7-80D4-049528794B54}"/>
    <cellStyle name="標準 833" xfId="928" xr:uid="{CFF41A33-F927-425F-875A-D7D306927195}"/>
    <cellStyle name="標準 834" xfId="929" xr:uid="{1152B075-40E3-4534-8BDA-76B73A675045}"/>
    <cellStyle name="標準 835" xfId="930" xr:uid="{2591179A-2A7C-4FAD-8A71-F5EFAEFA1E6D}"/>
    <cellStyle name="標準 836" xfId="931" xr:uid="{4DECA64E-9172-43DC-9DC2-017115BCCDB4}"/>
    <cellStyle name="標準 837" xfId="932" xr:uid="{488EA1AF-EC8A-4F76-8ABD-A29B68C58A81}"/>
    <cellStyle name="標準 838" xfId="933" xr:uid="{5FF93E41-AADB-41DA-BAC0-14249DF16EA9}"/>
    <cellStyle name="標準 839" xfId="934" xr:uid="{A33E076A-8A66-49A5-9974-2B95CAA32F99}"/>
    <cellStyle name="標準 84" xfId="179" xr:uid="{9D3F113F-9EFF-4E06-B668-53981D32CE76}"/>
    <cellStyle name="標準 840" xfId="935" xr:uid="{5542FFBD-CACE-4D9A-A409-B0E5F9352BCE}"/>
    <cellStyle name="標準 841" xfId="936" xr:uid="{782DA875-3942-4D8D-A217-3ACDA94CF8E3}"/>
    <cellStyle name="標準 842" xfId="937" xr:uid="{FB8A82C3-BE5D-4B99-972C-DF075B2B5FC6}"/>
    <cellStyle name="標準 843" xfId="938" xr:uid="{3174FE71-AA5B-4F70-9845-8EF1D058E09B}"/>
    <cellStyle name="標準 844" xfId="939" xr:uid="{11B5E991-B2BB-4E5C-8463-69DA005986ED}"/>
    <cellStyle name="標準 845" xfId="940" xr:uid="{37428C3F-FC7C-45D5-9535-CDBCB96C94AF}"/>
    <cellStyle name="標準 846" xfId="941" xr:uid="{6004AE86-89A6-4304-8810-94C65887EDE0}"/>
    <cellStyle name="標準 847" xfId="942" xr:uid="{E963BFA5-75D0-4FA8-BAAA-F398F86DE700}"/>
    <cellStyle name="標準 848" xfId="943" xr:uid="{9B81F35A-1382-4320-A96F-3C54591A5EC0}"/>
    <cellStyle name="標準 849" xfId="944" xr:uid="{ED0D7085-73AA-48F5-83B2-BE765443DFA8}"/>
    <cellStyle name="標準 85" xfId="180" xr:uid="{31A4BD5A-0A5C-4FAE-8183-B8AA4E2ABC1D}"/>
    <cellStyle name="標準 850" xfId="945" xr:uid="{6D180F1E-86F9-4316-AC65-BB76EEFDF37A}"/>
    <cellStyle name="標準 851" xfId="946" xr:uid="{5C3DC069-95F6-431B-8CB5-6AF9EEA99628}"/>
    <cellStyle name="標準 852" xfId="947" xr:uid="{7BA8E23C-F974-440C-9242-6D96FB0CCE7B}"/>
    <cellStyle name="標準 853" xfId="948" xr:uid="{D5791568-2C40-4F4C-9D37-621297AEB2D1}"/>
    <cellStyle name="標準 854" xfId="949" xr:uid="{22196DD0-F13D-45D4-A109-15C7F1268469}"/>
    <cellStyle name="標準 855" xfId="950" xr:uid="{95A97514-6C4A-4E38-B584-659118F5F7CD}"/>
    <cellStyle name="標準 856" xfId="951" xr:uid="{4A726216-D1CF-477D-AA3C-5ACAD943CA42}"/>
    <cellStyle name="標準 857" xfId="952" xr:uid="{EA8536FA-4844-4916-99B1-0A7B459AEEB1}"/>
    <cellStyle name="標準 858" xfId="953" xr:uid="{63078E95-3F85-48C3-8F86-81FD3DA4518A}"/>
    <cellStyle name="標準 859" xfId="954" xr:uid="{CC54BBC2-9BF1-4A6C-8BBA-7EDE61E099A5}"/>
    <cellStyle name="標準 86" xfId="181" xr:uid="{8F6DBBD4-DE2C-4824-AB86-9E8268B34067}"/>
    <cellStyle name="標準 860" xfId="955" xr:uid="{F0FB0F77-D5B7-4B80-9D8F-28C5FE26B270}"/>
    <cellStyle name="標準 861" xfId="956" xr:uid="{1C8D747F-CBF2-45F7-B169-E6031733B327}"/>
    <cellStyle name="標準 862" xfId="957" xr:uid="{0BF9EE19-0160-47E3-8B3C-C5B54AEEFB12}"/>
    <cellStyle name="標準 863" xfId="958" xr:uid="{BCF4076A-C35D-45FE-85AB-B8D238FED3F0}"/>
    <cellStyle name="標準 864" xfId="959" xr:uid="{05E68793-C3B8-4E50-9426-639EDF9D2DB5}"/>
    <cellStyle name="標準 865" xfId="960" xr:uid="{04896D46-F242-4CA0-9A5A-42AABDE71E2F}"/>
    <cellStyle name="標準 866" xfId="961" xr:uid="{99628DFE-E6EF-4A96-9736-FA838A3A7791}"/>
    <cellStyle name="標準 867" xfId="962" xr:uid="{94FD0F6B-3832-4E00-868B-9D9BF30B6ED5}"/>
    <cellStyle name="標準 868" xfId="963" xr:uid="{4FC619EA-5D8C-4400-9522-D9A6EAF356DC}"/>
    <cellStyle name="標準 869" xfId="964" xr:uid="{2BACF1A9-5E90-4B18-A7E6-46FA5945EBE1}"/>
    <cellStyle name="標準 87" xfId="182" xr:uid="{D9D0331F-AD9F-4FEE-B4CE-47F7B5734D66}"/>
    <cellStyle name="標準 870" xfId="965" xr:uid="{402D3869-D7C2-4A56-AD29-EA41E0B76B63}"/>
    <cellStyle name="標準 871" xfId="966" xr:uid="{66423BEB-7427-44BD-960F-1A00C86C947A}"/>
    <cellStyle name="標準 872" xfId="967" xr:uid="{A5AF4CBA-1CEC-4F70-83BC-BA6044EAFA52}"/>
    <cellStyle name="標準 873" xfId="968" xr:uid="{25A8F016-1824-4BFA-A865-4331560C416A}"/>
    <cellStyle name="標準 874" xfId="969" xr:uid="{A46B0E95-4E81-4680-A6A2-00A0AAB53845}"/>
    <cellStyle name="標準 875" xfId="970" xr:uid="{B65BCD45-06A3-48D7-8D66-239858B486BF}"/>
    <cellStyle name="標準 876" xfId="971" xr:uid="{4E2A92DB-4FD8-468B-AE4F-EFED8B2D31FE}"/>
    <cellStyle name="標準 877" xfId="972" xr:uid="{86ECA202-62E5-4BBE-A3D9-CA406BC711F3}"/>
    <cellStyle name="標準 878" xfId="973" xr:uid="{561C24B9-8611-4C63-B04C-F6254D38E8EE}"/>
    <cellStyle name="標準 879" xfId="974" xr:uid="{45992078-652A-408E-9C1D-0DC7EDCA1812}"/>
    <cellStyle name="標準 88" xfId="183" xr:uid="{2D9E3147-64D2-45C4-8E6E-7F3C5BE4ACA9}"/>
    <cellStyle name="標準 880" xfId="975" xr:uid="{2BE8403E-AF9D-480B-B94C-889712B5F94E}"/>
    <cellStyle name="標準 881" xfId="976" xr:uid="{73DB3796-D781-4188-851E-520F78D372A0}"/>
    <cellStyle name="標準 882" xfId="977" xr:uid="{60E06220-2F2A-4059-9005-07344BB557F3}"/>
    <cellStyle name="標準 883" xfId="978" xr:uid="{28635DF0-A337-413B-8D62-4509FAD5F83C}"/>
    <cellStyle name="標準 884" xfId="979" xr:uid="{51F12B2D-7ACF-48CD-BF5B-5EEF9883F921}"/>
    <cellStyle name="標準 885" xfId="980" xr:uid="{19639EC5-B1D4-4B6A-9E5A-325B08BD643B}"/>
    <cellStyle name="標準 886" xfId="981" xr:uid="{C96F503D-D39E-42A4-90CA-968C483598F6}"/>
    <cellStyle name="標準 887" xfId="982" xr:uid="{76D993E9-F20D-47F5-AF2C-FC64C4EE0B0F}"/>
    <cellStyle name="標準 888" xfId="983" xr:uid="{DB5AFC94-FDCD-4C37-AB04-4B1B55BC62D3}"/>
    <cellStyle name="標準 889" xfId="984" xr:uid="{22011591-AF08-4C91-A6AA-EF728E30C543}"/>
    <cellStyle name="標準 89" xfId="184" xr:uid="{417FC0F8-9098-4181-B55B-83D59486CE6A}"/>
    <cellStyle name="標準 890" xfId="985" xr:uid="{85575F6B-F407-4E25-A902-1CF1AB36A4B0}"/>
    <cellStyle name="標準 891" xfId="986" xr:uid="{093A4C48-2824-480C-A317-2CD55ED73301}"/>
    <cellStyle name="標準 892" xfId="987" xr:uid="{D2AF6C85-6151-4F0E-A5E3-2FB9FADB3F4A}"/>
    <cellStyle name="標準 893" xfId="988" xr:uid="{F084C5C3-4D1F-4C65-ABFC-A79C8A415CE5}"/>
    <cellStyle name="標準 894" xfId="989" xr:uid="{1C85299D-1F20-4075-87C5-B5BD90ED694B}"/>
    <cellStyle name="標準 895" xfId="990" xr:uid="{4531D64E-CAE9-46BE-858C-704BB9550387}"/>
    <cellStyle name="標準 896" xfId="991" xr:uid="{D499559D-626B-4A3C-AE96-8638EA568501}"/>
    <cellStyle name="標準 897" xfId="992" xr:uid="{8EBC6CCD-F111-44B6-9CFD-ADD06685AE5A}"/>
    <cellStyle name="標準 898" xfId="993" xr:uid="{3F0E70D9-3463-46DE-A7E0-86EF5354B628}"/>
    <cellStyle name="標準 899" xfId="994" xr:uid="{6BB66381-C615-4F34-9642-1149DD5FF5CB}"/>
    <cellStyle name="標準 9" xfId="104" xr:uid="{E7E949B1-975E-49AA-B831-B705B529FC9F}"/>
    <cellStyle name="標準 9 2" xfId="13811" xr:uid="{6974C03D-A260-448F-8C92-8BE4852BC60E}"/>
    <cellStyle name="標準 9 2 2" xfId="23993" xr:uid="{5FF15D33-C999-412F-963F-B0D251EDFAAD}"/>
    <cellStyle name="標準 9 2 2 2" xfId="45684" xr:uid="{ECB46139-9C25-4D73-9265-0DD31B6F8C28}"/>
    <cellStyle name="標準 9 2 3" xfId="35500" xr:uid="{37DCF5E0-9E3F-465F-8B77-2990CF47411B}"/>
    <cellStyle name="標準 9 3" xfId="23930" xr:uid="{533D2F86-52E0-4582-A92F-BF99883E02FC}"/>
    <cellStyle name="標準 9 3 2" xfId="45621" xr:uid="{059E3B91-8767-4C10-B723-22E9CA231EFB}"/>
    <cellStyle name="標準 9 4" xfId="24741" xr:uid="{7BA33287-FB26-4CCC-87E3-691633D5296B}"/>
    <cellStyle name="標準 9 5" xfId="51391" xr:uid="{63B7D4F0-57F7-450A-BAA9-48A1473BF838}"/>
    <cellStyle name="標準 9 6" xfId="2373" xr:uid="{662F7D60-AEFE-4FCC-88DC-8B3B8AA96D41}"/>
    <cellStyle name="標準 90" xfId="185" xr:uid="{A3897310-CD24-4F37-9286-A6E666287F21}"/>
    <cellStyle name="標準 900" xfId="995" xr:uid="{AFB0CAD0-F285-431D-8EC2-6ECE479CA391}"/>
    <cellStyle name="標準 901" xfId="996" xr:uid="{5203F2DE-D658-4BDD-B1E3-E8702611E555}"/>
    <cellStyle name="標準 902" xfId="997" xr:uid="{11FAAF9C-C5BA-44DC-A4FC-8C569CC4C406}"/>
    <cellStyle name="標準 903" xfId="998" xr:uid="{879CCEE7-83CE-4410-939E-D72AA880BCC2}"/>
    <cellStyle name="標準 904" xfId="999" xr:uid="{FFA5F2EC-6132-4FB0-B6F3-545BB09F1909}"/>
    <cellStyle name="標準 905" xfId="1000" xr:uid="{5ABC3C3C-FAE5-430D-BBAC-4D3AF5ACD6C4}"/>
    <cellStyle name="標準 906" xfId="1001" xr:uid="{C2DCB63B-1723-446A-AF5E-50A83A8E790A}"/>
    <cellStyle name="標準 907" xfId="1002" xr:uid="{71D1DDE6-C2A0-4EAE-8CC7-57C43CF53133}"/>
    <cellStyle name="標準 908" xfId="1003" xr:uid="{7EC7AE91-9C72-44B6-8526-ED7570B1EE80}"/>
    <cellStyle name="標準 909" xfId="1004" xr:uid="{517AB0D2-A830-44C4-8E36-247A96EC3566}"/>
    <cellStyle name="標準 91" xfId="186" xr:uid="{F466D589-8CA7-4C2E-95A8-CF48B91F7643}"/>
    <cellStyle name="標準 910" xfId="1005" xr:uid="{2D9936B7-9672-48A4-A85A-8140E522BCA2}"/>
    <cellStyle name="標準 911" xfId="1006" xr:uid="{9C6DA3E2-E796-4995-BDE6-AE00D8F464BE}"/>
    <cellStyle name="標準 912" xfId="1007" xr:uid="{5F42B4EB-08B7-4FD1-A9F8-96C6086223E5}"/>
    <cellStyle name="標準 913" xfId="1008" xr:uid="{109FDE47-357D-40FB-AEFD-C572C5D0AE1D}"/>
    <cellStyle name="標準 914" xfId="1009" xr:uid="{3153F137-1B68-4214-9258-53F065C90D9E}"/>
    <cellStyle name="標準 915" xfId="1010" xr:uid="{B08F92CD-3A9D-403A-B8FB-D8566AC0649A}"/>
    <cellStyle name="標準 916" xfId="1011" xr:uid="{7101AC2D-CFC6-4168-B372-C293E1C289D7}"/>
    <cellStyle name="標準 917" xfId="1012" xr:uid="{ADDFACC5-E561-4E7E-9182-567C96CA8C52}"/>
    <cellStyle name="標準 918" xfId="1013" xr:uid="{FBB0743F-2C4B-494E-B357-3ADE8E6B2F15}"/>
    <cellStyle name="標準 919" xfId="1014" xr:uid="{C21A4911-100D-4DC7-9995-6920BFB27AEB}"/>
    <cellStyle name="標準 92" xfId="187" xr:uid="{405703B5-FB30-4A9E-B32E-0B312A6692D0}"/>
    <cellStyle name="標準 920" xfId="1015" xr:uid="{607BB87C-C62B-4735-85C7-80AFB902DF33}"/>
    <cellStyle name="標準 921" xfId="1016" xr:uid="{E5CAEED6-2A19-4BBF-AD02-607E6884C98C}"/>
    <cellStyle name="標準 922" xfId="1017" xr:uid="{D6F2E63D-ABF4-435F-9CD9-5803833C3305}"/>
    <cellStyle name="標準 923" xfId="1018" xr:uid="{51374E20-541B-401C-B67F-6B30640C8121}"/>
    <cellStyle name="標準 924" xfId="1019" xr:uid="{5447BADF-16A8-47B4-A50C-89A3A6F8A4AA}"/>
    <cellStyle name="標準 925" xfId="1020" xr:uid="{F86AA1B8-2187-4D6A-A67A-9DB5176A2EE3}"/>
    <cellStyle name="標準 926" xfId="1021" xr:uid="{78A0261F-B691-4318-98AC-6B0008AFFCF5}"/>
    <cellStyle name="標準 927" xfId="1022" xr:uid="{9A8883F6-1051-446E-8036-04246006AE9B}"/>
    <cellStyle name="標準 928" xfId="1023" xr:uid="{3375B5AF-8A98-4393-806E-D41AB2F51C11}"/>
    <cellStyle name="標準 929" xfId="1024" xr:uid="{83B0D2C4-D095-4D14-9E6E-473359B53C47}"/>
    <cellStyle name="標準 93" xfId="188" xr:uid="{33891B72-035E-4FCA-A6C9-1AA3532E0045}"/>
    <cellStyle name="標準 930" xfId="1025" xr:uid="{98672430-47C8-45CF-B00A-8FF6BF5E9F6E}"/>
    <cellStyle name="標準 931" xfId="1026" xr:uid="{42F06CDF-263A-48F8-9B77-52BC3D2712F3}"/>
    <cellStyle name="標準 932" xfId="1027" xr:uid="{8EBEB772-9FFA-4039-8978-880E5B004BEF}"/>
    <cellStyle name="標準 933" xfId="1028" xr:uid="{5B2406BA-A7E5-42B8-9EC2-43D6B11B2A27}"/>
    <cellStyle name="標準 934" xfId="1029" xr:uid="{D50AE86F-3DAB-4769-BCAD-EA2E5D2B63AF}"/>
    <cellStyle name="標準 935" xfId="1030" xr:uid="{199412B0-88C1-4B91-A90E-56B021E77AA6}"/>
    <cellStyle name="標準 936" xfId="1031" xr:uid="{3A300C5B-E956-4E60-A218-BD3589CFE6E8}"/>
    <cellStyle name="標準 937" xfId="1032" xr:uid="{0594FA64-C2C2-4D4D-9C72-8BE5AC218F5C}"/>
    <cellStyle name="標準 938" xfId="1033" xr:uid="{22894562-7CCA-4576-A72C-4BDB1EA4BA67}"/>
    <cellStyle name="標準 939" xfId="1034" xr:uid="{FA1CCF86-1442-4824-B0BE-488E82DB600F}"/>
    <cellStyle name="標準 94" xfId="189" xr:uid="{A98F1965-4F6D-453A-81CF-5A3469D9569C}"/>
    <cellStyle name="標準 940" xfId="1035" xr:uid="{2EE26CE5-395E-4042-AE8B-8C28751920D3}"/>
    <cellStyle name="標準 941" xfId="1036" xr:uid="{0D01C4D2-3151-4574-9479-2DD6F2784238}"/>
    <cellStyle name="標準 942" xfId="1037" xr:uid="{E3E7C633-0452-46F7-8627-EBD9F6D0BBA1}"/>
    <cellStyle name="標準 943" xfId="1038" xr:uid="{8C0C843F-17AF-4383-ADC8-43B4754E2FF8}"/>
    <cellStyle name="標準 944" xfId="1039" xr:uid="{831520C2-FC60-4E92-B041-AD9774B587A1}"/>
    <cellStyle name="標準 945" xfId="1040" xr:uid="{E03756E4-1848-45E0-B597-98C35C11D919}"/>
    <cellStyle name="標準 946" xfId="1041" xr:uid="{961A7601-B6DC-4674-AAF1-01D245D788B8}"/>
    <cellStyle name="標準 947" xfId="1042" xr:uid="{AB69CBF8-1C46-4F01-9637-F387967315A8}"/>
    <cellStyle name="標準 948" xfId="1043" xr:uid="{DD88CEC4-0E30-44B2-8394-E6010953C047}"/>
    <cellStyle name="標準 949" xfId="1044" xr:uid="{3162871B-7A6B-4DDC-BBC5-A2ABF9FEFD9B}"/>
    <cellStyle name="標準 95" xfId="190" xr:uid="{21BC5016-C2B6-41F9-AF1E-C2BF0097B33A}"/>
    <cellStyle name="標準 950" xfId="1045" xr:uid="{FBBADCFC-DDF3-420A-BCEA-04D8E2A96832}"/>
    <cellStyle name="標準 951" xfId="1046" xr:uid="{32D669E1-BB05-42E4-B7F8-3BB885BD204A}"/>
    <cellStyle name="標準 952" xfId="1047" xr:uid="{74D6ECAA-6FEA-42BF-A2C3-E98849375CB6}"/>
    <cellStyle name="標準 953" xfId="1048" xr:uid="{EBF267D2-7950-49F7-80E0-94C0AAC715F5}"/>
    <cellStyle name="標準 954" xfId="1049" xr:uid="{0FE3D563-EF76-4C12-B42D-CBF17F4E71B8}"/>
    <cellStyle name="標準 955" xfId="1050" xr:uid="{440BA33C-C76F-4518-AB2C-7B9FA5DD064C}"/>
    <cellStyle name="標準 956" xfId="1051" xr:uid="{E2399A8D-C786-4296-BFA9-1909A7B35899}"/>
    <cellStyle name="標準 957" xfId="1052" xr:uid="{8BD4217C-0388-4C5C-A86E-00EE04A9A0DC}"/>
    <cellStyle name="標準 958" xfId="1053" xr:uid="{06F2AFCB-DD40-47B6-AE86-C44FF09F9970}"/>
    <cellStyle name="標準 959" xfId="1054" xr:uid="{6FD4D32B-FCF3-42B8-9AB7-2A2E974DCF83}"/>
    <cellStyle name="標準 96" xfId="191" xr:uid="{ADF7A131-BA83-498C-B1C5-E1A18ACBF7D7}"/>
    <cellStyle name="標準 960" xfId="1055" xr:uid="{2DD90BCD-C340-43CA-A549-4FA0B59C3123}"/>
    <cellStyle name="標準 961" xfId="1056" xr:uid="{6921B3A9-09D3-420B-BEE0-9F31E5D68083}"/>
    <cellStyle name="標準 962" xfId="1057" xr:uid="{ADFC4242-EEA3-4CCC-8D29-913B6F62B390}"/>
    <cellStyle name="標準 963" xfId="1058" xr:uid="{5D84ED1A-FAE1-4D51-AA30-5E84B1F97E7B}"/>
    <cellStyle name="標準 964" xfId="1059" xr:uid="{7238DC41-4642-41C4-B254-03D9EB42E388}"/>
    <cellStyle name="標準 965" xfId="1060" xr:uid="{B2A654B2-1C2C-4932-9A2E-FEBCB25B380C}"/>
    <cellStyle name="標準 966" xfId="1061" xr:uid="{71A2FCE3-87E6-4E04-A4CC-9853652E54FA}"/>
    <cellStyle name="標準 967" xfId="1062" xr:uid="{66D956B4-ADA6-4529-A2E7-C25357BB15E6}"/>
    <cellStyle name="標準 968" xfId="1063" xr:uid="{EE0A4755-F50C-4BD2-9B92-22FA34C81F3E}"/>
    <cellStyle name="標準 969" xfId="1064" xr:uid="{78D0D9AB-7C86-4254-B3B1-36589354BF8A}"/>
    <cellStyle name="標準 97" xfId="192" xr:uid="{D103637B-39A0-485B-AFC9-92B190FF7AF9}"/>
    <cellStyle name="標準 970" xfId="1065" xr:uid="{44217327-54EA-4924-A9F3-4FCFC5810E82}"/>
    <cellStyle name="標準 971" xfId="1066" xr:uid="{C22B9E18-4AD4-4F3A-A90C-92E75BE7E6CE}"/>
    <cellStyle name="標準 972" xfId="1067" xr:uid="{6E9C90C0-8E8B-41BB-940C-1BC6EF6CD335}"/>
    <cellStyle name="標準 973" xfId="1068" xr:uid="{7CA17A41-A02C-4997-A747-F3835E40D674}"/>
    <cellStyle name="標準 974" xfId="1069" xr:uid="{ED86A1AF-AF64-496E-B8A4-DDB755ADE64B}"/>
    <cellStyle name="標準 975" xfId="1070" xr:uid="{8A97811F-CC21-42EE-AB15-D374E950D400}"/>
    <cellStyle name="標準 976" xfId="1071" xr:uid="{9F5700D2-9207-413A-A741-FCD4BB718021}"/>
    <cellStyle name="標準 977" xfId="1072" xr:uid="{A5DA26BE-DBE1-475A-8B2A-06238CF06BEB}"/>
    <cellStyle name="標準 978" xfId="1073" xr:uid="{7C882809-1F16-49C6-84DD-72FE48C9B0C6}"/>
    <cellStyle name="標準 979" xfId="1074" xr:uid="{23D91918-91B5-4AA2-9092-0E9587EA3E0B}"/>
    <cellStyle name="標準 98" xfId="193" xr:uid="{431B5AFF-EC06-416D-92F3-5873E90B28DB}"/>
    <cellStyle name="標準 980" xfId="1075" xr:uid="{A460DA0A-1649-4D63-AA9B-B8718949E482}"/>
    <cellStyle name="標準 981" xfId="1076" xr:uid="{F7CAE710-158B-4A7C-853F-627FFBB8EE52}"/>
    <cellStyle name="標準 982" xfId="1077" xr:uid="{43D4D080-1A59-4157-8798-77C6E5CB02E8}"/>
    <cellStyle name="標準 983" xfId="1078" xr:uid="{20F9976B-8650-4F37-8BEF-E10BFBF7E811}"/>
    <cellStyle name="標準 984" xfId="1079" xr:uid="{4D298CE8-07DF-429F-97B5-BD4C58C13A91}"/>
    <cellStyle name="標準 985" xfId="1081" xr:uid="{FAA2963E-79B0-4E65-883A-CAE801065528}"/>
    <cellStyle name="標準 986" xfId="1082" xr:uid="{C7AD8E29-477B-47AA-A971-FE0FA206C2EB}"/>
    <cellStyle name="標準 987" xfId="1083" xr:uid="{C45961AB-AD98-4E81-B015-11F4AA228D87}"/>
    <cellStyle name="標準 988" xfId="1084" xr:uid="{842FC29C-F6D7-455A-99D1-CAA1E300AA04}"/>
    <cellStyle name="標準 989" xfId="1085" xr:uid="{FC09D2F5-023C-4B59-82C7-8F5C2E870505}"/>
    <cellStyle name="標準 99" xfId="194" xr:uid="{F12FC173-EA01-4B0A-BB23-40BB6FF62B8F}"/>
    <cellStyle name="標準 990" xfId="1086" xr:uid="{92A7B06A-7580-432B-9400-7C2D7E008FA3}"/>
    <cellStyle name="標準 991" xfId="1087" xr:uid="{14240487-95C7-4E94-BD06-1C6CE5A871B8}"/>
    <cellStyle name="標準 992" xfId="1088" xr:uid="{79E1C36C-F79E-4137-8159-C4E482D539E2}"/>
    <cellStyle name="標準 993" xfId="1089" xr:uid="{DA8606F3-1C11-419E-832D-ED062CDD2054}"/>
    <cellStyle name="標準 994" xfId="1090" xr:uid="{3F139EE8-37B1-467C-AA97-25711270B0AA}"/>
    <cellStyle name="標準 995" xfId="1091" xr:uid="{245E526F-9858-4E00-96DF-FBC60C012993}"/>
    <cellStyle name="標準 996" xfId="1092" xr:uid="{EEE1C0BE-29A1-47B9-9C8F-5E1EC89B125C}"/>
    <cellStyle name="標準 997" xfId="1080" xr:uid="{B4B70C9E-6A13-42C2-BBBC-745BFE6C47A6}"/>
    <cellStyle name="標準 998" xfId="1093" xr:uid="{55BDE3C6-E85F-40C6-BB33-7B8CB9DE3ACF}"/>
    <cellStyle name="標準 999" xfId="1094" xr:uid="{A3FFC242-84F2-4422-9851-0A0282ADECE3}"/>
    <cellStyle name="良い" xfId="15" builtinId="26" customBuiltin="1"/>
    <cellStyle name="良い 2" xfId="95" xr:uid="{754BAAF3-ABF1-4A3A-84E4-515D6A9ED720}"/>
    <cellStyle name="良い 3" xfId="2363" xr:uid="{C83E9148-EFD9-4A19-9007-909974B87A85}"/>
    <cellStyle name="良い 4" xfId="2364" xr:uid="{43DB66BF-0FB4-4354-A005-A5D7ACB30081}"/>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ill>
        <patternFill>
          <bgColor theme="0"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ont>
        <color rgb="FF9C0006"/>
      </font>
      <fill>
        <patternFill>
          <bgColor rgb="FFFFC7CE"/>
        </patternFill>
      </fill>
    </dxf>
    <dxf>
      <font>
        <color theme="0" tint="-0.24994659260841701"/>
      </font>
      <fill>
        <patternFill>
          <bgColor theme="0" tint="-0.24994659260841701"/>
        </patternFill>
      </fill>
    </dxf>
    <dxf>
      <font>
        <b/>
        <i val="0"/>
        <color theme="6"/>
      </font>
      <fill>
        <patternFill patternType="none">
          <bgColor auto="1"/>
        </patternFill>
      </fill>
      <border>
        <top style="medium">
          <color theme="6"/>
        </top>
        <bottom/>
      </border>
    </dxf>
    <dxf>
      <font>
        <b/>
        <i val="0"/>
        <color theme="1" tint="0.499984740745262"/>
      </font>
      <border>
        <top style="medium">
          <color theme="6"/>
        </top>
        <bottom style="medium">
          <color theme="6"/>
        </bottom>
      </border>
    </dxf>
    <dxf>
      <font>
        <b/>
        <i val="0"/>
        <color theme="0"/>
      </font>
      <fill>
        <patternFill>
          <bgColor theme="6"/>
        </patternFill>
      </fill>
      <border>
        <right style="thick">
          <color theme="0"/>
        </right>
        <top style="thick">
          <color theme="0"/>
        </top>
        <bottom style="thick">
          <color theme="0"/>
        </bottom>
      </border>
    </dxf>
    <dxf>
      <font>
        <b/>
        <i val="0"/>
        <color theme="6"/>
      </font>
      <border>
        <left/>
        <right/>
        <top style="medium">
          <color theme="6"/>
        </top>
        <bottom/>
        <vertical style="thick">
          <color theme="0"/>
        </vertical>
        <horizontal/>
      </border>
    </dxf>
    <dxf>
      <font>
        <b val="0"/>
        <i val="0"/>
        <color theme="1" tint="0.499984740745262"/>
      </font>
      <fill>
        <patternFill patternType="none">
          <fgColor indexed="64"/>
          <bgColor auto="1"/>
        </patternFill>
      </fill>
      <border>
        <top style="medium">
          <color theme="6"/>
        </top>
        <bottom style="thin">
          <color theme="6"/>
        </bottom>
        <vertical style="thick">
          <color theme="0"/>
        </vertical>
      </border>
    </dxf>
    <dxf>
      <font>
        <b val="0"/>
        <i val="0"/>
        <color theme="0" tint="-0.34998626667073579"/>
      </font>
      <border>
        <top style="thick">
          <color theme="0"/>
        </top>
        <bottom style="thick">
          <color theme="0"/>
        </bottom>
        <vertical style="thick">
          <color theme="0"/>
        </vertical>
        <horizontal style="thick">
          <color theme="0"/>
        </horizontal>
      </border>
    </dxf>
    <dxf>
      <font>
        <b/>
        <i val="0"/>
        <color theme="5"/>
      </font>
      <fill>
        <patternFill patternType="none">
          <bgColor auto="1"/>
        </patternFill>
      </fill>
      <border>
        <top style="medium">
          <color theme="5"/>
        </top>
        <bottom/>
      </border>
    </dxf>
    <dxf>
      <font>
        <b/>
        <i val="0"/>
        <color theme="1" tint="0.499984740745262"/>
      </font>
      <border>
        <top style="medium">
          <color theme="5"/>
        </top>
        <bottom style="medium">
          <color theme="5"/>
        </bottom>
      </border>
    </dxf>
    <dxf>
      <font>
        <b/>
        <i val="0"/>
        <color theme="0"/>
      </font>
      <fill>
        <patternFill>
          <bgColor theme="5"/>
        </patternFill>
      </fill>
      <border>
        <right style="thick">
          <color theme="0"/>
        </right>
        <top style="thick">
          <color theme="0"/>
        </top>
        <bottom style="thick">
          <color theme="0"/>
        </bottom>
      </border>
    </dxf>
    <dxf>
      <font>
        <b/>
        <i val="0"/>
        <color theme="5"/>
      </font>
      <border>
        <left/>
        <right/>
        <top style="medium">
          <color theme="5"/>
        </top>
        <bottom/>
        <vertical style="thick">
          <color theme="0"/>
        </vertical>
        <horizontal/>
      </border>
    </dxf>
    <dxf>
      <font>
        <b val="0"/>
        <i val="0"/>
        <color theme="1" tint="0.499984740745262"/>
      </font>
      <fill>
        <patternFill patternType="none">
          <fgColor indexed="64"/>
          <bgColor auto="1"/>
        </patternFill>
      </fill>
      <border>
        <top style="medium">
          <color theme="5"/>
        </top>
        <bottom style="thin">
          <color theme="5"/>
        </bottom>
        <vertical style="thick">
          <color theme="0"/>
        </vertical>
      </border>
    </dxf>
    <dxf>
      <font>
        <b val="0"/>
        <i val="0"/>
        <color theme="0" tint="-0.34998626667073579"/>
      </font>
      <border>
        <top style="thick">
          <color theme="0"/>
        </top>
        <bottom style="thick">
          <color theme="0"/>
        </bottom>
        <vertical style="thick">
          <color theme="0"/>
        </vertical>
        <horizontal style="thick">
          <color theme="0"/>
        </horizontal>
      </border>
    </dxf>
    <dxf>
      <font>
        <b/>
        <i val="0"/>
        <color theme="4"/>
      </font>
      <fill>
        <patternFill patternType="none">
          <bgColor auto="1"/>
        </patternFill>
      </fill>
      <border>
        <top style="medium">
          <color theme="4"/>
        </top>
        <bottom/>
      </border>
    </dxf>
    <dxf>
      <font>
        <b/>
        <i val="0"/>
        <color theme="1" tint="0.499984740745262"/>
      </font>
      <border>
        <top style="medium">
          <color theme="4"/>
        </top>
        <bottom style="medium">
          <color theme="4"/>
        </bottom>
      </border>
    </dxf>
    <dxf>
      <font>
        <b/>
        <i val="0"/>
        <color theme="0"/>
      </font>
      <fill>
        <patternFill>
          <bgColor theme="4"/>
        </patternFill>
      </fill>
      <border>
        <right style="thick">
          <color theme="0"/>
        </right>
        <top style="thick">
          <color theme="0"/>
        </top>
        <bottom style="thick">
          <color theme="0"/>
        </bottom>
      </border>
    </dxf>
    <dxf>
      <border>
        <left/>
        <right/>
        <top style="medium">
          <color theme="4"/>
        </top>
        <bottom/>
        <vertical style="thick">
          <color theme="0"/>
        </vertical>
        <horizontal/>
      </border>
    </dxf>
    <dxf>
      <font>
        <b/>
        <i val="0"/>
        <color theme="1" tint="0.499984740745262"/>
      </font>
      <fill>
        <patternFill patternType="none">
          <fgColor indexed="64"/>
          <bgColor auto="1"/>
        </patternFill>
      </fill>
      <border>
        <top style="medium">
          <color theme="4"/>
        </top>
        <bottom style="thin">
          <color theme="4"/>
        </bottom>
        <vertical style="thick">
          <color theme="0"/>
        </vertical>
      </border>
    </dxf>
    <dxf>
      <font>
        <b val="0"/>
        <i val="0"/>
        <color theme="0" tint="-0.34998626667073579"/>
      </font>
      <border>
        <top style="thick">
          <color theme="0"/>
        </top>
        <bottom style="thick">
          <color theme="0"/>
        </bottom>
        <vertical style="thick">
          <color theme="0"/>
        </vertical>
        <horizontal style="thick">
          <color theme="0"/>
        </horizontal>
      </border>
    </dxf>
  </dxfs>
  <tableStyles count="4" defaultTableStyle="TableStyleMedium2" defaultPivotStyle="PivotStyleLight16">
    <tableStyle name="Invisible" pivot="0" table="0" count="0" xr9:uid="{5032DCE9-5C15-4EE8-9192-21BF1419FB65}"/>
    <tableStyle name="Family Budget Cash Available" pivot="0" count="6" xr9:uid="{8ADFFE1F-41DD-4D01-A1F3-4572D0B27B2F}">
      <tableStyleElement type="wholeTable" dxfId="73"/>
      <tableStyleElement type="headerRow" dxfId="72"/>
      <tableStyleElement type="totalRow" dxfId="71"/>
      <tableStyleElement type="firstColumn" dxfId="70"/>
      <tableStyleElement type="firstHeaderCell" dxfId="69"/>
      <tableStyleElement type="firstTotalCell" dxfId="68"/>
    </tableStyle>
    <tableStyle name="Family Budget Cash Available 2" pivot="0" count="6" xr9:uid="{5C99065B-602E-4F96-86BD-5F2D27FDC9B3}">
      <tableStyleElement type="wholeTable" dxfId="67"/>
      <tableStyleElement type="headerRow" dxfId="66"/>
      <tableStyleElement type="totalRow" dxfId="65"/>
      <tableStyleElement type="firstColumn" dxfId="64"/>
      <tableStyleElement type="firstHeaderCell" dxfId="63"/>
      <tableStyleElement type="firstTotalCell" dxfId="62"/>
    </tableStyle>
    <tableStyle name="Family Budget Cash Available 3" pivot="0" count="6" xr9:uid="{D2F116B5-AB20-4343-9BA4-1C5BCDC75AEC}">
      <tableStyleElement type="wholeTable" dxfId="61"/>
      <tableStyleElement type="headerRow" dxfId="60"/>
      <tableStyleElement type="totalRow" dxfId="59"/>
      <tableStyleElement type="firstColumn" dxfId="58"/>
      <tableStyleElement type="firstHeaderCell" dxfId="57"/>
      <tableStyleElement type="firstTotalCell" dxfId="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v>5期季節指数(平均)</c:v>
          </c:tx>
          <c:spPr>
            <a:ln w="34925" cap="rnd">
              <a:solidFill>
                <a:schemeClr val="accent1">
                  <a:lumMod val="75000"/>
                </a:schemeClr>
              </a:solidFill>
              <a:prstDash val="dash"/>
              <a:round/>
            </a:ln>
            <a:effectLst>
              <a:outerShdw blurRad="57150" dist="19050" dir="5400000" algn="ctr" rotWithShape="0">
                <a:srgbClr val="000000">
                  <a:alpha val="63000"/>
                </a:srgbClr>
              </a:outerShdw>
            </a:effectLst>
          </c:spPr>
          <c:marker>
            <c:symbol val="none"/>
          </c:marker>
          <c:cat>
            <c:strRef>
              <c:f>係数計算!$B$2:$M$2</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係数計算!$B$25:$M$25</c:f>
              <c:numCache>
                <c:formatCode>0.0%</c:formatCode>
                <c:ptCount val="12"/>
                <c:pt idx="0">
                  <c:v>0.9290671834783798</c:v>
                </c:pt>
                <c:pt idx="1">
                  <c:v>0.9107089192951896</c:v>
                </c:pt>
                <c:pt idx="2">
                  <c:v>0.78893924804713433</c:v>
                </c:pt>
                <c:pt idx="3">
                  <c:v>0.78183308698914222</c:v>
                </c:pt>
                <c:pt idx="4">
                  <c:v>1.1928701244804794</c:v>
                </c:pt>
                <c:pt idx="5">
                  <c:v>1.2659433755900502</c:v>
                </c:pt>
                <c:pt idx="6">
                  <c:v>0.99106823427434754</c:v>
                </c:pt>
                <c:pt idx="7">
                  <c:v>1.2535955007942297</c:v>
                </c:pt>
                <c:pt idx="8">
                  <c:v>0.98939186716630567</c:v>
                </c:pt>
                <c:pt idx="9">
                  <c:v>0.84522429587470571</c:v>
                </c:pt>
                <c:pt idx="10">
                  <c:v>0.95505496235329224</c:v>
                </c:pt>
                <c:pt idx="11">
                  <c:v>1.0963032016567411</c:v>
                </c:pt>
              </c:numCache>
            </c:numRef>
          </c:val>
          <c:smooth val="0"/>
          <c:extLst>
            <c:ext xmlns:c16="http://schemas.microsoft.com/office/drawing/2014/chart" uri="{C3380CC4-5D6E-409C-BE32-E72D297353CC}">
              <c16:uniqueId val="{00000001-0451-4B6A-8E16-981E57827895}"/>
            </c:ext>
          </c:extLst>
        </c:ser>
        <c:ser>
          <c:idx val="2"/>
          <c:order val="2"/>
          <c:tx>
            <c:v>5期季節指数(中央)</c:v>
          </c:tx>
          <c:spPr>
            <a:ln w="34925" cap="rnd">
              <a:solidFill>
                <a:schemeClr val="accent1">
                  <a:lumMod val="60000"/>
                  <a:lumOff val="40000"/>
                </a:schemeClr>
              </a:solidFill>
              <a:prstDash val="dash"/>
              <a:round/>
            </a:ln>
            <a:effectLst>
              <a:outerShdw blurRad="57150" dist="19050" dir="5400000" algn="ctr" rotWithShape="0">
                <a:srgbClr val="000000">
                  <a:alpha val="63000"/>
                </a:srgbClr>
              </a:outerShdw>
            </a:effectLst>
          </c:spPr>
          <c:marker>
            <c:symbol val="none"/>
          </c:marker>
          <c:cat>
            <c:strRef>
              <c:f>係数計算!$B$2:$M$2</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係数計算!$B$29:$M$29</c:f>
              <c:numCache>
                <c:formatCode>0.0%</c:formatCode>
                <c:ptCount val="12"/>
                <c:pt idx="0">
                  <c:v>0.95926140597830589</c:v>
                </c:pt>
                <c:pt idx="1">
                  <c:v>0.88689244017554025</c:v>
                </c:pt>
                <c:pt idx="2">
                  <c:v>0.76546327730396624</c:v>
                </c:pt>
                <c:pt idx="3">
                  <c:v>0.80301399354144243</c:v>
                </c:pt>
                <c:pt idx="4">
                  <c:v>1.132731638651983</c:v>
                </c:pt>
                <c:pt idx="5">
                  <c:v>1.2544920096050343</c:v>
                </c:pt>
                <c:pt idx="6">
                  <c:v>0.96874223731059039</c:v>
                </c:pt>
                <c:pt idx="7">
                  <c:v>1.2698517843835389</c:v>
                </c:pt>
                <c:pt idx="8">
                  <c:v>1.0138693384118573</c:v>
                </c:pt>
                <c:pt idx="9">
                  <c:v>0.89343379978471471</c:v>
                </c:pt>
                <c:pt idx="10">
                  <c:v>0.98803510805663664</c:v>
                </c:pt>
                <c:pt idx="11">
                  <c:v>1.0642129667963898</c:v>
                </c:pt>
              </c:numCache>
            </c:numRef>
          </c:val>
          <c:smooth val="0"/>
          <c:extLst>
            <c:ext xmlns:c16="http://schemas.microsoft.com/office/drawing/2014/chart" uri="{C3380CC4-5D6E-409C-BE32-E72D297353CC}">
              <c16:uniqueId val="{00000002-0451-4B6A-8E16-981E57827895}"/>
            </c:ext>
          </c:extLst>
        </c:ser>
        <c:ser>
          <c:idx val="4"/>
          <c:order val="4"/>
          <c:tx>
            <c:v>3期季節指数(平均)</c:v>
          </c:tx>
          <c:spPr>
            <a:ln w="34925" cap="rnd">
              <a:solidFill>
                <a:schemeClr val="accent2"/>
              </a:solidFill>
              <a:prstDash val="dash"/>
              <a:round/>
            </a:ln>
            <a:effectLst>
              <a:outerShdw blurRad="57150" dist="19050" dir="5400000" algn="ctr" rotWithShape="0">
                <a:srgbClr val="000000">
                  <a:alpha val="63000"/>
                </a:srgbClr>
              </a:outerShdw>
            </a:effectLst>
          </c:spPr>
          <c:marker>
            <c:symbol val="none"/>
          </c:marker>
          <c:cat>
            <c:strRef>
              <c:f>係数計算!$B$2:$M$2</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係数計算!$B$36:$M$36</c:f>
              <c:numCache>
                <c:formatCode>0.0%</c:formatCode>
                <c:ptCount val="12"/>
                <c:pt idx="0">
                  <c:v>0.96151456016803982</c:v>
                </c:pt>
                <c:pt idx="1">
                  <c:v>0.90127219908699308</c:v>
                </c:pt>
                <c:pt idx="2">
                  <c:v>0.79052293794920314</c:v>
                </c:pt>
                <c:pt idx="3">
                  <c:v>0.79319422212136748</c:v>
                </c:pt>
                <c:pt idx="4">
                  <c:v>1.1565161275374642</c:v>
                </c:pt>
                <c:pt idx="5">
                  <c:v>1.2482529324499012</c:v>
                </c:pt>
                <c:pt idx="6">
                  <c:v>0.99593923918828375</c:v>
                </c:pt>
                <c:pt idx="7">
                  <c:v>1.3186194639850242</c:v>
                </c:pt>
                <c:pt idx="8">
                  <c:v>1.0019223705738967</c:v>
                </c:pt>
                <c:pt idx="9">
                  <c:v>0.78415819453899549</c:v>
                </c:pt>
                <c:pt idx="10">
                  <c:v>0.86167995153527277</c:v>
                </c:pt>
                <c:pt idx="11">
                  <c:v>1.0823334757563923</c:v>
                </c:pt>
              </c:numCache>
            </c:numRef>
          </c:val>
          <c:smooth val="0"/>
          <c:extLst>
            <c:ext xmlns:c16="http://schemas.microsoft.com/office/drawing/2014/chart" uri="{C3380CC4-5D6E-409C-BE32-E72D297353CC}">
              <c16:uniqueId val="{00000002-6015-42B5-A97C-FC42959D1A8D}"/>
            </c:ext>
          </c:extLst>
        </c:ser>
        <c:ser>
          <c:idx val="5"/>
          <c:order val="5"/>
          <c:tx>
            <c:v>3期季節指数(中央)</c:v>
          </c:tx>
          <c:spPr>
            <a:ln w="34925" cap="rnd">
              <a:solidFill>
                <a:schemeClr val="accent2">
                  <a:lumMod val="60000"/>
                  <a:lumOff val="40000"/>
                </a:schemeClr>
              </a:solidFill>
              <a:prstDash val="dash"/>
              <a:round/>
            </a:ln>
            <a:effectLst>
              <a:outerShdw blurRad="57150" dist="19050" dir="5400000" algn="ctr" rotWithShape="0">
                <a:srgbClr val="000000">
                  <a:alpha val="63000"/>
                </a:srgbClr>
              </a:outerShdw>
            </a:effectLst>
          </c:spPr>
          <c:marker>
            <c:symbol val="none"/>
          </c:marker>
          <c:cat>
            <c:strRef>
              <c:f>係数計算!$B$2:$M$2</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係数計算!$B$40:$M$40</c:f>
              <c:numCache>
                <c:formatCode>0.0%</c:formatCode>
                <c:ptCount val="12"/>
                <c:pt idx="0">
                  <c:v>0.96646702840239562</c:v>
                </c:pt>
                <c:pt idx="1">
                  <c:v>0.8625900471971516</c:v>
                </c:pt>
                <c:pt idx="2">
                  <c:v>0.76393143992713419</c:v>
                </c:pt>
                <c:pt idx="3">
                  <c:v>0.8452430239297839</c:v>
                </c:pt>
                <c:pt idx="4">
                  <c:v>1.0809803759211725</c:v>
                </c:pt>
                <c:pt idx="5">
                  <c:v>1.2544920096050343</c:v>
                </c:pt>
                <c:pt idx="6">
                  <c:v>0.96874223731059039</c:v>
                </c:pt>
                <c:pt idx="7">
                  <c:v>1.2698517843835389</c:v>
                </c:pt>
                <c:pt idx="8">
                  <c:v>1.0253788192431896</c:v>
                </c:pt>
                <c:pt idx="9">
                  <c:v>0.88362176037095308</c:v>
                </c:pt>
                <c:pt idx="10">
                  <c:v>0.93222654632773039</c:v>
                </c:pt>
                <c:pt idx="11">
                  <c:v>1.0642129667963898</c:v>
                </c:pt>
              </c:numCache>
            </c:numRef>
          </c:val>
          <c:smooth val="0"/>
          <c:extLst>
            <c:ext xmlns:c16="http://schemas.microsoft.com/office/drawing/2014/chart" uri="{C3380CC4-5D6E-409C-BE32-E72D297353CC}">
              <c16:uniqueId val="{00000003-6015-42B5-A97C-FC42959D1A8D}"/>
            </c:ext>
          </c:extLst>
        </c:ser>
        <c:dLbls>
          <c:showLegendKey val="0"/>
          <c:showVal val="0"/>
          <c:showCatName val="0"/>
          <c:showSerName val="0"/>
          <c:showPercent val="0"/>
          <c:showBubbleSize val="0"/>
        </c:dLbls>
        <c:marker val="1"/>
        <c:smooth val="0"/>
        <c:axId val="555103160"/>
        <c:axId val="555104600"/>
      </c:lineChart>
      <c:lineChart>
        <c:grouping val="standard"/>
        <c:varyColors val="0"/>
        <c:ser>
          <c:idx val="0"/>
          <c:order val="0"/>
          <c:tx>
            <c:v>5期平均値</c:v>
          </c:tx>
          <c:spPr>
            <a:ln w="34925" cap="rnd">
              <a:solidFill>
                <a:srgbClr val="00B0F0"/>
              </a:solidFill>
              <a:prstDash val="sysDot"/>
              <a:round/>
            </a:ln>
            <a:effectLst>
              <a:outerShdw blurRad="57150" dist="19050" dir="5400000" algn="ctr" rotWithShape="0">
                <a:srgbClr val="000000">
                  <a:alpha val="63000"/>
                </a:srgbClr>
              </a:outerShdw>
            </a:effectLst>
          </c:spPr>
          <c:marker>
            <c:symbol val="none"/>
          </c:marker>
          <c:cat>
            <c:strRef>
              <c:f>係数計算!$B$2:$M$2</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係数計算!$B$22:$M$22</c:f>
              <c:numCache>
                <c:formatCode>#,##0_);[Red]\(#,##0\)</c:formatCode>
                <c:ptCount val="12"/>
                <c:pt idx="0">
                  <c:v>22722.799999999999</c:v>
                </c:pt>
                <c:pt idx="1">
                  <c:v>22273.8</c:v>
                </c:pt>
                <c:pt idx="2">
                  <c:v>19295.599999999999</c:v>
                </c:pt>
                <c:pt idx="3">
                  <c:v>19121.8</c:v>
                </c:pt>
                <c:pt idx="4">
                  <c:v>29174.799999999999</c:v>
                </c:pt>
                <c:pt idx="5">
                  <c:v>30962</c:v>
                </c:pt>
                <c:pt idx="6">
                  <c:v>24239.200000000001</c:v>
                </c:pt>
                <c:pt idx="7">
                  <c:v>30660</c:v>
                </c:pt>
                <c:pt idx="8">
                  <c:v>24198.2</c:v>
                </c:pt>
                <c:pt idx="9">
                  <c:v>20672.2</c:v>
                </c:pt>
                <c:pt idx="10">
                  <c:v>23358.400000000001</c:v>
                </c:pt>
                <c:pt idx="11">
                  <c:v>26813</c:v>
                </c:pt>
              </c:numCache>
            </c:numRef>
          </c:val>
          <c:smooth val="0"/>
          <c:extLst>
            <c:ext xmlns:c16="http://schemas.microsoft.com/office/drawing/2014/chart" uri="{C3380CC4-5D6E-409C-BE32-E72D297353CC}">
              <c16:uniqueId val="{00000000-0451-4B6A-8E16-981E57827895}"/>
            </c:ext>
          </c:extLst>
        </c:ser>
        <c:ser>
          <c:idx val="3"/>
          <c:order val="3"/>
          <c:tx>
            <c:v>3期平均値</c:v>
          </c:tx>
          <c:spPr>
            <a:ln w="34925" cap="rnd">
              <a:solidFill>
                <a:srgbClr val="FFC000"/>
              </a:solidFill>
              <a:prstDash val="sysDot"/>
              <a:round/>
            </a:ln>
            <a:effectLst>
              <a:outerShdw blurRad="57150" dist="19050" dir="5400000" algn="ctr" rotWithShape="0">
                <a:srgbClr val="000000">
                  <a:alpha val="63000"/>
                </a:srgbClr>
              </a:outerShdw>
            </a:effectLst>
          </c:spPr>
          <c:marker>
            <c:symbol val="none"/>
          </c:marker>
          <c:cat>
            <c:strRef>
              <c:f>係数計算!$B$2:$M$2</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係数計算!$B$33:$M$33</c:f>
              <c:numCache>
                <c:formatCode>#,##0_);[Red]\(#,##0\)</c:formatCode>
                <c:ptCount val="12"/>
                <c:pt idx="0">
                  <c:v>23294.666666666668</c:v>
                </c:pt>
                <c:pt idx="1">
                  <c:v>22043</c:v>
                </c:pt>
                <c:pt idx="2">
                  <c:v>19334.333333333332</c:v>
                </c:pt>
                <c:pt idx="3">
                  <c:v>19399.666666666668</c:v>
                </c:pt>
                <c:pt idx="4">
                  <c:v>28285.666666666668</c:v>
                </c:pt>
                <c:pt idx="5">
                  <c:v>30529.333333333332</c:v>
                </c:pt>
                <c:pt idx="6">
                  <c:v>24358.333333333332</c:v>
                </c:pt>
                <c:pt idx="7">
                  <c:v>32250.333333333332</c:v>
                </c:pt>
                <c:pt idx="8">
                  <c:v>24504.666666666668</c:v>
                </c:pt>
                <c:pt idx="9">
                  <c:v>19178.666666666668</c:v>
                </c:pt>
                <c:pt idx="10">
                  <c:v>21074.666666666668</c:v>
                </c:pt>
                <c:pt idx="11">
                  <c:v>26471.333333333332</c:v>
                </c:pt>
              </c:numCache>
            </c:numRef>
          </c:val>
          <c:smooth val="0"/>
          <c:extLst>
            <c:ext xmlns:c16="http://schemas.microsoft.com/office/drawing/2014/chart" uri="{C3380CC4-5D6E-409C-BE32-E72D297353CC}">
              <c16:uniqueId val="{00000003-0451-4B6A-8E16-981E57827895}"/>
            </c:ext>
          </c:extLst>
        </c:ser>
        <c:ser>
          <c:idx val="6"/>
          <c:order val="6"/>
          <c:tx>
            <c:v>当期予算</c:v>
          </c:tx>
          <c:spPr>
            <a:ln w="34925" cap="rnd">
              <a:solidFill>
                <a:schemeClr val="bg1"/>
              </a:solidFill>
              <a:round/>
            </a:ln>
            <a:effectLst>
              <a:outerShdw blurRad="57150" dist="19050" dir="5400000" algn="ctr" rotWithShape="0">
                <a:srgbClr val="000000">
                  <a:alpha val="63000"/>
                </a:srgbClr>
              </a:outerShdw>
            </a:effectLst>
          </c:spPr>
          <c:marker>
            <c:symbol val="none"/>
          </c:marker>
          <c:val>
            <c:numRef>
              <c:f>係数計算!$B$15:$M$15</c:f>
              <c:numCache>
                <c:formatCode>#,##0_);[Red]\(#,##0\)</c:formatCode>
                <c:ptCount val="12"/>
                <c:pt idx="0">
                  <c:v>24464.539225249191</c:v>
                </c:pt>
                <c:pt idx="1">
                  <c:v>24545.412555674156</c:v>
                </c:pt>
                <c:pt idx="2">
                  <c:v>25192.635100795935</c:v>
                </c:pt>
                <c:pt idx="3">
                  <c:v>25719.041986727199</c:v>
                </c:pt>
                <c:pt idx="4">
                  <c:v>34432.311180790959</c:v>
                </c:pt>
                <c:pt idx="5">
                  <c:v>35828.176104102378</c:v>
                </c:pt>
                <c:pt idx="6">
                  <c:v>29022.618775809391</c:v>
                </c:pt>
                <c:pt idx="7">
                  <c:v>38186.640063888452</c:v>
                </c:pt>
                <c:pt idx="8">
                  <c:v>29337.190624659495</c:v>
                </c:pt>
                <c:pt idx="9">
                  <c:v>26585.462907637371</c:v>
                </c:pt>
                <c:pt idx="10">
                  <c:v>28003.868595508346</c:v>
                </c:pt>
                <c:pt idx="11">
                  <c:v>31675.440894489911</c:v>
                </c:pt>
              </c:numCache>
            </c:numRef>
          </c:val>
          <c:smooth val="0"/>
          <c:extLst>
            <c:ext xmlns:c16="http://schemas.microsoft.com/office/drawing/2014/chart" uri="{C3380CC4-5D6E-409C-BE32-E72D297353CC}">
              <c16:uniqueId val="{00000001-E272-4D15-9838-043C04C09F2F}"/>
            </c:ext>
          </c:extLst>
        </c:ser>
        <c:ser>
          <c:idx val="7"/>
          <c:order val="7"/>
          <c:tx>
            <c:v>当期予測</c:v>
          </c:tx>
          <c:spPr>
            <a:ln w="34925" cap="rnd">
              <a:solidFill>
                <a:srgbClr val="FFFF00"/>
              </a:solidFill>
              <a:round/>
            </a:ln>
            <a:effectLst>
              <a:outerShdw blurRad="57150" dist="19050" dir="5400000" algn="ctr" rotWithShape="0">
                <a:srgbClr val="000000">
                  <a:alpha val="63000"/>
                </a:srgbClr>
              </a:outerShdw>
            </a:effectLst>
          </c:spPr>
          <c:marker>
            <c:symbol val="none"/>
          </c:marker>
          <c:val>
            <c:numRef>
              <c:f>係数計算!$B$13:$M$13</c:f>
              <c:numCache>
                <c:formatCode>#,##0_);[Red]\(#,##0\)</c:formatCode>
                <c:ptCount val="12"/>
                <c:pt idx="0">
                  <c:v>17797</c:v>
                </c:pt>
                <c:pt idx="1">
                  <c:v>18834</c:v>
                </c:pt>
                <c:pt idx="2">
                  <c:v>20777</c:v>
                </c:pt>
                <c:pt idx="3">
                  <c:v>18575.97441991408</c:v>
                </c:pt>
                <c:pt idx="4">
                  <c:v>28985.580363008605</c:v>
                </c:pt>
                <c:pt idx="5">
                  <c:v>29970.402437897912</c:v>
                </c:pt>
                <c:pt idx="6">
                  <c:v>23292.635387611914</c:v>
                </c:pt>
                <c:pt idx="7">
                  <c:v>29314.753441802259</c:v>
                </c:pt>
                <c:pt idx="8">
                  <c:v>22964.817319223992</c:v>
                </c:pt>
                <c:pt idx="9">
                  <c:v>19864.930247689321</c:v>
                </c:pt>
                <c:pt idx="10">
                  <c:v>22446.231494356005</c:v>
                </c:pt>
                <c:pt idx="11">
                  <c:v>25765.925964884907</c:v>
                </c:pt>
              </c:numCache>
            </c:numRef>
          </c:val>
          <c:smooth val="0"/>
          <c:extLst>
            <c:ext xmlns:c16="http://schemas.microsoft.com/office/drawing/2014/chart" uri="{C3380CC4-5D6E-409C-BE32-E72D297353CC}">
              <c16:uniqueId val="{00000002-E272-4D15-9838-043C04C09F2F}"/>
            </c:ext>
          </c:extLst>
        </c:ser>
        <c:ser>
          <c:idx val="8"/>
          <c:order val="8"/>
          <c:tx>
            <c:v>当期実績</c:v>
          </c:tx>
          <c:spPr>
            <a:ln w="34925" cap="rnd">
              <a:solidFill>
                <a:srgbClr val="FF0000"/>
              </a:solidFill>
              <a:round/>
            </a:ln>
            <a:effectLst>
              <a:outerShdw blurRad="57150" dist="19050" dir="5400000" algn="ctr" rotWithShape="0">
                <a:srgbClr val="000000">
                  <a:alpha val="63000"/>
                </a:srgbClr>
              </a:outerShdw>
            </a:effectLst>
          </c:spPr>
          <c:marker>
            <c:symbol val="none"/>
          </c:marker>
          <c:val>
            <c:numRef>
              <c:f>係数計算!$B$11:$M$11</c:f>
              <c:numCache>
                <c:formatCode>#,##0_);[Red]\(#,##0\)</c:formatCode>
                <c:ptCount val="12"/>
                <c:pt idx="0">
                  <c:v>23170</c:v>
                </c:pt>
                <c:pt idx="1">
                  <c:v>20835</c:v>
                </c:pt>
                <c:pt idx="2">
                  <c:v>18452</c:v>
                </c:pt>
                <c:pt idx="3">
                  <c:v>20416</c:v>
                </c:pt>
                <c:pt idx="4">
                  <c:v>26110</c:v>
                </c:pt>
                <c:pt idx="5">
                  <c:v>28962</c:v>
                </c:pt>
                <c:pt idx="6">
                  <c:v>22483</c:v>
                </c:pt>
                <c:pt idx="7">
                  <c:v>27907</c:v>
                </c:pt>
                <c:pt idx="8">
                  <c:v>21635</c:v>
                </c:pt>
                <c:pt idx="9">
                  <c:v>14613</c:v>
                </c:pt>
                <c:pt idx="10">
                  <c:v>16842</c:v>
                </c:pt>
                <c:pt idx="11">
                  <c:v>24584</c:v>
                </c:pt>
              </c:numCache>
            </c:numRef>
          </c:val>
          <c:smooth val="0"/>
          <c:extLst>
            <c:ext xmlns:c16="http://schemas.microsoft.com/office/drawing/2014/chart" uri="{C3380CC4-5D6E-409C-BE32-E72D297353CC}">
              <c16:uniqueId val="{00000003-E272-4D15-9838-043C04C09F2F}"/>
            </c:ext>
          </c:extLst>
        </c:ser>
        <c:dLbls>
          <c:showLegendKey val="0"/>
          <c:showVal val="0"/>
          <c:showCatName val="0"/>
          <c:showSerName val="0"/>
          <c:showPercent val="0"/>
          <c:showBubbleSize val="0"/>
        </c:dLbls>
        <c:marker val="1"/>
        <c:smooth val="0"/>
        <c:axId val="645910632"/>
        <c:axId val="645911712"/>
      </c:lineChart>
      <c:catAx>
        <c:axId val="555103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ja-JP"/>
          </a:p>
        </c:txPr>
        <c:crossAx val="555104600"/>
        <c:crosses val="autoZero"/>
        <c:auto val="1"/>
        <c:lblAlgn val="ctr"/>
        <c:lblOffset val="100"/>
        <c:noMultiLvlLbl val="0"/>
      </c:catAx>
      <c:valAx>
        <c:axId val="55510460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ja-JP"/>
          </a:p>
        </c:txPr>
        <c:crossAx val="555103160"/>
        <c:crosses val="autoZero"/>
        <c:crossBetween val="between"/>
      </c:valAx>
      <c:valAx>
        <c:axId val="645911712"/>
        <c:scaling>
          <c:orientation val="minMax"/>
        </c:scaling>
        <c:delete val="0"/>
        <c:axPos val="r"/>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ja-JP"/>
          </a:p>
        </c:txPr>
        <c:crossAx val="645910632"/>
        <c:crosses val="max"/>
        <c:crossBetween val="between"/>
      </c:valAx>
      <c:catAx>
        <c:axId val="645910632"/>
        <c:scaling>
          <c:orientation val="minMax"/>
        </c:scaling>
        <c:delete val="1"/>
        <c:axPos val="b"/>
        <c:numFmt formatCode="General" sourceLinked="1"/>
        <c:majorTickMark val="out"/>
        <c:minorTickMark val="none"/>
        <c:tickLblPos val="nextTo"/>
        <c:crossAx val="6459117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51</xdr:col>
      <xdr:colOff>918882</xdr:colOff>
      <xdr:row>177</xdr:row>
      <xdr:rowOff>219315</xdr:rowOff>
    </xdr:from>
    <xdr:to>
      <xdr:col>51</xdr:col>
      <xdr:colOff>6910540</xdr:colOff>
      <xdr:row>196</xdr:row>
      <xdr:rowOff>14797</xdr:rowOff>
    </xdr:to>
    <xdr:sp macro="" textlink="">
      <xdr:nvSpPr>
        <xdr:cNvPr id="2" name="正方形/長方形 1">
          <a:extLst>
            <a:ext uri="{FF2B5EF4-FFF2-40B4-BE49-F238E27FC236}">
              <a16:creationId xmlns:a16="http://schemas.microsoft.com/office/drawing/2014/main" id="{79A974D6-F018-4623-96CF-0897921CC5E2}"/>
            </a:ext>
          </a:extLst>
        </xdr:cNvPr>
        <xdr:cNvSpPr/>
      </xdr:nvSpPr>
      <xdr:spPr>
        <a:xfrm>
          <a:off x="40610117" y="8690962"/>
          <a:ext cx="5991658" cy="4266629"/>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企画メモ</a:t>
          </a:r>
          <a:endParaRPr kumimoji="1" lang="en-US" altLang="ja-JP" sz="1100">
            <a:solidFill>
              <a:schemeClr val="tx1"/>
            </a:solidFill>
          </a:endParaRPr>
        </a:p>
        <a:p>
          <a:pPr algn="l"/>
          <a:r>
            <a:rPr kumimoji="1" lang="en-US" altLang="ja-JP" sz="1100">
              <a:solidFill>
                <a:schemeClr val="tx1"/>
              </a:solidFill>
            </a:rPr>
            <a:t>Intel</a:t>
          </a:r>
          <a:endParaRPr kumimoji="1" lang="en-US" altLang="ja-JP" sz="1100" baseline="0">
            <a:solidFill>
              <a:schemeClr val="tx1"/>
            </a:solidFill>
          </a:endParaRPr>
        </a:p>
        <a:p>
          <a:pPr algn="l"/>
          <a:r>
            <a:rPr kumimoji="1" lang="en-US" altLang="ja-JP" sz="1100" baseline="0">
              <a:solidFill>
                <a:schemeClr val="tx1"/>
              </a:solidFill>
            </a:rPr>
            <a:t>14</a:t>
          </a:r>
          <a:r>
            <a:rPr kumimoji="1" lang="ja-JP" altLang="en-US" sz="1100" baseline="0">
              <a:solidFill>
                <a:schemeClr val="tx1"/>
              </a:solidFill>
            </a:rPr>
            <a:t>世代　メモリ</a:t>
          </a:r>
          <a:r>
            <a:rPr kumimoji="1" lang="en-US" altLang="ja-JP" sz="1100" baseline="0">
              <a:solidFill>
                <a:schemeClr val="tx1"/>
              </a:solidFill>
            </a:rPr>
            <a:t>D4</a:t>
          </a:r>
          <a:r>
            <a:rPr kumimoji="1" lang="ja-JP" altLang="en-US" sz="1100" baseline="0">
              <a:solidFill>
                <a:schemeClr val="tx1"/>
              </a:solidFill>
            </a:rPr>
            <a:t>の方が安いのが続くなら続ける</a:t>
          </a:r>
          <a:endParaRPr kumimoji="1" lang="en-US" altLang="ja-JP" sz="1100">
            <a:solidFill>
              <a:schemeClr val="tx1"/>
            </a:solidFill>
          </a:endParaRPr>
        </a:p>
        <a:p>
          <a:pPr algn="l"/>
          <a:endParaRPr kumimoji="1" lang="en-US" altLang="ja-JP" sz="1100">
            <a:solidFill>
              <a:schemeClr val="tx1"/>
            </a:solidFill>
          </a:endParaRPr>
        </a:p>
        <a:p>
          <a:pPr algn="l"/>
          <a:r>
            <a:rPr kumimoji="1" lang="en-US" altLang="ja-JP" sz="1100">
              <a:solidFill>
                <a:schemeClr val="tx1"/>
              </a:solidFill>
            </a:rPr>
            <a:t>A520</a:t>
          </a:r>
        </a:p>
        <a:p>
          <a:pPr algn="l"/>
          <a:r>
            <a:rPr kumimoji="1" lang="ja-JP" altLang="en-US" sz="1100">
              <a:solidFill>
                <a:schemeClr val="tx1"/>
              </a:solidFill>
            </a:rPr>
            <a:t>基本</a:t>
          </a:r>
          <a:r>
            <a:rPr kumimoji="1" lang="en-US" altLang="ja-JP" sz="1100">
              <a:solidFill>
                <a:schemeClr val="tx1"/>
              </a:solidFill>
            </a:rPr>
            <a:t>5500GT</a:t>
          </a:r>
          <a:r>
            <a:rPr kumimoji="1" lang="ja-JP" altLang="en-US" sz="1100">
              <a:solidFill>
                <a:schemeClr val="tx1"/>
              </a:solidFill>
            </a:rPr>
            <a:t>専用</a:t>
          </a:r>
          <a:r>
            <a:rPr kumimoji="1" lang="en-US" altLang="ja-JP" sz="1100">
              <a:solidFill>
                <a:schemeClr val="tx1"/>
              </a:solidFill>
            </a:rPr>
            <a:t>MB</a:t>
          </a:r>
          <a:r>
            <a:rPr kumimoji="1" lang="ja-JP" altLang="en-US" sz="1100">
              <a:solidFill>
                <a:schemeClr val="tx1"/>
              </a:solidFill>
            </a:rPr>
            <a:t>として使用</a:t>
          </a:r>
          <a:endParaRPr kumimoji="1" lang="en-US" altLang="ja-JP" sz="1100">
            <a:solidFill>
              <a:schemeClr val="tx1"/>
            </a:solidFill>
          </a:endParaRPr>
        </a:p>
        <a:p>
          <a:pPr algn="l"/>
          <a:endParaRPr kumimoji="1" lang="en-US" altLang="ja-JP" sz="1100">
            <a:solidFill>
              <a:schemeClr val="tx1"/>
            </a:solidFill>
          </a:endParaRPr>
        </a:p>
        <a:p>
          <a:pPr algn="l"/>
          <a:r>
            <a:rPr kumimoji="1" lang="en-US" altLang="ja-JP" sz="1100">
              <a:solidFill>
                <a:schemeClr val="tx1"/>
              </a:solidFill>
            </a:rPr>
            <a:t>SF</a:t>
          </a:r>
          <a:r>
            <a:rPr kumimoji="1" lang="ja-JP" altLang="en-US" sz="1100">
              <a:solidFill>
                <a:schemeClr val="tx1"/>
              </a:solidFill>
            </a:rPr>
            <a:t>コラボ</a:t>
          </a:r>
          <a:endParaRPr kumimoji="1" lang="en-US" altLang="ja-JP" sz="1100">
            <a:solidFill>
              <a:schemeClr val="tx1"/>
            </a:solidFill>
          </a:endParaRPr>
        </a:p>
        <a:p>
          <a:pPr algn="l"/>
          <a:r>
            <a:rPr kumimoji="1" lang="ja-JP" altLang="en-US" sz="1100">
              <a:solidFill>
                <a:schemeClr val="tx1"/>
              </a:solidFill>
            </a:rPr>
            <a:t>金具ありを使用するコラボを</a:t>
          </a:r>
          <a:r>
            <a:rPr kumimoji="1" lang="en-US" altLang="ja-JP" sz="1100">
              <a:solidFill>
                <a:schemeClr val="tx1"/>
              </a:solidFill>
            </a:rPr>
            <a:t>SF</a:t>
          </a:r>
          <a:r>
            <a:rPr kumimoji="1" lang="ja-JP" altLang="en-US" sz="1100">
              <a:solidFill>
                <a:schemeClr val="tx1"/>
              </a:solidFill>
            </a:rPr>
            <a:t>通常に移動</a:t>
          </a:r>
          <a:endParaRPr kumimoji="1" lang="en-US" altLang="ja-JP" sz="1100">
            <a:solidFill>
              <a:schemeClr val="tx1"/>
            </a:solidFill>
          </a:endParaRPr>
        </a:p>
        <a:p>
          <a:pPr algn="l"/>
          <a:endParaRPr kumimoji="1" lang="en-US" altLang="ja-JP" sz="1100">
            <a:solidFill>
              <a:schemeClr val="tx1"/>
            </a:solidFill>
          </a:endParaRPr>
        </a:p>
        <a:p>
          <a:pPr algn="l"/>
          <a:br>
            <a:rPr kumimoji="1" lang="en-US" altLang="ja-JP" sz="1100">
              <a:solidFill>
                <a:schemeClr val="tx1"/>
              </a:solidFill>
            </a:rPr>
          </a:br>
          <a:r>
            <a:rPr kumimoji="1" lang="ja-JP" altLang="en-US" sz="1100">
              <a:solidFill>
                <a:schemeClr val="tx1"/>
              </a:solidFill>
            </a:rPr>
            <a:t>新ケース</a:t>
          </a:r>
          <a:endParaRPr kumimoji="1" lang="en-US" altLang="ja-JP" sz="1100">
            <a:solidFill>
              <a:schemeClr val="tx1"/>
            </a:solidFill>
          </a:endParaRPr>
        </a:p>
        <a:p>
          <a:pPr algn="l"/>
          <a:r>
            <a:rPr kumimoji="1" lang="en-US" altLang="ja-JP" sz="1100">
              <a:solidFill>
                <a:schemeClr val="tx1"/>
              </a:solidFill>
            </a:rPr>
            <a:t>Libra</a:t>
          </a:r>
          <a:endParaRPr kumimoji="1" lang="en-US" altLang="ja-JP" sz="1100" baseline="0">
            <a:solidFill>
              <a:schemeClr val="tx1"/>
            </a:solidFill>
          </a:endParaRPr>
        </a:p>
        <a:p>
          <a:pPr algn="l"/>
          <a:r>
            <a:rPr kumimoji="1" lang="en-US" altLang="ja-JP" sz="1100">
              <a:solidFill>
                <a:schemeClr val="tx1"/>
              </a:solidFill>
            </a:rPr>
            <a:t>8</a:t>
          </a:r>
          <a:r>
            <a:rPr kumimoji="1" lang="ja-JP" altLang="en-US" sz="1100">
              <a:solidFill>
                <a:schemeClr val="tx1"/>
              </a:solidFill>
            </a:rPr>
            <a:t>月から</a:t>
          </a:r>
          <a:r>
            <a:rPr kumimoji="1" lang="en-US" altLang="ja-JP" sz="1100">
              <a:solidFill>
                <a:schemeClr val="tx1"/>
              </a:solidFill>
            </a:rPr>
            <a:t>X3</a:t>
          </a:r>
          <a:r>
            <a:rPr kumimoji="1" lang="ja-JP" altLang="en-US" sz="1100">
              <a:solidFill>
                <a:schemeClr val="tx1"/>
              </a:solidFill>
            </a:rPr>
            <a:t>と併売</a:t>
          </a:r>
          <a:br>
            <a:rPr kumimoji="1" lang="en-US" altLang="ja-JP" sz="1100">
              <a:solidFill>
                <a:schemeClr val="tx1"/>
              </a:solidFill>
            </a:rPr>
          </a:br>
          <a:r>
            <a:rPr kumimoji="1" lang="en-US" altLang="ja-JP" sz="1100">
              <a:solidFill>
                <a:schemeClr val="tx1"/>
              </a:solidFill>
            </a:rPr>
            <a:t>Crux</a:t>
          </a:r>
          <a:r>
            <a:rPr kumimoji="1" lang="ja-JP" altLang="en-US" sz="1100">
              <a:solidFill>
                <a:schemeClr val="tx1"/>
              </a:solidFill>
            </a:rPr>
            <a:t>　</a:t>
          </a:r>
          <a:r>
            <a:rPr kumimoji="1" lang="en-US" altLang="ja-JP" sz="1100">
              <a:solidFill>
                <a:schemeClr val="tx1"/>
              </a:solidFill>
            </a:rPr>
            <a:t>8</a:t>
          </a:r>
          <a:r>
            <a:rPr kumimoji="1" lang="ja-JP" altLang="en-US" sz="1100">
              <a:solidFill>
                <a:schemeClr val="tx1"/>
              </a:solidFill>
            </a:rPr>
            <a:t>月</a:t>
          </a:r>
          <a:endParaRPr kumimoji="1" lang="en-US" altLang="ja-JP" sz="1100">
            <a:solidFill>
              <a:schemeClr val="tx1"/>
            </a:solidFill>
          </a:endParaRPr>
        </a:p>
        <a:p>
          <a:pPr algn="l"/>
          <a:r>
            <a:rPr kumimoji="1" lang="en-US" altLang="ja-JP" sz="1100">
              <a:solidFill>
                <a:schemeClr val="tx1"/>
              </a:solidFill>
            </a:rPr>
            <a:t>Nile</a:t>
          </a:r>
          <a:r>
            <a:rPr kumimoji="1" lang="ja-JP" altLang="en-US" sz="1100">
              <a:solidFill>
                <a:schemeClr val="tx1"/>
              </a:solidFill>
            </a:rPr>
            <a:t>　</a:t>
          </a:r>
          <a:r>
            <a:rPr kumimoji="1" lang="en-US" altLang="ja-JP" sz="1100">
              <a:solidFill>
                <a:schemeClr val="tx1"/>
              </a:solidFill>
            </a:rPr>
            <a:t>7</a:t>
          </a:r>
          <a:r>
            <a:rPr kumimoji="1" lang="ja-JP" altLang="en-US" sz="1100">
              <a:solidFill>
                <a:schemeClr val="tx1"/>
              </a:solidFill>
            </a:rPr>
            <a:t>月　一部</a:t>
          </a:r>
          <a:r>
            <a:rPr kumimoji="1" lang="en-US" altLang="ja-JP" sz="1100">
              <a:solidFill>
                <a:schemeClr val="tx1"/>
              </a:solidFill>
            </a:rPr>
            <a:t>EA</a:t>
          </a:r>
          <a:r>
            <a:rPr kumimoji="1" lang="ja-JP" altLang="en-US" sz="1100">
              <a:solidFill>
                <a:schemeClr val="tx1"/>
              </a:solidFill>
            </a:rPr>
            <a:t>と併売</a:t>
          </a:r>
          <a:endParaRPr kumimoji="1" lang="en-US" altLang="ja-JP"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219768</xdr:colOff>
      <xdr:row>0</xdr:row>
      <xdr:rowOff>134736</xdr:rowOff>
    </xdr:from>
    <xdr:to>
      <xdr:col>24</xdr:col>
      <xdr:colOff>627265</xdr:colOff>
      <xdr:row>11</xdr:row>
      <xdr:rowOff>27214</xdr:rowOff>
    </xdr:to>
    <xdr:sp macro="" textlink="">
      <xdr:nvSpPr>
        <xdr:cNvPr id="2" name="テキスト ボックス 1">
          <a:extLst>
            <a:ext uri="{FF2B5EF4-FFF2-40B4-BE49-F238E27FC236}">
              <a16:creationId xmlns:a16="http://schemas.microsoft.com/office/drawing/2014/main" id="{AF070D48-3C73-E57D-1CE5-AF6B2813BDA7}"/>
            </a:ext>
          </a:extLst>
        </xdr:cNvPr>
        <xdr:cNvSpPr txBox="1"/>
      </xdr:nvSpPr>
      <xdr:spPr>
        <a:xfrm>
          <a:off x="11663375" y="134736"/>
          <a:ext cx="10612854" cy="2437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b="1" kern="1200"/>
            <a:t>★値のみ</a:t>
          </a:r>
          <a:r>
            <a:rPr kumimoji="1" lang="en-US" altLang="ja-JP" sz="2400" b="1" kern="1200"/>
            <a:t>【</a:t>
          </a:r>
          <a:r>
            <a:rPr kumimoji="1" lang="ja-JP" altLang="en-US" sz="2400" b="1" kern="1200"/>
            <a:t>日次</a:t>
          </a:r>
          <a:r>
            <a:rPr kumimoji="1" lang="en-US" altLang="ja-JP" sz="2400" b="1" kern="1200"/>
            <a:t>】【</a:t>
          </a:r>
          <a:r>
            <a:rPr kumimoji="1" lang="ja-JP" altLang="en-US" sz="2400" b="1" kern="1200"/>
            <a:t>ブランド別</a:t>
          </a:r>
          <a:r>
            <a:rPr kumimoji="1" lang="en-US" altLang="ja-JP" sz="2400" b="1" kern="1200"/>
            <a:t>】</a:t>
          </a:r>
          <a:r>
            <a:rPr kumimoji="1" lang="ja-JP" altLang="en-US" sz="2400" b="1" kern="1200"/>
            <a:t>部材利用数</a:t>
          </a:r>
          <a:r>
            <a:rPr kumimoji="1" lang="en-US" altLang="ja-JP" sz="2400" b="1" kern="1200"/>
            <a:t>20240717★ONE</a:t>
          </a:r>
          <a:r>
            <a:rPr kumimoji="1" lang="ja-JP" altLang="en-US" sz="2400" b="1" kern="1200"/>
            <a:t>から値をコピー</a:t>
          </a:r>
          <a:endParaRPr kumimoji="1" lang="en-US" altLang="ja-JP" sz="2400" b="1" kern="1200"/>
        </a:p>
        <a:p>
          <a:pPr algn="ctr"/>
          <a:r>
            <a:rPr kumimoji="1" lang="ja-JP" altLang="en-US" sz="2400" b="1" kern="1200"/>
            <a:t>コンシューマ側は法人込みの全体</a:t>
          </a:r>
          <a:endParaRPr kumimoji="1" lang="en-US" altLang="ja-JP" sz="2400" b="1" kern="1200"/>
        </a:p>
        <a:p>
          <a:pPr algn="ctr"/>
          <a:r>
            <a:rPr kumimoji="1" lang="ja-JP" altLang="en-US" sz="2400" b="1" kern="1200"/>
            <a:t>全体→全ブランド</a:t>
          </a:r>
          <a:r>
            <a:rPr kumimoji="1" lang="en-US" altLang="ja-JP" sz="2400" b="1" kern="1200"/>
            <a:t>(</a:t>
          </a:r>
          <a:r>
            <a:rPr kumimoji="1" lang="ja-JP" altLang="en-US" sz="2400" b="1" kern="1200"/>
            <a:t>月次</a:t>
          </a:r>
          <a:r>
            <a:rPr kumimoji="1" lang="en-US" altLang="ja-JP" sz="2400" b="1" kern="1200"/>
            <a:t>)</a:t>
          </a:r>
          <a:r>
            <a:rPr kumimoji="1" lang="ja-JP" altLang="en-US" sz="2400" b="1" kern="1200"/>
            <a:t>からコピー</a:t>
          </a:r>
          <a:br>
            <a:rPr kumimoji="1" lang="en-US" altLang="ja-JP" sz="2400" b="1" kern="1200"/>
          </a:br>
          <a:r>
            <a:rPr kumimoji="1" lang="ja-JP" altLang="en-US" sz="2400" b="1" kern="1200"/>
            <a:t>コマ→■法人のみ■全部合算からコピー</a:t>
          </a:r>
          <a:endParaRPr kumimoji="1" lang="en-US" altLang="ja-JP" sz="2400" b="1"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411415</xdr:colOff>
      <xdr:row>1</xdr:row>
      <xdr:rowOff>155091</xdr:rowOff>
    </xdr:from>
    <xdr:to>
      <xdr:col>24</xdr:col>
      <xdr:colOff>190594</xdr:colOff>
      <xdr:row>11</xdr:row>
      <xdr:rowOff>220421</xdr:rowOff>
    </xdr:to>
    <xdr:sp macro="" textlink="">
      <xdr:nvSpPr>
        <xdr:cNvPr id="2" name="正方形/長方形 1">
          <a:extLst>
            <a:ext uri="{FF2B5EF4-FFF2-40B4-BE49-F238E27FC236}">
              <a16:creationId xmlns:a16="http://schemas.microsoft.com/office/drawing/2014/main" id="{EF675130-7DFC-4BB4-9EF6-92B10C58F367}"/>
            </a:ext>
          </a:extLst>
        </xdr:cNvPr>
        <xdr:cNvSpPr/>
      </xdr:nvSpPr>
      <xdr:spPr>
        <a:xfrm>
          <a:off x="12875558" y="386412"/>
          <a:ext cx="7113429" cy="23785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a:t>
          </a:r>
          <a:r>
            <a:rPr kumimoji="1" lang="en-US" altLang="ja-JP" sz="1100"/>
            <a:t>VGAMBFCST</a:t>
          </a:r>
          <a:r>
            <a:rPr kumimoji="1" lang="ja-JP" altLang="en-US" sz="1100"/>
            <a:t>貼付の使い方</a:t>
          </a:r>
          <a:endParaRPr kumimoji="1" lang="en-US" altLang="ja-JP" sz="1100"/>
        </a:p>
        <a:p>
          <a:pPr algn="l"/>
          <a:r>
            <a:rPr kumimoji="1" lang="en-US" altLang="ja-JP" sz="1100"/>
            <a:t>1.E</a:t>
          </a:r>
          <a:r>
            <a:rPr kumimoji="1" lang="ja-JP" altLang="en-US" sz="1100"/>
            <a:t>～</a:t>
          </a:r>
          <a:r>
            <a:rPr kumimoji="1" lang="en-US" altLang="ja-JP" sz="1100"/>
            <a:t>L</a:t>
          </a:r>
          <a:r>
            <a:rPr kumimoji="1" lang="ja-JP" altLang="en-US" sz="1100"/>
            <a:t>列の更新対象列に対して、購買提出の</a:t>
          </a:r>
          <a:r>
            <a:rPr kumimoji="1" lang="en-US" altLang="ja-JP" sz="1100"/>
            <a:t>FCST</a:t>
          </a:r>
          <a:r>
            <a:rPr kumimoji="1" lang="ja-JP" altLang="en-US" sz="1100"/>
            <a:t>データ</a:t>
          </a:r>
          <a:r>
            <a:rPr kumimoji="1" lang="en-US" altLang="ja-JP" sz="1100"/>
            <a:t>(B</a:t>
          </a:r>
          <a:r>
            <a:rPr kumimoji="1" lang="ja-JP" altLang="en-US" sz="1100"/>
            <a:t>～列</a:t>
          </a:r>
          <a:r>
            <a:rPr kumimoji="1" lang="en-US" altLang="ja-JP" sz="1100"/>
            <a:t>)</a:t>
          </a:r>
          <a:r>
            <a:rPr kumimoji="1" lang="ja-JP" altLang="en-US" sz="1100"/>
            <a:t>を値貼付します</a:t>
          </a:r>
          <a:endParaRPr kumimoji="1" lang="en-US" altLang="ja-JP" sz="1100"/>
        </a:p>
        <a:p>
          <a:pPr algn="l"/>
          <a:r>
            <a:rPr kumimoji="1" lang="en-US" altLang="ja-JP" sz="1100"/>
            <a:t>2.</a:t>
          </a:r>
          <a:r>
            <a:rPr kumimoji="1" lang="ja-JP" altLang="en-US" sz="1100"/>
            <a:t>全体シートの発注済</a:t>
          </a:r>
          <a:r>
            <a:rPr kumimoji="1" lang="en-US" altLang="ja-JP" sz="1100"/>
            <a:t>/FCST</a:t>
          </a:r>
          <a:r>
            <a:rPr kumimoji="1" lang="ja-JP" altLang="en-US" sz="1100"/>
            <a:t>に</a:t>
          </a:r>
          <a:r>
            <a:rPr kumimoji="1" lang="en-US" altLang="ja-JP" sz="1100"/>
            <a:t>D</a:t>
          </a:r>
          <a:r>
            <a:rPr kumimoji="1" lang="ja-JP" altLang="en-US" sz="1100"/>
            <a:t>列の数字が反映されていれば</a:t>
          </a:r>
          <a:r>
            <a:rPr kumimoji="1" lang="en-US" altLang="ja-JP" sz="1100"/>
            <a:t>OK</a:t>
          </a:r>
          <a:r>
            <a:rPr kumimoji="1" lang="ja-JP" altLang="en-US" sz="1100"/>
            <a:t>です</a:t>
          </a:r>
          <a:r>
            <a:rPr kumimoji="1" lang="en-US" altLang="ja-JP" sz="1100"/>
            <a:t>(</a:t>
          </a:r>
          <a:r>
            <a:rPr kumimoji="1" lang="ja-JP" altLang="en-US" sz="1100"/>
            <a:t>検索トリガーは</a:t>
          </a:r>
          <a:r>
            <a:rPr kumimoji="1" lang="en-US" altLang="ja-JP" sz="1100"/>
            <a:t>B</a:t>
          </a:r>
          <a:r>
            <a:rPr kumimoji="1" lang="ja-JP" altLang="en-US" sz="1100"/>
            <a:t>列</a:t>
          </a:r>
          <a:r>
            <a:rPr kumimoji="1" lang="en-US" altLang="ja-JP" sz="1100"/>
            <a:t>)</a:t>
          </a:r>
        </a:p>
        <a:p>
          <a:pPr algn="l"/>
          <a:endParaRPr kumimoji="1" lang="en-US" altLang="ja-JP" sz="1100"/>
        </a:p>
        <a:p>
          <a:pPr algn="l"/>
          <a:r>
            <a:rPr kumimoji="1" lang="en-US" altLang="ja-JP" sz="1100"/>
            <a:t>【</a:t>
          </a:r>
          <a:r>
            <a:rPr kumimoji="1" lang="ja-JP" altLang="en-US" sz="1100"/>
            <a:t>エラーが起きている場合</a:t>
          </a:r>
          <a:r>
            <a:rPr kumimoji="1" lang="en-US" altLang="ja-JP" sz="1100"/>
            <a:t>】</a:t>
          </a:r>
        </a:p>
        <a:p>
          <a:pPr algn="l"/>
          <a:r>
            <a:rPr kumimoji="1" lang="en-US" altLang="ja-JP" sz="1100"/>
            <a:t>A</a:t>
          </a:r>
          <a:r>
            <a:rPr kumimoji="1" lang="ja-JP" altLang="en-US" sz="1100"/>
            <a:t>～</a:t>
          </a:r>
          <a:r>
            <a:rPr kumimoji="1" lang="en-US" altLang="ja-JP" sz="1100"/>
            <a:t>D</a:t>
          </a:r>
          <a:r>
            <a:rPr kumimoji="1" lang="ja-JP" altLang="en-US" sz="1100"/>
            <a:t>列の情報が他シートの検索対象となりますが、読みかえがうまくいっていないと</a:t>
          </a:r>
          <a:endParaRPr kumimoji="1" lang="en-US" altLang="ja-JP" sz="1100"/>
        </a:p>
        <a:p>
          <a:pPr algn="l"/>
          <a:r>
            <a:rPr kumimoji="1" lang="en-US" altLang="ja-JP" sz="1100"/>
            <a:t>A</a:t>
          </a:r>
          <a:r>
            <a:rPr kumimoji="1" lang="ja-JP" altLang="en-US" sz="1100"/>
            <a:t>列に</a:t>
          </a:r>
          <a:r>
            <a:rPr kumimoji="1" lang="en-US" altLang="ja-JP" sz="1100"/>
            <a:t>"</a:t>
          </a:r>
          <a:r>
            <a:rPr kumimoji="1" lang="ja-JP" altLang="en-US" sz="1100"/>
            <a:t>該当無し</a:t>
          </a:r>
          <a:r>
            <a:rPr kumimoji="1" lang="en-US" altLang="ja-JP" sz="1100"/>
            <a:t>"</a:t>
          </a:r>
          <a:r>
            <a:rPr kumimoji="1" lang="ja-JP" altLang="en-US" sz="1100"/>
            <a:t>が出てくる</a:t>
          </a:r>
          <a:endParaRPr kumimoji="1" lang="en-US" altLang="ja-JP" sz="1100"/>
        </a:p>
        <a:p>
          <a:pPr algn="l"/>
          <a:endParaRPr kumimoji="1" lang="en-US" altLang="ja-JP" sz="1100"/>
        </a:p>
        <a:p>
          <a:pPr algn="l"/>
          <a:r>
            <a:rPr kumimoji="1" lang="en-US" altLang="ja-JP" sz="1100"/>
            <a:t>*E</a:t>
          </a:r>
          <a:r>
            <a:rPr kumimoji="1" lang="ja-JP" altLang="en-US" sz="1100"/>
            <a:t>列の文字列と全体シートの文字列の法則が運用上ズレた場合</a:t>
          </a:r>
          <a:r>
            <a:rPr kumimoji="1" lang="en-US" altLang="ja-JP" sz="1100"/>
            <a:t>(</a:t>
          </a:r>
          <a:r>
            <a:rPr kumimoji="1" lang="ja-JP" altLang="en-US" sz="1100"/>
            <a:t>発生時にむけて</a:t>
          </a:r>
          <a:r>
            <a:rPr kumimoji="1" lang="en-US" altLang="ja-JP" sz="1100"/>
            <a:t>)</a:t>
          </a:r>
        </a:p>
        <a:p>
          <a:pPr algn="l"/>
          <a:r>
            <a:rPr kumimoji="1" lang="ja-JP" altLang="en-US" sz="1100"/>
            <a:t>名称読みかえで</a:t>
          </a:r>
          <a:r>
            <a:rPr kumimoji="1" lang="en-US" altLang="ja-JP" sz="1100"/>
            <a:t>A</a:t>
          </a:r>
          <a:r>
            <a:rPr kumimoji="1" lang="ja-JP" altLang="en-US" sz="1100"/>
            <a:t>列に対して、</a:t>
          </a:r>
          <a:r>
            <a:rPr kumimoji="1" lang="en-US" altLang="ja-JP" sz="1100"/>
            <a:t>E</a:t>
          </a:r>
          <a:r>
            <a:rPr kumimoji="1" lang="ja-JP" altLang="en-US" sz="1100"/>
            <a:t>列</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購買</a:t>
          </a:r>
          <a:r>
            <a:rPr kumimoji="1" lang="en-US" altLang="ja-JP" sz="1100">
              <a:solidFill>
                <a:schemeClr val="lt1"/>
              </a:solidFill>
              <a:effectLst/>
              <a:latin typeface="+mn-lt"/>
              <a:ea typeface="+mn-ea"/>
              <a:cs typeface="+mn-cs"/>
            </a:rPr>
            <a:t>FCST</a:t>
          </a:r>
          <a:r>
            <a:rPr kumimoji="1" lang="ja-JP" altLang="ja-JP" sz="1100">
              <a:solidFill>
                <a:schemeClr val="lt1"/>
              </a:solidFill>
              <a:effectLst/>
              <a:latin typeface="+mn-lt"/>
              <a:ea typeface="+mn-ea"/>
              <a:cs typeface="+mn-cs"/>
            </a:rPr>
            <a:t>原文</a:t>
          </a:r>
          <a:r>
            <a:rPr kumimoji="1" lang="en-US" altLang="ja-JP" sz="1100">
              <a:solidFill>
                <a:schemeClr val="lt1"/>
              </a:solidFill>
              <a:effectLst/>
              <a:latin typeface="+mn-lt"/>
              <a:ea typeface="+mn-ea"/>
              <a:cs typeface="+mn-cs"/>
            </a:rPr>
            <a:t>)</a:t>
          </a:r>
          <a:r>
            <a:rPr kumimoji="1" lang="ja-JP" altLang="en-US" sz="1100"/>
            <a:t>の文字列を読みかえる関数を入れてください</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0</xdr:row>
      <xdr:rowOff>0</xdr:rowOff>
    </xdr:from>
    <xdr:to>
      <xdr:col>19</xdr:col>
      <xdr:colOff>171450</xdr:colOff>
      <xdr:row>0</xdr:row>
      <xdr:rowOff>1276350</xdr:rowOff>
    </xdr:to>
    <xdr:sp macro="" textlink="">
      <xdr:nvSpPr>
        <xdr:cNvPr id="2" name="正方形/長方形 1">
          <a:extLst>
            <a:ext uri="{FF2B5EF4-FFF2-40B4-BE49-F238E27FC236}">
              <a16:creationId xmlns:a16="http://schemas.microsoft.com/office/drawing/2014/main" id="{0CDF0980-1D98-F38C-5D8E-39CCC7D9ABC3}"/>
            </a:ext>
          </a:extLst>
        </xdr:cNvPr>
        <xdr:cNvSpPr/>
      </xdr:nvSpPr>
      <xdr:spPr>
        <a:xfrm>
          <a:off x="57151" y="0"/>
          <a:ext cx="14068424"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1."ONE_08_Case_</a:t>
          </a:r>
          <a:r>
            <a:rPr kumimoji="1" lang="ja-JP" altLang="en-US" sz="1100"/>
            <a:t>社外秘</a:t>
          </a:r>
          <a:r>
            <a:rPr kumimoji="1" lang="en-US" altLang="ja-JP" sz="1100"/>
            <a:t>.xlsx"</a:t>
          </a:r>
          <a:r>
            <a:rPr kumimoji="1" lang="ja-JP" altLang="en-US" sz="1100"/>
            <a:t>の購買計画シートを開く</a:t>
          </a:r>
          <a:endParaRPr kumimoji="1" lang="en-US" altLang="ja-JP" sz="1100"/>
        </a:p>
        <a:p>
          <a:pPr algn="l"/>
          <a:r>
            <a:rPr kumimoji="1" lang="en-US" altLang="ja-JP" sz="1100"/>
            <a:t>2.IO</a:t>
          </a:r>
          <a:r>
            <a:rPr kumimoji="1" lang="ja-JP" altLang="en-US" sz="1100"/>
            <a:t>を</a:t>
          </a:r>
          <a:r>
            <a:rPr kumimoji="1" lang="en-US" altLang="ja-JP" sz="1100"/>
            <a:t>"1</a:t>
          </a:r>
          <a:r>
            <a:rPr kumimoji="1" lang="ja-JP" altLang="en-US" sz="1100"/>
            <a:t>と</a:t>
          </a:r>
          <a:r>
            <a:rPr kumimoji="1" lang="en-US" altLang="ja-JP" sz="1100"/>
            <a:t>2</a:t>
          </a:r>
          <a:r>
            <a:rPr kumimoji="1" lang="ja-JP" altLang="en-US" sz="1100"/>
            <a:t>と</a:t>
          </a:r>
          <a:r>
            <a:rPr kumimoji="1" lang="en-US" altLang="ja-JP" sz="1100"/>
            <a:t>5</a:t>
          </a:r>
          <a:r>
            <a:rPr kumimoji="1" lang="ja-JP" altLang="en-US" sz="1100"/>
            <a:t>と</a:t>
          </a:r>
          <a:r>
            <a:rPr kumimoji="1" lang="en-US" altLang="ja-JP" sz="1100"/>
            <a:t>7"</a:t>
          </a:r>
          <a:r>
            <a:rPr kumimoji="1" lang="ja-JP" altLang="en-US" sz="1100"/>
            <a:t>にしてフィルター</a:t>
          </a:r>
          <a:r>
            <a:rPr kumimoji="1" lang="en-US" altLang="ja-JP" sz="1100"/>
            <a:t>(</a:t>
          </a:r>
          <a:r>
            <a:rPr kumimoji="1" lang="ja-JP" altLang="en-US" sz="1100"/>
            <a:t>発注済みを対象に限定、</a:t>
          </a:r>
          <a:r>
            <a:rPr kumimoji="1" lang="en-US" altLang="ja-JP" sz="1100"/>
            <a:t>1</a:t>
          </a:r>
          <a:r>
            <a:rPr kumimoji="1" lang="ja-JP" altLang="en-US" sz="1100"/>
            <a:t>は通常発注で</a:t>
          </a:r>
          <a:r>
            <a:rPr kumimoji="1" lang="en-US" altLang="ja-JP" sz="1100"/>
            <a:t>2</a:t>
          </a:r>
          <a:r>
            <a:rPr kumimoji="1" lang="ja-JP" altLang="en-US" sz="1100"/>
            <a:t>は法人発注</a:t>
          </a:r>
          <a:r>
            <a:rPr kumimoji="1" lang="en-US" altLang="ja-JP" sz="1100"/>
            <a:t>)</a:t>
          </a:r>
        </a:p>
        <a:p>
          <a:pPr algn="l"/>
          <a:r>
            <a:rPr kumimoji="1" lang="en-US" altLang="ja-JP" sz="1100"/>
            <a:t>3.</a:t>
          </a:r>
          <a:r>
            <a:rPr kumimoji="1" lang="ja-JP" altLang="en-US" sz="1100"/>
            <a:t>「納品日」を計画値の月初</a:t>
          </a:r>
          <a:r>
            <a:rPr kumimoji="1" lang="en-US" altLang="ja-JP" sz="1100"/>
            <a:t>(</a:t>
          </a:r>
          <a:r>
            <a:rPr kumimoji="1" lang="ja-JP" altLang="en-US" sz="1100"/>
            <a:t>途中更新の場合は更新日以降</a:t>
          </a:r>
          <a:r>
            <a:rPr kumimoji="1" lang="en-US" altLang="ja-JP" sz="1100"/>
            <a:t>)</a:t>
          </a:r>
          <a:r>
            <a:rPr kumimoji="1" lang="ja-JP" altLang="en-US" sz="1100"/>
            <a:t>でフィルタして全てコピー</a:t>
          </a:r>
          <a:endParaRPr kumimoji="1" lang="en-US" altLang="ja-JP" sz="1100"/>
        </a:p>
        <a:p>
          <a:pPr algn="l"/>
          <a:r>
            <a:rPr kumimoji="1" lang="en-US" altLang="ja-JP" sz="1100"/>
            <a:t>4.</a:t>
          </a:r>
          <a:r>
            <a:rPr kumimoji="1" lang="ja-JP" altLang="en-US" sz="1100"/>
            <a:t>コピーした内容をこのシートの</a:t>
          </a:r>
          <a:r>
            <a:rPr kumimoji="1" lang="en-US" altLang="ja-JP" sz="1100"/>
            <a:t>B2</a:t>
          </a:r>
          <a:r>
            <a:rPr kumimoji="1" lang="ja-JP" altLang="en-US" sz="1100"/>
            <a:t>以下に値で貼付</a:t>
          </a:r>
          <a:br>
            <a:rPr kumimoji="1" lang="en-US" altLang="ja-JP" sz="1100"/>
          </a:br>
          <a:r>
            <a:rPr kumimoji="1" lang="en-US" altLang="ja-JP" sz="1100"/>
            <a:t>5.</a:t>
          </a:r>
          <a:r>
            <a:rPr kumimoji="1" lang="ja-JP" altLang="en-US" sz="1100"/>
            <a:t>全体シートの発注済</a:t>
          </a:r>
          <a:r>
            <a:rPr kumimoji="1" lang="en-US" altLang="ja-JP" sz="1100"/>
            <a:t>/FCST</a:t>
          </a:r>
          <a:r>
            <a:rPr kumimoji="1" lang="ja-JP" altLang="en-US" sz="1100"/>
            <a:t>の</a:t>
          </a:r>
          <a:r>
            <a:rPr kumimoji="1" lang="en-US" altLang="ja-JP" sz="1100"/>
            <a:t>D</a:t>
          </a:r>
          <a:r>
            <a:rPr kumimoji="1" lang="ja-JP" altLang="en-US" sz="1100"/>
            <a:t>列に貼り付けた</a:t>
          </a:r>
          <a:r>
            <a:rPr kumimoji="1" lang="en-US" altLang="ja-JP" sz="1100"/>
            <a:t>ONE</a:t>
          </a:r>
          <a:r>
            <a:rPr kumimoji="1" lang="ja-JP" altLang="en-US" sz="1100"/>
            <a:t>上の</a:t>
          </a:r>
          <a:r>
            <a:rPr kumimoji="1" lang="en-US" altLang="ja-JP" sz="1100"/>
            <a:t>"</a:t>
          </a:r>
          <a:r>
            <a:rPr kumimoji="1" lang="ja-JP" altLang="en-US" sz="1100"/>
            <a:t>数量</a:t>
          </a:r>
          <a:r>
            <a:rPr kumimoji="1" lang="en-US" altLang="ja-JP" sz="1100"/>
            <a:t>"</a:t>
          </a:r>
          <a:r>
            <a:rPr kumimoji="1" lang="ja-JP" altLang="en-US" sz="1100"/>
            <a:t>の合計が反映されていれば</a:t>
          </a:r>
          <a:r>
            <a:rPr kumimoji="1" lang="en-US" altLang="ja-JP" sz="1100"/>
            <a:t>OK</a:t>
          </a:r>
          <a:r>
            <a:rPr kumimoji="1" lang="ja-JP" altLang="en-US" sz="1100"/>
            <a:t>です</a:t>
          </a:r>
          <a:r>
            <a:rPr kumimoji="1" lang="en-US" altLang="ja-JP" sz="1100"/>
            <a:t>(SUMIF</a:t>
          </a:r>
          <a:r>
            <a:rPr kumimoji="1" lang="ja-JP" altLang="en-US" sz="1100"/>
            <a:t>検索トリガーは</a:t>
          </a:r>
          <a:r>
            <a:rPr kumimoji="1" lang="en-US" altLang="ja-JP" sz="1100"/>
            <a:t>A</a:t>
          </a:r>
          <a:r>
            <a:rPr kumimoji="1" lang="ja-JP" altLang="en-US" sz="1100"/>
            <a:t>列、</a:t>
          </a:r>
          <a:r>
            <a:rPr kumimoji="1" lang="en-US" altLang="ja-JP" sz="1100"/>
            <a:t>A</a:t>
          </a:r>
          <a:r>
            <a:rPr kumimoji="1" lang="ja-JP" altLang="en-US" sz="1100"/>
            <a:t>列がこの</a:t>
          </a:r>
          <a:r>
            <a:rPr kumimoji="1" lang="en-US" altLang="ja-JP" sz="1100"/>
            <a:t>Excel</a:t>
          </a:r>
          <a:r>
            <a:rPr kumimoji="1" lang="ja-JP" altLang="en-US" sz="1100"/>
            <a:t>用に読みかえをしています</a:t>
          </a:r>
          <a:r>
            <a:rPr kumimoji="1" lang="en-US" altLang="ja-JP" sz="1100"/>
            <a:t>)</a:t>
          </a:r>
        </a:p>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296155</xdr:colOff>
      <xdr:row>16</xdr:row>
      <xdr:rowOff>102767</xdr:rowOff>
    </xdr:from>
    <xdr:to>
      <xdr:col>29</xdr:col>
      <xdr:colOff>107524</xdr:colOff>
      <xdr:row>53</xdr:row>
      <xdr:rowOff>4076</xdr:rowOff>
    </xdr:to>
    <xdr:graphicFrame macro="">
      <xdr:nvGraphicFramePr>
        <xdr:cNvPr id="2" name="グラフ 1">
          <a:extLst>
            <a:ext uri="{FF2B5EF4-FFF2-40B4-BE49-F238E27FC236}">
              <a16:creationId xmlns:a16="http://schemas.microsoft.com/office/drawing/2014/main" id="{5E97721D-4039-949E-5ADC-DDBC3D563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149678</xdr:colOff>
      <xdr:row>2</xdr:row>
      <xdr:rowOff>40822</xdr:rowOff>
    </xdr:from>
    <xdr:to>
      <xdr:col>25</xdr:col>
      <xdr:colOff>285750</xdr:colOff>
      <xdr:row>11</xdr:row>
      <xdr:rowOff>0</xdr:rowOff>
    </xdr:to>
    <xdr:sp macro="" textlink="">
      <xdr:nvSpPr>
        <xdr:cNvPr id="3" name="正方形/長方形 2">
          <a:extLst>
            <a:ext uri="{FF2B5EF4-FFF2-40B4-BE49-F238E27FC236}">
              <a16:creationId xmlns:a16="http://schemas.microsoft.com/office/drawing/2014/main" id="{0A9CE912-3F2D-B2CA-D714-8A1D735EAA22}"/>
            </a:ext>
          </a:extLst>
        </xdr:cNvPr>
        <xdr:cNvSpPr/>
      </xdr:nvSpPr>
      <xdr:spPr>
        <a:xfrm>
          <a:off x="14896619" y="511469"/>
          <a:ext cx="6971660" cy="20770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実績値</a:t>
          </a:r>
          <a:r>
            <a:rPr kumimoji="1" lang="en-US" altLang="ja-JP" sz="1100"/>
            <a:t>]</a:t>
          </a:r>
        </a:p>
        <a:p>
          <a:pPr algn="l"/>
          <a:r>
            <a:rPr kumimoji="1" lang="en-US" altLang="ja-JP" sz="1100"/>
            <a:t>ISM</a:t>
          </a:r>
          <a:r>
            <a:rPr kumimoji="1" lang="ja-JP" altLang="en-US" sz="1100"/>
            <a:t>の本体受付状況照会で該当期間を下記条件で抽出</a:t>
          </a:r>
          <a:endParaRPr kumimoji="1" lang="en-US" altLang="ja-JP" sz="1100"/>
        </a:p>
        <a:p>
          <a:pPr algn="l"/>
          <a:r>
            <a:rPr kumimoji="1" lang="ja-JP" altLang="en-US" sz="1100" baseline="0"/>
            <a:t> 伝票区分</a:t>
          </a:r>
          <a:r>
            <a:rPr kumimoji="1" lang="en-US" altLang="ja-JP" sz="1100" baseline="0"/>
            <a:t>:</a:t>
          </a:r>
          <a:r>
            <a:rPr kumimoji="1" lang="ja-JP" altLang="en-US" sz="1100" baseline="0"/>
            <a:t>受注確定にチェック</a:t>
          </a:r>
          <a:endParaRPr kumimoji="1" lang="en-US" altLang="ja-JP" sz="1100" baseline="0"/>
        </a:p>
        <a:p>
          <a:pPr algn="l"/>
          <a:r>
            <a:rPr kumimoji="1" lang="en-US" altLang="ja-JP" sz="1100" baseline="0"/>
            <a:t> </a:t>
          </a:r>
          <a:r>
            <a:rPr kumimoji="1" lang="ja-JP" altLang="en-US" sz="1100" baseline="0"/>
            <a:t>受注部署</a:t>
          </a:r>
          <a:r>
            <a:rPr kumimoji="1" lang="en-US" altLang="ja-JP" sz="1100" baseline="0"/>
            <a:t>:</a:t>
          </a:r>
          <a:r>
            <a:rPr kumimoji="1" lang="ja-JP" altLang="en-US" sz="1100" baseline="0"/>
            <a:t>フルチェック</a:t>
          </a:r>
          <a:endParaRPr kumimoji="1" lang="en-US" altLang="ja-JP" sz="1100" baseline="0"/>
        </a:p>
        <a:p>
          <a:pPr algn="l"/>
          <a:endParaRPr kumimoji="1" lang="en-US" altLang="ja-JP" sz="1100" baseline="0"/>
        </a:p>
        <a:p>
          <a:pPr algn="l"/>
          <a:r>
            <a:rPr kumimoji="1" lang="en-US" altLang="ja-JP" sz="1100" baseline="0"/>
            <a:t>*</a:t>
          </a:r>
          <a:r>
            <a:rPr kumimoji="1" lang="ja-JP" altLang="en-US" sz="1100" baseline="0"/>
            <a:t>このシートの台数は全てデスクとノートの区別はしていません</a:t>
          </a:r>
          <a:endParaRPr kumimoji="1" lang="ja-JP" alt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久末 翔希" id="{4CAE7082-50DB-48E9-AE0A-C7AB6C054E08}" userId="S::s_hisasue@twave.co.jp::ea7eec88-63ee-4472-a4ba-8362f95adcdb" providerId="AD"/>
  <person displayName="萩原 祥平" id="{F7E610E8-4A3D-4582-985F-52C022FB6395}" userId="S::s_hagiwara@twave.co.jp::4e5fae7e-0452-4562-9e65-76aaec3a00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R110" dT="2026-06-15T11:14:46.07" personId="{4CAE7082-50DB-48E9-AE0A-C7AB6C054E08}" id="{7179C146-C4F8-4F3A-BDB1-013F36B3C075}">
    <text>crux分</text>
  </threadedComment>
  <threadedComment ref="AS110" dT="2026-06-15T11:14:55.21" personId="{4CAE7082-50DB-48E9-AE0A-C7AB6C054E08}" id="{A8057DE6-7E11-49B2-8EED-ECFBADF72D6C}">
    <text>crux分</text>
  </threadedComment>
  <threadedComment ref="AQ141" dT="2026-06-17T10:42:18.97" personId="{4CAE7082-50DB-48E9-AE0A-C7AB6C054E08}" id="{400AA481-9F24-4BB8-9C6B-02AF3823E510}">
    <text>X870E分</text>
  </threadedComment>
</ThreadedComments>
</file>

<file path=xl/threadedComments/threadedComment2.xml><?xml version="1.0" encoding="utf-8"?>
<ThreadedComments xmlns="http://schemas.microsoft.com/office/spreadsheetml/2018/threadedcomments" xmlns:x="http://schemas.openxmlformats.org/spreadsheetml/2006/main">
  <threadedComment ref="D162" dT="2025-05-30T08:39:11.18" personId="{F7E610E8-4A3D-4582-985F-52C022FB6395}" id="{159CB6C5-2A4D-48EC-8CFA-FEE190E68081}">
    <text>快活2025追加
120</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C39D-74CB-46B8-B0E3-994F942E7CFC}">
  <dimension ref="A1:AA146"/>
  <sheetViews>
    <sheetView zoomScale="70" zoomScaleNormal="70" workbookViewId="0">
      <selection activeCell="Q28" sqref="Q28"/>
    </sheetView>
  </sheetViews>
  <sheetFormatPr defaultRowHeight="18.75"/>
  <cols>
    <col min="2" max="2" width="5.25" bestFit="1" customWidth="1"/>
    <col min="4" max="4" width="17.875" customWidth="1"/>
  </cols>
  <sheetData>
    <row r="1" spans="1:5">
      <c r="A1" t="s">
        <v>0</v>
      </c>
      <c r="B1" t="s">
        <v>1</v>
      </c>
      <c r="C1" t="s">
        <v>2</v>
      </c>
      <c r="D1" t="s">
        <v>3</v>
      </c>
      <c r="E1" t="s">
        <v>4</v>
      </c>
    </row>
    <row r="18" spans="21:27">
      <c r="U18" s="105"/>
      <c r="V18" s="105"/>
      <c r="W18" s="55"/>
      <c r="X18" s="55"/>
      <c r="Y18" s="55"/>
      <c r="Z18" s="55"/>
      <c r="AA18" s="11"/>
    </row>
    <row r="19" spans="21:27">
      <c r="U19" s="105"/>
      <c r="V19" s="105"/>
      <c r="W19" s="55"/>
      <c r="X19" s="55"/>
      <c r="Y19" s="55"/>
      <c r="Z19" s="55"/>
      <c r="AA19" s="11"/>
    </row>
    <row r="20" spans="21:27">
      <c r="U20" s="105"/>
      <c r="V20" s="105"/>
      <c r="W20" s="55"/>
      <c r="X20" s="55"/>
      <c r="Y20" s="55"/>
      <c r="Z20" s="55"/>
      <c r="AA20" s="11"/>
    </row>
    <row r="21" spans="21:27">
      <c r="U21" s="105"/>
      <c r="V21" s="105"/>
      <c r="W21" s="55"/>
      <c r="X21" s="55"/>
      <c r="Y21" s="55"/>
      <c r="Z21" s="55"/>
      <c r="AA21" s="11"/>
    </row>
    <row r="22" spans="21:27">
      <c r="U22" s="105"/>
      <c r="V22" s="105"/>
      <c r="W22" s="55"/>
      <c r="X22" s="55"/>
      <c r="Y22" s="55"/>
      <c r="Z22" s="55"/>
      <c r="AA22" s="11"/>
    </row>
    <row r="23" spans="21:27">
      <c r="U23" s="55"/>
      <c r="V23" s="55"/>
      <c r="W23" s="55"/>
      <c r="X23" s="55"/>
      <c r="Y23" s="55"/>
      <c r="Z23" s="55"/>
      <c r="AA23" s="11"/>
    </row>
    <row r="24" spans="21:27">
      <c r="U24" s="55"/>
      <c r="V24" s="55"/>
      <c r="W24" s="55"/>
      <c r="X24" s="55"/>
      <c r="Y24" s="55"/>
      <c r="Z24" s="55"/>
      <c r="AA24" s="11"/>
    </row>
    <row r="25" spans="21:27">
      <c r="U25" s="55"/>
      <c r="V25" s="55"/>
      <c r="W25" s="55"/>
      <c r="X25" s="55"/>
      <c r="Y25" s="55"/>
      <c r="Z25" s="55"/>
      <c r="AA25" s="11"/>
    </row>
    <row r="26" spans="21:27">
      <c r="U26" s="55"/>
      <c r="V26" s="55"/>
      <c r="W26" s="55"/>
      <c r="X26" s="55"/>
      <c r="Y26" s="55"/>
      <c r="Z26" s="55"/>
      <c r="AA26" s="11"/>
    </row>
    <row r="27" spans="21:27">
      <c r="U27" s="55"/>
      <c r="V27" s="55"/>
      <c r="W27" s="55"/>
      <c r="X27" s="55"/>
      <c r="Y27" s="55"/>
      <c r="Z27" s="55"/>
      <c r="AA27" s="11"/>
    </row>
    <row r="28" spans="21:27">
      <c r="U28" s="55"/>
      <c r="V28" s="55"/>
      <c r="W28" s="55"/>
      <c r="X28" s="55"/>
      <c r="Y28" s="55"/>
      <c r="Z28" s="55"/>
      <c r="AA28" s="11"/>
    </row>
    <row r="29" spans="21:27">
      <c r="U29" s="55"/>
      <c r="V29" s="55"/>
      <c r="W29" s="55"/>
      <c r="X29" s="55"/>
      <c r="Y29" s="55"/>
      <c r="Z29" s="55"/>
      <c r="AA29" s="11"/>
    </row>
    <row r="30" spans="21:27">
      <c r="U30" s="55"/>
      <c r="V30" s="55"/>
      <c r="W30" s="55"/>
      <c r="X30" s="55"/>
      <c r="Y30" s="55"/>
      <c r="Z30" s="55"/>
      <c r="AA30" s="11"/>
    </row>
    <row r="31" spans="21:27">
      <c r="U31" s="55"/>
      <c r="V31" s="55"/>
      <c r="W31" s="55"/>
      <c r="X31" s="55"/>
      <c r="Y31" s="55"/>
      <c r="Z31" s="55"/>
      <c r="AA31" s="11"/>
    </row>
    <row r="32" spans="21:27">
      <c r="U32" s="55"/>
      <c r="V32" s="55"/>
      <c r="W32" s="55"/>
      <c r="X32" s="55"/>
      <c r="Y32" s="55"/>
      <c r="Z32" s="55"/>
      <c r="AA32" s="11"/>
    </row>
    <row r="33" spans="21:27">
      <c r="U33" s="55"/>
      <c r="V33" s="55"/>
      <c r="W33" s="55"/>
      <c r="X33" s="55"/>
      <c r="Y33" s="55"/>
      <c r="Z33" s="55"/>
      <c r="AA33" s="11"/>
    </row>
    <row r="34" spans="21:27">
      <c r="U34" s="55"/>
      <c r="V34" s="55"/>
      <c r="W34" s="55"/>
      <c r="X34" s="55"/>
      <c r="Y34" s="55"/>
      <c r="Z34" s="55"/>
      <c r="AA34" s="11"/>
    </row>
    <row r="35" spans="21:27">
      <c r="U35" s="55"/>
      <c r="V35" s="55"/>
      <c r="W35" s="55"/>
      <c r="X35" s="55"/>
      <c r="Y35" s="55"/>
      <c r="Z35" s="55"/>
      <c r="AA35" s="11"/>
    </row>
    <row r="36" spans="21:27">
      <c r="U36" s="55"/>
      <c r="V36" s="55"/>
      <c r="W36" s="55"/>
      <c r="X36" s="55"/>
      <c r="Y36" s="55"/>
      <c r="Z36" s="55"/>
      <c r="AA36" s="11"/>
    </row>
    <row r="37" spans="21:27">
      <c r="U37" s="55"/>
      <c r="V37" s="55"/>
      <c r="W37" s="55"/>
      <c r="X37" s="55"/>
      <c r="Y37" s="55"/>
      <c r="Z37" s="55"/>
      <c r="AA37" s="11"/>
    </row>
    <row r="38" spans="21:27">
      <c r="U38" s="55"/>
      <c r="V38" s="55"/>
      <c r="W38" s="55"/>
      <c r="X38" s="55"/>
      <c r="Y38" s="55"/>
      <c r="Z38" s="55"/>
      <c r="AA38" s="11"/>
    </row>
    <row r="73" spans="23:24">
      <c r="X73">
        <v>200</v>
      </c>
    </row>
    <row r="74" spans="23:24">
      <c r="X74">
        <v>10</v>
      </c>
    </row>
    <row r="75" spans="23:24">
      <c r="W75">
        <v>20</v>
      </c>
    </row>
    <row r="78" spans="23:24">
      <c r="W78">
        <v>200</v>
      </c>
      <c r="X78">
        <v>2000</v>
      </c>
    </row>
    <row r="79" spans="23:24">
      <c r="W79" s="308"/>
      <c r="X79" s="309">
        <v>100</v>
      </c>
    </row>
    <row r="80" spans="23:24">
      <c r="W80">
        <v>20</v>
      </c>
      <c r="X80">
        <v>120</v>
      </c>
    </row>
    <row r="81" spans="23:26">
      <c r="W81" s="307"/>
      <c r="X81" s="307"/>
      <c r="Y81" s="307"/>
      <c r="Z81" s="307"/>
    </row>
    <row r="82" spans="23:26">
      <c r="W82" s="307"/>
      <c r="X82" s="307"/>
      <c r="Y82" s="307"/>
      <c r="Z82" s="307"/>
    </row>
    <row r="85" spans="23:26">
      <c r="X85">
        <v>300</v>
      </c>
    </row>
    <row r="86" spans="23:26">
      <c r="W86">
        <v>100</v>
      </c>
      <c r="X86">
        <v>150</v>
      </c>
    </row>
    <row r="93" spans="23:26">
      <c r="W93" s="310">
        <v>8720</v>
      </c>
      <c r="X93" s="310">
        <v>5300</v>
      </c>
    </row>
    <row r="94" spans="23:26">
      <c r="W94" s="310">
        <v>1660</v>
      </c>
      <c r="X94" s="310">
        <v>1200</v>
      </c>
    </row>
    <row r="102" spans="23:23">
      <c r="W102">
        <v>2225</v>
      </c>
    </row>
    <row r="131" spans="23:25">
      <c r="W131" s="310">
        <v>360</v>
      </c>
      <c r="X131" s="310">
        <v>500</v>
      </c>
    </row>
    <row r="134" spans="23:25">
      <c r="W134">
        <v>150</v>
      </c>
      <c r="X134" s="310">
        <v>1250</v>
      </c>
    </row>
    <row r="135" spans="23:25">
      <c r="W135">
        <v>90</v>
      </c>
      <c r="X135" s="310">
        <v>950</v>
      </c>
    </row>
    <row r="136" spans="23:25">
      <c r="W136">
        <v>250</v>
      </c>
      <c r="X136">
        <v>500</v>
      </c>
      <c r="Y136">
        <f>IF(Y$6="",X136*Y$4,X136*Y$6)</f>
        <v>0</v>
      </c>
    </row>
    <row r="142" spans="23:25">
      <c r="W142">
        <v>5300</v>
      </c>
    </row>
    <row r="145" spans="23:23">
      <c r="W145">
        <v>3300</v>
      </c>
    </row>
    <row r="146" spans="23:23">
      <c r="W146">
        <v>3100</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7ADB-52E2-4AF6-8980-A494662FD1FF}">
  <sheetPr codeName="Sheet2"/>
  <dimension ref="A1:BA262"/>
  <sheetViews>
    <sheetView topLeftCell="G1" zoomScale="70" zoomScaleNormal="70" workbookViewId="0">
      <pane xSplit="1" topLeftCell="AA1" activePane="topRight" state="frozen"/>
      <selection pane="topRight" activeCell="AU21" sqref="AU21"/>
      <selection activeCell="G1" sqref="G1"/>
    </sheetView>
  </sheetViews>
  <sheetFormatPr defaultColWidth="9" defaultRowHeight="15.75" customHeight="1" outlineLevelRow="1"/>
  <cols>
    <col min="1" max="1" width="9" style="11" customWidth="1"/>
    <col min="2" max="3" width="9.375" style="11" customWidth="1"/>
    <col min="4" max="4" width="9" style="11" customWidth="1"/>
    <col min="5" max="5" width="12.25" style="11" customWidth="1"/>
    <col min="6" max="6" width="9" style="11" customWidth="1"/>
    <col min="7" max="7" width="21" style="1" customWidth="1"/>
    <col min="8" max="8" width="6.125" style="1" bestFit="1" customWidth="1"/>
    <col min="9" max="9" width="5.375" style="1" customWidth="1"/>
    <col min="10" max="45" width="11.375" style="65" customWidth="1"/>
    <col min="46" max="51" width="11.375" style="11" customWidth="1"/>
    <col min="52" max="52" width="108" style="11" customWidth="1"/>
    <col min="53" max="54" width="9" style="11" customWidth="1"/>
    <col min="55" max="16384" width="9" style="11"/>
  </cols>
  <sheetData>
    <row r="1" spans="1:53" ht="18.75">
      <c r="G1" s="1" t="s">
        <v>5</v>
      </c>
      <c r="AR1" s="65" t="s">
        <v>6</v>
      </c>
      <c r="AS1" s="32">
        <v>30</v>
      </c>
      <c r="AT1"/>
      <c r="AU1"/>
      <c r="AV1"/>
      <c r="AW1"/>
      <c r="AX1"/>
      <c r="AY1"/>
    </row>
    <row r="2" spans="1:53" ht="18.75">
      <c r="G2" s="1" t="s">
        <v>7</v>
      </c>
      <c r="AS2" s="80">
        <f>結果貼付!$A$3</f>
        <v>14</v>
      </c>
      <c r="AT2" s="91"/>
      <c r="AU2" s="91"/>
      <c r="AV2" s="91"/>
      <c r="AW2" s="91"/>
      <c r="AX2" s="91"/>
      <c r="AY2" s="91"/>
      <c r="BA2" s="28"/>
    </row>
    <row r="3" spans="1:53" ht="18.75">
      <c r="A3" s="30" t="s">
        <v>8</v>
      </c>
      <c r="B3" s="30"/>
      <c r="C3" s="30"/>
      <c r="D3" s="30"/>
      <c r="J3" s="31" t="s">
        <v>9</v>
      </c>
      <c r="K3" s="31" t="s">
        <v>9</v>
      </c>
      <c r="L3" s="31" t="s">
        <v>9</v>
      </c>
      <c r="M3" s="31" t="s">
        <v>9</v>
      </c>
      <c r="N3" s="31" t="s">
        <v>9</v>
      </c>
      <c r="O3" s="31" t="s">
        <v>9</v>
      </c>
      <c r="P3" s="31" t="s">
        <v>9</v>
      </c>
      <c r="Q3" s="31" t="s">
        <v>9</v>
      </c>
      <c r="R3" s="31" t="s">
        <v>9</v>
      </c>
      <c r="S3" s="31" t="s">
        <v>9</v>
      </c>
      <c r="T3" s="31" t="s">
        <v>9</v>
      </c>
      <c r="U3" s="31" t="s">
        <v>9</v>
      </c>
      <c r="V3" s="31" t="s">
        <v>9</v>
      </c>
      <c r="W3" s="31" t="s">
        <v>9</v>
      </c>
      <c r="X3" s="31"/>
      <c r="Y3" s="31"/>
      <c r="Z3" s="31"/>
      <c r="AA3" s="31"/>
      <c r="AB3" s="31"/>
      <c r="AC3" s="31"/>
      <c r="AD3" s="31"/>
      <c r="AE3" s="31"/>
      <c r="AF3" s="31"/>
      <c r="AG3" s="31"/>
      <c r="AH3" s="31"/>
      <c r="AI3" s="337"/>
      <c r="AJ3" s="337"/>
      <c r="AK3" s="337"/>
      <c r="AL3" s="337"/>
      <c r="AM3" s="337"/>
      <c r="AN3" s="337"/>
      <c r="AO3" s="337"/>
      <c r="AP3" s="337"/>
      <c r="AQ3" s="337"/>
      <c r="AR3" s="32" t="s">
        <v>9</v>
      </c>
      <c r="AS3" s="33" t="s">
        <v>10</v>
      </c>
      <c r="AT3" s="370" t="s">
        <v>11</v>
      </c>
      <c r="AU3" s="370" t="s">
        <v>11</v>
      </c>
      <c r="AV3" s="370" t="s">
        <v>11</v>
      </c>
      <c r="AW3" s="370" t="s">
        <v>11</v>
      </c>
      <c r="AX3" s="370" t="s">
        <v>11</v>
      </c>
      <c r="AY3" s="370" t="s">
        <v>11</v>
      </c>
    </row>
    <row r="4" spans="1:53" ht="18.75">
      <c r="A4" s="37" t="s">
        <v>12</v>
      </c>
      <c r="B4" s="37"/>
      <c r="C4" s="37"/>
      <c r="D4" s="37"/>
      <c r="E4" s="36"/>
      <c r="G4" s="1" t="s">
        <v>13</v>
      </c>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91">
        <f>HLOOKUP(AT20,係数計算!$B$21:$M$25,4,0)</f>
        <v>1.1299426282640455</v>
      </c>
      <c r="AU4" s="91">
        <f>HLOOKUP(AU20,係数計算!$B$21:$M$25,4,0)</f>
        <v>1.1478954037947804</v>
      </c>
      <c r="AV4" s="91">
        <f>HLOOKUP(AV20,係数計算!$B$21:$M$25,4,0)</f>
        <v>0.84745459292134406</v>
      </c>
      <c r="AW4" s="91">
        <f>HLOOKUP(AW20,係数計算!$B$21:$M$25,4,0)</f>
        <v>0.98024011125389476</v>
      </c>
      <c r="AX4" s="91">
        <f>HLOOKUP(AX20,係数計算!$B$21:$M$25,4,0)</f>
        <v>0.86629133780495471</v>
      </c>
      <c r="AY4" s="91">
        <f>HLOOKUP(AY20,係数計算!$B$21:$M$25,4,0)</f>
        <v>0.99099276518999158</v>
      </c>
    </row>
    <row r="5" spans="1:53" ht="18.75">
      <c r="A5" s="35" t="s">
        <v>14</v>
      </c>
      <c r="B5" s="35"/>
      <c r="C5" s="35"/>
      <c r="D5" s="35"/>
      <c r="E5" s="36"/>
      <c r="G5" s="1" t="s">
        <v>15</v>
      </c>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91">
        <f>HLOOKUP(AT20,係数計算!$B$21:$M$25,5,0)</f>
        <v>0.95505496235329224</v>
      </c>
      <c r="AU5" s="91">
        <f>HLOOKUP(AU20,係数計算!$B$21:$M$25,5,0)</f>
        <v>1.0963032016567411</v>
      </c>
      <c r="AV5" s="91">
        <f>HLOOKUP(AV20,係数計算!$B$21:$M$25,5,0)</f>
        <v>0.9290671834783798</v>
      </c>
      <c r="AW5" s="91">
        <f>HLOOKUP(AW20,係数計算!$B$21:$M$25,5,0)</f>
        <v>0.9107089192951896</v>
      </c>
      <c r="AX5" s="91">
        <f>HLOOKUP(AX20,係数計算!$B$21:$M$25,5,0)</f>
        <v>0.78893924804713433</v>
      </c>
      <c r="AY5" s="91">
        <f>HLOOKUP(AY20,係数計算!$B$21:$M$25,5,0)</f>
        <v>0.78183308698914222</v>
      </c>
    </row>
    <row r="6" spans="1:53" ht="18.75">
      <c r="A6" s="38" t="s">
        <v>16</v>
      </c>
      <c r="B6" s="38"/>
      <c r="C6" s="38"/>
      <c r="D6" s="38"/>
      <c r="G6" s="1" t="s">
        <v>17</v>
      </c>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6"/>
      <c r="AT6" s="91"/>
      <c r="AU6" s="91"/>
      <c r="AV6" s="91"/>
      <c r="AW6" s="91"/>
      <c r="AX6" s="91"/>
      <c r="AY6" s="91"/>
    </row>
    <row r="7" spans="1:53" ht="18.75">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6"/>
      <c r="AT7" s="91">
        <f>+AT8/AT9</f>
        <v>0.78223398894195029</v>
      </c>
      <c r="AU7" s="91">
        <f t="shared" ref="AU7:AY7" si="0">+AU8/AU9</f>
        <v>0.86979401232945275</v>
      </c>
      <c r="AV7" s="91">
        <f t="shared" si="0"/>
        <v>0.85131694339172403</v>
      </c>
      <c r="AW7" s="91">
        <f t="shared" si="0"/>
        <v>0.84173863079233058</v>
      </c>
      <c r="AX7" s="91">
        <f t="shared" si="0"/>
        <v>0.79082408339653631</v>
      </c>
      <c r="AY7" s="91">
        <f t="shared" si="0"/>
        <v>0.79082653512789336</v>
      </c>
    </row>
    <row r="8" spans="1:53" ht="18.75">
      <c r="E8" s="36"/>
      <c r="G8" s="1" t="s">
        <v>18</v>
      </c>
      <c r="J8" s="68">
        <f t="shared" ref="J8:AG8" si="1">J76</f>
        <v>7361</v>
      </c>
      <c r="K8" s="68">
        <f t="shared" si="1"/>
        <v>6711</v>
      </c>
      <c r="L8" s="68">
        <f t="shared" si="1"/>
        <v>5300</v>
      </c>
      <c r="M8" s="68">
        <f t="shared" si="1"/>
        <v>6715</v>
      </c>
      <c r="N8" s="68">
        <f t="shared" si="1"/>
        <v>9492</v>
      </c>
      <c r="O8" s="68">
        <f t="shared" si="1"/>
        <v>9638</v>
      </c>
      <c r="P8" s="68">
        <f t="shared" si="1"/>
        <v>6711</v>
      </c>
      <c r="Q8" s="68">
        <f t="shared" si="1"/>
        <v>7612</v>
      </c>
      <c r="R8" s="68">
        <f t="shared" si="1"/>
        <v>6483</v>
      </c>
      <c r="S8" s="68">
        <f t="shared" si="1"/>
        <v>5592</v>
      </c>
      <c r="T8" s="68">
        <f t="shared" si="1"/>
        <v>6443</v>
      </c>
      <c r="U8" s="68">
        <f t="shared" si="1"/>
        <v>8984</v>
      </c>
      <c r="V8" s="68">
        <f t="shared" si="1"/>
        <v>5851</v>
      </c>
      <c r="W8" s="68">
        <f t="shared" si="1"/>
        <v>6203</v>
      </c>
      <c r="X8" s="68">
        <f t="shared" si="1"/>
        <v>6980</v>
      </c>
      <c r="Y8" s="68">
        <f t="shared" si="1"/>
        <v>4625</v>
      </c>
      <c r="Z8" s="68">
        <f t="shared" si="1"/>
        <v>8045</v>
      </c>
      <c r="AA8" s="68">
        <f t="shared" si="1"/>
        <v>6582</v>
      </c>
      <c r="AB8" s="68">
        <f t="shared" si="1"/>
        <v>13354</v>
      </c>
      <c r="AC8" s="68">
        <f t="shared" si="1"/>
        <v>28885</v>
      </c>
      <c r="AD8" s="68">
        <f t="shared" si="1"/>
        <v>17582</v>
      </c>
      <c r="AE8" s="68">
        <f t="shared" si="1"/>
        <v>12867</v>
      </c>
      <c r="AF8" s="68">
        <f t="shared" si="1"/>
        <v>13834</v>
      </c>
      <c r="AG8" s="68">
        <f t="shared" si="1"/>
        <v>18695</v>
      </c>
      <c r="AH8" s="68"/>
      <c r="AI8" s="68">
        <v>11927</v>
      </c>
      <c r="AJ8" s="68"/>
      <c r="AK8" s="68">
        <v>11832</v>
      </c>
      <c r="AL8" s="68">
        <v>20509.354838709667</v>
      </c>
      <c r="AM8" s="68">
        <v>14613.030833333331</v>
      </c>
      <c r="AN8" s="369">
        <v>7987</v>
      </c>
      <c r="AO8" s="369">
        <v>9079</v>
      </c>
      <c r="AP8" s="369">
        <v>9624</v>
      </c>
      <c r="AQ8" s="369">
        <v>11021</v>
      </c>
      <c r="AR8" s="68">
        <f t="shared" ref="AR8:AS8" si="2">AR76</f>
        <v>8227.5</v>
      </c>
      <c r="AS8" s="68">
        <f t="shared" si="2"/>
        <v>7658.4999999999991</v>
      </c>
      <c r="AT8" s="369">
        <f t="shared" ref="AT8:AY8" si="3">AT76</f>
        <v>10062.855266056638</v>
      </c>
      <c r="AU8" s="369">
        <f t="shared" si="3"/>
        <v>12033.276047267964</v>
      </c>
      <c r="AV8" s="369">
        <f t="shared" si="3"/>
        <v>9689.224450365884</v>
      </c>
      <c r="AW8" s="369">
        <f t="shared" si="3"/>
        <v>9465.0663898181429</v>
      </c>
      <c r="AX8" s="369">
        <f t="shared" si="3"/>
        <v>8349.620095626</v>
      </c>
      <c r="AY8" s="369">
        <f t="shared" si="3"/>
        <v>8279.9527531945732</v>
      </c>
    </row>
    <row r="9" spans="1:53" ht="18.75">
      <c r="E9" s="36"/>
      <c r="G9" s="1" t="s">
        <v>19</v>
      </c>
      <c r="J9" s="68">
        <f t="shared" ref="J9:AG9" si="4">SUM(J109,J137)</f>
        <v>3540</v>
      </c>
      <c r="K9" s="68">
        <f t="shared" si="4"/>
        <v>2969</v>
      </c>
      <c r="L9" s="68">
        <f t="shared" si="4"/>
        <v>2890</v>
      </c>
      <c r="M9" s="68">
        <f t="shared" si="4"/>
        <v>3616</v>
      </c>
      <c r="N9" s="68">
        <f t="shared" si="4"/>
        <v>5188</v>
      </c>
      <c r="O9" s="68">
        <f t="shared" si="4"/>
        <v>8450</v>
      </c>
      <c r="P9" s="68">
        <f t="shared" si="4"/>
        <v>14874</v>
      </c>
      <c r="Q9" s="68">
        <f t="shared" si="4"/>
        <v>16368</v>
      </c>
      <c r="R9" s="68">
        <f t="shared" si="4"/>
        <v>15689</v>
      </c>
      <c r="S9" s="68">
        <f t="shared" si="4"/>
        <v>13018</v>
      </c>
      <c r="T9" s="68">
        <f t="shared" si="4"/>
        <v>13840</v>
      </c>
      <c r="U9" s="68">
        <f t="shared" si="4"/>
        <v>18232</v>
      </c>
      <c r="V9" s="68">
        <f t="shared" si="4"/>
        <v>12302</v>
      </c>
      <c r="W9" s="68">
        <f t="shared" si="4"/>
        <v>13255</v>
      </c>
      <c r="X9" s="68">
        <f t="shared" si="4"/>
        <v>16359</v>
      </c>
      <c r="Y9" s="68">
        <f t="shared" si="4"/>
        <v>14000</v>
      </c>
      <c r="Z9" s="68">
        <f t="shared" si="4"/>
        <v>23436</v>
      </c>
      <c r="AA9" s="68">
        <f t="shared" si="4"/>
        <v>20880</v>
      </c>
      <c r="AB9" s="68">
        <f t="shared" si="4"/>
        <v>25352</v>
      </c>
      <c r="AC9" s="68">
        <f t="shared" si="4"/>
        <v>30652</v>
      </c>
      <c r="AD9" s="68">
        <f t="shared" si="4"/>
        <v>21172</v>
      </c>
      <c r="AE9" s="68">
        <f t="shared" si="4"/>
        <v>17551</v>
      </c>
      <c r="AF9" s="68">
        <f t="shared" si="4"/>
        <v>18859</v>
      </c>
      <c r="AG9" s="68">
        <f t="shared" si="4"/>
        <v>29684</v>
      </c>
      <c r="AH9" s="68"/>
      <c r="AI9" s="68">
        <v>17469</v>
      </c>
      <c r="AJ9" s="68"/>
      <c r="AK9" s="68">
        <v>14537</v>
      </c>
      <c r="AL9" s="68">
        <v>23007.096774193553</v>
      </c>
      <c r="AM9" s="68">
        <v>17104.974166666667</v>
      </c>
      <c r="AN9" s="369">
        <v>8804</v>
      </c>
      <c r="AO9" s="369">
        <v>10773</v>
      </c>
      <c r="AP9" s="369">
        <v>12038</v>
      </c>
      <c r="AQ9" s="369">
        <v>13322</v>
      </c>
      <c r="AR9" s="68">
        <f t="shared" ref="AR9:AT9" si="5">SUM(AR109,AR137)</f>
        <v>10808.035714285714</v>
      </c>
      <c r="AS9" s="68">
        <f t="shared" si="5"/>
        <v>10944.535714285714</v>
      </c>
      <c r="AT9" s="369">
        <f t="shared" si="5"/>
        <v>12864.252139781929</v>
      </c>
      <c r="AU9" s="369">
        <f t="shared" ref="AU9:AY9" si="6">SUM(AU109,AU137)</f>
        <v>13834.627367738314</v>
      </c>
      <c r="AV9" s="369">
        <f t="shared" si="6"/>
        <v>11381.453788248515</v>
      </c>
      <c r="AW9" s="369">
        <f t="shared" si="6"/>
        <v>11244.661993128026</v>
      </c>
      <c r="AX9" s="369">
        <f t="shared" si="6"/>
        <v>10558.125720912472</v>
      </c>
      <c r="AY9" s="369">
        <f t="shared" si="6"/>
        <v>10469.998647498</v>
      </c>
    </row>
    <row r="10" spans="1:53" ht="18.75" outlineLevel="1">
      <c r="D10" s="36"/>
      <c r="G10" s="18" t="s">
        <v>20</v>
      </c>
      <c r="H10" s="18"/>
      <c r="I10" s="18"/>
      <c r="J10" s="69">
        <f t="shared" ref="J10:AG10" si="7">J109/J9</f>
        <v>0.31638418079096048</v>
      </c>
      <c r="K10" s="69">
        <f t="shared" si="7"/>
        <v>0.40114516672280232</v>
      </c>
      <c r="L10" s="69">
        <f t="shared" si="7"/>
        <v>0.39896193771626298</v>
      </c>
      <c r="M10" s="69">
        <f t="shared" si="7"/>
        <v>0.54120575221238942</v>
      </c>
      <c r="N10" s="69">
        <f t="shared" si="7"/>
        <v>0.47841171935235161</v>
      </c>
      <c r="O10" s="69">
        <f t="shared" si="7"/>
        <v>0.6642603550295858</v>
      </c>
      <c r="P10" s="69">
        <f t="shared" si="7"/>
        <v>0.82546725830307921</v>
      </c>
      <c r="Q10" s="69">
        <f t="shared" si="7"/>
        <v>0.81433284457478006</v>
      </c>
      <c r="R10" s="69">
        <f t="shared" si="7"/>
        <v>0.85690611256294213</v>
      </c>
      <c r="S10" s="69">
        <f t="shared" si="7"/>
        <v>0.84928560454754953</v>
      </c>
      <c r="T10" s="69">
        <f t="shared" si="7"/>
        <v>0.77832369942196533</v>
      </c>
      <c r="U10" s="69">
        <f t="shared" si="7"/>
        <v>0.76486397542781925</v>
      </c>
      <c r="V10" s="69">
        <f t="shared" si="7"/>
        <v>0.67216712729637462</v>
      </c>
      <c r="W10" s="69">
        <f t="shared" si="7"/>
        <v>0.75548849490758208</v>
      </c>
      <c r="X10" s="69">
        <f t="shared" si="7"/>
        <v>0.74374961794730732</v>
      </c>
      <c r="Y10" s="69">
        <f t="shared" si="7"/>
        <v>0.69464285714285712</v>
      </c>
      <c r="Z10" s="69">
        <f t="shared" si="7"/>
        <v>0.70587984297661721</v>
      </c>
      <c r="AA10" s="69">
        <f t="shared" si="7"/>
        <v>0.70043103448275867</v>
      </c>
      <c r="AB10" s="69">
        <f t="shared" si="7"/>
        <v>0.71595929315241402</v>
      </c>
      <c r="AC10" s="69">
        <f t="shared" si="7"/>
        <v>0.68217408325720996</v>
      </c>
      <c r="AD10" s="69">
        <f t="shared" si="7"/>
        <v>0.6168524466276214</v>
      </c>
      <c r="AE10" s="69">
        <f t="shared" si="7"/>
        <v>0.6509030824454447</v>
      </c>
      <c r="AF10" s="69">
        <f t="shared" si="7"/>
        <v>0.66949467097937321</v>
      </c>
      <c r="AG10" s="69">
        <f t="shared" si="7"/>
        <v>0.70307236221533487</v>
      </c>
      <c r="AH10" s="69"/>
      <c r="AI10" s="69">
        <v>0.61938290686358688</v>
      </c>
      <c r="AJ10" s="69"/>
      <c r="AK10" s="69">
        <v>0.4920547568274059</v>
      </c>
      <c r="AL10" s="69">
        <v>0.45638092033313704</v>
      </c>
      <c r="AM10" s="69">
        <v>0.49942913779125359</v>
      </c>
      <c r="AN10" s="368">
        <v>0.44388914129940937</v>
      </c>
      <c r="AO10" s="368">
        <v>0.41928896314861225</v>
      </c>
      <c r="AP10" s="368">
        <v>0.42739657750456889</v>
      </c>
      <c r="AQ10" s="368">
        <v>0.45053295301005852</v>
      </c>
      <c r="AR10" s="69">
        <f t="shared" ref="AR10:AT10" si="8">AR109/AR9</f>
        <v>0.51514250309789356</v>
      </c>
      <c r="AS10" s="69">
        <f t="shared" si="8"/>
        <v>0.51250950409042995</v>
      </c>
      <c r="AT10" s="368">
        <f t="shared" si="8"/>
        <v>0.47907983089731115</v>
      </c>
      <c r="AU10" s="368">
        <f t="shared" ref="AU10:AY10" si="9">AU109/AU9</f>
        <v>0.42253463951824238</v>
      </c>
      <c r="AV10" s="368">
        <f t="shared" si="9"/>
        <v>0.44172593553488937</v>
      </c>
      <c r="AW10" s="368">
        <f t="shared" si="9"/>
        <v>0.4315094097413989</v>
      </c>
      <c r="AX10" s="368">
        <f t="shared" si="9"/>
        <v>0.41452890476091853</v>
      </c>
      <c r="AY10" s="368">
        <f t="shared" si="9"/>
        <v>0.41477590757650779</v>
      </c>
    </row>
    <row r="11" spans="1:53" ht="18.75" outlineLevel="1">
      <c r="D11" s="36"/>
      <c r="G11" s="18" t="s">
        <v>21</v>
      </c>
      <c r="H11" s="18"/>
      <c r="I11" s="18"/>
      <c r="J11" s="69">
        <f t="shared" ref="J11:AG11" si="10">J137/J9</f>
        <v>0.68361581920903958</v>
      </c>
      <c r="K11" s="69">
        <f t="shared" si="10"/>
        <v>0.59885483327719768</v>
      </c>
      <c r="L11" s="69">
        <f t="shared" si="10"/>
        <v>0.60103806228373702</v>
      </c>
      <c r="M11" s="69">
        <f t="shared" si="10"/>
        <v>0.45879424778761063</v>
      </c>
      <c r="N11" s="69">
        <f t="shared" si="10"/>
        <v>0.52158828064764839</v>
      </c>
      <c r="O11" s="69">
        <f t="shared" si="10"/>
        <v>0.3357396449704142</v>
      </c>
      <c r="P11" s="69">
        <f t="shared" si="10"/>
        <v>0.17453274169692079</v>
      </c>
      <c r="Q11" s="69">
        <f t="shared" si="10"/>
        <v>0.18566715542521994</v>
      </c>
      <c r="R11" s="69">
        <f t="shared" si="10"/>
        <v>0.14309388743705781</v>
      </c>
      <c r="S11" s="69">
        <f t="shared" si="10"/>
        <v>0.15071439545245047</v>
      </c>
      <c r="T11" s="69">
        <f t="shared" si="10"/>
        <v>0.22167630057803467</v>
      </c>
      <c r="U11" s="69">
        <f t="shared" si="10"/>
        <v>0.23513602457218077</v>
      </c>
      <c r="V11" s="69">
        <f t="shared" si="10"/>
        <v>0.32783287270362543</v>
      </c>
      <c r="W11" s="69">
        <f t="shared" si="10"/>
        <v>0.24451150509241795</v>
      </c>
      <c r="X11" s="69">
        <f t="shared" si="10"/>
        <v>0.25625038205269268</v>
      </c>
      <c r="Y11" s="69">
        <f t="shared" si="10"/>
        <v>0.30535714285714288</v>
      </c>
      <c r="Z11" s="69">
        <f t="shared" si="10"/>
        <v>0.29412015702338284</v>
      </c>
      <c r="AA11" s="69">
        <f t="shared" si="10"/>
        <v>0.29956896551724138</v>
      </c>
      <c r="AB11" s="69">
        <f t="shared" si="10"/>
        <v>0.28404070684758598</v>
      </c>
      <c r="AC11" s="69">
        <f t="shared" si="10"/>
        <v>0.31782591674279004</v>
      </c>
      <c r="AD11" s="69">
        <f t="shared" si="10"/>
        <v>0.3831475533723786</v>
      </c>
      <c r="AE11" s="69">
        <f t="shared" si="10"/>
        <v>0.3490969175545553</v>
      </c>
      <c r="AF11" s="69">
        <f t="shared" si="10"/>
        <v>0.33050532902062674</v>
      </c>
      <c r="AG11" s="69">
        <f t="shared" si="10"/>
        <v>0.29692763778466513</v>
      </c>
      <c r="AH11" s="69"/>
      <c r="AI11" s="69">
        <v>0.38061709313641306</v>
      </c>
      <c r="AJ11" s="69"/>
      <c r="AK11" s="69">
        <v>0.50794524317259404</v>
      </c>
      <c r="AL11" s="69">
        <v>0.54361907966686285</v>
      </c>
      <c r="AM11" s="69">
        <v>0.50057086220874636</v>
      </c>
      <c r="AN11" s="368">
        <v>0.55611085870059063</v>
      </c>
      <c r="AO11" s="368">
        <v>0.5807110368513877</v>
      </c>
      <c r="AP11" s="368">
        <v>0.57260342249543117</v>
      </c>
      <c r="AQ11" s="368">
        <v>0.54946704698994142</v>
      </c>
      <c r="AR11" s="69">
        <f t="shared" ref="AR11:AT11" si="11">AR137/AR9</f>
        <v>0.48485749690210656</v>
      </c>
      <c r="AS11" s="69">
        <f t="shared" si="11"/>
        <v>0.48749049590957</v>
      </c>
      <c r="AT11" s="368">
        <f t="shared" si="11"/>
        <v>0.52092016910268879</v>
      </c>
      <c r="AU11" s="368">
        <f t="shared" ref="AU11:AY11" si="12">AU137/AU9</f>
        <v>0.57746536048175767</v>
      </c>
      <c r="AV11" s="368">
        <f t="shared" si="12"/>
        <v>0.55827406446511063</v>
      </c>
      <c r="AW11" s="368">
        <f t="shared" si="12"/>
        <v>0.56849059025860116</v>
      </c>
      <c r="AX11" s="368">
        <f t="shared" si="12"/>
        <v>0.58547109523908147</v>
      </c>
      <c r="AY11" s="368">
        <f t="shared" si="12"/>
        <v>0.58522409242349216</v>
      </c>
    </row>
    <row r="12" spans="1:53" ht="18.75">
      <c r="E12" s="36"/>
      <c r="G12" s="1" t="s">
        <v>22</v>
      </c>
      <c r="J12" s="68">
        <f t="shared" ref="J12:AG12" si="13">SUM(J156,J173)</f>
        <v>1088</v>
      </c>
      <c r="K12" s="68">
        <f t="shared" si="13"/>
        <v>850</v>
      </c>
      <c r="L12" s="68">
        <f t="shared" si="13"/>
        <v>876</v>
      </c>
      <c r="M12" s="68">
        <f t="shared" si="13"/>
        <v>848</v>
      </c>
      <c r="N12" s="68">
        <f t="shared" si="13"/>
        <v>1409</v>
      </c>
      <c r="O12" s="68">
        <f t="shared" si="13"/>
        <v>1111</v>
      </c>
      <c r="P12" s="68">
        <f t="shared" si="13"/>
        <v>1021</v>
      </c>
      <c r="Q12" s="68">
        <f t="shared" si="13"/>
        <v>1045</v>
      </c>
      <c r="R12" s="68">
        <f t="shared" si="13"/>
        <v>827</v>
      </c>
      <c r="S12" s="68">
        <f t="shared" si="13"/>
        <v>667</v>
      </c>
      <c r="T12" s="68">
        <f t="shared" si="13"/>
        <v>827</v>
      </c>
      <c r="U12" s="68">
        <f t="shared" si="13"/>
        <v>4242</v>
      </c>
      <c r="V12" s="68">
        <f t="shared" si="13"/>
        <v>2114</v>
      </c>
      <c r="W12" s="68">
        <f t="shared" si="13"/>
        <v>5466</v>
      </c>
      <c r="X12" s="68">
        <f t="shared" si="13"/>
        <v>8913</v>
      </c>
      <c r="Y12" s="68">
        <f t="shared" si="13"/>
        <v>11233</v>
      </c>
      <c r="Z12" s="68">
        <f t="shared" si="13"/>
        <v>14312</v>
      </c>
      <c r="AA12" s="68">
        <f t="shared" si="13"/>
        <v>17517</v>
      </c>
      <c r="AB12" s="68">
        <f t="shared" si="13"/>
        <v>22331</v>
      </c>
      <c r="AC12" s="68">
        <f t="shared" si="13"/>
        <v>26693</v>
      </c>
      <c r="AD12" s="68">
        <f t="shared" si="13"/>
        <v>18043</v>
      </c>
      <c r="AE12" s="68">
        <f t="shared" si="13"/>
        <v>15165</v>
      </c>
      <c r="AF12" s="68">
        <f t="shared" si="13"/>
        <v>14194</v>
      </c>
      <c r="AG12" s="68">
        <f t="shared" si="13"/>
        <v>20166</v>
      </c>
      <c r="AH12" s="68"/>
      <c r="AI12" s="68">
        <v>18689</v>
      </c>
      <c r="AJ12" s="68"/>
      <c r="AK12" s="68">
        <v>11665</v>
      </c>
      <c r="AL12" s="68">
        <v>17879.032258064519</v>
      </c>
      <c r="AM12" s="68">
        <v>17151.096666666665</v>
      </c>
      <c r="AN12" s="369">
        <v>7550</v>
      </c>
      <c r="AO12" s="369">
        <v>9538</v>
      </c>
      <c r="AP12" s="369">
        <v>10983</v>
      </c>
      <c r="AQ12" s="369">
        <v>12577</v>
      </c>
      <c r="AR12" s="68">
        <f>SUM(AR156,AR173)</f>
        <v>7079.4642857142853</v>
      </c>
      <c r="AS12" s="68">
        <f>SUM(AS156,AS173)</f>
        <v>9270.5</v>
      </c>
      <c r="AT12" s="369">
        <f t="shared" ref="AT12:AY12" si="14">SUM(AT156,AT173)</f>
        <v>12870.717672932731</v>
      </c>
      <c r="AU12" s="369">
        <f t="shared" si="14"/>
        <v>13944.316247519277</v>
      </c>
      <c r="AV12" s="369">
        <f t="shared" si="14"/>
        <v>11591.124922676434</v>
      </c>
      <c r="AW12" s="369">
        <f t="shared" si="14"/>
        <v>11607.486088981566</v>
      </c>
      <c r="AX12" s="369">
        <f t="shared" si="14"/>
        <v>10961.328160374644</v>
      </c>
      <c r="AY12" s="369">
        <f t="shared" si="14"/>
        <v>10861.231386277865</v>
      </c>
    </row>
    <row r="13" spans="1:53" ht="18.75" outlineLevel="1">
      <c r="E13" s="36"/>
      <c r="G13" s="18" t="s">
        <v>20</v>
      </c>
      <c r="H13" s="18"/>
      <c r="I13" s="18"/>
      <c r="J13" s="69">
        <f t="shared" ref="J13:AG13" si="15">J156/J12</f>
        <v>0</v>
      </c>
      <c r="K13" s="69">
        <f t="shared" si="15"/>
        <v>0</v>
      </c>
      <c r="L13" s="69">
        <f t="shared" si="15"/>
        <v>0</v>
      </c>
      <c r="M13" s="69">
        <f t="shared" si="15"/>
        <v>0</v>
      </c>
      <c r="N13" s="69">
        <f t="shared" si="15"/>
        <v>0</v>
      </c>
      <c r="O13" s="69">
        <f t="shared" si="15"/>
        <v>0</v>
      </c>
      <c r="P13" s="69">
        <f t="shared" si="15"/>
        <v>0</v>
      </c>
      <c r="Q13" s="69">
        <f t="shared" si="15"/>
        <v>0</v>
      </c>
      <c r="R13" s="69">
        <f t="shared" si="15"/>
        <v>0</v>
      </c>
      <c r="S13" s="69">
        <f t="shared" si="15"/>
        <v>0</v>
      </c>
      <c r="T13" s="69">
        <f t="shared" si="15"/>
        <v>9.673518742442563E-3</v>
      </c>
      <c r="U13" s="69">
        <f t="shared" si="15"/>
        <v>0.67633191890617628</v>
      </c>
      <c r="V13" s="69">
        <f t="shared" si="15"/>
        <v>0.46452223273415327</v>
      </c>
      <c r="W13" s="69">
        <f t="shared" si="15"/>
        <v>0.74771313574826204</v>
      </c>
      <c r="X13" s="69">
        <f t="shared" si="15"/>
        <v>0.8247503646359251</v>
      </c>
      <c r="Y13" s="69">
        <f t="shared" si="15"/>
        <v>0.80975696608207959</v>
      </c>
      <c r="Z13" s="69">
        <f t="shared" si="15"/>
        <v>0.75055897149245387</v>
      </c>
      <c r="AA13" s="69">
        <f t="shared" si="15"/>
        <v>0.79145972483872806</v>
      </c>
      <c r="AB13" s="69">
        <f t="shared" si="15"/>
        <v>0.74412252026331105</v>
      </c>
      <c r="AC13" s="69">
        <f t="shared" si="15"/>
        <v>0.7359607387704642</v>
      </c>
      <c r="AD13" s="69">
        <f t="shared" si="15"/>
        <v>0.70509338801751376</v>
      </c>
      <c r="AE13" s="69">
        <f t="shared" si="15"/>
        <v>0.73669634025717112</v>
      </c>
      <c r="AF13" s="69">
        <f t="shared" si="15"/>
        <v>0.71438636043398618</v>
      </c>
      <c r="AG13" s="69">
        <f t="shared" si="15"/>
        <v>0.74233858970544486</v>
      </c>
      <c r="AH13" s="69"/>
      <c r="AI13" s="69">
        <v>0.56642945047889137</v>
      </c>
      <c r="AJ13" s="69"/>
      <c r="AK13" s="69">
        <v>0.60385769395627942</v>
      </c>
      <c r="AL13" s="69">
        <v>0.57970230040595394</v>
      </c>
      <c r="AM13" s="69">
        <v>0.48893180591561791</v>
      </c>
      <c r="AN13" s="368">
        <v>0.51443708609271521</v>
      </c>
      <c r="AO13" s="368">
        <v>0.4624659257706018</v>
      </c>
      <c r="AP13" s="368">
        <v>0.37558044250204864</v>
      </c>
      <c r="AQ13" s="368">
        <v>0.39095173729824284</v>
      </c>
      <c r="AR13" s="69">
        <f t="shared" ref="AR13:AT13" si="16">AR156/AR12</f>
        <v>0.27120696178584941</v>
      </c>
      <c r="AS13" s="69">
        <f t="shared" si="16"/>
        <v>0.44380407899096214</v>
      </c>
      <c r="AT13" s="368">
        <f t="shared" si="16"/>
        <v>0.47482524504324675</v>
      </c>
      <c r="AU13" s="368">
        <f t="shared" ref="AU13:AY13" si="17">AU156/AU12</f>
        <v>0.42690261335533786</v>
      </c>
      <c r="AV13" s="368">
        <f t="shared" si="17"/>
        <v>0.44570703350653945</v>
      </c>
      <c r="AW13" s="368">
        <f t="shared" si="17"/>
        <v>0.44738282167302051</v>
      </c>
      <c r="AX13" s="368">
        <f t="shared" si="17"/>
        <v>0.43057666456757798</v>
      </c>
      <c r="AY13" s="368">
        <f t="shared" si="17"/>
        <v>0.43034087269960625</v>
      </c>
    </row>
    <row r="14" spans="1:53" ht="18.75" outlineLevel="1">
      <c r="E14" s="36"/>
      <c r="G14" s="18" t="s">
        <v>21</v>
      </c>
      <c r="H14" s="18"/>
      <c r="I14" s="18"/>
      <c r="J14" s="69">
        <f t="shared" ref="J14:AG14" si="18">J173/J12</f>
        <v>1</v>
      </c>
      <c r="K14" s="69">
        <f t="shared" si="18"/>
        <v>1</v>
      </c>
      <c r="L14" s="69">
        <f t="shared" si="18"/>
        <v>1</v>
      </c>
      <c r="M14" s="69">
        <f t="shared" si="18"/>
        <v>1</v>
      </c>
      <c r="N14" s="69">
        <f t="shared" si="18"/>
        <v>1</v>
      </c>
      <c r="O14" s="69">
        <f t="shared" si="18"/>
        <v>1</v>
      </c>
      <c r="P14" s="69">
        <f t="shared" si="18"/>
        <v>1</v>
      </c>
      <c r="Q14" s="69">
        <f t="shared" si="18"/>
        <v>1</v>
      </c>
      <c r="R14" s="69">
        <f t="shared" si="18"/>
        <v>1</v>
      </c>
      <c r="S14" s="69">
        <f t="shared" si="18"/>
        <v>1</v>
      </c>
      <c r="T14" s="69">
        <f t="shared" si="18"/>
        <v>0.9903264812575574</v>
      </c>
      <c r="U14" s="69">
        <f t="shared" si="18"/>
        <v>0.32366808109382367</v>
      </c>
      <c r="V14" s="69">
        <f t="shared" si="18"/>
        <v>0.53547776726584673</v>
      </c>
      <c r="W14" s="69">
        <f t="shared" si="18"/>
        <v>0.25228686425173802</v>
      </c>
      <c r="X14" s="69">
        <f t="shared" si="18"/>
        <v>0.17524963536407495</v>
      </c>
      <c r="Y14" s="69">
        <f t="shared" si="18"/>
        <v>0.19024303391792041</v>
      </c>
      <c r="Z14" s="69">
        <f t="shared" si="18"/>
        <v>0.24944102850754613</v>
      </c>
      <c r="AA14" s="69">
        <f t="shared" si="18"/>
        <v>0.20854027516127191</v>
      </c>
      <c r="AB14" s="69">
        <f t="shared" si="18"/>
        <v>0.2558774797366889</v>
      </c>
      <c r="AC14" s="69">
        <f t="shared" si="18"/>
        <v>0.26403926122953586</v>
      </c>
      <c r="AD14" s="69">
        <f t="shared" si="18"/>
        <v>0.2949066119824863</v>
      </c>
      <c r="AE14" s="69">
        <f t="shared" si="18"/>
        <v>0.26330365974282888</v>
      </c>
      <c r="AF14" s="69">
        <f t="shared" si="18"/>
        <v>0.28561363956601382</v>
      </c>
      <c r="AG14" s="69">
        <f t="shared" si="18"/>
        <v>0.25766141029455519</v>
      </c>
      <c r="AH14" s="69"/>
      <c r="AI14" s="69">
        <v>0.43357054952110868</v>
      </c>
      <c r="AJ14" s="69"/>
      <c r="AK14" s="69">
        <v>0.39614230604372053</v>
      </c>
      <c r="AL14" s="69">
        <v>0.42029769959404595</v>
      </c>
      <c r="AM14" s="69">
        <v>0.5110681940843822</v>
      </c>
      <c r="AN14" s="368">
        <v>0.48556291390728479</v>
      </c>
      <c r="AO14" s="368">
        <v>0.53753407422939825</v>
      </c>
      <c r="AP14" s="368">
        <v>0.62441955749795142</v>
      </c>
      <c r="AQ14" s="368">
        <v>0.60904826270175716</v>
      </c>
      <c r="AR14" s="69">
        <f t="shared" ref="AR14:AT14" si="19">AR173/AR12</f>
        <v>0.72879303821415053</v>
      </c>
      <c r="AS14" s="69">
        <f t="shared" si="19"/>
        <v>0.55619592100903781</v>
      </c>
      <c r="AT14" s="368">
        <f t="shared" si="19"/>
        <v>0.52517475495675325</v>
      </c>
      <c r="AU14" s="368">
        <f t="shared" ref="AU14:AY14" si="20">AU173/AU12</f>
        <v>0.57309738664466214</v>
      </c>
      <c r="AV14" s="368">
        <f t="shared" si="20"/>
        <v>0.55429296649346049</v>
      </c>
      <c r="AW14" s="368">
        <f t="shared" si="20"/>
        <v>0.55261717832697954</v>
      </c>
      <c r="AX14" s="368">
        <f t="shared" si="20"/>
        <v>0.56942333543242196</v>
      </c>
      <c r="AY14" s="368">
        <f t="shared" si="20"/>
        <v>0.5696591273003937</v>
      </c>
    </row>
    <row r="15" spans="1:53" ht="18.75">
      <c r="E15" s="36"/>
      <c r="G15" s="1" t="s">
        <v>23</v>
      </c>
      <c r="J15" s="68">
        <f t="shared" ref="J15:AG15" si="21">J225</f>
        <v>3676</v>
      </c>
      <c r="K15" s="68">
        <f t="shared" si="21"/>
        <v>3935</v>
      </c>
      <c r="L15" s="68">
        <f t="shared" si="21"/>
        <v>4942</v>
      </c>
      <c r="M15" s="68">
        <f t="shared" si="21"/>
        <v>8478</v>
      </c>
      <c r="N15" s="68">
        <f t="shared" si="21"/>
        <v>9476</v>
      </c>
      <c r="O15" s="68">
        <f t="shared" si="21"/>
        <v>13798</v>
      </c>
      <c r="P15" s="68">
        <f t="shared" si="21"/>
        <v>14956</v>
      </c>
      <c r="Q15" s="68">
        <f t="shared" si="21"/>
        <v>17309</v>
      </c>
      <c r="R15" s="68">
        <f t="shared" si="21"/>
        <v>16272</v>
      </c>
      <c r="S15" s="68">
        <f t="shared" si="21"/>
        <v>14637</v>
      </c>
      <c r="T15" s="68">
        <f t="shared" si="21"/>
        <v>16507</v>
      </c>
      <c r="U15" s="68">
        <f t="shared" si="21"/>
        <v>20870</v>
      </c>
      <c r="V15" s="68">
        <f t="shared" si="21"/>
        <v>12743</v>
      </c>
      <c r="W15" s="68">
        <f t="shared" si="21"/>
        <v>13641</v>
      </c>
      <c r="X15" s="68">
        <f t="shared" si="21"/>
        <v>16019</v>
      </c>
      <c r="Y15" s="68">
        <f t="shared" si="21"/>
        <v>15338</v>
      </c>
      <c r="Z15" s="68">
        <f t="shared" si="21"/>
        <v>25178</v>
      </c>
      <c r="AA15" s="68">
        <f t="shared" si="21"/>
        <v>22795</v>
      </c>
      <c r="AB15" s="68">
        <f t="shared" si="21"/>
        <v>25339</v>
      </c>
      <c r="AC15" s="68">
        <f t="shared" si="21"/>
        <v>31506</v>
      </c>
      <c r="AD15" s="68">
        <f t="shared" si="21"/>
        <v>21589</v>
      </c>
      <c r="AE15" s="68">
        <f t="shared" si="21"/>
        <v>17720</v>
      </c>
      <c r="AF15" s="68">
        <f t="shared" si="21"/>
        <v>17135</v>
      </c>
      <c r="AG15" s="68">
        <f t="shared" si="21"/>
        <v>24135</v>
      </c>
      <c r="AH15" s="68"/>
      <c r="AI15" s="68">
        <v>15756</v>
      </c>
      <c r="AJ15" s="68"/>
      <c r="AK15" s="68">
        <v>9971</v>
      </c>
      <c r="AL15" s="68">
        <v>14078.709677419352</v>
      </c>
      <c r="AM15" s="68">
        <v>17773.5</v>
      </c>
      <c r="AN15" s="369">
        <v>4564</v>
      </c>
      <c r="AO15" s="369">
        <v>6683</v>
      </c>
      <c r="AP15" s="369">
        <v>11409</v>
      </c>
      <c r="AQ15" s="369">
        <v>13627</v>
      </c>
      <c r="AR15" s="68">
        <f>AR225</f>
        <v>10922.678571428571</v>
      </c>
      <c r="AS15" s="68">
        <f>AS225</f>
        <v>10895.928571428571</v>
      </c>
      <c r="AT15" s="369">
        <f t="shared" ref="AT15:AY15" si="22">AT225</f>
        <v>12940.990462684049</v>
      </c>
      <c r="AU15" s="369">
        <f t="shared" si="22"/>
        <v>14032.022711253463</v>
      </c>
      <c r="AV15" s="369">
        <f t="shared" si="22"/>
        <v>11999.203627466904</v>
      </c>
      <c r="AW15" s="369">
        <f t="shared" si="22"/>
        <v>12425.947892690758</v>
      </c>
      <c r="AX15" s="369">
        <f t="shared" si="22"/>
        <v>11164.075836103573</v>
      </c>
      <c r="AY15" s="369">
        <f t="shared" si="22"/>
        <v>11353.433379775979</v>
      </c>
    </row>
    <row r="16" spans="1:53" ht="18.75">
      <c r="E16" s="36"/>
      <c r="G16" s="332" t="s">
        <v>24</v>
      </c>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369">
        <f>+予算!M3</f>
        <v>27062.866158438301</v>
      </c>
      <c r="AU16" s="369">
        <f>+予算!N3</f>
        <v>21647.57977771759</v>
      </c>
      <c r="AV16" s="369">
        <f>+予算!O3</f>
        <v>27533.34285220837</v>
      </c>
      <c r="AW16" s="369">
        <f>+予算!P3</f>
        <v>21879.851497554006</v>
      </c>
      <c r="AX16" s="369">
        <f>+予算!Q3</f>
        <v>20223.643138897438</v>
      </c>
      <c r="AY16" s="369">
        <f>+予算!R3</f>
        <v>21233.238780172964</v>
      </c>
    </row>
    <row r="17" spans="1:52" ht="18.75">
      <c r="E17" s="36"/>
      <c r="G17" s="18" t="s">
        <v>25</v>
      </c>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251">
        <f t="shared" ref="AT17:AY17" si="23">SUM(AT9-AT16)</f>
        <v>-14198.614018656372</v>
      </c>
      <c r="AU17" s="251">
        <f t="shared" si="23"/>
        <v>-7812.9524099792761</v>
      </c>
      <c r="AV17" s="251">
        <f t="shared" si="23"/>
        <v>-16151.889063959856</v>
      </c>
      <c r="AW17" s="251">
        <f t="shared" si="23"/>
        <v>-10635.18950442598</v>
      </c>
      <c r="AX17" s="251">
        <f t="shared" si="23"/>
        <v>-9665.5174179849655</v>
      </c>
      <c r="AY17" s="251">
        <f t="shared" si="23"/>
        <v>-10763.240132674964</v>
      </c>
    </row>
    <row r="18" spans="1:52" ht="18.75">
      <c r="E18" s="36"/>
      <c r="G18" s="18" t="s">
        <v>26</v>
      </c>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251">
        <f t="shared" ref="AT18:AY18" si="24">+AT12-AT16</f>
        <v>-14192.14848550557</v>
      </c>
      <c r="AU18" s="251">
        <f t="shared" si="24"/>
        <v>-7703.2635301983137</v>
      </c>
      <c r="AV18" s="251">
        <f t="shared" si="24"/>
        <v>-15942.217929531937</v>
      </c>
      <c r="AW18" s="251">
        <f t="shared" si="24"/>
        <v>-10272.365408572439</v>
      </c>
      <c r="AX18" s="251">
        <f t="shared" si="24"/>
        <v>-9262.3149785227943</v>
      </c>
      <c r="AY18" s="251">
        <f t="shared" si="24"/>
        <v>-10372.007393895099</v>
      </c>
    </row>
    <row r="19" spans="1:52" ht="18.75">
      <c r="E19" s="36"/>
      <c r="G19" s="18" t="s">
        <v>27</v>
      </c>
      <c r="H19" s="18"/>
      <c r="I19" s="18"/>
      <c r="J19" s="40" t="s">
        <v>28</v>
      </c>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68"/>
      <c r="AN19" s="68"/>
      <c r="AO19" s="68"/>
      <c r="AP19" s="68"/>
      <c r="AQ19" s="68"/>
      <c r="AR19" s="68"/>
      <c r="AS19" s="69"/>
      <c r="AT19" s="251">
        <f t="shared" ref="AT19:AY19" si="25">+AT15-AT16</f>
        <v>-14121.875695754252</v>
      </c>
      <c r="AU19" s="251">
        <f t="shared" si="25"/>
        <v>-7615.5570664641273</v>
      </c>
      <c r="AV19" s="251">
        <f t="shared" si="25"/>
        <v>-15534.139224741466</v>
      </c>
      <c r="AW19" s="251">
        <f t="shared" si="25"/>
        <v>-9453.9036048632479</v>
      </c>
      <c r="AX19" s="251">
        <f t="shared" si="25"/>
        <v>-9059.5673027938647</v>
      </c>
      <c r="AY19" s="251">
        <f t="shared" si="25"/>
        <v>-9879.8054003969846</v>
      </c>
    </row>
    <row r="20" spans="1:52" ht="18.75">
      <c r="A20" s="41" t="s">
        <v>29</v>
      </c>
      <c r="B20" s="41" t="s">
        <v>30</v>
      </c>
      <c r="C20" s="41" t="s">
        <v>31</v>
      </c>
      <c r="D20" s="41" t="s">
        <v>32</v>
      </c>
      <c r="E20" s="41" t="s">
        <v>33</v>
      </c>
      <c r="G20" s="3" t="s">
        <v>34</v>
      </c>
      <c r="H20" s="3" t="s">
        <v>35</v>
      </c>
      <c r="I20" s="3" t="s">
        <v>36</v>
      </c>
      <c r="J20" s="70" t="s">
        <v>37</v>
      </c>
      <c r="K20" s="70" t="s">
        <v>38</v>
      </c>
      <c r="L20" s="70" t="s">
        <v>39</v>
      </c>
      <c r="M20" s="70" t="s">
        <v>40</v>
      </c>
      <c r="N20" s="70" t="s">
        <v>41</v>
      </c>
      <c r="O20" s="70" t="s">
        <v>42</v>
      </c>
      <c r="P20" s="70" t="s">
        <v>43</v>
      </c>
      <c r="Q20" s="70" t="s">
        <v>44</v>
      </c>
      <c r="R20" s="70" t="s">
        <v>45</v>
      </c>
      <c r="S20" s="70" t="s">
        <v>46</v>
      </c>
      <c r="T20" s="70" t="s">
        <v>47</v>
      </c>
      <c r="U20" s="70" t="s">
        <v>48</v>
      </c>
      <c r="V20" s="70" t="s">
        <v>37</v>
      </c>
      <c r="W20" s="70" t="s">
        <v>38</v>
      </c>
      <c r="X20" s="70" t="s">
        <v>39</v>
      </c>
      <c r="Y20" s="70" t="s">
        <v>40</v>
      </c>
      <c r="Z20" s="70" t="s">
        <v>41</v>
      </c>
      <c r="AA20" s="70" t="s">
        <v>49</v>
      </c>
      <c r="AB20" s="70" t="s">
        <v>50</v>
      </c>
      <c r="AC20" s="70" t="s">
        <v>51</v>
      </c>
      <c r="AD20" s="70" t="s">
        <v>52</v>
      </c>
      <c r="AE20" s="70" t="s">
        <v>53</v>
      </c>
      <c r="AF20" s="70" t="s">
        <v>54</v>
      </c>
      <c r="AG20" s="70" t="s">
        <v>48</v>
      </c>
      <c r="AH20" s="70" t="s">
        <v>55</v>
      </c>
      <c r="AI20" s="70" t="s">
        <v>56</v>
      </c>
      <c r="AJ20" s="70" t="s">
        <v>57</v>
      </c>
      <c r="AK20" s="70" t="s">
        <v>58</v>
      </c>
      <c r="AL20" s="70" t="s">
        <v>59</v>
      </c>
      <c r="AM20" s="367" t="s">
        <v>60</v>
      </c>
      <c r="AN20" s="70" t="s">
        <v>61</v>
      </c>
      <c r="AO20" s="70" t="s">
        <v>62</v>
      </c>
      <c r="AP20" s="70" t="s">
        <v>63</v>
      </c>
      <c r="AQ20" s="70" t="s">
        <v>64</v>
      </c>
      <c r="AR20" s="70" t="s">
        <v>65</v>
      </c>
      <c r="AS20" s="70" t="s">
        <v>66</v>
      </c>
      <c r="AT20" s="367" t="s">
        <v>67</v>
      </c>
      <c r="AU20" s="367" t="s">
        <v>68</v>
      </c>
      <c r="AV20" s="367" t="s">
        <v>37</v>
      </c>
      <c r="AW20" s="367" t="s">
        <v>38</v>
      </c>
      <c r="AX20" s="367" t="s">
        <v>39</v>
      </c>
      <c r="AY20" s="367" t="s">
        <v>40</v>
      </c>
    </row>
    <row r="21" spans="1:52" ht="18.75" outlineLevel="1">
      <c r="A21" s="42">
        <f>SUMIFS(SAP貼付!K:K,SAP貼付!C:C,全体!G21)</f>
        <v>451</v>
      </c>
      <c r="B21" s="42">
        <f>SUMIFS(VGAMBFCST貼付!D:D,VGAMBFCST貼付!B:B,G21,VGAMBFCST貼付!C:C,全体!$B$20)</f>
        <v>445</v>
      </c>
      <c r="C21" s="42">
        <f>SUMIFS(VGAMBFCST貼付!D:D,VGAMBFCST貼付!B:B,G21,VGAMBFCST貼付!C:C,全体!$C$20)</f>
        <v>0</v>
      </c>
      <c r="D21" s="42">
        <f>SUM(A21:C21)</f>
        <v>896</v>
      </c>
      <c r="E21" s="42">
        <f t="shared" ref="E21:E28" si="26">IFERROR(D21-SUM(AT21:AV21)," ")</f>
        <v>706.33908924775301</v>
      </c>
      <c r="G21" s="4" t="s">
        <v>69</v>
      </c>
      <c r="H21" s="4" t="str">
        <f>IFERROR(IF(MATCH($G21,コンシューマー!B:B,0),"Y"),"-")</f>
        <v>Y</v>
      </c>
      <c r="I21" s="4" t="str">
        <f>IFERROR(IF(MATCH($G21,コマーシャル!B:B,0),"Y"),"-")</f>
        <v>Y</v>
      </c>
      <c r="J21" s="47">
        <f>SUMIF(コンシューマー!$B:$B,全体!$G21,コンシューマー!D:D)</f>
        <v>0</v>
      </c>
      <c r="K21" s="47">
        <f>SUMIF(コンシューマー!$B:$B,全体!$G21,コンシューマー!E:E)</f>
        <v>0</v>
      </c>
      <c r="L21" s="47">
        <f>SUMIF(コンシューマー!$B:$B,全体!$G21,コンシューマー!F:F)</f>
        <v>0</v>
      </c>
      <c r="M21" s="47">
        <f>SUMIF(コンシューマー!$B:$B,全体!$G21,コンシューマー!G:G)</f>
        <v>0</v>
      </c>
      <c r="N21" s="47">
        <f>SUMIF(コンシューマー!$B:$B,全体!$G21,コンシューマー!H:H)</f>
        <v>0</v>
      </c>
      <c r="O21" s="47">
        <f>SUMIF(コンシューマー!$B:$B,全体!$G21,コンシューマー!I:I)</f>
        <v>0</v>
      </c>
      <c r="P21" s="47">
        <f>SUMIF(コンシューマー!$B:$B,全体!$G21,コンシューマー!J:J)</f>
        <v>0</v>
      </c>
      <c r="Q21" s="47">
        <f>SUMIF(コンシューマー!$B:$B,全体!$G21,コンシューマー!K:K)</f>
        <v>0</v>
      </c>
      <c r="R21" s="47">
        <f>SUMIF(コンシューマー!$B:$B,全体!$G21,コンシューマー!L:L)</f>
        <v>0</v>
      </c>
      <c r="S21" s="47">
        <f>SUMIF(コンシューマー!$B:$B,全体!$G21,コンシューマー!M:M)</f>
        <v>0</v>
      </c>
      <c r="T21" s="47">
        <f>SUMIF(コンシューマー!$B:$B,全体!$G21,コンシューマー!N:N)</f>
        <v>0</v>
      </c>
      <c r="U21" s="47">
        <f>SUMIF(コンシューマー!$B:$B,全体!$G21,コンシューマー!O:O)</f>
        <v>0</v>
      </c>
      <c r="V21" s="47">
        <f>SUMIF(コンシューマー!$B:$B,全体!$G21,コンシューマー!P:P)</f>
        <v>0</v>
      </c>
      <c r="W21" s="47">
        <f>SUMIF(コンシューマー!$B:$B,全体!$G21,コンシューマー!Q:Q)</f>
        <v>0</v>
      </c>
      <c r="X21" s="47">
        <f>SUMIF(コンシューマー!$B:$B,全体!$G21,コンシューマー!R:R)</f>
        <v>0</v>
      </c>
      <c r="Y21" s="47">
        <f>SUMIF(コンシューマー!$B:$B,全体!$G21,コンシューマー!S:S)</f>
        <v>0</v>
      </c>
      <c r="Z21" s="47">
        <f>SUMIF(コンシューマー!$B:$B,全体!$G21,コンシューマー!T:T)</f>
        <v>0</v>
      </c>
      <c r="AA21" s="47">
        <f>SUMIF(コンシューマー!$B:$B,全体!$G21,コンシューマー!U:U)</f>
        <v>0</v>
      </c>
      <c r="AB21" s="47">
        <f>SUMIF(コンシューマー!$B:$B,全体!$G21,コンシューマー!V:V)</f>
        <v>40</v>
      </c>
      <c r="AC21" s="47">
        <f>SUMIF(コンシューマー!$B:$B,全体!$G21,コンシューマー!W:W)</f>
        <v>144</v>
      </c>
      <c r="AD21" s="47">
        <f>SUMIF(コンシューマー!$B:$B,全体!$G21,コンシューマー!X:X)</f>
        <v>92</v>
      </c>
      <c r="AE21" s="47">
        <f>SUMIF(コンシューマー!$B:$B,全体!$G21,コンシューマー!Y:Y)</f>
        <v>113</v>
      </c>
      <c r="AF21" s="47">
        <f>SUMIF(コンシューマー!$B:$B,全体!$G21,コンシューマー!Z:Z)</f>
        <v>109</v>
      </c>
      <c r="AG21" s="47">
        <f>SUMIF(コンシューマー!$B:$B,全体!$G21,コンシューマー!AA:AA)</f>
        <v>175</v>
      </c>
      <c r="AH21" s="47"/>
      <c r="AI21" s="47">
        <v>97</v>
      </c>
      <c r="AJ21" s="47"/>
      <c r="AK21" s="47">
        <v>144</v>
      </c>
      <c r="AL21" s="47">
        <v>224.51612903225805</v>
      </c>
      <c r="AM21" s="47">
        <v>229.99333333333334</v>
      </c>
      <c r="AN21" s="47">
        <v>60.999999999999993</v>
      </c>
      <c r="AO21" s="47">
        <v>89</v>
      </c>
      <c r="AP21" s="47">
        <v>78</v>
      </c>
      <c r="AQ21" s="47">
        <v>68</v>
      </c>
      <c r="AR21" s="47">
        <f>SUMIF(結果貼付!$A:$A,G21,結果貼付!$D:$D)</f>
        <v>29</v>
      </c>
      <c r="AS21" s="47">
        <f>(AR21/AS$2)*AS$1</f>
        <v>62.142857142857146</v>
      </c>
      <c r="AT21" s="85">
        <f>SUM(SUMIF(コンシューマー!$B:$B,全体!$G21,コンシューマー!AO:AO),SUMIF(コマーシャル!$B:$B,全体!$G21,コマーシャル!AK:AK))</f>
        <v>75</v>
      </c>
      <c r="AU21" s="85">
        <f>SUM(SUMIF(コンシューマー!$B:$B,全体!$G21,コンシューマー!AP:AP),SUMIF(コマーシャル!$B:$B,全体!$G21,コマーシャル!AL:AL))</f>
        <v>60</v>
      </c>
      <c r="AV21" s="85">
        <f>SUM(SUMIF(コンシューマー!$B:$B,全体!$G21,コンシューマー!AQ:AQ),SUMIF(コマーシャル!$B:$B,全体!$G21,コマーシャル!AM:AM))</f>
        <v>54.660910752247041</v>
      </c>
      <c r="AW21" s="85">
        <f>SUM(SUMIF(コンシューマー!$B:$B,全体!$G21,コンシューマー!AR:AR),SUMIF(コマーシャル!$B:$B,全体!$G21,コマーシャル!AN:AN))</f>
        <v>54.074814455674485</v>
      </c>
      <c r="AX21" s="85">
        <f>SUM(SUMIF(コンシューマー!$B:$B,全体!$G21,コンシューマー!AS:AS),SUMIF(コマーシャル!$B:$B,全体!$G21,コマーシャル!AO:AO))</f>
        <v>55.187259911237078</v>
      </c>
      <c r="AY21" s="85">
        <f>SUM(SUMIF(コンシューマー!$B:$B,全体!$G21,コンシューマー!AT:AT),SUMIF(コマーシャル!$B:$B,全体!$G21,コマーシャル!AP:AP))</f>
        <v>54.96039234699586</v>
      </c>
    </row>
    <row r="22" spans="1:52" ht="18.75" outlineLevel="1">
      <c r="A22" s="42">
        <f>SUMIFS(SAP貼付!K:K,SAP貼付!C:C,全体!G22)</f>
        <v>246</v>
      </c>
      <c r="B22" s="42">
        <f>SUMIFS(VGAMBFCST貼付!D:D,VGAMBFCST貼付!B:B,G22,VGAMBFCST貼付!C:C,全体!$B$20)</f>
        <v>4739</v>
      </c>
      <c r="C22" s="42">
        <f>SUMIFS(VGAMBFCST貼付!D:D,VGAMBFCST貼付!B:B,G22,VGAMBFCST貼付!C:C,全体!$C$20)</f>
        <v>3500</v>
      </c>
      <c r="D22" s="42">
        <f>SUM(A22:C22)</f>
        <v>8485</v>
      </c>
      <c r="E22" s="42">
        <f t="shared" si="26"/>
        <v>5582.4160000000002</v>
      </c>
      <c r="G22" s="4" t="s">
        <v>70</v>
      </c>
      <c r="H22" s="4" t="str">
        <f>IFERROR(IF(MATCH($G22,コンシューマー!B:B,0),"Y"),"-")</f>
        <v>Y</v>
      </c>
      <c r="I22" s="4" t="str">
        <f>IFERROR(IF(MATCH($G22,コマーシャル!B:B,0),"Y"),"-")</f>
        <v>Y</v>
      </c>
      <c r="J22" s="47">
        <f>SUMIF(コンシューマー!$B:$B,全体!$G22,コンシューマー!D:D)</f>
        <v>0</v>
      </c>
      <c r="K22" s="47">
        <f>SUMIF(コンシューマー!$B:$B,全体!$G22,コンシューマー!E:E)</f>
        <v>0</v>
      </c>
      <c r="L22" s="47">
        <f>SUMIF(コンシューマー!$B:$B,全体!$G22,コンシューマー!F:F)</f>
        <v>0</v>
      </c>
      <c r="M22" s="47">
        <f>SUMIF(コンシューマー!$B:$B,全体!$G22,コンシューマー!G:G)</f>
        <v>0</v>
      </c>
      <c r="N22" s="47">
        <f>SUMIF(コンシューマー!$B:$B,全体!$G22,コンシューマー!H:H)</f>
        <v>0</v>
      </c>
      <c r="O22" s="47">
        <f>SUMIF(コンシューマー!$B:$B,全体!$G22,コンシューマー!I:I)</f>
        <v>0</v>
      </c>
      <c r="P22" s="47">
        <f>SUMIF(コンシューマー!$B:$B,全体!$G22,コンシューマー!J:J)</f>
        <v>0</v>
      </c>
      <c r="Q22" s="47">
        <f>SUMIF(コンシューマー!$B:$B,全体!$G22,コンシューマー!K:K)</f>
        <v>0</v>
      </c>
      <c r="R22" s="47">
        <f>SUMIF(コンシューマー!$B:$B,全体!$G22,コンシューマー!L:L)</f>
        <v>0</v>
      </c>
      <c r="S22" s="47">
        <f>SUMIF(コンシューマー!$B:$B,全体!$G22,コンシューマー!M:M)</f>
        <v>0</v>
      </c>
      <c r="T22" s="47">
        <f>SUMIF(コンシューマー!$B:$B,全体!$G22,コンシューマー!N:N)</f>
        <v>0</v>
      </c>
      <c r="U22" s="47">
        <f>SUMIF(コンシューマー!$B:$B,全体!$G22,コンシューマー!O:O)</f>
        <v>0</v>
      </c>
      <c r="V22" s="47">
        <f>SUMIF(コンシューマー!$B:$B,全体!$G22,コンシューマー!P:P)</f>
        <v>0</v>
      </c>
      <c r="W22" s="47">
        <f>SUMIF(コンシューマー!$B:$B,全体!$G22,コンシューマー!Q:Q)</f>
        <v>0</v>
      </c>
      <c r="X22" s="47">
        <f>SUMIF(コンシューマー!$B:$B,全体!$G22,コンシューマー!R:R)</f>
        <v>0</v>
      </c>
      <c r="Y22" s="47">
        <f>SUMIF(コンシューマー!$B:$B,全体!$G22,コンシューマー!S:S)</f>
        <v>0</v>
      </c>
      <c r="Z22" s="47">
        <f>SUMIF(コンシューマー!$B:$B,全体!$G22,コンシューマー!T:T)</f>
        <v>0</v>
      </c>
      <c r="AA22" s="47">
        <f>SUMIF(コンシューマー!$B:$B,全体!$G22,コンシューマー!U:U)</f>
        <v>0</v>
      </c>
      <c r="AB22" s="47">
        <f>SUMIF(コンシューマー!$B:$B,全体!$G22,コンシューマー!V:V)</f>
        <v>1175</v>
      </c>
      <c r="AC22" s="47">
        <f>SUMIF(コンシューマー!$B:$B,全体!$G22,コンシューマー!W:W)</f>
        <v>725</v>
      </c>
      <c r="AD22" s="47">
        <f>SUMIF(コンシューマー!$B:$B,全体!$G22,コンシューマー!X:X)</f>
        <v>628</v>
      </c>
      <c r="AE22" s="47">
        <f>SUMIF(コンシューマー!$B:$B,全体!$G22,コンシューマー!Y:Y)</f>
        <v>511</v>
      </c>
      <c r="AF22" s="47">
        <f>SUMIF(コンシューマー!$B:$B,全体!$G22,コンシューマー!Z:Z)</f>
        <v>495</v>
      </c>
      <c r="AG22" s="47">
        <f>SUMIF(コンシューマー!$B:$B,全体!$G22,コンシューマー!AA:AA)</f>
        <v>986</v>
      </c>
      <c r="AH22" s="47"/>
      <c r="AI22" s="47">
        <v>395</v>
      </c>
      <c r="AJ22" s="47"/>
      <c r="AK22" s="47">
        <v>514</v>
      </c>
      <c r="AL22" s="47">
        <v>970.64516129032245</v>
      </c>
      <c r="AM22" s="47">
        <v>701.47833333333335</v>
      </c>
      <c r="AN22" s="47">
        <v>326</v>
      </c>
      <c r="AO22" s="47">
        <v>216</v>
      </c>
      <c r="AP22" s="47">
        <v>539</v>
      </c>
      <c r="AQ22" s="47">
        <v>761</v>
      </c>
      <c r="AR22" s="47">
        <f>SUMIF(結果貼付!$A:$A,G22,結果貼付!$D:$D)</f>
        <v>283</v>
      </c>
      <c r="AS22" s="47">
        <f t="shared" ref="AS22:AS31" si="27">(AR22/AS$2)*AS$1</f>
        <v>606.42857142857144</v>
      </c>
      <c r="AT22" s="85">
        <f>SUM(SUMIF(コンシューマー!$B:$B,全体!$G22,コンシューマー!AO:AO),SUMIF(コマーシャル!$B:$B,全体!$G22,コマーシャル!AK:AK))</f>
        <v>935.72</v>
      </c>
      <c r="AU22" s="85">
        <f>SUM(SUMIF(コンシューマー!$B:$B,全体!$G22,コンシューマー!AP:AP),SUMIF(コマーシャル!$B:$B,全体!$G22,コマーシャル!AL:AL))</f>
        <v>1115.864</v>
      </c>
      <c r="AV22" s="85">
        <f>SUM(SUMIF(コンシューマー!$B:$B,全体!$G22,コンシューマー!AQ:AQ),SUMIF(コマーシャル!$B:$B,全体!$G22,コマーシャル!AM:AM))</f>
        <v>851</v>
      </c>
      <c r="AW22" s="85">
        <f>SUM(SUMIF(コンシューマー!$B:$B,全体!$G22,コンシューマー!AR:AR),SUMIF(コマーシャル!$B:$B,全体!$G22,コマーシャル!AN:AN))</f>
        <v>834.87593078317809</v>
      </c>
      <c r="AX22" s="85">
        <f>SUM(SUMIF(コンシューマー!$B:$B,全体!$G22,コンシューマー!AS:AS),SUMIF(コマーシャル!$B:$B,全体!$G22,コマーシャル!AO:AO))</f>
        <v>732.92559015614268</v>
      </c>
      <c r="AY22" s="85">
        <f>SUM(SUMIF(コンシューマー!$B:$B,全体!$G22,コンシューマー!AT:AT),SUMIF(コマーシャル!$B:$B,全体!$G22,コマーシャル!AP:AP))</f>
        <v>726.6842466597426</v>
      </c>
    </row>
    <row r="23" spans="1:52" ht="18.75" outlineLevel="1">
      <c r="A23" s="42">
        <f>SUMIFS(SAP貼付!K:K,SAP貼付!C:C,全体!G23)</f>
        <v>864</v>
      </c>
      <c r="B23" s="42">
        <f>SUMIFS(VGAMBFCST貼付!D:D,VGAMBFCST貼付!B:B,G23,VGAMBFCST貼付!C:C,全体!$B$20)</f>
        <v>5057</v>
      </c>
      <c r="C23" s="42">
        <f>SUMIFS(VGAMBFCST貼付!D:D,VGAMBFCST貼付!B:B,G23,VGAMBFCST貼付!C:C,全体!$C$20)</f>
        <v>5543</v>
      </c>
      <c r="D23" s="42">
        <f>SUM(A23:C23)</f>
        <v>11464</v>
      </c>
      <c r="E23" s="42">
        <f t="shared" si="26"/>
        <v>10534.7180818081</v>
      </c>
      <c r="G23" s="4" t="s">
        <v>71</v>
      </c>
      <c r="H23" s="4" t="str">
        <f>IFERROR(IF(MATCH($G23,コンシューマー!B:B,0),"Y"),"-")</f>
        <v>Y</v>
      </c>
      <c r="I23" s="4" t="str">
        <f>IFERROR(IF(MATCH($G23,コマーシャル!B:B,0),"Y"),"-")</f>
        <v>Y</v>
      </c>
      <c r="J23" s="47">
        <f>SUMIF(コンシューマー!$B:$B,全体!$G23,コンシューマー!D:D)</f>
        <v>0</v>
      </c>
      <c r="K23" s="47">
        <f>SUMIF(コンシューマー!$B:$B,全体!$G23,コンシューマー!E:E)</f>
        <v>0</v>
      </c>
      <c r="L23" s="47">
        <f>SUMIF(コンシューマー!$B:$B,全体!$G23,コンシューマー!F:F)</f>
        <v>0</v>
      </c>
      <c r="M23" s="47">
        <f>SUMIF(コンシューマー!$B:$B,全体!$G23,コンシューマー!G:G)</f>
        <v>0</v>
      </c>
      <c r="N23" s="47">
        <f>SUMIF(コンシューマー!$B:$B,全体!$G23,コンシューマー!H:H)</f>
        <v>0</v>
      </c>
      <c r="O23" s="47">
        <f>SUMIF(コンシューマー!$B:$B,全体!$G23,コンシューマー!I:I)</f>
        <v>0</v>
      </c>
      <c r="P23" s="47">
        <f>SUMIF(コンシューマー!$B:$B,全体!$G23,コンシューマー!J:J)</f>
        <v>0</v>
      </c>
      <c r="Q23" s="47">
        <f>SUMIF(コンシューマー!$B:$B,全体!$G23,コンシューマー!K:K)</f>
        <v>0</v>
      </c>
      <c r="R23" s="47">
        <f>SUMIF(コンシューマー!$B:$B,全体!$G23,コンシューマー!L:L)</f>
        <v>0</v>
      </c>
      <c r="S23" s="47">
        <f>SUMIF(コンシューマー!$B:$B,全体!$G23,コンシューマー!M:M)</f>
        <v>0</v>
      </c>
      <c r="T23" s="47">
        <f>SUMIF(コンシューマー!$B:$B,全体!$G23,コンシューマー!N:N)</f>
        <v>0</v>
      </c>
      <c r="U23" s="47">
        <f>SUMIF(コンシューマー!$B:$B,全体!$G23,コンシューマー!O:O)</f>
        <v>0</v>
      </c>
      <c r="V23" s="47">
        <f>SUMIF(コンシューマー!$B:$B,全体!$G23,コンシューマー!P:P)</f>
        <v>0</v>
      </c>
      <c r="W23" s="47">
        <f>SUMIF(コンシューマー!$B:$B,全体!$G23,コンシューマー!Q:Q)</f>
        <v>0</v>
      </c>
      <c r="X23" s="47">
        <f>SUMIF(コンシューマー!$B:$B,全体!$G23,コンシューマー!R:R)</f>
        <v>0</v>
      </c>
      <c r="Y23" s="47">
        <f>SUMIF(コンシューマー!$B:$B,全体!$G23,コンシューマー!S:S)</f>
        <v>0</v>
      </c>
      <c r="Z23" s="47">
        <f>SUMIF(コンシューマー!$B:$B,全体!$G23,コンシューマー!T:T)</f>
        <v>0</v>
      </c>
      <c r="AA23" s="47">
        <f>SUMIF(コンシューマー!$B:$B,全体!$G23,コンシューマー!U:U)</f>
        <v>0</v>
      </c>
      <c r="AB23" s="47">
        <f>SUMIF(コンシューマー!$B:$B,全体!$G23,コンシューマー!V:V)</f>
        <v>0</v>
      </c>
      <c r="AC23" s="47">
        <f>SUMIF(コンシューマー!$B:$B,全体!$G23,コンシューマー!W:W)</f>
        <v>1480</v>
      </c>
      <c r="AD23" s="47">
        <f>SUMIF(コンシューマー!$B:$B,全体!$G23,コンシューマー!X:X)</f>
        <v>1588</v>
      </c>
      <c r="AE23" s="47">
        <f>SUMIF(コンシューマー!$B:$B,全体!$G23,コンシューマー!Y:Y)</f>
        <v>1062</v>
      </c>
      <c r="AF23" s="47">
        <f>SUMIF(コンシューマー!$B:$B,全体!$G23,コンシューマー!Z:Z)</f>
        <v>1178</v>
      </c>
      <c r="AG23" s="47">
        <f>SUMIF(コンシューマー!$B:$B,全体!$G23,コンシューマー!AA:AA)</f>
        <v>2495</v>
      </c>
      <c r="AH23" s="47"/>
      <c r="AI23" s="47">
        <v>769</v>
      </c>
      <c r="AJ23" s="47"/>
      <c r="AK23" s="47">
        <v>837</v>
      </c>
      <c r="AL23" s="47">
        <v>1863.8709677419356</v>
      </c>
      <c r="AM23" s="47">
        <v>1393.3883333333333</v>
      </c>
      <c r="AN23" s="47">
        <v>585</v>
      </c>
      <c r="AO23" s="47">
        <v>426</v>
      </c>
      <c r="AP23" s="47">
        <v>275</v>
      </c>
      <c r="AQ23" s="47">
        <v>218</v>
      </c>
      <c r="AR23" s="47">
        <f>SUMIF(結果貼付!$A:$A,G23,結果貼付!$D:$D)</f>
        <v>80</v>
      </c>
      <c r="AS23" s="47">
        <f t="shared" si="27"/>
        <v>171.42857142857144</v>
      </c>
      <c r="AT23" s="85">
        <f>SUM(SUMIF(コンシューマー!$B:$B,全体!$G23,コンシューマー!AO:AO),SUMIF(コマーシャル!$B:$B,全体!$G23,コマーシャル!AK:AK))</f>
        <v>289.54527516103747</v>
      </c>
      <c r="AU23" s="85">
        <f>SUM(SUMIF(コンシューマー!$B:$B,全体!$G23,コンシューマー!AP:AP),SUMIF(コマーシャル!$B:$B,全体!$G23,コマーシャル!AL:AL))</f>
        <v>345.45433019324497</v>
      </c>
      <c r="AV23" s="85">
        <f>SUM(SUMIF(コンシューマー!$B:$B,全体!$G23,コンシューマー!AQ:AQ),SUMIF(コマーシャル!$B:$B,全体!$G23,コマーシャル!AM:AM))</f>
        <v>294.28231283761858</v>
      </c>
      <c r="AW23" s="85">
        <f>SUM(SUMIF(コンシューマー!$B:$B,全体!$G23,コンシューマー!AR:AR),SUMIF(コマーシャル!$B:$B,全体!$G23,コマーシャル!AN:AN))</f>
        <v>288.66492596346177</v>
      </c>
      <c r="AX23" s="85">
        <f>SUM(SUMIF(コンシューマー!$B:$B,全体!$G23,コンシューマー!AS:AS),SUMIF(コマーシャル!$B:$B,全体!$G23,コマーシャル!AO:AO))</f>
        <v>211</v>
      </c>
      <c r="AY23" s="85">
        <f>SUM(SUMIF(コンシューマー!$B:$B,全体!$G23,コンシューマー!AT:AT),SUMIF(コマーシャル!$B:$B,全体!$G23,コマーシャル!AP:AP))</f>
        <v>209.18954580318831</v>
      </c>
      <c r="AZ23" s="163"/>
    </row>
    <row r="24" spans="1:52" ht="18.75" outlineLevel="1">
      <c r="A24" s="42">
        <f>SUMIFS(SAP貼付!K:K,SAP貼付!C:C,全体!G24)</f>
        <v>70</v>
      </c>
      <c r="B24" s="42">
        <f>SUMIFS(VGAMBFCST貼付!D:D,VGAMBFCST貼付!B:B,G24,VGAMBFCST貼付!C:C,全体!$B$20)</f>
        <v>10313</v>
      </c>
      <c r="C24" s="42">
        <f>SUMIFS(VGAMBFCST貼付!D:D,VGAMBFCST貼付!B:B,G24,VGAMBFCST貼付!C:C,全体!$C$20)</f>
        <v>6200</v>
      </c>
      <c r="D24" s="42">
        <f>SUM(A24:C24)</f>
        <v>16583</v>
      </c>
      <c r="E24" s="42">
        <f t="shared" si="26"/>
        <v>4241.4000000000015</v>
      </c>
      <c r="G24" s="4" t="s">
        <v>72</v>
      </c>
      <c r="H24" s="4" t="str">
        <f>IFERROR(IF(MATCH($G24,コンシューマー!B:B,0),"Y"),"-")</f>
        <v>Y</v>
      </c>
      <c r="I24" s="4" t="str">
        <f>IFERROR(IF(MATCH($G24,コマーシャル!B:B,0),"Y"),"-")</f>
        <v>Y</v>
      </c>
      <c r="J24" s="47">
        <f>SUMIF(コンシューマー!$B:$B,全体!$G24,コンシューマー!D:D)</f>
        <v>0</v>
      </c>
      <c r="K24" s="47">
        <f>SUMIF(コンシューマー!$B:$B,全体!$G24,コンシューマー!E:E)</f>
        <v>0</v>
      </c>
      <c r="L24" s="47">
        <f>SUMIF(コンシューマー!$B:$B,全体!$G24,コンシューマー!F:F)</f>
        <v>0</v>
      </c>
      <c r="M24" s="47">
        <f>SUMIF(コンシューマー!$B:$B,全体!$G24,コンシューマー!G:G)</f>
        <v>0</v>
      </c>
      <c r="N24" s="47">
        <f>SUMIF(コンシューマー!$B:$B,全体!$G24,コンシューマー!H:H)</f>
        <v>0</v>
      </c>
      <c r="O24" s="47">
        <f>SUMIF(コンシューマー!$B:$B,全体!$G24,コンシューマー!I:I)</f>
        <v>0</v>
      </c>
      <c r="P24" s="47">
        <f>SUMIF(コンシューマー!$B:$B,全体!$G24,コンシューマー!J:J)</f>
        <v>0</v>
      </c>
      <c r="Q24" s="47">
        <f>SUMIF(コンシューマー!$B:$B,全体!$G24,コンシューマー!K:K)</f>
        <v>0</v>
      </c>
      <c r="R24" s="47">
        <f>SUMIF(コンシューマー!$B:$B,全体!$G24,コンシューマー!L:L)</f>
        <v>0</v>
      </c>
      <c r="S24" s="47">
        <f>SUMIF(コンシューマー!$B:$B,全体!$G24,コンシューマー!M:M)</f>
        <v>0</v>
      </c>
      <c r="T24" s="47">
        <f>SUMIF(コンシューマー!$B:$B,全体!$G24,コンシューマー!N:N)</f>
        <v>0</v>
      </c>
      <c r="U24" s="47">
        <f>SUMIF(コンシューマー!$B:$B,全体!$G24,コンシューマー!O:O)</f>
        <v>0</v>
      </c>
      <c r="V24" s="47">
        <f>SUMIF(コンシューマー!$B:$B,全体!$G24,コンシューマー!P:P)</f>
        <v>0</v>
      </c>
      <c r="W24" s="47">
        <f>SUMIF(コンシューマー!$B:$B,全体!$G24,コンシューマー!Q:Q)</f>
        <v>0</v>
      </c>
      <c r="X24" s="47">
        <f>SUMIF(コンシューマー!$B:$B,全体!$G24,コンシューマー!R:R)</f>
        <v>0</v>
      </c>
      <c r="Y24" s="47">
        <f>SUMIF(コンシューマー!$B:$B,全体!$G24,コンシューマー!S:S)</f>
        <v>0</v>
      </c>
      <c r="Z24" s="47">
        <f>SUMIF(コンシューマー!$B:$B,全体!$G24,コンシューマー!T:T)</f>
        <v>0</v>
      </c>
      <c r="AA24" s="47">
        <f>SUMIF(コンシューマー!$B:$B,全体!$G24,コンシューマー!U:U)</f>
        <v>0</v>
      </c>
      <c r="AB24" s="47">
        <f>SUMIF(コンシューマー!$B:$B,全体!$G24,コンシューマー!V:V)</f>
        <v>0</v>
      </c>
      <c r="AC24" s="47">
        <f>SUMIF(コンシューマー!$B:$B,全体!$G24,コンシューマー!W:W)</f>
        <v>3854</v>
      </c>
      <c r="AD24" s="47">
        <f>SUMIF(コンシューマー!$B:$B,全体!$G24,コンシューマー!X:X)</f>
        <v>4592</v>
      </c>
      <c r="AE24" s="47">
        <f>SUMIF(コンシューマー!$B:$B,全体!$G24,コンシューマー!Y:Y)</f>
        <v>3139</v>
      </c>
      <c r="AF24" s="47">
        <f>SUMIF(コンシューマー!$B:$B,全体!$G24,コンシューマー!Z:Z)</f>
        <v>3271</v>
      </c>
      <c r="AG24" s="47">
        <f>SUMIF(コンシューマー!$B:$B,全体!$G24,コンシューマー!AA:AA)</f>
        <v>4684</v>
      </c>
      <c r="AH24" s="47"/>
      <c r="AI24" s="47">
        <v>3815</v>
      </c>
      <c r="AJ24" s="47"/>
      <c r="AK24" s="47">
        <v>3730</v>
      </c>
      <c r="AL24" s="47">
        <v>6454.8387096774195</v>
      </c>
      <c r="AM24" s="47">
        <v>3964.1558333333332</v>
      </c>
      <c r="AN24" s="47">
        <v>1755</v>
      </c>
      <c r="AO24" s="47">
        <v>2128</v>
      </c>
      <c r="AP24" s="47">
        <v>3054</v>
      </c>
      <c r="AQ24" s="47">
        <v>4665</v>
      </c>
      <c r="AR24" s="47">
        <f>SUMIF(結果貼付!$A:$A,G24,結果貼付!$D:$D)</f>
        <v>1529</v>
      </c>
      <c r="AS24" s="47">
        <f t="shared" si="27"/>
        <v>3276.4285714285711</v>
      </c>
      <c r="AT24" s="85">
        <f>SUM(SUMIF(コンシューマー!$B:$B,全体!$G24,コンシューマー!AO:AO),SUMIF(コマーシャル!$B:$B,全体!$G24,コマーシャル!AK:AK))</f>
        <v>3888</v>
      </c>
      <c r="AU24" s="85">
        <f>SUM(SUMIF(コンシューマー!$B:$B,全体!$G24,コンシューマー!AP:AP),SUMIF(コマーシャル!$B:$B,全体!$G24,コマーシャル!AL:AL))</f>
        <v>4621.5999999999995</v>
      </c>
      <c r="AV24" s="85">
        <f>SUM(SUMIF(コンシューマー!$B:$B,全体!$G24,コンシューマー!AQ:AQ),SUMIF(コマーシャル!$B:$B,全体!$G24,コマーシャル!AM:AM))</f>
        <v>3832</v>
      </c>
      <c r="AW24" s="85">
        <f>SUM(SUMIF(コンシューマー!$B:$B,全体!$G24,コンシューマー!AR:AR),SUMIF(コマーシャル!$B:$B,全体!$G24,コマーシャル!AN:AN))</f>
        <v>3591</v>
      </c>
      <c r="AX24" s="85">
        <f>SUM(SUMIF(コンシューマー!$B:$B,全体!$G24,コンシューマー!AS:AS),SUMIF(コマーシャル!$B:$B,全体!$G24,コマーシャル!AO:AO))</f>
        <v>3300</v>
      </c>
      <c r="AY24" s="85">
        <f>SUM(SUMIF(コンシューマー!$B:$B,全体!$G24,コンシューマー!AT:AT),SUMIF(コマーシャル!$B:$B,全体!$G24,コマーシャル!AP:AP))</f>
        <v>3271.2669209560731</v>
      </c>
    </row>
    <row r="25" spans="1:52" ht="18.75" outlineLevel="1">
      <c r="A25" s="42"/>
      <c r="B25" s="42"/>
      <c r="C25" s="42"/>
      <c r="D25" s="42"/>
      <c r="E25" s="42">
        <f t="shared" si="26"/>
        <v>-222.63775644556773</v>
      </c>
      <c r="G25" s="4" t="s">
        <v>73</v>
      </c>
      <c r="H25" s="4" t="str">
        <f>IFERROR(IF(MATCH($G25,コンシューマー!B:B,0),"Y"),"-")</f>
        <v>Y</v>
      </c>
      <c r="I25" s="4" t="str">
        <f>IFERROR(IF(MATCH($G25,コマーシャル!B:B,0),"Y"),"-")</f>
        <v>-</v>
      </c>
      <c r="J25" s="47">
        <f>SUMIF(コンシューマー!$B:$B,全体!$G25,コンシューマー!D:D)</f>
        <v>0</v>
      </c>
      <c r="K25" s="47">
        <f>SUMIF(コンシューマー!$B:$B,全体!$G25,コンシューマー!E:E)</f>
        <v>0</v>
      </c>
      <c r="L25" s="47">
        <f>SUMIF(コンシューマー!$B:$B,全体!$G25,コンシューマー!F:F)</f>
        <v>0</v>
      </c>
      <c r="M25" s="47">
        <f>SUMIF(コンシューマー!$B:$B,全体!$G25,コンシューマー!G:G)</f>
        <v>0</v>
      </c>
      <c r="N25" s="47">
        <f>SUMIF(コンシューマー!$B:$B,全体!$G25,コンシューマー!H:H)</f>
        <v>0</v>
      </c>
      <c r="O25" s="47">
        <f>SUMIF(コンシューマー!$B:$B,全体!$G25,コンシューマー!I:I)</f>
        <v>0</v>
      </c>
      <c r="P25" s="47">
        <f>SUMIF(コンシューマー!$B:$B,全体!$G25,コンシューマー!J:J)</f>
        <v>0</v>
      </c>
      <c r="Q25" s="47">
        <f>SUMIF(コンシューマー!$B:$B,全体!$G25,コンシューマー!K:K)</f>
        <v>0</v>
      </c>
      <c r="R25" s="47">
        <f>SUMIF(コンシューマー!$B:$B,全体!$G25,コンシューマー!L:L)</f>
        <v>0</v>
      </c>
      <c r="S25" s="47">
        <f>SUMIF(コンシューマー!$B:$B,全体!$G25,コンシューマー!M:M)</f>
        <v>0</v>
      </c>
      <c r="T25" s="47">
        <f>SUMIF(コンシューマー!$B:$B,全体!$G25,コンシューマー!N:N)</f>
        <v>0</v>
      </c>
      <c r="U25" s="47">
        <f>SUMIF(コンシューマー!$B:$B,全体!$G25,コンシューマー!O:O)</f>
        <v>0</v>
      </c>
      <c r="V25" s="47">
        <f>SUMIF(コンシューマー!$B:$B,全体!$G25,コンシューマー!P:P)</f>
        <v>0</v>
      </c>
      <c r="W25" s="47">
        <f>SUMIF(コンシューマー!$B:$B,全体!$G25,コンシューマー!Q:Q)</f>
        <v>0</v>
      </c>
      <c r="X25" s="47">
        <f>SUMIF(コンシューマー!$B:$B,全体!$G25,コンシューマー!R:R)</f>
        <v>0</v>
      </c>
      <c r="Y25" s="47">
        <f>SUMIF(コンシューマー!$B:$B,全体!$G25,コンシューマー!S:S)</f>
        <v>0</v>
      </c>
      <c r="Z25" s="47">
        <f>SUMIF(コンシューマー!$B:$B,全体!$G25,コンシューマー!T:T)</f>
        <v>0</v>
      </c>
      <c r="AA25" s="47">
        <f>SUMIF(コンシューマー!$B:$B,全体!$G25,コンシューマー!U:U)</f>
        <v>0</v>
      </c>
      <c r="AB25" s="47">
        <f>SUMIF(コンシューマー!$B:$B,全体!$G25,コンシューマー!V:V)</f>
        <v>0</v>
      </c>
      <c r="AC25" s="47">
        <f>SUMIF(コンシューマー!$B:$B,全体!$G25,コンシューマー!W:W)</f>
        <v>0</v>
      </c>
      <c r="AD25" s="47">
        <f>SUMIF(コンシューマー!$B:$B,全体!$G25,コンシューマー!X:X)</f>
        <v>0</v>
      </c>
      <c r="AE25" s="47">
        <f>SUMIF(コンシューマー!$B:$B,全体!$G25,コンシューマー!Y:Y)</f>
        <v>0</v>
      </c>
      <c r="AF25" s="47">
        <f>SUMIF(コンシューマー!$B:$B,全体!$G25,コンシューマー!Z:Z)</f>
        <v>0</v>
      </c>
      <c r="AG25" s="47">
        <f>SUMIF(コンシューマー!$B:$B,全体!$G25,コンシューマー!AA:AA)</f>
        <v>0</v>
      </c>
      <c r="AH25" s="47"/>
      <c r="AI25" s="47">
        <v>0</v>
      </c>
      <c r="AJ25" s="47"/>
      <c r="AK25" s="47">
        <v>135</v>
      </c>
      <c r="AL25" s="47">
        <v>94.838709677419345</v>
      </c>
      <c r="AM25" s="47">
        <v>13.743333333333332</v>
      </c>
      <c r="AN25" s="47">
        <v>18</v>
      </c>
      <c r="AO25" s="47">
        <v>81</v>
      </c>
      <c r="AP25" s="47">
        <v>80</v>
      </c>
      <c r="AQ25" s="47">
        <v>51</v>
      </c>
      <c r="AR25" s="47">
        <f>SUMIF(結果貼付!$A:$A,G25,結果貼付!$D:$D)</f>
        <v>17</v>
      </c>
      <c r="AS25" s="47">
        <f t="shared" si="27"/>
        <v>36.428571428571423</v>
      </c>
      <c r="AT25" s="85">
        <f>SUM(SUMIF(コンシューマー!$B:$B,全体!$G25,コンシューマー!AO:AO),SUMIF(コマーシャル!$B:$B,全体!$G25,コマーシャル!AK:AK))</f>
        <v>69.207810840839372</v>
      </c>
      <c r="AU25" s="85">
        <f>SUM(SUMIF(コンシューマー!$B:$B,全体!$G25,コンシューマー!AP:AP),SUMIF(コマーシャル!$B:$B,全体!$G25,コマーシャル!AL:AL))</f>
        <v>83.04937300900724</v>
      </c>
      <c r="AV25" s="85">
        <f>SUM(SUMIF(コンシューマー!$B:$B,全体!$G25,コンシューマー!AQ:AQ),SUMIF(コマーシャル!$B:$B,全体!$G25,コマーシャル!AM:AM))</f>
        <v>70.380572595721091</v>
      </c>
      <c r="AW25" s="85">
        <f>SUM(SUMIF(コンシューマー!$B:$B,全体!$G25,コンシューマー!AR:AR),SUMIF(コマーシャル!$B:$B,全体!$G25,コマーシャル!AN:AN))</f>
        <v>68.989860311342454</v>
      </c>
      <c r="AX25" s="85">
        <f>SUM(SUMIF(コンシューマー!$B:$B,全体!$G25,コンシューマー!AS:AS),SUMIF(コマーシャル!$B:$B,全体!$G25,コマーシャル!AO:AO))</f>
        <v>59.765318384089802</v>
      </c>
      <c r="AY25" s="85">
        <f>SUM(SUMIF(コンシューマー!$B:$B,全体!$G25,コンシューマー!AT:AT),SUMIF(コマーシャル!$B:$B,全体!$G25,コマーシャル!AP:AP))</f>
        <v>59.22699812790939</v>
      </c>
    </row>
    <row r="26" spans="1:52" ht="18.75" outlineLevel="1">
      <c r="A26" s="42">
        <f>SUMIFS(SAP貼付!K:K,SAP貼付!C:C,全体!G26)</f>
        <v>0</v>
      </c>
      <c r="B26" s="42">
        <f>SUMIFS(VGAMBFCST貼付!D:D,VGAMBFCST貼付!B:B,G26,VGAMBFCST貼付!C:C,全体!$B$20)</f>
        <v>0</v>
      </c>
      <c r="C26" s="42">
        <f>SUMIFS(VGAMBFCST貼付!D:D,VGAMBFCST貼付!B:B,G26,VGAMBFCST貼付!C:C,全体!$C$20)</f>
        <v>0</v>
      </c>
      <c r="D26" s="42">
        <f>SUM(A26:C26)</f>
        <v>0</v>
      </c>
      <c r="E26" s="42">
        <f t="shared" si="26"/>
        <v>-1429.7204609704247</v>
      </c>
      <c r="G26" s="4" t="s">
        <v>74</v>
      </c>
      <c r="H26" s="4" t="str">
        <f>IFERROR(IF(MATCH($G26,コンシューマー!B:B,0),"Y"),"-")</f>
        <v>Y</v>
      </c>
      <c r="I26" s="4" t="str">
        <f>IFERROR(IF(MATCH($G26,コマーシャル!B:B,0),"Y"),"-")</f>
        <v>Y</v>
      </c>
      <c r="J26" s="47">
        <f>SUMIF(コンシューマー!$B:$B,全体!$G26,コンシューマー!D:D)</f>
        <v>0</v>
      </c>
      <c r="K26" s="47">
        <f>SUMIF(コンシューマー!$B:$B,全体!$G26,コンシューマー!E:E)</f>
        <v>0</v>
      </c>
      <c r="L26" s="47">
        <f>SUMIF(コンシューマー!$B:$B,全体!$G26,コンシューマー!F:F)</f>
        <v>0</v>
      </c>
      <c r="M26" s="47">
        <f>SUMIF(コンシューマー!$B:$B,全体!$G26,コンシューマー!G:G)</f>
        <v>0</v>
      </c>
      <c r="N26" s="47">
        <f>SUMIF(コンシューマー!$B:$B,全体!$G26,コンシューマー!H:H)</f>
        <v>0</v>
      </c>
      <c r="O26" s="47">
        <f>SUMIF(コンシューマー!$B:$B,全体!$G26,コンシューマー!I:I)</f>
        <v>0</v>
      </c>
      <c r="P26" s="47">
        <f>SUMIF(コンシューマー!$B:$B,全体!$G26,コンシューマー!J:J)</f>
        <v>0</v>
      </c>
      <c r="Q26" s="47">
        <f>SUMIF(コンシューマー!$B:$B,全体!$G26,コンシューマー!K:K)</f>
        <v>0</v>
      </c>
      <c r="R26" s="47">
        <f>SUMIF(コンシューマー!$B:$B,全体!$G26,コンシューマー!L:L)</f>
        <v>0</v>
      </c>
      <c r="S26" s="47">
        <f>SUMIF(コンシューマー!$B:$B,全体!$G26,コンシューマー!M:M)</f>
        <v>0</v>
      </c>
      <c r="T26" s="47">
        <f>SUMIF(コンシューマー!$B:$B,全体!$G26,コンシューマー!N:N)</f>
        <v>0</v>
      </c>
      <c r="U26" s="47">
        <f>SUMIF(コンシューマー!$B:$B,全体!$G26,コンシューマー!O:O)</f>
        <v>0</v>
      </c>
      <c r="V26" s="47">
        <f>SUMIF(コンシューマー!$B:$B,全体!$G26,コンシューマー!P:P)</f>
        <v>0</v>
      </c>
      <c r="W26" s="47">
        <f>SUMIF(コンシューマー!$B:$B,全体!$G26,コンシューマー!Q:Q)</f>
        <v>0</v>
      </c>
      <c r="X26" s="47">
        <f>SUMIF(コンシューマー!$B:$B,全体!$G26,コンシューマー!R:R)</f>
        <v>0</v>
      </c>
      <c r="Y26" s="47">
        <f>SUMIF(コンシューマー!$B:$B,全体!$G26,コンシューマー!S:S)</f>
        <v>0</v>
      </c>
      <c r="Z26" s="47">
        <f>SUMIF(コンシューマー!$B:$B,全体!$G26,コンシューマー!T:T)</f>
        <v>0</v>
      </c>
      <c r="AA26" s="47">
        <f>SUMIF(コンシューマー!$B:$B,全体!$G26,コンシューマー!U:U)</f>
        <v>0</v>
      </c>
      <c r="AB26" s="47">
        <f>SUMIF(コンシューマー!$B:$B,全体!$G26,コンシューマー!V:V)</f>
        <v>-1</v>
      </c>
      <c r="AC26" s="47">
        <f>SUMIF(コンシューマー!$B:$B,全体!$G26,コンシューマー!W:W)</f>
        <v>0</v>
      </c>
      <c r="AD26" s="47">
        <f>SUMIF(コンシューマー!$B:$B,全体!$G26,コンシューマー!X:X)</f>
        <v>250</v>
      </c>
      <c r="AE26" s="47">
        <f>SUMIF(コンシューマー!$B:$B,全体!$G26,コンシューマー!Y:Y)</f>
        <v>639</v>
      </c>
      <c r="AF26" s="47">
        <f>SUMIF(コンシューマー!$B:$B,全体!$G26,コンシューマー!Z:Z)</f>
        <v>1248</v>
      </c>
      <c r="AG26" s="47">
        <f>SUMIF(コンシューマー!$B:$B,全体!$G26,コンシューマー!AA:AA)</f>
        <v>1907</v>
      </c>
      <c r="AH26" s="47"/>
      <c r="AI26" s="47">
        <v>1352</v>
      </c>
      <c r="AJ26" s="47"/>
      <c r="AK26" s="47">
        <v>1624</v>
      </c>
      <c r="AL26" s="47">
        <v>3109.3548387096771</v>
      </c>
      <c r="AM26" s="47">
        <v>1673.4099999999999</v>
      </c>
      <c r="AN26" s="47">
        <v>765</v>
      </c>
      <c r="AO26" s="47">
        <v>589</v>
      </c>
      <c r="AP26" s="47">
        <v>462</v>
      </c>
      <c r="AQ26" s="47">
        <v>302</v>
      </c>
      <c r="AR26" s="47">
        <f>SUMIF(結果貼付!$A:$A,G26,結果貼付!$D:$D)</f>
        <v>156</v>
      </c>
      <c r="AS26" s="47">
        <f t="shared" si="27"/>
        <v>334.28571428571428</v>
      </c>
      <c r="AT26" s="85">
        <f>SUM(SUMIF(コンシューマー!$B:$B,全体!$G26,コンシューマー!AO:AO),SUMIF(コマーシャル!$B:$B,全体!$G26,コマーシャル!AK:AK))</f>
        <v>452</v>
      </c>
      <c r="AU26" s="85">
        <f>SUM(SUMIF(コンシューマー!$B:$B,全体!$G26,コンシューマー!AP:AP),SUMIF(コマーシャル!$B:$B,全体!$G26,コマーシャル!AL:AL))</f>
        <v>528.4</v>
      </c>
      <c r="AV26" s="85">
        <f>SUM(SUMIF(コンシューマー!$B:$B,全体!$G26,コンシューマー!AQ:AQ),SUMIF(コマーシャル!$B:$B,全体!$G26,コマーシャル!AM:AM))</f>
        <v>449.32046097042473</v>
      </c>
      <c r="AW26" s="85">
        <f>SUM(SUMIF(コンシューマー!$B:$B,全体!$G26,コンシューマー!AR:AR),SUMIF(コマーシャル!$B:$B,全体!$G26,コマーシャル!AN:AN))</f>
        <v>540.6395375377615</v>
      </c>
      <c r="AX26" s="85">
        <f>SUM(SUMIF(コンシューマー!$B:$B,全体!$G26,コンシューマー!AS:AS),SUMIF(コマーシャル!$B:$B,全体!$G26,コマーシャル!AO:AO))</f>
        <v>383.05930108529441</v>
      </c>
      <c r="AY26" s="85">
        <f>SUM(SUMIF(コンシューマー!$B:$B,全体!$G26,コンシューマー!AT:AT),SUMIF(コマーシャル!$B:$B,全体!$G26,コマーシャル!AP:AP))</f>
        <v>379.69906836236152</v>
      </c>
    </row>
    <row r="27" spans="1:52" ht="18.75" outlineLevel="1">
      <c r="A27" s="42"/>
      <c r="B27" s="42"/>
      <c r="C27" s="42"/>
      <c r="D27" s="42"/>
      <c r="E27" s="42">
        <f t="shared" si="26"/>
        <v>-8.7308924096301084</v>
      </c>
      <c r="G27" s="4" t="s">
        <v>75</v>
      </c>
      <c r="H27" s="4" t="str">
        <f>IFERROR(IF(MATCH($G27,コンシューマー!B:B,0),"Y"),"-")</f>
        <v>Y</v>
      </c>
      <c r="I27" s="4" t="str">
        <f>IFERROR(IF(MATCH($G27,コマーシャル!B:B,0),"Y"),"-")</f>
        <v>-</v>
      </c>
      <c r="J27" s="47">
        <f>SUMIF(コンシューマー!$B:$B,全体!$G27,コンシューマー!D:D)</f>
        <v>0</v>
      </c>
      <c r="K27" s="47">
        <f>SUMIF(コンシューマー!$B:$B,全体!$G27,コンシューマー!E:E)</f>
        <v>0</v>
      </c>
      <c r="L27" s="47">
        <f>SUMIF(コンシューマー!$B:$B,全体!$G27,コンシューマー!F:F)</f>
        <v>0</v>
      </c>
      <c r="M27" s="47">
        <f>SUMIF(コンシューマー!$B:$B,全体!$G27,コンシューマー!G:G)</f>
        <v>0</v>
      </c>
      <c r="N27" s="47">
        <f>SUMIF(コンシューマー!$B:$B,全体!$G27,コンシューマー!H:H)</f>
        <v>0</v>
      </c>
      <c r="O27" s="47">
        <f>SUMIF(コンシューマー!$B:$B,全体!$G27,コンシューマー!I:I)</f>
        <v>0</v>
      </c>
      <c r="P27" s="47">
        <f>SUMIF(コンシューマー!$B:$B,全体!$G27,コンシューマー!J:J)</f>
        <v>0</v>
      </c>
      <c r="Q27" s="47">
        <f>SUMIF(コンシューマー!$B:$B,全体!$G27,コンシューマー!K:K)</f>
        <v>0</v>
      </c>
      <c r="R27" s="47">
        <f>SUMIF(コンシューマー!$B:$B,全体!$G27,コンシューマー!L:L)</f>
        <v>0</v>
      </c>
      <c r="S27" s="47">
        <f>SUMIF(コンシューマー!$B:$B,全体!$G27,コンシューマー!M:M)</f>
        <v>0</v>
      </c>
      <c r="T27" s="47">
        <f>SUMIF(コンシューマー!$B:$B,全体!$G27,コンシューマー!N:N)</f>
        <v>0</v>
      </c>
      <c r="U27" s="47">
        <f>SUMIF(コンシューマー!$B:$B,全体!$G27,コンシューマー!O:O)</f>
        <v>0</v>
      </c>
      <c r="V27" s="47">
        <f>SUMIF(コンシューマー!$B:$B,全体!$G27,コンシューマー!P:P)</f>
        <v>0</v>
      </c>
      <c r="W27" s="47">
        <f>SUMIF(コンシューマー!$B:$B,全体!$G27,コンシューマー!Q:Q)</f>
        <v>0</v>
      </c>
      <c r="X27" s="47">
        <f>SUMIF(コンシューマー!$B:$B,全体!$G27,コンシューマー!R:R)</f>
        <v>0</v>
      </c>
      <c r="Y27" s="47">
        <f>SUMIF(コンシューマー!$B:$B,全体!$G27,コンシューマー!S:S)</f>
        <v>0</v>
      </c>
      <c r="Z27" s="47">
        <f>SUMIF(コンシューマー!$B:$B,全体!$G27,コンシューマー!T:T)</f>
        <v>0</v>
      </c>
      <c r="AA27" s="47">
        <f>SUMIF(コンシューマー!$B:$B,全体!$G27,コンシューマー!U:U)</f>
        <v>0</v>
      </c>
      <c r="AB27" s="47">
        <f>SUMIF(コンシューマー!$B:$B,全体!$G27,コンシューマー!V:V)</f>
        <v>0</v>
      </c>
      <c r="AC27" s="47">
        <f>SUMIF(コンシューマー!$B:$B,全体!$G27,コンシューマー!W:W)</f>
        <v>0</v>
      </c>
      <c r="AD27" s="47">
        <f>SUMIF(コンシューマー!$B:$B,全体!$G27,コンシューマー!X:X)</f>
        <v>0</v>
      </c>
      <c r="AE27" s="47">
        <f>SUMIF(コンシューマー!$B:$B,全体!$G27,コンシューマー!Y:Y)</f>
        <v>0</v>
      </c>
      <c r="AF27" s="47">
        <f>SUMIF(コンシューマー!$B:$B,全体!$G27,コンシューマー!Z:Z)</f>
        <v>0</v>
      </c>
      <c r="AG27" s="47">
        <f>SUMIF(コンシューマー!$B:$B,全体!$G27,コンシューマー!AA:AA)</f>
        <v>0</v>
      </c>
      <c r="AH27" s="47"/>
      <c r="AI27" s="47">
        <v>1</v>
      </c>
      <c r="AJ27" s="47"/>
      <c r="AK27" s="47">
        <v>33</v>
      </c>
      <c r="AL27" s="47">
        <v>116.12903225806451</v>
      </c>
      <c r="AM27" s="47">
        <v>49.083333333333336</v>
      </c>
      <c r="AN27" s="47">
        <v>38</v>
      </c>
      <c r="AO27" s="47">
        <v>13</v>
      </c>
      <c r="AP27" s="47">
        <v>15</v>
      </c>
      <c r="AQ27" s="47">
        <v>2</v>
      </c>
      <c r="AR27" s="47">
        <f>SUMIF(結果貼付!$A:$A,G27,結果貼付!$D:$D)</f>
        <v>1</v>
      </c>
      <c r="AS27" s="47">
        <f t="shared" si="27"/>
        <v>2.1428571428571428</v>
      </c>
      <c r="AT27" s="85">
        <f>SUM(SUMIF(コンシューマー!$B:$B,全体!$G27,コンシューマー!AO:AO),SUMIF(コマーシャル!$B:$B,全体!$G27,コマーシャル!AK:AK))</f>
        <v>2.7140317976799762</v>
      </c>
      <c r="AU27" s="85">
        <f>SUM(SUMIF(コンシューマー!$B:$B,全体!$G27,コンシューマー!AP:AP),SUMIF(コマーシャル!$B:$B,全体!$G27,コマーシャル!AL:AL))</f>
        <v>3.2568381572159715</v>
      </c>
      <c r="AV27" s="85">
        <f>SUM(SUMIF(コンシューマー!$B:$B,全体!$G27,コンシューマー!AQ:AQ),SUMIF(コマーシャル!$B:$B,全体!$G27,コマーシャル!AM:AM))</f>
        <v>2.7600224547341616</v>
      </c>
      <c r="AW27" s="85">
        <f>SUM(SUMIF(コンシューマー!$B:$B,全体!$G27,コンシューマー!AR:AR),SUMIF(コマーシャル!$B:$B,全体!$G27,コマーシャル!AN:AN))</f>
        <v>2.7054847180918622</v>
      </c>
      <c r="AX27" s="85">
        <f>SUM(SUMIF(コンシューマー!$B:$B,全体!$G27,コンシューマー!AS:AS),SUMIF(コマーシャル!$B:$B,全体!$G27,コマーシャル!AO:AO))</f>
        <v>2.3437379758466599</v>
      </c>
      <c r="AY27" s="85">
        <f>SUM(SUMIF(コンシューマー!$B:$B,全体!$G27,コンシューマー!AT:AT),SUMIF(コマーシャル!$B:$B,全体!$G27,コマーシャル!AP:AP))</f>
        <v>2.322627377565075</v>
      </c>
    </row>
    <row r="28" spans="1:52" ht="18.75" outlineLevel="1">
      <c r="A28" s="42">
        <f>SUMIFS(SAP貼付!K:K,SAP貼付!C:C,全体!G28)</f>
        <v>0</v>
      </c>
      <c r="B28" s="42">
        <f>SUMIFS(VGAMBFCST貼付!D:D,VGAMBFCST貼付!B:B,G28,VGAMBFCST貼付!C:C,全体!$B$20)</f>
        <v>0</v>
      </c>
      <c r="C28" s="42">
        <f>SUMIFS(VGAMBFCST貼付!D:D,VGAMBFCST貼付!B:B,G28,VGAMBFCST貼付!C:C,全体!$C$20)</f>
        <v>0</v>
      </c>
      <c r="D28" s="42">
        <f>SUM(A28:C28)</f>
        <v>0</v>
      </c>
      <c r="E28" s="42">
        <f t="shared" si="26"/>
        <v>-6455</v>
      </c>
      <c r="G28" s="4" t="s">
        <v>76</v>
      </c>
      <c r="H28" s="4" t="str">
        <f>IFERROR(IF(MATCH($G28,コンシューマー!B:B,0),"Y"),"-")</f>
        <v>Y</v>
      </c>
      <c r="I28" s="4" t="str">
        <f>IFERROR(IF(MATCH($G28,コマーシャル!B:B,0),"Y"),"-")</f>
        <v>Y</v>
      </c>
      <c r="J28" s="47">
        <f>SUMIF(コンシューマー!$B:$B,全体!$G28,コンシューマー!D:D)</f>
        <v>0</v>
      </c>
      <c r="K28" s="47">
        <f>SUMIF(コンシューマー!$B:$B,全体!$G28,コンシューマー!E:E)</f>
        <v>0</v>
      </c>
      <c r="L28" s="47">
        <f>SUMIF(コンシューマー!$B:$B,全体!$G28,コンシューマー!F:F)</f>
        <v>0</v>
      </c>
      <c r="M28" s="47">
        <f>SUMIF(コンシューマー!$B:$B,全体!$G28,コンシューマー!G:G)</f>
        <v>0</v>
      </c>
      <c r="N28" s="47">
        <f>SUMIF(コンシューマー!$B:$B,全体!$G28,コンシューマー!H:H)</f>
        <v>0</v>
      </c>
      <c r="O28" s="47">
        <f>SUMIF(コンシューマー!$B:$B,全体!$G28,コンシューマー!I:I)</f>
        <v>0</v>
      </c>
      <c r="P28" s="47">
        <f>SUMIF(コンシューマー!$B:$B,全体!$G28,コンシューマー!J:J)</f>
        <v>0</v>
      </c>
      <c r="Q28" s="47">
        <f>SUMIF(コンシューマー!$B:$B,全体!$G28,コンシューマー!K:K)</f>
        <v>0</v>
      </c>
      <c r="R28" s="47">
        <f>SUMIF(コンシューマー!$B:$B,全体!$G28,コンシューマー!L:L)</f>
        <v>0</v>
      </c>
      <c r="S28" s="47">
        <f>SUMIF(コンシューマー!$B:$B,全体!$G28,コンシューマー!M:M)</f>
        <v>0</v>
      </c>
      <c r="T28" s="47">
        <f>SUMIF(コンシューマー!$B:$B,全体!$G28,コンシューマー!N:N)</f>
        <v>0</v>
      </c>
      <c r="U28" s="47">
        <f>SUMIF(コンシューマー!$B:$B,全体!$G28,コンシューマー!O:O)</f>
        <v>0</v>
      </c>
      <c r="V28" s="47">
        <f>SUMIF(コンシューマー!$B:$B,全体!$G28,コンシューマー!P:P)</f>
        <v>0</v>
      </c>
      <c r="W28" s="47">
        <f>SUMIF(コンシューマー!$B:$B,全体!$G28,コンシューマー!Q:Q)</f>
        <v>0</v>
      </c>
      <c r="X28" s="47">
        <f>SUMIF(コンシューマー!$B:$B,全体!$G28,コンシューマー!R:R)</f>
        <v>0</v>
      </c>
      <c r="Y28" s="47">
        <f>SUMIF(コンシューマー!$B:$B,全体!$G28,コンシューマー!S:S)</f>
        <v>0</v>
      </c>
      <c r="Z28" s="47">
        <f>SUMIF(コンシューマー!$B:$B,全体!$G28,コンシューマー!T:T)</f>
        <v>0</v>
      </c>
      <c r="AA28" s="47">
        <f>SUMIF(コンシューマー!$B:$B,全体!$G28,コンシューマー!U:U)</f>
        <v>0</v>
      </c>
      <c r="AB28" s="47">
        <f>SUMIF(コンシューマー!$B:$B,全体!$G28,コンシューマー!V:V)</f>
        <v>0</v>
      </c>
      <c r="AC28" s="47">
        <f>SUMIF(コンシューマー!$B:$B,全体!$G28,コンシューマー!W:W)</f>
        <v>0</v>
      </c>
      <c r="AD28" s="47">
        <f>SUMIF(コンシューマー!$B:$B,全体!$G28,コンシューマー!X:X)</f>
        <v>46</v>
      </c>
      <c r="AE28" s="47">
        <f>SUMIF(コンシューマー!$B:$B,全体!$G28,コンシューマー!Y:Y)</f>
        <v>392</v>
      </c>
      <c r="AF28" s="47">
        <f>SUMIF(コンシューマー!$B:$B,全体!$G28,コンシューマー!Z:Z)</f>
        <v>489</v>
      </c>
      <c r="AG28" s="47">
        <f>SUMIF(コンシューマー!$B:$B,全体!$G28,コンシューマー!AA:AA)</f>
        <v>997</v>
      </c>
      <c r="AH28" s="47"/>
      <c r="AI28" s="47">
        <v>1116</v>
      </c>
      <c r="AJ28" s="47"/>
      <c r="AK28" s="47">
        <v>667</v>
      </c>
      <c r="AL28" s="47">
        <v>1067.4193548387095</v>
      </c>
      <c r="AM28" s="47">
        <v>807.91166666666663</v>
      </c>
      <c r="AN28" s="47">
        <v>584</v>
      </c>
      <c r="AO28" s="47">
        <v>2870</v>
      </c>
      <c r="AP28" s="47">
        <v>2133</v>
      </c>
      <c r="AQ28" s="47">
        <v>2381</v>
      </c>
      <c r="AR28" s="47">
        <f>SUMIF(結果貼付!$A:$A,G28,結果貼付!$D:$D)</f>
        <v>569</v>
      </c>
      <c r="AS28" s="47">
        <f t="shared" si="27"/>
        <v>1219.2857142857144</v>
      </c>
      <c r="AT28" s="85">
        <f>SUM(SUMIF(コンシューマー!$B:$B,全体!$G28,コンシューマー!AO:AO),SUMIF(コマーシャル!$B:$B,全体!$G28,コマーシャル!AK:AK))</f>
        <v>1842</v>
      </c>
      <c r="AU28" s="85">
        <f>SUM(SUMIF(コンシューマー!$B:$B,全体!$G28,コンシューマー!AP:AP),SUMIF(コマーシャル!$B:$B,全体!$G28,コマーシャル!AL:AL))</f>
        <v>2841</v>
      </c>
      <c r="AV28" s="85">
        <f>SUM(SUMIF(コンシューマー!$B:$B,全体!$G28,コンシューマー!AQ:AQ),SUMIF(コマーシャル!$B:$B,全体!$G28,コマーシャル!AM:AM))</f>
        <v>1772</v>
      </c>
      <c r="AW28" s="85">
        <f>SUM(SUMIF(コンシューマー!$B:$B,全体!$G28,コンシューマー!AR:AR),SUMIF(コマーシャル!$B:$B,全体!$G28,コマーシャル!AN:AN))</f>
        <v>1737.9734715792067</v>
      </c>
      <c r="AX28" s="85">
        <f>SUM(SUMIF(コンシューマー!$B:$B,全体!$G28,コンシューマー!AS:AS),SUMIF(コマーシャル!$B:$B,全体!$G28,コマーシャル!AO:AO))</f>
        <v>1522.2767968736248</v>
      </c>
      <c r="AY28" s="85">
        <f>SUM(SUMIF(コンシューマー!$B:$B,全体!$G28,コンシューマー!AT:AT),SUMIF(コマーシャル!$B:$B,全体!$G28,コマーシャル!AP:AP))</f>
        <v>1509.105726406957</v>
      </c>
    </row>
    <row r="29" spans="1:52" ht="18.75" outlineLevel="1">
      <c r="A29" s="42"/>
      <c r="B29" s="42"/>
      <c r="C29" s="42"/>
      <c r="D29" s="42"/>
      <c r="E29" s="42"/>
      <c r="G29" s="4" t="s">
        <v>77</v>
      </c>
      <c r="H29" s="4" t="str">
        <f>IFERROR(IF(MATCH($G29,コンシューマー!B:B,0),"Y"),"-")</f>
        <v>Y</v>
      </c>
      <c r="I29" s="4" t="str">
        <f>IFERROR(IF(MATCH($G29,コマーシャル!B:B,0),"Y"),"-")</f>
        <v>Y</v>
      </c>
      <c r="J29" s="47"/>
      <c r="K29" s="47"/>
      <c r="L29" s="47"/>
      <c r="M29" s="47"/>
      <c r="N29" s="47">
        <f>SUMIF(コンシューマー!$B:$B,全体!$G29,コンシューマー!H:H)</f>
        <v>0</v>
      </c>
      <c r="O29" s="47">
        <f>SUMIF(コンシューマー!$B:$B,全体!$G29,コンシューマー!I:I)</f>
        <v>0</v>
      </c>
      <c r="P29" s="47">
        <f>SUMIF(コンシューマー!$B:$B,全体!$G29,コンシューマー!J:J)</f>
        <v>0</v>
      </c>
      <c r="Q29" s="47">
        <f>SUMIF(コンシューマー!$B:$B,全体!$G29,コンシューマー!K:K)</f>
        <v>0</v>
      </c>
      <c r="R29" s="47">
        <f>SUMIF(コンシューマー!$B:$B,全体!$G29,コンシューマー!L:L)</f>
        <v>0</v>
      </c>
      <c r="S29" s="47">
        <f>SUMIF(コンシューマー!$B:$B,全体!$G29,コンシューマー!M:M)</f>
        <v>0</v>
      </c>
      <c r="T29" s="47">
        <f>SUMIF(コンシューマー!$B:$B,全体!$G29,コンシューマー!N:N)</f>
        <v>0</v>
      </c>
      <c r="U29" s="47">
        <f>SUMIF(コンシューマー!$B:$B,全体!$G29,コンシューマー!O:O)</f>
        <v>0</v>
      </c>
      <c r="V29" s="47">
        <f>SUMIF(コンシューマー!$B:$B,全体!$G29,コンシューマー!P:P)</f>
        <v>0</v>
      </c>
      <c r="W29" s="47">
        <f>SUMIF(コンシューマー!$B:$B,全体!$G29,コンシューマー!Q:Q)</f>
        <v>0</v>
      </c>
      <c r="X29" s="47">
        <f>SUMIF(コンシューマー!$B:$B,全体!$G29,コンシューマー!R:R)</f>
        <v>0</v>
      </c>
      <c r="Y29" s="47">
        <f>SUMIF(コンシューマー!$B:$B,全体!$G29,コンシューマー!S:S)</f>
        <v>0</v>
      </c>
      <c r="Z29" s="47">
        <f>SUMIF(コンシューマー!$B:$B,全体!$G29,コンシューマー!T:T)</f>
        <v>0</v>
      </c>
      <c r="AA29" s="47">
        <f>SUMIF(コンシューマー!$B:$B,全体!$G29,コンシューマー!U:U)</f>
        <v>0</v>
      </c>
      <c r="AB29" s="47">
        <f>SUMIF(コンシューマー!$B:$B,全体!$G29,コンシューマー!V:V)</f>
        <v>0</v>
      </c>
      <c r="AC29" s="47">
        <f>SUMIF(コンシューマー!$B:$B,全体!$G29,コンシューマー!W:W)</f>
        <v>0</v>
      </c>
      <c r="AD29" s="47">
        <f>SUMIF(コンシューマー!$B:$B,全体!$G29,コンシューマー!X:X)</f>
        <v>0</v>
      </c>
      <c r="AE29" s="47">
        <f>SUMIF(コンシューマー!$B:$B,全体!$G29,コンシューマー!Y:Y)</f>
        <v>75</v>
      </c>
      <c r="AF29" s="47">
        <f>SUMIF(コンシューマー!$B:$B,全体!$G29,コンシューマー!Z:Z)</f>
        <v>477</v>
      </c>
      <c r="AG29" s="47">
        <f>SUMIF(コンシューマー!$B:$B,全体!$G29,コンシューマー!AA:AA)</f>
        <v>2556</v>
      </c>
      <c r="AH29" s="47"/>
      <c r="AI29" s="47">
        <v>1877</v>
      </c>
      <c r="AJ29" s="47"/>
      <c r="AK29" s="47">
        <v>2497</v>
      </c>
      <c r="AL29" s="47">
        <v>4282.2580645161288</v>
      </c>
      <c r="AM29" s="47">
        <v>3787.8933333333334</v>
      </c>
      <c r="AN29" s="47">
        <v>2661</v>
      </c>
      <c r="AO29" s="47">
        <v>1623</v>
      </c>
      <c r="AP29" s="47">
        <v>1178</v>
      </c>
      <c r="AQ29" s="47">
        <v>984</v>
      </c>
      <c r="AR29" s="47">
        <f>SUMIF(結果貼付!$A:$A,G29,結果貼付!$D:$D)</f>
        <v>550</v>
      </c>
      <c r="AS29" s="47">
        <f t="shared" si="27"/>
        <v>1178.5714285714284</v>
      </c>
      <c r="AT29" s="85">
        <f>SUM(SUMIF(コンシューマー!$B:$B,全体!$G29,コンシューマー!AO:AO),SUMIF(コマーシャル!$B:$B,全体!$G29,コマーシャル!AK:AK))</f>
        <v>1410</v>
      </c>
      <c r="AU29" s="85">
        <f>SUM(SUMIF(コンシューマー!$B:$B,全体!$G29,コンシューマー!AP:AP),SUMIF(コマーシャル!$B:$B,全体!$G29,コマーシャル!AL:AL))</f>
        <v>1214</v>
      </c>
      <c r="AV29" s="85">
        <f>SUM(SUMIF(コンシューマー!$B:$B,全体!$G29,コンシューマー!AQ:AQ),SUMIF(コマーシャル!$B:$B,全体!$G29,コマーシャル!AM:AM))</f>
        <v>1333</v>
      </c>
      <c r="AW29" s="85">
        <f>SUM(SUMIF(コンシューマー!$B:$B,全体!$G29,コンシューマー!AR:AR),SUMIF(コマーシャル!$B:$B,全体!$G29,コマーシャル!AN:AN))</f>
        <v>1307.6480627387471</v>
      </c>
      <c r="AX29" s="85">
        <f>SUM(SUMIF(コンシューマー!$B:$B,全体!$G29,コンシューマー!AS:AS),SUMIF(コマーシャル!$B:$B,全体!$G29,コマーシャル!AO:AO))</f>
        <v>1149.4896227577588</v>
      </c>
      <c r="AY29" s="85">
        <f>SUM(SUMIF(コンシューマー!$B:$B,全体!$G29,コンシューマー!AT:AT),SUMIF(コマーシャル!$B:$B,全体!$G29,コマーシャル!AP:AP))</f>
        <v>1139.6763339025122</v>
      </c>
    </row>
    <row r="30" spans="1:52" ht="18.75" outlineLevel="1">
      <c r="A30" s="42"/>
      <c r="B30" s="42"/>
      <c r="C30" s="42"/>
      <c r="D30" s="42"/>
      <c r="E30" s="42"/>
      <c r="G30" s="4" t="s">
        <v>78</v>
      </c>
      <c r="H30" s="4" t="str">
        <f>IFERROR(IF(MATCH($G30,コンシューマー!B:B,0),"Y"),"-")</f>
        <v>Y</v>
      </c>
      <c r="I30" s="4" t="str">
        <f>IFERROR(IF(MATCH($G30,コマーシャル!B:B,0),"Y"),"-")</f>
        <v>-</v>
      </c>
      <c r="J30" s="47"/>
      <c r="K30" s="47"/>
      <c r="L30" s="47"/>
      <c r="M30" s="47"/>
      <c r="N30" s="47">
        <f>SUMIF(コンシューマー!$B:$B,全体!$G30,コンシューマー!H:H)</f>
        <v>0</v>
      </c>
      <c r="O30" s="47">
        <f>SUMIF(コンシューマー!$B:$B,全体!$G30,コンシューマー!I:I)</f>
        <v>0</v>
      </c>
      <c r="P30" s="47">
        <f>SUMIF(コンシューマー!$B:$B,全体!$G30,コンシューマー!J:J)</f>
        <v>0</v>
      </c>
      <c r="Q30" s="47">
        <f>SUMIF(コンシューマー!$B:$B,全体!$G30,コンシューマー!K:K)</f>
        <v>0</v>
      </c>
      <c r="R30" s="47">
        <f>SUMIF(コンシューマー!$B:$B,全体!$G30,コンシューマー!L:L)</f>
        <v>0</v>
      </c>
      <c r="S30" s="47">
        <f>SUMIF(コンシューマー!$B:$B,全体!$G30,コンシューマー!M:M)</f>
        <v>0</v>
      </c>
      <c r="T30" s="47">
        <f>SUMIF(コンシューマー!$B:$B,全体!$G30,コンシューマー!N:N)</f>
        <v>0</v>
      </c>
      <c r="U30" s="47">
        <f>SUMIF(コンシューマー!$B:$B,全体!$G30,コンシューマー!O:O)</f>
        <v>0</v>
      </c>
      <c r="V30" s="47">
        <f>SUMIF(コンシューマー!$B:$B,全体!$G30,コンシューマー!P:P)</f>
        <v>0</v>
      </c>
      <c r="W30" s="47">
        <f>SUMIF(コンシューマー!$B:$B,全体!$G30,コンシューマー!Q:Q)</f>
        <v>0</v>
      </c>
      <c r="X30" s="47">
        <f>SUMIF(コンシューマー!$B:$B,全体!$G30,コンシューマー!R:R)</f>
        <v>0</v>
      </c>
      <c r="Y30" s="47">
        <f>SUMIF(コンシューマー!$B:$B,全体!$G30,コンシューマー!S:S)</f>
        <v>0</v>
      </c>
      <c r="Z30" s="47">
        <f>SUMIF(コンシューマー!$B:$B,全体!$G30,コンシューマー!T:T)</f>
        <v>0</v>
      </c>
      <c r="AA30" s="47">
        <f>SUMIF(コンシューマー!$B:$B,全体!$G30,コンシューマー!U:U)</f>
        <v>0</v>
      </c>
      <c r="AB30" s="47">
        <f>SUMIF(コンシューマー!$B:$B,全体!$G30,コンシューマー!V:V)</f>
        <v>0</v>
      </c>
      <c r="AC30" s="47">
        <f>SUMIF(コンシューマー!$B:$B,全体!$G30,コンシューマー!W:W)</f>
        <v>0</v>
      </c>
      <c r="AD30" s="47">
        <f>SUMIF(コンシューマー!$B:$B,全体!$G30,コンシューマー!X:X)</f>
        <v>0</v>
      </c>
      <c r="AE30" s="47">
        <f>SUMIF(コンシューマー!$B:$B,全体!$G30,コンシューマー!Y:Y)</f>
        <v>0</v>
      </c>
      <c r="AF30" s="47">
        <f>SUMIF(コンシューマー!$B:$B,全体!$G30,コンシューマー!Z:Z)</f>
        <v>0</v>
      </c>
      <c r="AG30" s="47">
        <f>SUMIF(コンシューマー!$B:$B,全体!$G30,コンシューマー!AA:AA)</f>
        <v>0</v>
      </c>
      <c r="AH30" s="47"/>
      <c r="AI30" s="47">
        <v>0</v>
      </c>
      <c r="AJ30" s="47"/>
      <c r="AK30" s="47">
        <v>26</v>
      </c>
      <c r="AL30" s="47">
        <v>37.741935483870968</v>
      </c>
      <c r="AM30" s="47">
        <v>15.706666666666663</v>
      </c>
      <c r="AN30" s="47">
        <v>10</v>
      </c>
      <c r="AO30" s="47">
        <v>2</v>
      </c>
      <c r="AP30" s="47">
        <v>12</v>
      </c>
      <c r="AQ30" s="47">
        <v>11</v>
      </c>
      <c r="AR30" s="47">
        <f>SUMIF(結果貼付!$A:$A,G30,結果貼付!$D:$D)</f>
        <v>4</v>
      </c>
      <c r="AS30" s="47">
        <f t="shared" si="27"/>
        <v>8.5714285714285712</v>
      </c>
      <c r="AT30" s="85">
        <f>SUM(SUMIF(コンシューマー!$B:$B,全体!$G30,コンシューマー!AO:AO),SUMIF(コマーシャル!$B:$B,全体!$G30,コマーシャル!AK:AK))</f>
        <v>14.927174887239866</v>
      </c>
      <c r="AU30" s="85">
        <f>SUM(SUMIF(コンシューマー!$B:$B,全体!$G30,コンシューマー!AP:AP),SUMIF(コマーシャル!$B:$B,全体!$G30,コマーシャル!AL:AL))</f>
        <v>17.912609864687838</v>
      </c>
      <c r="AV30" s="85">
        <f>SUM(SUMIF(コンシューマー!$B:$B,全体!$G30,コンシューマー!AQ:AQ),SUMIF(コマーシャル!$B:$B,全体!$G30,コマーシャル!AM:AM))</f>
        <v>15.180123501037883</v>
      </c>
      <c r="AW30" s="85">
        <f>SUM(SUMIF(コンシューマー!$B:$B,全体!$G30,コンシューマー!AR:AR),SUMIF(コマーシャル!$B:$B,全体!$G30,コマーシャル!AN:AN))</f>
        <v>14.880165949505237</v>
      </c>
      <c r="AX30" s="85">
        <f>SUM(SUMIF(コンシューマー!$B:$B,全体!$G30,コンシューマー!AS:AS),SUMIF(コマーシャル!$B:$B,全体!$G30,コマーシャル!AO:AO))</f>
        <v>12.890558867156626</v>
      </c>
      <c r="AY30" s="85">
        <f>SUM(SUMIF(コンシューマー!$B:$B,全体!$G30,コンシューマー!AT:AT),SUMIF(コマーシャル!$B:$B,全体!$G30,コマーシャル!AP:AP))</f>
        <v>12.77445057660791</v>
      </c>
    </row>
    <row r="31" spans="1:52" ht="18.75" outlineLevel="1">
      <c r="A31" s="42"/>
      <c r="B31" s="42"/>
      <c r="C31" s="42"/>
      <c r="D31" s="42"/>
      <c r="E31" s="42"/>
      <c r="G31" s="4" t="s">
        <v>79</v>
      </c>
      <c r="H31" s="4" t="str">
        <f>IFERROR(IF(MATCH($G31,コンシューマー!B:B,0),"Y"),"-")</f>
        <v>Y</v>
      </c>
      <c r="I31" s="4" t="str">
        <f>IFERROR(IF(MATCH($G31,コマーシャル!B:B,0),"Y"),"-")</f>
        <v>Y</v>
      </c>
      <c r="J31" s="47"/>
      <c r="K31" s="47"/>
      <c r="L31" s="47"/>
      <c r="M31" s="47"/>
      <c r="N31" s="47">
        <f>SUMIF(コンシューマー!$B:$B,全体!$G31,コンシューマー!H:H)</f>
        <v>0</v>
      </c>
      <c r="O31" s="47">
        <f>SUMIF(コンシューマー!$B:$B,全体!$G31,コンシューマー!I:I)</f>
        <v>0</v>
      </c>
      <c r="P31" s="47">
        <f>SUMIF(コンシューマー!$B:$B,全体!$G31,コンシューマー!J:J)</f>
        <v>0</v>
      </c>
      <c r="Q31" s="47">
        <f>SUMIF(コンシューマー!$B:$B,全体!$G31,コンシューマー!K:K)</f>
        <v>0</v>
      </c>
      <c r="R31" s="47">
        <f>SUMIF(コンシューマー!$B:$B,全体!$G31,コンシューマー!L:L)</f>
        <v>0</v>
      </c>
      <c r="S31" s="47">
        <f>SUMIF(コンシューマー!$B:$B,全体!$G31,コンシューマー!M:M)</f>
        <v>0</v>
      </c>
      <c r="T31" s="47">
        <f>SUMIF(コンシューマー!$B:$B,全体!$G31,コンシューマー!N:N)</f>
        <v>0</v>
      </c>
      <c r="U31" s="47">
        <f>SUMIF(コンシューマー!$B:$B,全体!$G31,コンシューマー!O:O)</f>
        <v>0</v>
      </c>
      <c r="V31" s="47">
        <f>SUMIF(コンシューマー!$B:$B,全体!$G31,コンシューマー!P:P)</f>
        <v>0</v>
      </c>
      <c r="W31" s="47">
        <f>SUMIF(コンシューマー!$B:$B,全体!$G31,コンシューマー!Q:Q)</f>
        <v>0</v>
      </c>
      <c r="X31" s="47">
        <f>SUMIF(コンシューマー!$B:$B,全体!$G31,コンシューマー!R:R)</f>
        <v>0</v>
      </c>
      <c r="Y31" s="47">
        <f>SUMIF(コンシューマー!$B:$B,全体!$G31,コンシューマー!S:S)</f>
        <v>0</v>
      </c>
      <c r="Z31" s="47">
        <f>SUMIF(コンシューマー!$B:$B,全体!$G31,コンシューマー!T:T)</f>
        <v>0</v>
      </c>
      <c r="AA31" s="47">
        <f>SUMIF(コンシューマー!$B:$B,全体!$G31,コンシューマー!U:U)</f>
        <v>0</v>
      </c>
      <c r="AB31" s="47">
        <f>SUMIF(コンシューマー!$B:$B,全体!$G31,コンシューマー!V:V)</f>
        <v>0</v>
      </c>
      <c r="AC31" s="47">
        <f>SUMIF(コンシューマー!$B:$B,全体!$G31,コンシューマー!W:W)</f>
        <v>0</v>
      </c>
      <c r="AD31" s="47">
        <f>SUMIF(コンシューマー!$B:$B,全体!$G31,コンシューマー!X:X)</f>
        <v>0</v>
      </c>
      <c r="AE31" s="47">
        <f>SUMIF(コンシューマー!$B:$B,全体!$G31,コンシューマー!Y:Y)</f>
        <v>0</v>
      </c>
      <c r="AF31" s="47">
        <f>SUMIF(コンシューマー!$B:$B,全体!$G31,コンシューマー!Z:Z)</f>
        <v>0</v>
      </c>
      <c r="AG31" s="47">
        <f>SUMIF(コンシューマー!$B:$B,全体!$G31,コンシューマー!AA:AA)</f>
        <v>10</v>
      </c>
      <c r="AH31" s="47"/>
      <c r="AI31" s="47">
        <v>34</v>
      </c>
      <c r="AJ31" s="47"/>
      <c r="AK31" s="47">
        <v>76</v>
      </c>
      <c r="AL31" s="47">
        <v>193.54838709677418</v>
      </c>
      <c r="AM31" s="47">
        <v>5.89</v>
      </c>
      <c r="AN31" s="47">
        <v>90</v>
      </c>
      <c r="AO31" s="47">
        <v>118</v>
      </c>
      <c r="AP31" s="47">
        <v>139</v>
      </c>
      <c r="AQ31" s="47">
        <v>87</v>
      </c>
      <c r="AR31" s="47">
        <f>SUMIF(結果貼付!$A:$A,G31,結果貼付!$D:$D)</f>
        <v>96</v>
      </c>
      <c r="AS31" s="47">
        <f t="shared" si="27"/>
        <v>205.71428571428569</v>
      </c>
      <c r="AT31" s="85">
        <f>SUM(SUMIF(コンシューマー!$B:$B,全体!$G31,コンシューマー!AO:AO),SUMIF(コマーシャル!$B:$B,全体!$G31,コマーシャル!AK:AK))</f>
        <v>260</v>
      </c>
      <c r="AU31" s="85">
        <f>SUM(SUMIF(コンシューマー!$B:$B,全体!$G31,コンシューマー!AP:AP),SUMIF(コマーシャル!$B:$B,全体!$G31,コマーシャル!AL:AL))</f>
        <v>310</v>
      </c>
      <c r="AV31" s="85">
        <f>SUM(SUMIF(コンシューマー!$B:$B,全体!$G31,コンシューマー!AQ:AQ),SUMIF(コマーシャル!$B:$B,全体!$G31,コマーシャル!AM:AM))</f>
        <v>264.23637787640325</v>
      </c>
      <c r="AW31" s="85">
        <f>SUM(SUMIF(コンシューマー!$B:$B,全体!$G31,コンシューマー!AR:AR),SUMIF(コマーシャル!$B:$B,全体!$G31,コマーシャル!AN:AN))</f>
        <v>259.2126953343527</v>
      </c>
      <c r="AX31" s="85">
        <f>SUM(SUMIF(コンシューマー!$B:$B,全体!$G31,コンシューマー!AS:AS),SUMIF(コマーシャル!$B:$B,全体!$G31,コマーシャル!AO:AO))</f>
        <v>225.89079923917501</v>
      </c>
      <c r="AY31" s="85">
        <f>SUM(SUMIF(コンシューマー!$B:$B,全体!$G31,コンシューマー!AT:AT),SUMIF(コマーシャル!$B:$B,全体!$G31,コマーシャル!AP:AP))</f>
        <v>223.94622011710737</v>
      </c>
    </row>
    <row r="32" spans="1:52" ht="18.75" outlineLevel="1">
      <c r="A32" s="42">
        <f>SUMIFS(SAP貼付!K:K,SAP貼付!C:C,全体!G32)</f>
        <v>6859</v>
      </c>
      <c r="B32" s="42">
        <f>SUMIFS(VGAMBFCST貼付!D:D,VGAMBFCST貼付!B:B,G32,VGAMBFCST貼付!C:C,全体!$B$20)</f>
        <v>7035</v>
      </c>
      <c r="C32" s="42">
        <f>SUMIFS(VGAMBFCST貼付!D:D,VGAMBFCST貼付!B:B,G32,VGAMBFCST貼付!C:C,全体!$C$20)</f>
        <v>0</v>
      </c>
      <c r="D32" s="42">
        <f t="shared" ref="D32:D38" si="28">SUM(A32:C32)</f>
        <v>13894</v>
      </c>
      <c r="E32" s="42" t="str">
        <f>IFERROR(D32-SUM(#REF!)," ")</f>
        <v xml:space="preserve"> </v>
      </c>
      <c r="G32" s="4" t="s">
        <v>80</v>
      </c>
      <c r="H32" s="4" t="str">
        <f>IFERROR(IF(MATCH($G32,コンシューマー!B:B,0),"Y"),"-")</f>
        <v>Y</v>
      </c>
      <c r="I32" s="4" t="str">
        <f>IFERROR(IF(MATCH($G32,コマーシャル!B:B,0),"Y"),"-")</f>
        <v>-</v>
      </c>
      <c r="J32" s="47">
        <f>SUMIF(コンシューマー!$B:$B,全体!$G32,コンシューマー!D:D)</f>
        <v>5947</v>
      </c>
      <c r="K32" s="47">
        <f>SUMIF(コンシューマー!$B:$B,全体!$G32,コンシューマー!E:E)</f>
        <v>5107</v>
      </c>
      <c r="L32" s="47">
        <f>SUMIF(コンシューマー!$B:$B,全体!$G32,コンシューマー!F:F)</f>
        <v>3821</v>
      </c>
      <c r="M32" s="47">
        <f>SUMIF(コンシューマー!$B:$B,全体!$G32,コンシューマー!G:G)</f>
        <v>4902</v>
      </c>
      <c r="N32" s="47">
        <f>SUMIF(コンシューマー!$B:$B,全体!$G32,コンシューマー!H:H)</f>
        <v>6782</v>
      </c>
      <c r="O32" s="47">
        <f>SUMIF(コンシューマー!$B:$B,全体!$G32,コンシューマー!I:I)</f>
        <v>6634</v>
      </c>
      <c r="P32" s="47">
        <f>SUMIF(コンシューマー!$B:$B,全体!$G32,コンシューマー!J:J)</f>
        <v>4651</v>
      </c>
      <c r="Q32" s="47">
        <f>SUMIF(コンシューマー!$B:$B,全体!$G32,コンシューマー!K:K)</f>
        <v>5233</v>
      </c>
      <c r="R32" s="47">
        <f>SUMIF(コンシューマー!$B:$B,全体!$G32,コンシューマー!L:L)</f>
        <v>4041</v>
      </c>
      <c r="S32" s="47">
        <f>SUMIF(コンシューマー!$B:$B,全体!$G32,コンシューマー!M:M)</f>
        <v>3442</v>
      </c>
      <c r="T32" s="47">
        <f>SUMIF(コンシューマー!$B:$B,全体!$G32,コンシューマー!N:N)</f>
        <v>3586</v>
      </c>
      <c r="U32" s="47">
        <f>SUMIF(コンシューマー!$B:$B,全体!$G32,コンシューマー!O:O)</f>
        <v>4650</v>
      </c>
      <c r="V32" s="47">
        <f>SUMIF(コンシューマー!$B:$B,全体!$G32,コンシューマー!P:P)</f>
        <v>2681</v>
      </c>
      <c r="W32" s="47">
        <f>SUMIF(コンシューマー!$B:$B,全体!$G32,コンシューマー!Q:Q)</f>
        <v>3179</v>
      </c>
      <c r="X32" s="47">
        <f>SUMIF(コンシューマー!$B:$B,全体!$G32,コンシューマー!R:R)</f>
        <v>3887</v>
      </c>
      <c r="Y32" s="47">
        <f>SUMIF(コンシューマー!$B:$B,全体!$G32,コンシューマー!S:S)</f>
        <v>2269</v>
      </c>
      <c r="Z32" s="47">
        <f>SUMIF(コンシューマー!$B:$B,全体!$G32,コンシューマー!T:T)</f>
        <v>4072</v>
      </c>
      <c r="AA32" s="47">
        <f>SUMIF(コンシューマー!$B:$B,全体!$G32,コンシューマー!U:U)</f>
        <v>3080</v>
      </c>
      <c r="AB32" s="47">
        <f>SUMIF(コンシューマー!$B:$B,全体!$G32,コンシューマー!V:V)</f>
        <v>7614</v>
      </c>
      <c r="AC32" s="47">
        <f>SUMIF(コンシューマー!$B:$B,全体!$G32,コンシューマー!W:W)</f>
        <v>7504</v>
      </c>
      <c r="AD32" s="47">
        <f>SUMIF(コンシューマー!$B:$B,全体!$G32,コンシューマー!X:X)</f>
        <v>3452</v>
      </c>
      <c r="AE32" s="47">
        <f>SUMIF(コンシューマー!$B:$B,全体!$G32,コンシューマー!Y:Y)</f>
        <v>1306</v>
      </c>
      <c r="AF32" s="47">
        <f>SUMIF(コンシューマー!$B:$B,全体!$G32,コンシューマー!Z:Z)</f>
        <v>1454</v>
      </c>
      <c r="AG32" s="47">
        <f>SUMIF(コンシューマー!$B:$B,全体!$G32,コンシューマー!AA:AA)</f>
        <v>284</v>
      </c>
      <c r="AH32" s="47"/>
      <c r="AI32" s="47">
        <v>311</v>
      </c>
      <c r="AJ32" s="47"/>
      <c r="AK32" s="47">
        <v>33</v>
      </c>
      <c r="AL32" s="47">
        <v>5.806451612903226</v>
      </c>
      <c r="AM32" s="47">
        <v>0</v>
      </c>
      <c r="AN32" s="47">
        <v>0</v>
      </c>
      <c r="AO32" s="47">
        <v>-2</v>
      </c>
      <c r="AP32" s="47">
        <v>0</v>
      </c>
      <c r="AQ32" s="47">
        <v>0</v>
      </c>
      <c r="AR32" s="47">
        <f>SUMIF(結果貼付!$A:$A,G32,結果貼付!$D:$D)</f>
        <v>-1</v>
      </c>
      <c r="AS32" s="47">
        <f t="shared" ref="AS32:AS75" si="29">(AR32/AS$2)*AS$1</f>
        <v>-2.1428571428571428</v>
      </c>
      <c r="AT32" s="85">
        <f>SUM(SUMIF(コンシューマー!$B:$B,全体!$G32,コンシューマー!AO:AO),SUMIF(コマーシャル!$B:$B,全体!$G32,コマーシャル!AK:AK))</f>
        <v>0</v>
      </c>
      <c r="AU32" s="85">
        <f>SUM(SUMIF(コンシューマー!$B:$B,全体!$G32,コンシューマー!AP:AP),SUMIF(コマーシャル!$B:$B,全体!$G32,コマーシャル!AL:AL))</f>
        <v>0</v>
      </c>
      <c r="AV32" s="85">
        <f>SUM(SUMIF(コンシューマー!$B:$B,全体!$G32,コンシューマー!AQ:AQ),SUMIF(コマーシャル!$B:$B,全体!$G32,コマーシャル!AM:AM))</f>
        <v>0</v>
      </c>
      <c r="AW32" s="85">
        <f>SUM(SUMIF(コンシューマー!$B:$B,全体!$G32,コンシューマー!AR:AR),SUMIF(コマーシャル!$B:$B,全体!$G32,コマーシャル!AN:AN))</f>
        <v>0</v>
      </c>
      <c r="AX32" s="85">
        <f>SUM(SUMIF(コンシューマー!$B:$B,全体!$G32,コンシューマー!AS:AS),SUMIF(コマーシャル!$B:$B,全体!$G32,コマーシャル!AO:AO))</f>
        <v>0</v>
      </c>
      <c r="AY32" s="85">
        <f>SUM(SUMIF(コンシューマー!$B:$B,全体!$G32,コンシューマー!AT:AT),SUMIF(コマーシャル!$B:$B,全体!$G32,コマーシャル!AP:AP))</f>
        <v>0</v>
      </c>
    </row>
    <row r="33" spans="1:52" ht="18.75" outlineLevel="1">
      <c r="A33" s="42">
        <f>SUMIFS(SAP貼付!K:K,SAP貼付!C:C,全体!G33)</f>
        <v>14779</v>
      </c>
      <c r="B33" s="42">
        <f>SUMIFS(VGAMBFCST貼付!D:D,VGAMBFCST貼付!B:B,G33,VGAMBFCST貼付!C:C,全体!$B$20)</f>
        <v>798</v>
      </c>
      <c r="C33" s="42">
        <f>SUMIFS(VGAMBFCST貼付!D:D,VGAMBFCST貼付!B:B,G33,VGAMBFCST貼付!C:C,全体!$C$20)</f>
        <v>0</v>
      </c>
      <c r="D33" s="42">
        <f t="shared" si="28"/>
        <v>15577</v>
      </c>
      <c r="E33" s="42" t="str">
        <f>IFERROR(D33-SUM(#REF!)," ")</f>
        <v xml:space="preserve"> </v>
      </c>
      <c r="G33" s="4" t="s">
        <v>81</v>
      </c>
      <c r="H33" s="4" t="str">
        <f>IFERROR(IF(MATCH($G33,コンシューマー!B:B,0),"Y"),"-")</f>
        <v>Y</v>
      </c>
      <c r="I33" s="4" t="str">
        <f>IFERROR(IF(MATCH($G33,コマーシャル!B:B,0),"Y"),"-")</f>
        <v>-</v>
      </c>
      <c r="J33" s="47">
        <f>SUMIF(コンシューマー!$B:$B,全体!$G33,コンシューマー!D:D)</f>
        <v>1389</v>
      </c>
      <c r="K33" s="47">
        <f>SUMIF(コンシューマー!$B:$B,全体!$G33,コンシューマー!E:E)</f>
        <v>1578</v>
      </c>
      <c r="L33" s="47">
        <f>SUMIF(コンシューマー!$B:$B,全体!$G33,コンシューマー!F:F)</f>
        <v>1454</v>
      </c>
      <c r="M33" s="47">
        <f>SUMIF(コンシューマー!$B:$B,全体!$G33,コンシューマー!G:G)</f>
        <v>1777</v>
      </c>
      <c r="N33" s="47">
        <f>SUMIF(コンシューマー!$B:$B,全体!$G33,コンシューマー!H:H)</f>
        <v>2661</v>
      </c>
      <c r="O33" s="47">
        <f>SUMIF(コンシューマー!$B:$B,全体!$G33,コンシューマー!I:I)</f>
        <v>2951</v>
      </c>
      <c r="P33" s="47">
        <f>SUMIF(コンシューマー!$B:$B,全体!$G33,コンシューマー!J:J)</f>
        <v>2018</v>
      </c>
      <c r="Q33" s="47">
        <f>SUMIF(コンシューマー!$B:$B,全体!$G33,コンシューマー!K:K)</f>
        <v>2292</v>
      </c>
      <c r="R33" s="47">
        <f>SUMIF(コンシューマー!$B:$B,全体!$G33,コンシューマー!L:L)</f>
        <v>2401</v>
      </c>
      <c r="S33" s="47">
        <f>SUMIF(コンシューマー!$B:$B,全体!$G33,コンシューマー!M:M)</f>
        <v>1944</v>
      </c>
      <c r="T33" s="47">
        <f>SUMIF(コンシューマー!$B:$B,全体!$G33,コンシューマー!N:N)</f>
        <v>2259</v>
      </c>
      <c r="U33" s="47">
        <f>SUMIF(コンシューマー!$B:$B,全体!$G33,コンシューマー!O:O)</f>
        <v>3579</v>
      </c>
      <c r="V33" s="47">
        <f>SUMIF(コンシューマー!$B:$B,全体!$G33,コンシューマー!P:P)</f>
        <v>2639</v>
      </c>
      <c r="W33" s="47">
        <f>SUMIF(コンシューマー!$B:$B,全体!$G33,コンシューマー!Q:Q)</f>
        <v>2412</v>
      </c>
      <c r="X33" s="47">
        <f>SUMIF(コンシューマー!$B:$B,全体!$G33,コンシューマー!R:R)</f>
        <v>2315</v>
      </c>
      <c r="Y33" s="47">
        <f>SUMIF(コンシューマー!$B:$B,全体!$G33,コンシューマー!S:S)</f>
        <v>1664</v>
      </c>
      <c r="Z33" s="47">
        <f>SUMIF(コンシューマー!$B:$B,全体!$G33,コンシューマー!T:T)</f>
        <v>3117</v>
      </c>
      <c r="AA33" s="47">
        <f>SUMIF(コンシューマー!$B:$B,全体!$G33,コンシューマー!U:U)</f>
        <v>2469</v>
      </c>
      <c r="AB33" s="47">
        <f>SUMIF(コンシューマー!$B:$B,全体!$G33,コンシューマー!V:V)</f>
        <v>3675</v>
      </c>
      <c r="AC33" s="47">
        <f>SUMIF(コンシューマー!$B:$B,全体!$G33,コンシューマー!W:W)</f>
        <v>7581</v>
      </c>
      <c r="AD33" s="47">
        <f>SUMIF(コンシューマー!$B:$B,全体!$G33,コンシューマー!X:X)</f>
        <v>3789</v>
      </c>
      <c r="AE33" s="47">
        <f>SUMIF(コンシューマー!$B:$B,全体!$G33,コンシューマー!Y:Y)</f>
        <v>2482</v>
      </c>
      <c r="AF33" s="47">
        <f>SUMIF(コンシューマー!$B:$B,全体!$G33,コンシューマー!Z:Z)</f>
        <v>2589</v>
      </c>
      <c r="AG33" s="47">
        <f>SUMIF(コンシューマー!$B:$B,全体!$G33,コンシューマー!AA:AA)</f>
        <v>1271</v>
      </c>
      <c r="AH33" s="47"/>
      <c r="AI33" s="47">
        <v>223</v>
      </c>
      <c r="AJ33" s="47"/>
      <c r="AK33" s="47">
        <v>19</v>
      </c>
      <c r="AL33" s="47">
        <v>-0.967741935483871</v>
      </c>
      <c r="AM33" s="47">
        <v>21.596666666666664</v>
      </c>
      <c r="AN33" s="47">
        <v>0</v>
      </c>
      <c r="AO33" s="47">
        <v>51</v>
      </c>
      <c r="AP33" s="47">
        <v>0</v>
      </c>
      <c r="AQ33" s="47">
        <v>-1</v>
      </c>
      <c r="AR33" s="47">
        <f>SUMIF(結果貼付!$A:$A,G33,結果貼付!$D:$D)</f>
        <v>0</v>
      </c>
      <c r="AS33" s="47">
        <f t="shared" si="29"/>
        <v>0</v>
      </c>
      <c r="AT33" s="85">
        <f>SUM(SUMIF(コンシューマー!$B:$B,全体!$G33,コンシューマー!AO:AO),SUMIF(コマーシャル!$B:$B,全体!$G33,コマーシャル!AK:AK))</f>
        <v>0</v>
      </c>
      <c r="AU33" s="85">
        <f>SUM(SUMIF(コンシューマー!$B:$B,全体!$G33,コンシューマー!AP:AP),SUMIF(コマーシャル!$B:$B,全体!$G33,コマーシャル!AL:AL))</f>
        <v>0</v>
      </c>
      <c r="AV33" s="85">
        <f>SUM(SUMIF(コンシューマー!$B:$B,全体!$G33,コンシューマー!AQ:AQ),SUMIF(コマーシャル!$B:$B,全体!$G33,コマーシャル!AM:AM))</f>
        <v>0</v>
      </c>
      <c r="AW33" s="85">
        <f>SUM(SUMIF(コンシューマー!$B:$B,全体!$G33,コンシューマー!AR:AR),SUMIF(コマーシャル!$B:$B,全体!$G33,コマーシャル!AN:AN))</f>
        <v>0</v>
      </c>
      <c r="AX33" s="85">
        <f>SUM(SUMIF(コンシューマー!$B:$B,全体!$G33,コンシューマー!AS:AS),SUMIF(コマーシャル!$B:$B,全体!$G33,コマーシャル!AO:AO))</f>
        <v>0</v>
      </c>
      <c r="AY33" s="85">
        <f>SUM(SUMIF(コンシューマー!$B:$B,全体!$G33,コンシューマー!AT:AT),SUMIF(コマーシャル!$B:$B,全体!$G33,コマーシャル!AP:AP))</f>
        <v>0</v>
      </c>
    </row>
    <row r="34" spans="1:52" ht="18.75" outlineLevel="1">
      <c r="A34" s="42">
        <f>SUMIFS(SAP貼付!K:K,SAP貼付!C:C,全体!G34)</f>
        <v>3835</v>
      </c>
      <c r="B34" s="42">
        <f>SUMIFS(VGAMBFCST貼付!D:D,VGAMBFCST貼付!B:B,G34,VGAMBFCST貼付!C:C,全体!$B$20)</f>
        <v>216</v>
      </c>
      <c r="C34" s="42">
        <f>SUMIFS(VGAMBFCST貼付!D:D,VGAMBFCST貼付!B:B,G34,VGAMBFCST貼付!C:C,全体!$C$20)</f>
        <v>0</v>
      </c>
      <c r="D34" s="42">
        <f t="shared" si="28"/>
        <v>4051</v>
      </c>
      <c r="E34" s="42" t="str">
        <f>IFERROR(D34-SUM(#REF!)," ")</f>
        <v xml:space="preserve"> </v>
      </c>
      <c r="G34" s="4" t="s">
        <v>82</v>
      </c>
      <c r="H34" s="4" t="str">
        <f>IFERROR(IF(MATCH($G34,コンシューマー!B:B,0),"Y"),"-")</f>
        <v>Y</v>
      </c>
      <c r="I34" s="4" t="str">
        <f>IFERROR(IF(MATCH($G34,コマーシャル!B:B,0),"Y"),"-")</f>
        <v>Y</v>
      </c>
      <c r="J34" s="47">
        <f>SUMIF(コンシューマー!$B:$B,全体!$G34,コンシューマー!D:D)</f>
        <v>0</v>
      </c>
      <c r="K34" s="47">
        <f>SUMIF(コンシューマー!$B:$B,全体!$G34,コンシューマー!E:E)</f>
        <v>0</v>
      </c>
      <c r="L34" s="47">
        <f>SUMIF(コンシューマー!$B:$B,全体!$G34,コンシューマー!F:F)</f>
        <v>0</v>
      </c>
      <c r="M34" s="47">
        <f>SUMIF(コンシューマー!$B:$B,全体!$G34,コンシューマー!G:G)</f>
        <v>0</v>
      </c>
      <c r="N34" s="47">
        <f>SUMIF(コンシューマー!$B:$B,全体!$G34,コンシューマー!H:H)</f>
        <v>0</v>
      </c>
      <c r="O34" s="47">
        <f>SUMIF(コンシューマー!$B:$B,全体!$G34,コンシューマー!I:I)</f>
        <v>0</v>
      </c>
      <c r="P34" s="47">
        <f>SUMIF(コンシューマー!$B:$B,全体!$G34,コンシューマー!J:J)</f>
        <v>0</v>
      </c>
      <c r="Q34" s="47">
        <f>SUMIF(コンシューマー!$B:$B,全体!$G34,コンシューマー!K:K)</f>
        <v>0</v>
      </c>
      <c r="R34" s="47">
        <f>SUMIF(コンシューマー!$B:$B,全体!$G34,コンシューマー!L:L)</f>
        <v>0</v>
      </c>
      <c r="S34" s="47">
        <f>SUMIF(コンシューマー!$B:$B,全体!$G34,コンシューマー!M:M)</f>
        <v>183</v>
      </c>
      <c r="T34" s="47">
        <f>SUMIF(コンシューマー!$B:$B,全体!$G34,コンシューマー!N:N)</f>
        <v>564</v>
      </c>
      <c r="U34" s="47">
        <f>SUMIF(コンシューマー!$B:$B,全体!$G34,コンシューマー!O:O)</f>
        <v>705</v>
      </c>
      <c r="V34" s="47">
        <f>SUMIF(コンシューマー!$B:$B,全体!$G34,コンシューマー!P:P)</f>
        <v>489</v>
      </c>
      <c r="W34" s="47">
        <f>SUMIF(コンシューマー!$B:$B,全体!$G34,コンシューマー!Q:Q)</f>
        <v>564</v>
      </c>
      <c r="X34" s="47">
        <f>SUMIF(コンシューマー!$B:$B,全体!$G34,コンシューマー!R:R)</f>
        <v>708</v>
      </c>
      <c r="Y34" s="47">
        <f>SUMIF(コンシューマー!$B:$B,全体!$G34,コンシューマー!S:S)</f>
        <v>634</v>
      </c>
      <c r="Z34" s="47">
        <f>SUMIF(コンシューマー!$B:$B,全体!$G34,コンシューマー!T:T)</f>
        <v>770</v>
      </c>
      <c r="AA34" s="47">
        <f>SUMIF(コンシューマー!$B:$B,全体!$G34,コンシューマー!U:U)</f>
        <v>859</v>
      </c>
      <c r="AB34" s="47">
        <f>SUMIF(コンシューマー!$B:$B,全体!$G34,コンシューマー!V:V)</f>
        <v>627</v>
      </c>
      <c r="AC34" s="47">
        <f>SUMIF(コンシューマー!$B:$B,全体!$G34,コンシューマー!W:W)</f>
        <v>1031</v>
      </c>
      <c r="AD34" s="47">
        <f>SUMIF(コンシューマー!$B:$B,全体!$G34,コンシューマー!X:X)</f>
        <v>574</v>
      </c>
      <c r="AE34" s="47">
        <f>SUMIF(コンシューマー!$B:$B,全体!$G34,コンシューマー!Y:Y)</f>
        <v>520</v>
      </c>
      <c r="AF34" s="47">
        <f>SUMIF(コンシューマー!$B:$B,全体!$G34,コンシューマー!Z:Z)</f>
        <v>529</v>
      </c>
      <c r="AG34" s="47">
        <f>SUMIF(コンシューマー!$B:$B,全体!$G34,コンシューマー!AA:AA)</f>
        <v>816</v>
      </c>
      <c r="AH34" s="47"/>
      <c r="AI34" s="47">
        <v>1198</v>
      </c>
      <c r="AJ34" s="47"/>
      <c r="AK34" s="47">
        <v>844</v>
      </c>
      <c r="AL34" s="47">
        <v>1163.2258064516129</v>
      </c>
      <c r="AM34" s="47">
        <v>1083.4891666666665</v>
      </c>
      <c r="AN34" s="47">
        <v>423</v>
      </c>
      <c r="AO34" s="47">
        <v>526</v>
      </c>
      <c r="AP34" s="47">
        <v>276</v>
      </c>
      <c r="AQ34" s="47">
        <v>340</v>
      </c>
      <c r="AR34" s="47">
        <f>SUMIF(結果貼付!$A:$A,G34,結果貼付!$D:$D)</f>
        <v>179</v>
      </c>
      <c r="AS34" s="47">
        <f t="shared" si="29"/>
        <v>383.57142857142861</v>
      </c>
      <c r="AT34" s="85">
        <f>SUM(SUMIF(コンシューマー!$B:$B,全体!$G34,コンシューマー!AO:AO),SUMIF(コマーシャル!$B:$B,全体!$G34,コマーシャル!AK:AK))</f>
        <v>450</v>
      </c>
      <c r="AU34" s="85">
        <f>SUM(SUMIF(コンシューマー!$B:$B,全体!$G34,コンシューマー!AP:AP),SUMIF(コマーシャル!$B:$B,全体!$G34,コマーシャル!AL:AL))</f>
        <v>561</v>
      </c>
      <c r="AV34" s="85">
        <f>SUM(SUMIF(コンシューマー!$B:$B,全体!$G34,コンシューマー!AQ:AQ),SUMIF(コマーシャル!$B:$B,全体!$G34,コマーシャル!AM:AM))</f>
        <v>456.77820460224513</v>
      </c>
      <c r="AW34" s="85">
        <f>SUM(SUMIF(コンシューマー!$B:$B,全体!$G34,コンシューマー!AR:AR),SUMIF(コマーシャル!$B:$B,全体!$G34,コマーシャル!AN:AN))</f>
        <v>448.74031253496435</v>
      </c>
      <c r="AX34" s="85">
        <f>SUM(SUMIF(コンシューマー!$B:$B,全体!$G34,コンシューマー!AS:AS),SUMIF(コマーシャル!$B:$B,全体!$G34,コマーシャル!AO:AO))</f>
        <v>405.42527878268004</v>
      </c>
      <c r="AY34" s="85">
        <f>SUM(SUMIF(コンシューマー!$B:$B,全体!$G34,コンシューマー!AT:AT),SUMIF(コマーシャル!$B:$B,全体!$G34,コマーシャル!AP:AP))</f>
        <v>402.3139521873718</v>
      </c>
    </row>
    <row r="35" spans="1:52" ht="18.75" outlineLevel="1">
      <c r="A35" s="42">
        <f>SUMIFS(SAP貼付!K:K,SAP貼付!C:C,全体!G35)</f>
        <v>270</v>
      </c>
      <c r="B35" s="42">
        <f>SUMIFS(VGAMBFCST貼付!D:D,VGAMBFCST貼付!B:B,G35,VGAMBFCST貼付!C:C,全体!$B$20)</f>
        <v>16</v>
      </c>
      <c r="C35" s="42">
        <f>SUMIFS(VGAMBFCST貼付!D:D,VGAMBFCST貼付!B:B,G35,VGAMBFCST貼付!C:C,全体!$C$20)</f>
        <v>0</v>
      </c>
      <c r="D35" s="42">
        <f t="shared" si="28"/>
        <v>286</v>
      </c>
      <c r="E35" s="42" t="str">
        <f>IFERROR(D35-SUM(#REF!)," ")</f>
        <v xml:space="preserve"> </v>
      </c>
      <c r="G35" s="4" t="s">
        <v>83</v>
      </c>
      <c r="H35" s="4" t="str">
        <f>IFERROR(IF(MATCH($G35,コンシューマー!B:B,0),"Y"),"-")</f>
        <v>Y</v>
      </c>
      <c r="I35" s="4" t="str">
        <f>IFERROR(IF(MATCH($G35,コマーシャル!B:B,0),"Y"),"-")</f>
        <v>Y</v>
      </c>
      <c r="J35" s="47">
        <f>SUMIF(コンシューマー!$B:$B,全体!$G35,コンシューマー!D:D)</f>
        <v>0</v>
      </c>
      <c r="K35" s="47">
        <f>SUMIF(コンシューマー!$B:$B,全体!$G35,コンシューマー!E:E)</f>
        <v>0</v>
      </c>
      <c r="L35" s="47">
        <f>SUMIF(コンシューマー!$B:$B,全体!$G35,コンシューマー!F:F)</f>
        <v>0</v>
      </c>
      <c r="M35" s="47">
        <f>SUMIF(コンシューマー!$B:$B,全体!$G35,コンシューマー!G:G)</f>
        <v>0</v>
      </c>
      <c r="N35" s="47">
        <f>SUMIF(コンシューマー!$B:$B,全体!$G35,コンシューマー!H:H)</f>
        <v>0</v>
      </c>
      <c r="O35" s="47">
        <f>SUMIF(コンシューマー!$B:$B,全体!$G35,コンシューマー!I:I)</f>
        <v>0</v>
      </c>
      <c r="P35" s="47">
        <f>SUMIF(コンシューマー!$B:$B,全体!$G35,コンシューマー!J:J)</f>
        <v>0</v>
      </c>
      <c r="Q35" s="47">
        <f>SUMIF(コンシューマー!$B:$B,全体!$G35,コンシューマー!K:K)</f>
        <v>0</v>
      </c>
      <c r="R35" s="47">
        <f>SUMIF(コンシューマー!$B:$B,全体!$G35,コンシューマー!L:L)</f>
        <v>0</v>
      </c>
      <c r="S35" s="47">
        <f>SUMIF(コンシューマー!$B:$B,全体!$G35,コンシューマー!M:M)</f>
        <v>0</v>
      </c>
      <c r="T35" s="47">
        <f>SUMIF(コンシューマー!$B:$B,全体!$G35,コンシューマー!N:N)</f>
        <v>0</v>
      </c>
      <c r="U35" s="47">
        <f>SUMIF(コンシューマー!$B:$B,全体!$G35,コンシューマー!O:O)</f>
        <v>0</v>
      </c>
      <c r="V35" s="47">
        <f>SUMIF(コンシューマー!$B:$B,全体!$G35,コンシューマー!P:P)</f>
        <v>0</v>
      </c>
      <c r="W35" s="47">
        <f>SUMIF(コンシューマー!$B:$B,全体!$G35,コンシューマー!Q:Q)</f>
        <v>0</v>
      </c>
      <c r="X35" s="47">
        <f>SUMIF(コンシューマー!$B:$B,全体!$G35,コンシューマー!R:R)</f>
        <v>0</v>
      </c>
      <c r="Y35" s="47">
        <f>SUMIF(コンシューマー!$B:$B,全体!$G35,コンシューマー!S:S)</f>
        <v>9</v>
      </c>
      <c r="Z35" s="47">
        <f>SUMIF(コンシューマー!$B:$B,全体!$G35,コンシューマー!T:T)</f>
        <v>17</v>
      </c>
      <c r="AA35" s="47">
        <f>SUMIF(コンシューマー!$B:$B,全体!$G35,コンシューマー!U:U)</f>
        <v>17</v>
      </c>
      <c r="AB35" s="47">
        <f>SUMIF(コンシューマー!$B:$B,全体!$G35,コンシューマー!V:V)</f>
        <v>45</v>
      </c>
      <c r="AC35" s="47">
        <f>SUMIF(コンシューマー!$B:$B,全体!$G35,コンシューマー!W:W)</f>
        <v>55</v>
      </c>
      <c r="AD35" s="47">
        <f>SUMIF(コンシューマー!$B:$B,全体!$G35,コンシューマー!X:X)</f>
        <v>36</v>
      </c>
      <c r="AE35" s="47">
        <f>SUMIF(コンシューマー!$B:$B,全体!$G35,コンシューマー!Y:Y)</f>
        <v>61</v>
      </c>
      <c r="AF35" s="47">
        <f>SUMIF(コンシューマー!$B:$B,全体!$G35,コンシューマー!Z:Z)</f>
        <v>53</v>
      </c>
      <c r="AG35" s="47">
        <f>SUMIF(コンシューマー!$B:$B,全体!$G35,コンシューマー!AA:AA)</f>
        <v>53</v>
      </c>
      <c r="AH35" s="47"/>
      <c r="AI35" s="47">
        <v>81</v>
      </c>
      <c r="AJ35" s="47"/>
      <c r="AK35" s="47">
        <v>54</v>
      </c>
      <c r="AL35" s="47">
        <v>54.193548387096776</v>
      </c>
      <c r="AM35" s="47">
        <v>49.57416666666667</v>
      </c>
      <c r="AN35" s="47">
        <v>85</v>
      </c>
      <c r="AO35" s="47">
        <v>99</v>
      </c>
      <c r="AP35" s="47">
        <v>22</v>
      </c>
      <c r="AQ35" s="47">
        <v>75</v>
      </c>
      <c r="AR35" s="47">
        <f>SUMIF(結果貼付!$A:$A,G35,結果貼付!$D:$D)</f>
        <v>3</v>
      </c>
      <c r="AS35" s="47">
        <f t="shared" si="29"/>
        <v>6.4285714285714279</v>
      </c>
      <c r="AT35" s="85">
        <f>SUM(SUMIF(コンシューマー!$B:$B,全体!$G35,コンシューマー!AO:AO),SUMIF(コマーシャル!$B:$B,全体!$G35,コマーシャル!AK:AK))</f>
        <v>7.2057599999999988</v>
      </c>
      <c r="AU35" s="85">
        <f>SUM(SUMIF(コンシューマー!$B:$B,全体!$G35,コンシューマー!AP:AP),SUMIF(コマーシャル!$B:$B,全体!$G35,コマーシャル!AL:AL))</f>
        <v>0</v>
      </c>
      <c r="AV35" s="85">
        <f>SUM(SUMIF(コンシューマー!$B:$B,全体!$G35,コンシューマー!AQ:AQ),SUMIF(コマーシャル!$B:$B,全体!$G35,コマーシャル!AM:AM))</f>
        <v>0</v>
      </c>
      <c r="AW35" s="85">
        <f>SUM(SUMIF(コンシューマー!$B:$B,全体!$G35,コンシューマー!AR:AR),SUMIF(コマーシャル!$B:$B,全体!$G35,コマーシャル!AN:AN))</f>
        <v>0</v>
      </c>
      <c r="AX35" s="85">
        <f>SUM(SUMIF(コンシューマー!$B:$B,全体!$G35,コンシューマー!AS:AS),SUMIF(コマーシャル!$B:$B,全体!$G35,コマーシャル!AO:AO))</f>
        <v>0</v>
      </c>
      <c r="AY35" s="85">
        <f>SUM(SUMIF(コンシューマー!$B:$B,全体!$G35,コンシューマー!AT:AT),SUMIF(コマーシャル!$B:$B,全体!$G35,コマーシャル!AP:AP))</f>
        <v>0</v>
      </c>
    </row>
    <row r="36" spans="1:52" ht="18.75" outlineLevel="1">
      <c r="A36" s="42">
        <f>SUMIFS(SAP貼付!K:K,SAP貼付!C:C,全体!G36)</f>
        <v>53</v>
      </c>
      <c r="B36" s="42">
        <f>SUMIFS(VGAMBFCST貼付!D:D,VGAMBFCST貼付!B:B,G36,VGAMBFCST貼付!C:C,全体!$B$20)</f>
        <v>0</v>
      </c>
      <c r="C36" s="42">
        <f>SUMIFS(VGAMBFCST貼付!D:D,VGAMBFCST貼付!B:B,G36,VGAMBFCST貼付!C:C,全体!$C$20)</f>
        <v>0</v>
      </c>
      <c r="D36" s="42">
        <f t="shared" si="28"/>
        <v>53</v>
      </c>
      <c r="E36" s="42" t="str">
        <f>IFERROR(D36-SUM(#REF!)," ")</f>
        <v xml:space="preserve"> </v>
      </c>
      <c r="G36" s="4" t="s">
        <v>84</v>
      </c>
      <c r="H36" s="4" t="str">
        <f>IFERROR(IF(MATCH($G36,コンシューマー!B:B,0),"Y"),"-")</f>
        <v>-</v>
      </c>
      <c r="I36" s="4" t="str">
        <f>IFERROR(IF(MATCH($G36,コマーシャル!B:B,0),"Y"),"-")</f>
        <v>Y</v>
      </c>
      <c r="J36" s="47">
        <f>SUMIF(コンシューマー!$B:$B,全体!$G36,コンシューマー!D:D)</f>
        <v>0</v>
      </c>
      <c r="K36" s="47">
        <f>SUMIF(コンシューマー!$B:$B,全体!$G36,コンシューマー!E:E)</f>
        <v>0</v>
      </c>
      <c r="L36" s="47">
        <f>SUMIF(コンシューマー!$B:$B,全体!$G36,コンシューマー!F:F)</f>
        <v>0</v>
      </c>
      <c r="M36" s="47">
        <f>SUMIF(コンシューマー!$B:$B,全体!$G36,コンシューマー!G:G)</f>
        <v>0</v>
      </c>
      <c r="N36" s="47">
        <f>SUMIF(コンシューマー!$B:$B,全体!$G36,コンシューマー!H:H)</f>
        <v>0</v>
      </c>
      <c r="O36" s="47">
        <f>SUMIF(コンシューマー!$B:$B,全体!$G36,コンシューマー!I:I)</f>
        <v>0</v>
      </c>
      <c r="P36" s="47">
        <f>SUMIF(コンシューマー!$B:$B,全体!$G36,コンシューマー!J:J)</f>
        <v>0</v>
      </c>
      <c r="Q36" s="47">
        <f>SUMIF(コンシューマー!$B:$B,全体!$G36,コンシューマー!K:K)</f>
        <v>0</v>
      </c>
      <c r="R36" s="47">
        <f>SUMIF(コンシューマー!$B:$B,全体!$G36,コンシューマー!L:L)</f>
        <v>0</v>
      </c>
      <c r="S36" s="47">
        <f>SUMIF(コンシューマー!$B:$B,全体!$G36,コンシューマー!M:M)</f>
        <v>0</v>
      </c>
      <c r="T36" s="47">
        <f>SUMIF(コンシューマー!$B:$B,全体!$G36,コンシューマー!N:N)</f>
        <v>0</v>
      </c>
      <c r="U36" s="47">
        <f>SUMIF(コンシューマー!$B:$B,全体!$G36,コンシューマー!O:O)</f>
        <v>0</v>
      </c>
      <c r="V36" s="47">
        <f>SUMIF(コンシューマー!$B:$B,全体!$G36,コンシューマー!P:P)</f>
        <v>0</v>
      </c>
      <c r="W36" s="47">
        <f>SUMIF(コンシューマー!$B:$B,全体!$G36,コンシューマー!Q:Q)</f>
        <v>0</v>
      </c>
      <c r="X36" s="47">
        <f>SUMIF(コンシューマー!$B:$B,全体!$G36,コンシューマー!R:R)</f>
        <v>0</v>
      </c>
      <c r="Y36" s="47">
        <f>SUMIF(コンシューマー!$B:$B,全体!$G36,コンシューマー!S:S)</f>
        <v>0</v>
      </c>
      <c r="Z36" s="47">
        <f>SUMIF(コンシューマー!$B:$B,全体!$G36,コンシューマー!T:T)</f>
        <v>0</v>
      </c>
      <c r="AA36" s="47">
        <f>SUMIF(コンシューマー!$B:$B,全体!$G36,コンシューマー!U:U)</f>
        <v>0</v>
      </c>
      <c r="AB36" s="47">
        <f>SUMIF(コンシューマー!$B:$B,全体!$G36,コンシューマー!V:V)</f>
        <v>0</v>
      </c>
      <c r="AC36" s="47">
        <f>SUMIF(コンシューマー!$B:$B,全体!$G36,コンシューマー!W:W)</f>
        <v>0</v>
      </c>
      <c r="AD36" s="47">
        <f>SUMIF(コンシューマー!$B:$B,全体!$G36,コンシューマー!X:X)</f>
        <v>0</v>
      </c>
      <c r="AE36" s="47">
        <f>SUMIF(コンシューマー!$B:$B,全体!$G36,コンシューマー!Y:Y)</f>
        <v>0</v>
      </c>
      <c r="AF36" s="47">
        <f>SUMIF(コンシューマー!$B:$B,全体!$G36,コンシューマー!Z:Z)</f>
        <v>0</v>
      </c>
      <c r="AG36" s="47">
        <f>SUMIF(コンシューマー!$B:$B,全体!$G36,コンシューマー!AA:AA)</f>
        <v>0</v>
      </c>
      <c r="AH36" s="47"/>
      <c r="AI36" s="47">
        <v>0</v>
      </c>
      <c r="AJ36" s="47"/>
      <c r="AK36" s="47">
        <v>0</v>
      </c>
      <c r="AL36" s="47">
        <v>0</v>
      </c>
      <c r="AM36" s="47">
        <v>0</v>
      </c>
      <c r="AN36" s="47">
        <v>0</v>
      </c>
      <c r="AO36" s="47">
        <v>0</v>
      </c>
      <c r="AP36" s="47">
        <v>0</v>
      </c>
      <c r="AQ36" s="47">
        <v>0</v>
      </c>
      <c r="AR36" s="47">
        <f>SUMIF(結果貼付!$A:$A,G36,結果貼付!$D:$D)</f>
        <v>0</v>
      </c>
      <c r="AS36" s="47">
        <f t="shared" si="29"/>
        <v>0</v>
      </c>
      <c r="AT36" s="85">
        <f>SUM(SUMIF(コンシューマー!$B:$B,全体!$G36,コンシューマー!AO:AO),SUMIF(コマーシャル!$B:$B,全体!$G36,コマーシャル!AK:AK))</f>
        <v>0</v>
      </c>
      <c r="AU36" s="85">
        <f>SUM(SUMIF(コンシューマー!$B:$B,全体!$G36,コンシューマー!AP:AP),SUMIF(コマーシャル!$B:$B,全体!$G36,コマーシャル!AL:AL))</f>
        <v>0</v>
      </c>
      <c r="AV36" s="85">
        <f>SUM(SUMIF(コンシューマー!$B:$B,全体!$G36,コンシューマー!AQ:AQ),SUMIF(コマーシャル!$B:$B,全体!$G36,コマーシャル!AM:AM))</f>
        <v>0</v>
      </c>
      <c r="AW36" s="85">
        <f>SUM(SUMIF(コンシューマー!$B:$B,全体!$G36,コンシューマー!AR:AR),SUMIF(コマーシャル!$B:$B,全体!$G36,コマーシャル!AN:AN))</f>
        <v>0</v>
      </c>
      <c r="AX36" s="85">
        <f>SUM(SUMIF(コンシューマー!$B:$B,全体!$G36,コンシューマー!AS:AS),SUMIF(コマーシャル!$B:$B,全体!$G36,コマーシャル!AO:AO))</f>
        <v>0</v>
      </c>
      <c r="AY36" s="85">
        <f>SUM(SUMIF(コンシューマー!$B:$B,全体!$G36,コンシューマー!AT:AT),SUMIF(コマーシャル!$B:$B,全体!$G36,コマーシャル!AP:AP))</f>
        <v>0</v>
      </c>
    </row>
    <row r="37" spans="1:52" ht="18.75" outlineLevel="1">
      <c r="A37" s="42"/>
      <c r="B37" s="42"/>
      <c r="C37" s="42"/>
      <c r="D37" s="42"/>
      <c r="E37" s="42"/>
      <c r="G37" s="4" t="s">
        <v>85</v>
      </c>
      <c r="H37" s="4" t="str">
        <f>IFERROR(IF(MATCH($G37,コンシューマー!B:B,0),"Y"),"-")</f>
        <v>Y</v>
      </c>
      <c r="I37" s="4" t="str">
        <f>IFERROR(IF(MATCH($G37,コマーシャル!B:B,0),"Y"),"-")</f>
        <v>-</v>
      </c>
      <c r="J37" s="47">
        <f>SUMIF(コンシューマー!$B:$B,全体!$G37,コンシューマー!D:D)</f>
        <v>0</v>
      </c>
      <c r="K37" s="47">
        <f>SUMIF(コンシューマー!$B:$B,全体!$G37,コンシューマー!E:E)</f>
        <v>0</v>
      </c>
      <c r="L37" s="47">
        <f>SUMIF(コンシューマー!$B:$B,全体!$G37,コンシューマー!F:F)</f>
        <v>0</v>
      </c>
      <c r="M37" s="47">
        <f>SUMIF(コンシューマー!$B:$B,全体!$G37,コンシューマー!G:G)</f>
        <v>0</v>
      </c>
      <c r="N37" s="47">
        <f>SUMIF(コンシューマー!$B:$B,全体!$G37,コンシューマー!H:H)</f>
        <v>0</v>
      </c>
      <c r="O37" s="47">
        <f>SUMIF(コンシューマー!$B:$B,全体!$G37,コンシューマー!I:I)</f>
        <v>0</v>
      </c>
      <c r="P37" s="47">
        <f>SUMIF(コンシューマー!$B:$B,全体!$G37,コンシューマー!J:J)</f>
        <v>0</v>
      </c>
      <c r="Q37" s="47">
        <f>SUMIF(コンシューマー!$B:$B,全体!$G37,コンシューマー!K:K)</f>
        <v>0</v>
      </c>
      <c r="R37" s="47">
        <f>SUMIF(コンシューマー!$B:$B,全体!$G37,コンシューマー!L:L)</f>
        <v>0</v>
      </c>
      <c r="S37" s="47">
        <f>SUMIF(コンシューマー!$B:$B,全体!$G37,コンシューマー!M:M)</f>
        <v>0</v>
      </c>
      <c r="T37" s="47">
        <f>SUMIF(コンシューマー!$B:$B,全体!$G37,コンシューマー!N:N)</f>
        <v>0</v>
      </c>
      <c r="U37" s="47">
        <f>SUMIF(コンシューマー!$B:$B,全体!$G37,コンシューマー!O:O)</f>
        <v>0</v>
      </c>
      <c r="V37" s="47">
        <f>SUMIF(コンシューマー!$B:$B,全体!$G37,コンシューマー!P:P)</f>
        <v>0</v>
      </c>
      <c r="W37" s="47">
        <f>SUMIF(コンシューマー!$B:$B,全体!$G37,コンシューマー!Q:Q)</f>
        <v>0</v>
      </c>
      <c r="X37" s="47">
        <f>SUMIF(コンシューマー!$B:$B,全体!$G37,コンシューマー!R:R)</f>
        <v>0</v>
      </c>
      <c r="Y37" s="47">
        <f>SUMIF(コンシューマー!$B:$B,全体!$G37,コンシューマー!S:S)</f>
        <v>0</v>
      </c>
      <c r="Z37" s="47">
        <f>SUMIF(コンシューマー!$B:$B,全体!$G37,コンシューマー!T:T)</f>
        <v>0</v>
      </c>
      <c r="AA37" s="47">
        <f>SUMIF(コンシューマー!$B:$B,全体!$G37,コンシューマー!U:U)</f>
        <v>0</v>
      </c>
      <c r="AB37" s="47">
        <f>SUMIF(コンシューマー!$B:$B,全体!$G37,コンシューマー!V:V)</f>
        <v>0</v>
      </c>
      <c r="AC37" s="47">
        <f>SUMIF(コンシューマー!$B:$B,全体!$G37,コンシューマー!W:W)</f>
        <v>0</v>
      </c>
      <c r="AD37" s="47">
        <f>SUMIF(コンシューマー!$B:$B,全体!$G37,コンシューマー!X:X)</f>
        <v>0</v>
      </c>
      <c r="AE37" s="47">
        <f>SUMIF(コンシューマー!$B:$B,全体!$G37,コンシューマー!Y:Y)</f>
        <v>0</v>
      </c>
      <c r="AF37" s="47">
        <f>SUMIF(コンシューマー!$B:$B,全体!$G37,コンシューマー!Z:Z)</f>
        <v>0</v>
      </c>
      <c r="AG37" s="47">
        <f>SUMIF(コンシューマー!$B:$B,全体!$G37,コンシューマー!AA:AA)</f>
        <v>0</v>
      </c>
      <c r="AH37" s="47"/>
      <c r="AI37" s="47">
        <v>0</v>
      </c>
      <c r="AJ37" s="47"/>
      <c r="AK37" s="47">
        <v>0</v>
      </c>
      <c r="AL37" s="47">
        <v>0</v>
      </c>
      <c r="AM37" s="47">
        <v>0</v>
      </c>
      <c r="AN37" s="47">
        <v>0</v>
      </c>
      <c r="AO37" s="47">
        <v>0</v>
      </c>
      <c r="AP37" s="47">
        <v>0</v>
      </c>
      <c r="AQ37" s="47">
        <v>0</v>
      </c>
      <c r="AR37" s="47">
        <f>SUMIF(結果貼付!$A:$A,G37,結果貼付!$D:$D)</f>
        <v>0</v>
      </c>
      <c r="AS37" s="47">
        <f t="shared" ref="AS37" si="30">(AR37/AS$2)*AS$1</f>
        <v>0</v>
      </c>
      <c r="AT37" s="85">
        <f>SUM(SUMIF(コンシューマー!$B:$B,全体!$G37,コンシューマー!AO:AO),SUMIF(コマーシャル!$B:$B,全体!$G37,コマーシャル!AK:AK))</f>
        <v>7.1999999999999993</v>
      </c>
      <c r="AU37" s="85">
        <f>SUM(SUMIF(コンシューマー!$B:$B,全体!$G37,コンシューマー!AP:AP),SUMIF(コマーシャル!$B:$B,全体!$G37,コマーシャル!AL:AL))</f>
        <v>5</v>
      </c>
      <c r="AV37" s="85">
        <f>SUM(SUMIF(コンシューマー!$B:$B,全体!$G37,コンシューマー!AQ:AQ),SUMIF(コマーシャル!$B:$B,全体!$G37,コマーシャル!AM:AM))</f>
        <v>5</v>
      </c>
      <c r="AW37" s="85">
        <f>SUM(SUMIF(コンシューマー!$B:$B,全体!$G37,コンシューマー!AR:AR),SUMIF(コマーシャル!$B:$B,全体!$G37,コマーシャル!AN:AN))</f>
        <v>5</v>
      </c>
      <c r="AX37" s="85">
        <f>SUM(SUMIF(コンシューマー!$B:$B,全体!$G37,コンシューマー!AS:AS),SUMIF(コマーシャル!$B:$B,全体!$G37,コマーシャル!AO:AO))</f>
        <v>5</v>
      </c>
      <c r="AY37" s="85">
        <f>SUM(SUMIF(コンシューマー!$B:$B,全体!$G37,コンシューマー!AT:AT),SUMIF(コマーシャル!$B:$B,全体!$G37,コマーシャル!AP:AP))</f>
        <v>4.9549638259499575</v>
      </c>
      <c r="AZ37" s="11" t="s">
        <v>86</v>
      </c>
    </row>
    <row r="38" spans="1:52" ht="18.75" outlineLevel="1">
      <c r="A38" s="42">
        <f>SUMIFS(SAP貼付!K:K,SAP貼付!C:C,全体!G38)</f>
        <v>13</v>
      </c>
      <c r="B38" s="42">
        <f>SUMIFS(VGAMBFCST貼付!D:D,VGAMBFCST貼付!B:B,G38,VGAMBFCST貼付!C:C,全体!$B$20)</f>
        <v>0</v>
      </c>
      <c r="C38" s="42">
        <f>SUMIFS(VGAMBFCST貼付!D:D,VGAMBFCST貼付!B:B,G38,VGAMBFCST貼付!C:C,全体!$C$20)</f>
        <v>0</v>
      </c>
      <c r="D38" s="42">
        <f t="shared" si="28"/>
        <v>13</v>
      </c>
      <c r="E38" s="42" t="str">
        <f>IFERROR(D38-SUM(#REF!)," ")</f>
        <v xml:space="preserve"> </v>
      </c>
      <c r="G38" s="4" t="s">
        <v>87</v>
      </c>
      <c r="H38" s="4" t="str">
        <f>IFERROR(IF(MATCH($G38,コンシューマー!B:B,0),"Y"),"-")</f>
        <v>-</v>
      </c>
      <c r="I38" s="4" t="str">
        <f>IFERROR(IF(MATCH($G38,コマーシャル!B:B,0),"Y"),"-")</f>
        <v>-</v>
      </c>
      <c r="J38" s="47">
        <f>SUMIF(コンシューマー!$B:$B,全体!$G38,コンシューマー!D:D)</f>
        <v>0</v>
      </c>
      <c r="K38" s="47">
        <f>SUMIF(コンシューマー!$B:$B,全体!$G38,コンシューマー!E:E)</f>
        <v>0</v>
      </c>
      <c r="L38" s="47">
        <f>SUMIF(コンシューマー!$B:$B,全体!$G38,コンシューマー!F:F)</f>
        <v>0</v>
      </c>
      <c r="M38" s="47">
        <f>SUMIF(コンシューマー!$B:$B,全体!$G38,コンシューマー!G:G)</f>
        <v>0</v>
      </c>
      <c r="N38" s="47">
        <f>SUMIF(コンシューマー!$B:$B,全体!$G38,コンシューマー!H:H)</f>
        <v>0</v>
      </c>
      <c r="O38" s="47">
        <f>SUMIF(コンシューマー!$B:$B,全体!$G38,コンシューマー!I:I)</f>
        <v>0</v>
      </c>
      <c r="P38" s="47">
        <f>SUMIF(コンシューマー!$B:$B,全体!$G38,コンシューマー!J:J)</f>
        <v>0</v>
      </c>
      <c r="Q38" s="47">
        <f>SUMIF(コンシューマー!$B:$B,全体!$G38,コンシューマー!K:K)</f>
        <v>0</v>
      </c>
      <c r="R38" s="47">
        <f>SUMIF(コンシューマー!$B:$B,全体!$G38,コンシューマー!L:L)</f>
        <v>0</v>
      </c>
      <c r="S38" s="47">
        <f>SUMIF(コンシューマー!$B:$B,全体!$G38,コンシューマー!M:M)</f>
        <v>0</v>
      </c>
      <c r="T38" s="47">
        <f>SUMIF(コンシューマー!$B:$B,全体!$G38,コンシューマー!N:N)</f>
        <v>0</v>
      </c>
      <c r="U38" s="47">
        <f>SUMIF(コンシューマー!$B:$B,全体!$G38,コンシューマー!O:O)</f>
        <v>0</v>
      </c>
      <c r="V38" s="47">
        <f>SUMIF(コンシューマー!$B:$B,全体!$G38,コンシューマー!P:P)</f>
        <v>0</v>
      </c>
      <c r="W38" s="47">
        <f>SUMIF(コンシューマー!$B:$B,全体!$G38,コンシューマー!Q:Q)</f>
        <v>0</v>
      </c>
      <c r="X38" s="47">
        <f>SUMIF(コンシューマー!$B:$B,全体!$G38,コンシューマー!R:R)</f>
        <v>0</v>
      </c>
      <c r="Y38" s="47">
        <f>SUMIF(コンシューマー!$B:$B,全体!$G38,コンシューマー!S:S)</f>
        <v>0</v>
      </c>
      <c r="Z38" s="47">
        <f>SUMIF(コンシューマー!$B:$B,全体!$G38,コンシューマー!T:T)</f>
        <v>0</v>
      </c>
      <c r="AA38" s="47">
        <f>SUMIF(コンシューマー!$B:$B,全体!$G38,コンシューマー!U:U)</f>
        <v>0</v>
      </c>
      <c r="AB38" s="47">
        <f>SUMIF(コンシューマー!$B:$B,全体!$G38,コンシューマー!V:V)</f>
        <v>0</v>
      </c>
      <c r="AC38" s="47">
        <f>SUMIF(コンシューマー!$B:$B,全体!$G38,コンシューマー!W:W)</f>
        <v>0</v>
      </c>
      <c r="AD38" s="47">
        <f>SUMIF(コンシューマー!$B:$B,全体!$G38,コンシューマー!X:X)</f>
        <v>0</v>
      </c>
      <c r="AE38" s="47">
        <f>SUMIF(コンシューマー!$B:$B,全体!$G38,コンシューマー!Y:Y)</f>
        <v>0</v>
      </c>
      <c r="AF38" s="47">
        <f>SUMIF(コンシューマー!$B:$B,全体!$G38,コンシューマー!Z:Z)</f>
        <v>0</v>
      </c>
      <c r="AG38" s="47">
        <f>SUMIF(コンシューマー!$B:$B,全体!$G38,コンシューマー!AA:AA)</f>
        <v>0</v>
      </c>
      <c r="AH38" s="47"/>
      <c r="AI38" s="47">
        <v>0</v>
      </c>
      <c r="AJ38" s="47"/>
      <c r="AK38" s="47">
        <v>0</v>
      </c>
      <c r="AL38" s="47">
        <v>0</v>
      </c>
      <c r="AM38" s="47">
        <v>0</v>
      </c>
      <c r="AN38" s="47">
        <v>0</v>
      </c>
      <c r="AO38" s="47">
        <v>0</v>
      </c>
      <c r="AP38" s="47">
        <v>0</v>
      </c>
      <c r="AQ38" s="47">
        <v>0</v>
      </c>
      <c r="AR38" s="47">
        <f>SUMIF(結果貼付!$A:$A,G38,結果貼付!$D:$D)</f>
        <v>0</v>
      </c>
      <c r="AS38" s="47">
        <f t="shared" si="29"/>
        <v>0</v>
      </c>
      <c r="AT38" s="85">
        <f>SUM(SUMIF(コンシューマー!$B:$B,全体!$G38,コンシューマー!AO:AO),SUMIF(コマーシャル!$B:$B,全体!$G38,コマーシャル!AK:AK))</f>
        <v>0</v>
      </c>
      <c r="AU38" s="85">
        <f>SUM(SUMIF(コンシューマー!$B:$B,全体!$G38,コンシューマー!AP:AP),SUMIF(コマーシャル!$B:$B,全体!$G38,コマーシャル!AL:AL))</f>
        <v>0</v>
      </c>
      <c r="AV38" s="85">
        <f>SUM(SUMIF(コンシューマー!$B:$B,全体!$G38,コンシューマー!AQ:AQ),SUMIF(コマーシャル!$B:$B,全体!$G38,コマーシャル!AM:AM))</f>
        <v>0</v>
      </c>
      <c r="AW38" s="85">
        <f>SUM(SUMIF(コンシューマー!$B:$B,全体!$G38,コンシューマー!AR:AR),SUMIF(コマーシャル!$B:$B,全体!$G38,コマーシャル!AN:AN))</f>
        <v>0</v>
      </c>
      <c r="AX38" s="85">
        <f>SUM(SUMIF(コンシューマー!$B:$B,全体!$G38,コンシューマー!AS:AS),SUMIF(コマーシャル!$B:$B,全体!$G38,コマーシャル!AO:AO))</f>
        <v>0</v>
      </c>
      <c r="AY38" s="85">
        <f>SUM(SUMIF(コンシューマー!$B:$B,全体!$G38,コンシューマー!AT:AT),SUMIF(コマーシャル!$B:$B,全体!$G38,コマーシャル!AP:AP))</f>
        <v>0</v>
      </c>
    </row>
    <row r="39" spans="1:52" ht="18.75" outlineLevel="1">
      <c r="A39" s="42">
        <f>SUMIFS(SAP貼付!K:K,SAP貼付!C:C,全体!G39)</f>
        <v>0</v>
      </c>
      <c r="B39" s="42">
        <f>SUMIFS(VGAMBFCST貼付!D:D,VGAMBFCST貼付!B:B,G39,VGAMBFCST貼付!C:C,全体!$B$20)</f>
        <v>0</v>
      </c>
      <c r="C39" s="42">
        <f>SUMIFS(VGAMBFCST貼付!D:D,VGAMBFCST貼付!B:B,G39,VGAMBFCST貼付!C:C,全体!$C$20)</f>
        <v>0</v>
      </c>
      <c r="D39" s="42">
        <f t="shared" ref="D39:D47" si="31">SUM(A39:C39)</f>
        <v>0</v>
      </c>
      <c r="E39" s="42"/>
      <c r="G39" s="4" t="s">
        <v>88</v>
      </c>
      <c r="H39" s="4" t="str">
        <f>IFERROR(IF(MATCH($G39,コンシューマー!B:B,0),"Y"),"-")</f>
        <v>Y</v>
      </c>
      <c r="I39" s="4" t="str">
        <f>IFERROR(IF(MATCH($G39,コマーシャル!B:B,0),"Y"),"-")</f>
        <v>Y</v>
      </c>
      <c r="J39" s="47">
        <f>SUMIF(コンシューマー!$B:$B,全体!$G39,コンシューマー!D:D)</f>
        <v>0</v>
      </c>
      <c r="K39" s="47">
        <f>SUMIF(コンシューマー!$B:$B,全体!$G39,コンシューマー!E:E)</f>
        <v>0</v>
      </c>
      <c r="L39" s="47">
        <f>SUMIF(コンシューマー!$B:$B,全体!$G39,コンシューマー!F:F)</f>
        <v>0</v>
      </c>
      <c r="M39" s="47">
        <f>SUMIF(コンシューマー!$B:$B,全体!$G39,コンシューマー!G:G)</f>
        <v>0</v>
      </c>
      <c r="N39" s="47">
        <f>SUMIF(コンシューマー!$B:$B,全体!$G39,コンシューマー!H:H)</f>
        <v>0</v>
      </c>
      <c r="O39" s="47">
        <f>SUMIF(コンシューマー!$B:$B,全体!$G39,コンシューマー!I:I)</f>
        <v>0</v>
      </c>
      <c r="P39" s="47">
        <f>SUMIF(コンシューマー!$B:$B,全体!$G39,コンシューマー!J:J)</f>
        <v>0</v>
      </c>
      <c r="Q39" s="47">
        <f>SUMIF(コンシューマー!$B:$B,全体!$G39,コンシューマー!K:K)</f>
        <v>0</v>
      </c>
      <c r="R39" s="47">
        <f>SUMIF(コンシューマー!$B:$B,全体!$G39,コンシューマー!L:L)</f>
        <v>0</v>
      </c>
      <c r="S39" s="47">
        <f>SUMIF(コンシューマー!$B:$B,全体!$G39,コンシューマー!M:M)</f>
        <v>0</v>
      </c>
      <c r="T39" s="47">
        <f>SUMIF(コンシューマー!$B:$B,全体!$G39,コンシューマー!N:N)</f>
        <v>0</v>
      </c>
      <c r="U39" s="47">
        <f>SUMIF(コンシューマー!$B:$B,全体!$G39,コンシューマー!O:O)</f>
        <v>0</v>
      </c>
      <c r="V39" s="47">
        <f>SUMIF(コンシューマー!$B:$B,全体!$G39,コンシューマー!P:P)</f>
        <v>0</v>
      </c>
      <c r="W39" s="47">
        <f>SUMIF(コンシューマー!$B:$B,全体!$G39,コンシューマー!Q:Q)</f>
        <v>0</v>
      </c>
      <c r="X39" s="47">
        <f>SUMIF(コンシューマー!$B:$B,全体!$G39,コンシューマー!R:R)</f>
        <v>0</v>
      </c>
      <c r="Y39" s="47">
        <f>SUMIF(コンシューマー!$B:$B,全体!$G39,コンシューマー!S:S)</f>
        <v>0</v>
      </c>
      <c r="Z39" s="47">
        <f>SUMIF(コンシューマー!$B:$B,全体!$G39,コンシューマー!T:T)</f>
        <v>0</v>
      </c>
      <c r="AA39" s="47">
        <f>SUMIF(コンシューマー!$B:$B,全体!$G39,コンシューマー!U:U)</f>
        <v>0</v>
      </c>
      <c r="AB39" s="47">
        <f>SUMIF(コンシューマー!$B:$B,全体!$G39,コンシューマー!V:V)</f>
        <v>0</v>
      </c>
      <c r="AC39" s="47">
        <f>SUMIF(コンシューマー!$B:$B,全体!$G39,コンシューマー!W:W)</f>
        <v>182</v>
      </c>
      <c r="AD39" s="47">
        <f>SUMIF(コンシューマー!$B:$B,全体!$G39,コンシューマー!X:X)</f>
        <v>777</v>
      </c>
      <c r="AE39" s="47">
        <f>SUMIF(コンシューマー!$B:$B,全体!$G39,コンシューマー!Y:Y)</f>
        <v>379</v>
      </c>
      <c r="AF39" s="47">
        <f>SUMIF(コンシューマー!$B:$B,全体!$G39,コンシューマー!Z:Z)</f>
        <v>342</v>
      </c>
      <c r="AG39" s="47">
        <f>SUMIF(コンシューマー!$B:$B,全体!$G39,コンシューマー!AA:AA)</f>
        <v>391</v>
      </c>
      <c r="AH39" s="47"/>
      <c r="AI39" s="47">
        <v>201</v>
      </c>
      <c r="AJ39" s="47"/>
      <c r="AK39" s="47">
        <v>148</v>
      </c>
      <c r="AL39" s="47">
        <v>239.03225806451613</v>
      </c>
      <c r="AM39" s="47">
        <v>137.43333333333334</v>
      </c>
      <c r="AN39" s="47">
        <v>36</v>
      </c>
      <c r="AO39" s="47">
        <v>178</v>
      </c>
      <c r="AP39" s="47">
        <v>578</v>
      </c>
      <c r="AQ39" s="47">
        <v>25</v>
      </c>
      <c r="AR39" s="47">
        <f>SUMIF(結果貼付!$A:$A,G39,結果貼付!$D:$D)</f>
        <v>12</v>
      </c>
      <c r="AS39" s="47">
        <f t="shared" si="29"/>
        <v>25.714285714285712</v>
      </c>
      <c r="AT39" s="85">
        <f>SUM(SUMIF(コンシューマー!$B:$B,全体!$G39,コンシューマー!AO:AO),SUMIF(コマーシャル!$B:$B,全体!$G39,コマーシャル!AK:AK))</f>
        <v>36.925397470999698</v>
      </c>
      <c r="AU39" s="85">
        <f>SUM(SUMIF(コンシューマー!$B:$B,全体!$G39,コンシューマー!AP:AP),SUMIF(コマーシャル!$B:$B,全体!$G39,コマーシャル!AL:AL))</f>
        <v>43.710476965199639</v>
      </c>
      <c r="AV39" s="85">
        <f>SUM(SUMIF(コンシューマー!$B:$B,全体!$G39,コンシューマー!AQ:AQ),SUMIF(コマーシャル!$B:$B,全体!$G39,コマーシャル!AM:AM))</f>
        <v>37.500280684177014</v>
      </c>
      <c r="AW39" s="85">
        <f>SUM(SUMIF(コンシューマー!$B:$B,全体!$G39,コンシューマー!AR:AR),SUMIF(コマーシャル!$B:$B,全体!$G39,コマーシャル!AN:AN))</f>
        <v>36.818558976148275</v>
      </c>
      <c r="AX39" s="85">
        <f>SUM(SUMIF(コンシューマー!$B:$B,全体!$G39,コンシューマー!AS:AS),SUMIF(コマーシャル!$B:$B,全体!$G39,コマーシャル!AO:AO))</f>
        <v>32.296724698083253</v>
      </c>
      <c r="AY39" s="85">
        <f>SUM(SUMIF(コンシューマー!$B:$B,全体!$G39,コンシューマー!AT:AT),SUMIF(コマーシャル!$B:$B,全体!$G39,コマーシャル!AP:AP))</f>
        <v>32.032842219563442</v>
      </c>
      <c r="AZ39" s="11" t="s">
        <v>89</v>
      </c>
    </row>
    <row r="40" spans="1:52" ht="18.75" outlineLevel="1">
      <c r="A40" s="42">
        <f>SUMIFS(SAP貼付!K:K,SAP貼付!C:C,全体!G40)</f>
        <v>0</v>
      </c>
      <c r="B40" s="42">
        <f>SUMIFS(VGAMBFCST貼付!D:D,VGAMBFCST貼付!B:B,G40,VGAMBFCST貼付!C:C,全体!$B$20)</f>
        <v>0</v>
      </c>
      <c r="C40" s="42">
        <f>SUMIFS(VGAMBFCST貼付!D:D,VGAMBFCST貼付!B:B,G40,VGAMBFCST貼付!C:C,全体!$C$20)</f>
        <v>0</v>
      </c>
      <c r="D40" s="42">
        <f t="shared" si="31"/>
        <v>0</v>
      </c>
      <c r="E40" s="42"/>
      <c r="G40" s="4" t="s">
        <v>90</v>
      </c>
      <c r="H40" s="4" t="str">
        <f>IFERROR(IF(MATCH($G40,コンシューマー!B:B,0),"Y"),"-")</f>
        <v>Y</v>
      </c>
      <c r="I40" s="4" t="str">
        <f>IFERROR(IF(MATCH($G40,コマーシャル!B:B,0),"Y"),"-")</f>
        <v>Y</v>
      </c>
      <c r="J40" s="47">
        <f>SUMIF(コンシューマー!$B:$B,全体!$G40,コンシューマー!D:D)</f>
        <v>0</v>
      </c>
      <c r="K40" s="47">
        <f>SUMIF(コンシューマー!$B:$B,全体!$G40,コンシューマー!E:E)</f>
        <v>0</v>
      </c>
      <c r="L40" s="47">
        <f>SUMIF(コンシューマー!$B:$B,全体!$G40,コンシューマー!F:F)</f>
        <v>0</v>
      </c>
      <c r="M40" s="47">
        <f>SUMIF(コンシューマー!$B:$B,全体!$G40,コンシューマー!G:G)</f>
        <v>0</v>
      </c>
      <c r="N40" s="47">
        <f>SUMIF(コンシューマー!$B:$B,全体!$G40,コンシューマー!H:H)</f>
        <v>0</v>
      </c>
      <c r="O40" s="47">
        <f>SUMIF(コンシューマー!$B:$B,全体!$G40,コンシューマー!I:I)</f>
        <v>0</v>
      </c>
      <c r="P40" s="47">
        <f>SUMIF(コンシューマー!$B:$B,全体!$G40,コンシューマー!J:J)</f>
        <v>0</v>
      </c>
      <c r="Q40" s="47">
        <f>SUMIF(コンシューマー!$B:$B,全体!$G40,コンシューマー!K:K)</f>
        <v>0</v>
      </c>
      <c r="R40" s="47">
        <f>SUMIF(コンシューマー!$B:$B,全体!$G40,コンシューマー!L:L)</f>
        <v>0</v>
      </c>
      <c r="S40" s="47">
        <f>SUMIF(コンシューマー!$B:$B,全体!$G40,コンシューマー!M:M)</f>
        <v>0</v>
      </c>
      <c r="T40" s="47">
        <f>SUMIF(コンシューマー!$B:$B,全体!$G40,コンシューマー!N:N)</f>
        <v>0</v>
      </c>
      <c r="U40" s="47">
        <f>SUMIF(コンシューマー!$B:$B,全体!$G40,コンシューマー!O:O)</f>
        <v>0</v>
      </c>
      <c r="V40" s="47">
        <f>SUMIF(コンシューマー!$B:$B,全体!$G40,コンシューマー!P:P)</f>
        <v>0</v>
      </c>
      <c r="W40" s="47">
        <f>SUMIF(コンシューマー!$B:$B,全体!$G40,コンシューマー!Q:Q)</f>
        <v>0</v>
      </c>
      <c r="X40" s="47">
        <f>SUMIF(コンシューマー!$B:$B,全体!$G40,コンシューマー!R:R)</f>
        <v>0</v>
      </c>
      <c r="Y40" s="47">
        <f>SUMIF(コンシューマー!$B:$B,全体!$G40,コンシューマー!S:S)</f>
        <v>0</v>
      </c>
      <c r="Z40" s="47">
        <f>SUMIF(コンシューマー!$B:$B,全体!$G40,コンシューマー!T:T)</f>
        <v>0</v>
      </c>
      <c r="AA40" s="47">
        <f>SUMIF(コンシューマー!$B:$B,全体!$G40,コンシューマー!U:U)</f>
        <v>0</v>
      </c>
      <c r="AB40" s="47">
        <f>SUMIF(コンシューマー!$B:$B,全体!$G40,コンシューマー!V:V)</f>
        <v>0</v>
      </c>
      <c r="AC40" s="47">
        <f>SUMIF(コンシューマー!$B:$B,全体!$G40,コンシューマー!W:W)</f>
        <v>57</v>
      </c>
      <c r="AD40" s="47">
        <f>SUMIF(コンシューマー!$B:$B,全体!$G40,コンシューマー!X:X)</f>
        <v>21</v>
      </c>
      <c r="AE40" s="47">
        <f>SUMIF(コンシューマー!$B:$B,全体!$G40,コンシューマー!Y:Y)</f>
        <v>8</v>
      </c>
      <c r="AF40" s="47">
        <f>SUMIF(コンシューマー!$B:$B,全体!$G40,コンシューマー!Z:Z)</f>
        <v>9</v>
      </c>
      <c r="AG40" s="47">
        <f>SUMIF(コンシューマー!$B:$B,全体!$G40,コンシューマー!AA:AA)</f>
        <v>53</v>
      </c>
      <c r="AH40" s="47"/>
      <c r="AI40" s="47">
        <v>30</v>
      </c>
      <c r="AJ40" s="47"/>
      <c r="AK40" s="47">
        <v>23</v>
      </c>
      <c r="AL40" s="47">
        <v>37.741935483870968</v>
      </c>
      <c r="AM40" s="47">
        <v>17.669999999999998</v>
      </c>
      <c r="AN40" s="47">
        <v>7</v>
      </c>
      <c r="AO40" s="47">
        <v>3</v>
      </c>
      <c r="AP40" s="47">
        <v>2</v>
      </c>
      <c r="AQ40" s="47">
        <v>1</v>
      </c>
      <c r="AR40" s="47">
        <f>SUMIF(結果貼付!$A:$A,G40,結果貼付!$D:$D)</f>
        <v>2</v>
      </c>
      <c r="AS40" s="47">
        <f t="shared" si="29"/>
        <v>4.2857142857142856</v>
      </c>
      <c r="AT40" s="85">
        <f>SUM(SUMIF(コンシューマー!$B:$B,全体!$G40,コンシューマー!AO:AO),SUMIF(コマーシャル!$B:$B,全体!$G40,コマーシャル!AK:AK))</f>
        <v>4.3570158988399879</v>
      </c>
      <c r="AU40" s="85">
        <f>SUM(SUMIF(コンシューマー!$B:$B,全体!$G40,コンシューマー!AP:AP),SUMIF(コマーシャル!$B:$B,全体!$G40,コマーシャル!AL:AL))</f>
        <v>4.628419078607986</v>
      </c>
      <c r="AV40" s="85">
        <f>SUM(SUMIF(コンシューマー!$B:$B,全体!$G40,コンシューマー!AQ:AQ),SUMIF(コマーシャル!$B:$B,全体!$G40,コマーシャル!AM:AM))</f>
        <v>4.3800112273670813</v>
      </c>
      <c r="AW40" s="85">
        <f>SUM(SUMIF(コンシューマー!$B:$B,全体!$G40,コンシューマー!AR:AR),SUMIF(コマーシャル!$B:$B,全体!$G40,コマーシャル!AN:AN))</f>
        <v>4.3527423590459309</v>
      </c>
      <c r="AX40" s="85">
        <f>SUM(SUMIF(コンシューマー!$B:$B,全体!$G40,コンシューマー!AS:AS),SUMIF(コマーシャル!$B:$B,全体!$G40,コマーシャル!AO:AO))</f>
        <v>4.1718689879233297</v>
      </c>
      <c r="AY40" s="85">
        <f>SUM(SUMIF(コンシューマー!$B:$B,全体!$G40,コンシューマー!AT:AT),SUMIF(コマーシャル!$B:$B,全体!$G40,コマーシャル!AP:AP))</f>
        <v>4.1613136887825375</v>
      </c>
    </row>
    <row r="41" spans="1:52" ht="18.75" outlineLevel="1">
      <c r="A41" s="42"/>
      <c r="B41" s="42"/>
      <c r="C41" s="42"/>
      <c r="D41" s="42"/>
      <c r="E41" s="42"/>
      <c r="G41" s="4" t="s">
        <v>91</v>
      </c>
      <c r="H41" s="4" t="str">
        <f>IFERROR(IF(MATCH($G41,コンシューマー!B:B,0),"Y"),"-")</f>
        <v>Y</v>
      </c>
      <c r="I41" s="4" t="str">
        <f>IFERROR(IF(MATCH($G41,コマーシャル!B:B,0),"Y"),"-")</f>
        <v>-</v>
      </c>
      <c r="J41" s="47">
        <f>SUMIF(コンシューマー!$B:$B,全体!$G41,コンシューマー!D:D)</f>
        <v>0</v>
      </c>
      <c r="K41" s="47">
        <f>SUMIF(コンシューマー!$B:$B,全体!$G41,コンシューマー!E:E)</f>
        <v>0</v>
      </c>
      <c r="L41" s="47">
        <f>SUMIF(コンシューマー!$B:$B,全体!$G41,コンシューマー!F:F)</f>
        <v>0</v>
      </c>
      <c r="M41" s="47">
        <f>SUMIF(コンシューマー!$B:$B,全体!$G41,コンシューマー!G:G)</f>
        <v>0</v>
      </c>
      <c r="N41" s="47">
        <f>SUMIF(コンシューマー!$B:$B,全体!$G41,コンシューマー!H:H)</f>
        <v>0</v>
      </c>
      <c r="O41" s="47">
        <f>SUMIF(コンシューマー!$B:$B,全体!$G41,コンシューマー!I:I)</f>
        <v>0</v>
      </c>
      <c r="P41" s="47">
        <f>SUMIF(コンシューマー!$B:$B,全体!$G41,コンシューマー!J:J)</f>
        <v>0</v>
      </c>
      <c r="Q41" s="47">
        <f>SUMIF(コンシューマー!$B:$B,全体!$G41,コンシューマー!K:K)</f>
        <v>0</v>
      </c>
      <c r="R41" s="47">
        <f>SUMIF(コンシューマー!$B:$B,全体!$G41,コンシューマー!L:L)</f>
        <v>0</v>
      </c>
      <c r="S41" s="47">
        <f>SUMIF(コンシューマー!$B:$B,全体!$G41,コンシューマー!M:M)</f>
        <v>0</v>
      </c>
      <c r="T41" s="47">
        <f>SUMIF(コンシューマー!$B:$B,全体!$G41,コンシューマー!N:N)</f>
        <v>0</v>
      </c>
      <c r="U41" s="47">
        <f>SUMIF(コンシューマー!$B:$B,全体!$G41,コンシューマー!O:O)</f>
        <v>0</v>
      </c>
      <c r="V41" s="47">
        <f>SUMIF(コンシューマー!$B:$B,全体!$G41,コンシューマー!P:P)</f>
        <v>0</v>
      </c>
      <c r="W41" s="47">
        <f>SUMIF(コンシューマー!$B:$B,全体!$G41,コンシューマー!Q:Q)</f>
        <v>0</v>
      </c>
      <c r="X41" s="47">
        <f>SUMIF(コンシューマー!$B:$B,全体!$G41,コンシューマー!R:R)</f>
        <v>0</v>
      </c>
      <c r="Y41" s="47">
        <f>SUMIF(コンシューマー!$B:$B,全体!$G41,コンシューマー!S:S)</f>
        <v>0</v>
      </c>
      <c r="Z41" s="47">
        <f>SUMIF(コンシューマー!$B:$B,全体!$G41,コンシューマー!T:T)</f>
        <v>0</v>
      </c>
      <c r="AA41" s="47">
        <f>SUMIF(コンシューマー!$B:$B,全体!$G41,コンシューマー!U:U)</f>
        <v>0</v>
      </c>
      <c r="AB41" s="47">
        <f>SUMIF(コンシューマー!$B:$B,全体!$G41,コンシューマー!V:V)</f>
        <v>0</v>
      </c>
      <c r="AC41" s="47">
        <f>SUMIF(コンシューマー!$B:$B,全体!$G41,コンシューマー!W:W)</f>
        <v>0</v>
      </c>
      <c r="AD41" s="47">
        <f>SUMIF(コンシューマー!$B:$B,全体!$G41,コンシューマー!X:X)</f>
        <v>0</v>
      </c>
      <c r="AE41" s="47">
        <f>SUMIF(コンシューマー!$B:$B,全体!$G41,コンシューマー!Y:Y)</f>
        <v>0</v>
      </c>
      <c r="AF41" s="47">
        <f>SUMIF(コンシューマー!$B:$B,全体!$G41,コンシューマー!Z:Z)</f>
        <v>0</v>
      </c>
      <c r="AG41" s="47">
        <f>SUMIF(コンシューマー!$B:$B,全体!$G41,コンシューマー!AA:AA)</f>
        <v>0</v>
      </c>
      <c r="AH41" s="47">
        <f>SUMIF(コンシューマー!$B:$B,全体!$G41,コンシューマー!AB:AB)</f>
        <v>0</v>
      </c>
      <c r="AI41" s="47">
        <f>SUMIF(コンシューマー!$B:$B,全体!$G41,コンシューマー!AC:AC)</f>
        <v>0</v>
      </c>
      <c r="AJ41" s="47">
        <f>SUMIF(コンシューマー!$B:$B,全体!$G41,コンシューマー!AD:AD)</f>
        <v>0</v>
      </c>
      <c r="AK41" s="47">
        <f>SUMIF(コンシューマー!$B:$B,全体!$G41,コンシューマー!AE:AE)</f>
        <v>0</v>
      </c>
      <c r="AL41" s="47">
        <f>SUMIF(コンシューマー!$B:$B,全体!$G41,コンシューマー!AF:AF)</f>
        <v>0</v>
      </c>
      <c r="AM41" s="47">
        <f>SUMIF(コンシューマー!$B:$B,全体!$G41,コンシューマー!AG:AG)</f>
        <v>0</v>
      </c>
      <c r="AN41" s="47">
        <f>SUMIF(コンシューマー!$B:$B,全体!$G41,コンシューマー!AH:AH)</f>
        <v>0</v>
      </c>
      <c r="AO41" s="47">
        <f>SUMIF(コンシューマー!$B:$B,全体!$G41,コンシューマー!AI:AI)</f>
        <v>0</v>
      </c>
      <c r="AP41" s="47">
        <f>SUMIF(コンシューマー!$B:$B,全体!$G41,コンシューマー!AJ:AJ)</f>
        <v>0</v>
      </c>
      <c r="AQ41" s="47">
        <v>0</v>
      </c>
      <c r="AR41" s="47">
        <f>SUMIF(コンシューマー!$B:$B,全体!$G41,コンシューマー!AL:AL)</f>
        <v>0</v>
      </c>
      <c r="AS41" s="47">
        <f>SUMIF(コンシューマー!$B:$B,全体!$G41,コンシューマー!AM:AM)</f>
        <v>0</v>
      </c>
      <c r="AT41" s="85">
        <f>SUM(SUMIF(コンシューマー!$B:$B,全体!$G41,コンシューマー!AO:AO),SUMIF(コマーシャル!$B:$B,全体!$G41,コマーシャル!AK:AK))</f>
        <v>6.0047999999999995</v>
      </c>
      <c r="AU41" s="85">
        <f>SUM(SUMIF(コンシューマー!$B:$B,全体!$G41,コンシューマー!AP:AP),SUMIF(コマーシャル!$B:$B,全体!$G41,コマーシャル!AL:AL))</f>
        <v>5</v>
      </c>
      <c r="AV41" s="85">
        <f>SUM(SUMIF(コンシューマー!$B:$B,全体!$G41,コンシューマー!AQ:AQ),SUMIF(コマーシャル!$B:$B,全体!$G41,コマーシャル!AM:AM))</f>
        <v>5</v>
      </c>
      <c r="AW41" s="85">
        <f>SUM(SUMIF(コンシューマー!$B:$B,全体!$G41,コンシューマー!AR:AR),SUMIF(コマーシャル!$B:$B,全体!$G41,コマーシャル!AN:AN))</f>
        <v>5</v>
      </c>
      <c r="AX41" s="85">
        <f>SUM(SUMIF(コンシューマー!$B:$B,全体!$G41,コンシューマー!AS:AS),SUMIF(コマーシャル!$B:$B,全体!$G41,コマーシャル!AO:AO))</f>
        <v>5</v>
      </c>
      <c r="AY41" s="85">
        <f>SUM(SUMIF(コンシューマー!$B:$B,全体!$G41,コンシューマー!AT:AT),SUMIF(コマーシャル!$B:$B,全体!$G41,コマーシャル!AP:AP))</f>
        <v>5</v>
      </c>
      <c r="AZ41" s="11" t="s">
        <v>92</v>
      </c>
    </row>
    <row r="42" spans="1:52" ht="18.75" outlineLevel="1">
      <c r="A42" s="42">
        <f>SUMIFS(SAP貼付!K:K,SAP貼付!C:C,全体!G42)</f>
        <v>0</v>
      </c>
      <c r="B42" s="42">
        <f>SUMIFS(VGAMBFCST貼付!D:D,VGAMBFCST貼付!B:B,G42,VGAMBFCST貼付!C:C,全体!$B$20)</f>
        <v>0</v>
      </c>
      <c r="C42" s="42">
        <f>SUMIFS(VGAMBFCST貼付!D:D,VGAMBFCST貼付!B:B,G42,VGAMBFCST貼付!C:C,全体!$C$20)</f>
        <v>0</v>
      </c>
      <c r="D42" s="42">
        <f t="shared" si="31"/>
        <v>0</v>
      </c>
      <c r="E42" s="42"/>
      <c r="G42" s="4" t="s">
        <v>93</v>
      </c>
      <c r="H42" s="4" t="str">
        <f>IFERROR(IF(MATCH($G42,コンシューマー!B:B,0),"Y"),"-")</f>
        <v>Y</v>
      </c>
      <c r="I42" s="4" t="str">
        <f>IFERROR(IF(MATCH($G42,コマーシャル!B:B,0),"Y"),"-")</f>
        <v>Y</v>
      </c>
      <c r="J42" s="47"/>
      <c r="K42" s="47"/>
      <c r="L42" s="47">
        <f>SUMIF(コンシューマー!$B:$B,全体!$G42,コンシューマー!F:F)</f>
        <v>0</v>
      </c>
      <c r="M42" s="47">
        <f>SUMIF(コンシューマー!$B:$B,全体!$G42,コンシューマー!G:G)</f>
        <v>0</v>
      </c>
      <c r="N42" s="47">
        <f>SUMIF(コンシューマー!$B:$B,全体!$G42,コンシューマー!H:H)</f>
        <v>0</v>
      </c>
      <c r="O42" s="47">
        <f>SUMIF(コンシューマー!$B:$B,全体!$G42,コンシューマー!I:I)</f>
        <v>0</v>
      </c>
      <c r="P42" s="47">
        <f>SUMIF(コンシューマー!$B:$B,全体!$G42,コンシューマー!J:J)</f>
        <v>0</v>
      </c>
      <c r="Q42" s="47">
        <f>SUMIF(コンシューマー!$B:$B,全体!$G42,コンシューマー!K:K)</f>
        <v>0</v>
      </c>
      <c r="R42" s="47">
        <f>SUMIF(コンシューマー!$B:$B,全体!$G42,コンシューマー!L:L)</f>
        <v>0</v>
      </c>
      <c r="S42" s="47">
        <f>SUMIF(コンシューマー!$B:$B,全体!$G42,コンシューマー!M:M)</f>
        <v>0</v>
      </c>
      <c r="T42" s="47">
        <f>SUMIF(コンシューマー!$B:$B,全体!$G42,コンシューマー!N:N)</f>
        <v>0</v>
      </c>
      <c r="U42" s="47">
        <f>SUMIF(コンシューマー!$B:$B,全体!$G42,コンシューマー!O:O)</f>
        <v>0</v>
      </c>
      <c r="V42" s="47">
        <f>SUMIF(コンシューマー!$B:$B,全体!$G42,コンシューマー!P:P)</f>
        <v>0</v>
      </c>
      <c r="W42" s="47">
        <f>SUMIF(コンシューマー!$B:$B,全体!$G42,コンシューマー!Q:Q)</f>
        <v>0</v>
      </c>
      <c r="X42" s="47">
        <f>SUMIF(コンシューマー!$B:$B,全体!$G42,コンシューマー!R:R)</f>
        <v>0</v>
      </c>
      <c r="Y42" s="47">
        <f>SUMIF(コンシューマー!$B:$B,全体!$G42,コンシューマー!S:S)</f>
        <v>0</v>
      </c>
      <c r="Z42" s="47">
        <f>SUMIF(コンシューマー!$B:$B,全体!$G42,コンシューマー!T:T)</f>
        <v>0</v>
      </c>
      <c r="AA42" s="47">
        <f>SUMIF(コンシューマー!$B:$B,全体!$G42,コンシューマー!U:U)</f>
        <v>0</v>
      </c>
      <c r="AB42" s="47">
        <f>SUMIF(コンシューマー!$B:$B,全体!$G42,コンシューマー!V:V)</f>
        <v>0</v>
      </c>
      <c r="AC42" s="47">
        <f>SUMIF(コンシューマー!$B:$B,全体!$G42,コンシューマー!W:W)</f>
        <v>0</v>
      </c>
      <c r="AD42" s="47">
        <f>SUMIF(コンシューマー!$B:$B,全体!$G42,コンシューマー!X:X)</f>
        <v>0</v>
      </c>
      <c r="AE42" s="47">
        <f>SUMIF(コンシューマー!$B:$B,全体!$G42,コンシューマー!Y:Y)</f>
        <v>0</v>
      </c>
      <c r="AF42" s="47">
        <f>SUMIF(コンシューマー!$B:$B,全体!$G42,コンシューマー!Z:Z)</f>
        <v>30</v>
      </c>
      <c r="AG42" s="47">
        <f>SUMIF(コンシューマー!$B:$B,全体!$G42,コンシューマー!AA:AA)</f>
        <v>229</v>
      </c>
      <c r="AH42" s="47"/>
      <c r="AI42" s="47">
        <v>145</v>
      </c>
      <c r="AJ42" s="47"/>
      <c r="AK42" s="47">
        <v>222</v>
      </c>
      <c r="AL42" s="47">
        <v>291.29032258064512</v>
      </c>
      <c r="AM42" s="47">
        <v>255.23333333333329</v>
      </c>
      <c r="AN42" s="47">
        <v>94</v>
      </c>
      <c r="AO42" s="47">
        <v>130</v>
      </c>
      <c r="AP42" s="47">
        <v>292</v>
      </c>
      <c r="AQ42" s="47">
        <v>179</v>
      </c>
      <c r="AR42" s="47">
        <f>SUMIF(結果貼付!$A:$A,G42,結果貼付!$D:$D)</f>
        <v>13</v>
      </c>
      <c r="AS42" s="47">
        <f t="shared" si="29"/>
        <v>27.857142857142858</v>
      </c>
      <c r="AT42" s="85">
        <f>SUM(SUMIF(コンシューマー!$B:$B,全体!$G42,コンシューマー!AO:AO),SUMIF(コマーシャル!$B:$B,全体!$G42,コマーシャル!AK:AK))</f>
        <v>150</v>
      </c>
      <c r="AU42" s="85">
        <f>SUM(SUMIF(コンシューマー!$B:$B,全体!$G42,コンシューマー!AP:AP),SUMIF(コマーシャル!$B:$B,全体!$G42,コマーシャル!AL:AL))</f>
        <v>180</v>
      </c>
      <c r="AV42" s="85">
        <f>SUM(SUMIF(コンシューマー!$B:$B,全体!$G42,コンシューマー!AQ:AQ),SUMIF(コマーシャル!$B:$B,全体!$G42,コマーシャル!AM:AM))</f>
        <v>152.54182672584193</v>
      </c>
      <c r="AW42" s="85">
        <f>SUM(SUMIF(コンシューマー!$B:$B,全体!$G42,コンシューマー!AR:AR),SUMIF(コマーシャル!$B:$B,全体!$G42,コマーシャル!AN:AN))</f>
        <v>149.52761720061164</v>
      </c>
      <c r="AX42" s="85">
        <f>SUM(SUMIF(コンシューマー!$B:$B,全体!$G42,コンシューマー!AS:AS),SUMIF(コマーシャル!$B:$B,全体!$G42,コマーシャル!AO:AO))</f>
        <v>129.53447954350503</v>
      </c>
      <c r="AY42" s="85">
        <f>SUM(SUMIF(コンシューマー!$B:$B,全体!$G42,コンシューマー!AT:AT),SUMIF(コマーシャル!$B:$B,全体!$G42,コマーシャル!AP:AP))</f>
        <v>128.36773207026445</v>
      </c>
    </row>
    <row r="43" spans="1:52" ht="18.75" outlineLevel="1">
      <c r="A43" s="42">
        <f>SUMIFS(SAP貼付!K:K,SAP貼付!C:C,全体!G43)</f>
        <v>0</v>
      </c>
      <c r="B43" s="42">
        <f>SUMIFS(VGAMBFCST貼付!D:D,VGAMBFCST貼付!B:B,G43,VGAMBFCST貼付!C:C,全体!$B$20)</f>
        <v>0</v>
      </c>
      <c r="C43" s="42">
        <f>SUMIFS(VGAMBFCST貼付!D:D,VGAMBFCST貼付!B:B,G43,VGAMBFCST貼付!C:C,全体!$C$20)</f>
        <v>0</v>
      </c>
      <c r="D43" s="42">
        <f t="shared" si="31"/>
        <v>0</v>
      </c>
      <c r="E43" s="42"/>
      <c r="G43" s="4" t="s">
        <v>94</v>
      </c>
      <c r="H43" s="4" t="str">
        <f>IFERROR(IF(MATCH($G43,コンシューマー!B:B,0),"Y"),"-")</f>
        <v>Y</v>
      </c>
      <c r="I43" s="4" t="str">
        <f>IFERROR(IF(MATCH($G43,コマーシャル!B:B,0),"Y"),"-")</f>
        <v>Y</v>
      </c>
      <c r="J43" s="47"/>
      <c r="K43" s="47"/>
      <c r="L43" s="47">
        <f>SUMIF(コンシューマー!$B:$B,全体!$G43,コンシューマー!F:F)</f>
        <v>0</v>
      </c>
      <c r="M43" s="47">
        <f>SUMIF(コンシューマー!$B:$B,全体!$G43,コンシューマー!G:G)</f>
        <v>0</v>
      </c>
      <c r="N43" s="47">
        <f>SUMIF(コンシューマー!$B:$B,全体!$G43,コンシューマー!H:H)</f>
        <v>0</v>
      </c>
      <c r="O43" s="47">
        <f>SUMIF(コンシューマー!$B:$B,全体!$G43,コンシューマー!I:I)</f>
        <v>0</v>
      </c>
      <c r="P43" s="47">
        <f>SUMIF(コンシューマー!$B:$B,全体!$G43,コンシューマー!J:J)</f>
        <v>0</v>
      </c>
      <c r="Q43" s="47">
        <f>SUMIF(コンシューマー!$B:$B,全体!$G43,コンシューマー!K:K)</f>
        <v>0</v>
      </c>
      <c r="R43" s="47">
        <f>SUMIF(コンシューマー!$B:$B,全体!$G43,コンシューマー!L:L)</f>
        <v>0</v>
      </c>
      <c r="S43" s="47">
        <f>SUMIF(コンシューマー!$B:$B,全体!$G43,コンシューマー!M:M)</f>
        <v>0</v>
      </c>
      <c r="T43" s="47">
        <f>SUMIF(コンシューマー!$B:$B,全体!$G43,コンシューマー!N:N)</f>
        <v>0</v>
      </c>
      <c r="U43" s="47">
        <f>SUMIF(コンシューマー!$B:$B,全体!$G43,コンシューマー!O:O)</f>
        <v>0</v>
      </c>
      <c r="V43" s="47">
        <f>SUMIF(コンシューマー!$B:$B,全体!$G43,コンシューマー!P:P)</f>
        <v>0</v>
      </c>
      <c r="W43" s="47">
        <f>SUMIF(コンシューマー!$B:$B,全体!$G43,コンシューマー!Q:Q)</f>
        <v>0</v>
      </c>
      <c r="X43" s="47">
        <f>SUMIF(コンシューマー!$B:$B,全体!$G43,コンシューマー!R:R)</f>
        <v>0</v>
      </c>
      <c r="Y43" s="47">
        <f>SUMIF(コンシューマー!$B:$B,全体!$G43,コンシューマー!S:S)</f>
        <v>0</v>
      </c>
      <c r="Z43" s="47">
        <f>SUMIF(コンシューマー!$B:$B,全体!$G43,コンシューマー!T:T)</f>
        <v>0</v>
      </c>
      <c r="AA43" s="47">
        <f>SUMIF(コンシューマー!$B:$B,全体!$G43,コンシューマー!U:U)</f>
        <v>0</v>
      </c>
      <c r="AB43" s="47">
        <f>SUMIF(コンシューマー!$B:$B,全体!$G43,コンシューマー!V:V)</f>
        <v>0</v>
      </c>
      <c r="AC43" s="47">
        <f>SUMIF(コンシューマー!$B:$B,全体!$G43,コンシューマー!W:W)</f>
        <v>0</v>
      </c>
      <c r="AD43" s="47">
        <f>SUMIF(コンシューマー!$B:$B,全体!$G43,コンシューマー!X:X)</f>
        <v>0</v>
      </c>
      <c r="AE43" s="47">
        <f>SUMIF(コンシューマー!$B:$B,全体!$G43,コンシューマー!Y:Y)</f>
        <v>0</v>
      </c>
      <c r="AF43" s="47">
        <f>SUMIF(コンシューマー!$B:$B,全体!$G43,コンシューマー!Z:Z)</f>
        <v>3</v>
      </c>
      <c r="AG43" s="47">
        <f>SUMIF(コンシューマー!$B:$B,全体!$G43,コンシューマー!AA:AA)</f>
        <v>29</v>
      </c>
      <c r="AH43" s="47"/>
      <c r="AI43" s="47">
        <v>34</v>
      </c>
      <c r="AJ43" s="47"/>
      <c r="AK43" s="47">
        <v>15</v>
      </c>
      <c r="AL43" s="47">
        <v>53.225806451612904</v>
      </c>
      <c r="AM43" s="47">
        <v>53.010000000000005</v>
      </c>
      <c r="AN43" s="47">
        <v>7</v>
      </c>
      <c r="AO43" s="47">
        <v>15</v>
      </c>
      <c r="AP43" s="47">
        <v>6</v>
      </c>
      <c r="AQ43" s="47">
        <v>1</v>
      </c>
      <c r="AR43" s="47">
        <f>SUMIF(結果貼付!$A:$A,G43,結果貼付!$D:$D)</f>
        <v>1</v>
      </c>
      <c r="AS43" s="47">
        <f t="shared" si="29"/>
        <v>2.1428571428571428</v>
      </c>
      <c r="AT43" s="85">
        <f>SUM(SUMIF(コンシューマー!$B:$B,全体!$G43,コンシューマー!AO:AO),SUMIF(コマーシャル!$B:$B,全体!$G43,コマーシャル!AK:AK))</f>
        <v>0</v>
      </c>
      <c r="AU43" s="85">
        <f>SUM(SUMIF(コンシューマー!$B:$B,全体!$G43,コンシューマー!AP:AP),SUMIF(コマーシャル!$B:$B,全体!$G43,コマーシャル!AL:AL))</f>
        <v>0</v>
      </c>
      <c r="AV43" s="85">
        <f>SUM(SUMIF(コンシューマー!$B:$B,全体!$G43,コンシューマー!AQ:AQ),SUMIF(コマーシャル!$B:$B,全体!$G43,コマーシャル!AM:AM))</f>
        <v>0</v>
      </c>
      <c r="AW43" s="85">
        <f>SUM(SUMIF(コンシューマー!$B:$B,全体!$G43,コンシューマー!AR:AR),SUMIF(コマーシャル!$B:$B,全体!$G43,コマーシャル!AN:AN))</f>
        <v>0</v>
      </c>
      <c r="AX43" s="85">
        <f>SUM(SUMIF(コンシューマー!$B:$B,全体!$G43,コンシューマー!AS:AS),SUMIF(コマーシャル!$B:$B,全体!$G43,コマーシャル!AO:AO))</f>
        <v>0</v>
      </c>
      <c r="AY43" s="85">
        <f>SUM(SUMIF(コンシューマー!$B:$B,全体!$G43,コンシューマー!AT:AT),SUMIF(コマーシャル!$B:$B,全体!$G43,コマーシャル!AP:AP))</f>
        <v>0</v>
      </c>
      <c r="AZ43" s="11" t="s">
        <v>95</v>
      </c>
    </row>
    <row r="44" spans="1:52" ht="18.75" outlineLevel="1">
      <c r="A44" s="42">
        <f>SUMIFS(SAP貼付!K:K,SAP貼付!C:C,全体!G44)</f>
        <v>0</v>
      </c>
      <c r="B44" s="42">
        <f>SUMIFS(VGAMBFCST貼付!D:D,VGAMBFCST貼付!B:B,G44,VGAMBFCST貼付!C:C,全体!$B$20)</f>
        <v>0</v>
      </c>
      <c r="C44" s="42">
        <f>SUMIFS(VGAMBFCST貼付!D:D,VGAMBFCST貼付!B:B,G44,VGAMBFCST貼付!C:C,全体!$C$20)</f>
        <v>0</v>
      </c>
      <c r="D44" s="42">
        <f t="shared" si="31"/>
        <v>0</v>
      </c>
      <c r="E44" s="42"/>
      <c r="G44" s="4" t="s">
        <v>96</v>
      </c>
      <c r="H44" s="4" t="str">
        <f>IFERROR(IF(MATCH($G44,コンシューマー!B:B,0),"Y"),"-")</f>
        <v>Y</v>
      </c>
      <c r="I44" s="4" t="str">
        <f>IFERROR(IF(MATCH($G44,コマーシャル!B:B,0),"Y"),"-")</f>
        <v>Y</v>
      </c>
      <c r="J44" s="47"/>
      <c r="K44" s="47"/>
      <c r="L44" s="47"/>
      <c r="M44" s="47"/>
      <c r="N44" s="47"/>
      <c r="O44" s="47"/>
      <c r="P44" s="47"/>
      <c r="Q44" s="47"/>
      <c r="R44" s="47"/>
      <c r="S44" s="47"/>
      <c r="T44" s="47"/>
      <c r="U44" s="47"/>
      <c r="V44" s="47"/>
      <c r="W44" s="47"/>
      <c r="X44" s="47"/>
      <c r="Y44" s="47"/>
      <c r="Z44" s="47"/>
      <c r="AA44" s="47"/>
      <c r="AB44" s="47"/>
      <c r="AC44" s="47"/>
      <c r="AD44" s="47"/>
      <c r="AE44" s="47"/>
      <c r="AF44" s="47"/>
      <c r="AG44" s="47">
        <f>SUMIF(コンシューマー!$B:$B,全体!$G44,コンシューマー!AA:AA)</f>
        <v>29</v>
      </c>
      <c r="AH44" s="47"/>
      <c r="AI44" s="47">
        <v>0</v>
      </c>
      <c r="AJ44" s="47"/>
      <c r="AK44" s="47">
        <v>2</v>
      </c>
      <c r="AL44" s="47">
        <v>35.806451612903224</v>
      </c>
      <c r="AM44" s="47">
        <v>41.23</v>
      </c>
      <c r="AN44" s="47">
        <v>2</v>
      </c>
      <c r="AO44" s="47">
        <v>1</v>
      </c>
      <c r="AP44" s="47">
        <v>1</v>
      </c>
      <c r="AQ44" s="47">
        <v>0</v>
      </c>
      <c r="AR44" s="47">
        <f>SUMIF(結果貼付!$A:$A,G44,結果貼付!$D:$D)</f>
        <v>0</v>
      </c>
      <c r="AS44" s="47">
        <f>(AR44/AS$2)*AS$1</f>
        <v>0</v>
      </c>
      <c r="AT44" s="85">
        <f>SUM(SUMIF(コンシューマー!$B:$B,全体!$G44,コンシューマー!AO:AO),SUMIF(コマーシャル!$B:$B,全体!$G44,コマーシャル!AK:AK))</f>
        <v>12</v>
      </c>
      <c r="AU44" s="85">
        <f>SUM(SUMIF(コンシューマー!$B:$B,全体!$G44,コンシューマー!AP:AP),SUMIF(コマーシャル!$B:$B,全体!$G44,コマーシャル!AL:AL))</f>
        <v>14.399999999999999</v>
      </c>
      <c r="AV44" s="85">
        <f>SUM(SUMIF(コンシューマー!$B:$B,全体!$G44,コンシューマー!AQ:AQ),SUMIF(コマーシャル!$B:$B,全体!$G44,コマーシャル!AM:AM))</f>
        <v>12.203346138067353</v>
      </c>
      <c r="AW44" s="85">
        <f>SUM(SUMIF(コンシューマー!$B:$B,全体!$G44,コンシューマー!AR:AR),SUMIF(コマーシャル!$B:$B,全体!$G44,コマーシャル!AN:AN))</f>
        <v>11.962209376048929</v>
      </c>
      <c r="AX44" s="85">
        <f>SUM(SUMIF(コンシューマー!$B:$B,全体!$G44,コンシューマー!AS:AS),SUMIF(コマーシャル!$B:$B,全体!$G44,コマーシャル!AO:AO))</f>
        <v>10.362758363480399</v>
      </c>
      <c r="AY44" s="85">
        <f>SUM(SUMIF(コンシューマー!$B:$B,全体!$G44,コンシューマー!AT:AT),SUMIF(コマーシャル!$B:$B,全体!$G44,コマーシャル!AP:AP))</f>
        <v>10.269418565621152</v>
      </c>
      <c r="AZ44" s="11" t="s">
        <v>97</v>
      </c>
    </row>
    <row r="45" spans="1:52" ht="18.75" outlineLevel="1">
      <c r="A45" s="42">
        <f>SUMIFS(SAP貼付!K:K,SAP貼付!C:C,全体!G45)</f>
        <v>0</v>
      </c>
      <c r="B45" s="42">
        <f>SUMIFS(VGAMBFCST貼付!D:D,VGAMBFCST貼付!B:B,G45,VGAMBFCST貼付!C:C,全体!$B$20)</f>
        <v>0</v>
      </c>
      <c r="C45" s="42">
        <f>SUMIFS(VGAMBFCST貼付!D:D,VGAMBFCST貼付!B:B,G45,VGAMBFCST貼付!C:C,全体!$C$20)</f>
        <v>0</v>
      </c>
      <c r="D45" s="42">
        <f t="shared" si="31"/>
        <v>0</v>
      </c>
      <c r="E45" s="42" t="str">
        <f>IFERROR(D45-SUM(#REF!)," ")</f>
        <v xml:space="preserve"> </v>
      </c>
      <c r="G45" s="4" t="s">
        <v>98</v>
      </c>
      <c r="H45" s="4" t="str">
        <f>IFERROR(IF(MATCH($G45,コンシューマー!B:B,0),"Y"),"-")</f>
        <v>-</v>
      </c>
      <c r="I45" s="4" t="str">
        <f>IFERROR(IF(MATCH($G45,コマーシャル!B:B,0),"Y"),"-")</f>
        <v>-</v>
      </c>
      <c r="J45" s="47">
        <f>SUMIF(コンシューマー!$B:$B,全体!$G45,コンシューマー!D:D)</f>
        <v>0</v>
      </c>
      <c r="K45" s="47">
        <f>SUMIF(コンシューマー!$B:$B,全体!$G45,コンシューマー!E:E)</f>
        <v>0</v>
      </c>
      <c r="L45" s="47">
        <f>SUMIF(コンシューマー!$B:$B,全体!$G45,コンシューマー!F:F)</f>
        <v>0</v>
      </c>
      <c r="M45" s="47">
        <f>SUMIF(コンシューマー!$B:$B,全体!$G45,コンシューマー!G:G)</f>
        <v>0</v>
      </c>
      <c r="N45" s="47">
        <f>SUMIF(コンシューマー!$B:$B,全体!$G45,コンシューマー!H:H)</f>
        <v>0</v>
      </c>
      <c r="O45" s="47">
        <f>SUMIF(コンシューマー!$B:$B,全体!$G45,コンシューマー!I:I)</f>
        <v>0</v>
      </c>
      <c r="P45" s="47">
        <f>SUMIF(コンシューマー!$B:$B,全体!$G45,コンシューマー!J:J)</f>
        <v>0</v>
      </c>
      <c r="Q45" s="47">
        <f>SUMIF(コンシューマー!$B:$B,全体!$G45,コンシューマー!K:K)</f>
        <v>0</v>
      </c>
      <c r="R45" s="47">
        <f>SUMIF(コンシューマー!$B:$B,全体!$G45,コンシューマー!L:L)</f>
        <v>0</v>
      </c>
      <c r="S45" s="47">
        <f>SUMIF(コンシューマー!$B:$B,全体!$G45,コンシューマー!M:M)</f>
        <v>0</v>
      </c>
      <c r="T45" s="47">
        <f>SUMIF(コンシューマー!$B:$B,全体!$G45,コンシューマー!N:N)</f>
        <v>0</v>
      </c>
      <c r="U45" s="47">
        <f>SUMIF(コンシューマー!$B:$B,全体!$G45,コンシューマー!O:O)</f>
        <v>0</v>
      </c>
      <c r="V45" s="47">
        <f>SUMIF(コンシューマー!$B:$B,全体!$G45,コンシューマー!P:P)</f>
        <v>0</v>
      </c>
      <c r="W45" s="47">
        <f>SUMIF(コンシューマー!$B:$B,全体!$G45,コンシューマー!Q:Q)</f>
        <v>0</v>
      </c>
      <c r="X45" s="47">
        <f>SUMIF(コンシューマー!$B:$B,全体!$G45,コンシューマー!R:R)</f>
        <v>0</v>
      </c>
      <c r="Y45" s="47">
        <f>SUMIF(コンシューマー!$B:$B,全体!$G45,コンシューマー!S:S)</f>
        <v>0</v>
      </c>
      <c r="Z45" s="47">
        <f>SUMIF(コンシューマー!$B:$B,全体!$G45,コンシューマー!T:T)</f>
        <v>0</v>
      </c>
      <c r="AA45" s="47">
        <f>SUMIF(コンシューマー!$B:$B,全体!$G45,コンシューマー!U:U)</f>
        <v>0</v>
      </c>
      <c r="AB45" s="47">
        <f>SUMIF(コンシューマー!$B:$B,全体!$G45,コンシューマー!V:V)</f>
        <v>0</v>
      </c>
      <c r="AC45" s="47">
        <f>SUMIF(コンシューマー!$B:$B,全体!$G45,コンシューマー!W:W)</f>
        <v>0</v>
      </c>
      <c r="AD45" s="47">
        <f>SUMIF(コンシューマー!$B:$B,全体!$G45,コンシューマー!X:X)</f>
        <v>0</v>
      </c>
      <c r="AE45" s="47">
        <f>SUMIF(コンシューマー!$B:$B,全体!$G45,コンシューマー!Y:Y)</f>
        <v>0</v>
      </c>
      <c r="AF45" s="47">
        <f>SUMIF(コンシューマー!$B:$B,全体!$G45,コンシューマー!Z:Z)</f>
        <v>0</v>
      </c>
      <c r="AG45" s="47">
        <f>SUMIF(コンシューマー!$B:$B,全体!$G45,コンシューマー!AA:AA)</f>
        <v>0</v>
      </c>
      <c r="AH45" s="47"/>
      <c r="AI45" s="47">
        <v>0</v>
      </c>
      <c r="AJ45" s="47"/>
      <c r="AK45" s="47">
        <v>0</v>
      </c>
      <c r="AL45" s="47">
        <v>0</v>
      </c>
      <c r="AM45" s="47">
        <v>0</v>
      </c>
      <c r="AN45" s="47">
        <v>0</v>
      </c>
      <c r="AO45" s="47">
        <v>0</v>
      </c>
      <c r="AP45" s="47">
        <v>0</v>
      </c>
      <c r="AQ45" s="47">
        <v>0</v>
      </c>
      <c r="AR45" s="47">
        <f>SUMIF(結果貼付!$A:$A,G45,結果貼付!$D:$D)</f>
        <v>0</v>
      </c>
      <c r="AS45" s="47">
        <f t="shared" si="29"/>
        <v>0</v>
      </c>
      <c r="AT45" s="85">
        <f>SUM(SUMIF(コンシューマー!$B:$B,全体!$G45,コンシューマー!AO:AO),SUMIF(コマーシャル!$B:$B,全体!$G45,コマーシャル!AK:AK))</f>
        <v>0</v>
      </c>
      <c r="AU45" s="85">
        <f>SUM(SUMIF(コンシューマー!$B:$B,全体!$G45,コンシューマー!AP:AP),SUMIF(コマーシャル!$B:$B,全体!$G45,コマーシャル!AL:AL))</f>
        <v>0</v>
      </c>
      <c r="AV45" s="85">
        <f>SUM(SUMIF(コンシューマー!$B:$B,全体!$G45,コンシューマー!AQ:AQ),SUMIF(コマーシャル!$B:$B,全体!$G45,コマーシャル!AM:AM))</f>
        <v>0</v>
      </c>
      <c r="AW45" s="85">
        <f>SUM(SUMIF(コンシューマー!$B:$B,全体!$G45,コンシューマー!AR:AR),SUMIF(コマーシャル!$B:$B,全体!$G45,コマーシャル!AN:AN))</f>
        <v>0</v>
      </c>
      <c r="AX45" s="85">
        <f>SUM(SUMIF(コンシューマー!$B:$B,全体!$G45,コンシューマー!AS:AS),SUMIF(コマーシャル!$B:$B,全体!$G45,コマーシャル!AO:AO))</f>
        <v>0</v>
      </c>
      <c r="AY45" s="85">
        <f>SUM(SUMIF(コンシューマー!$B:$B,全体!$G45,コンシューマー!AT:AT),SUMIF(コマーシャル!$B:$B,全体!$G45,コマーシャル!AP:AP))</f>
        <v>0</v>
      </c>
    </row>
    <row r="46" spans="1:52" ht="18.75" outlineLevel="1">
      <c r="A46" s="42">
        <f>SUMIFS(SAP貼付!K:K,SAP貼付!C:C,全体!G46)</f>
        <v>6</v>
      </c>
      <c r="B46" s="42">
        <f>SUMIFS(VGAMBFCST貼付!D:D,VGAMBFCST貼付!B:B,G46,VGAMBFCST貼付!C:C,全体!$B$20)</f>
        <v>0</v>
      </c>
      <c r="C46" s="42">
        <f>SUMIFS(VGAMBFCST貼付!D:D,VGAMBFCST貼付!B:B,G46,VGAMBFCST貼付!C:C,全体!$C$20)</f>
        <v>0</v>
      </c>
      <c r="D46" s="42">
        <f t="shared" si="31"/>
        <v>6</v>
      </c>
      <c r="E46" s="42" t="str">
        <f>IFERROR(D46-SUM(#REF!)," ")</f>
        <v xml:space="preserve"> </v>
      </c>
      <c r="G46" s="4" t="s">
        <v>99</v>
      </c>
      <c r="H46" s="4" t="str">
        <f>IFERROR(IF(MATCH($G46,コンシューマー!B:B,0),"Y"),"-")</f>
        <v>-</v>
      </c>
      <c r="I46" s="4" t="str">
        <f>IFERROR(IF(MATCH($G46,コマーシャル!B:B,0),"Y"),"-")</f>
        <v>-</v>
      </c>
      <c r="J46" s="47">
        <f>SUMIF(コンシューマー!$B:$B,全体!$G46,コンシューマー!D:D)</f>
        <v>0</v>
      </c>
      <c r="K46" s="47">
        <f>SUMIF(コンシューマー!$B:$B,全体!$G46,コンシューマー!E:E)</f>
        <v>0</v>
      </c>
      <c r="L46" s="47">
        <f>SUMIF(コンシューマー!$B:$B,全体!$G46,コンシューマー!F:F)</f>
        <v>0</v>
      </c>
      <c r="M46" s="47">
        <f>SUMIF(コンシューマー!$B:$B,全体!$G46,コンシューマー!G:G)</f>
        <v>0</v>
      </c>
      <c r="N46" s="47">
        <f>SUMIF(コンシューマー!$B:$B,全体!$G46,コンシューマー!H:H)</f>
        <v>0</v>
      </c>
      <c r="O46" s="47">
        <f>SUMIF(コンシューマー!$B:$B,全体!$G46,コンシューマー!I:I)</f>
        <v>0</v>
      </c>
      <c r="P46" s="47">
        <f>SUMIF(コンシューマー!$B:$B,全体!$G46,コンシューマー!J:J)</f>
        <v>0</v>
      </c>
      <c r="Q46" s="47">
        <f>SUMIF(コンシューマー!$B:$B,全体!$G46,コンシューマー!K:K)</f>
        <v>0</v>
      </c>
      <c r="R46" s="47">
        <f>SUMIF(コンシューマー!$B:$B,全体!$G46,コンシューマー!L:L)</f>
        <v>0</v>
      </c>
      <c r="S46" s="47">
        <f>SUMIF(コンシューマー!$B:$B,全体!$G46,コンシューマー!M:M)</f>
        <v>0</v>
      </c>
      <c r="T46" s="47">
        <f>SUMIF(コンシューマー!$B:$B,全体!$G46,コンシューマー!N:N)</f>
        <v>0</v>
      </c>
      <c r="U46" s="47">
        <f>SUMIF(コンシューマー!$B:$B,全体!$G46,コンシューマー!O:O)</f>
        <v>0</v>
      </c>
      <c r="V46" s="47">
        <f>SUMIF(コンシューマー!$B:$B,全体!$G46,コンシューマー!P:P)</f>
        <v>0</v>
      </c>
      <c r="W46" s="47">
        <f>SUMIF(コンシューマー!$B:$B,全体!$G46,コンシューマー!Q:Q)</f>
        <v>0</v>
      </c>
      <c r="X46" s="47">
        <f>SUMIF(コンシューマー!$B:$B,全体!$G46,コンシューマー!R:R)</f>
        <v>0</v>
      </c>
      <c r="Y46" s="47">
        <f>SUMIF(コンシューマー!$B:$B,全体!$G46,コンシューマー!S:S)</f>
        <v>0</v>
      </c>
      <c r="Z46" s="47">
        <f>SUMIF(コンシューマー!$B:$B,全体!$G46,コンシューマー!T:T)</f>
        <v>0</v>
      </c>
      <c r="AA46" s="47">
        <f>SUMIF(コンシューマー!$B:$B,全体!$G46,コンシューマー!U:U)</f>
        <v>0</v>
      </c>
      <c r="AB46" s="47">
        <f>SUMIF(コンシューマー!$B:$B,全体!$G46,コンシューマー!V:V)</f>
        <v>0</v>
      </c>
      <c r="AC46" s="47">
        <f>SUMIF(コンシューマー!$B:$B,全体!$G46,コンシューマー!W:W)</f>
        <v>0</v>
      </c>
      <c r="AD46" s="47">
        <f>SUMIF(コンシューマー!$B:$B,全体!$G46,コンシューマー!X:X)</f>
        <v>0</v>
      </c>
      <c r="AE46" s="47">
        <f>SUMIF(コンシューマー!$B:$B,全体!$G46,コンシューマー!Y:Y)</f>
        <v>0</v>
      </c>
      <c r="AF46" s="47">
        <f>SUMIF(コンシューマー!$B:$B,全体!$G46,コンシューマー!Z:Z)</f>
        <v>0</v>
      </c>
      <c r="AG46" s="47">
        <f>SUMIF(コンシューマー!$B:$B,全体!$G46,コンシューマー!AA:AA)</f>
        <v>0</v>
      </c>
      <c r="AH46" s="47"/>
      <c r="AI46" s="47">
        <v>0</v>
      </c>
      <c r="AJ46" s="47"/>
      <c r="AK46" s="47">
        <v>0</v>
      </c>
      <c r="AL46" s="47">
        <v>0</v>
      </c>
      <c r="AM46" s="47">
        <v>0</v>
      </c>
      <c r="AN46" s="47">
        <v>0</v>
      </c>
      <c r="AO46" s="47">
        <v>0</v>
      </c>
      <c r="AP46" s="47">
        <v>0</v>
      </c>
      <c r="AQ46" s="47">
        <v>0</v>
      </c>
      <c r="AR46" s="47">
        <f>SUMIF(結果貼付!$A:$A,G46,結果貼付!$D:$D)</f>
        <v>0</v>
      </c>
      <c r="AS46" s="47">
        <f t="shared" si="29"/>
        <v>0</v>
      </c>
      <c r="AT46" s="85">
        <f>SUM(SUMIF(コンシューマー!$B:$B,全体!$G46,コンシューマー!AO:AO),SUMIF(コマーシャル!$B:$B,全体!$G46,コマーシャル!AK:AK))</f>
        <v>0</v>
      </c>
      <c r="AU46" s="85">
        <f>SUM(SUMIF(コンシューマー!$B:$B,全体!$G46,コンシューマー!AP:AP),SUMIF(コマーシャル!$B:$B,全体!$G46,コマーシャル!AL:AL))</f>
        <v>0</v>
      </c>
      <c r="AV46" s="85">
        <f>SUM(SUMIF(コンシューマー!$B:$B,全体!$G46,コンシューマー!AQ:AQ),SUMIF(コマーシャル!$B:$B,全体!$G46,コマーシャル!AM:AM))</f>
        <v>0</v>
      </c>
      <c r="AW46" s="85">
        <f>SUM(SUMIF(コンシューマー!$B:$B,全体!$G46,コンシューマー!AR:AR),SUMIF(コマーシャル!$B:$B,全体!$G46,コマーシャル!AN:AN))</f>
        <v>0</v>
      </c>
      <c r="AX46" s="85">
        <f>SUM(SUMIF(コンシューマー!$B:$B,全体!$G46,コンシューマー!AS:AS),SUMIF(コマーシャル!$B:$B,全体!$G46,コマーシャル!AO:AO))</f>
        <v>0</v>
      </c>
      <c r="AY46" s="85">
        <f>SUM(SUMIF(コンシューマー!$B:$B,全体!$G46,コンシューマー!AT:AT),SUMIF(コマーシャル!$B:$B,全体!$G46,コマーシャル!AP:AP))</f>
        <v>0</v>
      </c>
    </row>
    <row r="47" spans="1:52" ht="18.75" outlineLevel="1">
      <c r="A47" s="42">
        <f>SUMIFS(SAP貼付!K:K,SAP貼付!C:C,全体!G47)</f>
        <v>321</v>
      </c>
      <c r="B47" s="42">
        <f>SUMIFS(VGAMBFCST貼付!D:D,VGAMBFCST貼付!B:B,G47,VGAMBFCST貼付!C:C,全体!$B$20)</f>
        <v>1000</v>
      </c>
      <c r="C47" s="42">
        <f>SUMIFS(VGAMBFCST貼付!D:D,VGAMBFCST貼付!B:B,G47,VGAMBFCST貼付!C:C,全体!$C$20)</f>
        <v>0</v>
      </c>
      <c r="D47" s="42">
        <f t="shared" si="31"/>
        <v>1321</v>
      </c>
      <c r="E47" s="42" t="str">
        <f>IFERROR(D47-SUM(#REF!)," ")</f>
        <v xml:space="preserve"> </v>
      </c>
      <c r="G47" s="4" t="s">
        <v>100</v>
      </c>
      <c r="H47" s="4" t="str">
        <f>IFERROR(IF(MATCH($G47,コンシューマー!B:B,0),"Y"),"-")</f>
        <v>Y</v>
      </c>
      <c r="I47" s="4" t="str">
        <f>IFERROR(IF(MATCH($G47,コマーシャル!B:B,0),"Y"),"-")</f>
        <v>-</v>
      </c>
      <c r="J47" s="47">
        <f>SUMIF(コンシューマー!$B:$B,全体!$G47,コンシューマー!D:D)</f>
        <v>0</v>
      </c>
      <c r="K47" s="47">
        <f>SUMIF(コンシューマー!$B:$B,全体!$G47,コンシューマー!E:E)</f>
        <v>0</v>
      </c>
      <c r="L47" s="47">
        <f>SUMIF(コンシューマー!$B:$B,全体!$G47,コンシューマー!F:F)</f>
        <v>4</v>
      </c>
      <c r="M47" s="47">
        <f>SUMIF(コンシューマー!$B:$B,全体!$G47,コンシューマー!G:G)</f>
        <v>3</v>
      </c>
      <c r="N47" s="47">
        <f>SUMIF(コンシューマー!$B:$B,全体!$G47,コンシューマー!H:H)</f>
        <v>2</v>
      </c>
      <c r="O47" s="47">
        <f>SUMIF(コンシューマー!$B:$B,全体!$G47,コンシューマー!I:I)</f>
        <v>5</v>
      </c>
      <c r="P47" s="47">
        <f>SUMIF(コンシューマー!$B:$B,全体!$G47,コンシューマー!J:J)</f>
        <v>4</v>
      </c>
      <c r="Q47" s="47">
        <f>SUMIF(コンシューマー!$B:$B,全体!$G47,コンシューマー!K:K)</f>
        <v>8</v>
      </c>
      <c r="R47" s="47">
        <f>SUMIF(コンシューマー!$B:$B,全体!$G47,コンシューマー!L:L)</f>
        <v>5</v>
      </c>
      <c r="S47" s="47">
        <f>SUMIF(コンシューマー!$B:$B,全体!$G47,コンシューマー!M:M)</f>
        <v>3</v>
      </c>
      <c r="T47" s="47">
        <f>SUMIF(コンシューマー!$B:$B,全体!$G47,コンシューマー!N:N)</f>
        <v>1</v>
      </c>
      <c r="U47" s="47">
        <f>SUMIF(コンシューマー!$B:$B,全体!$G47,コンシューマー!O:O)</f>
        <v>4</v>
      </c>
      <c r="V47" s="47">
        <f>SUMIF(コンシューマー!$B:$B,全体!$G47,コンシューマー!P:P)</f>
        <v>5</v>
      </c>
      <c r="W47" s="47">
        <f>SUMIF(コンシューマー!$B:$B,全体!$G47,コンシューマー!Q:Q)</f>
        <v>4</v>
      </c>
      <c r="X47" s="47">
        <f>SUMIF(コンシューマー!$B:$B,全体!$G47,コンシューマー!R:R)</f>
        <v>12</v>
      </c>
      <c r="Y47" s="47">
        <f>SUMIF(コンシューマー!$B:$B,全体!$G47,コンシューマー!S:S)</f>
        <v>5</v>
      </c>
      <c r="Z47" s="47">
        <f>SUMIF(コンシューマー!$B:$B,全体!$G47,コンシューマー!T:T)</f>
        <v>5</v>
      </c>
      <c r="AA47" s="47">
        <f>SUMIF(コンシューマー!$B:$B,全体!$G47,コンシューマー!U:U)</f>
        <v>5</v>
      </c>
      <c r="AB47" s="47">
        <f>SUMIF(コンシューマー!$B:$B,全体!$G47,コンシューマー!V:V)</f>
        <v>69</v>
      </c>
      <c r="AC47" s="47">
        <f>SUMIF(コンシューマー!$B:$B,全体!$G47,コンシューマー!W:W)</f>
        <v>420</v>
      </c>
      <c r="AD47" s="47">
        <f>SUMIF(コンシューマー!$B:$B,全体!$G47,コンシューマー!X:X)</f>
        <v>352</v>
      </c>
      <c r="AE47" s="47">
        <f>SUMIF(コンシューマー!$B:$B,全体!$G47,コンシューマー!Y:Y)</f>
        <v>142</v>
      </c>
      <c r="AF47" s="47">
        <f>SUMIF(コンシューマー!$B:$B,全体!$G47,コンシューマー!Z:Z)</f>
        <v>114</v>
      </c>
      <c r="AG47" s="47">
        <f>SUMIF(コンシューマー!$B:$B,全体!$G47,コンシューマー!AA:AA)</f>
        <v>82</v>
      </c>
      <c r="AH47" s="47"/>
      <c r="AI47" s="47">
        <v>143</v>
      </c>
      <c r="AJ47" s="47"/>
      <c r="AK47" s="47">
        <v>45</v>
      </c>
      <c r="AL47" s="47">
        <v>93.870967741935488</v>
      </c>
      <c r="AM47" s="47">
        <v>74.606666666666655</v>
      </c>
      <c r="AN47" s="47">
        <v>6</v>
      </c>
      <c r="AO47" s="47">
        <v>2</v>
      </c>
      <c r="AP47" s="47">
        <v>5</v>
      </c>
      <c r="AQ47" s="47">
        <v>195</v>
      </c>
      <c r="AR47" s="47">
        <f>SUMIF(結果貼付!$A:$A,G47,結果貼付!$D:$D)</f>
        <v>8</v>
      </c>
      <c r="AS47" s="47">
        <f t="shared" si="29"/>
        <v>17.142857142857142</v>
      </c>
      <c r="AT47" s="85">
        <f>SUM(SUMIF(コンシューマー!$B:$B,全体!$G47,コンシューマー!AO:AO),SUMIF(コマーシャル!$B:$B,全体!$G47,コマーシャル!AK:AK))</f>
        <v>0</v>
      </c>
      <c r="AU47" s="85">
        <f>SUM(SUMIF(コンシューマー!$B:$B,全体!$G47,コンシューマー!AP:AP),SUMIF(コマーシャル!$B:$B,全体!$G47,コマーシャル!AL:AL))</f>
        <v>0</v>
      </c>
      <c r="AV47" s="85">
        <f>SUM(SUMIF(コンシューマー!$B:$B,全体!$G47,コンシューマー!AQ:AQ),SUMIF(コマーシャル!$B:$B,全体!$G47,コマーシャル!AM:AM))</f>
        <v>0</v>
      </c>
      <c r="AW47" s="85">
        <f>SUM(SUMIF(コンシューマー!$B:$B,全体!$G47,コンシューマー!AR:AR),SUMIF(コマーシャル!$B:$B,全体!$G47,コマーシャル!AN:AN))</f>
        <v>0</v>
      </c>
      <c r="AX47" s="85">
        <f>SUM(SUMIF(コンシューマー!$B:$B,全体!$G47,コンシューマー!AS:AS),SUMIF(コマーシャル!$B:$B,全体!$G47,コマーシャル!AO:AO))</f>
        <v>0</v>
      </c>
      <c r="AY47" s="85">
        <f>SUM(SUMIF(コンシューマー!$B:$B,全体!$G47,コンシューマー!AT:AT),SUMIF(コマーシャル!$B:$B,全体!$G47,コマーシャル!AP:AP))</f>
        <v>0</v>
      </c>
    </row>
    <row r="48" spans="1:52" ht="18.75" outlineLevel="1">
      <c r="A48" s="42">
        <f>SUMIFS(SAP貼付!K:K,SAP貼付!C:C,全体!G48)</f>
        <v>2</v>
      </c>
      <c r="B48" s="42">
        <f>SUMIFS(VGAMBFCST貼付!D:D,VGAMBFCST貼付!B:B,G48,VGAMBFCST貼付!C:C,全体!$B$20)</f>
        <v>0</v>
      </c>
      <c r="C48" s="42">
        <f>SUMIFS(VGAMBFCST貼付!D:D,VGAMBFCST貼付!B:B,G48,VGAMBFCST貼付!C:C,全体!$C$20)</f>
        <v>0</v>
      </c>
      <c r="D48" s="42">
        <f>SUM(A48:C48)</f>
        <v>2</v>
      </c>
      <c r="E48" s="42" t="str">
        <f>IFERROR(D48-SUM(#REF!)," ")</f>
        <v xml:space="preserve"> </v>
      </c>
      <c r="G48" s="4" t="s">
        <v>101</v>
      </c>
      <c r="H48" s="4" t="str">
        <f>IFERROR(IF(MATCH($G48,コンシューマー!B:B,0),"Y"),"-")</f>
        <v>-</v>
      </c>
      <c r="I48" s="4" t="str">
        <f>IFERROR(IF(MATCH($G48,コマーシャル!B:B,0),"Y"),"-")</f>
        <v>-</v>
      </c>
      <c r="J48" s="47">
        <f>SUMIF(コンシューマー!$B:$B,全体!$G48,コンシューマー!D:D)</f>
        <v>0</v>
      </c>
      <c r="K48" s="47">
        <f>SUMIF(コンシューマー!$B:$B,全体!$G48,コンシューマー!E:E)</f>
        <v>0</v>
      </c>
      <c r="L48" s="47">
        <f>SUMIF(コンシューマー!$B:$B,全体!$G48,コンシューマー!F:F)</f>
        <v>0</v>
      </c>
      <c r="M48" s="47">
        <f>SUMIF(コンシューマー!$B:$B,全体!$G48,コンシューマー!G:G)</f>
        <v>0</v>
      </c>
      <c r="N48" s="47">
        <f>SUMIF(コンシューマー!$B:$B,全体!$G48,コンシューマー!H:H)</f>
        <v>0</v>
      </c>
      <c r="O48" s="47">
        <f>SUMIF(コンシューマー!$B:$B,全体!$G48,コンシューマー!I:I)</f>
        <v>0</v>
      </c>
      <c r="P48" s="47">
        <f>SUMIF(コンシューマー!$B:$B,全体!$G48,コンシューマー!J:J)</f>
        <v>0</v>
      </c>
      <c r="Q48" s="47">
        <f>SUMIF(コンシューマー!$B:$B,全体!$G48,コンシューマー!K:K)</f>
        <v>0</v>
      </c>
      <c r="R48" s="47">
        <f>SUMIF(コンシューマー!$B:$B,全体!$G48,コンシューマー!L:L)</f>
        <v>0</v>
      </c>
      <c r="S48" s="47">
        <f>SUMIF(コンシューマー!$B:$B,全体!$G48,コンシューマー!M:M)</f>
        <v>0</v>
      </c>
      <c r="T48" s="47">
        <f>SUMIF(コンシューマー!$B:$B,全体!$G48,コンシューマー!N:N)</f>
        <v>0</v>
      </c>
      <c r="U48" s="47">
        <f>SUMIF(コンシューマー!$B:$B,全体!$G48,コンシューマー!O:O)</f>
        <v>0</v>
      </c>
      <c r="V48" s="47">
        <f>SUMIF(コンシューマー!$B:$B,全体!$G48,コンシューマー!P:P)</f>
        <v>0</v>
      </c>
      <c r="W48" s="47">
        <f>SUMIF(コンシューマー!$B:$B,全体!$G48,コンシューマー!Q:Q)</f>
        <v>0</v>
      </c>
      <c r="X48" s="47">
        <f>SUMIF(コンシューマー!$B:$B,全体!$G48,コンシューマー!R:R)</f>
        <v>0</v>
      </c>
      <c r="Y48" s="47">
        <f>SUMIF(コンシューマー!$B:$B,全体!$G48,コンシューマー!S:S)</f>
        <v>0</v>
      </c>
      <c r="Z48" s="47">
        <f>SUMIF(コンシューマー!$B:$B,全体!$G48,コンシューマー!T:T)</f>
        <v>0</v>
      </c>
      <c r="AA48" s="47">
        <f>SUMIF(コンシューマー!$B:$B,全体!$G48,コンシューマー!U:U)</f>
        <v>0</v>
      </c>
      <c r="AB48" s="47">
        <f>SUMIF(コンシューマー!$B:$B,全体!$G48,コンシューマー!V:V)</f>
        <v>0</v>
      </c>
      <c r="AC48" s="47">
        <f>SUMIF(コンシューマー!$B:$B,全体!$G48,コンシューマー!W:W)</f>
        <v>0</v>
      </c>
      <c r="AD48" s="47">
        <f>SUMIF(コンシューマー!$B:$B,全体!$G48,コンシューマー!X:X)</f>
        <v>0</v>
      </c>
      <c r="AE48" s="47">
        <f>SUMIF(コンシューマー!$B:$B,全体!$G48,コンシューマー!Y:Y)</f>
        <v>0</v>
      </c>
      <c r="AF48" s="47">
        <f>SUMIF(コンシューマー!$B:$B,全体!$G48,コンシューマー!Z:Z)</f>
        <v>0</v>
      </c>
      <c r="AG48" s="47">
        <f>SUMIF(コンシューマー!$B:$B,全体!$G48,コンシューマー!AA:AA)</f>
        <v>0</v>
      </c>
      <c r="AH48" s="47"/>
      <c r="AI48" s="47">
        <v>0</v>
      </c>
      <c r="AJ48" s="47"/>
      <c r="AK48" s="47">
        <v>0</v>
      </c>
      <c r="AL48" s="47">
        <v>0</v>
      </c>
      <c r="AM48" s="47">
        <v>0</v>
      </c>
      <c r="AN48" s="47">
        <v>0</v>
      </c>
      <c r="AO48" s="47">
        <v>0</v>
      </c>
      <c r="AP48" s="47">
        <v>0</v>
      </c>
      <c r="AQ48" s="47">
        <v>0</v>
      </c>
      <c r="AR48" s="47">
        <f>SUMIF(結果貼付!$A:$A,G48,結果貼付!$D:$D)</f>
        <v>0</v>
      </c>
      <c r="AS48" s="47">
        <f t="shared" si="29"/>
        <v>0</v>
      </c>
      <c r="AT48" s="85">
        <f>SUM(SUMIF(コンシューマー!$B:$B,全体!$G48,コンシューマー!AO:AO),SUMIF(コマーシャル!$B:$B,全体!$G48,コマーシャル!AK:AK))</f>
        <v>0</v>
      </c>
      <c r="AU48" s="85">
        <f>SUM(SUMIF(コンシューマー!$B:$B,全体!$G48,コンシューマー!AP:AP),SUMIF(コマーシャル!$B:$B,全体!$G48,コマーシャル!AL:AL))</f>
        <v>0</v>
      </c>
      <c r="AV48" s="85">
        <f>SUM(SUMIF(コンシューマー!$B:$B,全体!$G48,コンシューマー!AQ:AQ),SUMIF(コマーシャル!$B:$B,全体!$G48,コマーシャル!AM:AM))</f>
        <v>0</v>
      </c>
      <c r="AW48" s="85">
        <f>SUM(SUMIF(コンシューマー!$B:$B,全体!$G48,コンシューマー!AR:AR),SUMIF(コマーシャル!$B:$B,全体!$G48,コマーシャル!AN:AN))</f>
        <v>0</v>
      </c>
      <c r="AX48" s="85">
        <f>SUM(SUMIF(コンシューマー!$B:$B,全体!$G48,コンシューマー!AS:AS),SUMIF(コマーシャル!$B:$B,全体!$G48,コマーシャル!AO:AO))</f>
        <v>0</v>
      </c>
      <c r="AY48" s="85">
        <f>SUM(SUMIF(コンシューマー!$B:$B,全体!$G48,コンシューマー!AT:AT),SUMIF(コマーシャル!$B:$B,全体!$G48,コマーシャル!AP:AP))</f>
        <v>0</v>
      </c>
    </row>
    <row r="49" spans="1:51" ht="18.75" outlineLevel="1">
      <c r="A49" s="42">
        <f>SUMIFS(SAP貼付!K:K,SAP貼付!C:C,全体!G49)</f>
        <v>7</v>
      </c>
      <c r="B49" s="42">
        <f>SUMIFS(VGAMBFCST貼付!D:D,VGAMBFCST貼付!B:B,G49,VGAMBFCST貼付!C:C,全体!$B$20)</f>
        <v>0</v>
      </c>
      <c r="C49" s="42">
        <f>SUMIFS(VGAMBFCST貼付!D:D,VGAMBFCST貼付!B:B,G49,VGAMBFCST貼付!C:C,全体!$C$20)</f>
        <v>0</v>
      </c>
      <c r="D49" s="42">
        <f>SUM(A49:C49)</f>
        <v>7</v>
      </c>
      <c r="E49" s="42" t="str">
        <f>IFERROR(D49-SUM(#REF!)," ")</f>
        <v xml:space="preserve"> </v>
      </c>
      <c r="G49" s="4" t="s">
        <v>102</v>
      </c>
      <c r="H49" s="4" t="str">
        <f>IFERROR(IF(MATCH($G49,コンシューマー!B:B,0),"Y"),"-")</f>
        <v>-</v>
      </c>
      <c r="I49" s="4" t="str">
        <f>IFERROR(IF(MATCH($G49,コマーシャル!B:B,0),"Y"),"-")</f>
        <v>-</v>
      </c>
      <c r="J49" s="47">
        <f>SUMIF(コンシューマー!$B:$B,全体!$G49,コンシューマー!D:D)</f>
        <v>0</v>
      </c>
      <c r="K49" s="47">
        <f>SUMIF(コンシューマー!$B:$B,全体!$G49,コンシューマー!E:E)</f>
        <v>0</v>
      </c>
      <c r="L49" s="47">
        <f>SUMIF(コンシューマー!$B:$B,全体!$G49,コンシューマー!F:F)</f>
        <v>0</v>
      </c>
      <c r="M49" s="47">
        <f>SUMIF(コンシューマー!$B:$B,全体!$G49,コンシューマー!G:G)</f>
        <v>0</v>
      </c>
      <c r="N49" s="47">
        <f>SUMIF(コンシューマー!$B:$B,全体!$G49,コンシューマー!H:H)</f>
        <v>0</v>
      </c>
      <c r="O49" s="47">
        <f>SUMIF(コンシューマー!$B:$B,全体!$G49,コンシューマー!I:I)</f>
        <v>0</v>
      </c>
      <c r="P49" s="47">
        <f>SUMIF(コンシューマー!$B:$B,全体!$G49,コンシューマー!J:J)</f>
        <v>0</v>
      </c>
      <c r="Q49" s="47">
        <f>SUMIF(コンシューマー!$B:$B,全体!$G49,コンシューマー!K:K)</f>
        <v>0</v>
      </c>
      <c r="R49" s="47">
        <f>SUMIF(コンシューマー!$B:$B,全体!$G49,コンシューマー!L:L)</f>
        <v>0</v>
      </c>
      <c r="S49" s="47">
        <f>SUMIF(コンシューマー!$B:$B,全体!$G49,コンシューマー!M:M)</f>
        <v>0</v>
      </c>
      <c r="T49" s="47">
        <f>SUMIF(コンシューマー!$B:$B,全体!$G49,コンシューマー!N:N)</f>
        <v>0</v>
      </c>
      <c r="U49" s="47">
        <f>SUMIF(コンシューマー!$B:$B,全体!$G49,コンシューマー!O:O)</f>
        <v>0</v>
      </c>
      <c r="V49" s="47">
        <f>SUMIF(コンシューマー!$B:$B,全体!$G49,コンシューマー!P:P)</f>
        <v>0</v>
      </c>
      <c r="W49" s="47">
        <f>SUMIF(コンシューマー!$B:$B,全体!$G49,コンシューマー!Q:Q)</f>
        <v>0</v>
      </c>
      <c r="X49" s="47">
        <f>SUMIF(コンシューマー!$B:$B,全体!$G49,コンシューマー!R:R)</f>
        <v>0</v>
      </c>
      <c r="Y49" s="47">
        <f>SUMIF(コンシューマー!$B:$B,全体!$G49,コンシューマー!S:S)</f>
        <v>0</v>
      </c>
      <c r="Z49" s="47">
        <f>SUMIF(コンシューマー!$B:$B,全体!$G49,コンシューマー!T:T)</f>
        <v>0</v>
      </c>
      <c r="AA49" s="47">
        <f>SUMIF(コンシューマー!$B:$B,全体!$G49,コンシューマー!U:U)</f>
        <v>0</v>
      </c>
      <c r="AB49" s="47">
        <f>SUMIF(コンシューマー!$B:$B,全体!$G49,コンシューマー!V:V)</f>
        <v>0</v>
      </c>
      <c r="AC49" s="47">
        <f>SUMIF(コンシューマー!$B:$B,全体!$G49,コンシューマー!W:W)</f>
        <v>0</v>
      </c>
      <c r="AD49" s="47">
        <f>SUMIF(コンシューマー!$B:$B,全体!$G49,コンシューマー!X:X)</f>
        <v>0</v>
      </c>
      <c r="AE49" s="47">
        <f>SUMIF(コンシューマー!$B:$B,全体!$G49,コンシューマー!Y:Y)</f>
        <v>0</v>
      </c>
      <c r="AF49" s="47">
        <f>SUMIF(コンシューマー!$B:$B,全体!$G49,コンシューマー!Z:Z)</f>
        <v>0</v>
      </c>
      <c r="AG49" s="47">
        <f>SUMIF(コンシューマー!$B:$B,全体!$G49,コンシューマー!AA:AA)</f>
        <v>0</v>
      </c>
      <c r="AH49" s="47"/>
      <c r="AI49" s="47">
        <v>0</v>
      </c>
      <c r="AJ49" s="47"/>
      <c r="AK49" s="47">
        <v>0</v>
      </c>
      <c r="AL49" s="47">
        <v>0</v>
      </c>
      <c r="AM49" s="47">
        <v>0</v>
      </c>
      <c r="AN49" s="47">
        <v>0</v>
      </c>
      <c r="AO49" s="47">
        <v>0</v>
      </c>
      <c r="AP49" s="47">
        <v>0</v>
      </c>
      <c r="AQ49" s="47">
        <v>0</v>
      </c>
      <c r="AR49" s="47">
        <f>SUMIF(結果貼付!$A:$A,G49,結果貼付!$D:$D)</f>
        <v>0</v>
      </c>
      <c r="AS49" s="47">
        <f t="shared" si="29"/>
        <v>0</v>
      </c>
      <c r="AT49" s="85">
        <f>SUM(SUMIF(コンシューマー!$B:$B,全体!$G49,コンシューマー!AO:AO),SUMIF(コマーシャル!$B:$B,全体!$G49,コマーシャル!AK:AK))</f>
        <v>0</v>
      </c>
      <c r="AU49" s="85">
        <f>SUM(SUMIF(コンシューマー!$B:$B,全体!$G49,コンシューマー!AP:AP),SUMIF(コマーシャル!$B:$B,全体!$G49,コマーシャル!AL:AL))</f>
        <v>0</v>
      </c>
      <c r="AV49" s="85">
        <f>SUM(SUMIF(コンシューマー!$B:$B,全体!$G49,コンシューマー!AQ:AQ),SUMIF(コマーシャル!$B:$B,全体!$G49,コマーシャル!AM:AM))</f>
        <v>0</v>
      </c>
      <c r="AW49" s="85">
        <f>SUM(SUMIF(コンシューマー!$B:$B,全体!$G49,コンシューマー!AR:AR),SUMIF(コマーシャル!$B:$B,全体!$G49,コマーシャル!AN:AN))</f>
        <v>0</v>
      </c>
      <c r="AX49" s="85">
        <f>SUM(SUMIF(コンシューマー!$B:$B,全体!$G49,コンシューマー!AS:AS),SUMIF(コマーシャル!$B:$B,全体!$G49,コマーシャル!AO:AO))</f>
        <v>0</v>
      </c>
      <c r="AY49" s="85">
        <f>SUM(SUMIF(コンシューマー!$B:$B,全体!$G49,コンシューマー!AT:AT),SUMIF(コマーシャル!$B:$B,全体!$G49,コマーシャル!AP:AP))</f>
        <v>0</v>
      </c>
    </row>
    <row r="50" spans="1:51" ht="18.75" outlineLevel="1">
      <c r="A50" s="42">
        <f>SUMIFS(SAP貼付!K:K,SAP貼付!C:C,全体!G50)</f>
        <v>7</v>
      </c>
      <c r="B50" s="42">
        <f>SUMIFS(VGAMBFCST貼付!D:D,VGAMBFCST貼付!B:B,G50,VGAMBFCST貼付!C:C,全体!$B$20)</f>
        <v>0</v>
      </c>
      <c r="C50" s="42">
        <f>SUMIFS(VGAMBFCST貼付!D:D,VGAMBFCST貼付!B:B,G50,VGAMBFCST貼付!C:C,全体!$C$20)</f>
        <v>0</v>
      </c>
      <c r="D50" s="42">
        <f>SUM(A50:C50)</f>
        <v>7</v>
      </c>
      <c r="E50" s="42" t="str">
        <f>IFERROR(D50-SUM(#REF!)," ")</f>
        <v xml:space="preserve"> </v>
      </c>
      <c r="G50" s="4" t="s">
        <v>103</v>
      </c>
      <c r="H50" s="4" t="str">
        <f>IFERROR(IF(MATCH($G50,コンシューマー!B:B,0),"Y"),"-")</f>
        <v>Y</v>
      </c>
      <c r="I50" s="4" t="str">
        <f>IFERROR(IF(MATCH($G50,コマーシャル!B:B,0),"Y"),"-")</f>
        <v>-</v>
      </c>
      <c r="J50" s="47">
        <f>SUMIF(コンシューマー!$B:$B,全体!$G50,コンシューマー!D:D)</f>
        <v>16</v>
      </c>
      <c r="K50" s="47">
        <f>SUMIF(コンシューマー!$B:$B,全体!$G50,コンシューマー!E:E)</f>
        <v>8</v>
      </c>
      <c r="L50" s="47">
        <f>SUMIF(コンシューマー!$B:$B,全体!$G50,コンシューマー!F:F)</f>
        <v>10</v>
      </c>
      <c r="M50" s="47">
        <f>SUMIF(コンシューマー!$B:$B,全体!$G50,コンシューマー!G:G)</f>
        <v>17</v>
      </c>
      <c r="N50" s="47">
        <f>SUMIF(コンシューマー!$B:$B,全体!$G50,コンシューマー!H:H)</f>
        <v>26</v>
      </c>
      <c r="O50" s="47">
        <f>SUMIF(コンシューマー!$B:$B,全体!$G50,コンシューマー!I:I)</f>
        <v>15</v>
      </c>
      <c r="P50" s="47">
        <f>SUMIF(コンシューマー!$B:$B,全体!$G50,コンシューマー!J:J)</f>
        <v>21</v>
      </c>
      <c r="Q50" s="47">
        <f>SUMIF(コンシューマー!$B:$B,全体!$G50,コンシューマー!K:K)</f>
        <v>8</v>
      </c>
      <c r="R50" s="47">
        <f>SUMIF(コンシューマー!$B:$B,全体!$G50,コンシューマー!L:L)</f>
        <v>4</v>
      </c>
      <c r="S50" s="47">
        <f>SUMIF(コンシューマー!$B:$B,全体!$G50,コンシューマー!M:M)</f>
        <v>1</v>
      </c>
      <c r="T50" s="47">
        <f>SUMIF(コンシューマー!$B:$B,全体!$G50,コンシューマー!N:N)</f>
        <v>3</v>
      </c>
      <c r="U50" s="47">
        <f>SUMIF(コンシューマー!$B:$B,全体!$G50,コンシューマー!O:O)</f>
        <v>4</v>
      </c>
      <c r="V50" s="47">
        <f>SUMIF(コンシューマー!$B:$B,全体!$G50,コンシューマー!P:P)</f>
        <v>3</v>
      </c>
      <c r="W50" s="47">
        <f>SUMIF(コンシューマー!$B:$B,全体!$G50,コンシューマー!Q:Q)</f>
        <v>5</v>
      </c>
      <c r="X50" s="47">
        <f>SUMIF(コンシューマー!$B:$B,全体!$G50,コンシューマー!R:R)</f>
        <v>4</v>
      </c>
      <c r="Y50" s="47">
        <f>SUMIF(コンシューマー!$B:$B,全体!$G50,コンシューマー!S:S)</f>
        <v>8</v>
      </c>
      <c r="Z50" s="47">
        <f>SUMIF(コンシューマー!$B:$B,全体!$G50,コンシューマー!T:T)</f>
        <v>4</v>
      </c>
      <c r="AA50" s="47">
        <f>SUMIF(コンシューマー!$B:$B,全体!$G50,コンシューマー!U:U)</f>
        <v>9</v>
      </c>
      <c r="AB50" s="47">
        <f>SUMIF(コンシューマー!$B:$B,全体!$G50,コンシューマー!V:V)</f>
        <v>23</v>
      </c>
      <c r="AC50" s="47">
        <f>SUMIF(コンシューマー!$B:$B,全体!$G50,コンシューマー!W:W)</f>
        <v>6</v>
      </c>
      <c r="AD50" s="47">
        <f>SUMIF(コンシューマー!$B:$B,全体!$G50,コンシューマー!X:X)</f>
        <v>0</v>
      </c>
      <c r="AE50" s="47">
        <f>SUMIF(コンシューマー!$B:$B,全体!$G50,コンシューマー!Y:Y)</f>
        <v>0</v>
      </c>
      <c r="AF50" s="47">
        <f>SUMIF(コンシューマー!$B:$B,全体!$G50,コンシューマー!Z:Z)</f>
        <v>2</v>
      </c>
      <c r="AG50" s="47">
        <f>SUMIF(コンシューマー!$B:$B,全体!$G50,コンシューマー!AA:AA)</f>
        <v>9</v>
      </c>
      <c r="AH50" s="47"/>
      <c r="AI50" s="47">
        <v>57</v>
      </c>
      <c r="AJ50" s="47"/>
      <c r="AK50" s="47">
        <v>36</v>
      </c>
      <c r="AL50" s="47">
        <v>63.87096774193548</v>
      </c>
      <c r="AM50" s="47">
        <v>70.679999999999993</v>
      </c>
      <c r="AN50" s="47">
        <v>8</v>
      </c>
      <c r="AO50" s="47">
        <v>3</v>
      </c>
      <c r="AP50" s="47">
        <v>0</v>
      </c>
      <c r="AQ50" s="47">
        <v>39</v>
      </c>
      <c r="AR50" s="47">
        <f>SUMIF(結果貼付!$A:$A,G50,結果貼付!$D:$D)</f>
        <v>56</v>
      </c>
      <c r="AS50" s="47">
        <f t="shared" si="29"/>
        <v>120</v>
      </c>
      <c r="AT50" s="85">
        <f>SUM(SUMIF(コンシューマー!$B:$B,全体!$G50,コンシューマー!AO:AO),SUMIF(コマーシャル!$B:$B,全体!$G50,コマーシャル!AK:AK))</f>
        <v>60.047999999999995</v>
      </c>
      <c r="AU50" s="85">
        <f>SUM(SUMIF(コンシューマー!$B:$B,全体!$G50,コンシューマー!AP:AP),SUMIF(コマーシャル!$B:$B,全体!$G50,コマーシャル!AL:AL))</f>
        <v>0</v>
      </c>
      <c r="AV50" s="85">
        <f>SUM(SUMIF(コンシューマー!$B:$B,全体!$G50,コンシューマー!AQ:AQ),SUMIF(コマーシャル!$B:$B,全体!$G50,コマーシャル!AM:AM))</f>
        <v>0</v>
      </c>
      <c r="AW50" s="85">
        <f>SUM(SUMIF(コンシューマー!$B:$B,全体!$G50,コンシューマー!AR:AR),SUMIF(コマーシャル!$B:$B,全体!$G50,コマーシャル!AN:AN))</f>
        <v>0</v>
      </c>
      <c r="AX50" s="85">
        <f>SUM(SUMIF(コンシューマー!$B:$B,全体!$G50,コンシューマー!AS:AS),SUMIF(コマーシャル!$B:$B,全体!$G50,コマーシャル!AO:AO))</f>
        <v>0</v>
      </c>
      <c r="AY50" s="85">
        <f>SUM(SUMIF(コンシューマー!$B:$B,全体!$G50,コンシューマー!AT:AT),SUMIF(コマーシャル!$B:$B,全体!$G50,コマーシャル!AP:AP))</f>
        <v>0</v>
      </c>
    </row>
    <row r="51" spans="1:51" ht="18.75" outlineLevel="1">
      <c r="A51" s="42">
        <f>SUMIFS(SAP貼付!K:K,SAP貼付!C:C,全体!G51)</f>
        <v>67</v>
      </c>
      <c r="B51" s="42">
        <f>SUMIFS(VGAMBFCST貼付!D:D,VGAMBFCST貼付!B:B,G51,VGAMBFCST貼付!C:C,全体!$B$20)</f>
        <v>0</v>
      </c>
      <c r="C51" s="42">
        <f>SUMIFS(VGAMBFCST貼付!D:D,VGAMBFCST貼付!B:B,G51,VGAMBFCST貼付!C:C,全体!$C$20)</f>
        <v>0</v>
      </c>
      <c r="D51" s="42">
        <f>SUM(A51:C51)</f>
        <v>67</v>
      </c>
      <c r="E51" s="42" t="str">
        <f>IFERROR(D51-SUM(#REF!)," ")</f>
        <v xml:space="preserve"> </v>
      </c>
      <c r="G51" s="4" t="s">
        <v>104</v>
      </c>
      <c r="H51" s="4" t="str">
        <f>IFERROR(IF(MATCH($G51,コンシューマー!B:B,0),"Y"),"-")</f>
        <v>Y</v>
      </c>
      <c r="I51" s="4" t="str">
        <f>IFERROR(IF(MATCH($G51,コマーシャル!B:B,0),"Y"),"-")</f>
        <v>-</v>
      </c>
      <c r="J51" s="47">
        <f>SUMIF(コンシューマー!$B:$B,全体!$G51,コンシューマー!D:D)</f>
        <v>1</v>
      </c>
      <c r="K51" s="47">
        <f>SUMIF(コンシューマー!$B:$B,全体!$G51,コンシューマー!E:E)</f>
        <v>1</v>
      </c>
      <c r="L51" s="47">
        <f>SUMIF(コンシューマー!$B:$B,全体!$G51,コンシューマー!F:F)</f>
        <v>3</v>
      </c>
      <c r="M51" s="47">
        <f>SUMIF(コンシューマー!$B:$B,全体!$G51,コンシューマー!G:G)</f>
        <v>7</v>
      </c>
      <c r="N51" s="47">
        <f>SUMIF(コンシューマー!$B:$B,全体!$G51,コンシューマー!H:H)</f>
        <v>6</v>
      </c>
      <c r="O51" s="47">
        <f>SUMIF(コンシューマー!$B:$B,全体!$G51,コンシューマー!I:I)</f>
        <v>15</v>
      </c>
      <c r="P51" s="47">
        <f>SUMIF(コンシューマー!$B:$B,全体!$G51,コンシューマー!J:J)</f>
        <v>0</v>
      </c>
      <c r="Q51" s="47">
        <f>SUMIF(コンシューマー!$B:$B,全体!$G51,コンシューマー!K:K)</f>
        <v>5</v>
      </c>
      <c r="R51" s="47">
        <f>SUMIF(コンシューマー!$B:$B,全体!$G51,コンシューマー!L:L)</f>
        <v>13</v>
      </c>
      <c r="S51" s="47">
        <f>SUMIF(コンシューマー!$B:$B,全体!$G51,コンシューマー!M:M)</f>
        <v>10</v>
      </c>
      <c r="T51" s="47">
        <f>SUMIF(コンシューマー!$B:$B,全体!$G51,コンシューマー!N:N)</f>
        <v>7</v>
      </c>
      <c r="U51" s="47">
        <f>SUMIF(コンシューマー!$B:$B,全体!$G51,コンシューマー!O:O)</f>
        <v>16</v>
      </c>
      <c r="V51" s="47">
        <f>SUMIF(コンシューマー!$B:$B,全体!$G51,コンシューマー!P:P)</f>
        <v>8</v>
      </c>
      <c r="W51" s="47">
        <f>SUMIF(コンシューマー!$B:$B,全体!$G51,コンシューマー!Q:Q)</f>
        <v>3</v>
      </c>
      <c r="X51" s="47">
        <f>SUMIF(コンシューマー!$B:$B,全体!$G51,コンシューマー!R:R)</f>
        <v>8</v>
      </c>
      <c r="Y51" s="47">
        <f>SUMIF(コンシューマー!$B:$B,全体!$G51,コンシューマー!S:S)</f>
        <v>5</v>
      </c>
      <c r="Z51" s="47">
        <f>SUMIF(コンシューマー!$B:$B,全体!$G51,コンシューマー!T:T)</f>
        <v>10</v>
      </c>
      <c r="AA51" s="47">
        <f>SUMIF(コンシューマー!$B:$B,全体!$G51,コンシューマー!U:U)</f>
        <v>8</v>
      </c>
      <c r="AB51" s="47">
        <f>SUMIF(コンシューマー!$B:$B,全体!$G51,コンシューマー!V:V)</f>
        <v>21</v>
      </c>
      <c r="AC51" s="47">
        <f>SUMIF(コンシューマー!$B:$B,全体!$G51,コンシューマー!W:W)</f>
        <v>26</v>
      </c>
      <c r="AD51" s="47">
        <f>SUMIF(コンシューマー!$B:$B,全体!$G51,コンシューマー!X:X)</f>
        <v>12</v>
      </c>
      <c r="AE51" s="47">
        <f>SUMIF(コンシューマー!$B:$B,全体!$G51,コンシューマー!Y:Y)</f>
        <v>13</v>
      </c>
      <c r="AF51" s="47">
        <f>SUMIF(コンシューマー!$B:$B,全体!$G51,コンシューマー!Z:Z)</f>
        <v>28</v>
      </c>
      <c r="AG51" s="47">
        <f>SUMIF(コンシューマー!$B:$B,全体!$G51,コンシューマー!AA:AA)</f>
        <v>16</v>
      </c>
      <c r="AH51" s="47"/>
      <c r="AI51" s="47">
        <v>0</v>
      </c>
      <c r="AJ51" s="47"/>
      <c r="AK51" s="47">
        <v>0</v>
      </c>
      <c r="AL51" s="47">
        <v>0</v>
      </c>
      <c r="AM51" s="47">
        <v>1.9633333333333329</v>
      </c>
      <c r="AN51" s="47">
        <v>0</v>
      </c>
      <c r="AO51" s="47">
        <v>0</v>
      </c>
      <c r="AP51" s="47">
        <v>0</v>
      </c>
      <c r="AQ51" s="47">
        <v>0</v>
      </c>
      <c r="AR51" s="47">
        <f>SUMIF(結果貼付!$A:$A,G51,結果貼付!$D:$D)</f>
        <v>0</v>
      </c>
      <c r="AS51" s="47">
        <f t="shared" si="29"/>
        <v>0</v>
      </c>
      <c r="AT51" s="85">
        <f>SUM(SUMIF(コンシューマー!$B:$B,全体!$G51,コンシューマー!AO:AO),SUMIF(コマーシャル!$B:$B,全体!$G51,コマーシャル!AK:AK))</f>
        <v>0</v>
      </c>
      <c r="AU51" s="85">
        <f>SUM(SUMIF(コンシューマー!$B:$B,全体!$G51,コンシューマー!AP:AP),SUMIF(コマーシャル!$B:$B,全体!$G51,コマーシャル!AL:AL))</f>
        <v>0</v>
      </c>
      <c r="AV51" s="85">
        <f>SUM(SUMIF(コンシューマー!$B:$B,全体!$G51,コンシューマー!AQ:AQ),SUMIF(コマーシャル!$B:$B,全体!$G51,コマーシャル!AM:AM))</f>
        <v>0</v>
      </c>
      <c r="AW51" s="85">
        <f>SUM(SUMIF(コンシューマー!$B:$B,全体!$G51,コンシューマー!AR:AR),SUMIF(コマーシャル!$B:$B,全体!$G51,コマーシャル!AN:AN))</f>
        <v>0</v>
      </c>
      <c r="AX51" s="85">
        <f>SUM(SUMIF(コンシューマー!$B:$B,全体!$G51,コンシューマー!AS:AS),SUMIF(コマーシャル!$B:$B,全体!$G51,コマーシャル!AO:AO))</f>
        <v>0</v>
      </c>
      <c r="AY51" s="85">
        <f>SUM(SUMIF(コンシューマー!$B:$B,全体!$G51,コンシューマー!AT:AT),SUMIF(コマーシャル!$B:$B,全体!$G51,コマーシャル!AP:AP))</f>
        <v>0</v>
      </c>
    </row>
    <row r="52" spans="1:51" ht="18.75" outlineLevel="1">
      <c r="A52" s="42"/>
      <c r="B52" s="42"/>
      <c r="C52" s="42"/>
      <c r="D52" s="42"/>
      <c r="E52" s="42"/>
      <c r="G52" s="4" t="s">
        <v>105</v>
      </c>
      <c r="H52" s="4" t="str">
        <f>IFERROR(IF(MATCH($G52,コンシューマー!B:B,0),"Y"),"-")</f>
        <v>Y</v>
      </c>
      <c r="I52" s="4" t="str">
        <f>IFERROR(IF(MATCH($G52,コマーシャル!B:B,0),"Y"),"-")</f>
        <v>Y</v>
      </c>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v>36</v>
      </c>
      <c r="AJ52" s="47"/>
      <c r="AK52" s="47">
        <v>29</v>
      </c>
      <c r="AL52" s="47">
        <v>11.612903225806452</v>
      </c>
      <c r="AM52" s="47">
        <v>5.89</v>
      </c>
      <c r="AN52" s="47">
        <v>0</v>
      </c>
      <c r="AO52" s="47">
        <v>0</v>
      </c>
      <c r="AP52" s="47">
        <v>0</v>
      </c>
      <c r="AQ52" s="47">
        <v>0</v>
      </c>
      <c r="AR52" s="47">
        <f>SUMIF(結果貼付!$A:$A,G52,結果貼付!$D:$D)</f>
        <v>0</v>
      </c>
      <c r="AS52" s="47">
        <f t="shared" si="29"/>
        <v>0</v>
      </c>
      <c r="AT52" s="85">
        <f>SUM(SUMIF(コンシューマー!$B:$B,全体!$G52,コンシューマー!AO:AO),SUMIF(コマーシャル!$B:$B,全体!$G52,コマーシャル!AK:AK))</f>
        <v>0</v>
      </c>
      <c r="AU52" s="85">
        <f>SUM(SUMIF(コンシューマー!$B:$B,全体!$G52,コンシューマー!AP:AP),SUMIF(コマーシャル!$B:$B,全体!$G52,コマーシャル!AL:AL))</f>
        <v>0</v>
      </c>
      <c r="AV52" s="85">
        <f>SUM(SUMIF(コンシューマー!$B:$B,全体!$G52,コンシューマー!AQ:AQ),SUMIF(コマーシャル!$B:$B,全体!$G52,コマーシャル!AM:AM))</f>
        <v>0</v>
      </c>
      <c r="AW52" s="85">
        <f>SUM(SUMIF(コンシューマー!$B:$B,全体!$G52,コンシューマー!AR:AR),SUMIF(コマーシャル!$B:$B,全体!$G52,コマーシャル!AN:AN))</f>
        <v>0</v>
      </c>
      <c r="AX52" s="85">
        <f>SUM(SUMIF(コンシューマー!$B:$B,全体!$G52,コンシューマー!AS:AS),SUMIF(コマーシャル!$B:$B,全体!$G52,コマーシャル!AO:AO))</f>
        <v>0</v>
      </c>
      <c r="AY52" s="85">
        <f>SUM(SUMIF(コンシューマー!$B:$B,全体!$G52,コンシューマー!AT:AT),SUMIF(コマーシャル!$B:$B,全体!$G52,コマーシャル!AP:AP))</f>
        <v>0</v>
      </c>
    </row>
    <row r="53" spans="1:51" ht="18.75" outlineLevel="1">
      <c r="A53" s="42"/>
      <c r="B53" s="42"/>
      <c r="C53" s="42"/>
      <c r="D53" s="42"/>
      <c r="E53" s="42"/>
      <c r="G53" s="4" t="s">
        <v>106</v>
      </c>
      <c r="H53" s="4" t="str">
        <f>IFERROR(IF(MATCH($G53,コンシューマー!B:B,0),"Y"),"-")</f>
        <v>-</v>
      </c>
      <c r="I53" s="4" t="str">
        <f>IFERROR(IF(MATCH($G53,コマーシャル!B:B,0),"Y"),"-")</f>
        <v>Y</v>
      </c>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v>0</v>
      </c>
      <c r="AL53" s="47">
        <v>0</v>
      </c>
      <c r="AM53" s="47">
        <v>15</v>
      </c>
      <c r="AN53" s="47">
        <v>0</v>
      </c>
      <c r="AO53" s="47">
        <v>0</v>
      </c>
      <c r="AP53" s="47">
        <v>0</v>
      </c>
      <c r="AQ53" s="47">
        <v>0</v>
      </c>
      <c r="AR53" s="47">
        <f>SUMIF(結果貼付!$A:$A,G53,結果貼付!$D:$D)</f>
        <v>0</v>
      </c>
      <c r="AS53" s="47">
        <f>(AR53/AS$2)*AS$1</f>
        <v>0</v>
      </c>
      <c r="AT53" s="85">
        <f>SUM(SUMIF(コンシューマー!$B:$B,全体!$G53,コンシューマー!AO:AO),SUMIF(コマーシャル!$B:$B,全体!$G53,コマーシャル!AK:AK))</f>
        <v>10</v>
      </c>
      <c r="AU53" s="85">
        <f>SUM(SUMIF(コンシューマー!$B:$B,全体!$G53,コンシューマー!AP:AP),SUMIF(コマーシャル!$B:$B,全体!$G53,コマーシャル!AL:AL))</f>
        <v>7</v>
      </c>
      <c r="AV53" s="85">
        <f>SUM(SUMIF(コンシューマー!$B:$B,全体!$G53,コンシューマー!AQ:AQ),SUMIF(コマーシャル!$B:$B,全体!$G53,コマーシャル!AM:AM))</f>
        <v>6</v>
      </c>
      <c r="AW53" s="85">
        <f>SUM(SUMIF(コンシューマー!$B:$B,全体!$G53,コンシューマー!AR:AR),SUMIF(コマーシャル!$B:$B,全体!$G53,コマーシャル!AN:AN))</f>
        <v>10</v>
      </c>
      <c r="AX53" s="85">
        <f>SUM(SUMIF(コンシューマー!$B:$B,全体!$G53,コンシューマー!AS:AS),SUMIF(コマーシャル!$B:$B,全体!$G53,コマーシャル!AO:AO))</f>
        <v>6</v>
      </c>
      <c r="AY53" s="85">
        <f>SUM(SUMIF(コンシューマー!$B:$B,全体!$G53,コンシューマー!AT:AT),SUMIF(コマーシャル!$B:$B,全体!$G53,コマーシャル!AP:AP))</f>
        <v>6</v>
      </c>
    </row>
    <row r="54" spans="1:51" ht="18.75" outlineLevel="1">
      <c r="A54" s="42"/>
      <c r="B54" s="42"/>
      <c r="C54" s="42"/>
      <c r="D54" s="42"/>
      <c r="E54" s="42"/>
      <c r="G54" s="4" t="s">
        <v>107</v>
      </c>
      <c r="H54" s="4" t="str">
        <f>IFERROR(IF(MATCH($G54,コンシューマー!B:B,0),"Y"),"-")</f>
        <v>-</v>
      </c>
      <c r="I54" s="4" t="str">
        <f>IFERROR(IF(MATCH($G54,コマーシャル!B:B,0),"Y"),"-")</f>
        <v>Y</v>
      </c>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v>0</v>
      </c>
      <c r="AL54" s="47">
        <v>0</v>
      </c>
      <c r="AM54" s="47">
        <v>7</v>
      </c>
      <c r="AN54" s="47">
        <v>0</v>
      </c>
      <c r="AO54" s="47">
        <v>0</v>
      </c>
      <c r="AP54" s="47">
        <v>0</v>
      </c>
      <c r="AQ54" s="47">
        <v>0</v>
      </c>
      <c r="AR54" s="47">
        <f>SUMIF(結果貼付!$A:$A,G54,結果貼付!$D:$D)</f>
        <v>0</v>
      </c>
      <c r="AS54" s="47">
        <f>(AR54/AS$2)*AS$1</f>
        <v>0</v>
      </c>
      <c r="AT54" s="85">
        <f>SUM(SUMIF(コンシューマー!$B:$B,全体!$G54,コンシューマー!AO:AO),SUMIF(コマーシャル!$B:$B,全体!$G54,コマーシャル!AK:AK))</f>
        <v>7</v>
      </c>
      <c r="AU54" s="85">
        <f>SUM(SUMIF(コンシューマー!$B:$B,全体!$G54,コンシューマー!AP:AP),SUMIF(コマーシャル!$B:$B,全体!$G54,コマーシャル!AL:AL))</f>
        <v>3</v>
      </c>
      <c r="AV54" s="85">
        <f>SUM(SUMIF(コンシューマー!$B:$B,全体!$G54,コンシューマー!AQ:AQ),SUMIF(コマーシャル!$B:$B,全体!$G54,コマーシャル!AM:AM))</f>
        <v>4</v>
      </c>
      <c r="AW54" s="85">
        <f>SUM(SUMIF(コンシューマー!$B:$B,全体!$G54,コンシューマー!AR:AR),SUMIF(コマーシャル!$B:$B,全体!$G54,コマーシャル!AN:AN))</f>
        <v>3</v>
      </c>
      <c r="AX54" s="85">
        <f>SUM(SUMIF(コンシューマー!$B:$B,全体!$G54,コンシューマー!AS:AS),SUMIF(コマーシャル!$B:$B,全体!$G54,コマーシャル!AO:AO))</f>
        <v>3</v>
      </c>
      <c r="AY54" s="85">
        <f>SUM(SUMIF(コンシューマー!$B:$B,全体!$G54,コンシューマー!AT:AT),SUMIF(コマーシャル!$B:$B,全体!$G54,コマーシャル!AP:AP))</f>
        <v>4</v>
      </c>
    </row>
    <row r="55" spans="1:51" ht="18.75" outlineLevel="1">
      <c r="A55" s="42"/>
      <c r="B55" s="42"/>
      <c r="C55" s="42"/>
      <c r="D55" s="42"/>
      <c r="E55" s="42"/>
      <c r="G55" s="4" t="s">
        <v>108</v>
      </c>
      <c r="H55" s="4" t="str">
        <f>IFERROR(IF(MATCH($G55,コンシューマー!B:B,0),"Y"),"-")</f>
        <v>-</v>
      </c>
      <c r="I55" s="4" t="str">
        <f>IFERROR(IF(MATCH($G55,コマーシャル!B:B,0),"Y"),"-")</f>
        <v>Y</v>
      </c>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v>0</v>
      </c>
      <c r="AL55" s="47">
        <v>0</v>
      </c>
      <c r="AM55" s="47">
        <v>13</v>
      </c>
      <c r="AN55" s="47">
        <v>0</v>
      </c>
      <c r="AO55" s="47">
        <v>0</v>
      </c>
      <c r="AP55" s="47">
        <v>0</v>
      </c>
      <c r="AQ55" s="47">
        <v>0</v>
      </c>
      <c r="AR55" s="47">
        <f>SUMIF(結果貼付!$A:$A,G55,結果貼付!$D:$D)</f>
        <v>0</v>
      </c>
      <c r="AS55" s="47">
        <f t="shared" ref="AS55:AS58" si="32">(AR55/AS$2)*AS$1</f>
        <v>0</v>
      </c>
      <c r="AT55" s="85">
        <f>SUM(SUMIF(コンシューマー!$B:$B,全体!$G55,コンシューマー!AO:AO),SUMIF(コマーシャル!$B:$B,全体!$G55,コマーシャル!AK:AK))</f>
        <v>6</v>
      </c>
      <c r="AU55" s="85">
        <f>SUM(SUMIF(コンシューマー!$B:$B,全体!$G55,コンシューマー!AP:AP),SUMIF(コマーシャル!$B:$B,全体!$G55,コマーシャル!AL:AL))</f>
        <v>7</v>
      </c>
      <c r="AV55" s="85">
        <f>SUM(SUMIF(コンシューマー!$B:$B,全体!$G55,コンシューマー!AQ:AQ),SUMIF(コマーシャル!$B:$B,全体!$G55,コマーシャル!AM:AM))</f>
        <v>6</v>
      </c>
      <c r="AW55" s="85">
        <f>SUM(SUMIF(コンシューマー!$B:$B,全体!$G55,コンシューマー!AR:AR),SUMIF(コマーシャル!$B:$B,全体!$G55,コマーシャル!AN:AN))</f>
        <v>7</v>
      </c>
      <c r="AX55" s="85">
        <f>SUM(SUMIF(コンシューマー!$B:$B,全体!$G55,コンシューマー!AS:AS),SUMIF(コマーシャル!$B:$B,全体!$G55,コマーシャル!AO:AO))</f>
        <v>7</v>
      </c>
      <c r="AY55" s="85">
        <f>SUM(SUMIF(コンシューマー!$B:$B,全体!$G55,コンシューマー!AT:AT),SUMIF(コマーシャル!$B:$B,全体!$G55,コマーシャル!AP:AP))</f>
        <v>7</v>
      </c>
    </row>
    <row r="56" spans="1:51" ht="18.75" outlineLevel="1">
      <c r="A56" s="42"/>
      <c r="B56" s="42"/>
      <c r="C56" s="42"/>
      <c r="D56" s="42"/>
      <c r="E56" s="42"/>
      <c r="G56" s="4" t="s">
        <v>109</v>
      </c>
      <c r="H56" s="4" t="str">
        <f>IFERROR(IF(MATCH($G56,コンシューマー!B:B,0),"Y"),"-")</f>
        <v>-</v>
      </c>
      <c r="I56" s="4" t="str">
        <f>IFERROR(IF(MATCH($G56,コマーシャル!B:B,0),"Y"),"-")</f>
        <v>Y</v>
      </c>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v>0</v>
      </c>
      <c r="AL56" s="47">
        <v>0</v>
      </c>
      <c r="AM56" s="47">
        <v>11</v>
      </c>
      <c r="AN56" s="47">
        <v>0</v>
      </c>
      <c r="AO56" s="47">
        <v>0</v>
      </c>
      <c r="AP56" s="47">
        <v>0</v>
      </c>
      <c r="AQ56" s="47">
        <v>0</v>
      </c>
      <c r="AR56" s="47">
        <f>SUMIF(結果貼付!$A:$A,G56,結果貼付!$D:$D)</f>
        <v>0</v>
      </c>
      <c r="AS56" s="47">
        <f t="shared" si="32"/>
        <v>0</v>
      </c>
      <c r="AT56" s="85">
        <f>SUM(SUMIF(コンシューマー!$B:$B,全体!$G56,コンシューマー!AO:AO),SUMIF(コマーシャル!$B:$B,全体!$G56,コマーシャル!AK:AK))</f>
        <v>5</v>
      </c>
      <c r="AU56" s="85">
        <f>SUM(SUMIF(コンシューマー!$B:$B,全体!$G56,コンシューマー!AP:AP),SUMIF(コマーシャル!$B:$B,全体!$G56,コマーシャル!AL:AL))</f>
        <v>5</v>
      </c>
      <c r="AV56" s="85">
        <f>SUM(SUMIF(コンシューマー!$B:$B,全体!$G56,コンシューマー!AQ:AQ),SUMIF(コマーシャル!$B:$B,全体!$G56,コマーシャル!AM:AM))</f>
        <v>4</v>
      </c>
      <c r="AW56" s="85">
        <f>SUM(SUMIF(コンシューマー!$B:$B,全体!$G56,コンシューマー!AR:AR),SUMIF(コマーシャル!$B:$B,全体!$G56,コマーシャル!AN:AN))</f>
        <v>6</v>
      </c>
      <c r="AX56" s="85">
        <f>SUM(SUMIF(コンシューマー!$B:$B,全体!$G56,コンシューマー!AS:AS),SUMIF(コマーシャル!$B:$B,全体!$G56,コマーシャル!AO:AO))</f>
        <v>5</v>
      </c>
      <c r="AY56" s="85">
        <f>SUM(SUMIF(コンシューマー!$B:$B,全体!$G56,コンシューマー!AT:AT),SUMIF(コマーシャル!$B:$B,全体!$G56,コマーシャル!AP:AP))</f>
        <v>5</v>
      </c>
    </row>
    <row r="57" spans="1:51" ht="18.75" outlineLevel="1">
      <c r="A57" s="42"/>
      <c r="B57" s="42"/>
      <c r="C57" s="42"/>
      <c r="D57" s="42"/>
      <c r="E57" s="42"/>
      <c r="G57" s="4" t="s">
        <v>110</v>
      </c>
      <c r="H57" s="4" t="str">
        <f>IFERROR(IF(MATCH($G57,コンシューマー!B:B,0),"Y"),"-")</f>
        <v>-</v>
      </c>
      <c r="I57" s="4" t="str">
        <f>IFERROR(IF(MATCH($G57,コマーシャル!B:B,0),"Y"),"-")</f>
        <v>Y</v>
      </c>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v>0</v>
      </c>
      <c r="AL57" s="47">
        <v>0</v>
      </c>
      <c r="AM57" s="47">
        <v>22</v>
      </c>
      <c r="AN57" s="47">
        <v>0</v>
      </c>
      <c r="AO57" s="47">
        <v>0</v>
      </c>
      <c r="AP57" s="47">
        <v>0</v>
      </c>
      <c r="AQ57" s="47">
        <v>0</v>
      </c>
      <c r="AR57" s="47">
        <f>SUMIF(結果貼付!$A:$A,G57,結果貼付!$D:$D)</f>
        <v>0</v>
      </c>
      <c r="AS57" s="47">
        <f t="shared" si="32"/>
        <v>0</v>
      </c>
      <c r="AT57" s="85">
        <f>SUM(SUMIF(コンシューマー!$B:$B,全体!$G57,コンシューマー!AO:AO),SUMIF(コマーシャル!$B:$B,全体!$G57,コマーシャル!AK:AK))</f>
        <v>14</v>
      </c>
      <c r="AU57" s="85">
        <f>SUM(SUMIF(コンシューマー!$B:$B,全体!$G57,コンシューマー!AP:AP),SUMIF(コマーシャル!$B:$B,全体!$G57,コマーシャル!AL:AL))</f>
        <v>10</v>
      </c>
      <c r="AV57" s="85">
        <f>SUM(SUMIF(コンシューマー!$B:$B,全体!$G57,コンシューマー!AQ:AQ),SUMIF(コマーシャル!$B:$B,全体!$G57,コマーシャル!AM:AM))</f>
        <v>9</v>
      </c>
      <c r="AW57" s="85">
        <f>SUM(SUMIF(コンシューマー!$B:$B,全体!$G57,コンシューマー!AR:AR),SUMIF(コマーシャル!$B:$B,全体!$G57,コマーシャル!AN:AN))</f>
        <v>10</v>
      </c>
      <c r="AX57" s="85">
        <f>SUM(SUMIF(コンシューマー!$B:$B,全体!$G57,コンシューマー!AS:AS),SUMIF(コマーシャル!$B:$B,全体!$G57,コマーシャル!AO:AO))</f>
        <v>14</v>
      </c>
      <c r="AY57" s="85">
        <f>SUM(SUMIF(コンシューマー!$B:$B,全体!$G57,コンシューマー!AT:AT),SUMIF(コマーシャル!$B:$B,全体!$G57,コマーシャル!AP:AP))</f>
        <v>14</v>
      </c>
    </row>
    <row r="58" spans="1:51" ht="18.75" outlineLevel="1">
      <c r="A58" s="42"/>
      <c r="B58" s="42"/>
      <c r="C58" s="42"/>
      <c r="D58" s="42"/>
      <c r="E58" s="42"/>
      <c r="G58" s="4" t="s">
        <v>111</v>
      </c>
      <c r="H58" s="4" t="str">
        <f>IFERROR(IF(MATCH($G58,コンシューマー!B:B,0),"Y"),"-")</f>
        <v>-</v>
      </c>
      <c r="I58" s="4" t="str">
        <f>IFERROR(IF(MATCH($G58,コマーシャル!B:B,0),"Y"),"-")</f>
        <v>Y</v>
      </c>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v>0</v>
      </c>
      <c r="AL58" s="47">
        <v>0</v>
      </c>
      <c r="AM58" s="47">
        <v>0</v>
      </c>
      <c r="AN58" s="47">
        <v>0</v>
      </c>
      <c r="AO58" s="47">
        <v>0</v>
      </c>
      <c r="AP58" s="47">
        <v>0</v>
      </c>
      <c r="AQ58" s="47">
        <v>0</v>
      </c>
      <c r="AR58" s="47">
        <f>SUMIF(結果貼付!$A:$A,G58,結果貼付!$D:$D)</f>
        <v>0</v>
      </c>
      <c r="AS58" s="47">
        <f t="shared" si="32"/>
        <v>0</v>
      </c>
      <c r="AT58" s="85">
        <f>SUM(SUMIF(コンシューマー!$B:$B,全体!$G58,コンシューマー!AO:AO),SUMIF(コマーシャル!$B:$B,全体!$G58,コマーシャル!AK:AK))</f>
        <v>1</v>
      </c>
      <c r="AU58" s="85">
        <f>SUM(SUMIF(コンシューマー!$B:$B,全体!$G58,コンシューマー!AP:AP),SUMIF(コマーシャル!$B:$B,全体!$G58,コマーシャル!AL:AL))</f>
        <v>1</v>
      </c>
      <c r="AV58" s="85">
        <f>SUM(SUMIF(コンシューマー!$B:$B,全体!$G58,コンシューマー!AQ:AQ),SUMIF(コマーシャル!$B:$B,全体!$G58,コマーシャル!AM:AM))</f>
        <v>1</v>
      </c>
      <c r="AW58" s="85">
        <f>SUM(SUMIF(コンシューマー!$B:$B,全体!$G58,コンシューマー!AR:AR),SUMIF(コマーシャル!$B:$B,全体!$G58,コマーシャル!AN:AN))</f>
        <v>1</v>
      </c>
      <c r="AX58" s="85">
        <f>SUM(SUMIF(コンシューマー!$B:$B,全体!$G58,コンシューマー!AS:AS),SUMIF(コマーシャル!$B:$B,全体!$G58,コマーシャル!AO:AO))</f>
        <v>1</v>
      </c>
      <c r="AY58" s="85">
        <f>SUM(SUMIF(コンシューマー!$B:$B,全体!$G58,コンシューマー!AT:AT),SUMIF(コマーシャル!$B:$B,全体!$G58,コマーシャル!AP:AP))</f>
        <v>1</v>
      </c>
    </row>
    <row r="59" spans="1:51" ht="18.75" outlineLevel="1">
      <c r="A59" s="42"/>
      <c r="B59" s="42"/>
      <c r="C59" s="42"/>
      <c r="D59" s="42"/>
      <c r="E59" s="42"/>
      <c r="G59" s="4" t="s">
        <v>112</v>
      </c>
      <c r="H59" s="4" t="str">
        <f>IFERROR(IF(MATCH($G59,コンシューマー!B:B,0),"Y"),"-")</f>
        <v>-</v>
      </c>
      <c r="I59" s="4" t="str">
        <f>IFERROR(IF(MATCH($G59,コマーシャル!B:B,0),"Y"),"-")</f>
        <v>Y</v>
      </c>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v>0</v>
      </c>
      <c r="AL59" s="47">
        <v>0</v>
      </c>
      <c r="AM59" s="47">
        <v>32</v>
      </c>
      <c r="AN59" s="47">
        <v>0</v>
      </c>
      <c r="AO59" s="47">
        <v>0</v>
      </c>
      <c r="AP59" s="47">
        <v>0</v>
      </c>
      <c r="AQ59" s="47">
        <v>0</v>
      </c>
      <c r="AR59" s="47">
        <f>SUMIF(結果貼付!$A:$A,G59,結果貼付!$D:$D)</f>
        <v>0</v>
      </c>
      <c r="AS59" s="47">
        <f>(AR59/AS$2)*AS$1</f>
        <v>0</v>
      </c>
      <c r="AT59" s="85">
        <f>SUM(SUMIF(コンシューマー!$B:$B,全体!$G59,コンシューマー!AO:AO),SUMIF(コマーシャル!$B:$B,全体!$G59,コマーシャル!AK:AK))</f>
        <v>20</v>
      </c>
      <c r="AU59" s="85">
        <f>SUM(SUMIF(コンシューマー!$B:$B,全体!$G59,コンシューマー!AP:AP),SUMIF(コマーシャル!$B:$B,全体!$G59,コマーシャル!AL:AL))</f>
        <v>17</v>
      </c>
      <c r="AV59" s="85">
        <f>SUM(SUMIF(コンシューマー!$B:$B,全体!$G59,コンシューマー!AQ:AQ),SUMIF(コマーシャル!$B:$B,全体!$G59,コマーシャル!AM:AM))</f>
        <v>20</v>
      </c>
      <c r="AW59" s="85">
        <f>SUM(SUMIF(コンシューマー!$B:$B,全体!$G59,コンシューマー!AR:AR),SUMIF(コマーシャル!$B:$B,全体!$G59,コマーシャル!AN:AN))</f>
        <v>37</v>
      </c>
      <c r="AX59" s="85">
        <f>SUM(SUMIF(コンシューマー!$B:$B,全体!$G59,コンシューマー!AS:AS),SUMIF(コマーシャル!$B:$B,全体!$G59,コマーシャル!AO:AO))</f>
        <v>40</v>
      </c>
      <c r="AY59" s="85">
        <f>SUM(SUMIF(コンシューマー!$B:$B,全体!$G59,コンシューマー!AT:AT),SUMIF(コマーシャル!$B:$B,全体!$G59,コマーシャル!AP:AP))</f>
        <v>30</v>
      </c>
    </row>
    <row r="60" spans="1:51" ht="18.75" outlineLevel="1">
      <c r="A60" s="42">
        <f>SUMIFS(SAP貼付!K:K,SAP貼付!C:C,全体!G60)</f>
        <v>21</v>
      </c>
      <c r="B60" s="42">
        <f>SUMIFS(VGAMBFCST貼付!D:D,VGAMBFCST貼付!B:B,G60,VGAMBFCST貼付!C:C,全体!$B$20)</f>
        <v>0</v>
      </c>
      <c r="C60" s="42">
        <f>SUMIFS(VGAMBFCST貼付!D:D,VGAMBFCST貼付!B:B,G60,VGAMBFCST貼付!C:C,全体!$C$20)</f>
        <v>0</v>
      </c>
      <c r="D60" s="42">
        <f t="shared" ref="D60:D76" si="33">SUM(A60:C60)</f>
        <v>21</v>
      </c>
      <c r="E60" s="42" t="str">
        <f>IFERROR(D60-SUM(#REF!)," ")</f>
        <v xml:space="preserve"> </v>
      </c>
      <c r="G60" s="3" t="s">
        <v>113</v>
      </c>
      <c r="H60" s="4" t="str">
        <f>IFERROR(IF(MATCH($G60,コンシューマー!B:B,0),"Y"),"-")</f>
        <v>Y</v>
      </c>
      <c r="I60" s="4" t="str">
        <f>IFERROR(IF(MATCH($G60,コマーシャル!B:B,0),"Y"),"-")</f>
        <v>Y</v>
      </c>
      <c r="J60" s="44">
        <f>SUMIF(コンシューマー!$B:$B,全体!$G60,コンシューマー!D:D)</f>
        <v>0</v>
      </c>
      <c r="K60" s="44">
        <f>SUMIF(コンシューマー!$B:$B,全体!$G60,コンシューマー!E:E)</f>
        <v>0</v>
      </c>
      <c r="L60" s="44">
        <f>SUMIF(コンシューマー!$B:$B,全体!$G60,コンシューマー!F:F)</f>
        <v>0</v>
      </c>
      <c r="M60" s="44">
        <f>SUMIF(コンシューマー!$B:$B,全体!$G60,コンシューマー!G:G)</f>
        <v>0</v>
      </c>
      <c r="N60" s="44">
        <f>SUMIF(コンシューマー!$B:$B,全体!$G60,コンシューマー!H:H)</f>
        <v>0</v>
      </c>
      <c r="O60" s="44">
        <f>SUMIF(コンシューマー!$B:$B,全体!$G60,コンシューマー!I:I)</f>
        <v>0</v>
      </c>
      <c r="P60" s="44">
        <f>SUMIF(コンシューマー!$B:$B,全体!$G60,コンシューマー!J:J)</f>
        <v>0</v>
      </c>
      <c r="Q60" s="44">
        <f>SUMIF(コンシューマー!$B:$B,全体!$G60,コンシューマー!K:K)</f>
        <v>5</v>
      </c>
      <c r="R60" s="44">
        <f>SUMIF(コンシューマー!$B:$B,全体!$G60,コンシューマー!L:L)</f>
        <v>3</v>
      </c>
      <c r="S60" s="44">
        <f>SUMIF(コンシューマー!$B:$B,全体!$G60,コンシューマー!M:M)</f>
        <v>0</v>
      </c>
      <c r="T60" s="44">
        <f>SUMIF(コンシューマー!$B:$B,全体!$G60,コンシューマー!N:N)</f>
        <v>2</v>
      </c>
      <c r="U60" s="44">
        <f>SUMIF(コンシューマー!$B:$B,全体!$G60,コンシューマー!O:O)</f>
        <v>9</v>
      </c>
      <c r="V60" s="44">
        <f>SUMIF(コンシューマー!$B:$B,全体!$G60,コンシューマー!P:P)</f>
        <v>12</v>
      </c>
      <c r="W60" s="44">
        <f>SUMIF(コンシューマー!$B:$B,全体!$G60,コンシューマー!Q:Q)</f>
        <v>3</v>
      </c>
      <c r="X60" s="44">
        <f>SUMIF(コンシューマー!$B:$B,全体!$G60,コンシューマー!R:R)</f>
        <v>2</v>
      </c>
      <c r="Y60" s="44">
        <f>SUMIF(コンシューマー!$B:$B,全体!$G60,コンシューマー!S:S)</f>
        <v>1</v>
      </c>
      <c r="Z60" s="44">
        <f>SUMIF(コンシューマー!$B:$B,全体!$G60,コンシューマー!T:T)</f>
        <v>1</v>
      </c>
      <c r="AA60" s="44">
        <f>SUMIF(コンシューマー!$B:$B,全体!$G60,コンシューマー!U:U)</f>
        <v>1</v>
      </c>
      <c r="AB60" s="44">
        <f>SUMIF(コンシューマー!$B:$B,全体!$G60,コンシューマー!V:V)</f>
        <v>3</v>
      </c>
      <c r="AC60" s="44">
        <f>SUMIF(コンシューマー!$B:$B,全体!$G60,コンシューマー!W:W)</f>
        <v>4</v>
      </c>
      <c r="AD60" s="44">
        <f>SUMIF(コンシューマー!$B:$B,全体!$G60,コンシューマー!X:X)</f>
        <v>5</v>
      </c>
      <c r="AE60" s="44">
        <f>SUMIF(コンシューマー!$B:$B,全体!$G60,コンシューマー!Y:Y)</f>
        <v>2</v>
      </c>
      <c r="AF60" s="44">
        <f>SUMIF(コンシューマー!$B:$B,全体!$G60,コンシューマー!Z:Z)</f>
        <v>1</v>
      </c>
      <c r="AG60" s="44">
        <f>SUMIF(コンシューマー!$B:$B,全体!$G60,コンシューマー!AA:AA)</f>
        <v>2</v>
      </c>
      <c r="AH60" s="44"/>
      <c r="AI60" s="47">
        <v>0</v>
      </c>
      <c r="AJ60" s="47"/>
      <c r="AK60" s="47">
        <v>0</v>
      </c>
      <c r="AL60" s="47">
        <v>0</v>
      </c>
      <c r="AM60" s="47">
        <v>0</v>
      </c>
      <c r="AN60" s="47">
        <v>2</v>
      </c>
      <c r="AO60" s="47">
        <v>0</v>
      </c>
      <c r="AP60" s="47">
        <v>0</v>
      </c>
      <c r="AQ60" s="47">
        <v>0</v>
      </c>
      <c r="AR60" s="47">
        <f>SUMIF(結果貼付!$A:$A,G60,結果貼付!$D:$D)</f>
        <v>0</v>
      </c>
      <c r="AS60" s="47">
        <f t="shared" si="29"/>
        <v>0</v>
      </c>
      <c r="AT60" s="85">
        <f>SUM(SUMIF(コンシューマー!$B:$B,全体!$G60,コンシューマー!AO:AO),SUMIF(コマーシャル!$B:$B,全体!$G60,コマーシャル!AK:AK))</f>
        <v>0</v>
      </c>
      <c r="AU60" s="85">
        <f>SUM(SUMIF(コンシューマー!$B:$B,全体!$G60,コンシューマー!AP:AP),SUMIF(コマーシャル!$B:$B,全体!$G60,コマーシャル!AL:AL))</f>
        <v>0</v>
      </c>
      <c r="AV60" s="85">
        <f>SUM(SUMIF(コンシューマー!$B:$B,全体!$G60,コンシューマー!AQ:AQ),SUMIF(コマーシャル!$B:$B,全体!$G60,コマーシャル!AM:AM))</f>
        <v>0</v>
      </c>
      <c r="AW60" s="85">
        <f>SUM(SUMIF(コンシューマー!$B:$B,全体!$G60,コンシューマー!AR:AR),SUMIF(コマーシャル!$B:$B,全体!$G60,コマーシャル!AN:AN))</f>
        <v>0</v>
      </c>
      <c r="AX60" s="85">
        <f>SUM(SUMIF(コンシューマー!$B:$B,全体!$G60,コンシューマー!AS:AS),SUMIF(コマーシャル!$B:$B,全体!$G60,コマーシャル!AO:AO))</f>
        <v>0</v>
      </c>
      <c r="AY60" s="85">
        <f>SUM(SUMIF(コンシューマー!$B:$B,全体!$G60,コンシューマー!AT:AT),SUMIF(コマーシャル!$B:$B,全体!$G60,コマーシャル!AP:AP))</f>
        <v>0</v>
      </c>
    </row>
    <row r="61" spans="1:51" ht="18.75" outlineLevel="1">
      <c r="A61" s="42">
        <f>SUMIFS(SAP貼付!K:K,SAP貼付!C:C,全体!G61)</f>
        <v>1</v>
      </c>
      <c r="B61" s="42">
        <f>SUMIFS(VGAMBFCST貼付!D:D,VGAMBFCST貼付!B:B,G61,VGAMBFCST貼付!C:C,全体!$B$20)</f>
        <v>5</v>
      </c>
      <c r="C61" s="42">
        <f>SUMIFS(VGAMBFCST貼付!D:D,VGAMBFCST貼付!B:B,G61,VGAMBFCST貼付!C:C,全体!$C$20)</f>
        <v>0</v>
      </c>
      <c r="D61" s="42">
        <f t="shared" si="33"/>
        <v>6</v>
      </c>
      <c r="E61" s="42" t="str">
        <f>IFERROR(D61-SUM(#REF!)," ")</f>
        <v xml:space="preserve"> </v>
      </c>
      <c r="G61" s="3" t="s">
        <v>114</v>
      </c>
      <c r="H61" s="3" t="str">
        <f>IFERROR(IF(MATCH($G61,コンシューマー!B:B,0),"Y"),"-")</f>
        <v>Y</v>
      </c>
      <c r="I61" s="3" t="str">
        <f>IFERROR(IF(MATCH($G61,コマーシャル!B:B,0),"Y"),"-")</f>
        <v>Y</v>
      </c>
      <c r="J61" s="44">
        <f>SUMIF(コンシューマー!$B:$B,全体!$G61,コンシューマー!D:D)</f>
        <v>0</v>
      </c>
      <c r="K61" s="44">
        <f>SUMIF(コンシューマー!$B:$B,全体!$G61,コンシューマー!E:E)</f>
        <v>0</v>
      </c>
      <c r="L61" s="44">
        <f>SUMIF(コンシューマー!$B:$B,全体!$G61,コンシューマー!F:F)</f>
        <v>0</v>
      </c>
      <c r="M61" s="44">
        <f>SUMIF(コンシューマー!$B:$B,全体!$G61,コンシューマー!G:G)</f>
        <v>0</v>
      </c>
      <c r="N61" s="44">
        <f>SUMIF(コンシューマー!$B:$B,全体!$G61,コンシューマー!H:H)</f>
        <v>0</v>
      </c>
      <c r="O61" s="44">
        <f>SUMIF(コンシューマー!$B:$B,全体!$G61,コンシューマー!I:I)</f>
        <v>0</v>
      </c>
      <c r="P61" s="44">
        <f>SUMIF(コンシューマー!$B:$B,全体!$G61,コンシューマー!J:J)</f>
        <v>2</v>
      </c>
      <c r="Q61" s="44">
        <f>SUMIF(コンシューマー!$B:$B,全体!$G61,コンシューマー!K:K)</f>
        <v>1</v>
      </c>
      <c r="R61" s="44">
        <f>SUMIF(コンシューマー!$B:$B,全体!$G61,コンシューマー!L:L)</f>
        <v>0</v>
      </c>
      <c r="S61" s="44">
        <f>SUMIF(コンシューマー!$B:$B,全体!$G61,コンシューマー!M:M)</f>
        <v>0</v>
      </c>
      <c r="T61" s="44">
        <f>SUMIF(コンシューマー!$B:$B,全体!$G61,コンシューマー!N:N)</f>
        <v>1</v>
      </c>
      <c r="U61" s="44">
        <f>SUMIF(コンシューマー!$B:$B,全体!$G61,コンシューマー!O:O)</f>
        <v>1</v>
      </c>
      <c r="V61" s="44">
        <f>SUMIF(コンシューマー!$B:$B,全体!$G61,コンシューマー!P:P)</f>
        <v>0</v>
      </c>
      <c r="W61" s="44">
        <f>SUMIF(コンシューマー!$B:$B,全体!$G61,コンシューマー!Q:Q)</f>
        <v>0</v>
      </c>
      <c r="X61" s="44">
        <f>SUMIF(コンシューマー!$B:$B,全体!$G61,コンシューマー!R:R)</f>
        <v>0</v>
      </c>
      <c r="Y61" s="44">
        <f>SUMIF(コンシューマー!$B:$B,全体!$G61,コンシューマー!S:S)</f>
        <v>4</v>
      </c>
      <c r="Z61" s="44">
        <f>SUMIF(コンシューマー!$B:$B,全体!$G61,コンシューマー!T:T)</f>
        <v>0</v>
      </c>
      <c r="AA61" s="44">
        <f>SUMIF(コンシューマー!$B:$B,全体!$G61,コンシューマー!U:U)</f>
        <v>5</v>
      </c>
      <c r="AB61" s="44">
        <f>SUMIF(コンシューマー!$B:$B,全体!$G61,コンシューマー!V:V)</f>
        <v>2</v>
      </c>
      <c r="AC61" s="44">
        <f>SUMIF(コンシューマー!$B:$B,全体!$G61,コンシューマー!W:W)</f>
        <v>2</v>
      </c>
      <c r="AD61" s="44">
        <f>SUMIF(コンシューマー!$B:$B,全体!$G61,コンシューマー!X:X)</f>
        <v>1</v>
      </c>
      <c r="AE61" s="44">
        <f>SUMIF(コンシューマー!$B:$B,全体!$G61,コンシューマー!Y:Y)</f>
        <v>5</v>
      </c>
      <c r="AF61" s="44">
        <f>SUMIF(コンシューマー!$B:$B,全体!$G61,コンシューマー!Z:Z)</f>
        <v>3</v>
      </c>
      <c r="AG61" s="44">
        <f>SUMIF(コンシューマー!$B:$B,全体!$G61,コンシューマー!AA:AA)</f>
        <v>4</v>
      </c>
      <c r="AH61" s="44"/>
      <c r="AI61" s="47">
        <v>0</v>
      </c>
      <c r="AJ61" s="47"/>
      <c r="AK61" s="47">
        <v>2</v>
      </c>
      <c r="AL61" s="47">
        <v>0</v>
      </c>
      <c r="AM61" s="47">
        <v>0</v>
      </c>
      <c r="AN61" s="47">
        <v>1</v>
      </c>
      <c r="AO61" s="47">
        <v>0</v>
      </c>
      <c r="AP61" s="47">
        <v>0</v>
      </c>
      <c r="AQ61" s="47">
        <v>0</v>
      </c>
      <c r="AR61" s="47">
        <f>SUMIF(結果貼付!$A:$A,G61,結果貼付!$D:$D)</f>
        <v>0</v>
      </c>
      <c r="AS61" s="47">
        <f t="shared" si="29"/>
        <v>0</v>
      </c>
      <c r="AT61" s="85">
        <f>SUM(SUMIF(コンシューマー!$B:$B,全体!$G61,コンシューマー!AO:AO),SUMIF(コマーシャル!$B:$B,全体!$G61,コマーシャル!AK:AK))</f>
        <v>0</v>
      </c>
      <c r="AU61" s="85">
        <f>SUM(SUMIF(コンシューマー!$B:$B,全体!$G61,コンシューマー!AP:AP),SUMIF(コマーシャル!$B:$B,全体!$G61,コマーシャル!AL:AL))</f>
        <v>0</v>
      </c>
      <c r="AV61" s="85">
        <f>SUM(SUMIF(コンシューマー!$B:$B,全体!$G61,コンシューマー!AQ:AQ),SUMIF(コマーシャル!$B:$B,全体!$G61,コマーシャル!AM:AM))</f>
        <v>0</v>
      </c>
      <c r="AW61" s="85">
        <f>SUM(SUMIF(コンシューマー!$B:$B,全体!$G61,コンシューマー!AR:AR),SUMIF(コマーシャル!$B:$B,全体!$G61,コマーシャル!AN:AN))</f>
        <v>0</v>
      </c>
      <c r="AX61" s="85">
        <f>SUM(SUMIF(コンシューマー!$B:$B,全体!$G61,コンシューマー!AS:AS),SUMIF(コマーシャル!$B:$B,全体!$G61,コマーシャル!AO:AO))</f>
        <v>0</v>
      </c>
      <c r="AY61" s="85">
        <f>SUM(SUMIF(コンシューマー!$B:$B,全体!$G61,コンシューマー!AT:AT),SUMIF(コマーシャル!$B:$B,全体!$G61,コマーシャル!AP:AP))</f>
        <v>0</v>
      </c>
    </row>
    <row r="62" spans="1:51" ht="18.75" outlineLevel="1">
      <c r="A62" s="42">
        <f>SUMIFS(SAP貼付!K:K,SAP貼付!C:C,全体!G62)</f>
        <v>11</v>
      </c>
      <c r="B62" s="42">
        <f>SUMIFS(VGAMBFCST貼付!D:D,VGAMBFCST貼付!B:B,G62,VGAMBFCST貼付!C:C,全体!$B$20)</f>
        <v>20</v>
      </c>
      <c r="C62" s="42">
        <f>SUMIFS(VGAMBFCST貼付!D:D,VGAMBFCST貼付!B:B,G62,VGAMBFCST貼付!C:C,全体!$C$20)</f>
        <v>0</v>
      </c>
      <c r="D62" s="42">
        <f t="shared" si="33"/>
        <v>31</v>
      </c>
      <c r="E62" s="42" t="str">
        <f>IFERROR(D62-SUM(#REF!)," ")</f>
        <v xml:space="preserve"> </v>
      </c>
      <c r="G62" s="3" t="s">
        <v>115</v>
      </c>
      <c r="H62" s="3" t="str">
        <f>IFERROR(IF(MATCH($G62,コンシューマー!B:B,0),"Y"),"-")</f>
        <v>Y</v>
      </c>
      <c r="I62" s="3" t="str">
        <f>IFERROR(IF(MATCH($G62,コマーシャル!B:B,0),"Y"),"-")</f>
        <v>Y</v>
      </c>
      <c r="J62" s="44">
        <f>SUMIF(コンシューマー!$B:$B,全体!$G62,コンシューマー!D:D)</f>
        <v>0</v>
      </c>
      <c r="K62" s="44">
        <f>SUMIF(コンシューマー!$B:$B,全体!$G62,コンシューマー!E:E)</f>
        <v>0</v>
      </c>
      <c r="L62" s="44">
        <f>SUMIF(コンシューマー!$B:$B,全体!$G62,コンシューマー!F:F)</f>
        <v>0</v>
      </c>
      <c r="M62" s="44">
        <f>SUMIF(コンシューマー!$B:$B,全体!$G62,コンシューマー!G:G)</f>
        <v>0</v>
      </c>
      <c r="N62" s="44">
        <f>SUMIF(コンシューマー!$B:$B,全体!$G62,コンシューマー!H:H)</f>
        <v>0</v>
      </c>
      <c r="O62" s="44">
        <f>SUMIF(コンシューマー!$B:$B,全体!$G62,コンシューマー!I:I)</f>
        <v>0</v>
      </c>
      <c r="P62" s="44">
        <f>SUMIF(コンシューマー!$B:$B,全体!$G62,コンシューマー!J:J)</f>
        <v>1</v>
      </c>
      <c r="Q62" s="44">
        <f>SUMIF(コンシューマー!$B:$B,全体!$G62,コンシューマー!K:K)</f>
        <v>1</v>
      </c>
      <c r="R62" s="44">
        <f>SUMIF(コンシューマー!$B:$B,全体!$G62,コンシューマー!L:L)</f>
        <v>0</v>
      </c>
      <c r="S62" s="44">
        <f>SUMIF(コンシューマー!$B:$B,全体!$G62,コンシューマー!M:M)</f>
        <v>1</v>
      </c>
      <c r="T62" s="44">
        <f>SUMIF(コンシューマー!$B:$B,全体!$G62,コンシューマー!N:N)</f>
        <v>0</v>
      </c>
      <c r="U62" s="44">
        <f>SUMIF(コンシューマー!$B:$B,全体!$G62,コンシューマー!O:O)</f>
        <v>3</v>
      </c>
      <c r="V62" s="44">
        <f>SUMIF(コンシューマー!$B:$B,全体!$G62,コンシューマー!P:P)</f>
        <v>0</v>
      </c>
      <c r="W62" s="44">
        <f>SUMIF(コンシューマー!$B:$B,全体!$G62,コンシューマー!Q:Q)</f>
        <v>9</v>
      </c>
      <c r="X62" s="44">
        <f>SUMIF(コンシューマー!$B:$B,全体!$G62,コンシューマー!R:R)</f>
        <v>6</v>
      </c>
      <c r="Y62" s="44">
        <f>SUMIF(コンシューマー!$B:$B,全体!$G62,コンシューマー!S:S)</f>
        <v>1</v>
      </c>
      <c r="Z62" s="44">
        <f>SUMIF(コンシューマー!$B:$B,全体!$G62,コンシューマー!T:T)</f>
        <v>2</v>
      </c>
      <c r="AA62" s="44">
        <f>SUMIF(コンシューマー!$B:$B,全体!$G62,コンシューマー!U:U)</f>
        <v>1</v>
      </c>
      <c r="AB62" s="44">
        <f>SUMIF(コンシューマー!$B:$B,全体!$G62,コンシューマー!V:V)</f>
        <v>5</v>
      </c>
      <c r="AC62" s="44">
        <f>SUMIF(コンシューマー!$B:$B,全体!$G62,コンシューマー!W:W)</f>
        <v>16</v>
      </c>
      <c r="AD62" s="44">
        <f>SUMIF(コンシューマー!$B:$B,全体!$G62,コンシューマー!X:X)</f>
        <v>7</v>
      </c>
      <c r="AE62" s="44">
        <f>SUMIF(コンシューマー!$B:$B,全体!$G62,コンシューマー!Y:Y)</f>
        <v>3</v>
      </c>
      <c r="AF62" s="44">
        <f>SUMIF(コンシューマー!$B:$B,全体!$G62,コンシューマー!Z:Z)</f>
        <v>4</v>
      </c>
      <c r="AG62" s="44">
        <f>SUMIF(コンシューマー!$B:$B,全体!$G62,コンシューマー!AA:AA)</f>
        <v>2</v>
      </c>
      <c r="AH62" s="44"/>
      <c r="AI62" s="47">
        <v>0</v>
      </c>
      <c r="AJ62" s="47"/>
      <c r="AK62" s="47">
        <v>0</v>
      </c>
      <c r="AL62" s="47">
        <v>1.935483870967742</v>
      </c>
      <c r="AM62" s="47">
        <v>0</v>
      </c>
      <c r="AN62" s="47">
        <v>2</v>
      </c>
      <c r="AO62" s="47">
        <v>4</v>
      </c>
      <c r="AP62" s="47">
        <v>0</v>
      </c>
      <c r="AQ62" s="47">
        <v>1</v>
      </c>
      <c r="AR62" s="47">
        <f>SUMIF(結果貼付!$A:$A,G62,結果貼付!$D:$D)</f>
        <v>0</v>
      </c>
      <c r="AS62" s="47">
        <f t="shared" si="29"/>
        <v>0</v>
      </c>
      <c r="AT62" s="85">
        <f>SUM(SUMIF(コンシューマー!$B:$B,全体!$G62,コンシューマー!AO:AO),SUMIF(コマーシャル!$B:$B,全体!$G62,コマーシャル!AK:AK))</f>
        <v>0</v>
      </c>
      <c r="AU62" s="85">
        <f>SUM(SUMIF(コンシューマー!$B:$B,全体!$G62,コンシューマー!AP:AP),SUMIF(コマーシャル!$B:$B,全体!$G62,コマーシャル!AL:AL))</f>
        <v>0</v>
      </c>
      <c r="AV62" s="85">
        <f>SUM(SUMIF(コンシューマー!$B:$B,全体!$G62,コンシューマー!AQ:AQ),SUMIF(コマーシャル!$B:$B,全体!$G62,コマーシャル!AM:AM))</f>
        <v>0</v>
      </c>
      <c r="AW62" s="85">
        <f>SUM(SUMIF(コンシューマー!$B:$B,全体!$G62,コンシューマー!AR:AR),SUMIF(コマーシャル!$B:$B,全体!$G62,コマーシャル!AN:AN))</f>
        <v>0</v>
      </c>
      <c r="AX62" s="85">
        <f>SUM(SUMIF(コンシューマー!$B:$B,全体!$G62,コンシューマー!AS:AS),SUMIF(コマーシャル!$B:$B,全体!$G62,コマーシャル!AO:AO))</f>
        <v>0</v>
      </c>
      <c r="AY62" s="85">
        <f>SUM(SUMIF(コンシューマー!$B:$B,全体!$G62,コンシューマー!AT:AT),SUMIF(コマーシャル!$B:$B,全体!$G62,コマーシャル!AP:AP))</f>
        <v>0</v>
      </c>
    </row>
    <row r="63" spans="1:51" ht="18.75" outlineLevel="1">
      <c r="A63" s="42">
        <f>SUMIFS(SAP貼付!K:K,SAP貼付!C:C,全体!G63)</f>
        <v>18</v>
      </c>
      <c r="B63" s="42">
        <f>SUMIFS(VGAMBFCST貼付!D:D,VGAMBFCST貼付!B:B,G63,VGAMBFCST貼付!C:C,全体!$B$20)</f>
        <v>0</v>
      </c>
      <c r="C63" s="42">
        <f>SUMIFS(VGAMBFCST貼付!D:D,VGAMBFCST貼付!B:B,G63,VGAMBFCST貼付!C:C,全体!$C$20)</f>
        <v>0</v>
      </c>
      <c r="D63" s="42">
        <f t="shared" si="33"/>
        <v>18</v>
      </c>
      <c r="E63" s="42" t="str">
        <f>IFERROR(D63-SUM(#REF!)," ")</f>
        <v xml:space="preserve"> </v>
      </c>
      <c r="G63" s="3" t="s">
        <v>116</v>
      </c>
      <c r="H63" s="3" t="str">
        <f>IFERROR(IF(MATCH($G63,コンシューマー!B:B,0),"Y"),"-")</f>
        <v>Y</v>
      </c>
      <c r="I63" s="3" t="str">
        <f>IFERROR(IF(MATCH($G63,コマーシャル!B:B,0),"Y"),"-")</f>
        <v>Y</v>
      </c>
      <c r="J63" s="44">
        <f>SUMIF(コンシューマー!$B:$B,全体!$G63,コンシューマー!D:D)</f>
        <v>0</v>
      </c>
      <c r="K63" s="44">
        <f>SUMIF(コンシューマー!$B:$B,全体!$G63,コンシューマー!E:E)</f>
        <v>0</v>
      </c>
      <c r="L63" s="44">
        <f>SUMIF(コンシューマー!$B:$B,全体!$G63,コンシューマー!F:F)</f>
        <v>0</v>
      </c>
      <c r="M63" s="44">
        <f>SUMIF(コンシューマー!$B:$B,全体!$G63,コンシューマー!G:G)</f>
        <v>0</v>
      </c>
      <c r="N63" s="44">
        <f>SUMIF(コンシューマー!$B:$B,全体!$G63,コンシューマー!H:H)</f>
        <v>0</v>
      </c>
      <c r="O63" s="44">
        <f>SUMIF(コンシューマー!$B:$B,全体!$G63,コンシューマー!I:I)</f>
        <v>1</v>
      </c>
      <c r="P63" s="44">
        <f>SUMIF(コンシューマー!$B:$B,全体!$G63,コンシューマー!J:J)</f>
        <v>0</v>
      </c>
      <c r="Q63" s="44">
        <f>SUMIF(コンシューマー!$B:$B,全体!$G63,コンシューマー!K:K)</f>
        <v>6</v>
      </c>
      <c r="R63" s="44">
        <f>SUMIF(コンシューマー!$B:$B,全体!$G63,コンシューマー!L:L)</f>
        <v>0</v>
      </c>
      <c r="S63" s="44">
        <f>SUMIF(コンシューマー!$B:$B,全体!$G63,コンシューマー!M:M)</f>
        <v>2</v>
      </c>
      <c r="T63" s="44">
        <f>SUMIF(コンシューマー!$B:$B,全体!$G63,コンシューマー!N:N)</f>
        <v>2</v>
      </c>
      <c r="U63" s="44">
        <f>SUMIF(コンシューマー!$B:$B,全体!$G63,コンシューマー!O:O)</f>
        <v>2</v>
      </c>
      <c r="V63" s="44">
        <f>SUMIF(コンシューマー!$B:$B,全体!$G63,コンシューマー!P:P)</f>
        <v>3</v>
      </c>
      <c r="W63" s="44">
        <f>SUMIF(コンシューマー!$B:$B,全体!$G63,コンシューマー!Q:Q)</f>
        <v>3</v>
      </c>
      <c r="X63" s="44">
        <f>SUMIF(コンシューマー!$B:$B,全体!$G63,コンシューマー!R:R)</f>
        <v>9</v>
      </c>
      <c r="Y63" s="44">
        <f>SUMIF(コンシューマー!$B:$B,全体!$G63,コンシューマー!S:S)</f>
        <v>11</v>
      </c>
      <c r="Z63" s="44">
        <f>SUMIF(コンシューマー!$B:$B,全体!$G63,コンシューマー!T:T)</f>
        <v>4</v>
      </c>
      <c r="AA63" s="44">
        <f>SUMIF(コンシューマー!$B:$B,全体!$G63,コンシューマー!U:U)</f>
        <v>9</v>
      </c>
      <c r="AB63" s="44">
        <f>SUMIF(コンシューマー!$B:$B,全体!$G63,コンシューマー!V:V)</f>
        <v>3</v>
      </c>
      <c r="AC63" s="44">
        <f>SUMIF(コンシューマー!$B:$B,全体!$G63,コンシューマー!W:W)</f>
        <v>17</v>
      </c>
      <c r="AD63" s="44">
        <f>SUMIF(コンシューマー!$B:$B,全体!$G63,コンシューマー!X:X)</f>
        <v>3</v>
      </c>
      <c r="AE63" s="44">
        <f>SUMIF(コンシューマー!$B:$B,全体!$G63,コンシューマー!Y:Y)</f>
        <v>8</v>
      </c>
      <c r="AF63" s="44">
        <f>SUMIF(コンシューマー!$B:$B,全体!$G63,コンシューマー!Z:Z)</f>
        <v>4</v>
      </c>
      <c r="AG63" s="44">
        <f>SUMIF(コンシューマー!$B:$B,全体!$G63,コンシューマー!AA:AA)</f>
        <v>17</v>
      </c>
      <c r="AH63" s="44"/>
      <c r="AI63" s="47">
        <v>11</v>
      </c>
      <c r="AJ63" s="47"/>
      <c r="AK63" s="47">
        <v>15</v>
      </c>
      <c r="AL63" s="47">
        <v>13.548387096774194</v>
      </c>
      <c r="AM63" s="47">
        <v>0</v>
      </c>
      <c r="AN63" s="47">
        <v>2</v>
      </c>
      <c r="AO63" s="47">
        <v>0</v>
      </c>
      <c r="AP63" s="47">
        <v>0</v>
      </c>
      <c r="AQ63" s="47">
        <v>0</v>
      </c>
      <c r="AR63" s="47">
        <f>SUMIF(結果貼付!$A:$A,G63,結果貼付!$D:$D)</f>
        <v>0</v>
      </c>
      <c r="AS63" s="47">
        <f t="shared" si="29"/>
        <v>0</v>
      </c>
      <c r="AT63" s="85">
        <f>SUM(SUMIF(コンシューマー!$B:$B,全体!$G63,コンシューマー!AO:AO),SUMIF(コマーシャル!$B:$B,全体!$G63,コマーシャル!AK:AK))</f>
        <v>0</v>
      </c>
      <c r="AU63" s="85">
        <f>SUM(SUMIF(コンシューマー!$B:$B,全体!$G63,コンシューマー!AP:AP),SUMIF(コマーシャル!$B:$B,全体!$G63,コマーシャル!AL:AL))</f>
        <v>0</v>
      </c>
      <c r="AV63" s="85">
        <f>SUM(SUMIF(コンシューマー!$B:$B,全体!$G63,コンシューマー!AQ:AQ),SUMIF(コマーシャル!$B:$B,全体!$G63,コマーシャル!AM:AM))</f>
        <v>0</v>
      </c>
      <c r="AW63" s="85">
        <f>SUM(SUMIF(コンシューマー!$B:$B,全体!$G63,コンシューマー!AR:AR),SUMIF(コマーシャル!$B:$B,全体!$G63,コマーシャル!AN:AN))</f>
        <v>0</v>
      </c>
      <c r="AX63" s="85">
        <f>SUM(SUMIF(コンシューマー!$B:$B,全体!$G63,コンシューマー!AS:AS),SUMIF(コマーシャル!$B:$B,全体!$G63,コマーシャル!AO:AO))</f>
        <v>0</v>
      </c>
      <c r="AY63" s="85">
        <f>SUM(SUMIF(コンシューマー!$B:$B,全体!$G63,コンシューマー!AT:AT),SUMIF(コマーシャル!$B:$B,全体!$G63,コマーシャル!AP:AP))</f>
        <v>0</v>
      </c>
    </row>
    <row r="64" spans="1:51" ht="18.75" outlineLevel="1">
      <c r="A64" s="42">
        <f>SUMIFS(SAP貼付!K:K,SAP貼付!C:C,全体!G64)</f>
        <v>0</v>
      </c>
      <c r="B64" s="42">
        <f>SUMIFS(VGAMBFCST貼付!D:D,VGAMBFCST貼付!B:B,G64,VGAMBFCST貼付!C:C,全体!$B$20)</f>
        <v>0</v>
      </c>
      <c r="C64" s="42">
        <f>SUMIFS(VGAMBFCST貼付!D:D,VGAMBFCST貼付!B:B,G64,VGAMBFCST貼付!C:C,全体!$C$20)</f>
        <v>0</v>
      </c>
      <c r="D64" s="42">
        <f t="shared" si="33"/>
        <v>0</v>
      </c>
      <c r="E64" s="42" t="str">
        <f>IFERROR(D64-SUM(#REF!)," ")</f>
        <v xml:space="preserve"> </v>
      </c>
      <c r="G64" s="3" t="s">
        <v>117</v>
      </c>
      <c r="H64" s="3" t="str">
        <f>IFERROR(IF(MATCH($G64,コンシューマー!B:B,0),"Y"),"-")</f>
        <v>Y</v>
      </c>
      <c r="I64" s="3" t="str">
        <f>IFERROR(IF(MATCH($G64,コマーシャル!B:B,0),"Y"),"-")</f>
        <v>Y</v>
      </c>
      <c r="J64" s="44">
        <f>SUMIF(コンシューマー!$B:$B,全体!$G64,コンシューマー!D:D)</f>
        <v>0</v>
      </c>
      <c r="K64" s="44">
        <f>SUMIF(コンシューマー!$B:$B,全体!$G64,コンシューマー!E:E)</f>
        <v>0</v>
      </c>
      <c r="L64" s="44">
        <f>SUMIF(コンシューマー!$B:$B,全体!$G64,コンシューマー!F:F)</f>
        <v>0</v>
      </c>
      <c r="M64" s="44">
        <f>SUMIF(コンシューマー!$B:$B,全体!$G64,コンシューマー!G:G)</f>
        <v>0</v>
      </c>
      <c r="N64" s="44">
        <f>SUMIF(コンシューマー!$B:$B,全体!$G64,コンシューマー!H:H)</f>
        <v>0</v>
      </c>
      <c r="O64" s="44">
        <f>SUMIF(コンシューマー!$B:$B,全体!$G64,コンシューマー!I:I)</f>
        <v>0</v>
      </c>
      <c r="P64" s="44">
        <f>SUMIF(コンシューマー!$B:$B,全体!$G64,コンシューマー!J:J)</f>
        <v>0</v>
      </c>
      <c r="Q64" s="44">
        <f>SUMIF(コンシューマー!$B:$B,全体!$G64,コンシューマー!K:K)</f>
        <v>0</v>
      </c>
      <c r="R64" s="44">
        <f>SUMIF(コンシューマー!$B:$B,全体!$G64,コンシューマー!L:L)</f>
        <v>0</v>
      </c>
      <c r="S64" s="44">
        <f>SUMIF(コンシューマー!$B:$B,全体!$G64,コンシューマー!M:M)</f>
        <v>0</v>
      </c>
      <c r="T64" s="44">
        <f>SUMIF(コンシューマー!$B:$B,全体!$G64,コンシューマー!N:N)</f>
        <v>0</v>
      </c>
      <c r="U64" s="44">
        <f>SUMIF(コンシューマー!$B:$B,全体!$G64,コンシューマー!O:O)</f>
        <v>0</v>
      </c>
      <c r="V64" s="44">
        <f>SUMIF(コンシューマー!$B:$B,全体!$G64,コンシューマー!P:P)</f>
        <v>0</v>
      </c>
      <c r="W64" s="44">
        <f>SUMIF(コンシューマー!$B:$B,全体!$G64,コンシューマー!Q:Q)</f>
        <v>0</v>
      </c>
      <c r="X64" s="44">
        <f>SUMIF(コンシューマー!$B:$B,全体!$G64,コンシューマー!R:R)</f>
        <v>0</v>
      </c>
      <c r="Y64" s="44">
        <f>SUMIF(コンシューマー!$B:$B,全体!$G64,コンシューマー!S:S)</f>
        <v>1</v>
      </c>
      <c r="Z64" s="44">
        <f>SUMIF(コンシューマー!$B:$B,全体!$G64,コンシューマー!T:T)</f>
        <v>0</v>
      </c>
      <c r="AA64" s="44">
        <f>SUMIF(コンシューマー!$B:$B,全体!$G64,コンシューマー!U:U)</f>
        <v>0</v>
      </c>
      <c r="AB64" s="44">
        <f>SUMIF(コンシューマー!$B:$B,全体!$G64,コンシューマー!V:V)</f>
        <v>0</v>
      </c>
      <c r="AC64" s="44">
        <f>SUMIF(コンシューマー!$B:$B,全体!$G64,コンシューマー!W:W)</f>
        <v>5</v>
      </c>
      <c r="AD64" s="44">
        <f>SUMIF(コンシューマー!$B:$B,全体!$G64,コンシューマー!X:X)</f>
        <v>0</v>
      </c>
      <c r="AE64" s="44">
        <f>SUMIF(コンシューマー!$B:$B,全体!$G64,コンシューマー!Y:Y)</f>
        <v>0</v>
      </c>
      <c r="AF64" s="44">
        <f>SUMIF(コンシューマー!$B:$B,全体!$G64,コンシューマー!Z:Z)</f>
        <v>0</v>
      </c>
      <c r="AG64" s="44">
        <f>SUMIF(コンシューマー!$B:$B,全体!$G64,コンシューマー!AA:AA)</f>
        <v>0</v>
      </c>
      <c r="AH64" s="44"/>
      <c r="AI64" s="47">
        <v>0</v>
      </c>
      <c r="AJ64" s="47"/>
      <c r="AK64" s="47">
        <v>0</v>
      </c>
      <c r="AL64" s="47">
        <v>0</v>
      </c>
      <c r="AM64" s="47">
        <v>0</v>
      </c>
      <c r="AN64" s="47">
        <v>0</v>
      </c>
      <c r="AO64" s="47">
        <v>0</v>
      </c>
      <c r="AP64" s="47">
        <v>0</v>
      </c>
      <c r="AQ64" s="47">
        <v>0</v>
      </c>
      <c r="AR64" s="47">
        <f>SUMIF(結果貼付!$A:$A,G64,結果貼付!$D:$D)</f>
        <v>0</v>
      </c>
      <c r="AS64" s="47">
        <f t="shared" si="29"/>
        <v>0</v>
      </c>
      <c r="AT64" s="85">
        <f>SUM(SUMIF(コンシューマー!$B:$B,全体!$G64,コンシューマー!AO:AO),SUMIF(コマーシャル!$B:$B,全体!$G64,コマーシャル!AK:AK))</f>
        <v>0</v>
      </c>
      <c r="AU64" s="85">
        <f>SUM(SUMIF(コンシューマー!$B:$B,全体!$G64,コンシューマー!AP:AP),SUMIF(コマーシャル!$B:$B,全体!$G64,コマーシャル!AL:AL))</f>
        <v>0</v>
      </c>
      <c r="AV64" s="85">
        <f>SUM(SUMIF(コンシューマー!$B:$B,全体!$G64,コンシューマー!AQ:AQ),SUMIF(コマーシャル!$B:$B,全体!$G64,コマーシャル!AM:AM))</f>
        <v>0</v>
      </c>
      <c r="AW64" s="85">
        <f>SUM(SUMIF(コンシューマー!$B:$B,全体!$G64,コンシューマー!AR:AR),SUMIF(コマーシャル!$B:$B,全体!$G64,コマーシャル!AN:AN))</f>
        <v>0</v>
      </c>
      <c r="AX64" s="85">
        <f>SUM(SUMIF(コンシューマー!$B:$B,全体!$G64,コンシューマー!AS:AS),SUMIF(コマーシャル!$B:$B,全体!$G64,コマーシャル!AO:AO))</f>
        <v>0</v>
      </c>
      <c r="AY64" s="85">
        <f>SUM(SUMIF(コンシューマー!$B:$B,全体!$G64,コンシューマー!AT:AT),SUMIF(コマーシャル!$B:$B,全体!$G64,コマーシャル!AP:AP))</f>
        <v>0</v>
      </c>
    </row>
    <row r="65" spans="1:52" ht="18.75" outlineLevel="1">
      <c r="A65" s="42">
        <f>SUMIFS(SAP貼付!K:K,SAP貼付!C:C,全体!G65)</f>
        <v>0</v>
      </c>
      <c r="B65" s="42">
        <f>SUMIFS(VGAMBFCST貼付!D:D,VGAMBFCST貼付!B:B,G65,VGAMBFCST貼付!C:C,全体!$B$20)</f>
        <v>0</v>
      </c>
      <c r="C65" s="42">
        <f>SUMIFS(VGAMBFCST貼付!D:D,VGAMBFCST貼付!B:B,G65,VGAMBFCST貼付!C:C,全体!$C$20)</f>
        <v>0</v>
      </c>
      <c r="D65" s="42">
        <f t="shared" si="33"/>
        <v>0</v>
      </c>
      <c r="E65" s="42" t="str">
        <f>IFERROR(D65-SUM(#REF!)," ")</f>
        <v xml:space="preserve"> </v>
      </c>
      <c r="G65" s="3" t="s">
        <v>118</v>
      </c>
      <c r="H65" s="3" t="str">
        <f>IFERROR(IF(MATCH($G65,コンシューマー!B:B,0),"Y"),"-")</f>
        <v>Y</v>
      </c>
      <c r="I65" s="3" t="str">
        <f>IFERROR(IF(MATCH($G65,コマーシャル!B:B,0),"Y"),"-")</f>
        <v>Y</v>
      </c>
      <c r="J65" s="44">
        <f>SUMIF(コンシューマー!$B:$B,全体!$G65,コンシューマー!D:D)</f>
        <v>0</v>
      </c>
      <c r="K65" s="44">
        <f>SUMIF(コンシューマー!$B:$B,全体!$G65,コンシューマー!E:E)</f>
        <v>0</v>
      </c>
      <c r="L65" s="44">
        <f>SUMIF(コンシューマー!$B:$B,全体!$G65,コンシューマー!F:F)</f>
        <v>0</v>
      </c>
      <c r="M65" s="44">
        <f>SUMIF(コンシューマー!$B:$B,全体!$G65,コンシューマー!G:G)</f>
        <v>0</v>
      </c>
      <c r="N65" s="44">
        <f>SUMIF(コンシューマー!$B:$B,全体!$G65,コンシューマー!H:H)</f>
        <v>0</v>
      </c>
      <c r="O65" s="44">
        <f>SUMIF(コンシューマー!$B:$B,全体!$G65,コンシューマー!I:I)</f>
        <v>0</v>
      </c>
      <c r="P65" s="44">
        <f>SUMIF(コンシューマー!$B:$B,全体!$G65,コンシューマー!J:J)</f>
        <v>0</v>
      </c>
      <c r="Q65" s="44">
        <f>SUMIF(コンシューマー!$B:$B,全体!$G65,コンシューマー!K:K)</f>
        <v>0</v>
      </c>
      <c r="R65" s="44">
        <f>SUMIF(コンシューマー!$B:$B,全体!$G65,コンシューマー!L:L)</f>
        <v>0</v>
      </c>
      <c r="S65" s="44">
        <f>SUMIF(コンシューマー!$B:$B,全体!$G65,コンシューマー!M:M)</f>
        <v>0</v>
      </c>
      <c r="T65" s="44">
        <f>SUMIF(コンシューマー!$B:$B,全体!$G65,コンシューマー!N:N)</f>
        <v>0</v>
      </c>
      <c r="U65" s="44">
        <f>SUMIF(コンシューマー!$B:$B,全体!$G65,コンシューマー!O:O)</f>
        <v>1</v>
      </c>
      <c r="V65" s="44">
        <f>SUMIF(コンシューマー!$B:$B,全体!$G65,コンシューマー!P:P)</f>
        <v>1</v>
      </c>
      <c r="W65" s="44">
        <f>SUMIF(コンシューマー!$B:$B,全体!$G65,コンシューマー!Q:Q)</f>
        <v>5</v>
      </c>
      <c r="X65" s="44">
        <f>SUMIF(コンシューマー!$B:$B,全体!$G65,コンシューマー!R:R)</f>
        <v>21</v>
      </c>
      <c r="Y65" s="44">
        <f>SUMIF(コンシューマー!$B:$B,全体!$G65,コンシューマー!S:S)</f>
        <v>3</v>
      </c>
      <c r="Z65" s="44">
        <f>SUMIF(コンシューマー!$B:$B,全体!$G65,コンシューマー!T:T)</f>
        <v>29</v>
      </c>
      <c r="AA65" s="44">
        <f>SUMIF(コンシューマー!$B:$B,全体!$G65,コンシューマー!U:U)</f>
        <v>6</v>
      </c>
      <c r="AB65" s="44">
        <f>SUMIF(コンシューマー!$B:$B,全体!$G65,コンシューマー!V:V)</f>
        <v>8</v>
      </c>
      <c r="AC65" s="44">
        <f>SUMIF(コンシューマー!$B:$B,全体!$G65,コンシューマー!W:W)</f>
        <v>44</v>
      </c>
      <c r="AD65" s="44">
        <f>SUMIF(コンシューマー!$B:$B,全体!$G65,コンシューマー!X:X)</f>
        <v>39</v>
      </c>
      <c r="AE65" s="44">
        <f>SUMIF(コンシューマー!$B:$B,全体!$G65,コンシューマー!Y:Y)</f>
        <v>19</v>
      </c>
      <c r="AF65" s="44">
        <f>SUMIF(コンシューマー!$B:$B,全体!$G65,コンシューマー!Z:Z)</f>
        <v>6</v>
      </c>
      <c r="AG65" s="44">
        <f>SUMIF(コンシューマー!$B:$B,全体!$G65,コンシューマー!AA:AA)</f>
        <v>29</v>
      </c>
      <c r="AH65" s="44"/>
      <c r="AI65" s="47">
        <v>0</v>
      </c>
      <c r="AJ65" s="47"/>
      <c r="AK65" s="47">
        <v>16</v>
      </c>
      <c r="AL65" s="47">
        <v>1.935483870967742</v>
      </c>
      <c r="AM65" s="47">
        <v>0</v>
      </c>
      <c r="AN65" s="47">
        <v>0</v>
      </c>
      <c r="AO65" s="47">
        <v>2</v>
      </c>
      <c r="AP65" s="47">
        <v>5</v>
      </c>
      <c r="AQ65" s="47">
        <v>1</v>
      </c>
      <c r="AR65" s="47">
        <f>SUMIF(結果貼付!$A:$A,G65,結果貼付!$D:$D)</f>
        <v>4</v>
      </c>
      <c r="AS65" s="47">
        <f t="shared" si="29"/>
        <v>8.5714285714285712</v>
      </c>
      <c r="AT65" s="85">
        <f>SUM(SUMIF(コンシューマー!$B:$B,全体!$G65,コンシューマー!AO:AO),SUMIF(コマーシャル!$B:$B,全体!$G65,コマーシャル!AK:AK))</f>
        <v>0</v>
      </c>
      <c r="AU65" s="85">
        <f>SUM(SUMIF(コンシューマー!$B:$B,全体!$G65,コンシューマー!AP:AP),SUMIF(コマーシャル!$B:$B,全体!$G65,コマーシャル!AL:AL))</f>
        <v>0</v>
      </c>
      <c r="AV65" s="85">
        <f>SUM(SUMIF(コンシューマー!$B:$B,全体!$G65,コンシューマー!AQ:AQ),SUMIF(コマーシャル!$B:$B,全体!$G65,コマーシャル!AM:AM))</f>
        <v>0</v>
      </c>
      <c r="AW65" s="85">
        <f>SUM(SUMIF(コンシューマー!$B:$B,全体!$G65,コンシューマー!AR:AR),SUMIF(コマーシャル!$B:$B,全体!$G65,コマーシャル!AN:AN))</f>
        <v>0</v>
      </c>
      <c r="AX65" s="85">
        <f>SUM(SUMIF(コンシューマー!$B:$B,全体!$G65,コンシューマー!AS:AS),SUMIF(コマーシャル!$B:$B,全体!$G65,コマーシャル!AO:AO))</f>
        <v>0</v>
      </c>
      <c r="AY65" s="85">
        <f>SUM(SUMIF(コンシューマー!$B:$B,全体!$G65,コンシューマー!AT:AT),SUMIF(コマーシャル!$B:$B,全体!$G65,コマーシャル!AP:AP))</f>
        <v>0</v>
      </c>
    </row>
    <row r="66" spans="1:52" ht="18.75" outlineLevel="1">
      <c r="A66" s="42">
        <f>SUMIFS(SAP貼付!K:K,SAP貼付!C:C,全体!G66)</f>
        <v>2</v>
      </c>
      <c r="B66" s="42">
        <f>SUMIFS(VGAMBFCST貼付!D:D,VGAMBFCST貼付!B:B,G66,VGAMBFCST貼付!C:C,全体!$B$20)</f>
        <v>0</v>
      </c>
      <c r="C66" s="42">
        <f>SUMIFS(VGAMBFCST貼付!D:D,VGAMBFCST貼付!B:B,G66,VGAMBFCST貼付!C:C,全体!$C$20)</f>
        <v>0</v>
      </c>
      <c r="D66" s="42">
        <f t="shared" si="33"/>
        <v>2</v>
      </c>
      <c r="E66" s="42" t="str">
        <f>IFERROR(D66-SUM(#REF!)," ")</f>
        <v xml:space="preserve"> </v>
      </c>
      <c r="G66" s="3" t="s">
        <v>119</v>
      </c>
      <c r="H66" s="3" t="str">
        <f>IFERROR(IF(MATCH($G66,コンシューマー!B:B,0),"Y"),"-")</f>
        <v>Y</v>
      </c>
      <c r="I66" s="3" t="str">
        <f>IFERROR(IF(MATCH($G66,コマーシャル!B:B,0),"Y"),"-")</f>
        <v>Y</v>
      </c>
      <c r="J66" s="47">
        <f>SUMIF(コンシューマー!$B:$B,全体!$G66,コンシューマー!D:D)</f>
        <v>0</v>
      </c>
      <c r="K66" s="47">
        <f>SUMIF(コンシューマー!$B:$B,全体!$G66,コンシューマー!E:E)</f>
        <v>0</v>
      </c>
      <c r="L66" s="47">
        <f>SUMIF(コンシューマー!$B:$B,全体!$G66,コンシューマー!F:F)</f>
        <v>0</v>
      </c>
      <c r="M66" s="47">
        <f>SUMIF(コンシューマー!$B:$B,全体!$G66,コンシューマー!G:G)</f>
        <v>0</v>
      </c>
      <c r="N66" s="47">
        <f>SUMIF(コンシューマー!$B:$B,全体!$G66,コンシューマー!H:H)</f>
        <v>0</v>
      </c>
      <c r="O66" s="47">
        <f>SUMIF(コンシューマー!$B:$B,全体!$G66,コンシューマー!I:I)</f>
        <v>1</v>
      </c>
      <c r="P66" s="47">
        <f>SUMIF(コンシューマー!$B:$B,全体!$G66,コンシューマー!J:J)</f>
        <v>0</v>
      </c>
      <c r="Q66" s="47">
        <f>SUMIF(コンシューマー!$B:$B,全体!$G66,コンシューマー!K:K)</f>
        <v>0</v>
      </c>
      <c r="R66" s="47">
        <f>SUMIF(コンシューマー!$B:$B,全体!$G66,コンシューマー!L:L)</f>
        <v>0</v>
      </c>
      <c r="S66" s="47">
        <f>SUMIF(コンシューマー!$B:$B,全体!$G66,コンシューマー!M:M)</f>
        <v>0</v>
      </c>
      <c r="T66" s="47">
        <f>SUMIF(コンシューマー!$B:$B,全体!$G66,コンシューマー!N:N)</f>
        <v>0</v>
      </c>
      <c r="U66" s="47">
        <f>SUMIF(コンシューマー!$B:$B,全体!$G66,コンシューマー!O:O)</f>
        <v>0</v>
      </c>
      <c r="V66" s="47">
        <f>SUMIF(コンシューマー!$B:$B,全体!$G66,コンシューマー!P:P)</f>
        <v>0</v>
      </c>
      <c r="W66" s="47">
        <f>SUMIF(コンシューマー!$B:$B,全体!$G66,コンシューマー!Q:Q)</f>
        <v>1</v>
      </c>
      <c r="X66" s="47">
        <f>SUMIF(コンシューマー!$B:$B,全体!$G66,コンシューマー!R:R)</f>
        <v>0</v>
      </c>
      <c r="Y66" s="47">
        <f>SUMIF(コンシューマー!$B:$B,全体!$G66,コンシューマー!S:S)</f>
        <v>0</v>
      </c>
      <c r="Z66" s="47">
        <f>SUMIF(コンシューマー!$B:$B,全体!$G66,コンシューマー!T:T)</f>
        <v>0</v>
      </c>
      <c r="AA66" s="47">
        <f>SUMIF(コンシューマー!$B:$B,全体!$G66,コンシューマー!U:U)</f>
        <v>0</v>
      </c>
      <c r="AB66" s="47">
        <f>SUMIF(コンシューマー!$B:$B,全体!$G66,コンシューマー!V:V)</f>
        <v>0</v>
      </c>
      <c r="AC66" s="47">
        <f>SUMIF(コンシューマー!$B:$B,全体!$G66,コンシューマー!W:W)</f>
        <v>0</v>
      </c>
      <c r="AD66" s="47">
        <f>SUMIF(コンシューマー!$B:$B,全体!$G66,コンシューマー!X:X)</f>
        <v>0</v>
      </c>
      <c r="AE66" s="47">
        <f>SUMIF(コンシューマー!$B:$B,全体!$G66,コンシューマー!Y:Y)</f>
        <v>0</v>
      </c>
      <c r="AF66" s="47">
        <f>SUMIF(コンシューマー!$B:$B,全体!$G66,コンシューマー!Z:Z)</f>
        <v>0</v>
      </c>
      <c r="AG66" s="47">
        <f>SUMIF(コンシューマー!$B:$B,全体!$G66,コンシューマー!AA:AA)</f>
        <v>0</v>
      </c>
      <c r="AH66" s="47"/>
      <c r="AI66" s="47">
        <v>0</v>
      </c>
      <c r="AJ66" s="47"/>
      <c r="AK66" s="47">
        <v>0</v>
      </c>
      <c r="AL66" s="47">
        <v>0</v>
      </c>
      <c r="AM66" s="47">
        <v>0</v>
      </c>
      <c r="AN66" s="47">
        <v>0</v>
      </c>
      <c r="AO66" s="47">
        <v>0</v>
      </c>
      <c r="AP66" s="47">
        <v>0</v>
      </c>
      <c r="AQ66" s="47">
        <v>0</v>
      </c>
      <c r="AR66" s="47">
        <f>SUMIF(結果貼付!$A:$A,G66,結果貼付!$D:$D)</f>
        <v>0</v>
      </c>
      <c r="AS66" s="47">
        <f t="shared" si="29"/>
        <v>0</v>
      </c>
      <c r="AT66" s="85">
        <f>SUM(SUMIF(コンシューマー!$B:$B,全体!$G66,コンシューマー!AO:AO),SUMIF(コマーシャル!$B:$B,全体!$G66,コマーシャル!AK:AK))</f>
        <v>0</v>
      </c>
      <c r="AU66" s="85">
        <f>SUM(SUMIF(コンシューマー!$B:$B,全体!$G66,コンシューマー!AP:AP),SUMIF(コマーシャル!$B:$B,全体!$G66,コマーシャル!AL:AL))</f>
        <v>0</v>
      </c>
      <c r="AV66" s="85">
        <f>SUM(SUMIF(コンシューマー!$B:$B,全体!$G66,コンシューマー!AQ:AQ),SUMIF(コマーシャル!$B:$B,全体!$G66,コマーシャル!AM:AM))</f>
        <v>0</v>
      </c>
      <c r="AW66" s="85">
        <f>SUM(SUMIF(コンシューマー!$B:$B,全体!$G66,コンシューマー!AR:AR),SUMIF(コマーシャル!$B:$B,全体!$G66,コマーシャル!AN:AN))</f>
        <v>0</v>
      </c>
      <c r="AX66" s="85">
        <f>SUM(SUMIF(コンシューマー!$B:$B,全体!$G66,コンシューマー!AS:AS),SUMIF(コマーシャル!$B:$B,全体!$G66,コマーシャル!AO:AO))</f>
        <v>0</v>
      </c>
      <c r="AY66" s="85">
        <f>SUM(SUMIF(コンシューマー!$B:$B,全体!$G66,コンシューマー!AT:AT),SUMIF(コマーシャル!$B:$B,全体!$G66,コマーシャル!AP:AP))</f>
        <v>0</v>
      </c>
    </row>
    <row r="67" spans="1:52" ht="18.75" outlineLevel="1">
      <c r="A67" s="42">
        <f>SUMIFS(SAP貼付!K:K,SAP貼付!C:C,全体!G67)</f>
        <v>1</v>
      </c>
      <c r="B67" s="42">
        <f>SUMIFS(VGAMBFCST貼付!D:D,VGAMBFCST貼付!B:B,G67,VGAMBFCST貼付!C:C,全体!$B$20)</f>
        <v>0</v>
      </c>
      <c r="C67" s="42">
        <f>SUMIFS(VGAMBFCST貼付!D:D,VGAMBFCST貼付!B:B,G67,VGAMBFCST貼付!C:C,全体!$C$20)</f>
        <v>0</v>
      </c>
      <c r="D67" s="42">
        <f t="shared" si="33"/>
        <v>1</v>
      </c>
      <c r="E67" s="42" t="str">
        <f>IFERROR(D67-SUM(#REF!)," ")</f>
        <v xml:space="preserve"> </v>
      </c>
      <c r="G67" s="3" t="s">
        <v>120</v>
      </c>
      <c r="H67" s="3" t="str">
        <f>IFERROR(IF(MATCH($G67,コンシューマー!B:B,0),"Y"),"-")</f>
        <v>Y</v>
      </c>
      <c r="I67" s="3" t="str">
        <f>IFERROR(IF(MATCH($G67,コマーシャル!B:B,0),"Y"),"-")</f>
        <v>Y</v>
      </c>
      <c r="J67" s="47">
        <f>SUMIF(コンシューマー!$B:$B,全体!$G67,コンシューマー!D:D)</f>
        <v>0</v>
      </c>
      <c r="K67" s="47">
        <f>SUMIF(コンシューマー!$B:$B,全体!$G67,コンシューマー!E:E)</f>
        <v>0</v>
      </c>
      <c r="L67" s="47">
        <f>SUMIF(コンシューマー!$B:$B,全体!$G67,コンシューマー!F:F)</f>
        <v>0</v>
      </c>
      <c r="M67" s="47">
        <f>SUMIF(コンシューマー!$B:$B,全体!$G67,コンシューマー!G:G)</f>
        <v>0</v>
      </c>
      <c r="N67" s="47">
        <f>SUMIF(コンシューマー!$B:$B,全体!$G67,コンシューマー!H:H)</f>
        <v>0</v>
      </c>
      <c r="O67" s="47">
        <f>SUMIF(コンシューマー!$B:$B,全体!$G67,コンシューマー!I:I)</f>
        <v>0</v>
      </c>
      <c r="P67" s="47">
        <f>SUMIF(コンシューマー!$B:$B,全体!$G67,コンシューマー!J:J)</f>
        <v>1</v>
      </c>
      <c r="Q67" s="47">
        <f>SUMIF(コンシューマー!$B:$B,全体!$G67,コンシューマー!K:K)</f>
        <v>1</v>
      </c>
      <c r="R67" s="47">
        <f>SUMIF(コンシューマー!$B:$B,全体!$G67,コンシューマー!L:L)</f>
        <v>1</v>
      </c>
      <c r="S67" s="47">
        <f>SUMIF(コンシューマー!$B:$B,全体!$G67,コンシューマー!M:M)</f>
        <v>0</v>
      </c>
      <c r="T67" s="47">
        <f>SUMIF(コンシューマー!$B:$B,全体!$G67,コンシューマー!N:N)</f>
        <v>0</v>
      </c>
      <c r="U67" s="47">
        <f>SUMIF(コンシューマー!$B:$B,全体!$G67,コンシューマー!O:O)</f>
        <v>0</v>
      </c>
      <c r="V67" s="47">
        <f>SUMIF(コンシューマー!$B:$B,全体!$G67,コンシューマー!P:P)</f>
        <v>0</v>
      </c>
      <c r="W67" s="47">
        <f>SUMIF(コンシューマー!$B:$B,全体!$G67,コンシューマー!Q:Q)</f>
        <v>0</v>
      </c>
      <c r="X67" s="47">
        <f>SUMIF(コンシューマー!$B:$B,全体!$G67,コンシューマー!R:R)</f>
        <v>0</v>
      </c>
      <c r="Y67" s="47">
        <f>SUMIF(コンシューマー!$B:$B,全体!$G67,コンシューマー!S:S)</f>
        <v>0</v>
      </c>
      <c r="Z67" s="47">
        <f>SUMIF(コンシューマー!$B:$B,全体!$G67,コンシューマー!T:T)</f>
        <v>0</v>
      </c>
      <c r="AA67" s="47">
        <f>SUMIF(コンシューマー!$B:$B,全体!$G67,コンシューマー!U:U)</f>
        <v>0</v>
      </c>
      <c r="AB67" s="47">
        <f>SUMIF(コンシューマー!$B:$B,全体!$G67,コンシューマー!V:V)</f>
        <v>0</v>
      </c>
      <c r="AC67" s="47">
        <f>SUMIF(コンシューマー!$B:$B,全体!$G67,コンシューマー!W:W)</f>
        <v>1</v>
      </c>
      <c r="AD67" s="47">
        <f>SUMIF(コンシューマー!$B:$B,全体!$G67,コンシューマー!X:X)</f>
        <v>0</v>
      </c>
      <c r="AE67" s="47">
        <f>SUMIF(コンシューマー!$B:$B,全体!$G67,コンシューマー!Y:Y)</f>
        <v>0</v>
      </c>
      <c r="AF67" s="47">
        <f>SUMIF(コンシューマー!$B:$B,全体!$G67,コンシューマー!Z:Z)</f>
        <v>0</v>
      </c>
      <c r="AG67" s="47">
        <f>SUMIF(コンシューマー!$B:$B,全体!$G67,コンシューマー!AA:AA)</f>
        <v>0</v>
      </c>
      <c r="AH67" s="47"/>
      <c r="AI67" s="47">
        <v>0</v>
      </c>
      <c r="AJ67" s="47"/>
      <c r="AK67" s="47">
        <v>0</v>
      </c>
      <c r="AL67" s="47">
        <v>0</v>
      </c>
      <c r="AM67" s="47">
        <v>0</v>
      </c>
      <c r="AN67" s="47">
        <v>0</v>
      </c>
      <c r="AO67" s="47">
        <v>0</v>
      </c>
      <c r="AP67" s="47">
        <v>0</v>
      </c>
      <c r="AQ67" s="47">
        <v>0</v>
      </c>
      <c r="AR67" s="47">
        <f>SUMIF(結果貼付!$A:$A,G67,結果貼付!$D:$D)</f>
        <v>0</v>
      </c>
      <c r="AS67" s="47">
        <f t="shared" si="29"/>
        <v>0</v>
      </c>
      <c r="AT67" s="85">
        <f>SUM(SUMIF(コンシューマー!$B:$B,全体!$G67,コンシューマー!AO:AO),SUMIF(コマーシャル!$B:$B,全体!$G67,コマーシャル!AK:AK))</f>
        <v>0</v>
      </c>
      <c r="AU67" s="85">
        <f>SUM(SUMIF(コンシューマー!$B:$B,全体!$G67,コンシューマー!AP:AP),SUMIF(コマーシャル!$B:$B,全体!$G67,コマーシャル!AL:AL))</f>
        <v>0</v>
      </c>
      <c r="AV67" s="85">
        <f>SUM(SUMIF(コンシューマー!$B:$B,全体!$G67,コンシューマー!AQ:AQ),SUMIF(コマーシャル!$B:$B,全体!$G67,コマーシャル!AM:AM))</f>
        <v>0</v>
      </c>
      <c r="AW67" s="85">
        <f>SUM(SUMIF(コンシューマー!$B:$B,全体!$G67,コンシューマー!AR:AR),SUMIF(コマーシャル!$B:$B,全体!$G67,コマーシャル!AN:AN))</f>
        <v>0</v>
      </c>
      <c r="AX67" s="85">
        <f>SUM(SUMIF(コンシューマー!$B:$B,全体!$G67,コンシューマー!AS:AS),SUMIF(コマーシャル!$B:$B,全体!$G67,コマーシャル!AO:AO))</f>
        <v>0</v>
      </c>
      <c r="AY67" s="85">
        <f>SUM(SUMIF(コンシューマー!$B:$B,全体!$G67,コンシューマー!AT:AT),SUMIF(コマーシャル!$B:$B,全体!$G67,コマーシャル!AP:AP))</f>
        <v>0</v>
      </c>
    </row>
    <row r="68" spans="1:52" ht="18.75" outlineLevel="1">
      <c r="A68" s="42">
        <f>SUMIFS(SAP貼付!K:K,SAP貼付!C:C,全体!G68)</f>
        <v>6</v>
      </c>
      <c r="B68" s="42">
        <f>SUMIFS(VGAMBFCST貼付!D:D,VGAMBFCST貼付!B:B,G68,VGAMBFCST貼付!C:C,全体!$B$20)</f>
        <v>0</v>
      </c>
      <c r="C68" s="42">
        <f>SUMIFS(VGAMBFCST貼付!D:D,VGAMBFCST貼付!B:B,G68,VGAMBFCST貼付!C:C,全体!$C$20)</f>
        <v>0</v>
      </c>
      <c r="D68" s="42">
        <f t="shared" si="33"/>
        <v>6</v>
      </c>
      <c r="E68" s="42" t="str">
        <f>IFERROR(D68-SUM(#REF!)," ")</f>
        <v xml:space="preserve"> </v>
      </c>
      <c r="G68" s="3" t="s">
        <v>121</v>
      </c>
      <c r="H68" s="3" t="str">
        <f>IFERROR(IF(MATCH($G68,コンシューマー!B:B,0),"Y"),"-")</f>
        <v>Y</v>
      </c>
      <c r="I68" s="3" t="str">
        <f>IFERROR(IF(MATCH($G68,コマーシャル!B:B,0),"Y"),"-")</f>
        <v>Y</v>
      </c>
      <c r="J68" s="47">
        <f>SUMIF(コンシューマー!$B:$B,全体!$G68,コンシューマー!D:D)</f>
        <v>0</v>
      </c>
      <c r="K68" s="47">
        <f>SUMIF(コンシューマー!$B:$B,全体!$G68,コンシューマー!E:E)</f>
        <v>0</v>
      </c>
      <c r="L68" s="47">
        <f>SUMIF(コンシューマー!$B:$B,全体!$G68,コンシューマー!F:F)</f>
        <v>0</v>
      </c>
      <c r="M68" s="47">
        <f>SUMIF(コンシューマー!$B:$B,全体!$G68,コンシューマー!G:G)</f>
        <v>0</v>
      </c>
      <c r="N68" s="47">
        <f>SUMIF(コンシューマー!$B:$B,全体!$G68,コンシューマー!H:H)</f>
        <v>0</v>
      </c>
      <c r="O68" s="47">
        <f>SUMIF(コンシューマー!$B:$B,全体!$G68,コンシューマー!I:I)</f>
        <v>0</v>
      </c>
      <c r="P68" s="47">
        <f>SUMIF(コンシューマー!$B:$B,全体!$G68,コンシューマー!J:J)</f>
        <v>1</v>
      </c>
      <c r="Q68" s="47">
        <f>SUMIF(コンシューマー!$B:$B,全体!$G68,コンシューマー!K:K)</f>
        <v>3</v>
      </c>
      <c r="R68" s="47">
        <f>SUMIF(コンシューマー!$B:$B,全体!$G68,コンシューマー!L:L)</f>
        <v>1</v>
      </c>
      <c r="S68" s="47">
        <f>SUMIF(コンシューマー!$B:$B,全体!$G68,コンシューマー!M:M)</f>
        <v>1</v>
      </c>
      <c r="T68" s="47">
        <f>SUMIF(コンシューマー!$B:$B,全体!$G68,コンシューマー!N:N)</f>
        <v>0</v>
      </c>
      <c r="U68" s="47">
        <f>SUMIF(コンシューマー!$B:$B,全体!$G68,コンシューマー!O:O)</f>
        <v>3</v>
      </c>
      <c r="V68" s="47">
        <f>SUMIF(コンシューマー!$B:$B,全体!$G68,コンシューマー!P:P)</f>
        <v>1</v>
      </c>
      <c r="W68" s="47">
        <f>SUMIF(コンシューマー!$B:$B,全体!$G68,コンシューマー!Q:Q)</f>
        <v>2</v>
      </c>
      <c r="X68" s="47">
        <f>SUMIF(コンシューマー!$B:$B,全体!$G68,コンシューマー!R:R)</f>
        <v>0</v>
      </c>
      <c r="Y68" s="47">
        <f>SUMIF(コンシューマー!$B:$B,全体!$G68,コンシューマー!S:S)</f>
        <v>1</v>
      </c>
      <c r="Z68" s="47">
        <f>SUMIF(コンシューマー!$B:$B,全体!$G68,コンシューマー!T:T)</f>
        <v>2</v>
      </c>
      <c r="AA68" s="47">
        <f>SUMIF(コンシューマー!$B:$B,全体!$G68,コンシューマー!U:U)</f>
        <v>3</v>
      </c>
      <c r="AB68" s="47">
        <f>SUMIF(コンシューマー!$B:$B,全体!$G68,コンシューマー!V:V)</f>
        <v>2</v>
      </c>
      <c r="AC68" s="47">
        <f>SUMIF(コンシューマー!$B:$B,全体!$G68,コンシューマー!W:W)</f>
        <v>3</v>
      </c>
      <c r="AD68" s="47">
        <f>SUMIF(コンシューマー!$B:$B,全体!$G68,コンシューマー!X:X)</f>
        <v>0</v>
      </c>
      <c r="AE68" s="47">
        <f>SUMIF(コンシューマー!$B:$B,全体!$G68,コンシューマー!Y:Y)</f>
        <v>1</v>
      </c>
      <c r="AF68" s="47">
        <f>SUMIF(コンシューマー!$B:$B,全体!$G68,コンシューマー!Z:Z)</f>
        <v>1</v>
      </c>
      <c r="AG68" s="47">
        <f>SUMIF(コンシューマー!$B:$B,全体!$G68,コンシューマー!AA:AA)</f>
        <v>0</v>
      </c>
      <c r="AH68" s="47"/>
      <c r="AI68" s="47">
        <v>0</v>
      </c>
      <c r="AJ68" s="47"/>
      <c r="AK68" s="47">
        <v>0</v>
      </c>
      <c r="AL68" s="47">
        <v>0</v>
      </c>
      <c r="AM68" s="47">
        <v>0</v>
      </c>
      <c r="AN68" s="47">
        <v>0</v>
      </c>
      <c r="AO68" s="47">
        <v>0</v>
      </c>
      <c r="AP68" s="47">
        <v>0</v>
      </c>
      <c r="AQ68" s="47">
        <v>0</v>
      </c>
      <c r="AR68" s="47">
        <f>SUMIF(結果貼付!$A:$A,G68,結果貼付!$D:$D)</f>
        <v>0</v>
      </c>
      <c r="AS68" s="47">
        <f t="shared" si="29"/>
        <v>0</v>
      </c>
      <c r="AT68" s="85">
        <f>SUM(SUMIF(コンシューマー!$B:$B,全体!$G68,コンシューマー!AO:AO),SUMIF(コマーシャル!$B:$B,全体!$G68,コマーシャル!AK:AK))</f>
        <v>0</v>
      </c>
      <c r="AU68" s="85">
        <f>SUM(SUMIF(コンシューマー!$B:$B,全体!$G68,コンシューマー!AP:AP),SUMIF(コマーシャル!$B:$B,全体!$G68,コマーシャル!AL:AL))</f>
        <v>0</v>
      </c>
      <c r="AV68" s="85">
        <f>SUM(SUMIF(コンシューマー!$B:$B,全体!$G68,コンシューマー!AQ:AQ),SUMIF(コマーシャル!$B:$B,全体!$G68,コマーシャル!AM:AM))</f>
        <v>0</v>
      </c>
      <c r="AW68" s="85">
        <f>SUM(SUMIF(コンシューマー!$B:$B,全体!$G68,コンシューマー!AR:AR),SUMIF(コマーシャル!$B:$B,全体!$G68,コマーシャル!AN:AN))</f>
        <v>0</v>
      </c>
      <c r="AX68" s="85">
        <f>SUM(SUMIF(コンシューマー!$B:$B,全体!$G68,コンシューマー!AS:AS),SUMIF(コマーシャル!$B:$B,全体!$G68,コマーシャル!AO:AO))</f>
        <v>0</v>
      </c>
      <c r="AY68" s="85">
        <f>SUM(SUMIF(コンシューマー!$B:$B,全体!$G68,コンシューマー!AT:AT),SUMIF(コマーシャル!$B:$B,全体!$G68,コマーシャル!AP:AP))</f>
        <v>0</v>
      </c>
    </row>
    <row r="69" spans="1:52" ht="18.75" outlineLevel="1">
      <c r="A69" s="42">
        <f>SUMIFS(SAP貼付!K:K,SAP貼付!C:C,全体!G69)</f>
        <v>9</v>
      </c>
      <c r="B69" s="42">
        <f>SUMIFS(VGAMBFCST貼付!D:D,VGAMBFCST貼付!B:B,G69,VGAMBFCST貼付!C:C,全体!$B$20)</f>
        <v>0</v>
      </c>
      <c r="C69" s="42">
        <f>SUMIFS(VGAMBFCST貼付!D:D,VGAMBFCST貼付!B:B,G69,VGAMBFCST貼付!C:C,全体!$C$20)</f>
        <v>0</v>
      </c>
      <c r="D69" s="42">
        <f t="shared" si="33"/>
        <v>9</v>
      </c>
      <c r="E69" s="42" t="str">
        <f>IFERROR(D69-SUM(#REF!)," ")</f>
        <v xml:space="preserve"> </v>
      </c>
      <c r="G69" s="3" t="s">
        <v>122</v>
      </c>
      <c r="H69" s="3" t="str">
        <f>IFERROR(IF(MATCH($G69,コンシューマー!B:B,0),"Y"),"-")</f>
        <v>Y</v>
      </c>
      <c r="I69" s="3" t="str">
        <f>IFERROR(IF(MATCH($G69,コマーシャル!B:B,0),"Y"),"-")</f>
        <v>Y</v>
      </c>
      <c r="J69" s="47">
        <f>SUMIF(コンシューマー!$B:$B,全体!$G69,コンシューマー!D:D)</f>
        <v>0</v>
      </c>
      <c r="K69" s="47">
        <f>SUMIF(コンシューマー!$B:$B,全体!$G69,コンシューマー!E:E)</f>
        <v>1</v>
      </c>
      <c r="L69" s="47">
        <f>SUMIF(コンシューマー!$B:$B,全体!$G69,コンシューマー!F:F)</f>
        <v>2</v>
      </c>
      <c r="M69" s="47">
        <f>SUMIF(コンシューマー!$B:$B,全体!$G69,コンシューマー!G:G)</f>
        <v>0</v>
      </c>
      <c r="N69" s="47">
        <f>SUMIF(コンシューマー!$B:$B,全体!$G69,コンシューマー!H:H)</f>
        <v>1</v>
      </c>
      <c r="O69" s="47">
        <f>SUMIF(コンシューマー!$B:$B,全体!$G69,コンシューマー!I:I)</f>
        <v>3</v>
      </c>
      <c r="P69" s="47">
        <f>SUMIF(コンシューマー!$B:$B,全体!$G69,コンシューマー!J:J)</f>
        <v>4</v>
      </c>
      <c r="Q69" s="47">
        <f>SUMIF(コンシューマー!$B:$B,全体!$G69,コンシューマー!K:K)</f>
        <v>10</v>
      </c>
      <c r="R69" s="47">
        <f>SUMIF(コンシューマー!$B:$B,全体!$G69,コンシューマー!L:L)</f>
        <v>2</v>
      </c>
      <c r="S69" s="47">
        <f>SUMIF(コンシューマー!$B:$B,全体!$G69,コンシューマー!M:M)</f>
        <v>1</v>
      </c>
      <c r="T69" s="47">
        <f>SUMIF(コンシューマー!$B:$B,全体!$G69,コンシューマー!N:N)</f>
        <v>3</v>
      </c>
      <c r="U69" s="47">
        <f>SUMIF(コンシューマー!$B:$B,全体!$G69,コンシューマー!O:O)</f>
        <v>1</v>
      </c>
      <c r="V69" s="47">
        <f>SUMIF(コンシューマー!$B:$B,全体!$G69,コンシューマー!P:P)</f>
        <v>3</v>
      </c>
      <c r="W69" s="47">
        <f>SUMIF(コンシューマー!$B:$B,全体!$G69,コンシューマー!Q:Q)</f>
        <v>2</v>
      </c>
      <c r="X69" s="47">
        <f>SUMIF(コンシューマー!$B:$B,全体!$G69,コンシューマー!R:R)</f>
        <v>0</v>
      </c>
      <c r="Y69" s="47">
        <f>SUMIF(コンシューマー!$B:$B,全体!$G69,コンシューマー!S:S)</f>
        <v>0</v>
      </c>
      <c r="Z69" s="47">
        <f>SUMIF(コンシューマー!$B:$B,全体!$G69,コンシューマー!T:T)</f>
        <v>1</v>
      </c>
      <c r="AA69" s="47">
        <f>SUMIF(コンシューマー!$B:$B,全体!$G69,コンシューマー!U:U)</f>
        <v>0</v>
      </c>
      <c r="AB69" s="47">
        <f>SUMIF(コンシューマー!$B:$B,全体!$G69,コンシューマー!V:V)</f>
        <v>0</v>
      </c>
      <c r="AC69" s="47">
        <f>SUMIF(コンシューマー!$B:$B,全体!$G69,コンシューマー!W:W)</f>
        <v>0</v>
      </c>
      <c r="AD69" s="47">
        <f>SUMIF(コンシューマー!$B:$B,全体!$G69,コンシューマー!X:X)</f>
        <v>0</v>
      </c>
      <c r="AE69" s="47">
        <f>SUMIF(コンシューマー!$B:$B,全体!$G69,コンシューマー!Y:Y)</f>
        <v>0</v>
      </c>
      <c r="AF69" s="47">
        <f>SUMIF(コンシューマー!$B:$B,全体!$G69,コンシューマー!Z:Z)</f>
        <v>0</v>
      </c>
      <c r="AG69" s="47">
        <f>SUMIF(コンシューマー!$B:$B,全体!$G69,コンシューマー!AA:AA)</f>
        <v>0</v>
      </c>
      <c r="AH69" s="47"/>
      <c r="AI69" s="47">
        <v>0</v>
      </c>
      <c r="AJ69" s="47"/>
      <c r="AK69" s="47">
        <v>0</v>
      </c>
      <c r="AL69" s="47">
        <v>0</v>
      </c>
      <c r="AM69" s="47">
        <v>0</v>
      </c>
      <c r="AN69" s="47">
        <v>0</v>
      </c>
      <c r="AO69" s="47">
        <v>0</v>
      </c>
      <c r="AP69" s="47">
        <v>0</v>
      </c>
      <c r="AQ69" s="47">
        <v>0</v>
      </c>
      <c r="AR69" s="47">
        <f>SUMIF(結果貼付!$A:$A,G69,結果貼付!$D:$D)</f>
        <v>0</v>
      </c>
      <c r="AS69" s="47">
        <f t="shared" si="29"/>
        <v>0</v>
      </c>
      <c r="AT69" s="85">
        <f>SUM(SUMIF(コンシューマー!$B:$B,全体!$G69,コンシューマー!AO:AO),SUMIF(コマーシャル!$B:$B,全体!$G69,コマーシャル!AK:AK))</f>
        <v>0</v>
      </c>
      <c r="AU69" s="85">
        <f>SUM(SUMIF(コンシューマー!$B:$B,全体!$G69,コンシューマー!AP:AP),SUMIF(コマーシャル!$B:$B,全体!$G69,コマーシャル!AL:AL))</f>
        <v>0</v>
      </c>
      <c r="AV69" s="85">
        <f>SUM(SUMIF(コンシューマー!$B:$B,全体!$G69,コンシューマー!AQ:AQ),SUMIF(コマーシャル!$B:$B,全体!$G69,コマーシャル!AM:AM))</f>
        <v>0</v>
      </c>
      <c r="AW69" s="85">
        <f>SUM(SUMIF(コンシューマー!$B:$B,全体!$G69,コンシューマー!AR:AR),SUMIF(コマーシャル!$B:$B,全体!$G69,コマーシャル!AN:AN))</f>
        <v>0</v>
      </c>
      <c r="AX69" s="85">
        <f>SUM(SUMIF(コンシューマー!$B:$B,全体!$G69,コンシューマー!AS:AS),SUMIF(コマーシャル!$B:$B,全体!$G69,コマーシャル!AO:AO))</f>
        <v>0</v>
      </c>
      <c r="AY69" s="85">
        <f>SUM(SUMIF(コンシューマー!$B:$B,全体!$G69,コンシューマー!AT:AT),SUMIF(コマーシャル!$B:$B,全体!$G69,コマーシャル!AP:AP))</f>
        <v>0</v>
      </c>
    </row>
    <row r="70" spans="1:52" ht="18.75" outlineLevel="1">
      <c r="A70" s="42">
        <f>SUMIFS(SAP貼付!K:K,SAP貼付!C:C,全体!G70)</f>
        <v>72</v>
      </c>
      <c r="B70" s="42">
        <f>SUMIFS(VGAMBFCST貼付!D:D,VGAMBFCST貼付!B:B,G70,VGAMBFCST貼付!C:C,全体!$B$20)</f>
        <v>0</v>
      </c>
      <c r="C70" s="42">
        <f>SUMIFS(VGAMBFCST貼付!D:D,VGAMBFCST貼付!B:B,G70,VGAMBFCST貼付!C:C,全体!$C$20)</f>
        <v>0</v>
      </c>
      <c r="D70" s="42">
        <f t="shared" si="33"/>
        <v>72</v>
      </c>
      <c r="E70" s="42" t="str">
        <f>IFERROR(D70-SUM(#REF!)," ")</f>
        <v xml:space="preserve"> </v>
      </c>
      <c r="G70" s="3" t="s">
        <v>123</v>
      </c>
      <c r="H70" s="3" t="str">
        <f>IFERROR(IF(MATCH($G70,コンシューマー!B:B,0),"Y"),"-")</f>
        <v>Y</v>
      </c>
      <c r="I70" s="3" t="str">
        <f>IFERROR(IF(MATCH($G70,コマーシャル!B:B,0),"Y"),"-")</f>
        <v>Y</v>
      </c>
      <c r="J70" s="47">
        <f>SUMIF(コンシューマー!$B:$B,全体!$G70,コンシューマー!D:D)</f>
        <v>5</v>
      </c>
      <c r="K70" s="47">
        <f>SUMIF(コンシューマー!$B:$B,全体!$G70,コンシューマー!E:E)</f>
        <v>10</v>
      </c>
      <c r="L70" s="47">
        <f>SUMIF(コンシューマー!$B:$B,全体!$G70,コンシューマー!F:F)</f>
        <v>5</v>
      </c>
      <c r="M70" s="47">
        <f>SUMIF(コンシューマー!$B:$B,全体!$G70,コンシューマー!G:G)</f>
        <v>3</v>
      </c>
      <c r="N70" s="47">
        <f>SUMIF(コンシューマー!$B:$B,全体!$G70,コンシューマー!H:H)</f>
        <v>7</v>
      </c>
      <c r="O70" s="47">
        <f>SUMIF(コンシューマー!$B:$B,全体!$G70,コンシューマー!I:I)</f>
        <v>11</v>
      </c>
      <c r="P70" s="47">
        <f>SUMIF(コンシューマー!$B:$B,全体!$G70,コンシューマー!J:J)</f>
        <v>7</v>
      </c>
      <c r="Q70" s="47">
        <f>SUMIF(コンシューマー!$B:$B,全体!$G70,コンシューマー!K:K)</f>
        <v>23</v>
      </c>
      <c r="R70" s="47">
        <f>SUMIF(コンシューマー!$B:$B,全体!$G70,コンシューマー!L:L)</f>
        <v>8</v>
      </c>
      <c r="S70" s="47">
        <f>SUMIF(コンシューマー!$B:$B,全体!$G70,コンシューマー!M:M)</f>
        <v>4</v>
      </c>
      <c r="T70" s="47">
        <f>SUMIF(コンシューマー!$B:$B,全体!$G70,コンシューマー!N:N)</f>
        <v>8</v>
      </c>
      <c r="U70" s="47">
        <f>SUMIF(コンシューマー!$B:$B,全体!$G70,コンシューマー!O:O)</f>
        <v>2</v>
      </c>
      <c r="V70" s="47">
        <f>SUMIF(コンシューマー!$B:$B,全体!$G70,コンシューマー!P:P)</f>
        <v>1</v>
      </c>
      <c r="W70" s="47">
        <f>SUMIF(コンシューマー!$B:$B,全体!$G70,コンシューマー!Q:Q)</f>
        <v>6</v>
      </c>
      <c r="X70" s="47">
        <f>SUMIF(コンシューマー!$B:$B,全体!$G70,コンシューマー!R:R)</f>
        <v>3</v>
      </c>
      <c r="Y70" s="47">
        <f>SUMIF(コンシューマー!$B:$B,全体!$G70,コンシューマー!S:S)</f>
        <v>0</v>
      </c>
      <c r="Z70" s="47">
        <f>SUMIF(コンシューマー!$B:$B,全体!$G70,コンシューマー!T:T)</f>
        <v>0</v>
      </c>
      <c r="AA70" s="47">
        <f>SUMIF(コンシューマー!$B:$B,全体!$G70,コンシューマー!U:U)</f>
        <v>0</v>
      </c>
      <c r="AB70" s="47">
        <f>SUMIF(コンシューマー!$B:$B,全体!$G70,コンシューマー!V:V)</f>
        <v>0</v>
      </c>
      <c r="AC70" s="47">
        <f>SUMIF(コンシューマー!$B:$B,全体!$G70,コンシューマー!W:W)</f>
        <v>0</v>
      </c>
      <c r="AD70" s="47">
        <f>SUMIF(コンシューマー!$B:$B,全体!$G70,コンシューマー!X:X)</f>
        <v>0</v>
      </c>
      <c r="AE70" s="47">
        <f>SUMIF(コンシューマー!$B:$B,全体!$G70,コンシューマー!Y:Y)</f>
        <v>0</v>
      </c>
      <c r="AF70" s="47">
        <f>SUMIF(コンシューマー!$B:$B,全体!$G70,コンシューマー!Z:Z)</f>
        <v>0</v>
      </c>
      <c r="AG70" s="47">
        <f>SUMIF(コンシューマー!$B:$B,全体!$G70,コンシューマー!AA:AA)</f>
        <v>0</v>
      </c>
      <c r="AH70" s="47"/>
      <c r="AI70" s="47">
        <v>0</v>
      </c>
      <c r="AJ70" s="47"/>
      <c r="AK70" s="47">
        <v>0</v>
      </c>
      <c r="AL70" s="47">
        <v>0</v>
      </c>
      <c r="AM70" s="47">
        <v>0</v>
      </c>
      <c r="AN70" s="47">
        <v>0</v>
      </c>
      <c r="AO70" s="47">
        <v>0</v>
      </c>
      <c r="AP70" s="47">
        <v>0</v>
      </c>
      <c r="AQ70" s="47">
        <v>0</v>
      </c>
      <c r="AR70" s="47">
        <f>SUMIF(結果貼付!$A:$A,G70,結果貼付!$D:$D)</f>
        <v>0</v>
      </c>
      <c r="AS70" s="47">
        <f t="shared" si="29"/>
        <v>0</v>
      </c>
      <c r="AT70" s="85">
        <f>SUM(SUMIF(コンシューマー!$B:$B,全体!$G70,コンシューマー!AO:AO),SUMIF(コマーシャル!$B:$B,全体!$G70,コマーシャル!AK:AK))</f>
        <v>0</v>
      </c>
      <c r="AU70" s="85">
        <f>SUM(SUMIF(コンシューマー!$B:$B,全体!$G70,コンシューマー!AP:AP),SUMIF(コマーシャル!$B:$B,全体!$G70,コマーシャル!AL:AL))</f>
        <v>0</v>
      </c>
      <c r="AV70" s="85">
        <f>SUM(SUMIF(コンシューマー!$B:$B,全体!$G70,コンシューマー!AQ:AQ),SUMIF(コマーシャル!$B:$B,全体!$G70,コマーシャル!AM:AM))</f>
        <v>0</v>
      </c>
      <c r="AW70" s="85">
        <f>SUM(SUMIF(コンシューマー!$B:$B,全体!$G70,コンシューマー!AR:AR),SUMIF(コマーシャル!$B:$B,全体!$G70,コマーシャル!AN:AN))</f>
        <v>0</v>
      </c>
      <c r="AX70" s="85">
        <f>SUM(SUMIF(コンシューマー!$B:$B,全体!$G70,コンシューマー!AS:AS),SUMIF(コマーシャル!$B:$B,全体!$G70,コマーシャル!AO:AO))</f>
        <v>0</v>
      </c>
      <c r="AY70" s="85">
        <f>SUM(SUMIF(コンシューマー!$B:$B,全体!$G70,コンシューマー!AT:AT),SUMIF(コマーシャル!$B:$B,全体!$G70,コマーシャル!AP:AP))</f>
        <v>0</v>
      </c>
    </row>
    <row r="71" spans="1:52" ht="18.75" outlineLevel="1">
      <c r="A71" s="42">
        <f>SUMIFS(SAP貼付!K:K,SAP貼付!C:C,全体!G71)</f>
        <v>33</v>
      </c>
      <c r="B71" s="42">
        <f>SUMIFS(VGAMBFCST貼付!D:D,VGAMBFCST貼付!B:B,G71,VGAMBFCST貼付!C:C,全体!$B$20)</f>
        <v>29</v>
      </c>
      <c r="C71" s="42">
        <f>SUMIFS(VGAMBFCST貼付!D:D,VGAMBFCST貼付!B:B,G71,VGAMBFCST貼付!C:C,全体!$C$20)</f>
        <v>0</v>
      </c>
      <c r="D71" s="42">
        <f t="shared" si="33"/>
        <v>62</v>
      </c>
      <c r="E71" s="42" t="str">
        <f>IFERROR(D71-SUM(#REF!)," ")</f>
        <v xml:space="preserve"> </v>
      </c>
      <c r="G71" s="3" t="s">
        <v>124</v>
      </c>
      <c r="H71" s="3" t="str">
        <f>IFERROR(IF(MATCH($G71,コンシューマー!B:B,0),"Y"),"-")</f>
        <v>Y</v>
      </c>
      <c r="I71" s="3" t="str">
        <f>IFERROR(IF(MATCH($G71,コマーシャル!B:B,0),"Y"),"-")</f>
        <v>Y</v>
      </c>
      <c r="J71" s="47">
        <f>SUMIF(コンシューマー!$B:$B,全体!$G71,コンシューマー!D:D)</f>
        <v>0</v>
      </c>
      <c r="K71" s="47">
        <f>SUMIF(コンシューマー!$B:$B,全体!$G71,コンシューマー!E:E)</f>
        <v>0</v>
      </c>
      <c r="L71" s="47">
        <f>SUMIF(コンシューマー!$B:$B,全体!$G71,コンシューマー!F:F)</f>
        <v>0</v>
      </c>
      <c r="M71" s="47">
        <f>SUMIF(コンシューマー!$B:$B,全体!$G71,コンシューマー!G:G)</f>
        <v>0</v>
      </c>
      <c r="N71" s="47">
        <f>SUMIF(コンシューマー!$B:$B,全体!$G71,コンシューマー!H:H)</f>
        <v>0</v>
      </c>
      <c r="O71" s="47">
        <f>SUMIF(コンシューマー!$B:$B,全体!$G71,コンシューマー!I:I)</f>
        <v>0</v>
      </c>
      <c r="P71" s="47">
        <f>SUMIF(コンシューマー!$B:$B,全体!$G71,コンシューマー!J:J)</f>
        <v>0</v>
      </c>
      <c r="Q71" s="47">
        <f>SUMIF(コンシューマー!$B:$B,全体!$G71,コンシューマー!K:K)</f>
        <v>0</v>
      </c>
      <c r="R71" s="47">
        <f>SUMIF(コンシューマー!$B:$B,全体!$G71,コンシューマー!L:L)</f>
        <v>0</v>
      </c>
      <c r="S71" s="47">
        <f>SUMIF(コンシューマー!$B:$B,全体!$G71,コンシューマー!M:M)</f>
        <v>0</v>
      </c>
      <c r="T71" s="47">
        <f>SUMIF(コンシューマー!$B:$B,全体!$G71,コンシューマー!N:N)</f>
        <v>0</v>
      </c>
      <c r="U71" s="47">
        <f>SUMIF(コンシューマー!$B:$B,全体!$G71,コンシューマー!O:O)</f>
        <v>0</v>
      </c>
      <c r="V71" s="47">
        <f>SUMIF(コンシューマー!$B:$B,全体!$G71,コンシューマー!P:P)</f>
        <v>0</v>
      </c>
      <c r="W71" s="47">
        <f>SUMIF(コンシューマー!$B:$B,全体!$G71,コンシューマー!Q:Q)</f>
        <v>1</v>
      </c>
      <c r="X71" s="47">
        <f>SUMIF(コンシューマー!$B:$B,全体!$G71,コンシューマー!R:R)</f>
        <v>2</v>
      </c>
      <c r="Y71" s="47">
        <f>SUMIF(コンシューマー!$B:$B,全体!$G71,コンシューマー!S:S)</f>
        <v>7</v>
      </c>
      <c r="Z71" s="47">
        <f>SUMIF(コンシューマー!$B:$B,全体!$G71,コンシューマー!T:T)</f>
        <v>3</v>
      </c>
      <c r="AA71" s="47">
        <f>SUMIF(コンシューマー!$B:$B,全体!$G71,コンシューマー!U:U)</f>
        <v>8</v>
      </c>
      <c r="AB71" s="47">
        <f>SUMIF(コンシューマー!$B:$B,全体!$G71,コンシューマー!V:V)</f>
        <v>43</v>
      </c>
      <c r="AC71" s="47">
        <f>SUMIF(コンシューマー!$B:$B,全体!$G71,コンシューマー!W:W)</f>
        <v>6</v>
      </c>
      <c r="AD71" s="47">
        <f>SUMIF(コンシューマー!$B:$B,全体!$G71,コンシューマー!X:X)</f>
        <v>66</v>
      </c>
      <c r="AE71" s="47">
        <f>SUMIF(コンシューマー!$B:$B,全体!$G71,コンシューマー!Y:Y)</f>
        <v>16</v>
      </c>
      <c r="AF71" s="47">
        <f>SUMIF(コンシューマー!$B:$B,全体!$G71,コンシューマー!Z:Z)</f>
        <v>17</v>
      </c>
      <c r="AG71" s="47">
        <f>SUMIF(コンシューマー!$B:$B,全体!$G71,コンシューマー!AA:AA)</f>
        <v>32</v>
      </c>
      <c r="AH71" s="47"/>
      <c r="AI71" s="47">
        <v>0</v>
      </c>
      <c r="AJ71" s="47"/>
      <c r="AK71" s="47">
        <v>27</v>
      </c>
      <c r="AL71" s="47">
        <v>12.580645161290324</v>
      </c>
      <c r="AM71" s="47">
        <v>28</v>
      </c>
      <c r="AN71" s="47">
        <v>1</v>
      </c>
      <c r="AO71" s="47">
        <v>11</v>
      </c>
      <c r="AP71" s="47">
        <v>10</v>
      </c>
      <c r="AQ71" s="47">
        <v>3</v>
      </c>
      <c r="AR71" s="47">
        <f>SUMIF(結果貼付!$A:$A,G71,結果貼付!$D:$D)</f>
        <v>5</v>
      </c>
      <c r="AS71" s="47">
        <f t="shared" si="29"/>
        <v>10.714285714285715</v>
      </c>
      <c r="AT71" s="85">
        <f>SUM(SUMIF(コンシューマー!$B:$B,全体!$G71,コンシューマー!AO:AO),SUMIF(コマーシャル!$B:$B,全体!$G71,コマーシャル!AK:AK))</f>
        <v>20</v>
      </c>
      <c r="AU71" s="85">
        <f>SUM(SUMIF(コンシューマー!$B:$B,全体!$G71,コンシューマー!AP:AP),SUMIF(コマーシャル!$B:$B,全体!$G71,コマーシャル!AL:AL))</f>
        <v>20</v>
      </c>
      <c r="AV71" s="85">
        <f>SUM(SUMIF(コンシューマー!$B:$B,全体!$G71,コンシューマー!AQ:AQ),SUMIF(コマーシャル!$B:$B,全体!$G71,コマーシャル!AM:AM))</f>
        <v>20</v>
      </c>
      <c r="AW71" s="85">
        <f>SUM(SUMIF(コンシューマー!$B:$B,全体!$G71,コンシューマー!AR:AR),SUMIF(コマーシャル!$B:$B,全体!$G71,コマーシャル!AN:AN))</f>
        <v>20</v>
      </c>
      <c r="AX71" s="85">
        <f>SUM(SUMIF(コンシューマー!$B:$B,全体!$G71,コンシューマー!AS:AS),SUMIF(コマーシャル!$B:$B,全体!$G71,コマーシャル!AO:AO))</f>
        <v>20</v>
      </c>
      <c r="AY71" s="85">
        <f>SUM(SUMIF(コンシューマー!$B:$B,全体!$G71,コンシューマー!AT:AT),SUMIF(コマーシャル!$B:$B,全体!$G71,コマーシャル!AP:AP))</f>
        <v>30</v>
      </c>
    </row>
    <row r="72" spans="1:52" ht="18.75" outlineLevel="1">
      <c r="A72" s="42">
        <f>SUMIFS(SAP貼付!K:K,SAP貼付!C:C,全体!G72)</f>
        <v>218</v>
      </c>
      <c r="B72" s="42">
        <f>SUMIFS(VGAMBFCST貼付!D:D,VGAMBFCST貼付!B:B,G72,VGAMBFCST貼付!C:C,全体!$B$20)</f>
        <v>0</v>
      </c>
      <c r="C72" s="42">
        <f>SUMIFS(VGAMBFCST貼付!D:D,VGAMBFCST貼付!B:B,G72,VGAMBFCST貼付!C:C,全体!$C$20)</f>
        <v>0</v>
      </c>
      <c r="D72" s="42">
        <f t="shared" si="33"/>
        <v>218</v>
      </c>
      <c r="E72" s="42" t="str">
        <f>IFERROR(D72-SUM(#REF!)," ")</f>
        <v xml:space="preserve"> </v>
      </c>
      <c r="G72" s="3" t="s">
        <v>125</v>
      </c>
      <c r="H72" s="3" t="str">
        <f>IFERROR(IF(MATCH($G72,コンシューマー!B:B,0),"Y"),"-")</f>
        <v>Y</v>
      </c>
      <c r="I72" s="3" t="str">
        <f>IFERROR(IF(MATCH($G72,コマーシャル!B:B,0),"Y"),"-")</f>
        <v>Y</v>
      </c>
      <c r="J72" s="47">
        <f>SUMIF(コンシューマー!$B:$B,全体!$G72,コンシューマー!D:D)</f>
        <v>0</v>
      </c>
      <c r="K72" s="47">
        <f>SUMIF(コンシューマー!$B:$B,全体!$G72,コンシューマー!E:E)</f>
        <v>0</v>
      </c>
      <c r="L72" s="47">
        <f>SUMIF(コンシューマー!$B:$B,全体!$G72,コンシューマー!F:F)</f>
        <v>0</v>
      </c>
      <c r="M72" s="47">
        <f>SUMIF(コンシューマー!$B:$B,全体!$G72,コンシューマー!G:G)</f>
        <v>0</v>
      </c>
      <c r="N72" s="47">
        <f>SUMIF(コンシューマー!$B:$B,全体!$G72,コンシューマー!H:H)</f>
        <v>0</v>
      </c>
      <c r="O72" s="47">
        <f>SUMIF(コンシューマー!$B:$B,全体!$G72,コンシューマー!I:I)</f>
        <v>0</v>
      </c>
      <c r="P72" s="47">
        <f>SUMIF(コンシューマー!$B:$B,全体!$G72,コンシューマー!J:J)</f>
        <v>0</v>
      </c>
      <c r="Q72" s="47">
        <f>SUMIF(コンシューマー!$B:$B,全体!$G72,コンシューマー!K:K)</f>
        <v>0</v>
      </c>
      <c r="R72" s="47">
        <f>SUMIF(コンシューマー!$B:$B,全体!$G72,コンシューマー!L:L)</f>
        <v>0</v>
      </c>
      <c r="S72" s="47">
        <f>SUMIF(コンシューマー!$B:$B,全体!$G72,コンシューマー!M:M)</f>
        <v>0</v>
      </c>
      <c r="T72" s="47">
        <f>SUMIF(コンシューマー!$B:$B,全体!$G72,コンシューマー!N:N)</f>
        <v>0</v>
      </c>
      <c r="U72" s="47">
        <f>SUMIF(コンシューマー!$B:$B,全体!$G72,コンシューマー!O:O)</f>
        <v>0</v>
      </c>
      <c r="V72" s="47">
        <f>SUMIF(コンシューマー!$B:$B,全体!$G72,コンシューマー!P:P)</f>
        <v>2</v>
      </c>
      <c r="W72" s="47">
        <f>SUMIF(コンシューマー!$B:$B,全体!$G72,コンシューマー!Q:Q)</f>
        <v>1</v>
      </c>
      <c r="X72" s="47">
        <f>SUMIF(コンシューマー!$B:$B,全体!$G72,コンシューマー!R:R)</f>
        <v>1</v>
      </c>
      <c r="Y72" s="47">
        <f>SUMIF(コンシューマー!$B:$B,全体!$G72,コンシューマー!S:S)</f>
        <v>2</v>
      </c>
      <c r="Z72" s="47">
        <f>SUMIF(コンシューマー!$B:$B,全体!$G72,コンシューマー!T:T)</f>
        <v>8</v>
      </c>
      <c r="AA72" s="47">
        <f>SUMIF(コンシューマー!$B:$B,全体!$G72,コンシューマー!U:U)</f>
        <v>102</v>
      </c>
      <c r="AB72" s="47">
        <f>SUMIF(コンシューマー!$B:$B,全体!$G72,コンシューマー!V:V)</f>
        <v>0</v>
      </c>
      <c r="AC72" s="47">
        <f>SUMIF(コンシューマー!$B:$B,全体!$G72,コンシューマー!W:W)</f>
        <v>300</v>
      </c>
      <c r="AD72" s="47">
        <f>SUMIF(コンシューマー!$B:$B,全体!$G72,コンシューマー!X:X)</f>
        <v>14</v>
      </c>
      <c r="AE72" s="47">
        <f>SUMIF(コンシューマー!$B:$B,全体!$G72,コンシューマー!Y:Y)</f>
        <v>23</v>
      </c>
      <c r="AF72" s="47">
        <f>SUMIF(コンシューマー!$B:$B,全体!$G72,コンシューマー!Z:Z)</f>
        <v>34</v>
      </c>
      <c r="AG72" s="47">
        <f>SUMIF(コンシューマー!$B:$B,全体!$G72,コンシューマー!AA:AA)</f>
        <v>380</v>
      </c>
      <c r="AH72" s="47"/>
      <c r="AI72" s="47">
        <v>1</v>
      </c>
      <c r="AJ72" s="47"/>
      <c r="AK72" s="47">
        <v>19</v>
      </c>
      <c r="AL72" s="47">
        <v>15.483870967741936</v>
      </c>
      <c r="AM72" s="47">
        <v>30</v>
      </c>
      <c r="AN72" s="47">
        <v>9</v>
      </c>
      <c r="AO72" s="47">
        <v>15</v>
      </c>
      <c r="AP72" s="47">
        <v>10</v>
      </c>
      <c r="AQ72" s="47">
        <v>11</v>
      </c>
      <c r="AR72" s="47">
        <f>SUMIF(結果貼付!$A:$A,G72,結果貼付!$D:$D)</f>
        <v>2</v>
      </c>
      <c r="AS72" s="47">
        <f t="shared" si="29"/>
        <v>4.2857142857142856</v>
      </c>
      <c r="AT72" s="85">
        <f>SUM(SUMIF(コンシューマー!$B:$B,全体!$G72,コンシューマー!AO:AO),SUMIF(コマーシャル!$B:$B,全体!$G72,コマーシャル!AK:AK))</f>
        <v>7</v>
      </c>
      <c r="AU72" s="85">
        <f>SUM(SUMIF(コンシューマー!$B:$B,全体!$G72,コンシューマー!AP:AP),SUMIF(コマーシャル!$B:$B,全体!$G72,コマーシャル!AL:AL))</f>
        <v>9</v>
      </c>
      <c r="AV72" s="85">
        <f>SUM(SUMIF(コンシューマー!$B:$B,全体!$G72,コンシューマー!AQ:AQ),SUMIF(コマーシャル!$B:$B,全体!$G72,コマーシャル!AM:AM))</f>
        <v>7</v>
      </c>
      <c r="AW72" s="85">
        <f>SUM(SUMIF(コンシューマー!$B:$B,全体!$G72,コンシューマー!AR:AR),SUMIF(コマーシャル!$B:$B,全体!$G72,コマーシャル!AN:AN))</f>
        <v>9</v>
      </c>
      <c r="AX72" s="85">
        <f>SUM(SUMIF(コンシューマー!$B:$B,全体!$G72,コンシューマー!AS:AS),SUMIF(コマーシャル!$B:$B,全体!$G72,コマーシャル!AO:AO))</f>
        <v>7</v>
      </c>
      <c r="AY72" s="85">
        <f>SUM(SUMIF(コンシューマー!$B:$B,全体!$G72,コンシューマー!AT:AT),SUMIF(コマーシャル!$B:$B,全体!$G72,コマーシャル!AP:AP))</f>
        <v>7</v>
      </c>
    </row>
    <row r="73" spans="1:52" ht="18.75" outlineLevel="1">
      <c r="A73" s="42">
        <f>SUMIFS(SAP貼付!K:K,SAP貼付!C:C,全体!G73)</f>
        <v>0</v>
      </c>
      <c r="B73" s="42">
        <f>SUMIFS(VGAMBFCST貼付!D:D,VGAMBFCST貼付!B:B,G73,VGAMBFCST貼付!C:C,全体!$B$20)</f>
        <v>0</v>
      </c>
      <c r="C73" s="42">
        <f>SUMIFS(VGAMBFCST貼付!D:D,VGAMBFCST貼付!B:B,G73,VGAMBFCST貼付!C:C,全体!$C$20)</f>
        <v>0</v>
      </c>
      <c r="D73" s="42">
        <f t="shared" si="33"/>
        <v>0</v>
      </c>
      <c r="E73" s="42" t="str">
        <f>IFERROR(D73-SUM(#REF!)," ")</f>
        <v xml:space="preserve"> </v>
      </c>
      <c r="G73" s="3" t="s">
        <v>126</v>
      </c>
      <c r="H73" s="3" t="str">
        <f>IFERROR(IF(MATCH($G73,コンシューマー!B:B,0),"Y"),"-")</f>
        <v>-</v>
      </c>
      <c r="I73" s="3" t="str">
        <f>IFERROR(IF(MATCH($G73,コマーシャル!B:B,0),"Y"),"-")</f>
        <v>Y</v>
      </c>
      <c r="J73" s="47">
        <f>SUMIF(コンシューマー!$B:$B,全体!$G73,コンシューマー!D:D)</f>
        <v>0</v>
      </c>
      <c r="K73" s="47">
        <f>SUMIF(コンシューマー!$B:$B,全体!$G73,コンシューマー!E:E)</f>
        <v>0</v>
      </c>
      <c r="L73" s="47">
        <f>SUMIF(コンシューマー!$B:$B,全体!$G73,コンシューマー!F:F)</f>
        <v>0</v>
      </c>
      <c r="M73" s="47">
        <f>SUMIF(コンシューマー!$B:$B,全体!$G73,コンシューマー!G:G)</f>
        <v>0</v>
      </c>
      <c r="N73" s="47">
        <f>SUMIF(コンシューマー!$B:$B,全体!$G73,コンシューマー!H:H)</f>
        <v>0</v>
      </c>
      <c r="O73" s="47">
        <f>SUMIF(コンシューマー!$B:$B,全体!$G73,コンシューマー!I:I)</f>
        <v>0</v>
      </c>
      <c r="P73" s="47">
        <f>SUMIF(コンシューマー!$B:$B,全体!$G73,コンシューマー!J:J)</f>
        <v>0</v>
      </c>
      <c r="Q73" s="47">
        <f>SUMIF(コンシューマー!$B:$B,全体!$G73,コンシューマー!K:K)</f>
        <v>0</v>
      </c>
      <c r="R73" s="47">
        <f>SUMIF(コンシューマー!$B:$B,全体!$G73,コンシューマー!L:L)</f>
        <v>0</v>
      </c>
      <c r="S73" s="47">
        <f>SUMIF(コンシューマー!$B:$B,全体!$G73,コンシューマー!M:M)</f>
        <v>0</v>
      </c>
      <c r="T73" s="47">
        <f>SUMIF(コンシューマー!$B:$B,全体!$G73,コンシューマー!N:N)</f>
        <v>0</v>
      </c>
      <c r="U73" s="47">
        <f>SUMIF(コンシューマー!$B:$B,全体!$G73,コンシューマー!O:O)</f>
        <v>0</v>
      </c>
      <c r="V73" s="47">
        <f>SUMIF(コンシューマー!$B:$B,全体!$G73,コンシューマー!P:P)</f>
        <v>0</v>
      </c>
      <c r="W73" s="47">
        <f>SUMIF(コンシューマー!$B:$B,全体!$G73,コンシューマー!Q:Q)</f>
        <v>0</v>
      </c>
      <c r="X73" s="47">
        <f>SUMIF(コンシューマー!$B:$B,全体!$G73,コンシューマー!R:R)</f>
        <v>0</v>
      </c>
      <c r="Y73" s="47">
        <f>SUMIF(コンシューマー!$B:$B,全体!$G73,コンシューマー!S:S)</f>
        <v>0</v>
      </c>
      <c r="Z73" s="47">
        <f>SUMIF(コンシューマー!$B:$B,全体!$G73,コンシューマー!T:T)</f>
        <v>0</v>
      </c>
      <c r="AA73" s="47">
        <f>SUMIF(コンシューマー!$B:$B,全体!$G73,コンシューマー!U:U)</f>
        <v>0</v>
      </c>
      <c r="AB73" s="47">
        <f>SUMIF(コンシューマー!$B:$B,全体!$G73,コンシューマー!V:V)</f>
        <v>0</v>
      </c>
      <c r="AC73" s="47">
        <f>SUMIF(コンシューマー!$B:$B,全体!$G73,コンシューマー!W:W)</f>
        <v>0</v>
      </c>
      <c r="AD73" s="47">
        <f>SUMIF(コンシューマー!$B:$B,全体!$G73,コンシューマー!X:X)</f>
        <v>0</v>
      </c>
      <c r="AE73" s="47">
        <f>SUMIF(コンシューマー!$B:$B,全体!$G73,コンシューマー!Y:Y)</f>
        <v>0</v>
      </c>
      <c r="AF73" s="47">
        <f>SUMIF(コンシューマー!$B:$B,全体!$G73,コンシューマー!Z:Z)</f>
        <v>0</v>
      </c>
      <c r="AG73" s="47">
        <f>SUMIF(コンシューマー!$B:$B,全体!$G73,コンシューマー!AA:AA)</f>
        <v>0</v>
      </c>
      <c r="AH73" s="47"/>
      <c r="AI73" s="47">
        <v>0</v>
      </c>
      <c r="AJ73" s="47"/>
      <c r="AK73" s="47">
        <v>0</v>
      </c>
      <c r="AL73" s="47">
        <v>0</v>
      </c>
      <c r="AM73" s="47">
        <v>0</v>
      </c>
      <c r="AN73" s="47">
        <v>0</v>
      </c>
      <c r="AO73" s="47">
        <v>0</v>
      </c>
      <c r="AP73" s="47">
        <v>0</v>
      </c>
      <c r="AQ73" s="47">
        <v>0</v>
      </c>
      <c r="AR73" s="47">
        <f>SUMIF(結果貼付!$A:$A,G73,結果貼付!$D:$D)</f>
        <v>0</v>
      </c>
      <c r="AS73" s="47">
        <f t="shared" si="29"/>
        <v>0</v>
      </c>
      <c r="AT73" s="85">
        <f>SUM(SUMIF(コンシューマー!$B:$B,全体!$G73,コンシューマー!AO:AO),SUMIF(コマーシャル!$B:$B,全体!$G73,コマーシャル!AK:AK))</f>
        <v>0</v>
      </c>
      <c r="AU73" s="85">
        <f>SUM(SUMIF(コンシューマー!$B:$B,全体!$G73,コンシューマー!AP:AP),SUMIF(コマーシャル!$B:$B,全体!$G73,コマーシャル!AL:AL))</f>
        <v>0</v>
      </c>
      <c r="AV73" s="85">
        <f>SUM(SUMIF(コンシューマー!$B:$B,全体!$G73,コンシューマー!AQ:AQ),SUMIF(コマーシャル!$B:$B,全体!$G73,コマーシャル!AM:AM))</f>
        <v>0</v>
      </c>
      <c r="AW73" s="85">
        <f>SUM(SUMIF(コンシューマー!$B:$B,全体!$G73,コンシューマー!AR:AR),SUMIF(コマーシャル!$B:$B,全体!$G73,コマーシャル!AN:AN))</f>
        <v>0</v>
      </c>
      <c r="AX73" s="85">
        <f>SUM(SUMIF(コンシューマー!$B:$B,全体!$G73,コンシューマー!AS:AS),SUMIF(コマーシャル!$B:$B,全体!$G73,コマーシャル!AO:AO))</f>
        <v>0</v>
      </c>
      <c r="AY73" s="85">
        <f>SUM(SUMIF(コンシューマー!$B:$B,全体!$G73,コンシューマー!AT:AT),SUMIF(コマーシャル!$B:$B,全体!$G73,コマーシャル!AP:AP))</f>
        <v>0</v>
      </c>
    </row>
    <row r="74" spans="1:52" ht="18.75" outlineLevel="1">
      <c r="A74" s="42">
        <f>SUMIFS(SAP貼付!K:K,SAP貼付!C:C,全体!G74)</f>
        <v>0</v>
      </c>
      <c r="B74" s="42">
        <f>SUMIFS(VGAMBFCST貼付!D:D,VGAMBFCST貼付!B:B,G74,VGAMBFCST貼付!C:C,全体!$B$20)</f>
        <v>0</v>
      </c>
      <c r="C74" s="42">
        <f>SUMIFS(VGAMBFCST貼付!D:D,VGAMBFCST貼付!B:B,G74,VGAMBFCST貼付!C:C,全体!$C$20)</f>
        <v>0</v>
      </c>
      <c r="D74" s="42">
        <f t="shared" si="33"/>
        <v>0</v>
      </c>
      <c r="E74" s="42" t="str">
        <f>IFERROR(D74-SUM(#REF!)," ")</f>
        <v xml:space="preserve"> </v>
      </c>
      <c r="G74" s="3" t="s">
        <v>127</v>
      </c>
      <c r="H74" s="3" t="str">
        <f>IFERROR(IF(MATCH($G74,コンシューマー!B:B,0),"Y"),"-")</f>
        <v>-</v>
      </c>
      <c r="I74" s="3" t="str">
        <f>IFERROR(IF(MATCH($G74,コマーシャル!B:B,0),"Y"),"-")</f>
        <v>Y</v>
      </c>
      <c r="J74" s="47">
        <f>SUMIF(コンシューマー!$B:$B,全体!$G74,コンシューマー!D:D)</f>
        <v>0</v>
      </c>
      <c r="K74" s="47">
        <f>SUMIF(コンシューマー!$B:$B,全体!$G74,コンシューマー!E:E)</f>
        <v>0</v>
      </c>
      <c r="L74" s="47">
        <f>SUMIF(コンシューマー!$B:$B,全体!$G74,コンシューマー!F:F)</f>
        <v>0</v>
      </c>
      <c r="M74" s="47">
        <f>SUMIF(コンシューマー!$B:$B,全体!$G74,コンシューマー!G:G)</f>
        <v>0</v>
      </c>
      <c r="N74" s="47">
        <f>SUMIF(コンシューマー!$B:$B,全体!$G74,コンシューマー!H:H)</f>
        <v>0</v>
      </c>
      <c r="O74" s="47">
        <f>SUMIF(コンシューマー!$B:$B,全体!$G74,コンシューマー!I:I)</f>
        <v>0</v>
      </c>
      <c r="P74" s="47">
        <f>SUMIF(コンシューマー!$B:$B,全体!$G74,コンシューマー!J:J)</f>
        <v>0</v>
      </c>
      <c r="Q74" s="47">
        <f>SUMIF(コンシューマー!$B:$B,全体!$G74,コンシューマー!K:K)</f>
        <v>0</v>
      </c>
      <c r="R74" s="47">
        <f>SUMIF(コンシューマー!$B:$B,全体!$G74,コンシューマー!L:L)</f>
        <v>0</v>
      </c>
      <c r="S74" s="47">
        <f>SUMIF(コンシューマー!$B:$B,全体!$G74,コンシューマー!M:M)</f>
        <v>0</v>
      </c>
      <c r="T74" s="47">
        <f>SUMIF(コンシューマー!$B:$B,全体!$G74,コンシューマー!N:N)</f>
        <v>0</v>
      </c>
      <c r="U74" s="47">
        <f>SUMIF(コンシューマー!$B:$B,全体!$G74,コンシューマー!O:O)</f>
        <v>0</v>
      </c>
      <c r="V74" s="47">
        <f>SUMIF(コンシューマー!$B:$B,全体!$G74,コンシューマー!P:P)</f>
        <v>0</v>
      </c>
      <c r="W74" s="47">
        <f>SUMIF(コンシューマー!$B:$B,全体!$G74,コンシューマー!Q:Q)</f>
        <v>0</v>
      </c>
      <c r="X74" s="47">
        <f>SUMIF(コンシューマー!$B:$B,全体!$G74,コンシューマー!R:R)</f>
        <v>0</v>
      </c>
      <c r="Y74" s="47">
        <f>SUMIF(コンシューマー!$B:$B,全体!$G74,コンシューマー!S:S)</f>
        <v>0</v>
      </c>
      <c r="Z74" s="47">
        <f>SUMIF(コンシューマー!$B:$B,全体!$G74,コンシューマー!T:T)</f>
        <v>0</v>
      </c>
      <c r="AA74" s="47">
        <f>SUMIF(コンシューマー!$B:$B,全体!$G74,コンシューマー!U:U)</f>
        <v>0</v>
      </c>
      <c r="AB74" s="47">
        <f>SUMIF(コンシューマー!$B:$B,全体!$G74,コンシューマー!V:V)</f>
        <v>0</v>
      </c>
      <c r="AC74" s="47">
        <f>SUMIF(コンシューマー!$B:$B,全体!$G74,コンシューマー!W:W)</f>
        <v>0</v>
      </c>
      <c r="AD74" s="47">
        <f>SUMIF(コンシューマー!$B:$B,全体!$G74,コンシューマー!X:X)</f>
        <v>0</v>
      </c>
      <c r="AE74" s="47">
        <f>SUMIF(コンシューマー!$B:$B,全体!$G74,コンシューマー!Y:Y)</f>
        <v>0</v>
      </c>
      <c r="AF74" s="47">
        <f>SUMIF(コンシューマー!$B:$B,全体!$G74,コンシューマー!Z:Z)</f>
        <v>0</v>
      </c>
      <c r="AG74" s="47">
        <f>SUMIF(コンシューマー!$B:$B,全体!$G74,コンシューマー!AA:AA)</f>
        <v>0</v>
      </c>
      <c r="AH74" s="47"/>
      <c r="AI74" s="47">
        <v>0</v>
      </c>
      <c r="AJ74" s="47"/>
      <c r="AK74" s="47">
        <v>0</v>
      </c>
      <c r="AL74" s="47">
        <v>0</v>
      </c>
      <c r="AM74" s="47">
        <v>0</v>
      </c>
      <c r="AN74" s="47">
        <v>0</v>
      </c>
      <c r="AO74" s="47">
        <v>0</v>
      </c>
      <c r="AP74" s="47">
        <v>0</v>
      </c>
      <c r="AQ74" s="47">
        <v>0</v>
      </c>
      <c r="AR74" s="47">
        <f>SUMIF(結果貼付!$A:$A,G74,結果貼付!$D:$D)</f>
        <v>0</v>
      </c>
      <c r="AS74" s="47">
        <f t="shared" si="29"/>
        <v>0</v>
      </c>
      <c r="AT74" s="85">
        <f>SUM(SUMIF(コンシューマー!$B:$B,全体!$G74,コンシューマー!AO:AO),SUMIF(コマーシャル!$B:$B,全体!$G74,コマーシャル!AK:AK))</f>
        <v>0</v>
      </c>
      <c r="AU74" s="85">
        <f>SUM(SUMIF(コンシューマー!$B:$B,全体!$G74,コンシューマー!AP:AP),SUMIF(コマーシャル!$B:$B,全体!$G74,コマーシャル!AL:AL))</f>
        <v>0</v>
      </c>
      <c r="AV74" s="85">
        <f>SUM(SUMIF(コンシューマー!$B:$B,全体!$G74,コンシューマー!AQ:AQ),SUMIF(コマーシャル!$B:$B,全体!$G74,コマーシャル!AM:AM))</f>
        <v>0</v>
      </c>
      <c r="AW74" s="85">
        <f>SUM(SUMIF(コンシューマー!$B:$B,全体!$G74,コンシューマー!AR:AR),SUMIF(コマーシャル!$B:$B,全体!$G74,コマーシャル!AN:AN))</f>
        <v>0</v>
      </c>
      <c r="AX74" s="85">
        <f>SUM(SUMIF(コンシューマー!$B:$B,全体!$G74,コンシューマー!AS:AS),SUMIF(コマーシャル!$B:$B,全体!$G74,コマーシャル!AO:AO))</f>
        <v>0</v>
      </c>
      <c r="AY74" s="85">
        <f>SUM(SUMIF(コンシューマー!$B:$B,全体!$G74,コンシューマー!AT:AT),SUMIF(コマーシャル!$B:$B,全体!$G74,コマーシャル!AP:AP))</f>
        <v>0</v>
      </c>
    </row>
    <row r="75" spans="1:52" ht="19.5" outlineLevel="1" thickBot="1">
      <c r="A75" s="51">
        <f>SUMIFS(SAP貼付!K:K,SAP貼付!C:C,全体!G75)</f>
        <v>2</v>
      </c>
      <c r="B75" s="51">
        <f>SUMIFS(VGAMBFCST貼付!D:D,VGAMBFCST貼付!B:B,G75,VGAMBFCST貼付!C:C,全体!$B$20)</f>
        <v>0</v>
      </c>
      <c r="C75" s="51">
        <f>SUMIFS(VGAMBFCST貼付!D:D,VGAMBFCST貼付!B:B,G75,VGAMBFCST貼付!C:C,全体!$C$20)</f>
        <v>0</v>
      </c>
      <c r="D75" s="51">
        <f t="shared" si="33"/>
        <v>2</v>
      </c>
      <c r="E75" s="51" t="str">
        <f>IFERROR(D75-SUM(#REF!)," ")</f>
        <v xml:space="preserve"> </v>
      </c>
      <c r="G75" s="15" t="s">
        <v>128</v>
      </c>
      <c r="H75" s="15" t="str">
        <f>IFERROR(IF(MATCH($G75,コンシューマー!B:B,0),"Y"),"-")</f>
        <v>Y</v>
      </c>
      <c r="I75" s="15" t="str">
        <f>IFERROR(IF(MATCH($G75,コマーシャル!B:B,0),"Y"),"-")</f>
        <v>Y</v>
      </c>
      <c r="J75" s="89">
        <f>SUMIF(コンシューマー!$B:$B,全体!$G75,コンシューマー!D:D)</f>
        <v>3</v>
      </c>
      <c r="K75" s="89">
        <f>SUMIF(コンシューマー!$B:$B,全体!$G75,コンシューマー!E:E)</f>
        <v>6</v>
      </c>
      <c r="L75" s="89">
        <f>SUMIF(コンシューマー!$B:$B,全体!$G75,コンシューマー!F:F)</f>
        <v>1</v>
      </c>
      <c r="M75" s="89">
        <f>SUMIF(コンシューマー!$B:$B,全体!$G75,コンシューマー!G:G)</f>
        <v>6</v>
      </c>
      <c r="N75" s="89">
        <f>SUMIF(コンシューマー!$B:$B,全体!$G75,コンシューマー!H:H)</f>
        <v>7</v>
      </c>
      <c r="O75" s="89">
        <f>SUMIF(コンシューマー!$B:$B,全体!$G75,コンシューマー!I:I)</f>
        <v>2</v>
      </c>
      <c r="P75" s="89">
        <f>SUMIF(コンシューマー!$B:$B,全体!$G75,コンシューマー!J:J)</f>
        <v>1</v>
      </c>
      <c r="Q75" s="89">
        <f>SUMIF(コンシューマー!$B:$B,全体!$G75,コンシューマー!K:K)</f>
        <v>16</v>
      </c>
      <c r="R75" s="89">
        <f>SUMIF(コンシューマー!$B:$B,全体!$G75,コンシューマー!L:L)</f>
        <v>4</v>
      </c>
      <c r="S75" s="89">
        <f>SUMIF(コンシューマー!$B:$B,全体!$G75,コンシューマー!M:M)</f>
        <v>0</v>
      </c>
      <c r="T75" s="89">
        <f>SUMIF(コンシューマー!$B:$B,全体!$G75,コンシューマー!N:N)</f>
        <v>7</v>
      </c>
      <c r="U75" s="89">
        <f>SUMIF(コンシューマー!$B:$B,全体!$G75,コンシューマー!O:O)</f>
        <v>4</v>
      </c>
      <c r="V75" s="89">
        <f>SUMIF(コンシューマー!$B:$B,全体!$G75,コンシューマー!P:P)</f>
        <v>3</v>
      </c>
      <c r="W75" s="89">
        <f>SUMIF(コンシューマー!$B:$B,全体!$G75,コンシューマー!Q:Q)</f>
        <v>3</v>
      </c>
      <c r="X75" s="89">
        <f>SUMIF(コンシューマー!$B:$B,全体!$G75,コンシューマー!R:R)</f>
        <v>2</v>
      </c>
      <c r="Y75" s="89">
        <f>SUMIF(コンシューマー!$B:$B,全体!$G75,コンシューマー!S:S)</f>
        <v>0</v>
      </c>
      <c r="Z75" s="89">
        <f>SUMIF(コンシューマー!$B:$B,全体!$G75,コンシューマー!T:T)</f>
        <v>0</v>
      </c>
      <c r="AA75" s="89">
        <f>SUMIF(コンシューマー!$B:$B,全体!$G75,コンシューマー!U:U)</f>
        <v>0</v>
      </c>
      <c r="AB75" s="89">
        <f>SUMIF(コンシューマー!$B:$B,全体!$G75,コンシューマー!V:V)</f>
        <v>0</v>
      </c>
      <c r="AC75" s="89">
        <f>SUMIF(コンシューマー!$B:$B,全体!$G75,コンシューマー!W:W)</f>
        <v>0</v>
      </c>
      <c r="AD75" s="89">
        <f>SUMIF(コンシューマー!$B:$B,全体!$G75,コンシューマー!X:X)</f>
        <v>0</v>
      </c>
      <c r="AE75" s="89">
        <f>SUMIF(コンシューマー!$B:$B,全体!$G75,コンシューマー!Y:Y)</f>
        <v>0</v>
      </c>
      <c r="AF75" s="89">
        <f>SUMIF(コンシューマー!$B:$B,全体!$G75,コンシューマー!Z:Z)</f>
        <v>0</v>
      </c>
      <c r="AG75" s="89">
        <f>SUMIF(コンシューマー!$B:$B,全体!$G75,コンシューマー!AA:AA)</f>
        <v>0</v>
      </c>
      <c r="AH75" s="109"/>
      <c r="AI75" s="47">
        <v>0</v>
      </c>
      <c r="AJ75" s="47"/>
      <c r="AK75" s="47">
        <v>0</v>
      </c>
      <c r="AL75" s="47">
        <v>0</v>
      </c>
      <c r="AM75" s="47">
        <v>0</v>
      </c>
      <c r="AN75" s="47">
        <v>0</v>
      </c>
      <c r="AO75" s="47">
        <v>0</v>
      </c>
      <c r="AP75" s="47">
        <v>0</v>
      </c>
      <c r="AQ75" s="47">
        <v>0</v>
      </c>
      <c r="AR75" s="47">
        <f>SUMIF(結果貼付!$A:$A,G75,結果貼付!$D:$D)</f>
        <v>0</v>
      </c>
      <c r="AS75" s="47">
        <f t="shared" si="29"/>
        <v>0</v>
      </c>
      <c r="AT75" s="85">
        <f>SUM(SUMIF(コンシューマー!$B:$B,全体!$G75,コンシューマー!AO:AO),SUMIF(コマーシャル!$B:$B,全体!$G75,コマーシャル!AK:AK))</f>
        <v>0</v>
      </c>
      <c r="AU75" s="85">
        <f>SUM(SUMIF(コンシューマー!$B:$B,全体!$G75,コンシューマー!AP:AP),SUMIF(コマーシャル!$B:$B,全体!$G75,コマーシャル!AL:AL))</f>
        <v>0</v>
      </c>
      <c r="AV75" s="85">
        <f>SUM(SUMIF(コンシューマー!$B:$B,全体!$G75,コンシューマー!AQ:AQ),SUMIF(コマーシャル!$B:$B,全体!$G75,コマーシャル!AM:AM))</f>
        <v>0</v>
      </c>
      <c r="AW75" s="85">
        <f>SUM(SUMIF(コンシューマー!$B:$B,全体!$G75,コンシューマー!AR:AR),SUMIF(コマーシャル!$B:$B,全体!$G75,コマーシャル!AN:AN))</f>
        <v>0</v>
      </c>
      <c r="AX75" s="85">
        <f>SUM(SUMIF(コンシューマー!$B:$B,全体!$G75,コンシューマー!AS:AS),SUMIF(コマーシャル!$B:$B,全体!$G75,コマーシャル!AO:AO))</f>
        <v>0</v>
      </c>
      <c r="AY75" s="85">
        <f>SUM(SUMIF(コンシューマー!$B:$B,全体!$G75,コンシューマー!AT:AT),SUMIF(コマーシャル!$B:$B,全体!$G75,コマーシャル!AP:AP))</f>
        <v>0</v>
      </c>
    </row>
    <row r="76" spans="1:52" ht="19.5" thickTop="1">
      <c r="A76" s="49">
        <f>SUM(A23:A75)</f>
        <v>27547</v>
      </c>
      <c r="B76" s="49">
        <f>SUM(B23:B75)</f>
        <v>24489</v>
      </c>
      <c r="C76" s="49">
        <f>SUM(C23:C75)</f>
        <v>11743</v>
      </c>
      <c r="D76" s="49">
        <f t="shared" si="33"/>
        <v>63779</v>
      </c>
      <c r="E76" s="50">
        <f>SUM(E23:E75)</f>
        <v>6660.0289719824796</v>
      </c>
      <c r="G76" s="2" t="s">
        <v>129</v>
      </c>
      <c r="H76" s="2"/>
      <c r="I76" s="2"/>
      <c r="J76" s="49">
        <f t="shared" ref="J76:AB76" si="34">SUM(J21:J75)</f>
        <v>7361</v>
      </c>
      <c r="K76" s="49">
        <f t="shared" si="34"/>
        <v>6711</v>
      </c>
      <c r="L76" s="49">
        <f t="shared" si="34"/>
        <v>5300</v>
      </c>
      <c r="M76" s="49">
        <f t="shared" si="34"/>
        <v>6715</v>
      </c>
      <c r="N76" s="49">
        <f t="shared" si="34"/>
        <v>9492</v>
      </c>
      <c r="O76" s="49">
        <f t="shared" si="34"/>
        <v>9638</v>
      </c>
      <c r="P76" s="49">
        <f t="shared" si="34"/>
        <v>6711</v>
      </c>
      <c r="Q76" s="49">
        <f t="shared" si="34"/>
        <v>7612</v>
      </c>
      <c r="R76" s="49">
        <f t="shared" si="34"/>
        <v>6483</v>
      </c>
      <c r="S76" s="49">
        <f t="shared" si="34"/>
        <v>5592</v>
      </c>
      <c r="T76" s="49">
        <f t="shared" si="34"/>
        <v>6443</v>
      </c>
      <c r="U76" s="49">
        <f t="shared" si="34"/>
        <v>8984</v>
      </c>
      <c r="V76" s="49">
        <f t="shared" si="34"/>
        <v>5851</v>
      </c>
      <c r="W76" s="49">
        <f t="shared" si="34"/>
        <v>6203</v>
      </c>
      <c r="X76" s="49">
        <f t="shared" si="34"/>
        <v>6980</v>
      </c>
      <c r="Y76" s="49">
        <f t="shared" si="34"/>
        <v>4625</v>
      </c>
      <c r="Z76" s="49">
        <f t="shared" si="34"/>
        <v>8045</v>
      </c>
      <c r="AA76" s="49">
        <f t="shared" si="34"/>
        <v>6582</v>
      </c>
      <c r="AB76" s="49">
        <f t="shared" si="34"/>
        <v>13354</v>
      </c>
      <c r="AC76" s="85">
        <f>SUM(SUMIF(コンシューマー!$B:$B,全体!$G76,コンシューマー!W:W),SUMIF(コマーシャル!$B:$B,全体!$G76,コマーシャル!W:W))</f>
        <v>28885</v>
      </c>
      <c r="AD76" s="85">
        <f>SUM(SUMIF(コンシューマー!$B:$B,全体!$G76,コンシューマー!X:X),SUMIF(コマーシャル!$B:$B,全体!$G76,コマーシャル!X:X))</f>
        <v>17582</v>
      </c>
      <c r="AE76" s="85">
        <f>SUM(SUMIF(コンシューマー!$B:$B,全体!$G76,コンシューマー!Y:Y),SUMIF(コマーシャル!$B:$B,全体!$G76,コマーシャル!Y:Y))</f>
        <v>12867</v>
      </c>
      <c r="AF76" s="85">
        <f>SUM(SUMIF(コンシューマー!$B:$B,全体!$G76,コンシューマー!Z:Z),SUMIF(コマーシャル!$B:$B,全体!$G76,コマーシャル!Z:Z))</f>
        <v>13834</v>
      </c>
      <c r="AG76" s="85">
        <f>SUM(SUMIF(コンシューマー!$B:$B,全体!$G76,コンシューマー!AA:AA),SUMIF(コマーシャル!$B:$B,全体!$G76,コマーシャル!AA:AA))</f>
        <v>18695</v>
      </c>
      <c r="AH76" s="85">
        <f>SUM(SUMIF(コンシューマー!$B:$B,全体!$G76,コンシューマー!AB:AB),SUMIF(コマーシャル!$B:$B,全体!$G76,コマーシャル!AB:AB))</f>
        <v>13272</v>
      </c>
      <c r="AI76" s="85">
        <f>SUM(SUMIF(コンシューマー!$B:$B,全体!$G76,コンシューマー!AC:AC),SUMIF(コマーシャル!$B:$B,全体!$G76,コマーシャル!AC:AC))</f>
        <v>12338</v>
      </c>
      <c r="AJ76" s="85">
        <f>SUM(SUMIF(コンシューマー!$B:$B,全体!$G76,コンシューマー!AD:AD),SUMIF(コマーシャル!$B:$B,全体!$G76,コマーシャル!AD:AD))</f>
        <v>13870.375939849624</v>
      </c>
      <c r="AK76" s="85">
        <f>SUM(SUMIF(コンシューマー!$B:$B,全体!$G76,コンシューマー!AE:AE),SUMIF(コマーシャル!$B:$B,全体!$G76,コマーシャル!AE:AE))</f>
        <v>11068</v>
      </c>
      <c r="AL76" s="85">
        <f>SUM(SUMIF(コンシューマー!$B:$B,全体!$G76,コンシューマー!AF:AF),SUMIF(コマーシャル!$B:$B,全体!$G76,コマーシャル!AF:AF))</f>
        <v>21193</v>
      </c>
      <c r="AM76" s="85">
        <f>SUM(SUMIF(コンシューマー!$B:$B,全体!$G76,コンシューマー!AG:AG),SUMIF(コマーシャル!$B:$B,全体!$G76,コマーシャル!AG:AG))</f>
        <v>12199</v>
      </c>
      <c r="AN76" s="85">
        <f>SUM(SUMIF(コンシューマー!$B:$B,全体!$G76,コンシューマー!AH:AH),SUMIF(コマーシャル!$B:$B,全体!$G76,コマーシャル!AH:AH))</f>
        <v>7447.565217391304</v>
      </c>
      <c r="AO76" s="85">
        <f>SUM(SUMIF(コンシューマー!$B:$B,全体!$G76,コンシューマー!AL:AL),SUMIF(コマーシャル!$B:$B,全体!$G76,コマーシャル!AI:AI))</f>
        <v>3736</v>
      </c>
      <c r="AP76" s="85">
        <v>9624</v>
      </c>
      <c r="AQ76" s="85">
        <v>11021</v>
      </c>
      <c r="AR76" s="85">
        <f>SUM(SUMIF(コンシューマー!$B:$B,全体!$G76,コンシューマー!AM:AM),SUMIF(コマーシャル!$B:$B,全体!$G76,コマーシャル!AJ:AJ))</f>
        <v>8227.5</v>
      </c>
      <c r="AS76" s="85">
        <f>SUM(SUMIF(コンシューマー!$B:$B,全体!$G76,コンシューマー!AN:AN),SUMIF(コマーシャル!$B:$B,全体!$G76,コマーシャル!AK:AK))</f>
        <v>7658.4999999999991</v>
      </c>
      <c r="AT76" s="85">
        <f>SUM(SUMIF(コンシューマー!$B:$B,全体!$G76,コンシューマー!AO:AO),SUMIF(コマーシャル!$B:$B,全体!$G76,コマーシャル!AK:AK))</f>
        <v>10062.855266056638</v>
      </c>
      <c r="AU76" s="85">
        <f>SUM(SUMIF(コンシューマー!$B:$B,全体!$G76,コンシューマー!AP:AP),SUMIF(コマーシャル!$B:$B,全体!$G76,コマーシャル!AL:AL))</f>
        <v>12033.276047267964</v>
      </c>
      <c r="AV76" s="85">
        <f>SUM(SUMIF(コンシューマー!$B:$B,全体!$G76,コンシューマー!AQ:AQ),SUMIF(コマーシャル!$B:$B,全体!$G76,コマーシャル!AM:AM))</f>
        <v>9689.224450365884</v>
      </c>
      <c r="AW76" s="85">
        <f>SUM(SUMIF(コンシューマー!$B:$B,全体!$G76,コンシューマー!AR:AR),SUMIF(コマーシャル!$B:$B,全体!$G76,コマーシャル!AN:AN))</f>
        <v>9465.0663898181429</v>
      </c>
      <c r="AX76" s="85">
        <f>SUM(SUMIF(コンシューマー!$B:$B,全体!$G76,コンシューマー!AS:AS),SUMIF(コマーシャル!$B:$B,全体!$G76,コマーシャル!AO:AO))</f>
        <v>8349.620095626</v>
      </c>
      <c r="AY76" s="85">
        <f>SUM(SUMIF(コンシューマー!$B:$B,全体!$G76,コンシューマー!AT:AT),SUMIF(コマーシャル!$B:$B,全体!$G76,コマーシャル!AP:AP))</f>
        <v>8279.9527531945732</v>
      </c>
    </row>
    <row r="77" spans="1:52" ht="18.75">
      <c r="A77" s="54"/>
      <c r="B77" s="54"/>
      <c r="C77" s="54"/>
      <c r="D77" s="54"/>
      <c r="E77" s="54"/>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85">
        <f>SUM(SUMIF(コンシューマー!$B:$B,全体!$G77,コンシューマー!AO:AO),SUMIF(コマーシャル!$B:$B,全体!$G77,コマーシャル!AK:AK))</f>
        <v>0</v>
      </c>
      <c r="AU77" s="85">
        <f>SUM(SUMIF(コンシューマー!$B:$B,全体!$G77,コンシューマー!AP:AP),SUMIF(コマーシャル!$B:$B,全体!$G77,コマーシャル!AL:AL))</f>
        <v>0</v>
      </c>
      <c r="AV77" s="85">
        <f>SUM(SUMIF(コンシューマー!$B:$B,全体!$G77,コンシューマー!AQ:AQ),SUMIF(コマーシャル!$B:$B,全体!$G77,コマーシャル!AM:AM))</f>
        <v>0</v>
      </c>
      <c r="AW77" s="85">
        <f>SUM(SUMIF(コンシューマー!$B:$B,全体!$G77,コンシューマー!AR:AR),SUMIF(コマーシャル!$B:$B,全体!$G77,コマーシャル!AN:AN))</f>
        <v>0</v>
      </c>
      <c r="AX77" s="85">
        <f>SUM(SUMIF(コンシューマー!$B:$B,全体!$G77,コンシューマー!AS:AS),SUMIF(コマーシャル!$B:$B,全体!$G77,コマーシャル!AO:AO))</f>
        <v>0</v>
      </c>
      <c r="AY77" s="85">
        <f>SUM(SUMIF(コンシューマー!$B:$B,全体!$G77,コンシューマー!AT:AT),SUMIF(コマーシャル!$B:$B,全体!$G77,コマーシャル!AP:AP))</f>
        <v>0</v>
      </c>
    </row>
    <row r="78" spans="1:52" ht="18.75">
      <c r="A78" s="42">
        <f>SUMIFS(SAP貼付!K:K,SAP貼付!C:C,全体!#REF!)</f>
        <v>0</v>
      </c>
      <c r="B78" s="42"/>
      <c r="C78" s="42"/>
      <c r="D78" s="42">
        <f>SUM(A78:C78)</f>
        <v>0</v>
      </c>
      <c r="E78" s="42" t="str">
        <f>IFERROR(D78-SUM(#REF!)," ")</f>
        <v xml:space="preserve"> </v>
      </c>
      <c r="G78" s="3" t="s">
        <v>130</v>
      </c>
      <c r="H78" s="3" t="str">
        <f>IFERROR(IF(MATCH($G78,コンシューマー!B:B,0),"Y"),"-")</f>
        <v>Y</v>
      </c>
      <c r="I78" s="3" t="str">
        <f>IFERROR(IF(MATCH($G78,コマーシャル!B:B,0),"Y"),"-")</f>
        <v>Y</v>
      </c>
      <c r="J78" s="334"/>
      <c r="K78" s="334"/>
      <c r="L78" s="334"/>
      <c r="M78" s="334"/>
      <c r="N78" s="47">
        <f>SUMIF(コンシューマー!$B:$B,全体!#REF!,コンシューマー!H:H)</f>
        <v>0</v>
      </c>
      <c r="O78" s="47">
        <f>SUMIF(コンシューマー!$B:$B,全体!#REF!,コンシューマー!I:I)</f>
        <v>0</v>
      </c>
      <c r="P78" s="47">
        <f>SUMIF(コンシューマー!$B:$B,全体!#REF!,コンシューマー!J:J)</f>
        <v>0</v>
      </c>
      <c r="Q78" s="47">
        <f>SUMIF(コンシューマー!$B:$B,全体!#REF!,コンシューマー!K:K)</f>
        <v>0</v>
      </c>
      <c r="R78" s="47">
        <f>SUMIF(コンシューマー!$B:$B,全体!#REF!,コンシューマー!L:L)</f>
        <v>0</v>
      </c>
      <c r="S78" s="47">
        <f>SUMIF(コンシューマー!$B:$B,全体!#REF!,コンシューマー!M:M)</f>
        <v>0</v>
      </c>
      <c r="T78" s="47">
        <f>SUMIF(コンシューマー!$B:$B,全体!#REF!,コンシューマー!N:N)</f>
        <v>0</v>
      </c>
      <c r="U78" s="47">
        <f>SUMIF(コンシューマー!$B:$B,全体!#REF!,コンシューマー!O:O)</f>
        <v>0</v>
      </c>
      <c r="V78" s="47">
        <f>SUMIF(コンシューマー!$B:$B,全体!#REF!,コンシューマー!P:P)</f>
        <v>0</v>
      </c>
      <c r="W78" s="47">
        <f>SUMIF(コンシューマー!$B:$B,全体!#REF!,コンシューマー!Q:Q)</f>
        <v>0</v>
      </c>
      <c r="X78" s="47">
        <f>SUMIF(コンシューマー!$B:$B,全体!#REF!,コンシューマー!R:R)</f>
        <v>0</v>
      </c>
      <c r="Y78" s="47">
        <f>SUMIF(コンシューマー!$B:$B,全体!#REF!,コンシューマー!S:S)</f>
        <v>0</v>
      </c>
      <c r="Z78" s="47">
        <f>SUMIF(コンシューマー!$B:$B,全体!#REF!,コンシューマー!T:T)</f>
        <v>0</v>
      </c>
      <c r="AA78" s="47">
        <f>SUMIF(コンシューマー!$B:$B,全体!#REF!,コンシューマー!U:U)</f>
        <v>0</v>
      </c>
      <c r="AB78" s="47">
        <f>SUMIF(コンシューマー!$B:$B,全体!#REF!,コンシューマー!V:V)</f>
        <v>0</v>
      </c>
      <c r="AC78" s="47">
        <f>SUMIF(コンシューマー!$B:$B,全体!#REF!,コンシューマー!W:W)</f>
        <v>0</v>
      </c>
      <c r="AD78" s="47">
        <f>SUMIF(コンシューマー!$B:$B,全体!#REF!,コンシューマー!X:X)</f>
        <v>0</v>
      </c>
      <c r="AE78" s="47">
        <f>SUMIF(コンシューマー!$B:$B,全体!#REF!,コンシューマー!Y:Y)</f>
        <v>0</v>
      </c>
      <c r="AF78" s="47">
        <f>SUMIF(コンシューマー!$B:$B,全体!#REF!,コンシューマー!Z:Z)</f>
        <v>0</v>
      </c>
      <c r="AG78" s="44">
        <f>SUM(SUMIF(コンシューマー!$B:$B,全体!$G78,コンシューマー!AL:AL),SUMIF(コマーシャル!$B:$B,全体!$G78,コマーシャル!AA:AA))</f>
        <v>16</v>
      </c>
      <c r="AH78" s="44"/>
      <c r="AI78" s="44">
        <f>SUM(SUMIF(コンシューマー!$B:$B,全体!$G78,コンシューマー!AM:AM),SUMIF(コマーシャル!$B:$B,全体!$G78,コマーシャル!AI:AI))</f>
        <v>37.285714285714285</v>
      </c>
      <c r="AJ78" s="44"/>
      <c r="AK78" s="44">
        <v>0</v>
      </c>
      <c r="AL78" s="44">
        <v>0</v>
      </c>
      <c r="AM78" s="44">
        <v>0</v>
      </c>
      <c r="AN78" s="44">
        <v>0</v>
      </c>
      <c r="AO78" s="44">
        <v>1</v>
      </c>
      <c r="AP78" s="44">
        <v>24</v>
      </c>
      <c r="AQ78" s="44">
        <v>48</v>
      </c>
      <c r="AR78" s="44">
        <f>SUM(SUMIF(コンシューマー!$B:$B,全体!$G78,コンシューマー!AM:AM),SUMIF(コマーシャル!$B:$B,全体!$G78,コマーシャル!AI:AI))</f>
        <v>37.285714285714285</v>
      </c>
      <c r="AS78" s="44">
        <f>SUM(SUMIF(コンシューマー!$B:$B,全体!$G78,コンシューマー!AN:AN),SUMIF(コマーシャル!$B:$B,全体!$G78,コマーシャル!AJ:AJ))</f>
        <v>34.285714285714285</v>
      </c>
      <c r="AT78" s="85">
        <f>SUM(SUMIF(コンシューマー!$B:$B,全体!$G78,コンシューマー!AO:AO),SUMIF(コマーシャル!$B:$B,全体!$G78,コマーシャル!AK:AK))</f>
        <v>100</v>
      </c>
      <c r="AU78" s="85">
        <f>SUM(SUMIF(コンシューマー!$B:$B,全体!$G78,コンシューマー!AP:AP),SUMIF(コマーシャル!$B:$B,全体!$G78,コマーシャル!AL:AL))</f>
        <v>300</v>
      </c>
      <c r="AV78" s="85">
        <f>SUM(SUMIF(コンシューマー!$B:$B,全体!$G78,コンシューマー!AQ:AQ),SUMIF(コマーシャル!$B:$B,全体!$G78,コマーシャル!AM:AM))</f>
        <v>254.23637787640322</v>
      </c>
      <c r="AW78" s="85">
        <f>SUM(SUMIF(コンシューマー!$B:$B,全体!$G78,コンシューマー!AR:AR),SUMIF(コマーシャル!$B:$B,全体!$G78,コマーシャル!AN:AN))</f>
        <v>249.21269533435273</v>
      </c>
      <c r="AX78" s="85">
        <f>SUM(SUMIF(コンシューマー!$B:$B,全体!$G78,コンシューマー!AS:AS),SUMIF(コマーシャル!$B:$B,全体!$G78,コマーシャル!AO:AO))</f>
        <v>215.89079923917501</v>
      </c>
      <c r="AY78" s="85">
        <f>SUM(SUMIF(コンシューマー!$B:$B,全体!$G78,コンシューマー!AT:AT),SUMIF(コマーシャル!$B:$B,全体!$G78,コマーシャル!AP:AP))</f>
        <v>213.94622011710737</v>
      </c>
      <c r="AZ78" s="11" t="s">
        <v>131</v>
      </c>
    </row>
    <row r="79" spans="1:52" ht="18.75">
      <c r="A79" s="42"/>
      <c r="B79" s="42"/>
      <c r="C79" s="42"/>
      <c r="D79" s="42"/>
      <c r="E79" s="42"/>
      <c r="G79" s="3" t="s">
        <v>132</v>
      </c>
      <c r="H79" s="3" t="str">
        <f>IFERROR(IF(MATCH($G79,コンシューマー!B:B,0),"Y"),"-")</f>
        <v>-</v>
      </c>
      <c r="I79" s="3" t="str">
        <f>IFERROR(IF(MATCH($G79,コマーシャル!B:B,0),"Y"),"-")</f>
        <v>Y</v>
      </c>
      <c r="J79" s="334"/>
      <c r="K79" s="334"/>
      <c r="L79" s="334"/>
      <c r="M79" s="334"/>
      <c r="N79" s="47">
        <f>SUMIF(コンシューマー!$B:$B,全体!#REF!,コンシューマー!H:H)</f>
        <v>0</v>
      </c>
      <c r="O79" s="47">
        <f>SUMIF(コンシューマー!$B:$B,全体!#REF!,コンシューマー!I:I)</f>
        <v>0</v>
      </c>
      <c r="P79" s="47">
        <f>SUMIF(コンシューマー!$B:$B,全体!#REF!,コンシューマー!J:J)</f>
        <v>0</v>
      </c>
      <c r="Q79" s="47">
        <f>SUMIF(コンシューマー!$B:$B,全体!#REF!,コンシューマー!K:K)</f>
        <v>0</v>
      </c>
      <c r="R79" s="47">
        <f>SUMIF(コンシューマー!$B:$B,全体!#REF!,コンシューマー!L:L)</f>
        <v>0</v>
      </c>
      <c r="S79" s="47">
        <f>SUMIF(コンシューマー!$B:$B,全体!#REF!,コンシューマー!M:M)</f>
        <v>0</v>
      </c>
      <c r="T79" s="47">
        <f>SUMIF(コンシューマー!$B:$B,全体!#REF!,コンシューマー!N:N)</f>
        <v>0</v>
      </c>
      <c r="U79" s="47">
        <f>SUMIF(コンシューマー!$B:$B,全体!#REF!,コンシューマー!O:O)</f>
        <v>0</v>
      </c>
      <c r="V79" s="47">
        <f>SUMIF(コンシューマー!$B:$B,全体!#REF!,コンシューマー!P:P)</f>
        <v>0</v>
      </c>
      <c r="W79" s="47">
        <f>SUMIF(コンシューマー!$B:$B,全体!#REF!,コンシューマー!Q:Q)</f>
        <v>0</v>
      </c>
      <c r="X79" s="47">
        <f>SUMIF(コンシューマー!$B:$B,全体!#REF!,コンシューマー!R:R)</f>
        <v>0</v>
      </c>
      <c r="Y79" s="47">
        <f>SUMIF(コンシューマー!$B:$B,全体!#REF!,コンシューマー!S:S)</f>
        <v>0</v>
      </c>
      <c r="Z79" s="47">
        <f>SUMIF(コンシューマー!$B:$B,全体!#REF!,コンシューマー!T:T)</f>
        <v>0</v>
      </c>
      <c r="AA79" s="47">
        <f>SUMIF(コンシューマー!$B:$B,全体!#REF!,コンシューマー!U:U)</f>
        <v>0</v>
      </c>
      <c r="AB79" s="47">
        <f>SUMIF(コンシューマー!$B:$B,全体!#REF!,コンシューマー!V:V)</f>
        <v>0</v>
      </c>
      <c r="AC79" s="47">
        <f>SUMIF(コンシューマー!$B:$B,全体!#REF!,コンシューマー!W:W)</f>
        <v>0</v>
      </c>
      <c r="AD79" s="47">
        <f>SUMIF(コンシューマー!$B:$B,全体!#REF!,コンシューマー!X:X)</f>
        <v>0</v>
      </c>
      <c r="AE79" s="47">
        <f>SUMIF(コンシューマー!$B:$B,全体!#REF!,コンシューマー!Y:Y)</f>
        <v>0</v>
      </c>
      <c r="AF79" s="47">
        <f>SUMIF(コンシューマー!$B:$B,全体!#REF!,コンシューマー!Z:Z)</f>
        <v>0</v>
      </c>
      <c r="AG79" s="44">
        <f>SUM(SUMIF(コンシューマー!$B:$B,全体!$G79,コンシューマー!AL:AL),SUMIF(コマーシャル!$B:$B,全体!$G79,コマーシャル!AA:AA))</f>
        <v>0</v>
      </c>
      <c r="AH79" s="44"/>
      <c r="AI79" s="44">
        <f>SUM(SUMIF(コンシューマー!$B:$B,全体!$G79,コンシューマー!AM:AM),SUMIF(コマーシャル!$B:$B,全体!$G79,コマーシャル!AI:AI))</f>
        <v>0</v>
      </c>
      <c r="AJ79" s="44"/>
      <c r="AK79" s="44">
        <v>0</v>
      </c>
      <c r="AL79" s="44">
        <v>0</v>
      </c>
      <c r="AM79" s="44">
        <v>0</v>
      </c>
      <c r="AN79" s="44">
        <v>0</v>
      </c>
      <c r="AO79" s="44">
        <v>0</v>
      </c>
      <c r="AP79" s="44">
        <v>0</v>
      </c>
      <c r="AQ79" s="44">
        <v>0</v>
      </c>
      <c r="AR79" s="44">
        <f>SUM(SUMIF(コンシューマー!$B:$B,全体!$G79,コンシューマー!AM:AM),SUMIF(コマーシャル!$B:$B,全体!$G79,コマーシャル!AI:AI))</f>
        <v>0</v>
      </c>
      <c r="AS79" s="44">
        <f>SUM(SUMIF(コンシューマー!$B:$B,全体!$G79,コンシューマー!AN:AN),SUMIF(コマーシャル!$B:$B,全体!$G79,コマーシャル!AJ:AJ))</f>
        <v>0</v>
      </c>
      <c r="AT79" s="85">
        <f>SUM(SUMIF(コンシューマー!$B:$B,全体!$G79,コンシューマー!AO:AO),SUMIF(コマーシャル!$B:$B,全体!$G79,コマーシャル!AK:AK))</f>
        <v>0</v>
      </c>
      <c r="AU79" s="85">
        <f>SUM(SUMIF(コンシューマー!$B:$B,全体!$G79,コンシューマー!AP:AP),SUMIF(コマーシャル!$B:$B,全体!$G79,コマーシャル!AL:AL))</f>
        <v>0</v>
      </c>
      <c r="AV79" s="85">
        <f>SUM(SUMIF(コンシューマー!$B:$B,全体!$G79,コンシューマー!AQ:AQ),SUMIF(コマーシャル!$B:$B,全体!$G79,コマーシャル!AM:AM))</f>
        <v>0</v>
      </c>
      <c r="AW79" s="85">
        <f>SUM(SUMIF(コンシューマー!$B:$B,全体!$G79,コンシューマー!AR:AR),SUMIF(コマーシャル!$B:$B,全体!$G79,コマーシャル!AN:AN))</f>
        <v>0</v>
      </c>
      <c r="AX79" s="85">
        <f>SUM(SUMIF(コンシューマー!$B:$B,全体!$G79,コンシューマー!AS:AS),SUMIF(コマーシャル!$B:$B,全体!$G79,コマーシャル!AO:AO))</f>
        <v>0</v>
      </c>
      <c r="AY79" s="85">
        <f>SUM(SUMIF(コンシューマー!$B:$B,全体!$G79,コンシューマー!AT:AT),SUMIF(コマーシャル!$B:$B,全体!$G79,コマーシャル!AP:AP))</f>
        <v>0</v>
      </c>
      <c r="AZ79" s="11" t="s">
        <v>133</v>
      </c>
    </row>
    <row r="80" spans="1:52" ht="18.75" outlineLevel="1">
      <c r="A80" s="42">
        <f>SUMIFS(SAP貼付!K:K,SAP貼付!C:C,全体!G80)</f>
        <v>0</v>
      </c>
      <c r="B80" s="42"/>
      <c r="C80" s="42"/>
      <c r="D80" s="42">
        <f t="shared" ref="D80:D109" si="35">SUM(A80:C80)</f>
        <v>0</v>
      </c>
      <c r="E80" s="42" t="str">
        <f>IFERROR(D80-SUM(#REF!)," ")</f>
        <v xml:space="preserve"> </v>
      </c>
      <c r="G80" s="3" t="s">
        <v>134</v>
      </c>
      <c r="H80" s="3" t="str">
        <f>IFERROR(IF(MATCH($G80,コンシューマー!B:B,0),"Y"),"-")</f>
        <v>Y</v>
      </c>
      <c r="I80" s="3" t="str">
        <f>IFERROR(IF(MATCH($G80,コマーシャル!B:B,0),"Y"),"-")</f>
        <v>Y</v>
      </c>
      <c r="J80" s="334"/>
      <c r="K80" s="334"/>
      <c r="L80" s="334"/>
      <c r="M80" s="334"/>
      <c r="N80" s="47">
        <f>SUMIF(コンシューマー!$B:$B,全体!$G80,コンシューマー!H:H)</f>
        <v>0</v>
      </c>
      <c r="O80" s="47">
        <f>SUMIF(コンシューマー!$B:$B,全体!$G80,コンシューマー!I:I)</f>
        <v>0</v>
      </c>
      <c r="P80" s="47">
        <f>SUMIF(コンシューマー!$B:$B,全体!$G80,コンシューマー!J:J)</f>
        <v>0</v>
      </c>
      <c r="Q80" s="47">
        <f>SUMIF(コンシューマー!$B:$B,全体!$G80,コンシューマー!K:K)</f>
        <v>0</v>
      </c>
      <c r="R80" s="47">
        <f>SUMIF(コンシューマー!$B:$B,全体!$G80,コンシューマー!L:L)</f>
        <v>0</v>
      </c>
      <c r="S80" s="47">
        <f>SUMIF(コンシューマー!$B:$B,全体!$G80,コンシューマー!M:M)</f>
        <v>0</v>
      </c>
      <c r="T80" s="47">
        <f>SUMIF(コンシューマー!$B:$B,全体!$G80,コンシューマー!N:N)</f>
        <v>0</v>
      </c>
      <c r="U80" s="47">
        <f>SUMIF(コンシューマー!$B:$B,全体!$G80,コンシューマー!O:O)</f>
        <v>0</v>
      </c>
      <c r="V80" s="47">
        <f>SUMIF(コンシューマー!$B:$B,全体!$G80,コンシューマー!P:P)</f>
        <v>0</v>
      </c>
      <c r="W80" s="47">
        <f>SUMIF(コンシューマー!$B:$B,全体!$G80,コンシューマー!Q:Q)</f>
        <v>0</v>
      </c>
      <c r="X80" s="47">
        <f>SUMIF(コンシューマー!$B:$B,全体!$G80,コンシューマー!R:R)</f>
        <v>0</v>
      </c>
      <c r="Y80" s="47">
        <f>SUMIF(コンシューマー!$B:$B,全体!$G80,コンシューマー!S:S)</f>
        <v>55</v>
      </c>
      <c r="Z80" s="47">
        <f>SUMIF(コンシューマー!$B:$B,全体!$G80,コンシューマー!T:T)</f>
        <v>105</v>
      </c>
      <c r="AA80" s="47">
        <f>SUMIF(コンシューマー!$B:$B,全体!$G80,コンシューマー!U:U)</f>
        <v>98</v>
      </c>
      <c r="AB80" s="47">
        <f>SUMIF(コンシューマー!$B:$B,全体!$G80,コンシューマー!V:V)</f>
        <v>307</v>
      </c>
      <c r="AC80" s="47">
        <f>SUMIF(コンシューマー!$B:$B,全体!$G80,コンシューマー!W:W)</f>
        <v>454</v>
      </c>
      <c r="AD80" s="47">
        <f>SUMIF(コンシューマー!$B:$B,全体!$G80,コンシューマー!X:X)</f>
        <v>233</v>
      </c>
      <c r="AE80" s="47">
        <f>SUMIF(コンシューマー!$B:$B,全体!$G80,コンシューマー!Y:Y)</f>
        <v>226</v>
      </c>
      <c r="AF80" s="47">
        <f>SUMIF(コンシューマー!$B:$B,全体!$G80,コンシューマー!Z:Z)</f>
        <v>306</v>
      </c>
      <c r="AG80" s="44">
        <f>SUM(SUMIF(コンシューマー!$B:$B,全体!$G80,コンシューマー!AL:AL),SUMIF(コマーシャル!$B:$B,全体!$G80,コマーシャル!AA:AA))</f>
        <v>132</v>
      </c>
      <c r="AH80" s="44"/>
      <c r="AI80" s="44">
        <v>260</v>
      </c>
      <c r="AJ80" s="44"/>
      <c r="AK80" s="44">
        <v>292</v>
      </c>
      <c r="AL80" s="44">
        <v>322.25806451612902</v>
      </c>
      <c r="AM80" s="44">
        <v>231</v>
      </c>
      <c r="AN80" s="44">
        <v>170</v>
      </c>
      <c r="AO80" s="44">
        <v>148</v>
      </c>
      <c r="AP80" s="44">
        <v>132</v>
      </c>
      <c r="AQ80" s="44">
        <v>173</v>
      </c>
      <c r="AR80" s="44">
        <f>SUM(SUMIF(コンシューマー!$B:$B,全体!$G80,コンシューマー!AM:AM),SUMIF(コマーシャル!$B:$B,全体!$G80,コマーシャル!AI:AI))</f>
        <v>156.57142857142856</v>
      </c>
      <c r="AS80" s="44">
        <f>SUM(SUMIF(コンシューマー!$B:$B,全体!$G80,コンシューマー!AN:AN),SUMIF(コマーシャル!$B:$B,全体!$G80,コマーシャル!AJ:AJ))</f>
        <v>143.57142857142856</v>
      </c>
      <c r="AT80" s="85">
        <f>SUM(SUMIF(コンシューマー!$B:$B,全体!$G80,コンシューマー!AO:AO),SUMIF(コマーシャル!$B:$B,全体!$G80,コマーシャル!AK:AK))</f>
        <v>150</v>
      </c>
      <c r="AU80" s="85">
        <f>SUM(SUMIF(コンシューマー!$B:$B,全体!$G80,コンシューマー!AP:AP),SUMIF(コマーシャル!$B:$B,全体!$G80,コマーシャル!AL:AL))</f>
        <v>170</v>
      </c>
      <c r="AV80" s="85">
        <f>SUM(SUMIF(コンシューマー!$B:$B,全体!$G80,コンシューマー!AQ:AQ),SUMIF(コマーシャル!$B:$B,全体!$G80,コマーシャル!AM:AM))</f>
        <v>151.69455115056127</v>
      </c>
      <c r="AW80" s="85">
        <f>SUM(SUMIF(コンシューマー!$B:$B,全体!$G80,コンシューマー!AR:AR),SUMIF(コマーシャル!$B:$B,全体!$G80,コマーシャル!AN:AN))</f>
        <v>149.68507813374109</v>
      </c>
      <c r="AX80" s="85">
        <f>SUM(SUMIF(コンシューマー!$B:$B,全体!$G80,コンシューマー!AS:AS),SUMIF(コマーシャル!$B:$B,全体!$G80,コマーシャル!AO:AO))</f>
        <v>146.35631969567001</v>
      </c>
      <c r="AY80" s="85">
        <f>SUM(SUMIF(コンシューマー!$B:$B,全体!$G80,コンシューマー!AT:AT),SUMIF(コマーシャル!$B:$B,全体!$G80,コマーシャル!AP:AP))</f>
        <v>145.57848804684295</v>
      </c>
    </row>
    <row r="81" spans="1:52" ht="18.75" outlineLevel="1">
      <c r="A81" s="42">
        <f>SUMIFS(SAP貼付!K:K,SAP貼付!C:C,全体!G81)</f>
        <v>0</v>
      </c>
      <c r="B81" s="42"/>
      <c r="C81" s="42"/>
      <c r="D81" s="42">
        <f t="shared" ref="D81:D89" si="36">SUM(A81:C81)</f>
        <v>0</v>
      </c>
      <c r="E81" s="42" t="str">
        <f>IFERROR(D81-SUM(#REF!)," ")</f>
        <v xml:space="preserve"> </v>
      </c>
      <c r="G81" s="14" t="s">
        <v>135</v>
      </c>
      <c r="H81" s="14" t="str">
        <f>IFERROR(IF(MATCH($G81,コンシューマー!B:B,0),"Y"),"-")</f>
        <v>Y</v>
      </c>
      <c r="I81" s="14" t="str">
        <f>IFERROR(IF(MATCH($G81,コマーシャル!B:B,0),"Y"),"-")</f>
        <v>Y</v>
      </c>
      <c r="J81" s="47">
        <f>SUMIF(コンシューマー!$B:$B,全体!$G81,コンシューマー!D:D)</f>
        <v>0</v>
      </c>
      <c r="K81" s="47">
        <f>SUMIF(コンシューマー!$B:$B,全体!$G81,コンシューマー!E:E)</f>
        <v>0</v>
      </c>
      <c r="L81" s="47">
        <f>SUMIF(コンシューマー!$B:$B,全体!$G81,コンシューマー!F:F)</f>
        <v>0</v>
      </c>
      <c r="M81" s="47">
        <f>SUMIF(コンシューマー!$B:$B,全体!$G81,コンシューマー!G:G)</f>
        <v>0</v>
      </c>
      <c r="N81" s="47">
        <f>SUMIF(コンシューマー!$B:$B,全体!$G81,コンシューマー!H:H)</f>
        <v>0</v>
      </c>
      <c r="O81" s="47">
        <f>SUMIF(コンシューマー!$B:$B,全体!$G81,コンシューマー!I:I)</f>
        <v>0</v>
      </c>
      <c r="P81" s="47">
        <f>SUMIF(コンシューマー!$B:$B,全体!$G81,コンシューマー!J:J)</f>
        <v>0</v>
      </c>
      <c r="Q81" s="47">
        <f>SUMIF(コンシューマー!$B:$B,全体!$G81,コンシューマー!K:K)</f>
        <v>0</v>
      </c>
      <c r="R81" s="47">
        <f>SUMIF(コンシューマー!$B:$B,全体!$G81,コンシューマー!L:L)</f>
        <v>0</v>
      </c>
      <c r="S81" s="47">
        <f>SUMIF(コンシューマー!$B:$B,全体!$G81,コンシューマー!M:M)</f>
        <v>0</v>
      </c>
      <c r="T81" s="47">
        <f>SUMIF(コンシューマー!$B:$B,全体!$G81,コンシューマー!N:N)</f>
        <v>0</v>
      </c>
      <c r="U81" s="47">
        <f>SUMIF(コンシューマー!$B:$B,全体!$G81,コンシューマー!O:O)</f>
        <v>0</v>
      </c>
      <c r="V81" s="47">
        <f>SUMIF(コンシューマー!$B:$B,全体!$G81,コンシューマー!P:P)</f>
        <v>0</v>
      </c>
      <c r="W81" s="47">
        <f>SUMIF(コンシューマー!$B:$B,全体!$G81,コンシューマー!Q:Q)</f>
        <v>0</v>
      </c>
      <c r="X81" s="47">
        <f>SUMIF(コンシューマー!$B:$B,全体!$G81,コンシューマー!R:R)</f>
        <v>0</v>
      </c>
      <c r="Y81" s="47">
        <f>SUMIF(コンシューマー!$B:$B,全体!$G81,コンシューマー!S:S)</f>
        <v>0</v>
      </c>
      <c r="Z81" s="47">
        <f>SUMIF(コンシューマー!$B:$B,全体!$G81,コンシューマー!T:T)</f>
        <v>0</v>
      </c>
      <c r="AA81" s="47">
        <f>SUMIF(コンシューマー!$B:$B,全体!$G81,コンシューマー!U:U)</f>
        <v>0</v>
      </c>
      <c r="AB81" s="47">
        <f>SUMIF(コンシューマー!$B:$B,全体!$G81,コンシューマー!V:V)</f>
        <v>0</v>
      </c>
      <c r="AC81" s="47">
        <f>SUMIF(コンシューマー!$B:$B,全体!$G81,コンシューマー!W:W)</f>
        <v>37</v>
      </c>
      <c r="AD81" s="47">
        <f>SUMIF(コンシューマー!$B:$B,全体!$G81,コンシューマー!X:X)</f>
        <v>61</v>
      </c>
      <c r="AE81" s="47">
        <f>SUMIF(コンシューマー!$B:$B,全体!$G81,コンシューマー!Y:Y)</f>
        <v>118</v>
      </c>
      <c r="AF81" s="47">
        <f>SUMIF(コンシューマー!$B:$B,全体!$G81,コンシューマー!Z:Z)</f>
        <v>100</v>
      </c>
      <c r="AG81" s="47">
        <f>SUMIF(コンシューマー!$B:$B,全体!$G81,コンシューマー!AA:AA)</f>
        <v>169</v>
      </c>
      <c r="AH81" s="47"/>
      <c r="AI81" s="47">
        <v>94</v>
      </c>
      <c r="AJ81" s="47"/>
      <c r="AK81" s="47">
        <v>57</v>
      </c>
      <c r="AL81" s="47">
        <v>54.193548387096776</v>
      </c>
      <c r="AM81" s="47">
        <v>43.904166666666669</v>
      </c>
      <c r="AN81" s="47">
        <v>27</v>
      </c>
      <c r="AO81" s="47">
        <v>22</v>
      </c>
      <c r="AP81" s="47">
        <v>14</v>
      </c>
      <c r="AQ81" s="47">
        <v>17</v>
      </c>
      <c r="AR81" s="47">
        <f>SUMIF(結果貼付!$A:$A,G81,結果貼付!$D:$D)</f>
        <v>14</v>
      </c>
      <c r="AS81" s="47">
        <f t="shared" ref="AS81:AS108" si="37">(AR81/AS$2)*AS$1</f>
        <v>30</v>
      </c>
      <c r="AT81" s="85">
        <f>SUM(SUMIF(コンシューマー!$B:$B,全体!$G81,コンシューマー!AO:AO),SUMIF(コマーシャル!$B:$B,全体!$G81,コマーシャル!AK:AK))</f>
        <v>23.392539747099971</v>
      </c>
      <c r="AU81" s="85">
        <f>SUM(SUMIF(コンシューマー!$B:$B,全体!$G81,コンシューマー!AP:AP),SUMIF(コマーシャル!$B:$B,全体!$G81,コマーシャル!AL:AL))</f>
        <v>24.071047696519962</v>
      </c>
      <c r="AV81" s="85">
        <f>SUM(SUMIF(コンシューマー!$B:$B,全体!$G81,コンシューマー!AQ:AQ),SUMIF(コマーシャル!$B:$B,全体!$G81,コマーシャル!AM:AM))</f>
        <v>23.450028068417701</v>
      </c>
      <c r="AW81" s="85">
        <f>SUM(SUMIF(コンシューマー!$B:$B,全体!$G81,コンシューマー!AR:AR),SUMIF(コマーシャル!$B:$B,全体!$G81,コマーシャル!AN:AN))</f>
        <v>23.381855897614827</v>
      </c>
      <c r="AX81" s="85">
        <f>SUM(SUMIF(コンシューマー!$B:$B,全体!$G81,コンシューマー!AS:AS),SUMIF(コマーシャル!$B:$B,全体!$G81,コマーシャル!AO:AO))</f>
        <v>32.929672469808324</v>
      </c>
      <c r="AY81" s="85">
        <f>SUM(SUMIF(コンシューマー!$B:$B,全体!$G81,コンシューマー!AT:AT),SUMIF(コマーシャル!$B:$B,全体!$G81,コマーシャル!AP:AP))</f>
        <v>32.903284221956341</v>
      </c>
    </row>
    <row r="82" spans="1:52" ht="18.75" outlineLevel="1">
      <c r="A82" s="42">
        <f>SUMIFS(SAP貼付!K:K,SAP貼付!C:C,全体!G82)</f>
        <v>0</v>
      </c>
      <c r="B82" s="42"/>
      <c r="C82" s="42"/>
      <c r="D82" s="42">
        <f t="shared" si="36"/>
        <v>0</v>
      </c>
      <c r="E82" s="42" t="str">
        <f>IFERROR(D82-SUM(#REF!)," ")</f>
        <v xml:space="preserve"> </v>
      </c>
      <c r="G82" s="14" t="s">
        <v>136</v>
      </c>
      <c r="H82" s="14" t="str">
        <f>IFERROR(IF(MATCH($G82,コンシューマー!B:B,0),"Y"),"-")</f>
        <v>Y</v>
      </c>
      <c r="I82" s="14" t="str">
        <f>IFERROR(IF(MATCH($G82,コマーシャル!B:B,0),"Y"),"-")</f>
        <v>Y</v>
      </c>
      <c r="J82" s="47">
        <f>SUMIF(コンシューマー!$B:$B,全体!$G82,コンシューマー!D:D)</f>
        <v>0</v>
      </c>
      <c r="K82" s="47">
        <f>SUMIF(コンシューマー!$B:$B,全体!$G82,コンシューマー!E:E)</f>
        <v>0</v>
      </c>
      <c r="L82" s="47">
        <f>SUMIF(コンシューマー!$B:$B,全体!$G82,コンシューマー!F:F)</f>
        <v>0</v>
      </c>
      <c r="M82" s="47">
        <f>SUMIF(コンシューマー!$B:$B,全体!$G82,コンシューマー!G:G)</f>
        <v>0</v>
      </c>
      <c r="N82" s="47">
        <f>SUMIF(コンシューマー!$B:$B,全体!$G82,コンシューマー!H:H)</f>
        <v>0</v>
      </c>
      <c r="O82" s="47">
        <f>SUMIF(コンシューマー!$B:$B,全体!$G82,コンシューマー!I:I)</f>
        <v>0</v>
      </c>
      <c r="P82" s="47">
        <f>SUMIF(コンシューマー!$B:$B,全体!$G82,コンシューマー!J:J)</f>
        <v>0</v>
      </c>
      <c r="Q82" s="47">
        <f>SUMIF(コンシューマー!$B:$B,全体!$G82,コンシューマー!K:K)</f>
        <v>0</v>
      </c>
      <c r="R82" s="47">
        <f>SUMIF(コンシューマー!$B:$B,全体!$G82,コンシューマー!L:L)</f>
        <v>0</v>
      </c>
      <c r="S82" s="47">
        <f>SUMIF(コンシューマー!$B:$B,全体!$G82,コンシューマー!M:M)</f>
        <v>0</v>
      </c>
      <c r="T82" s="47">
        <f>SUMIF(コンシューマー!$B:$B,全体!$G82,コンシューマー!N:N)</f>
        <v>0</v>
      </c>
      <c r="U82" s="47">
        <f>SUMIF(コンシューマー!$B:$B,全体!$G82,コンシューマー!O:O)</f>
        <v>0</v>
      </c>
      <c r="V82" s="47">
        <f>SUMIF(コンシューマー!$B:$B,全体!$G82,コンシューマー!P:P)</f>
        <v>0</v>
      </c>
      <c r="W82" s="47">
        <f>SUMIF(コンシューマー!$B:$B,全体!$G82,コンシューマー!Q:Q)</f>
        <v>0</v>
      </c>
      <c r="X82" s="47">
        <f>SUMIF(コンシューマー!$B:$B,全体!$G82,コンシューマー!R:R)</f>
        <v>0</v>
      </c>
      <c r="Y82" s="47">
        <f>SUMIF(コンシューマー!$B:$B,全体!$G82,コンシューマー!S:S)</f>
        <v>0</v>
      </c>
      <c r="Z82" s="47">
        <f>SUMIF(コンシューマー!$B:$B,全体!$G82,コンシューマー!T:T)</f>
        <v>0</v>
      </c>
      <c r="AA82" s="47">
        <f>SUMIF(コンシューマー!$B:$B,全体!$G82,コンシューマー!U:U)</f>
        <v>0</v>
      </c>
      <c r="AB82" s="47">
        <f>SUMIF(コンシューマー!$B:$B,全体!$G82,コンシューマー!V:V)</f>
        <v>0</v>
      </c>
      <c r="AC82" s="47">
        <f>SUMIF(コンシューマー!$B:$B,全体!$G82,コンシューマー!W:W)</f>
        <v>0</v>
      </c>
      <c r="AD82" s="47">
        <f>SUMIF(コンシューマー!$B:$B,全体!$G82,コンシューマー!X:X)</f>
        <v>0</v>
      </c>
      <c r="AE82" s="47">
        <f>SUMIF(コンシューマー!$B:$B,全体!$G82,コンシューマー!Y:Y)</f>
        <v>0</v>
      </c>
      <c r="AF82" s="47">
        <f>SUMIF(コンシューマー!$B:$B,全体!$G82,コンシューマー!Z:Z)</f>
        <v>0</v>
      </c>
      <c r="AG82" s="47">
        <f>SUMIF(コンシューマー!$B:$B,全体!$G82,コンシューマー!AA:AA)</f>
        <v>0</v>
      </c>
      <c r="AH82" s="47"/>
      <c r="AI82" s="47">
        <v>0</v>
      </c>
      <c r="AJ82" s="47"/>
      <c r="AK82" s="47">
        <v>0</v>
      </c>
      <c r="AL82" s="47">
        <v>0</v>
      </c>
      <c r="AM82" s="47">
        <v>0</v>
      </c>
      <c r="AN82" s="47">
        <v>0</v>
      </c>
      <c r="AO82" s="47">
        <v>0</v>
      </c>
      <c r="AP82" s="47">
        <v>0</v>
      </c>
      <c r="AQ82" s="47">
        <v>0</v>
      </c>
      <c r="AR82" s="47">
        <f>SUMIF(結果貼付!$A:$A,G82,結果貼付!$D:$D)</f>
        <v>0</v>
      </c>
      <c r="AS82" s="47">
        <f t="shared" si="37"/>
        <v>0</v>
      </c>
      <c r="AT82" s="85">
        <f>SUM(SUMIF(コンシューマー!$B:$B,全体!$G82,コンシューマー!AO:AO),SUMIF(コマーシャル!$B:$B,全体!$G82,コマーシャル!AK:AK))</f>
        <v>0</v>
      </c>
      <c r="AU82" s="85">
        <f>SUM(SUMIF(コンシューマー!$B:$B,全体!$G82,コンシューマー!AP:AP),SUMIF(コマーシャル!$B:$B,全体!$G82,コマーシャル!AL:AL))</f>
        <v>0</v>
      </c>
      <c r="AV82" s="85">
        <f>SUM(SUMIF(コンシューマー!$B:$B,全体!$G82,コンシューマー!AQ:AQ),SUMIF(コマーシャル!$B:$B,全体!$G82,コマーシャル!AM:AM))</f>
        <v>0</v>
      </c>
      <c r="AW82" s="85">
        <f>SUM(SUMIF(コンシューマー!$B:$B,全体!$G82,コンシューマー!AR:AR),SUMIF(コマーシャル!$B:$B,全体!$G82,コマーシャル!AN:AN))</f>
        <v>0</v>
      </c>
      <c r="AX82" s="85">
        <f>SUM(SUMIF(コンシューマー!$B:$B,全体!$G82,コンシューマー!AS:AS),SUMIF(コマーシャル!$B:$B,全体!$G82,コマーシャル!AO:AO))</f>
        <v>0</v>
      </c>
      <c r="AY82" s="85">
        <f>SUM(SUMIF(コンシューマー!$B:$B,全体!$G82,コンシューマー!AT:AT),SUMIF(コマーシャル!$B:$B,全体!$G82,コマーシャル!AP:AP))</f>
        <v>0</v>
      </c>
    </row>
    <row r="83" spans="1:52" ht="18.75" outlineLevel="1">
      <c r="A83" s="42">
        <f>SUMIFS(SAP貼付!K:K,SAP貼付!C:C,全体!G83)</f>
        <v>0</v>
      </c>
      <c r="B83" s="42"/>
      <c r="C83" s="42"/>
      <c r="D83" s="42">
        <f t="shared" si="36"/>
        <v>0</v>
      </c>
      <c r="E83" s="42" t="str">
        <f>IFERROR(D83-SUM(#REF!)," ")</f>
        <v xml:space="preserve"> </v>
      </c>
      <c r="G83" s="14" t="s">
        <v>137</v>
      </c>
      <c r="H83" s="14" t="str">
        <f>IFERROR(IF(MATCH($G83,コンシューマー!B:B,0),"Y"),"-")</f>
        <v>Y</v>
      </c>
      <c r="I83" s="14" t="str">
        <f>IFERROR(IF(MATCH($G83,コマーシャル!B:B,0),"Y"),"-")</f>
        <v>Y</v>
      </c>
      <c r="J83" s="47">
        <f>SUMIF(コンシューマー!$B:$B,全体!$G83,コンシューマー!D:D)</f>
        <v>0</v>
      </c>
      <c r="K83" s="47">
        <f>SUMIF(コンシューマー!$B:$B,全体!$G83,コンシューマー!E:E)</f>
        <v>0</v>
      </c>
      <c r="L83" s="47">
        <f>SUMIF(コンシューマー!$B:$B,全体!$G83,コンシューマー!F:F)</f>
        <v>0</v>
      </c>
      <c r="M83" s="47">
        <f>SUMIF(コンシューマー!$B:$B,全体!$G83,コンシューマー!G:G)</f>
        <v>0</v>
      </c>
      <c r="N83" s="47">
        <f>SUMIF(コンシューマー!$B:$B,全体!$G83,コンシューマー!H:H)</f>
        <v>0</v>
      </c>
      <c r="O83" s="47">
        <f>SUMIF(コンシューマー!$B:$B,全体!$G83,コンシューマー!I:I)</f>
        <v>0</v>
      </c>
      <c r="P83" s="47">
        <f>SUMIF(コンシューマー!$B:$B,全体!$G83,コンシューマー!J:J)</f>
        <v>0</v>
      </c>
      <c r="Q83" s="47">
        <f>SUMIF(コンシューマー!$B:$B,全体!$G83,コンシューマー!K:K)</f>
        <v>0</v>
      </c>
      <c r="R83" s="47">
        <f>SUMIF(コンシューマー!$B:$B,全体!$G83,コンシューマー!L:L)</f>
        <v>0</v>
      </c>
      <c r="S83" s="47">
        <f>SUMIF(コンシューマー!$B:$B,全体!$G83,コンシューマー!M:M)</f>
        <v>0</v>
      </c>
      <c r="T83" s="47">
        <f>SUMIF(コンシューマー!$B:$B,全体!$G83,コンシューマー!N:N)</f>
        <v>0</v>
      </c>
      <c r="U83" s="47">
        <f>SUMIF(コンシューマー!$B:$B,全体!$G83,コンシューマー!O:O)</f>
        <v>0</v>
      </c>
      <c r="V83" s="47">
        <f>SUMIF(コンシューマー!$B:$B,全体!$G83,コンシューマー!P:P)</f>
        <v>0</v>
      </c>
      <c r="W83" s="47">
        <f>SUMIF(コンシューマー!$B:$B,全体!$G83,コンシューマー!Q:Q)</f>
        <v>0</v>
      </c>
      <c r="X83" s="47">
        <f>SUMIF(コンシューマー!$B:$B,全体!$G83,コンシューマー!R:R)</f>
        <v>0</v>
      </c>
      <c r="Y83" s="47">
        <f>SUMIF(コンシューマー!$B:$B,全体!$G83,コンシューマー!S:S)</f>
        <v>71</v>
      </c>
      <c r="Z83" s="47">
        <f>SUMIF(コンシューマー!$B:$B,全体!$G83,コンシューマー!T:T)</f>
        <v>115</v>
      </c>
      <c r="AA83" s="47">
        <f>SUMIF(コンシューマー!$B:$B,全体!$G83,コンシューマー!U:U)</f>
        <v>90</v>
      </c>
      <c r="AB83" s="47">
        <f>SUMIF(コンシューマー!$B:$B,全体!$G83,コンシューマー!V:V)</f>
        <v>64</v>
      </c>
      <c r="AC83" s="47">
        <f>SUMIF(コンシューマー!$B:$B,全体!$G83,コンシューマー!W:W)</f>
        <v>104</v>
      </c>
      <c r="AD83" s="47">
        <f>SUMIF(コンシューマー!$B:$B,全体!$G83,コンシューマー!X:X)</f>
        <v>80</v>
      </c>
      <c r="AE83" s="47">
        <f>SUMIF(コンシューマー!$B:$B,全体!$G83,コンシューマー!Y:Y)</f>
        <v>41</v>
      </c>
      <c r="AF83" s="47">
        <f>SUMIF(コンシューマー!$B:$B,全体!$G83,コンシューマー!Z:Z)</f>
        <v>82</v>
      </c>
      <c r="AG83" s="47">
        <f>SUMIF(コンシューマー!$B:$B,全体!$G83,コンシューマー!AA:AA)</f>
        <v>117</v>
      </c>
      <c r="AH83" s="47"/>
      <c r="AI83" s="47">
        <v>181</v>
      </c>
      <c r="AJ83" s="47"/>
      <c r="AK83" s="47">
        <v>243</v>
      </c>
      <c r="AL83" s="47">
        <v>354.19354838709677</v>
      </c>
      <c r="AM83" s="47">
        <v>511.09000000000009</v>
      </c>
      <c r="AN83" s="47">
        <v>196</v>
      </c>
      <c r="AO83" s="47">
        <v>124</v>
      </c>
      <c r="AP83" s="47">
        <v>162</v>
      </c>
      <c r="AQ83" s="47">
        <v>84</v>
      </c>
      <c r="AR83" s="47">
        <f>SUMIF(結果貼付!$A:$A,G83,結果貼付!$D:$D)</f>
        <v>35</v>
      </c>
      <c r="AS83" s="47">
        <f t="shared" si="37"/>
        <v>75</v>
      </c>
      <c r="AT83" s="85">
        <f>SUM(SUMIF(コンシューマー!$B:$B,全体!$G83,コンシューマー!AO:AO),SUMIF(コマーシャル!$B:$B,全体!$G83,コマーシャル!AK:AK))</f>
        <v>80</v>
      </c>
      <c r="AU83" s="85">
        <f>SUM(SUMIF(コンシューマー!$B:$B,全体!$G83,コンシューマー!AP:AP),SUMIF(コマーシャル!$B:$B,全体!$G83,コマーシャル!AL:AL))</f>
        <v>10</v>
      </c>
      <c r="AV83" s="85">
        <f>SUM(SUMIF(コンシューマー!$B:$B,全体!$G83,コンシューマー!AQ:AQ),SUMIF(コマーシャル!$B:$B,全体!$G83,コマーシャル!AM:AM))</f>
        <v>10</v>
      </c>
      <c r="AW83" s="85">
        <f>SUM(SUMIF(コンシューマー!$B:$B,全体!$G83,コンシューマー!AR:AR),SUMIF(コマーシャル!$B:$B,全体!$G83,コマーシャル!AN:AN))</f>
        <v>10</v>
      </c>
      <c r="AX83" s="85">
        <f>SUM(SUMIF(コンシューマー!$B:$B,全体!$G83,コンシューマー!AS:AS),SUMIF(コマーシャル!$B:$B,全体!$G83,コマーシャル!AO:AO))</f>
        <v>20</v>
      </c>
      <c r="AY83" s="85">
        <f>SUM(SUMIF(コンシューマー!$B:$B,全体!$G83,コンシューマー!AT:AT),SUMIF(コマーシャル!$B:$B,全体!$G83,コマーシャル!AP:AP))</f>
        <v>20</v>
      </c>
    </row>
    <row r="84" spans="1:52" ht="18.75" outlineLevel="1">
      <c r="A84" s="42">
        <f>SUMIFS(SAP貼付!K:K,SAP貼付!C:C,全体!G84)</f>
        <v>0</v>
      </c>
      <c r="B84" s="42"/>
      <c r="C84" s="42"/>
      <c r="D84" s="42">
        <f t="shared" si="36"/>
        <v>0</v>
      </c>
      <c r="E84" s="42" t="str">
        <f>IFERROR(D84-SUM(#REF!)," ")</f>
        <v xml:space="preserve"> </v>
      </c>
      <c r="G84" s="14" t="s">
        <v>138</v>
      </c>
      <c r="H84" s="14" t="str">
        <f>IFERROR(IF(MATCH($G84,コンシューマー!B:B,0),"Y"),"-")</f>
        <v>Y</v>
      </c>
      <c r="I84" s="14" t="str">
        <f>IFERROR(IF(MATCH($G84,コマーシャル!B:B,0),"Y"),"-")</f>
        <v>Y</v>
      </c>
      <c r="J84" s="47">
        <f>SUMIF(コンシューマー!$B:$B,全体!$G84,コンシューマー!D:D)</f>
        <v>0</v>
      </c>
      <c r="K84" s="47">
        <f>SUMIF(コンシューマー!$B:$B,全体!$G84,コンシューマー!E:E)</f>
        <v>0</v>
      </c>
      <c r="L84" s="47">
        <f>SUMIF(コンシューマー!$B:$B,全体!$G84,コンシューマー!F:F)</f>
        <v>0</v>
      </c>
      <c r="M84" s="47">
        <f>SUMIF(コンシューマー!$B:$B,全体!$G84,コンシューマー!G:G)</f>
        <v>0</v>
      </c>
      <c r="N84" s="47">
        <f>SUMIF(コンシューマー!$B:$B,全体!$G84,コンシューマー!H:H)</f>
        <v>0</v>
      </c>
      <c r="O84" s="47">
        <f>SUMIF(コンシューマー!$B:$B,全体!$G84,コンシューマー!I:I)</f>
        <v>0</v>
      </c>
      <c r="P84" s="47">
        <f>SUMIF(コンシューマー!$B:$B,全体!$G84,コンシューマー!J:J)</f>
        <v>0</v>
      </c>
      <c r="Q84" s="47">
        <f>SUMIF(コンシューマー!$B:$B,全体!$G84,コンシューマー!K:K)</f>
        <v>0</v>
      </c>
      <c r="R84" s="47">
        <f>SUMIF(コンシューマー!$B:$B,全体!$G84,コンシューマー!L:L)</f>
        <v>0</v>
      </c>
      <c r="S84" s="47">
        <f>SUMIF(コンシューマー!$B:$B,全体!$G84,コンシューマー!M:M)</f>
        <v>0</v>
      </c>
      <c r="T84" s="47">
        <f>SUMIF(コンシューマー!$B:$B,全体!$G84,コンシューマー!N:N)</f>
        <v>0</v>
      </c>
      <c r="U84" s="47">
        <f>SUMIF(コンシューマー!$B:$B,全体!$G84,コンシューマー!O:O)</f>
        <v>0</v>
      </c>
      <c r="V84" s="47">
        <f>SUMIF(コンシューマー!$B:$B,全体!$G84,コンシューマー!P:P)</f>
        <v>0</v>
      </c>
      <c r="W84" s="47">
        <f>SUMIF(コンシューマー!$B:$B,全体!$G84,コンシューマー!Q:Q)</f>
        <v>0</v>
      </c>
      <c r="X84" s="47">
        <f>SUMIF(コンシューマー!$B:$B,全体!$G84,コンシューマー!R:R)</f>
        <v>0</v>
      </c>
      <c r="Y84" s="47">
        <f>SUMIF(コンシューマー!$B:$B,全体!$G84,コンシューマー!S:S)</f>
        <v>12</v>
      </c>
      <c r="Z84" s="47">
        <f>SUMIF(コンシューマー!$B:$B,全体!$G84,コンシューマー!T:T)</f>
        <v>24</v>
      </c>
      <c r="AA84" s="47">
        <f>SUMIF(コンシューマー!$B:$B,全体!$G84,コンシューマー!U:U)</f>
        <v>16</v>
      </c>
      <c r="AB84" s="47">
        <f>SUMIF(コンシューマー!$B:$B,全体!$G84,コンシューマー!V:V)</f>
        <v>41</v>
      </c>
      <c r="AC84" s="47">
        <f>SUMIF(コンシューマー!$B:$B,全体!$G84,コンシューマー!W:W)</f>
        <v>47</v>
      </c>
      <c r="AD84" s="47">
        <f>SUMIF(コンシューマー!$B:$B,全体!$G84,コンシューマー!X:X)</f>
        <v>10</v>
      </c>
      <c r="AE84" s="47">
        <f>SUMIF(コンシューマー!$B:$B,全体!$G84,コンシューマー!Y:Y)</f>
        <v>18</v>
      </c>
      <c r="AF84" s="47">
        <f>SUMIF(コンシューマー!$B:$B,全体!$G84,コンシューマー!Z:Z)</f>
        <v>48</v>
      </c>
      <c r="AG84" s="47">
        <f>SUMIF(コンシューマー!$B:$B,全体!$G84,コンシューマー!AA:AA)</f>
        <v>58</v>
      </c>
      <c r="AH84" s="47"/>
      <c r="AI84" s="47">
        <v>31</v>
      </c>
      <c r="AJ84" s="47"/>
      <c r="AK84" s="47">
        <v>92</v>
      </c>
      <c r="AL84" s="47">
        <v>152.90322580645162</v>
      </c>
      <c r="AM84" s="47">
        <v>58.973333333333336</v>
      </c>
      <c r="AN84" s="47">
        <v>53</v>
      </c>
      <c r="AO84" s="47">
        <v>61</v>
      </c>
      <c r="AP84" s="47">
        <v>60</v>
      </c>
      <c r="AQ84" s="47">
        <v>15</v>
      </c>
      <c r="AR84" s="47">
        <f>SUMIF(結果貼付!$A:$A,G84,結果貼付!$D:$D)</f>
        <v>3</v>
      </c>
      <c r="AS84" s="47">
        <f t="shared" si="37"/>
        <v>6.4285714285714279</v>
      </c>
      <c r="AT84" s="85">
        <f>SUM(SUMIF(コンシューマー!$B:$B,全体!$G84,コンシューマー!AO:AO),SUMIF(コマーシャル!$B:$B,全体!$G84,コマーシャル!AK:AK))</f>
        <v>7.0047999999999995</v>
      </c>
      <c r="AU84" s="85">
        <f>SUM(SUMIF(コンシューマー!$B:$B,全体!$G84,コンシューマー!AP:AP),SUMIF(コマーシャル!$B:$B,全体!$G84,コマーシャル!AL:AL))</f>
        <v>0</v>
      </c>
      <c r="AV84" s="85">
        <f>SUM(SUMIF(コンシューマー!$B:$B,全体!$G84,コンシューマー!AQ:AQ),SUMIF(コマーシャル!$B:$B,全体!$G84,コマーシャル!AM:AM))</f>
        <v>0</v>
      </c>
      <c r="AW84" s="85">
        <f>SUM(SUMIF(コンシューマー!$B:$B,全体!$G84,コンシューマー!AR:AR),SUMIF(コマーシャル!$B:$B,全体!$G84,コマーシャル!AN:AN))</f>
        <v>0</v>
      </c>
      <c r="AX84" s="85">
        <f>SUM(SUMIF(コンシューマー!$B:$B,全体!$G84,コンシューマー!AS:AS),SUMIF(コマーシャル!$B:$B,全体!$G84,コマーシャル!AO:AO))</f>
        <v>0</v>
      </c>
      <c r="AY84" s="85">
        <f>SUM(SUMIF(コンシューマー!$B:$B,全体!$G84,コンシューマー!AT:AT),SUMIF(コマーシャル!$B:$B,全体!$G84,コマーシャル!AP:AP))</f>
        <v>0</v>
      </c>
    </row>
    <row r="85" spans="1:52" ht="18.75" outlineLevel="1">
      <c r="A85" s="42">
        <f>SUMIFS(SAP貼付!K:K,SAP貼付!C:C,全体!G85)</f>
        <v>0</v>
      </c>
      <c r="B85" s="42"/>
      <c r="C85" s="42"/>
      <c r="D85" s="42">
        <f>SUM(A85:C85)</f>
        <v>0</v>
      </c>
      <c r="E85" s="42" t="str">
        <f>IFERROR(D85-SUM(#REF!)," ")</f>
        <v xml:space="preserve"> </v>
      </c>
      <c r="G85" s="14" t="s">
        <v>139</v>
      </c>
      <c r="H85" s="14" t="str">
        <f>IFERROR(IF(MATCH($G85,コンシューマー!B:B,0),"Y"),"-")</f>
        <v>Y</v>
      </c>
      <c r="I85" s="14" t="str">
        <f>IFERROR(IF(MATCH($G85,コマーシャル!B:B,0),"Y"),"-")</f>
        <v>Y</v>
      </c>
      <c r="J85" s="47">
        <f>SUMIF(コンシューマー!$B:$B,全体!$G85,コンシューマー!D:D)</f>
        <v>0</v>
      </c>
      <c r="K85" s="47">
        <f>SUMIF(コンシューマー!$B:$B,全体!$G85,コンシューマー!E:E)</f>
        <v>0</v>
      </c>
      <c r="L85" s="47">
        <f>SUMIF(コンシューマー!$B:$B,全体!$G85,コンシューマー!F:F)</f>
        <v>0</v>
      </c>
      <c r="M85" s="47">
        <f>SUMIF(コンシューマー!$B:$B,全体!$G85,コンシューマー!G:G)</f>
        <v>0</v>
      </c>
      <c r="N85" s="47">
        <f>SUMIF(コンシューマー!$B:$B,全体!$G85,コンシューマー!H:H)</f>
        <v>0</v>
      </c>
      <c r="O85" s="47">
        <f>SUMIF(コンシューマー!$B:$B,全体!$G85,コンシューマー!I:I)</f>
        <v>0</v>
      </c>
      <c r="P85" s="47">
        <f>SUMIF(コンシューマー!$B:$B,全体!$G85,コンシューマー!J:J)</f>
        <v>0</v>
      </c>
      <c r="Q85" s="47">
        <f>SUMIF(コンシューマー!$B:$B,全体!$G85,コンシューマー!K:K)</f>
        <v>0</v>
      </c>
      <c r="R85" s="47">
        <f>SUMIF(コンシューマー!$B:$B,全体!$G85,コンシューマー!L:L)</f>
        <v>0</v>
      </c>
      <c r="S85" s="47">
        <f>SUMIF(コンシューマー!$B:$B,全体!$G85,コンシューマー!M:M)</f>
        <v>0</v>
      </c>
      <c r="T85" s="47">
        <f>SUMIF(コンシューマー!$B:$B,全体!$G85,コンシューマー!N:N)</f>
        <v>0</v>
      </c>
      <c r="U85" s="47">
        <f>SUMIF(コンシューマー!$B:$B,全体!$G85,コンシューマー!O:O)</f>
        <v>0</v>
      </c>
      <c r="V85" s="47">
        <f>SUMIF(コンシューマー!$B:$B,全体!$G85,コンシューマー!P:P)</f>
        <v>0</v>
      </c>
      <c r="W85" s="47">
        <f>SUMIF(コンシューマー!$B:$B,全体!$G85,コンシューマー!Q:Q)</f>
        <v>0</v>
      </c>
      <c r="X85" s="47">
        <f>SUMIF(コンシューマー!$B:$B,全体!$G85,コンシューマー!R:R)</f>
        <v>0</v>
      </c>
      <c r="Y85" s="47">
        <f>SUMIF(コンシューマー!$B:$B,全体!$G85,コンシューマー!S:S)</f>
        <v>0</v>
      </c>
      <c r="Z85" s="47">
        <f>SUMIF(コンシューマー!$B:$B,全体!$G85,コンシューマー!T:T)</f>
        <v>0</v>
      </c>
      <c r="AA85" s="47">
        <f>SUMIF(コンシューマー!$B:$B,全体!$G85,コンシューマー!U:U)</f>
        <v>0</v>
      </c>
      <c r="AB85" s="47">
        <f>SUMIF(コンシューマー!$B:$B,全体!$G85,コンシューマー!V:V)</f>
        <v>55</v>
      </c>
      <c r="AC85" s="47">
        <f>SUMIF(コンシューマー!$B:$B,全体!$G85,コンシューマー!W:W)</f>
        <v>1566</v>
      </c>
      <c r="AD85" s="47">
        <f>SUMIF(コンシューマー!$B:$B,全体!$G85,コンシューマー!X:X)</f>
        <v>1987</v>
      </c>
      <c r="AE85" s="47">
        <f>SUMIF(コンシューマー!$B:$B,全体!$G85,コンシューマー!Y:Y)</f>
        <v>986</v>
      </c>
      <c r="AF85" s="47">
        <f>SUMIF(コンシューマー!$B:$B,全体!$G85,コンシューマー!Z:Z)</f>
        <v>1204</v>
      </c>
      <c r="AG85" s="47">
        <f>SUMIF(コンシューマー!$B:$B,全体!$G85,コンシューマー!AA:AA)</f>
        <v>1829</v>
      </c>
      <c r="AH85" s="47"/>
      <c r="AI85" s="47">
        <v>1220</v>
      </c>
      <c r="AJ85" s="47"/>
      <c r="AK85" s="47">
        <v>1810</v>
      </c>
      <c r="AL85" s="47">
        <v>3306.7741935483868</v>
      </c>
      <c r="AM85" s="47">
        <v>2551.1241666666665</v>
      </c>
      <c r="AN85" s="47">
        <v>1205</v>
      </c>
      <c r="AO85" s="47">
        <v>890</v>
      </c>
      <c r="AP85" s="47">
        <v>945</v>
      </c>
      <c r="AQ85" s="47">
        <v>1571</v>
      </c>
      <c r="AR85" s="47">
        <f>SUMIF(結果貼付!$A:$A,G85,結果貼付!$D:$D)</f>
        <v>506</v>
      </c>
      <c r="AS85" s="47">
        <f t="shared" si="37"/>
        <v>1084.2857142857144</v>
      </c>
      <c r="AT85" s="85">
        <f>SUM(SUMIF(コンシューマー!$B:$B,全体!$G85,コンシューマー!AO:AO),SUMIF(コマーシャル!$B:$B,全体!$G85,コマーシャル!AK:AK))</f>
        <v>1173.8184000000001</v>
      </c>
      <c r="AU85" s="85">
        <f>SUM(SUMIF(コンシューマー!$B:$B,全体!$G85,コンシューマー!AP:AP),SUMIF(コマーシャル!$B:$B,全体!$G85,コマーシャル!AL:AL))</f>
        <v>1378.5820799999999</v>
      </c>
      <c r="AV85" s="85">
        <f>SUM(SUMIF(コンシューマー!$B:$B,全体!$G85,コンシューマー!AQ:AQ),SUMIF(コマーシャル!$B:$B,全体!$G85,コマーシャル!AM:AM))</f>
        <v>1191.167526476858</v>
      </c>
      <c r="AW85" s="85">
        <f>SUM(SUMIF(コンシューマー!$B:$B,全体!$G85,コンシューマー!AR:AR),SUMIF(コマーシャル!$B:$B,全体!$G85,コマーシャル!AN:AN))</f>
        <v>1084</v>
      </c>
      <c r="AX85" s="85">
        <f>SUM(SUMIF(コンシューマー!$B:$B,全体!$G85,コンシューマー!AS:AS),SUMIF(コマーシャル!$B:$B,全体!$G85,コマーシャル!AO:AO))</f>
        <v>1035</v>
      </c>
      <c r="AY85" s="85">
        <f>SUM(SUMIF(コンシューマー!$B:$B,全体!$G85,コンシューマー!AT:AT),SUMIF(コマーシャル!$B:$B,全体!$G85,コマーシャル!AP:AP))</f>
        <v>1027.1186695412425</v>
      </c>
    </row>
    <row r="86" spans="1:52" ht="18.75" outlineLevel="1">
      <c r="A86" s="42">
        <f>SUMIFS(SAP貼付!K:K,SAP貼付!C:C,全体!G86)</f>
        <v>0</v>
      </c>
      <c r="B86" s="42"/>
      <c r="C86" s="42"/>
      <c r="D86" s="42">
        <f t="shared" si="36"/>
        <v>0</v>
      </c>
      <c r="E86" s="42" t="str">
        <f>IFERROR(D86-SUM(#REF!)," ")</f>
        <v xml:space="preserve"> </v>
      </c>
      <c r="G86" s="14" t="s">
        <v>140</v>
      </c>
      <c r="H86" s="14" t="str">
        <f>IFERROR(IF(MATCH($G86,コンシューマー!B:B,0),"Y"),"-")</f>
        <v>Y</v>
      </c>
      <c r="I86" s="14" t="str">
        <f>IFERROR(IF(MATCH($G86,コマーシャル!B:B,0),"Y"),"-")</f>
        <v>Y</v>
      </c>
      <c r="J86" s="47">
        <f>SUMIF(コンシューマー!$B:$B,全体!$G86,コンシューマー!D:D)</f>
        <v>0</v>
      </c>
      <c r="K86" s="47">
        <f>SUMIF(コンシューマー!$B:$B,全体!$G86,コンシューマー!E:E)</f>
        <v>0</v>
      </c>
      <c r="L86" s="47">
        <f>SUMIF(コンシューマー!$B:$B,全体!$G86,コンシューマー!F:F)</f>
        <v>0</v>
      </c>
      <c r="M86" s="47">
        <f>SUMIF(コンシューマー!$B:$B,全体!$G86,コンシューマー!G:G)</f>
        <v>0</v>
      </c>
      <c r="N86" s="47">
        <f>SUMIF(コンシューマー!$B:$B,全体!$G86,コンシューマー!H:H)</f>
        <v>0</v>
      </c>
      <c r="O86" s="47">
        <f>SUMIF(コンシューマー!$B:$B,全体!$G86,コンシューマー!I:I)</f>
        <v>0</v>
      </c>
      <c r="P86" s="47">
        <f>SUMIF(コンシューマー!$B:$B,全体!$G86,コンシューマー!J:J)</f>
        <v>0</v>
      </c>
      <c r="Q86" s="47">
        <f>SUMIF(コンシューマー!$B:$B,全体!$G86,コンシューマー!K:K)</f>
        <v>0</v>
      </c>
      <c r="R86" s="47">
        <f>SUMIF(コンシューマー!$B:$B,全体!$G86,コンシューマー!L:L)</f>
        <v>0</v>
      </c>
      <c r="S86" s="47">
        <f>SUMIF(コンシューマー!$B:$B,全体!$G86,コンシューマー!M:M)</f>
        <v>0</v>
      </c>
      <c r="T86" s="47">
        <f>SUMIF(コンシューマー!$B:$B,全体!$G86,コンシューマー!N:N)</f>
        <v>0</v>
      </c>
      <c r="U86" s="47">
        <f>SUMIF(コンシューマー!$B:$B,全体!$G86,コンシューマー!O:O)</f>
        <v>0</v>
      </c>
      <c r="V86" s="47">
        <f>SUMIF(コンシューマー!$B:$B,全体!$G86,コンシューマー!P:P)</f>
        <v>0</v>
      </c>
      <c r="W86" s="47">
        <f>SUMIF(コンシューマー!$B:$B,全体!$G86,コンシューマー!Q:Q)</f>
        <v>0</v>
      </c>
      <c r="X86" s="47">
        <f>SUMIF(コンシューマー!$B:$B,全体!$G86,コンシューマー!R:R)</f>
        <v>0</v>
      </c>
      <c r="Y86" s="47">
        <f>SUMIF(コンシューマー!$B:$B,全体!$G86,コンシューマー!S:S)</f>
        <v>0</v>
      </c>
      <c r="Z86" s="47">
        <f>SUMIF(コンシューマー!$B:$B,全体!$G86,コンシューマー!T:T)</f>
        <v>0</v>
      </c>
      <c r="AA86" s="47">
        <f>SUMIF(コンシューマー!$B:$B,全体!$G86,コンシューマー!U:U)</f>
        <v>0</v>
      </c>
      <c r="AB86" s="47">
        <f>SUMIF(コンシューマー!$B:$B,全体!$G86,コンシューマー!V:V)</f>
        <v>0</v>
      </c>
      <c r="AC86" s="47">
        <f>SUMIF(コンシューマー!$B:$B,全体!$G86,コンシューマー!W:W)</f>
        <v>160</v>
      </c>
      <c r="AD86" s="47">
        <f>SUMIF(コンシューマー!$B:$B,全体!$G86,コンシューマー!X:X)</f>
        <v>337</v>
      </c>
      <c r="AE86" s="47">
        <f>SUMIF(コンシューマー!$B:$B,全体!$G86,コンシューマー!Y:Y)</f>
        <v>446</v>
      </c>
      <c r="AF86" s="47">
        <f>SUMIF(コンシューマー!$B:$B,全体!$G86,コンシューマー!Z:Z)</f>
        <v>520</v>
      </c>
      <c r="AG86" s="47">
        <f>SUMIF(コンシューマー!$B:$B,全体!$G86,コンシューマー!AA:AA)</f>
        <v>669</v>
      </c>
      <c r="AH86" s="47"/>
      <c r="AI86" s="47">
        <v>407</v>
      </c>
      <c r="AJ86" s="47"/>
      <c r="AK86" s="47">
        <v>618</v>
      </c>
      <c r="AL86" s="47">
        <v>1071.2903225806451</v>
      </c>
      <c r="AM86" s="47">
        <v>776.42916666666667</v>
      </c>
      <c r="AN86" s="47">
        <v>318</v>
      </c>
      <c r="AO86" s="47">
        <v>316</v>
      </c>
      <c r="AP86" s="47">
        <v>367</v>
      </c>
      <c r="AQ86" s="47">
        <v>609</v>
      </c>
      <c r="AR86" s="47">
        <f>SUMIF(結果貼付!$A:$A,G86,結果貼付!$D:$D)</f>
        <v>306</v>
      </c>
      <c r="AS86" s="47">
        <f t="shared" si="37"/>
        <v>655.71428571428578</v>
      </c>
      <c r="AT86" s="85">
        <f>SUM(SUMIF(コンシューマー!$B:$B,全体!$G86,コンシューマー!AO:AO),SUMIF(コマーシャル!$B:$B,全体!$G86,コマーシャル!AK:AK))</f>
        <v>551</v>
      </c>
      <c r="AU86" s="85">
        <f>SUM(SUMIF(コンシューマー!$B:$B,全体!$G86,コンシューマー!AP:AP),SUMIF(コマーシャル!$B:$B,全体!$G86,コマーシャル!AL:AL))</f>
        <v>651.19999999999993</v>
      </c>
      <c r="AV86" s="85">
        <f>SUM(SUMIF(コンシューマー!$B:$B,全体!$G86,コンシューマー!AQ:AQ),SUMIF(コマーシャル!$B:$B,全体!$G86,コマーシャル!AM:AM))</f>
        <v>559.48970126431198</v>
      </c>
      <c r="AW86" s="85">
        <f>SUM(SUMIF(コンシューマー!$B:$B,全体!$G86,コンシューマー!AR:AR),SUMIF(コマーシャル!$B:$B,全体!$G86,コマーシャル!AN:AN))</f>
        <v>549.42224145004275</v>
      </c>
      <c r="AX86" s="85">
        <f>SUM(SUMIF(コンシューマー!$B:$B,全体!$G86,コンシューマー!AS:AS),SUMIF(コマーシャル!$B:$B,全体!$G86,コマーシャル!AO:AO))</f>
        <v>492.64516167530667</v>
      </c>
      <c r="AY86" s="85">
        <f>SUM(SUMIF(コンシューマー!$B:$B,全体!$G86,コンシューマー!AT:AT),SUMIF(コマーシャル!$B:$B,全体!$G86,コマーシャル!AP:AP))</f>
        <v>488.74822511468312</v>
      </c>
    </row>
    <row r="87" spans="1:52" ht="18.75" outlineLevel="1">
      <c r="A87" s="42">
        <f>SUMIFS(SAP貼付!K:K,SAP貼付!C:C,全体!G87)</f>
        <v>0</v>
      </c>
      <c r="B87" s="42"/>
      <c r="C87" s="42"/>
      <c r="D87" s="42">
        <f t="shared" si="36"/>
        <v>0</v>
      </c>
      <c r="E87" s="42" t="str">
        <f>IFERROR(D87-SUM(#REF!)," ")</f>
        <v xml:space="preserve"> </v>
      </c>
      <c r="G87" s="14" t="s">
        <v>141</v>
      </c>
      <c r="H87" s="14" t="str">
        <f>IFERROR(IF(MATCH($G87,コンシューマー!B:B,0),"Y"),"-")</f>
        <v>Y</v>
      </c>
      <c r="I87" s="14" t="str">
        <f>IFERROR(IF(MATCH($G87,コマーシャル!B:B,0),"Y"),"-")</f>
        <v>Y</v>
      </c>
      <c r="J87" s="47">
        <f>SUMIF(コンシューマー!$B:$B,全体!$G87,コンシューマー!D:D)</f>
        <v>0</v>
      </c>
      <c r="K87" s="47">
        <f>SUMIF(コンシューマー!$B:$B,全体!$G87,コンシューマー!E:E)</f>
        <v>0</v>
      </c>
      <c r="L87" s="47">
        <f>SUMIF(コンシューマー!$B:$B,全体!$G87,コンシューマー!F:F)</f>
        <v>0</v>
      </c>
      <c r="M87" s="47">
        <f>SUMIF(コンシューマー!$B:$B,全体!$G87,コンシューマー!G:G)</f>
        <v>0</v>
      </c>
      <c r="N87" s="47">
        <f>SUMIF(コンシューマー!$B:$B,全体!$G87,コンシューマー!H:H)</f>
        <v>0</v>
      </c>
      <c r="O87" s="47">
        <f>SUMIF(コンシューマー!$B:$B,全体!$G87,コンシューマー!I:I)</f>
        <v>0</v>
      </c>
      <c r="P87" s="47">
        <f>SUMIF(コンシューマー!$B:$B,全体!$G87,コンシューマー!J:J)</f>
        <v>0</v>
      </c>
      <c r="Q87" s="47">
        <f>SUMIF(コンシューマー!$B:$B,全体!$G87,コンシューマー!K:K)</f>
        <v>0</v>
      </c>
      <c r="R87" s="47">
        <f>SUMIF(コンシューマー!$B:$B,全体!$G87,コンシューマー!L:L)</f>
        <v>0</v>
      </c>
      <c r="S87" s="47">
        <f>SUMIF(コンシューマー!$B:$B,全体!$G87,コンシューマー!M:M)</f>
        <v>0</v>
      </c>
      <c r="T87" s="47">
        <f>SUMIF(コンシューマー!$B:$B,全体!$G87,コンシューマー!N:N)</f>
        <v>0</v>
      </c>
      <c r="U87" s="47">
        <f>SUMIF(コンシューマー!$B:$B,全体!$G87,コンシューマー!O:O)</f>
        <v>0</v>
      </c>
      <c r="V87" s="47">
        <f>SUMIF(コンシューマー!$B:$B,全体!$G87,コンシューマー!P:P)</f>
        <v>0</v>
      </c>
      <c r="W87" s="47">
        <f>SUMIF(コンシューマー!$B:$B,全体!$G87,コンシューマー!Q:Q)</f>
        <v>0</v>
      </c>
      <c r="X87" s="47">
        <f>SUMIF(コンシューマー!$B:$B,全体!$G87,コンシューマー!R:R)</f>
        <v>0</v>
      </c>
      <c r="Y87" s="47">
        <f>SUMIF(コンシューマー!$B:$B,全体!$G87,コンシューマー!S:S)</f>
        <v>0</v>
      </c>
      <c r="Z87" s="47">
        <f>SUMIF(コンシューマー!$B:$B,全体!$G87,コンシューマー!T:T)</f>
        <v>0</v>
      </c>
      <c r="AA87" s="47">
        <f>SUMIF(コンシューマー!$B:$B,全体!$G87,コンシューマー!U:U)</f>
        <v>0</v>
      </c>
      <c r="AB87" s="47">
        <f>SUMIF(コンシューマー!$B:$B,全体!$G87,コンシューマー!V:V)</f>
        <v>3</v>
      </c>
      <c r="AC87" s="47">
        <f>SUMIF(コンシューマー!$B:$B,全体!$G87,コンシューマー!W:W)</f>
        <v>2</v>
      </c>
      <c r="AD87" s="47">
        <f>SUMIF(コンシューマー!$B:$B,全体!$G87,コンシューマー!X:X)</f>
        <v>6</v>
      </c>
      <c r="AE87" s="47">
        <f>SUMIF(コンシューマー!$B:$B,全体!$G87,コンシューマー!Y:Y)</f>
        <v>3</v>
      </c>
      <c r="AF87" s="47">
        <f>SUMIF(コンシューマー!$B:$B,全体!$G87,コンシューマー!Z:Z)</f>
        <v>3</v>
      </c>
      <c r="AG87" s="47">
        <f>SUMIF(コンシューマー!$B:$B,全体!$G87,コンシューマー!AA:AA)</f>
        <v>3</v>
      </c>
      <c r="AH87" s="47"/>
      <c r="AI87" s="47">
        <v>35</v>
      </c>
      <c r="AJ87" s="47"/>
      <c r="AK87" s="47">
        <v>39</v>
      </c>
      <c r="AL87" s="47">
        <v>44.516129032258064</v>
      </c>
      <c r="AM87" s="47">
        <v>9.8533333333333353</v>
      </c>
      <c r="AN87" s="47">
        <v>7</v>
      </c>
      <c r="AO87" s="47">
        <v>21</v>
      </c>
      <c r="AP87" s="47">
        <v>5</v>
      </c>
      <c r="AQ87" s="47">
        <v>6</v>
      </c>
      <c r="AR87" s="47">
        <f>SUMIF(結果貼付!$A:$A,G87,結果貼付!$D:$D)</f>
        <v>1</v>
      </c>
      <c r="AS87" s="47">
        <f t="shared" si="37"/>
        <v>2.1428571428571428</v>
      </c>
      <c r="AT87" s="85">
        <f>SUM(SUMIF(コンシューマー!$B:$B,全体!$G87,コンシューマー!AO:AO),SUMIF(コマーシャル!$B:$B,全体!$G87,コマーシャル!AK:AK))</f>
        <v>5.0015999999999998</v>
      </c>
      <c r="AU87" s="85">
        <f>SUM(SUMIF(コンシューマー!$B:$B,全体!$G87,コンシューマー!AP:AP),SUMIF(コマーシャル!$B:$B,全体!$G87,コマーシャル!AL:AL))</f>
        <v>3</v>
      </c>
      <c r="AV87" s="85">
        <f>SUM(SUMIF(コンシューマー!$B:$B,全体!$G87,コンシューマー!AQ:AQ),SUMIF(コマーシャル!$B:$B,全体!$G87,コマーシャル!AM:AM))</f>
        <v>3</v>
      </c>
      <c r="AW87" s="85">
        <f>SUM(SUMIF(コンシューマー!$B:$B,全体!$G87,コンシューマー!AR:AR),SUMIF(コマーシャル!$B:$B,全体!$G87,コマーシャル!AN:AN))</f>
        <v>3</v>
      </c>
      <c r="AX87" s="85">
        <f>SUM(SUMIF(コンシューマー!$B:$B,全体!$G87,コンシューマー!AS:AS),SUMIF(コマーシャル!$B:$B,全体!$G87,コマーシャル!AO:AO))</f>
        <v>3</v>
      </c>
      <c r="AY87" s="85">
        <f>SUM(SUMIF(コンシューマー!$B:$B,全体!$G87,コンシューマー!AT:AT),SUMIF(コマーシャル!$B:$B,全体!$G87,コマーシャル!AP:AP))</f>
        <v>3</v>
      </c>
    </row>
    <row r="88" spans="1:52" ht="18.75" outlineLevel="1">
      <c r="A88" s="42">
        <f>SUMIFS(SAP貼付!K:K,SAP貼付!C:C,全体!G88)</f>
        <v>0</v>
      </c>
      <c r="B88" s="42"/>
      <c r="C88" s="42"/>
      <c r="D88" s="42">
        <f t="shared" si="36"/>
        <v>0</v>
      </c>
      <c r="E88" s="42" t="str">
        <f>IFERROR(D88-SUM(#REF!)," ")</f>
        <v xml:space="preserve"> </v>
      </c>
      <c r="G88" s="14" t="s">
        <v>142</v>
      </c>
      <c r="H88" s="14" t="str">
        <f>IFERROR(IF(MATCH($G88,コンシューマー!B:B,0),"Y"),"-")</f>
        <v>Y</v>
      </c>
      <c r="I88" s="14" t="str">
        <f>IFERROR(IF(MATCH($G88,コマーシャル!B:B,0),"Y"),"-")</f>
        <v>Y</v>
      </c>
      <c r="J88" s="47">
        <f>SUMIF(コンシューマー!$B:$B,全体!$G88,コンシューマー!D:D)</f>
        <v>0</v>
      </c>
      <c r="K88" s="47">
        <f>SUMIF(コンシューマー!$B:$B,全体!$G88,コンシューマー!E:E)</f>
        <v>0</v>
      </c>
      <c r="L88" s="47">
        <f>SUMIF(コンシューマー!$B:$B,全体!$G88,コンシューマー!F:F)</f>
        <v>0</v>
      </c>
      <c r="M88" s="47">
        <f>SUMIF(コンシューマー!$B:$B,全体!$G88,コンシューマー!G:G)</f>
        <v>0</v>
      </c>
      <c r="N88" s="47">
        <f>SUMIF(コンシューマー!$B:$B,全体!$G88,コンシューマー!H:H)</f>
        <v>0</v>
      </c>
      <c r="O88" s="47">
        <f>SUMIF(コンシューマー!$B:$B,全体!$G88,コンシューマー!I:I)</f>
        <v>0</v>
      </c>
      <c r="P88" s="47">
        <f>SUMIF(コンシューマー!$B:$B,全体!$G88,コンシューマー!J:J)</f>
        <v>0</v>
      </c>
      <c r="Q88" s="47">
        <f>SUMIF(コンシューマー!$B:$B,全体!$G88,コンシューマー!K:K)</f>
        <v>0</v>
      </c>
      <c r="R88" s="47">
        <f>SUMIF(コンシューマー!$B:$B,全体!$G88,コンシューマー!L:L)</f>
        <v>0</v>
      </c>
      <c r="S88" s="47">
        <f>SUMIF(コンシューマー!$B:$B,全体!$G88,コンシューマー!M:M)</f>
        <v>0</v>
      </c>
      <c r="T88" s="47">
        <f>SUMIF(コンシューマー!$B:$B,全体!$G88,コンシューマー!N:N)</f>
        <v>0</v>
      </c>
      <c r="U88" s="47">
        <f>SUMIF(コンシューマー!$B:$B,全体!$G88,コンシューマー!O:O)</f>
        <v>0</v>
      </c>
      <c r="V88" s="47">
        <f>SUMIF(コンシューマー!$B:$B,全体!$G88,コンシューマー!P:P)</f>
        <v>0</v>
      </c>
      <c r="W88" s="47">
        <f>SUMIF(コンシューマー!$B:$B,全体!$G88,コンシューマー!Q:Q)</f>
        <v>0</v>
      </c>
      <c r="X88" s="47">
        <f>SUMIF(コンシューマー!$B:$B,全体!$G88,コンシューマー!R:R)</f>
        <v>0</v>
      </c>
      <c r="Y88" s="47">
        <f>SUMIF(コンシューマー!$B:$B,全体!$G88,コンシューマー!S:S)</f>
        <v>12</v>
      </c>
      <c r="Z88" s="47">
        <f>SUMIF(コンシューマー!$B:$B,全体!$G88,コンシューマー!T:T)</f>
        <v>24</v>
      </c>
      <c r="AA88" s="47">
        <f>SUMIF(コンシューマー!$B:$B,全体!$G88,コンシューマー!U:U)</f>
        <v>0</v>
      </c>
      <c r="AB88" s="47">
        <f>SUMIF(コンシューマー!$B:$B,全体!$G88,コンシューマー!V:V)</f>
        <v>0</v>
      </c>
      <c r="AC88" s="47">
        <f>SUMIF(コンシューマー!$B:$B,全体!$G88,コンシューマー!W:W)</f>
        <v>0</v>
      </c>
      <c r="AD88" s="47">
        <f>SUMIF(コンシューマー!$B:$B,全体!$G88,コンシューマー!X:X)</f>
        <v>0</v>
      </c>
      <c r="AE88" s="47">
        <f>SUMIF(コンシューマー!$B:$B,全体!$G88,コンシューマー!Y:Y)</f>
        <v>0</v>
      </c>
      <c r="AF88" s="47">
        <f>SUMIF(コンシューマー!$B:$B,全体!$G88,コンシューマー!Z:Z)</f>
        <v>0</v>
      </c>
      <c r="AG88" s="47">
        <f>SUMIF(コンシューマー!$B:$B,全体!$G88,コンシューマー!AA:AA)</f>
        <v>0</v>
      </c>
      <c r="AH88" s="47"/>
      <c r="AI88" s="47">
        <v>0</v>
      </c>
      <c r="AJ88" s="47"/>
      <c r="AK88" s="47">
        <v>0</v>
      </c>
      <c r="AL88" s="47">
        <v>87.096774193548384</v>
      </c>
      <c r="AM88" s="47">
        <v>3.9266666666666659</v>
      </c>
      <c r="AN88" s="47">
        <v>11</v>
      </c>
      <c r="AO88" s="47">
        <v>40</v>
      </c>
      <c r="AP88" s="47">
        <v>19</v>
      </c>
      <c r="AQ88" s="47">
        <v>12</v>
      </c>
      <c r="AR88" s="47">
        <f>SUMIF(結果貼付!$A:$A,G88,結果貼付!$D:$D)</f>
        <v>3</v>
      </c>
      <c r="AS88" s="47">
        <f t="shared" si="37"/>
        <v>6.4285714285714279</v>
      </c>
      <c r="AT88" s="85">
        <f>SUM(SUMIF(コンシューマー!$B:$B,全体!$G88,コンシューマー!AO:AO),SUMIF(コマーシャル!$B:$B,全体!$G88,コマーシャル!AK:AK))</f>
        <v>40.031999999999996</v>
      </c>
      <c r="AU88" s="85">
        <f>SUM(SUMIF(コンシューマー!$B:$B,全体!$G88,コンシューマー!AP:AP),SUMIF(コマーシャル!$B:$B,全体!$G88,コマーシャル!AL:AL))</f>
        <v>48.038399999999996</v>
      </c>
      <c r="AV88" s="85">
        <f>SUM(SUMIF(コンシューマー!$B:$B,全体!$G88,コンシューマー!AQ:AQ),SUMIF(コマーシャル!$B:$B,全体!$G88,コマーシャル!AM:AM))</f>
        <v>40.710362716592691</v>
      </c>
      <c r="AW88" s="85">
        <f>SUM(SUMIF(コンシューマー!$B:$B,全体!$G88,コンシューマー!AR:AR),SUMIF(コマーシャル!$B:$B,全体!$G88,コマーシャル!AN:AN))</f>
        <v>39.905930478499229</v>
      </c>
      <c r="AX88" s="85">
        <f>SUM(SUMIF(コンシューマー!$B:$B,全体!$G88,コンシューマー!AS:AS),SUMIF(コマーシャル!$B:$B,全体!$G88,コマーシャル!AO:AO))</f>
        <v>0</v>
      </c>
      <c r="AY88" s="85">
        <f>SUM(SUMIF(コンシューマー!$B:$B,全体!$G88,コンシューマー!AT:AT),SUMIF(コマーシャル!$B:$B,全体!$G88,コマーシャル!AP:AP))</f>
        <v>0</v>
      </c>
    </row>
    <row r="89" spans="1:52" ht="18.75" outlineLevel="1">
      <c r="A89" s="42">
        <f>SUMIFS(SAP貼付!K:K,SAP貼付!C:C,全体!G89)</f>
        <v>0</v>
      </c>
      <c r="B89" s="42"/>
      <c r="C89" s="42"/>
      <c r="D89" s="42">
        <f t="shared" si="36"/>
        <v>0</v>
      </c>
      <c r="E89" s="42" t="str">
        <f>IFERROR(D89-SUM(#REF!)," ")</f>
        <v xml:space="preserve"> </v>
      </c>
      <c r="G89" s="14" t="s">
        <v>143</v>
      </c>
      <c r="H89" s="14" t="str">
        <f>IFERROR(IF(MATCH($G89,コンシューマー!B:B,0),"Y"),"-")</f>
        <v>-</v>
      </c>
      <c r="I89" s="14" t="str">
        <f>IFERROR(IF(MATCH($G89,コマーシャル!B:B,0),"Y"),"-")</f>
        <v>Y</v>
      </c>
      <c r="J89" s="47">
        <f>SUMIF(コンシューマー!$B:$B,全体!$G89,コンシューマー!D:D)</f>
        <v>0</v>
      </c>
      <c r="K89" s="47">
        <f>SUMIF(コンシューマー!$B:$B,全体!$G89,コンシューマー!E:E)</f>
        <v>0</v>
      </c>
      <c r="L89" s="47">
        <f>SUMIF(コンシューマー!$B:$B,全体!$G89,コンシューマー!F:F)</f>
        <v>0</v>
      </c>
      <c r="M89" s="47">
        <f>SUMIF(コンシューマー!$B:$B,全体!$G89,コンシューマー!G:G)</f>
        <v>0</v>
      </c>
      <c r="N89" s="47">
        <f>SUMIF(コンシューマー!$B:$B,全体!$G89,コンシューマー!H:H)</f>
        <v>0</v>
      </c>
      <c r="O89" s="47">
        <f>SUMIF(コンシューマー!$B:$B,全体!$G89,コンシューマー!I:I)</f>
        <v>0</v>
      </c>
      <c r="P89" s="47">
        <f>SUMIF(コンシューマー!$B:$B,全体!$G89,コンシューマー!J:J)</f>
        <v>0</v>
      </c>
      <c r="Q89" s="47">
        <f>SUMIF(コンシューマー!$B:$B,全体!$G89,コンシューマー!K:K)</f>
        <v>0</v>
      </c>
      <c r="R89" s="47">
        <f>SUMIF(コンシューマー!$B:$B,全体!$G89,コンシューマー!L:L)</f>
        <v>0</v>
      </c>
      <c r="S89" s="47">
        <f>SUMIF(コンシューマー!$B:$B,全体!$G89,コンシューマー!M:M)</f>
        <v>0</v>
      </c>
      <c r="T89" s="47">
        <f>SUMIF(コンシューマー!$B:$B,全体!$G89,コンシューマー!N:N)</f>
        <v>0</v>
      </c>
      <c r="U89" s="47">
        <f>SUMIF(コンシューマー!$B:$B,全体!$G89,コンシューマー!O:O)</f>
        <v>0</v>
      </c>
      <c r="V89" s="47">
        <f>SUMIF(コンシューマー!$B:$B,全体!$G89,コンシューマー!P:P)</f>
        <v>0</v>
      </c>
      <c r="W89" s="47">
        <f>SUMIF(コンシューマー!$B:$B,全体!$G89,コンシューマー!Q:Q)</f>
        <v>0</v>
      </c>
      <c r="X89" s="47">
        <f>SUMIF(コンシューマー!$B:$B,全体!$G89,コンシューマー!R:R)</f>
        <v>0</v>
      </c>
      <c r="Y89" s="47">
        <f>SUMIF(コンシューマー!$B:$B,全体!$G89,コンシューマー!S:S)</f>
        <v>0</v>
      </c>
      <c r="Z89" s="47">
        <f>SUMIF(コンシューマー!$B:$B,全体!$G89,コンシューマー!T:T)</f>
        <v>0</v>
      </c>
      <c r="AA89" s="47">
        <f>SUMIF(コンシューマー!$B:$B,全体!$G89,コンシューマー!U:U)</f>
        <v>0</v>
      </c>
      <c r="AB89" s="47">
        <f>SUMIF(コンシューマー!$B:$B,全体!$G89,コンシューマー!V:V)</f>
        <v>0</v>
      </c>
      <c r="AC89" s="47">
        <f>SUMIF(コンシューマー!$B:$B,全体!$G89,コンシューマー!W:W)</f>
        <v>0</v>
      </c>
      <c r="AD89" s="47">
        <f>SUMIF(コンシューマー!$B:$B,全体!$G89,コンシューマー!X:X)</f>
        <v>0</v>
      </c>
      <c r="AE89" s="47">
        <f>SUMIF(コンシューマー!$B:$B,全体!$G89,コンシューマー!Y:Y)</f>
        <v>0</v>
      </c>
      <c r="AF89" s="47">
        <f>SUMIF(コンシューマー!$B:$B,全体!$G89,コンシューマー!Z:Z)</f>
        <v>0</v>
      </c>
      <c r="AG89" s="47">
        <f>SUMIF(コンシューマー!$B:$B,全体!$G89,コンシューマー!AA:AA)</f>
        <v>0</v>
      </c>
      <c r="AH89" s="47"/>
      <c r="AI89" s="47">
        <v>0</v>
      </c>
      <c r="AJ89" s="47"/>
      <c r="AK89" s="47">
        <v>0</v>
      </c>
      <c r="AL89" s="47">
        <v>0</v>
      </c>
      <c r="AM89" s="47">
        <v>0</v>
      </c>
      <c r="AN89" s="47">
        <v>0</v>
      </c>
      <c r="AO89" s="47">
        <v>0</v>
      </c>
      <c r="AP89" s="47">
        <v>0</v>
      </c>
      <c r="AQ89" s="47">
        <v>0</v>
      </c>
      <c r="AR89" s="47">
        <f>SUMIF(結果貼付!$A:$A,G89,結果貼付!$D:$D)</f>
        <v>0</v>
      </c>
      <c r="AS89" s="47">
        <f t="shared" si="37"/>
        <v>0</v>
      </c>
      <c r="AT89" s="85">
        <f>SUM(SUMIF(コンシューマー!$B:$B,全体!$G89,コンシューマー!AO:AO),SUMIF(コマーシャル!$B:$B,全体!$G89,コマーシャル!AK:AK))</f>
        <v>0</v>
      </c>
      <c r="AU89" s="85">
        <f>SUM(SUMIF(コンシューマー!$B:$B,全体!$G89,コンシューマー!AP:AP),SUMIF(コマーシャル!$B:$B,全体!$G89,コマーシャル!AL:AL))</f>
        <v>0</v>
      </c>
      <c r="AV89" s="85">
        <f>SUM(SUMIF(コンシューマー!$B:$B,全体!$G89,コンシューマー!AQ:AQ),SUMIF(コマーシャル!$B:$B,全体!$G89,コマーシャル!AM:AM))</f>
        <v>0</v>
      </c>
      <c r="AW89" s="85">
        <f>SUM(SUMIF(コンシューマー!$B:$B,全体!$G89,コンシューマー!AR:AR),SUMIF(コマーシャル!$B:$B,全体!$G89,コマーシャル!AN:AN))</f>
        <v>0</v>
      </c>
      <c r="AX89" s="85">
        <f>SUM(SUMIF(コンシューマー!$B:$B,全体!$G89,コンシューマー!AS:AS),SUMIF(コマーシャル!$B:$B,全体!$G89,コマーシャル!AO:AO))</f>
        <v>0</v>
      </c>
      <c r="AY89" s="85">
        <f>SUM(SUMIF(コンシューマー!$B:$B,全体!$G89,コンシューマー!AT:AT),SUMIF(コマーシャル!$B:$B,全体!$G89,コマーシャル!AP:AP))</f>
        <v>0</v>
      </c>
    </row>
    <row r="90" spans="1:52" ht="18.75" outlineLevel="1">
      <c r="A90" s="42">
        <f>SUMIFS(SAP貼付!K:K,SAP貼付!C:C,全体!G90)</f>
        <v>0</v>
      </c>
      <c r="B90" s="42"/>
      <c r="C90" s="42"/>
      <c r="D90" s="42">
        <f>SUM(A90:C90)</f>
        <v>0</v>
      </c>
      <c r="E90" s="42" t="str">
        <f>IFERROR(D90-SUM(#REF!)," ")</f>
        <v xml:space="preserve"> </v>
      </c>
      <c r="G90" s="170" t="s">
        <v>144</v>
      </c>
      <c r="H90" s="14" t="str">
        <f>IFERROR(IF(MATCH($G90,コンシューマー!B:B,0),"Y"),"-")</f>
        <v>Y</v>
      </c>
      <c r="I90" s="14" t="str">
        <f>IFERROR(IF(MATCH($G90,コマーシャル!B:B,0),"Y"),"-")</f>
        <v>Y</v>
      </c>
      <c r="J90" s="47">
        <f>SUMIF(コンシューマー!$B:$B,全体!$G90,コンシューマー!D:D)</f>
        <v>0</v>
      </c>
      <c r="K90" s="47">
        <f>SUMIF(コンシューマー!$B:$B,全体!$G90,コンシューマー!E:E)</f>
        <v>0</v>
      </c>
      <c r="L90" s="47">
        <f>SUMIF(コンシューマー!$B:$B,全体!$G90,コンシューマー!F:F)</f>
        <v>0</v>
      </c>
      <c r="M90" s="47">
        <f>SUMIF(コンシューマー!$B:$B,全体!$G90,コンシューマー!G:G)</f>
        <v>0</v>
      </c>
      <c r="N90" s="47">
        <f>SUMIF(コンシューマー!$B:$B,全体!$G90,コンシューマー!H:H)</f>
        <v>0</v>
      </c>
      <c r="O90" s="47">
        <f>SUMIF(コンシューマー!$B:$B,全体!$G90,コンシューマー!I:I)</f>
        <v>0</v>
      </c>
      <c r="P90" s="47">
        <f>SUMIF(コンシューマー!$B:$B,全体!$G90,コンシューマー!J:J)</f>
        <v>0</v>
      </c>
      <c r="Q90" s="47">
        <f>SUMIF(コンシューマー!$B:$B,全体!$G90,コンシューマー!K:K)</f>
        <v>0</v>
      </c>
      <c r="R90" s="47">
        <f>SUMIF(コンシューマー!$B:$B,全体!$G90,コンシューマー!L:L)</f>
        <v>0</v>
      </c>
      <c r="S90" s="47">
        <f>SUMIF(コンシューマー!$B:$B,全体!$G90,コンシューマー!M:M)</f>
        <v>0</v>
      </c>
      <c r="T90" s="47">
        <f>SUMIF(コンシューマー!$B:$B,全体!$G90,コンシューマー!N:N)</f>
        <v>0</v>
      </c>
      <c r="U90" s="47">
        <f>SUMIF(コンシューマー!$B:$B,全体!$G90,コンシューマー!O:O)</f>
        <v>0</v>
      </c>
      <c r="V90" s="47">
        <f>SUMIF(コンシューマー!$B:$B,全体!$G90,コンシューマー!P:P)</f>
        <v>0</v>
      </c>
      <c r="W90" s="47">
        <f>SUMIF(コンシューマー!$B:$B,全体!$G90,コンシューマー!Q:Q)</f>
        <v>0</v>
      </c>
      <c r="X90" s="47">
        <f>SUMIF(コンシューマー!$B:$B,全体!$G90,コンシューマー!R:R)</f>
        <v>0</v>
      </c>
      <c r="Y90" s="47">
        <f>SUMIF(コンシューマー!$B:$B,全体!$G90,コンシューマー!S:S)</f>
        <v>0</v>
      </c>
      <c r="Z90" s="47">
        <f>SUMIF(コンシューマー!$B:$B,全体!$G90,コンシューマー!T:T)</f>
        <v>0</v>
      </c>
      <c r="AA90" s="47">
        <f>SUMIF(コンシューマー!$B:$B,全体!$G90,コンシューマー!U:U)</f>
        <v>0</v>
      </c>
      <c r="AB90" s="47">
        <f>SUMIF(コンシューマー!$B:$B,全体!$G90,コンシューマー!V:V)</f>
        <v>0</v>
      </c>
      <c r="AC90" s="47">
        <f>SUMIF(コンシューマー!$B:$B,全体!$G90,コンシューマー!W:W)</f>
        <v>0</v>
      </c>
      <c r="AD90" s="47">
        <f>SUMIF(コンシューマー!$B:$B,全体!$G90,コンシューマー!X:X)</f>
        <v>0</v>
      </c>
      <c r="AE90" s="47">
        <f>SUMIF(コンシューマー!$B:$B,全体!$G90,コンシューマー!Y:Y)</f>
        <v>0</v>
      </c>
      <c r="AF90" s="47">
        <f>SUMIF(コンシューマー!$B:$B,全体!$G90,コンシューマー!Z:Z)</f>
        <v>0</v>
      </c>
      <c r="AG90" s="47">
        <f>SUMIF(コンシューマー!$B:$B,全体!$G90,コンシューマー!AA:AA)</f>
        <v>0</v>
      </c>
      <c r="AH90" s="47"/>
      <c r="AI90" s="47">
        <v>0</v>
      </c>
      <c r="AJ90" s="47"/>
      <c r="AK90" s="47">
        <v>0</v>
      </c>
      <c r="AL90" s="47">
        <v>0</v>
      </c>
      <c r="AM90" s="47">
        <v>0</v>
      </c>
      <c r="AN90" s="47">
        <v>0</v>
      </c>
      <c r="AO90" s="47">
        <v>0</v>
      </c>
      <c r="AP90" s="47">
        <v>0</v>
      </c>
      <c r="AQ90" s="47">
        <v>0</v>
      </c>
      <c r="AR90" s="47">
        <f>SUMIF(結果貼付!$A:$A,G90,結果貼付!$D:$D)</f>
        <v>0</v>
      </c>
      <c r="AS90" s="47">
        <f t="shared" si="37"/>
        <v>0</v>
      </c>
      <c r="AT90" s="85">
        <f>SUM(SUMIF(コンシューマー!$B:$B,全体!$G90,コンシューマー!AO:AO),SUMIF(コマーシャル!$B:$B,全体!$G90,コマーシャル!AK:AK))</f>
        <v>0</v>
      </c>
      <c r="AU90" s="85">
        <f>SUM(SUMIF(コンシューマー!$B:$B,全体!$G90,コンシューマー!AP:AP),SUMIF(コマーシャル!$B:$B,全体!$G90,コマーシャル!AL:AL))</f>
        <v>0</v>
      </c>
      <c r="AV90" s="85">
        <f>SUM(SUMIF(コンシューマー!$B:$B,全体!$G90,コンシューマー!AQ:AQ),SUMIF(コマーシャル!$B:$B,全体!$G90,コマーシャル!AM:AM))</f>
        <v>0</v>
      </c>
      <c r="AW90" s="85">
        <f>SUM(SUMIF(コンシューマー!$B:$B,全体!$G90,コンシューマー!AR:AR),SUMIF(コマーシャル!$B:$B,全体!$G90,コマーシャル!AN:AN))</f>
        <v>0</v>
      </c>
      <c r="AX90" s="85">
        <f>SUM(SUMIF(コンシューマー!$B:$B,全体!$G90,コンシューマー!AS:AS),SUMIF(コマーシャル!$B:$B,全体!$G90,コマーシャル!AO:AO))</f>
        <v>0</v>
      </c>
      <c r="AY90" s="85">
        <f>SUM(SUMIF(コンシューマー!$B:$B,全体!$G90,コンシューマー!AT:AT),SUMIF(コマーシャル!$B:$B,全体!$G90,コマーシャル!AP:AP))</f>
        <v>0</v>
      </c>
    </row>
    <row r="91" spans="1:52" ht="18.75" outlineLevel="1">
      <c r="A91" s="42">
        <f>SUMIFS(SAP貼付!K:K,SAP貼付!C:C,全体!G91)</f>
        <v>0</v>
      </c>
      <c r="B91" s="42"/>
      <c r="C91" s="42"/>
      <c r="D91" s="42">
        <f>SUM(A91:C91)</f>
        <v>0</v>
      </c>
      <c r="E91" s="42" t="str">
        <f>IFERROR(D91-SUM(#REF!)," ")</f>
        <v xml:space="preserve"> </v>
      </c>
      <c r="G91" s="170" t="s">
        <v>145</v>
      </c>
      <c r="H91" s="14" t="str">
        <f>IFERROR(IF(MATCH($G91,コンシューマー!B:B,0),"Y"),"-")</f>
        <v>Y</v>
      </c>
      <c r="I91" s="14" t="str">
        <f>IFERROR(IF(MATCH($G91,コマーシャル!B:B,0),"Y"),"-")</f>
        <v>Y</v>
      </c>
      <c r="J91" s="47">
        <f>SUMIF(コンシューマー!$B:$B,全体!$G91,コンシューマー!D:D)</f>
        <v>0</v>
      </c>
      <c r="K91" s="47">
        <f>SUMIF(コンシューマー!$B:$B,全体!$G91,コンシューマー!E:E)</f>
        <v>0</v>
      </c>
      <c r="L91" s="47">
        <f>SUMIF(コンシューマー!$B:$B,全体!$G91,コンシューマー!F:F)</f>
        <v>0</v>
      </c>
      <c r="M91" s="47">
        <f>SUMIF(コンシューマー!$B:$B,全体!$G91,コンシューマー!G:G)</f>
        <v>0</v>
      </c>
      <c r="N91" s="47">
        <f>SUMIF(コンシューマー!$B:$B,全体!$G91,コンシューマー!H:H)</f>
        <v>0</v>
      </c>
      <c r="O91" s="47">
        <f>SUMIF(コンシューマー!$B:$B,全体!$G91,コンシューマー!I:I)</f>
        <v>0</v>
      </c>
      <c r="P91" s="47">
        <f>SUMIF(コンシューマー!$B:$B,全体!$G91,コンシューマー!J:J)</f>
        <v>0</v>
      </c>
      <c r="Q91" s="47">
        <f>SUMIF(コンシューマー!$B:$B,全体!$G91,コンシューマー!K:K)</f>
        <v>0</v>
      </c>
      <c r="R91" s="47">
        <f>SUMIF(コンシューマー!$B:$B,全体!$G91,コンシューマー!L:L)</f>
        <v>0</v>
      </c>
      <c r="S91" s="47">
        <f>SUMIF(コンシューマー!$B:$B,全体!$G91,コンシューマー!M:M)</f>
        <v>0</v>
      </c>
      <c r="T91" s="47">
        <f>SUMIF(コンシューマー!$B:$B,全体!$G91,コンシューマー!N:N)</f>
        <v>0</v>
      </c>
      <c r="U91" s="47">
        <f>SUMIF(コンシューマー!$B:$B,全体!$G91,コンシューマー!O:O)</f>
        <v>0</v>
      </c>
      <c r="V91" s="47">
        <f>SUMIF(コンシューマー!$B:$B,全体!$G91,コンシューマー!P:P)</f>
        <v>0</v>
      </c>
      <c r="W91" s="47">
        <f>SUMIF(コンシューマー!$B:$B,全体!$G91,コンシューマー!Q:Q)</f>
        <v>0</v>
      </c>
      <c r="X91" s="47">
        <f>SUMIF(コンシューマー!$B:$B,全体!$G91,コンシューマー!R:R)</f>
        <v>0</v>
      </c>
      <c r="Y91" s="47">
        <f>SUMIF(コンシューマー!$B:$B,全体!$G91,コンシューマー!S:S)</f>
        <v>0</v>
      </c>
      <c r="Z91" s="47">
        <f>SUMIF(コンシューマー!$B:$B,全体!$G91,コンシューマー!T:T)</f>
        <v>0</v>
      </c>
      <c r="AA91" s="47">
        <f>SUMIF(コンシューマー!$B:$B,全体!$G91,コンシューマー!U:U)</f>
        <v>0</v>
      </c>
      <c r="AB91" s="47">
        <f>SUMIF(コンシューマー!$B:$B,全体!$G91,コンシューマー!V:V)</f>
        <v>0</v>
      </c>
      <c r="AC91" s="47">
        <f>SUMIF(コンシューマー!$B:$B,全体!$G91,コンシューマー!W:W)</f>
        <v>25</v>
      </c>
      <c r="AD91" s="47">
        <f>SUMIF(コンシューマー!$B:$B,全体!$G91,コンシューマー!X:X)</f>
        <v>24</v>
      </c>
      <c r="AE91" s="47">
        <f>SUMIF(コンシューマー!$B:$B,全体!$G91,コンシューマー!Y:Y)</f>
        <v>18</v>
      </c>
      <c r="AF91" s="47">
        <f>SUMIF(コンシューマー!$B:$B,全体!$G91,コンシューマー!Z:Z)</f>
        <v>36</v>
      </c>
      <c r="AG91" s="47">
        <f>SUMIF(コンシューマー!$B:$B,全体!$G91,コンシューマー!AA:AA)</f>
        <v>57</v>
      </c>
      <c r="AH91" s="47"/>
      <c r="AI91" s="47">
        <v>85</v>
      </c>
      <c r="AJ91" s="47"/>
      <c r="AK91" s="47">
        <v>9</v>
      </c>
      <c r="AL91" s="47">
        <v>125.80645161290322</v>
      </c>
      <c r="AM91" s="47">
        <v>40.739166666666669</v>
      </c>
      <c r="AN91" s="47">
        <v>34</v>
      </c>
      <c r="AO91" s="47">
        <v>97</v>
      </c>
      <c r="AP91" s="47">
        <v>28</v>
      </c>
      <c r="AQ91" s="47">
        <v>54</v>
      </c>
      <c r="AR91" s="47">
        <f>SUMIF(結果貼付!$A:$A,G91,結果貼付!$D:$D)</f>
        <v>30</v>
      </c>
      <c r="AS91" s="47">
        <f t="shared" si="37"/>
        <v>64.285714285714278</v>
      </c>
      <c r="AT91" s="85">
        <f>SUM(SUMIF(コンシューマー!$B:$B,全体!$G91,コンシューマー!AO:AO),SUMIF(コマーシャル!$B:$B,全体!$G91,コマーシャル!AK:AK))</f>
        <v>85.063999999999993</v>
      </c>
      <c r="AU91" s="85">
        <f>SUM(SUMIF(コンシューマー!$B:$B,全体!$G91,コンシューマー!AP:AP),SUMIF(コマーシャル!$B:$B,全体!$G91,コマーシャル!AL:AL))</f>
        <v>101.07679999999999</v>
      </c>
      <c r="AV91" s="85">
        <f>SUM(SUMIF(コンシューマー!$B:$B,全体!$G91,コンシューマー!AQ:AQ),SUMIF(コマーシャル!$B:$B,全体!$G91,コマーシャル!AM:AM))</f>
        <v>86.420725433185382</v>
      </c>
      <c r="AW91" s="85">
        <f>SUM(SUMIF(コンシューマー!$B:$B,全体!$G91,コンシューマー!AR:AR),SUMIF(コマーシャル!$B:$B,全体!$G91,コマーシャル!AN:AN))</f>
        <v>84.811860956998459</v>
      </c>
      <c r="AX91" s="85">
        <f>SUM(SUMIF(コンシューマー!$B:$B,全体!$G91,コンシューマー!AS:AS),SUMIF(コマーシャル!$B:$B,全体!$G91,コマーシャル!AO:AO))</f>
        <v>74.140323801141221</v>
      </c>
      <c r="AY91" s="85">
        <f>SUM(SUMIF(コンシューマー!$B:$B,全体!$G91,コンシューマー!AT:AT),SUMIF(コマーシャル!$B:$B,全体!$G91,コマーシャル!AP:AP))</f>
        <v>73.517560669824334</v>
      </c>
    </row>
    <row r="92" spans="1:52" ht="18.75" outlineLevel="1">
      <c r="A92" s="42">
        <f>SUMIFS(SAP貼付!K:K,SAP貼付!C:C,全体!G92)</f>
        <v>0</v>
      </c>
      <c r="B92" s="42"/>
      <c r="C92" s="42"/>
      <c r="D92" s="42">
        <f>SUM(A92:C92)</f>
        <v>0</v>
      </c>
      <c r="E92" s="42" t="str">
        <f>IFERROR(D92-SUM(#REF!)," ")</f>
        <v xml:space="preserve"> </v>
      </c>
      <c r="G92" s="170" t="s">
        <v>146</v>
      </c>
      <c r="H92" s="14" t="str">
        <f>IFERROR(IF(MATCH($G92,コンシューマー!B:B,0),"Y"),"-")</f>
        <v>Y</v>
      </c>
      <c r="I92" s="14" t="str">
        <f>IFERROR(IF(MATCH($G92,コマーシャル!B:B,0),"Y"),"-")</f>
        <v>Y</v>
      </c>
      <c r="J92" s="47">
        <f>SUMIF(コンシューマー!$B:$B,全体!$G92,コンシューマー!D:D)</f>
        <v>0</v>
      </c>
      <c r="K92" s="47">
        <f>SUMIF(コンシューマー!$B:$B,全体!$G92,コンシューマー!E:E)</f>
        <v>0</v>
      </c>
      <c r="L92" s="47">
        <f>SUMIF(コンシューマー!$B:$B,全体!$G92,コンシューマー!F:F)</f>
        <v>0</v>
      </c>
      <c r="M92" s="47">
        <f>SUMIF(コンシューマー!$B:$B,全体!$G92,コンシューマー!G:G)</f>
        <v>0</v>
      </c>
      <c r="N92" s="47">
        <f>SUMIF(コンシューマー!$B:$B,全体!$G92,コンシューマー!H:H)</f>
        <v>0</v>
      </c>
      <c r="O92" s="47">
        <f>SUMIF(コンシューマー!$B:$B,全体!$G92,コンシューマー!I:I)</f>
        <v>0</v>
      </c>
      <c r="P92" s="47">
        <f>SUMIF(コンシューマー!$B:$B,全体!$G92,コンシューマー!J:J)</f>
        <v>0</v>
      </c>
      <c r="Q92" s="47">
        <f>SUMIF(コンシューマー!$B:$B,全体!$G92,コンシューマー!K:K)</f>
        <v>0</v>
      </c>
      <c r="R92" s="47">
        <f>SUMIF(コンシューマー!$B:$B,全体!$G92,コンシューマー!L:L)</f>
        <v>0</v>
      </c>
      <c r="S92" s="47">
        <f>SUMIF(コンシューマー!$B:$B,全体!$G92,コンシューマー!M:M)</f>
        <v>0</v>
      </c>
      <c r="T92" s="47">
        <f>SUMIF(コンシューマー!$B:$B,全体!$G92,コンシューマー!N:N)</f>
        <v>0</v>
      </c>
      <c r="U92" s="47">
        <f>SUMIF(コンシューマー!$B:$B,全体!$G92,コンシューマー!O:O)</f>
        <v>0</v>
      </c>
      <c r="V92" s="47">
        <f>SUMIF(コンシューマー!$B:$B,全体!$G92,コンシューマー!P:P)</f>
        <v>0</v>
      </c>
      <c r="W92" s="47">
        <f>SUMIF(コンシューマー!$B:$B,全体!$G92,コンシューマー!Q:Q)</f>
        <v>0</v>
      </c>
      <c r="X92" s="47">
        <f>SUMIF(コンシューマー!$B:$B,全体!$G92,コンシューマー!R:R)</f>
        <v>0</v>
      </c>
      <c r="Y92" s="47">
        <f>SUMIF(コンシューマー!$B:$B,全体!$G92,コンシューマー!S:S)</f>
        <v>0</v>
      </c>
      <c r="Z92" s="47">
        <f>SUMIF(コンシューマー!$B:$B,全体!$G92,コンシューマー!T:T)</f>
        <v>0</v>
      </c>
      <c r="AA92" s="47">
        <f>SUMIF(コンシューマー!$B:$B,全体!$G92,コンシューマー!U:U)</f>
        <v>0</v>
      </c>
      <c r="AB92" s="47">
        <f>SUMIF(コンシューマー!$B:$B,全体!$G92,コンシューマー!V:V)</f>
        <v>0</v>
      </c>
      <c r="AC92" s="47">
        <f>SUMIF(コンシューマー!$B:$B,全体!$G92,コンシューマー!W:W)</f>
        <v>4</v>
      </c>
      <c r="AD92" s="47">
        <f>SUMIF(コンシューマー!$B:$B,全体!$G92,コンシューマー!X:X)</f>
        <v>5</v>
      </c>
      <c r="AE92" s="47">
        <f>SUMIF(コンシューマー!$B:$B,全体!$G92,コンシューマー!Y:Y)</f>
        <v>7</v>
      </c>
      <c r="AF92" s="47">
        <f>SUMIF(コンシューマー!$B:$B,全体!$G92,コンシューマー!Z:Z)</f>
        <v>8</v>
      </c>
      <c r="AG92" s="47">
        <f>SUMIF(コンシューマー!$B:$B,全体!$G92,コンシューマー!AA:AA)</f>
        <v>128</v>
      </c>
      <c r="AH92" s="47"/>
      <c r="AI92" s="47">
        <v>218</v>
      </c>
      <c r="AJ92" s="47"/>
      <c r="AK92" s="47">
        <v>489.99999999999994</v>
      </c>
      <c r="AL92" s="47">
        <v>1055.8064516129032</v>
      </c>
      <c r="AM92" s="47">
        <v>355.14749999999998</v>
      </c>
      <c r="AN92" s="47">
        <v>329</v>
      </c>
      <c r="AO92" s="47">
        <v>372</v>
      </c>
      <c r="AP92" s="47">
        <v>327</v>
      </c>
      <c r="AQ92" s="47">
        <v>432</v>
      </c>
      <c r="AR92" s="47">
        <f>SUMIF(結果貼付!$A:$A,G92,結果貼付!$D:$D)</f>
        <v>371</v>
      </c>
      <c r="AS92" s="47">
        <f t="shared" si="37"/>
        <v>795</v>
      </c>
      <c r="AT92" s="85">
        <f>SUM(SUMIF(コンシューマー!$B:$B,全体!$G92,コンシューマー!AO:AO),SUMIF(コマーシャル!$B:$B,全体!$G92,コマーシャル!AK:AK))</f>
        <v>906.70079999999996</v>
      </c>
      <c r="AU92" s="85">
        <f>SUM(SUMIF(コンシューマー!$B:$B,全体!$G92,コンシューマー!AP:AP),SUMIF(コマーシャル!$B:$B,全体!$G92,コマーシャル!AL:AL))</f>
        <v>1092.0409599999998</v>
      </c>
      <c r="AV92" s="85">
        <f>SUM(SUMIF(コンシューマー!$B:$B,全体!$G92,コンシューマー!AQ:AQ),SUMIF(コマーシャル!$B:$B,全体!$G92,コマーシャル!AM:AM))</f>
        <v>921.55694349337989</v>
      </c>
      <c r="AW92" s="85">
        <f>SUM(SUMIF(コンシューマー!$B:$B,全体!$G92,コンシューマー!AR:AR),SUMIF(コマーシャル!$B:$B,全体!$G92,コマーシャル!AN:AN))</f>
        <v>903.93987747913309</v>
      </c>
      <c r="AX92" s="85">
        <f>SUM(SUMIF(コンシューマー!$B:$B,全体!$G92,コンシューマー!AS:AS),SUMIF(コマーシャル!$B:$B,全体!$G92,コマーシャル!AO:AO))</f>
        <v>797.08654562249637</v>
      </c>
      <c r="AY92" s="85">
        <f>SUM(SUMIF(コンシューマー!$B:$B,全体!$G92,コンシューマー!AT:AT),SUMIF(コマーシャル!$B:$B,全体!$G92,コマーシャル!AP:AP))</f>
        <v>790.26728933457639</v>
      </c>
    </row>
    <row r="93" spans="1:52" ht="18.75" outlineLevel="1">
      <c r="A93" s="42">
        <f>SUMIFS(SAP貼付!K:K,SAP貼付!C:C,全体!G93)</f>
        <v>0</v>
      </c>
      <c r="B93" s="42"/>
      <c r="C93" s="42"/>
      <c r="D93" s="42">
        <f>SUM(A93:C93)</f>
        <v>0</v>
      </c>
      <c r="E93" s="42" t="str">
        <f>IFERROR(D93-SUM(#REF!)," ")</f>
        <v xml:space="preserve"> </v>
      </c>
      <c r="G93" s="170" t="s">
        <v>147</v>
      </c>
      <c r="H93" s="14" t="str">
        <f>IFERROR(IF(MATCH($G93,コンシューマー!B:B,0),"Y"),"-")</f>
        <v>Y</v>
      </c>
      <c r="I93" s="14" t="str">
        <f>IFERROR(IF(MATCH($G93,コマーシャル!B:B,0),"Y"),"-")</f>
        <v>Y</v>
      </c>
      <c r="J93" s="47">
        <f>SUMIF(コンシューマー!$B:$B,全体!$G93,コンシューマー!D:D)</f>
        <v>0</v>
      </c>
      <c r="K93" s="47">
        <f>SUMIF(コンシューマー!$B:$B,全体!$G93,コンシューマー!E:E)</f>
        <v>0</v>
      </c>
      <c r="L93" s="47">
        <f>SUMIF(コンシューマー!$B:$B,全体!$G93,コンシューマー!F:F)</f>
        <v>0</v>
      </c>
      <c r="M93" s="47">
        <f>SUMIF(コンシューマー!$B:$B,全体!$G93,コンシューマー!G:G)</f>
        <v>0</v>
      </c>
      <c r="N93" s="47">
        <f>SUMIF(コンシューマー!$B:$B,全体!$G93,コンシューマー!H:H)</f>
        <v>0</v>
      </c>
      <c r="O93" s="47">
        <f>SUMIF(コンシューマー!$B:$B,全体!$G93,コンシューマー!I:I)</f>
        <v>0</v>
      </c>
      <c r="P93" s="47">
        <f>SUMIF(コンシューマー!$B:$B,全体!$G93,コンシューマー!J:J)</f>
        <v>0</v>
      </c>
      <c r="Q93" s="47">
        <f>SUMIF(コンシューマー!$B:$B,全体!$G93,コンシューマー!K:K)</f>
        <v>0</v>
      </c>
      <c r="R93" s="47">
        <f>SUMIF(コンシューマー!$B:$B,全体!$G93,コンシューマー!L:L)</f>
        <v>0</v>
      </c>
      <c r="S93" s="47">
        <f>SUMIF(コンシューマー!$B:$B,全体!$G93,コンシューマー!M:M)</f>
        <v>0</v>
      </c>
      <c r="T93" s="47">
        <f>SUMIF(コンシューマー!$B:$B,全体!$G93,コンシューマー!N:N)</f>
        <v>0</v>
      </c>
      <c r="U93" s="47">
        <f>SUMIF(コンシューマー!$B:$B,全体!$G93,コンシューマー!O:O)</f>
        <v>0</v>
      </c>
      <c r="V93" s="47">
        <f>SUMIF(コンシューマー!$B:$B,全体!$G93,コンシューマー!P:P)</f>
        <v>0</v>
      </c>
      <c r="W93" s="47">
        <f>SUMIF(コンシューマー!$B:$B,全体!$G93,コンシューマー!Q:Q)</f>
        <v>0</v>
      </c>
      <c r="X93" s="47">
        <f>SUMIF(コンシューマー!$B:$B,全体!$G93,コンシューマー!R:R)</f>
        <v>0</v>
      </c>
      <c r="Y93" s="47">
        <f>SUMIF(コンシューマー!$B:$B,全体!$G93,コンシューマー!S:S)</f>
        <v>0</v>
      </c>
      <c r="Z93" s="47">
        <f>SUMIF(コンシューマー!$B:$B,全体!$G93,コンシューマー!T:T)</f>
        <v>0</v>
      </c>
      <c r="AA93" s="47">
        <f>SUMIF(コンシューマー!$B:$B,全体!$G93,コンシューマー!U:U)</f>
        <v>0</v>
      </c>
      <c r="AB93" s="47">
        <f>SUMIF(コンシューマー!$B:$B,全体!$G93,コンシューマー!V:V)</f>
        <v>0</v>
      </c>
      <c r="AC93" s="47">
        <f>SUMIF(コンシューマー!$B:$B,全体!$G93,コンシューマー!W:W)</f>
        <v>7</v>
      </c>
      <c r="AD93" s="47">
        <f>SUMIF(コンシューマー!$B:$B,全体!$G93,コンシューマー!X:X)</f>
        <v>23</v>
      </c>
      <c r="AE93" s="47">
        <f>SUMIF(コンシューマー!$B:$B,全体!$G93,コンシューマー!Y:Y)</f>
        <v>20</v>
      </c>
      <c r="AF93" s="47">
        <f>SUMIF(コンシューマー!$B:$B,全体!$G93,コンシューマー!Z:Z)</f>
        <v>31</v>
      </c>
      <c r="AG93" s="47">
        <f>SUMIF(コンシューマー!$B:$B,全体!$G93,コンシューマー!AA:AA)</f>
        <v>62</v>
      </c>
      <c r="AH93" s="47"/>
      <c r="AI93" s="47">
        <v>213</v>
      </c>
      <c r="AJ93" s="47"/>
      <c r="AK93" s="47">
        <v>1089</v>
      </c>
      <c r="AL93" s="47">
        <v>1465.1612903225805</v>
      </c>
      <c r="AM93" s="47">
        <v>1425.1458333333335</v>
      </c>
      <c r="AN93" s="47">
        <v>520</v>
      </c>
      <c r="AO93" s="47">
        <v>567</v>
      </c>
      <c r="AP93" s="47">
        <v>471</v>
      </c>
      <c r="AQ93" s="47">
        <v>421</v>
      </c>
      <c r="AR93" s="47">
        <f>SUMIF(結果貼付!$A:$A,G93,結果貼付!$D:$D)</f>
        <v>585</v>
      </c>
      <c r="AS93" s="47">
        <f t="shared" si="37"/>
        <v>1253.5714285714284</v>
      </c>
      <c r="AT93" s="85">
        <f>SUM(SUMIF(コンシューマー!$B:$B,全体!$G93,コンシューマー!AO:AO),SUMIF(コマーシャル!$B:$B,全体!$G93,コマーシャル!AK:AK))</f>
        <v>2437.9895999999999</v>
      </c>
      <c r="AU93" s="85">
        <f>SUM(SUMIF(コンシューマー!$B:$B,全体!$G93,コンシューマー!AP:AP),SUMIF(コマーシャル!$B:$B,全体!$G93,コマーシャル!AL:AL))</f>
        <v>1486</v>
      </c>
      <c r="AV93" s="85">
        <f>SUM(SUMIF(コンシューマー!$B:$B,全体!$G93,コンシューマー!AQ:AQ),SUMIF(コマーシャル!$B:$B,全体!$G93,コマーシャル!AM:AM))</f>
        <v>1289.8266064968484</v>
      </c>
      <c r="AW93" s="85">
        <f>SUM(SUMIF(コンシューマー!$B:$B,全体!$G93,コンシューマー!AR:AR),SUMIF(コマーシャル!$B:$B,全体!$G93,コマーシャル!AN:AN))</f>
        <v>1268.2917539999253</v>
      </c>
      <c r="AX93" s="85">
        <f>SUM(SUMIF(コンシューマー!$B:$B,全体!$G93,コンシューマー!AS:AS),SUMIF(コマーシャル!$B:$B,全体!$G93,コマーシャル!AO:AO))</f>
        <v>1135.4518927385968</v>
      </c>
      <c r="AY93" s="85">
        <f>SUM(SUMIF(コンシューマー!$B:$B,全体!$G93,コンシューマー!AT:AT),SUMIF(コマーシャル!$B:$B,全体!$G93,コマーシャル!AP:AP))</f>
        <v>1127.1161302353335</v>
      </c>
    </row>
    <row r="94" spans="1:52" ht="18.75" outlineLevel="1">
      <c r="A94" s="42">
        <f>SUMIFS(SAP貼付!K:K,SAP貼付!C:C,全体!G94)</f>
        <v>390</v>
      </c>
      <c r="B94" s="42"/>
      <c r="C94" s="42"/>
      <c r="D94" s="42">
        <f>SUM(A94:C94)</f>
        <v>390</v>
      </c>
      <c r="E94" s="42" t="str">
        <f>IFERROR(D94-SUM(#REF!)," ")</f>
        <v xml:space="preserve"> </v>
      </c>
      <c r="G94" s="14" t="s">
        <v>148</v>
      </c>
      <c r="H94" s="14" t="str">
        <f>IFERROR(IF(MATCH($G94,コンシューマー!B:B,0),"Y"),"-")</f>
        <v>Y</v>
      </c>
      <c r="I94" s="14" t="str">
        <f>IFERROR(IF(MATCH($G94,コマーシャル!B:B,0),"Y"),"-")</f>
        <v>Y</v>
      </c>
      <c r="J94" s="47">
        <f>SUMIF(コンシューマー!$B:$B,全体!$G94,コンシューマー!D:D)</f>
        <v>0</v>
      </c>
      <c r="K94" s="47">
        <f>SUMIF(コンシューマー!$B:$B,全体!$G94,コンシューマー!E:E)</f>
        <v>0</v>
      </c>
      <c r="L94" s="47">
        <f>SUMIF(コンシューマー!$B:$B,全体!$G94,コンシューマー!F:F)</f>
        <v>0</v>
      </c>
      <c r="M94" s="47">
        <f>SUMIF(コンシューマー!$B:$B,全体!$G94,コンシューマー!G:G)</f>
        <v>365</v>
      </c>
      <c r="N94" s="47">
        <f>SUMIF(コンシューマー!$B:$B,全体!$G94,コンシューマー!H:H)</f>
        <v>439</v>
      </c>
      <c r="O94" s="47">
        <f>SUMIF(コンシューマー!$B:$B,全体!$G94,コンシューマー!I:I)</f>
        <v>412</v>
      </c>
      <c r="P94" s="47">
        <f>SUMIF(コンシューマー!$B:$B,全体!$G94,コンシューマー!J:J)</f>
        <v>443</v>
      </c>
      <c r="Q94" s="47">
        <f>SUMIF(コンシューマー!$B:$B,全体!$G94,コンシューマー!K:K)</f>
        <v>363</v>
      </c>
      <c r="R94" s="47">
        <f>SUMIF(コンシューマー!$B:$B,全体!$G94,コンシューマー!L:L)</f>
        <v>487</v>
      </c>
      <c r="S94" s="47">
        <f>SUMIF(コンシューマー!$B:$B,全体!$G94,コンシューマー!M:M)</f>
        <v>427</v>
      </c>
      <c r="T94" s="47">
        <f>SUMIF(コンシューマー!$B:$B,全体!$G94,コンシューマー!N:N)</f>
        <v>270</v>
      </c>
      <c r="U94" s="47">
        <f>SUMIF(コンシューマー!$B:$B,全体!$G94,コンシューマー!O:O)</f>
        <v>301</v>
      </c>
      <c r="V94" s="47">
        <f>SUMIF(コンシューマー!$B:$B,全体!$G94,コンシューマー!P:P)</f>
        <v>199</v>
      </c>
      <c r="W94" s="47">
        <f>SUMIF(コンシューマー!$B:$B,全体!$G94,コンシューマー!Q:Q)</f>
        <v>298</v>
      </c>
      <c r="X94" s="47">
        <f>SUMIF(コンシューマー!$B:$B,全体!$G94,コンシューマー!R:R)</f>
        <v>301</v>
      </c>
      <c r="Y94" s="47">
        <f>SUMIF(コンシューマー!$B:$B,全体!$G94,コンシューマー!S:S)</f>
        <v>219</v>
      </c>
      <c r="Z94" s="47">
        <f>SUMIF(コンシューマー!$B:$B,全体!$G94,コンシューマー!T:T)</f>
        <v>339</v>
      </c>
      <c r="AA94" s="47">
        <f>SUMIF(コンシューマー!$B:$B,全体!$G94,コンシューマー!U:U)</f>
        <v>308</v>
      </c>
      <c r="AB94" s="47">
        <f>SUMIF(コンシューマー!$B:$B,全体!$G94,コンシューマー!V:V)</f>
        <v>332</v>
      </c>
      <c r="AC94" s="47">
        <f>SUMIF(コンシューマー!$B:$B,全体!$G94,コンシューマー!W:W)</f>
        <v>601</v>
      </c>
      <c r="AD94" s="47">
        <f>SUMIF(コンシューマー!$B:$B,全体!$G94,コンシューマー!X:X)</f>
        <v>222</v>
      </c>
      <c r="AE94" s="47">
        <f>SUMIF(コンシューマー!$B:$B,全体!$G94,コンシューマー!Y:Y)</f>
        <v>44</v>
      </c>
      <c r="AF94" s="47">
        <f>SUMIF(コンシューマー!$B:$B,全体!$G94,コンシューマー!Z:Z)</f>
        <v>63</v>
      </c>
      <c r="AG94" s="47">
        <f>SUMIF(コンシューマー!$B:$B,全体!$G94,コンシューマー!AA:AA)</f>
        <v>58</v>
      </c>
      <c r="AH94" s="47"/>
      <c r="AI94" s="47">
        <v>4</v>
      </c>
      <c r="AJ94" s="47"/>
      <c r="AK94" s="47">
        <v>3</v>
      </c>
      <c r="AL94" s="47">
        <v>4.838709677419355</v>
      </c>
      <c r="AM94" s="47">
        <v>0</v>
      </c>
      <c r="AN94" s="47">
        <v>0</v>
      </c>
      <c r="AO94" s="47">
        <v>-1</v>
      </c>
      <c r="AP94" s="47">
        <v>0</v>
      </c>
      <c r="AQ94" s="47">
        <v>0</v>
      </c>
      <c r="AR94" s="47">
        <f>SUMIF(結果貼付!$A:$A,G94,結果貼付!$D:$D)</f>
        <v>0</v>
      </c>
      <c r="AS94" s="47">
        <f t="shared" si="37"/>
        <v>0</v>
      </c>
      <c r="AT94" s="85">
        <f>SUM(SUMIF(コンシューマー!$B:$B,全体!$G94,コンシューマー!AO:AO),SUMIF(コマーシャル!$B:$B,全体!$G94,コマーシャル!AK:AK))</f>
        <v>0</v>
      </c>
      <c r="AU94" s="85">
        <f>SUM(SUMIF(コンシューマー!$B:$B,全体!$G94,コンシューマー!AP:AP),SUMIF(コマーシャル!$B:$B,全体!$G94,コマーシャル!AL:AL))</f>
        <v>0</v>
      </c>
      <c r="AV94" s="85">
        <f>SUM(SUMIF(コンシューマー!$B:$B,全体!$G94,コンシューマー!AQ:AQ),SUMIF(コマーシャル!$B:$B,全体!$G94,コマーシャル!AM:AM))</f>
        <v>0</v>
      </c>
      <c r="AW94" s="85">
        <f>SUM(SUMIF(コンシューマー!$B:$B,全体!$G94,コンシューマー!AR:AR),SUMIF(コマーシャル!$B:$B,全体!$G94,コマーシャル!AN:AN))</f>
        <v>0</v>
      </c>
      <c r="AX94" s="85">
        <f>SUM(SUMIF(コンシューマー!$B:$B,全体!$G94,コンシューマー!AS:AS),SUMIF(コマーシャル!$B:$B,全体!$G94,コマーシャル!AO:AO))</f>
        <v>0</v>
      </c>
      <c r="AY94" s="85">
        <f>SUM(SUMIF(コンシューマー!$B:$B,全体!$G94,コンシューマー!AT:AT),SUMIF(コマーシャル!$B:$B,全体!$G94,コマーシャル!AP:AP))</f>
        <v>0</v>
      </c>
      <c r="AZ94" s="11" t="s">
        <v>149</v>
      </c>
    </row>
    <row r="95" spans="1:52" ht="18.75" outlineLevel="1">
      <c r="A95" s="49">
        <f>SUMIFS(SAP貼付!K:K,SAP貼付!C:C,全体!G95)</f>
        <v>13</v>
      </c>
      <c r="B95" s="49"/>
      <c r="C95" s="49"/>
      <c r="D95" s="49">
        <f t="shared" si="35"/>
        <v>13</v>
      </c>
      <c r="E95" s="42" t="str">
        <f>IFERROR(D95-SUM(#REF!)," ")</f>
        <v xml:space="preserve"> </v>
      </c>
      <c r="G95" s="14" t="s">
        <v>150</v>
      </c>
      <c r="H95" s="14" t="str">
        <f>IFERROR(IF(MATCH($G95,コンシューマー!B:B,0),"Y"),"-")</f>
        <v>Y</v>
      </c>
      <c r="I95" s="14" t="str">
        <f>IFERROR(IF(MATCH($G95,コマーシャル!B:B,0),"Y"),"-")</f>
        <v>-</v>
      </c>
      <c r="J95" s="47">
        <f>SUMIF(コンシューマー!$B:$B,全体!$G95,コンシューマー!D:D)</f>
        <v>0</v>
      </c>
      <c r="K95" s="47">
        <f>SUMIF(コンシューマー!$B:$B,全体!$G95,コンシューマー!E:E)</f>
        <v>0</v>
      </c>
      <c r="L95" s="47">
        <f>SUMIF(コンシューマー!$B:$B,全体!$G95,コンシューマー!F:F)</f>
        <v>0</v>
      </c>
      <c r="M95" s="47">
        <f>SUMIF(コンシューマー!$B:$B,全体!$G95,コンシューマー!G:G)</f>
        <v>68</v>
      </c>
      <c r="N95" s="47">
        <f>SUMIF(コンシューマー!$B:$B,全体!$G95,コンシューマー!H:H)</f>
        <v>148</v>
      </c>
      <c r="O95" s="47">
        <f>SUMIF(コンシューマー!$B:$B,全体!$G95,コンシューマー!I:I)</f>
        <v>191</v>
      </c>
      <c r="P95" s="47">
        <f>SUMIF(コンシューマー!$B:$B,全体!$G95,コンシューマー!J:J)</f>
        <v>198</v>
      </c>
      <c r="Q95" s="47">
        <f>SUMIF(コンシューマー!$B:$B,全体!$G95,コンシューマー!K:K)</f>
        <v>129</v>
      </c>
      <c r="R95" s="47">
        <f>SUMIF(コンシューマー!$B:$B,全体!$G95,コンシューマー!L:L)</f>
        <v>124</v>
      </c>
      <c r="S95" s="47">
        <f>SUMIF(コンシューマー!$B:$B,全体!$G95,コンシューマー!M:M)</f>
        <v>100</v>
      </c>
      <c r="T95" s="47">
        <f>SUMIF(コンシューマー!$B:$B,全体!$G95,コンシューマー!N:N)</f>
        <v>164</v>
      </c>
      <c r="U95" s="47">
        <f>SUMIF(コンシューマー!$B:$B,全体!$G95,コンシューマー!O:O)</f>
        <v>136</v>
      </c>
      <c r="V95" s="47">
        <f>SUMIF(コンシューマー!$B:$B,全体!$G95,コンシューマー!P:P)</f>
        <v>74</v>
      </c>
      <c r="W95" s="47">
        <f>SUMIF(コンシューマー!$B:$B,全体!$G95,コンシューマー!Q:Q)</f>
        <v>114</v>
      </c>
      <c r="X95" s="47">
        <f>SUMIF(コンシューマー!$B:$B,全体!$G95,コンシューマー!R:R)</f>
        <v>100</v>
      </c>
      <c r="Y95" s="47">
        <f>SUMIF(コンシューマー!$B:$B,全体!$G95,コンシューマー!S:S)</f>
        <v>3</v>
      </c>
      <c r="Z95" s="47">
        <f>SUMIF(コンシューマー!$B:$B,全体!$G95,コンシューマー!T:T)</f>
        <v>61</v>
      </c>
      <c r="AA95" s="47">
        <f>SUMIF(コンシューマー!$B:$B,全体!$G95,コンシューマー!U:U)</f>
        <v>5</v>
      </c>
      <c r="AB95" s="47">
        <f>SUMIF(コンシューマー!$B:$B,全体!$G95,コンシューマー!V:V)</f>
        <v>1</v>
      </c>
      <c r="AC95" s="47">
        <f>SUMIF(コンシューマー!$B:$B,全体!$G95,コンシューマー!W:W)</f>
        <v>2</v>
      </c>
      <c r="AD95" s="47">
        <f>SUMIF(コンシューマー!$B:$B,全体!$G95,コンシューマー!X:X)</f>
        <v>0</v>
      </c>
      <c r="AE95" s="47">
        <f>SUMIF(コンシューマー!$B:$B,全体!$G95,コンシューマー!Y:Y)</f>
        <v>0</v>
      </c>
      <c r="AF95" s="47">
        <f>SUMIF(コンシューマー!$B:$B,全体!$G95,コンシューマー!Z:Z)</f>
        <v>0</v>
      </c>
      <c r="AG95" s="47">
        <f>SUMIF(コンシューマー!$B:$B,全体!$G95,コンシューマー!AA:AA)</f>
        <v>0</v>
      </c>
      <c r="AH95" s="47"/>
      <c r="AI95" s="47">
        <v>0</v>
      </c>
      <c r="AJ95" s="47"/>
      <c r="AK95" s="47">
        <v>0</v>
      </c>
      <c r="AL95" s="47">
        <v>0</v>
      </c>
      <c r="AM95" s="47">
        <v>0</v>
      </c>
      <c r="AN95" s="47">
        <v>0</v>
      </c>
      <c r="AO95" s="47">
        <v>0</v>
      </c>
      <c r="AP95" s="47">
        <v>0</v>
      </c>
      <c r="AQ95" s="47">
        <v>0</v>
      </c>
      <c r="AR95" s="47">
        <f>SUMIF(結果貼付!$A:$A,G95,結果貼付!$D:$D)</f>
        <v>0</v>
      </c>
      <c r="AS95" s="47">
        <f t="shared" si="37"/>
        <v>0</v>
      </c>
      <c r="AT95" s="85">
        <f>SUM(SUMIF(コンシューマー!$B:$B,全体!$G95,コンシューマー!AO:AO),SUMIF(コマーシャル!$B:$B,全体!$G95,コマーシャル!AK:AK))</f>
        <v>0</v>
      </c>
      <c r="AU95" s="85">
        <f>SUM(SUMIF(コンシューマー!$B:$B,全体!$G95,コンシューマー!AP:AP),SUMIF(コマーシャル!$B:$B,全体!$G95,コマーシャル!AL:AL))</f>
        <v>0</v>
      </c>
      <c r="AV95" s="85">
        <f>SUM(SUMIF(コンシューマー!$B:$B,全体!$G95,コンシューマー!AQ:AQ),SUMIF(コマーシャル!$B:$B,全体!$G95,コマーシャル!AM:AM))</f>
        <v>0</v>
      </c>
      <c r="AW95" s="85">
        <f>SUM(SUMIF(コンシューマー!$B:$B,全体!$G95,コンシューマー!AR:AR),SUMIF(コマーシャル!$B:$B,全体!$G95,コマーシャル!AN:AN))</f>
        <v>0</v>
      </c>
      <c r="AX95" s="85">
        <f>SUM(SUMIF(コンシューマー!$B:$B,全体!$G95,コンシューマー!AS:AS),SUMIF(コマーシャル!$B:$B,全体!$G95,コマーシャル!AO:AO))</f>
        <v>0</v>
      </c>
      <c r="AY95" s="85">
        <f>SUM(SUMIF(コンシューマー!$B:$B,全体!$G95,コンシューマー!AT:AT),SUMIF(コマーシャル!$B:$B,全体!$G95,コマーシャル!AP:AP))</f>
        <v>0</v>
      </c>
    </row>
    <row r="96" spans="1:52" ht="18.75" outlineLevel="1">
      <c r="A96" s="42">
        <f>SUMIFS(SAP貼付!K:K,SAP貼付!C:C,全体!G96)</f>
        <v>22</v>
      </c>
      <c r="B96" s="42"/>
      <c r="C96" s="42"/>
      <c r="D96" s="42">
        <f t="shared" si="35"/>
        <v>22</v>
      </c>
      <c r="E96" s="42" t="str">
        <f>IFERROR(D96-SUM(#REF!)," ")</f>
        <v xml:space="preserve"> </v>
      </c>
      <c r="G96" s="14" t="s">
        <v>151</v>
      </c>
      <c r="H96" s="14" t="str">
        <f>IFERROR(IF(MATCH($G96,コンシューマー!B:B,0),"Y"),"-")</f>
        <v>Y</v>
      </c>
      <c r="I96" s="14" t="str">
        <f>IFERROR(IF(MATCH($G96,コマーシャル!B:B,0),"Y"),"-")</f>
        <v>-</v>
      </c>
      <c r="J96" s="47">
        <f>SUMIF(コンシューマー!$B:$B,全体!$G96,コンシューマー!D:D)</f>
        <v>0</v>
      </c>
      <c r="K96" s="47">
        <f>SUMIF(コンシューマー!$B:$B,全体!$G96,コンシューマー!E:E)</f>
        <v>0</v>
      </c>
      <c r="L96" s="47">
        <f>SUMIF(コンシューマー!$B:$B,全体!$G96,コンシューマー!F:F)</f>
        <v>0</v>
      </c>
      <c r="M96" s="47">
        <f>SUMIF(コンシューマー!$B:$B,全体!$G96,コンシューマー!G:G)</f>
        <v>0</v>
      </c>
      <c r="N96" s="47">
        <f>SUMIF(コンシューマー!$B:$B,全体!$G96,コンシューマー!H:H)</f>
        <v>0</v>
      </c>
      <c r="O96" s="47">
        <f>SUMIF(コンシューマー!$B:$B,全体!$G96,コンシューマー!I:I)</f>
        <v>2</v>
      </c>
      <c r="P96" s="47">
        <f>SUMIF(コンシューマー!$B:$B,全体!$G96,コンシューマー!J:J)</f>
        <v>44</v>
      </c>
      <c r="Q96" s="47">
        <f>SUMIF(コンシューマー!$B:$B,全体!$G96,コンシューマー!K:K)</f>
        <v>64</v>
      </c>
      <c r="R96" s="47">
        <f>SUMIF(コンシューマー!$B:$B,全体!$G96,コンシューマー!L:L)</f>
        <v>53</v>
      </c>
      <c r="S96" s="47">
        <f>SUMIF(コンシューマー!$B:$B,全体!$G96,コンシューマー!M:M)</f>
        <v>32</v>
      </c>
      <c r="T96" s="47">
        <f>SUMIF(コンシューマー!$B:$B,全体!$G96,コンシューマー!N:N)</f>
        <v>31</v>
      </c>
      <c r="U96" s="47">
        <f>SUMIF(コンシューマー!$B:$B,全体!$G96,コンシューマー!O:O)</f>
        <v>32</v>
      </c>
      <c r="V96" s="47">
        <f>SUMIF(コンシューマー!$B:$B,全体!$G96,コンシューマー!P:P)</f>
        <v>19</v>
      </c>
      <c r="W96" s="47">
        <f>SUMIF(コンシューマー!$B:$B,全体!$G96,コンシューマー!Q:Q)</f>
        <v>60</v>
      </c>
      <c r="X96" s="47">
        <f>SUMIF(コンシューマー!$B:$B,全体!$G96,コンシューマー!R:R)</f>
        <v>51</v>
      </c>
      <c r="Y96" s="47">
        <f>SUMIF(コンシューマー!$B:$B,全体!$G96,コンシューマー!S:S)</f>
        <v>0</v>
      </c>
      <c r="Z96" s="47">
        <f>SUMIF(コンシューマー!$B:$B,全体!$G96,コンシューマー!T:T)</f>
        <v>17</v>
      </c>
      <c r="AA96" s="47">
        <f>SUMIF(コンシューマー!$B:$B,全体!$G96,コンシューマー!U:U)</f>
        <v>2</v>
      </c>
      <c r="AB96" s="47">
        <f>SUMIF(コンシューマー!$B:$B,全体!$G96,コンシューマー!V:V)</f>
        <v>21</v>
      </c>
      <c r="AC96" s="47">
        <f>SUMIF(コンシューマー!$B:$B,全体!$G96,コンシューマー!W:W)</f>
        <v>3</v>
      </c>
      <c r="AD96" s="47">
        <f>SUMIF(コンシューマー!$B:$B,全体!$G96,コンシューマー!X:X)</f>
        <v>6</v>
      </c>
      <c r="AE96" s="47">
        <f>SUMIF(コンシューマー!$B:$B,全体!$G96,コンシューマー!Y:Y)</f>
        <v>2</v>
      </c>
      <c r="AF96" s="47">
        <f>SUMIF(コンシューマー!$B:$B,全体!$G96,コンシューマー!Z:Z)</f>
        <v>6</v>
      </c>
      <c r="AG96" s="47">
        <f>SUMIF(コンシューマー!$B:$B,全体!$G96,コンシューマー!AA:AA)</f>
        <v>0</v>
      </c>
      <c r="AH96" s="47"/>
      <c r="AI96" s="47">
        <v>0</v>
      </c>
      <c r="AJ96" s="47"/>
      <c r="AK96" s="47">
        <v>0</v>
      </c>
      <c r="AL96" s="47">
        <v>0</v>
      </c>
      <c r="AM96" s="47">
        <v>0</v>
      </c>
      <c r="AN96" s="47">
        <v>0</v>
      </c>
      <c r="AO96" s="47">
        <v>0</v>
      </c>
      <c r="AP96" s="47">
        <v>0</v>
      </c>
      <c r="AQ96" s="47">
        <v>0</v>
      </c>
      <c r="AR96" s="47">
        <f>SUMIF(結果貼付!$A:$A,G96,結果貼付!$D:$D)</f>
        <v>0</v>
      </c>
      <c r="AS96" s="47">
        <f t="shared" si="37"/>
        <v>0</v>
      </c>
      <c r="AT96" s="85">
        <f>SUM(SUMIF(コンシューマー!$B:$B,全体!$G96,コンシューマー!AO:AO),SUMIF(コマーシャル!$B:$B,全体!$G96,コマーシャル!AK:AK))</f>
        <v>0</v>
      </c>
      <c r="AU96" s="85">
        <f>SUM(SUMIF(コンシューマー!$B:$B,全体!$G96,コンシューマー!AP:AP),SUMIF(コマーシャル!$B:$B,全体!$G96,コマーシャル!AL:AL))</f>
        <v>0</v>
      </c>
      <c r="AV96" s="85">
        <f>SUM(SUMIF(コンシューマー!$B:$B,全体!$G96,コンシューマー!AQ:AQ),SUMIF(コマーシャル!$B:$B,全体!$G96,コマーシャル!AM:AM))</f>
        <v>0</v>
      </c>
      <c r="AW96" s="85">
        <f>SUM(SUMIF(コンシューマー!$B:$B,全体!$G96,コンシューマー!AR:AR),SUMIF(コマーシャル!$B:$B,全体!$G96,コマーシャル!AN:AN))</f>
        <v>0</v>
      </c>
      <c r="AX96" s="85">
        <f>SUM(SUMIF(コンシューマー!$B:$B,全体!$G96,コンシューマー!AS:AS),SUMIF(コマーシャル!$B:$B,全体!$G96,コマーシャル!AO:AO))</f>
        <v>0</v>
      </c>
      <c r="AY96" s="85">
        <f>SUM(SUMIF(コンシューマー!$B:$B,全体!$G96,コンシューマー!AT:AT),SUMIF(コマーシャル!$B:$B,全体!$G96,コマーシャル!AP:AP))</f>
        <v>0</v>
      </c>
    </row>
    <row r="97" spans="1:51" ht="18.75" outlineLevel="1">
      <c r="A97" s="42">
        <f>SUMIFS(SAP貼付!K:K,SAP貼付!C:C,全体!G97)</f>
        <v>36</v>
      </c>
      <c r="B97" s="42"/>
      <c r="C97" s="42"/>
      <c r="D97" s="42">
        <f t="shared" si="35"/>
        <v>36</v>
      </c>
      <c r="E97" s="42" t="str">
        <f>IFERROR(D97-SUM(#REF!)," ")</f>
        <v xml:space="preserve"> </v>
      </c>
      <c r="G97" s="14" t="s">
        <v>152</v>
      </c>
      <c r="H97" s="14" t="str">
        <f>IFERROR(IF(MATCH($G97,コンシューマー!B:B,0),"Y"),"-")</f>
        <v>Y</v>
      </c>
      <c r="I97" s="14" t="str">
        <f>IFERROR(IF(MATCH($G97,コマーシャル!B:B,0),"Y"),"-")</f>
        <v>-</v>
      </c>
      <c r="J97" s="47">
        <f>SUMIF(コンシューマー!$B:$B,全体!$G97,コンシューマー!D:D)</f>
        <v>0</v>
      </c>
      <c r="K97" s="47">
        <f>SUMIF(コンシューマー!$B:$B,全体!$G97,コンシューマー!E:E)</f>
        <v>0</v>
      </c>
      <c r="L97" s="47">
        <f>SUMIF(コンシューマー!$B:$B,全体!$G97,コンシューマー!F:F)</f>
        <v>0</v>
      </c>
      <c r="M97" s="47">
        <f>SUMIF(コンシューマー!$B:$B,全体!$G97,コンシューマー!G:G)</f>
        <v>0</v>
      </c>
      <c r="N97" s="47">
        <f>SUMIF(コンシューマー!$B:$B,全体!$G97,コンシューマー!H:H)</f>
        <v>0</v>
      </c>
      <c r="O97" s="47">
        <f>SUMIF(コンシューマー!$B:$B,全体!$G97,コンシューマー!I:I)</f>
        <v>40</v>
      </c>
      <c r="P97" s="47">
        <f>SUMIF(コンシューマー!$B:$B,全体!$G97,コンシューマー!J:J)</f>
        <v>74</v>
      </c>
      <c r="Q97" s="47">
        <f>SUMIF(コンシューマー!$B:$B,全体!$G97,コンシューマー!K:K)</f>
        <v>88</v>
      </c>
      <c r="R97" s="47">
        <f>SUMIF(コンシューマー!$B:$B,全体!$G97,コンシューマー!L:L)</f>
        <v>38</v>
      </c>
      <c r="S97" s="47">
        <f>SUMIF(コンシューマー!$B:$B,全体!$G97,コンシューマー!M:M)</f>
        <v>27</v>
      </c>
      <c r="T97" s="47">
        <f>SUMIF(コンシューマー!$B:$B,全体!$G97,コンシューマー!N:N)</f>
        <v>30</v>
      </c>
      <c r="U97" s="47">
        <f>SUMIF(コンシューマー!$B:$B,全体!$G97,コンシューマー!O:O)</f>
        <v>88</v>
      </c>
      <c r="V97" s="47">
        <f>SUMIF(コンシューマー!$B:$B,全体!$G97,コンシューマー!P:P)</f>
        <v>48</v>
      </c>
      <c r="W97" s="47">
        <f>SUMIF(コンシューマー!$B:$B,全体!$G97,コンシューマー!Q:Q)</f>
        <v>37</v>
      </c>
      <c r="X97" s="47">
        <f>SUMIF(コンシューマー!$B:$B,全体!$G97,コンシューマー!R:R)</f>
        <v>31</v>
      </c>
      <c r="Y97" s="47">
        <f>SUMIF(コンシューマー!$B:$B,全体!$G97,コンシューマー!S:S)</f>
        <v>76</v>
      </c>
      <c r="Z97" s="47">
        <f>SUMIF(コンシューマー!$B:$B,全体!$G97,コンシューマー!T:T)</f>
        <v>45</v>
      </c>
      <c r="AA97" s="47">
        <f>SUMIF(コンシューマー!$B:$B,全体!$G97,コンシューマー!U:U)</f>
        <v>83</v>
      </c>
      <c r="AB97" s="47">
        <f>SUMIF(コンシューマー!$B:$B,全体!$G97,コンシューマー!V:V)</f>
        <v>31</v>
      </c>
      <c r="AC97" s="47">
        <f>SUMIF(コンシューマー!$B:$B,全体!$G97,コンシューマー!W:W)</f>
        <v>14</v>
      </c>
      <c r="AD97" s="47">
        <f>SUMIF(コンシューマー!$B:$B,全体!$G97,コンシューマー!X:X)</f>
        <v>1</v>
      </c>
      <c r="AE97" s="47">
        <f>SUMIF(コンシューマー!$B:$B,全体!$G97,コンシューマー!Y:Y)</f>
        <v>3</v>
      </c>
      <c r="AF97" s="47">
        <f>SUMIF(コンシューマー!$B:$B,全体!$G97,コンシューマー!Z:Z)</f>
        <v>27</v>
      </c>
      <c r="AG97" s="47">
        <f>SUMIF(コンシューマー!$B:$B,全体!$G97,コンシューマー!AA:AA)</f>
        <v>20</v>
      </c>
      <c r="AH97" s="47"/>
      <c r="AI97" s="47">
        <v>1</v>
      </c>
      <c r="AJ97" s="47"/>
      <c r="AK97" s="47">
        <v>0</v>
      </c>
      <c r="AL97" s="47">
        <v>0</v>
      </c>
      <c r="AM97" s="47">
        <v>0</v>
      </c>
      <c r="AN97" s="47">
        <v>0</v>
      </c>
      <c r="AO97" s="47">
        <v>0</v>
      </c>
      <c r="AP97" s="47">
        <v>0</v>
      </c>
      <c r="AQ97" s="47">
        <v>0</v>
      </c>
      <c r="AR97" s="47">
        <f>SUMIF(結果貼付!$A:$A,G97,結果貼付!$D:$D)</f>
        <v>0</v>
      </c>
      <c r="AS97" s="47">
        <f t="shared" si="37"/>
        <v>0</v>
      </c>
      <c r="AT97" s="85">
        <f>SUM(SUMIF(コンシューマー!$B:$B,全体!$G97,コンシューマー!AO:AO),SUMIF(コマーシャル!$B:$B,全体!$G97,コマーシャル!AK:AK))</f>
        <v>0</v>
      </c>
      <c r="AU97" s="85">
        <f>SUM(SUMIF(コンシューマー!$B:$B,全体!$G97,コンシューマー!AP:AP),SUMIF(コマーシャル!$B:$B,全体!$G97,コマーシャル!AL:AL))</f>
        <v>0</v>
      </c>
      <c r="AV97" s="85">
        <f>SUM(SUMIF(コンシューマー!$B:$B,全体!$G97,コンシューマー!AQ:AQ),SUMIF(コマーシャル!$B:$B,全体!$G97,コマーシャル!AM:AM))</f>
        <v>0</v>
      </c>
      <c r="AW97" s="85">
        <f>SUM(SUMIF(コンシューマー!$B:$B,全体!$G97,コンシューマー!AR:AR),SUMIF(コマーシャル!$B:$B,全体!$G97,コマーシャル!AN:AN))</f>
        <v>0</v>
      </c>
      <c r="AX97" s="85">
        <f>SUM(SUMIF(コンシューマー!$B:$B,全体!$G97,コンシューマー!AS:AS),SUMIF(コマーシャル!$B:$B,全体!$G97,コマーシャル!AO:AO))</f>
        <v>0</v>
      </c>
      <c r="AY97" s="85">
        <f>SUM(SUMIF(コンシューマー!$B:$B,全体!$G97,コンシューマー!AT:AT),SUMIF(コマーシャル!$B:$B,全体!$G97,コマーシャル!AP:AP))</f>
        <v>0</v>
      </c>
    </row>
    <row r="98" spans="1:51" ht="18.75" outlineLevel="1">
      <c r="A98" s="42">
        <f>SUMIFS(SAP貼付!K:K,SAP貼付!C:C,全体!G98)</f>
        <v>40</v>
      </c>
      <c r="B98" s="42"/>
      <c r="C98" s="42"/>
      <c r="D98" s="42">
        <f t="shared" si="35"/>
        <v>40</v>
      </c>
      <c r="E98" s="42" t="str">
        <f>IFERROR(D98-SUM(#REF!)," ")</f>
        <v xml:space="preserve"> </v>
      </c>
      <c r="G98" s="8" t="s">
        <v>153</v>
      </c>
      <c r="H98" s="14" t="str">
        <f>IFERROR(IF(MATCH($G98,コンシューマー!B:B,0),"Y"),"-")</f>
        <v>Y</v>
      </c>
      <c r="I98" s="14" t="str">
        <f>IFERROR(IF(MATCH($G98,コマーシャル!B:B,0),"Y"),"-")</f>
        <v>-</v>
      </c>
      <c r="J98" s="47">
        <f>SUMIF(コンシューマー!$B:$B,全体!$G98,コンシューマー!D:D)</f>
        <v>0</v>
      </c>
      <c r="K98" s="47">
        <f>SUMIF(コンシューマー!$B:$B,全体!$G98,コンシューマー!E:E)</f>
        <v>0</v>
      </c>
      <c r="L98" s="47">
        <f>SUMIF(コンシューマー!$B:$B,全体!$G98,コンシューマー!F:F)</f>
        <v>0</v>
      </c>
      <c r="M98" s="47">
        <f>SUMIF(コンシューマー!$B:$B,全体!$G98,コンシューマー!G:G)</f>
        <v>432</v>
      </c>
      <c r="N98" s="47">
        <f>SUMIF(コンシューマー!$B:$B,全体!$G98,コンシューマー!H:H)</f>
        <v>476</v>
      </c>
      <c r="O98" s="47">
        <f>SUMIF(コンシューマー!$B:$B,全体!$G98,コンシューマー!I:I)</f>
        <v>509</v>
      </c>
      <c r="P98" s="47">
        <f>SUMIF(コンシューマー!$B:$B,全体!$G98,コンシューマー!J:J)</f>
        <v>617</v>
      </c>
      <c r="Q98" s="47">
        <f>SUMIF(コンシューマー!$B:$B,全体!$G98,コンシューマー!K:K)</f>
        <v>292</v>
      </c>
      <c r="R98" s="47">
        <f>SUMIF(コンシューマー!$B:$B,全体!$G98,コンシューマー!L:L)</f>
        <v>317</v>
      </c>
      <c r="S98" s="47">
        <f>SUMIF(コンシューマー!$B:$B,全体!$G98,コンシューマー!M:M)</f>
        <v>223</v>
      </c>
      <c r="T98" s="47">
        <f>SUMIF(コンシューマー!$B:$B,全体!$G98,コンシューマー!N:N)</f>
        <v>262</v>
      </c>
      <c r="U98" s="47">
        <f>SUMIF(コンシューマー!$B:$B,全体!$G98,コンシューマー!O:O)</f>
        <v>231</v>
      </c>
      <c r="V98" s="47">
        <f>SUMIF(コンシューマー!$B:$B,全体!$G98,コンシューマー!P:P)</f>
        <v>118</v>
      </c>
      <c r="W98" s="47">
        <f>SUMIF(コンシューマー!$B:$B,全体!$G98,コンシューマー!Q:Q)</f>
        <v>226</v>
      </c>
      <c r="X98" s="47">
        <f>SUMIF(コンシューマー!$B:$B,全体!$G98,コンシューマー!R:R)</f>
        <v>231</v>
      </c>
      <c r="Y98" s="47">
        <f>SUMIF(コンシューマー!$B:$B,全体!$G98,コンシューマー!S:S)</f>
        <v>36</v>
      </c>
      <c r="Z98" s="47">
        <f>SUMIF(コンシューマー!$B:$B,全体!$G98,コンシューマー!T:T)</f>
        <v>60</v>
      </c>
      <c r="AA98" s="47">
        <f>SUMIF(コンシューマー!$B:$B,全体!$G98,コンシューマー!U:U)</f>
        <v>72</v>
      </c>
      <c r="AB98" s="47">
        <f>SUMIF(コンシューマー!$B:$B,全体!$G98,コンシューマー!V:V)</f>
        <v>99</v>
      </c>
      <c r="AC98" s="47">
        <f>SUMIF(コンシューマー!$B:$B,全体!$G98,コンシューマー!W:W)</f>
        <v>30</v>
      </c>
      <c r="AD98" s="47">
        <f>SUMIF(コンシューマー!$B:$B,全体!$G98,コンシューマー!X:X)</f>
        <v>0</v>
      </c>
      <c r="AE98" s="47">
        <f>SUMIF(コンシューマー!$B:$B,全体!$G98,コンシューマー!Y:Y)</f>
        <v>-1</v>
      </c>
      <c r="AF98" s="47">
        <f>SUMIF(コンシューマー!$B:$B,全体!$G98,コンシューマー!Z:Z)</f>
        <v>0</v>
      </c>
      <c r="AG98" s="47">
        <f>SUMIF(コンシューマー!$B:$B,全体!$G98,コンシューマー!AA:AA)</f>
        <v>0</v>
      </c>
      <c r="AH98" s="47"/>
      <c r="AI98" s="47">
        <v>0</v>
      </c>
      <c r="AJ98" s="47"/>
      <c r="AK98" s="47">
        <v>0</v>
      </c>
      <c r="AL98" s="47">
        <v>0</v>
      </c>
      <c r="AM98" s="47">
        <v>0</v>
      </c>
      <c r="AN98" s="47">
        <v>0</v>
      </c>
      <c r="AO98" s="47">
        <v>0</v>
      </c>
      <c r="AP98" s="47">
        <v>0</v>
      </c>
      <c r="AQ98" s="47">
        <v>-1</v>
      </c>
      <c r="AR98" s="47">
        <f>SUMIF(結果貼付!$A:$A,G98,結果貼付!$D:$D)</f>
        <v>0</v>
      </c>
      <c r="AS98" s="47">
        <f t="shared" si="37"/>
        <v>0</v>
      </c>
      <c r="AT98" s="85">
        <f>SUM(SUMIF(コンシューマー!$B:$B,全体!$G98,コンシューマー!AO:AO),SUMIF(コマーシャル!$B:$B,全体!$G98,コマーシャル!AK:AK))</f>
        <v>0</v>
      </c>
      <c r="AU98" s="85">
        <f>SUM(SUMIF(コンシューマー!$B:$B,全体!$G98,コンシューマー!AP:AP),SUMIF(コマーシャル!$B:$B,全体!$G98,コマーシャル!AL:AL))</f>
        <v>0</v>
      </c>
      <c r="AV98" s="85">
        <f>SUM(SUMIF(コンシューマー!$B:$B,全体!$G98,コンシューマー!AQ:AQ),SUMIF(コマーシャル!$B:$B,全体!$G98,コマーシャル!AM:AM))</f>
        <v>0</v>
      </c>
      <c r="AW98" s="85">
        <f>SUM(SUMIF(コンシューマー!$B:$B,全体!$G98,コンシューマー!AR:AR),SUMIF(コマーシャル!$B:$B,全体!$G98,コマーシャル!AN:AN))</f>
        <v>0</v>
      </c>
      <c r="AX98" s="85">
        <f>SUM(SUMIF(コンシューマー!$B:$B,全体!$G98,コンシューマー!AS:AS),SUMIF(コマーシャル!$B:$B,全体!$G98,コマーシャル!AO:AO))</f>
        <v>0</v>
      </c>
      <c r="AY98" s="85">
        <f>SUM(SUMIF(コンシューマー!$B:$B,全体!$G98,コンシューマー!AT:AT),SUMIF(コマーシャル!$B:$B,全体!$G98,コマーシャル!AP:AP))</f>
        <v>0</v>
      </c>
    </row>
    <row r="99" spans="1:51" ht="18.75" outlineLevel="1">
      <c r="A99" s="42">
        <f>SUMIFS(SAP貼付!K:K,SAP貼付!C:C,全体!G99)</f>
        <v>1</v>
      </c>
      <c r="B99" s="42"/>
      <c r="C99" s="42"/>
      <c r="D99" s="42">
        <f t="shared" si="35"/>
        <v>1</v>
      </c>
      <c r="E99" s="42" t="str">
        <f>IFERROR(D99-SUM(#REF!)," ")</f>
        <v xml:space="preserve"> </v>
      </c>
      <c r="G99" s="8" t="s">
        <v>154</v>
      </c>
      <c r="H99" s="8" t="str">
        <f>IFERROR(IF(MATCH($G99,コンシューマー!B:B,0),"Y"),"-")</f>
        <v>Y</v>
      </c>
      <c r="I99" s="8" t="str">
        <f>IFERROR(IF(MATCH($G99,コマーシャル!B:B,0),"Y"),"-")</f>
        <v>-</v>
      </c>
      <c r="J99" s="47">
        <f>SUMIF(コンシューマー!$B:$B,全体!$G99,コンシューマー!D:D)</f>
        <v>0</v>
      </c>
      <c r="K99" s="47">
        <f>SUMIF(コンシューマー!$B:$B,全体!$G99,コンシューマー!E:E)</f>
        <v>0</v>
      </c>
      <c r="L99" s="47">
        <f>SUMIF(コンシューマー!$B:$B,全体!$G99,コンシューマー!F:F)</f>
        <v>0</v>
      </c>
      <c r="M99" s="47">
        <f>SUMIF(コンシューマー!$B:$B,全体!$G99,コンシューマー!G:G)</f>
        <v>53</v>
      </c>
      <c r="N99" s="47">
        <f>SUMIF(コンシューマー!$B:$B,全体!$G99,コンシューマー!H:H)</f>
        <v>133</v>
      </c>
      <c r="O99" s="47">
        <f>SUMIF(コンシューマー!$B:$B,全体!$G99,コンシューマー!I:I)</f>
        <v>100</v>
      </c>
      <c r="P99" s="47">
        <f>SUMIF(コンシューマー!$B:$B,全体!$G99,コンシューマー!J:J)</f>
        <v>91</v>
      </c>
      <c r="Q99" s="47">
        <f>SUMIF(コンシューマー!$B:$B,全体!$G99,コンシューマー!K:K)</f>
        <v>75</v>
      </c>
      <c r="R99" s="47">
        <f>SUMIF(コンシューマー!$B:$B,全体!$G99,コンシューマー!L:L)</f>
        <v>69</v>
      </c>
      <c r="S99" s="47">
        <f>SUMIF(コンシューマー!$B:$B,全体!$G99,コンシューマー!M:M)</f>
        <v>62</v>
      </c>
      <c r="T99" s="47">
        <f>SUMIF(コンシューマー!$B:$B,全体!$G99,コンシューマー!N:N)</f>
        <v>56</v>
      </c>
      <c r="U99" s="47">
        <f>SUMIF(コンシューマー!$B:$B,全体!$G99,コンシューマー!O:O)</f>
        <v>40</v>
      </c>
      <c r="V99" s="47">
        <f>SUMIF(コンシューマー!$B:$B,全体!$G99,コンシューマー!P:P)</f>
        <v>32</v>
      </c>
      <c r="W99" s="47">
        <f>SUMIF(コンシューマー!$B:$B,全体!$G99,コンシューマー!Q:Q)</f>
        <v>51</v>
      </c>
      <c r="X99" s="47">
        <f>SUMIF(コンシューマー!$B:$B,全体!$G99,コンシューマー!R:R)</f>
        <v>59</v>
      </c>
      <c r="Y99" s="47">
        <f>SUMIF(コンシューマー!$B:$B,全体!$G99,コンシューマー!S:S)</f>
        <v>1</v>
      </c>
      <c r="Z99" s="47">
        <f>SUMIF(コンシューマー!$B:$B,全体!$G99,コンシューマー!T:T)</f>
        <v>8</v>
      </c>
      <c r="AA99" s="47">
        <f>SUMIF(コンシューマー!$B:$B,全体!$G99,コンシューマー!U:U)</f>
        <v>3</v>
      </c>
      <c r="AB99" s="47">
        <f>SUMIF(コンシューマー!$B:$B,全体!$G99,コンシューマー!V:V)</f>
        <v>2</v>
      </c>
      <c r="AC99" s="47">
        <f>SUMIF(コンシューマー!$B:$B,全体!$G99,コンシューマー!W:W)</f>
        <v>10</v>
      </c>
      <c r="AD99" s="47">
        <f>SUMIF(コンシューマー!$B:$B,全体!$G99,コンシューマー!X:X)</f>
        <v>0</v>
      </c>
      <c r="AE99" s="47">
        <f>SUMIF(コンシューマー!$B:$B,全体!$G99,コンシューマー!Y:Y)</f>
        <v>0</v>
      </c>
      <c r="AF99" s="47">
        <f>SUMIF(コンシューマー!$B:$B,全体!$G99,コンシューマー!Z:Z)</f>
        <v>0</v>
      </c>
      <c r="AG99" s="47">
        <f>SUMIF(コンシューマー!$B:$B,全体!$G99,コンシューマー!AA:AA)</f>
        <v>0</v>
      </c>
      <c r="AH99" s="47"/>
      <c r="AI99" s="47">
        <v>0</v>
      </c>
      <c r="AJ99" s="47"/>
      <c r="AK99" s="47">
        <v>0</v>
      </c>
      <c r="AL99" s="47">
        <v>0</v>
      </c>
      <c r="AM99" s="47">
        <v>0</v>
      </c>
      <c r="AN99" s="47">
        <v>0</v>
      </c>
      <c r="AO99" s="47">
        <v>0</v>
      </c>
      <c r="AP99" s="47">
        <v>0</v>
      </c>
      <c r="AQ99" s="47">
        <v>0</v>
      </c>
      <c r="AR99" s="47">
        <f>SUMIF(結果貼付!$A:$A,G99,結果貼付!$D:$D)</f>
        <v>0</v>
      </c>
      <c r="AS99" s="47">
        <f t="shared" si="37"/>
        <v>0</v>
      </c>
      <c r="AT99" s="85">
        <f>SUM(SUMIF(コンシューマー!$B:$B,全体!$G99,コンシューマー!AO:AO),SUMIF(コマーシャル!$B:$B,全体!$G99,コマーシャル!AK:AK))</f>
        <v>0</v>
      </c>
      <c r="AU99" s="85">
        <f>SUM(SUMIF(コンシューマー!$B:$B,全体!$G99,コンシューマー!AP:AP),SUMIF(コマーシャル!$B:$B,全体!$G99,コマーシャル!AL:AL))</f>
        <v>0</v>
      </c>
      <c r="AV99" s="85">
        <f>SUM(SUMIF(コンシューマー!$B:$B,全体!$G99,コンシューマー!AQ:AQ),SUMIF(コマーシャル!$B:$B,全体!$G99,コマーシャル!AM:AM))</f>
        <v>0</v>
      </c>
      <c r="AW99" s="85">
        <f>SUM(SUMIF(コンシューマー!$B:$B,全体!$G99,コンシューマー!AR:AR),SUMIF(コマーシャル!$B:$B,全体!$G99,コマーシャル!AN:AN))</f>
        <v>0</v>
      </c>
      <c r="AX99" s="85">
        <f>SUM(SUMIF(コンシューマー!$B:$B,全体!$G99,コンシューマー!AS:AS),SUMIF(コマーシャル!$B:$B,全体!$G99,コマーシャル!AO:AO))</f>
        <v>0</v>
      </c>
      <c r="AY99" s="85">
        <f>SUM(SUMIF(コンシューマー!$B:$B,全体!$G99,コンシューマー!AT:AT),SUMIF(コマーシャル!$B:$B,全体!$G99,コマーシャル!AP:AP))</f>
        <v>0</v>
      </c>
    </row>
    <row r="100" spans="1:51" ht="18.75" outlineLevel="1">
      <c r="A100" s="42">
        <f>SUMIFS(SAP貼付!K:K,SAP貼付!C:C,全体!G100)</f>
        <v>2238</v>
      </c>
      <c r="B100" s="42"/>
      <c r="C100" s="42"/>
      <c r="D100" s="42">
        <f>SUM(A100:C100)</f>
        <v>2238</v>
      </c>
      <c r="E100" s="42" t="str">
        <f>IFERROR(D100-SUM(#REF!)," ")</f>
        <v xml:space="preserve"> </v>
      </c>
      <c r="G100" s="8" t="s">
        <v>155</v>
      </c>
      <c r="H100" s="8" t="str">
        <f>IFERROR(IF(MATCH($G100,コンシューマー!B:B,0),"Y"),"-")</f>
        <v>Y</v>
      </c>
      <c r="I100" s="8" t="str">
        <f>IFERROR(IF(MATCH($G100,コマーシャル!B:B,0),"Y"),"-")</f>
        <v>Y</v>
      </c>
      <c r="J100" s="47">
        <f>SUMIF(コンシューマー!$B:$B,全体!$G100,コンシューマー!D:D)</f>
        <v>0</v>
      </c>
      <c r="K100" s="47">
        <f>SUMIF(コンシューマー!$B:$B,全体!$G100,コンシューマー!E:E)</f>
        <v>0</v>
      </c>
      <c r="L100" s="47">
        <f>SUMIF(コンシューマー!$B:$B,全体!$G100,コンシューマー!F:F)</f>
        <v>0</v>
      </c>
      <c r="M100" s="47">
        <f>SUMIF(コンシューマー!$B:$B,全体!$G100,コンシューマー!G:G)</f>
        <v>0</v>
      </c>
      <c r="N100" s="47">
        <f>SUMIF(コンシューマー!$B:$B,全体!$G100,コンシューマー!H:H)</f>
        <v>0</v>
      </c>
      <c r="O100" s="47">
        <f>SUMIF(コンシューマー!$B:$B,全体!$G100,コンシューマー!I:I)</f>
        <v>1705</v>
      </c>
      <c r="P100" s="47">
        <f>SUMIF(コンシューマー!$B:$B,全体!$G100,コンシューマー!J:J)</f>
        <v>5698</v>
      </c>
      <c r="Q100" s="47">
        <f>SUMIF(コンシューマー!$B:$B,全体!$G100,コンシューマー!K:K)</f>
        <v>5954</v>
      </c>
      <c r="R100" s="47">
        <f>SUMIF(コンシューマー!$B:$B,全体!$G100,コンシューマー!L:L)</f>
        <v>5821</v>
      </c>
      <c r="S100" s="47">
        <f>SUMIF(コンシューマー!$B:$B,全体!$G100,コンシューマー!M:M)</f>
        <v>4824</v>
      </c>
      <c r="T100" s="47">
        <f>SUMIF(コンシューマー!$B:$B,全体!$G100,コンシューマー!N:N)</f>
        <v>4887</v>
      </c>
      <c r="U100" s="47">
        <f>SUMIF(コンシューマー!$B:$B,全体!$G100,コンシューマー!O:O)</f>
        <v>6648</v>
      </c>
      <c r="V100" s="47">
        <f>SUMIF(コンシューマー!$B:$B,全体!$G100,コンシューマー!P:P)</f>
        <v>3573</v>
      </c>
      <c r="W100" s="47">
        <f>SUMIF(コンシューマー!$B:$B,全体!$G100,コンシューマー!Q:Q)</f>
        <v>4561</v>
      </c>
      <c r="X100" s="47">
        <f>SUMIF(コンシューマー!$B:$B,全体!$G100,コンシューマー!R:R)</f>
        <v>5986</v>
      </c>
      <c r="Y100" s="47">
        <f>SUMIF(コンシューマー!$B:$B,全体!$G100,コンシューマー!S:S)</f>
        <v>5158</v>
      </c>
      <c r="Z100" s="47">
        <f>SUMIF(コンシューマー!$B:$B,全体!$G100,コンシューマー!T:T)</f>
        <v>8660</v>
      </c>
      <c r="AA100" s="47">
        <f>SUMIF(コンシューマー!$B:$B,全体!$G100,コンシューマー!U:U)</f>
        <v>7377</v>
      </c>
      <c r="AB100" s="47">
        <f>SUMIF(コンシューマー!$B:$B,全体!$G100,コンシューマー!V:V)</f>
        <v>8679</v>
      </c>
      <c r="AC100" s="47">
        <f>SUMIF(コンシューマー!$B:$B,全体!$G100,コンシューマー!W:W)</f>
        <v>9754</v>
      </c>
      <c r="AD100" s="47">
        <f>SUMIF(コンシューマー!$B:$B,全体!$G100,コンシューマー!X:X)</f>
        <v>4117</v>
      </c>
      <c r="AE100" s="47">
        <f>SUMIF(コンシューマー!$B:$B,全体!$G100,コンシューマー!Y:Y)</f>
        <v>3218</v>
      </c>
      <c r="AF100" s="47">
        <f>SUMIF(コンシューマー!$B:$B,全体!$G100,コンシューマー!Z:Z)</f>
        <v>3245</v>
      </c>
      <c r="AG100" s="47">
        <f>SUMIF(コンシューマー!$B:$B,全体!$G100,コンシューマー!AA:AA)</f>
        <v>3730</v>
      </c>
      <c r="AH100" s="47"/>
      <c r="AI100" s="47">
        <v>1674</v>
      </c>
      <c r="AJ100" s="47"/>
      <c r="AK100" s="47">
        <v>581</v>
      </c>
      <c r="AL100" s="47">
        <v>742.25806451612902</v>
      </c>
      <c r="AM100" s="47">
        <v>364.70749999999998</v>
      </c>
      <c r="AN100" s="47">
        <v>147</v>
      </c>
      <c r="AO100" s="47">
        <v>804</v>
      </c>
      <c r="AP100" s="47">
        <v>652</v>
      </c>
      <c r="AQ100" s="47">
        <v>454</v>
      </c>
      <c r="AR100" s="47">
        <f>SUMIF(結果貼付!$A:$A,G100,結果貼付!$D:$D)</f>
        <v>95</v>
      </c>
      <c r="AS100" s="47">
        <f t="shared" si="37"/>
        <v>203.57142857142856</v>
      </c>
      <c r="AT100" s="85">
        <f>SUM(SUMIF(コンシューマー!$B:$B,全体!$G100,コンシューマー!AO:AO),SUMIF(コマーシャル!$B:$B,全体!$G100,コマーシャル!AK:AK))</f>
        <v>250</v>
      </c>
      <c r="AU100" s="85">
        <f>SUM(SUMIF(コンシューマー!$B:$B,全体!$G100,コンシューマー!AP:AP),SUMIF(コマーシャル!$B:$B,全体!$G100,コマーシャル!AL:AL))</f>
        <v>298</v>
      </c>
      <c r="AV100" s="85">
        <f>SUM(SUMIF(コンシューマー!$B:$B,全体!$G100,コンシューマー!AQ:AQ),SUMIF(コマーシャル!$B:$B,全体!$G100,コマーシャル!AM:AM))</f>
        <v>254.06692276134709</v>
      </c>
      <c r="AW100" s="85">
        <f>SUM(SUMIF(コンシューマー!$B:$B,全体!$G100,コンシューマー!AR:AR),SUMIF(コマーシャル!$B:$B,全体!$G100,コマーシャル!AN:AN))</f>
        <v>249.24418752097861</v>
      </c>
      <c r="AX100" s="85">
        <f>SUM(SUMIF(コンシューマー!$B:$B,全体!$G100,コンシューマー!AS:AS),SUMIF(コマーシャル!$B:$B,全体!$G100,コマーシャル!AO:AO))</f>
        <v>217.25516726960802</v>
      </c>
      <c r="AY100" s="85">
        <f>SUM(SUMIF(コンシューマー!$B:$B,全体!$G100,コンシューマー!AT:AT),SUMIF(コマーシャル!$B:$B,全体!$G100,コマーシャル!AP:AP))</f>
        <v>215.38837131242309</v>
      </c>
    </row>
    <row r="101" spans="1:51" ht="18.75" outlineLevel="1">
      <c r="A101" s="42">
        <f>SUMIFS(SAP貼付!K:K,SAP貼付!C:C,全体!G101)</f>
        <v>2304</v>
      </c>
      <c r="B101" s="42"/>
      <c r="C101" s="42"/>
      <c r="D101" s="42">
        <f t="shared" si="35"/>
        <v>2304</v>
      </c>
      <c r="E101" s="42" t="str">
        <f>IFERROR(D101-SUM(#REF!)," ")</f>
        <v xml:space="preserve"> </v>
      </c>
      <c r="G101" s="8" t="s">
        <v>156</v>
      </c>
      <c r="H101" s="8" t="str">
        <f>IFERROR(IF(MATCH($G101,コンシューマー!B:B,0),"Y"),"-")</f>
        <v>Y</v>
      </c>
      <c r="I101" s="8" t="str">
        <f>IFERROR(IF(MATCH($G101,コマーシャル!B:B,0),"Y"),"-")</f>
        <v>Y</v>
      </c>
      <c r="J101" s="47">
        <f>SUMIF(コンシューマー!$B:$B,全体!$G101,コンシューマー!D:D)</f>
        <v>0</v>
      </c>
      <c r="K101" s="47">
        <f>SUMIF(コンシューマー!$B:$B,全体!$G101,コンシューマー!E:E)</f>
        <v>0</v>
      </c>
      <c r="L101" s="47">
        <f>SUMIF(コンシューマー!$B:$B,全体!$G101,コンシューマー!F:F)</f>
        <v>0</v>
      </c>
      <c r="M101" s="47">
        <f>SUMIF(コンシューマー!$B:$B,全体!$G101,コンシューマー!G:G)</f>
        <v>0</v>
      </c>
      <c r="N101" s="47">
        <f>SUMIF(コンシューマー!$B:$B,全体!$G101,コンシューマー!H:H)</f>
        <v>0</v>
      </c>
      <c r="O101" s="47">
        <f>SUMIF(コンシューマー!$B:$B,全体!$G101,コンシューマー!I:I)</f>
        <v>370</v>
      </c>
      <c r="P101" s="47">
        <f>SUMIF(コンシューマー!$B:$B,全体!$G101,コンシューマー!J:J)</f>
        <v>990</v>
      </c>
      <c r="Q101" s="47">
        <f>SUMIF(コンシューマー!$B:$B,全体!$G101,コンシューマー!K:K)</f>
        <v>1255</v>
      </c>
      <c r="R101" s="47">
        <f>SUMIF(コンシューマー!$B:$B,全体!$G101,コンシューマー!L:L)</f>
        <v>1435</v>
      </c>
      <c r="S101" s="47">
        <f>SUMIF(コンシューマー!$B:$B,全体!$G101,コンシューマー!M:M)</f>
        <v>1201</v>
      </c>
      <c r="T101" s="47">
        <f>SUMIF(コンシューマー!$B:$B,全体!$G101,コンシューマー!N:N)</f>
        <v>1132</v>
      </c>
      <c r="U101" s="47">
        <f>SUMIF(コンシューマー!$B:$B,全体!$G101,コンシューマー!O:O)</f>
        <v>1616</v>
      </c>
      <c r="V101" s="47">
        <f>SUMIF(コンシューマー!$B:$B,全体!$G101,コンシューマー!P:P)</f>
        <v>843</v>
      </c>
      <c r="W101" s="47">
        <f>SUMIF(コンシューマー!$B:$B,全体!$G101,コンシューマー!Q:Q)</f>
        <v>1127</v>
      </c>
      <c r="X101" s="47">
        <f>SUMIF(コンシューマー!$B:$B,全体!$G101,コンシューマー!R:R)</f>
        <v>1352</v>
      </c>
      <c r="Y101" s="47">
        <f>SUMIF(コンシューマー!$B:$B,全体!$G101,コンシューマー!S:S)</f>
        <v>1309</v>
      </c>
      <c r="Z101" s="47">
        <f>SUMIF(コンシューマー!$B:$B,全体!$G101,コンシューマー!T:T)</f>
        <v>2363</v>
      </c>
      <c r="AA101" s="47">
        <f>SUMIF(コンシューマー!$B:$B,全体!$G101,コンシューマー!U:U)</f>
        <v>2008.0000000000002</v>
      </c>
      <c r="AB101" s="47">
        <f>SUMIF(コンシューマー!$B:$B,全体!$G101,コンシューマー!V:V)</f>
        <v>1867</v>
      </c>
      <c r="AC101" s="47">
        <f>SUMIF(コンシューマー!$B:$B,全体!$G101,コンシューマー!W:W)</f>
        <v>565</v>
      </c>
      <c r="AD101" s="47">
        <f>SUMIF(コンシューマー!$B:$B,全体!$G101,コンシューマー!X:X)</f>
        <v>662</v>
      </c>
      <c r="AE101" s="47">
        <f>SUMIF(コンシューマー!$B:$B,全体!$G101,コンシューマー!Y:Y)</f>
        <v>780</v>
      </c>
      <c r="AF101" s="47">
        <f>SUMIF(コンシューマー!$B:$B,全体!$G101,コンシューマー!Z:Z)</f>
        <v>865</v>
      </c>
      <c r="AG101" s="47">
        <f>SUMIF(コンシューマー!$B:$B,全体!$G101,コンシューマー!AA:AA)</f>
        <v>1004</v>
      </c>
      <c r="AH101" s="47"/>
      <c r="AI101" s="47">
        <v>717</v>
      </c>
      <c r="AJ101" s="47"/>
      <c r="AK101" s="47">
        <v>269</v>
      </c>
      <c r="AL101" s="47">
        <v>267.09677419354836</v>
      </c>
      <c r="AM101" s="47">
        <v>240.03583333333333</v>
      </c>
      <c r="AN101" s="47">
        <v>148</v>
      </c>
      <c r="AO101" s="47">
        <v>126</v>
      </c>
      <c r="AP101" s="47">
        <v>0</v>
      </c>
      <c r="AQ101" s="47">
        <v>10</v>
      </c>
      <c r="AR101" s="47">
        <f>SUMIF(結果貼付!$A:$A,G101,結果貼付!$D:$D)</f>
        <v>0</v>
      </c>
      <c r="AS101" s="47">
        <f t="shared" si="37"/>
        <v>0</v>
      </c>
      <c r="AT101" s="85">
        <f>SUM(SUMIF(コンシューマー!$B:$B,全体!$G101,コンシューマー!AO:AO),SUMIF(コマーシャル!$B:$B,全体!$G101,コマーシャル!AK:AK))</f>
        <v>10</v>
      </c>
      <c r="AU101" s="85">
        <f>SUM(SUMIF(コンシューマー!$B:$B,全体!$G101,コンシューマー!AP:AP),SUMIF(コマーシャル!$B:$B,全体!$G101,コマーシャル!AL:AL))</f>
        <v>10</v>
      </c>
      <c r="AV101" s="85">
        <f>SUM(SUMIF(コンシューマー!$B:$B,全体!$G101,コンシューマー!AQ:AQ),SUMIF(コマーシャル!$B:$B,全体!$G101,コマーシャル!AM:AM))</f>
        <v>10</v>
      </c>
      <c r="AW101" s="85">
        <f>SUM(SUMIF(コンシューマー!$B:$B,全体!$G101,コンシューマー!AR:AR),SUMIF(コマーシャル!$B:$B,全体!$G101,コマーシャル!AN:AN))</f>
        <v>10</v>
      </c>
      <c r="AX101" s="85">
        <f>SUM(SUMIF(コンシューマー!$B:$B,全体!$G101,コンシューマー!AS:AS),SUMIF(コマーシャル!$B:$B,全体!$G101,コマーシャル!AO:AO))</f>
        <v>10</v>
      </c>
      <c r="AY101" s="85">
        <f>SUM(SUMIF(コンシューマー!$B:$B,全体!$G101,コンシューマー!AT:AT),SUMIF(コマーシャル!$B:$B,全体!$G101,コマーシャル!AP:AP))</f>
        <v>10</v>
      </c>
    </row>
    <row r="102" spans="1:51" ht="18.75" outlineLevel="1">
      <c r="A102" s="42">
        <f>SUMIFS(SAP貼付!K:K,SAP貼付!C:C,全体!G102)</f>
        <v>102</v>
      </c>
      <c r="B102" s="42"/>
      <c r="C102" s="42"/>
      <c r="D102" s="42">
        <f t="shared" si="35"/>
        <v>102</v>
      </c>
      <c r="E102" s="42" t="str">
        <f>IFERROR(D102-SUM(#REF!)," ")</f>
        <v xml:space="preserve"> </v>
      </c>
      <c r="G102" s="8" t="s">
        <v>157</v>
      </c>
      <c r="H102" s="8" t="str">
        <f>IFERROR(IF(MATCH($G102,コンシューマー!B:B,0),"Y"),"-")</f>
        <v>Y</v>
      </c>
      <c r="I102" s="8" t="str">
        <f>IFERROR(IF(MATCH($G102,コマーシャル!B:B,0),"Y"),"-")</f>
        <v>-</v>
      </c>
      <c r="J102" s="47">
        <f>SUMIF(コンシューマー!$B:$B,全体!$G102,コンシューマー!D:D)</f>
        <v>0</v>
      </c>
      <c r="K102" s="47">
        <f>SUMIF(コンシューマー!$B:$B,全体!$G102,コンシューマー!E:E)</f>
        <v>0</v>
      </c>
      <c r="L102" s="47">
        <f>SUMIF(コンシューマー!$B:$B,全体!$G102,コンシューマー!F:F)</f>
        <v>0</v>
      </c>
      <c r="M102" s="47">
        <f>SUMIF(コンシューマー!$B:$B,全体!$G102,コンシューマー!G:G)</f>
        <v>0</v>
      </c>
      <c r="N102" s="47">
        <f>SUMIF(コンシューマー!$B:$B,全体!$G102,コンシューマー!H:H)</f>
        <v>0</v>
      </c>
      <c r="O102" s="47">
        <f>SUMIF(コンシューマー!$B:$B,全体!$G102,コンシューマー!I:I)</f>
        <v>42</v>
      </c>
      <c r="P102" s="47">
        <f>SUMIF(コンシューマー!$B:$B,全体!$G102,コンシューマー!J:J)</f>
        <v>65</v>
      </c>
      <c r="Q102" s="47">
        <f>SUMIF(コンシューマー!$B:$B,全体!$G102,コンシューマー!K:K)</f>
        <v>108</v>
      </c>
      <c r="R102" s="47">
        <f>SUMIF(コンシューマー!$B:$B,全体!$G102,コンシューマー!L:L)</f>
        <v>80</v>
      </c>
      <c r="S102" s="47">
        <f>SUMIF(コンシューマー!$B:$B,全体!$G102,コンシューマー!M:M)</f>
        <v>93</v>
      </c>
      <c r="T102" s="47">
        <f>SUMIF(コンシューマー!$B:$B,全体!$G102,コンシューマー!N:N)</f>
        <v>99</v>
      </c>
      <c r="U102" s="47">
        <f>SUMIF(コンシューマー!$B:$B,全体!$G102,コンシューマー!O:O)</f>
        <v>98</v>
      </c>
      <c r="V102" s="47">
        <f>SUMIF(コンシューマー!$B:$B,全体!$G102,コンシューマー!P:P)</f>
        <v>11</v>
      </c>
      <c r="W102" s="47">
        <f>SUMIF(コンシューマー!$B:$B,全体!$G102,コンシューマー!Q:Q)</f>
        <v>14</v>
      </c>
      <c r="X102" s="47">
        <f>SUMIF(コンシューマー!$B:$B,全体!$G102,コンシューマー!R:R)</f>
        <v>14</v>
      </c>
      <c r="Y102" s="47">
        <f>SUMIF(コンシューマー!$B:$B,全体!$G102,コンシューマー!S:S)</f>
        <v>14</v>
      </c>
      <c r="Z102" s="47">
        <f>SUMIF(コンシューマー!$B:$B,全体!$G102,コンシューマー!T:T)</f>
        <v>14</v>
      </c>
      <c r="AA102" s="47">
        <f>SUMIF(コンシューマー!$B:$B,全体!$G102,コンシューマー!U:U)</f>
        <v>14</v>
      </c>
      <c r="AB102" s="47">
        <f>SUMIF(コンシューマー!$B:$B,全体!$G102,コンシューマー!V:V)</f>
        <v>14</v>
      </c>
      <c r="AC102" s="47">
        <f>SUMIF(コンシューマー!$B:$B,全体!$G102,コンシューマー!W:W)</f>
        <v>14</v>
      </c>
      <c r="AD102" s="47">
        <f>SUMIF(コンシューマー!$B:$B,全体!$G102,コンシューマー!X:X)</f>
        <v>14</v>
      </c>
      <c r="AE102" s="47">
        <f>SUMIF(コンシューマー!$B:$B,全体!$G102,コンシューマー!Y:Y)</f>
        <v>14</v>
      </c>
      <c r="AF102" s="47">
        <f>SUMIF(コンシューマー!$B:$B,全体!$G102,コンシューマー!Z:Z)</f>
        <v>14</v>
      </c>
      <c r="AG102" s="47">
        <f>SUMIF(コンシューマー!$B:$B,全体!$G102,コンシューマー!AA:AA)</f>
        <v>14</v>
      </c>
      <c r="AH102" s="47"/>
      <c r="AI102" s="47">
        <v>20</v>
      </c>
      <c r="AJ102" s="47"/>
      <c r="AK102" s="47">
        <v>0</v>
      </c>
      <c r="AL102" s="47">
        <v>0</v>
      </c>
      <c r="AM102" s="47">
        <v>0</v>
      </c>
      <c r="AN102" s="47">
        <v>0</v>
      </c>
      <c r="AO102" s="47">
        <v>0</v>
      </c>
      <c r="AP102" s="47">
        <v>0</v>
      </c>
      <c r="AQ102" s="47">
        <v>0</v>
      </c>
      <c r="AR102" s="47">
        <f>SUMIF(結果貼付!$A:$A,G102,結果貼付!$D:$D)</f>
        <v>0</v>
      </c>
      <c r="AS102" s="47">
        <f t="shared" si="37"/>
        <v>0</v>
      </c>
      <c r="AT102" s="85">
        <f>SUM(SUMIF(コンシューマー!$B:$B,全体!$G102,コンシューマー!AO:AO),SUMIF(コマーシャル!$B:$B,全体!$G102,コマーシャル!AK:AK))</f>
        <v>0</v>
      </c>
      <c r="AU102" s="85">
        <f>SUM(SUMIF(コンシューマー!$B:$B,全体!$G102,コンシューマー!AP:AP),SUMIF(コマーシャル!$B:$B,全体!$G102,コマーシャル!AL:AL))</f>
        <v>0</v>
      </c>
      <c r="AV102" s="85">
        <f>SUM(SUMIF(コンシューマー!$B:$B,全体!$G102,コンシューマー!AQ:AQ),SUMIF(コマーシャル!$B:$B,全体!$G102,コマーシャル!AM:AM))</f>
        <v>0</v>
      </c>
      <c r="AW102" s="85">
        <f>SUM(SUMIF(コンシューマー!$B:$B,全体!$G102,コンシューマー!AR:AR),SUMIF(コマーシャル!$B:$B,全体!$G102,コマーシャル!AN:AN))</f>
        <v>0</v>
      </c>
      <c r="AX102" s="85">
        <f>SUM(SUMIF(コンシューマー!$B:$B,全体!$G102,コンシューマー!AS:AS),SUMIF(コマーシャル!$B:$B,全体!$G102,コマーシャル!AO:AO))</f>
        <v>0</v>
      </c>
      <c r="AY102" s="85">
        <f>SUM(SUMIF(コンシューマー!$B:$B,全体!$G102,コンシューマー!AT:AT),SUMIF(コマーシャル!$B:$B,全体!$G102,コマーシャル!AP:AP))</f>
        <v>0</v>
      </c>
    </row>
    <row r="103" spans="1:51" ht="18.75" outlineLevel="1">
      <c r="A103" s="42">
        <f>SUMIFS(SAP貼付!K:K,SAP貼付!C:C,全体!G103)</f>
        <v>73</v>
      </c>
      <c r="B103" s="42"/>
      <c r="C103" s="42"/>
      <c r="D103" s="42">
        <f t="shared" si="35"/>
        <v>73</v>
      </c>
      <c r="E103" s="42" t="str">
        <f>IFERROR(D103-SUM(#REF!)," ")</f>
        <v xml:space="preserve"> </v>
      </c>
      <c r="G103" s="8" t="s">
        <v>158</v>
      </c>
      <c r="H103" s="8" t="str">
        <f>IFERROR(IF(MATCH($G103,コンシューマー!B:B,0),"Y"),"-")</f>
        <v>Y</v>
      </c>
      <c r="I103" s="8" t="str">
        <f>IFERROR(IF(MATCH($G103,コマーシャル!B:B,0),"Y"),"-")</f>
        <v>-</v>
      </c>
      <c r="J103" s="47">
        <f>SUMIF(コンシューマー!$B:$B,全体!$G103,コンシューマー!D:D)</f>
        <v>0</v>
      </c>
      <c r="K103" s="47">
        <f>SUMIF(コンシューマー!$B:$B,全体!$G103,コンシューマー!E:E)</f>
        <v>0</v>
      </c>
      <c r="L103" s="47">
        <f>SUMIF(コンシューマー!$B:$B,全体!$G103,コンシューマー!F:F)</f>
        <v>0</v>
      </c>
      <c r="M103" s="47">
        <f>SUMIF(コンシューマー!$B:$B,全体!$G103,コンシューマー!G:G)</f>
        <v>0</v>
      </c>
      <c r="N103" s="47">
        <f>SUMIF(コンシューマー!$B:$B,全体!$G103,コンシューマー!H:H)</f>
        <v>0</v>
      </c>
      <c r="O103" s="47">
        <f>SUMIF(コンシューマー!$B:$B,全体!$G103,コンシューマー!I:I)</f>
        <v>75</v>
      </c>
      <c r="P103" s="47">
        <f>SUMIF(コンシューマー!$B:$B,全体!$G103,コンシューマー!J:J)</f>
        <v>289</v>
      </c>
      <c r="Q103" s="47">
        <f>SUMIF(コンシューマー!$B:$B,全体!$G103,コンシューマー!K:K)</f>
        <v>459</v>
      </c>
      <c r="R103" s="47">
        <f>SUMIF(コンシューマー!$B:$B,全体!$G103,コンシューマー!L:L)</f>
        <v>480</v>
      </c>
      <c r="S103" s="47">
        <f>SUMIF(コンシューマー!$B:$B,全体!$G103,コンシューマー!M:M)</f>
        <v>432</v>
      </c>
      <c r="T103" s="47">
        <f>SUMIF(コンシューマー!$B:$B,全体!$G103,コンシューマー!N:N)</f>
        <v>389</v>
      </c>
      <c r="U103" s="47">
        <f>SUMIF(コンシューマー!$B:$B,全体!$G103,コンシューマー!O:O)</f>
        <v>467</v>
      </c>
      <c r="V103" s="47">
        <f>SUMIF(コンシューマー!$B:$B,全体!$G103,コンシューマー!P:P)</f>
        <v>309</v>
      </c>
      <c r="W103" s="47">
        <f>SUMIF(コンシューマー!$B:$B,全体!$G103,コンシューマー!Q:Q)</f>
        <v>279</v>
      </c>
      <c r="X103" s="47">
        <f>SUMIF(コンシューマー!$B:$B,全体!$G103,コンシューマー!R:R)</f>
        <v>32</v>
      </c>
      <c r="Y103" s="47">
        <f>SUMIF(コンシューマー!$B:$B,全体!$G103,コンシューマー!S:S)</f>
        <v>0</v>
      </c>
      <c r="Z103" s="47">
        <f>SUMIF(コンシューマー!$B:$B,全体!$G103,コンシューマー!T:T)</f>
        <v>22</v>
      </c>
      <c r="AA103" s="47">
        <f>SUMIF(コンシューマー!$B:$B,全体!$G103,コンシューマー!U:U)</f>
        <v>0</v>
      </c>
      <c r="AB103" s="47">
        <f>SUMIF(コンシューマー!$B:$B,全体!$G103,コンシューマー!V:V)</f>
        <v>0</v>
      </c>
      <c r="AC103" s="47">
        <f>SUMIF(コンシューマー!$B:$B,全体!$G103,コンシューマー!W:W)</f>
        <v>2</v>
      </c>
      <c r="AD103" s="47">
        <f>SUMIF(コンシューマー!$B:$B,全体!$G103,コンシューマー!X:X)</f>
        <v>3</v>
      </c>
      <c r="AE103" s="47">
        <f>SUMIF(コンシューマー!$B:$B,全体!$G103,コンシューマー!Y:Y)</f>
        <v>6</v>
      </c>
      <c r="AF103" s="47">
        <f>SUMIF(コンシューマー!$B:$B,全体!$G103,コンシューマー!Z:Z)</f>
        <v>39</v>
      </c>
      <c r="AG103" s="47">
        <f>SUMIF(コンシューマー!$B:$B,全体!$G103,コンシューマー!AA:AA)</f>
        <v>17</v>
      </c>
      <c r="AH103" s="47"/>
      <c r="AI103" s="47">
        <v>0</v>
      </c>
      <c r="AJ103" s="47"/>
      <c r="AK103" s="47">
        <v>0</v>
      </c>
      <c r="AL103" s="47">
        <v>0</v>
      </c>
      <c r="AM103" s="47">
        <v>0</v>
      </c>
      <c r="AN103" s="47">
        <v>0</v>
      </c>
      <c r="AO103" s="47">
        <v>0</v>
      </c>
      <c r="AP103" s="47">
        <v>0</v>
      </c>
      <c r="AQ103" s="47">
        <v>0</v>
      </c>
      <c r="AR103" s="47">
        <f>SUMIF(結果貼付!$A:$A,G103,結果貼付!$D:$D)</f>
        <v>0</v>
      </c>
      <c r="AS103" s="47">
        <f t="shared" si="37"/>
        <v>0</v>
      </c>
      <c r="AT103" s="85">
        <f>SUM(SUMIF(コンシューマー!$B:$B,全体!$G103,コンシューマー!AO:AO),SUMIF(コマーシャル!$B:$B,全体!$G103,コマーシャル!AK:AK))</f>
        <v>0</v>
      </c>
      <c r="AU103" s="85">
        <f>SUM(SUMIF(コンシューマー!$B:$B,全体!$G103,コンシューマー!AP:AP),SUMIF(コマーシャル!$B:$B,全体!$G103,コマーシャル!AL:AL))</f>
        <v>0</v>
      </c>
      <c r="AV103" s="85">
        <f>SUM(SUMIF(コンシューマー!$B:$B,全体!$G103,コンシューマー!AQ:AQ),SUMIF(コマーシャル!$B:$B,全体!$G103,コマーシャル!AM:AM))</f>
        <v>0</v>
      </c>
      <c r="AW103" s="85">
        <f>SUM(SUMIF(コンシューマー!$B:$B,全体!$G103,コンシューマー!AR:AR),SUMIF(コマーシャル!$B:$B,全体!$G103,コマーシャル!AN:AN))</f>
        <v>0</v>
      </c>
      <c r="AX103" s="85">
        <f>SUM(SUMIF(コンシューマー!$B:$B,全体!$G103,コンシューマー!AS:AS),SUMIF(コマーシャル!$B:$B,全体!$G103,コマーシャル!AO:AO))</f>
        <v>0</v>
      </c>
      <c r="AY103" s="85">
        <f>SUM(SUMIF(コンシューマー!$B:$B,全体!$G103,コンシューマー!AT:AT),SUMIF(コマーシャル!$B:$B,全体!$G103,コマーシャル!AP:AP))</f>
        <v>0</v>
      </c>
    </row>
    <row r="104" spans="1:51" ht="18.75" outlineLevel="1">
      <c r="A104" s="42">
        <f>SUMIFS(SAP貼付!K:K,SAP貼付!C:C,全体!G104)</f>
        <v>1385</v>
      </c>
      <c r="B104" s="42"/>
      <c r="C104" s="42"/>
      <c r="D104" s="42">
        <f t="shared" si="35"/>
        <v>1385</v>
      </c>
      <c r="E104" s="42" t="str">
        <f>IFERROR(D104-SUM(#REF!)," ")</f>
        <v xml:space="preserve"> </v>
      </c>
      <c r="G104" s="8" t="s">
        <v>159</v>
      </c>
      <c r="H104" s="8" t="str">
        <f>IFERROR(IF(MATCH($G104,コンシューマー!B:B,0),"Y"),"-")</f>
        <v>Y</v>
      </c>
      <c r="I104" s="8" t="str">
        <f>IFERROR(IF(MATCH($G104,コマーシャル!B:B,0),"Y"),"-")</f>
        <v>Y</v>
      </c>
      <c r="J104" s="47">
        <f>SUMIF(コンシューマー!$B:$B,全体!$G104,コンシューマー!D:D)</f>
        <v>0</v>
      </c>
      <c r="K104" s="47">
        <f>SUMIF(コンシューマー!$B:$B,全体!$G104,コンシューマー!E:E)</f>
        <v>0</v>
      </c>
      <c r="L104" s="47">
        <f>SUMIF(コンシューマー!$B:$B,全体!$G104,コンシューマー!F:F)</f>
        <v>0</v>
      </c>
      <c r="M104" s="47">
        <f>SUMIF(コンシューマー!$B:$B,全体!$G104,コンシューマー!G:G)</f>
        <v>0</v>
      </c>
      <c r="N104" s="47">
        <f>SUMIF(コンシューマー!$B:$B,全体!$G104,コンシューマー!H:H)</f>
        <v>0</v>
      </c>
      <c r="O104" s="47">
        <f>SUMIF(コンシューマー!$B:$B,全体!$G104,コンシューマー!I:I)</f>
        <v>605</v>
      </c>
      <c r="P104" s="47">
        <f>SUMIF(コンシューマー!$B:$B,全体!$G104,コンシューマー!J:J)</f>
        <v>2343</v>
      </c>
      <c r="Q104" s="47">
        <f>SUMIF(コンシューマー!$B:$B,全体!$G104,コンシューマー!K:K)</f>
        <v>2805</v>
      </c>
      <c r="R104" s="47">
        <f>SUMIF(コンシューマー!$B:$B,全体!$G104,コンシューマー!L:L)</f>
        <v>2829</v>
      </c>
      <c r="S104" s="47">
        <f>SUMIF(コンシューマー!$B:$B,全体!$G104,コンシューマー!M:M)</f>
        <v>2125</v>
      </c>
      <c r="T104" s="47">
        <f>SUMIF(コンシューマー!$B:$B,全体!$G104,コンシューマー!N:N)</f>
        <v>1656</v>
      </c>
      <c r="U104" s="47">
        <f>SUMIF(コンシューマー!$B:$B,全体!$G104,コンシューマー!O:O)</f>
        <v>2135</v>
      </c>
      <c r="V104" s="47">
        <f>SUMIF(コンシューマー!$B:$B,全体!$G104,コンシューマー!P:P)</f>
        <v>1303</v>
      </c>
      <c r="W104" s="47">
        <f>SUMIF(コンシューマー!$B:$B,全体!$G104,コンシューマー!Q:Q)</f>
        <v>1440</v>
      </c>
      <c r="X104" s="47">
        <f>SUMIF(コンシューマー!$B:$B,全体!$G104,コンシューマー!R:R)</f>
        <v>1338</v>
      </c>
      <c r="Y104" s="47">
        <f>SUMIF(コンシューマー!$B:$B,全体!$G104,コンシューマー!S:S)</f>
        <v>920</v>
      </c>
      <c r="Z104" s="47">
        <f>SUMIF(コンシューマー!$B:$B,全体!$G104,コンシューマー!T:T)</f>
        <v>1541</v>
      </c>
      <c r="AA104" s="47">
        <f>SUMIF(コンシューマー!$B:$B,全体!$G104,コンシューマー!U:U)</f>
        <v>1594</v>
      </c>
      <c r="AB104" s="47">
        <f>SUMIF(コンシューマー!$B:$B,全体!$G104,コンシューマー!V:V)</f>
        <v>3389</v>
      </c>
      <c r="AC104" s="47">
        <f>SUMIF(コンシューマー!$B:$B,全体!$G104,コンシューマー!W:W)</f>
        <v>3150</v>
      </c>
      <c r="AD104" s="47">
        <f>SUMIF(コンシューマー!$B:$B,全体!$G104,コンシューマー!X:X)</f>
        <v>1312</v>
      </c>
      <c r="AE104" s="47">
        <f>SUMIF(コンシューマー!$B:$B,全体!$G104,コンシューマー!Y:Y)</f>
        <v>1059</v>
      </c>
      <c r="AF104" s="47">
        <f>SUMIF(コンシューマー!$B:$B,全体!$G104,コンシューマー!Z:Z)</f>
        <v>1036</v>
      </c>
      <c r="AG104" s="47">
        <f>SUMIF(コンシューマー!$B:$B,全体!$G104,コンシューマー!AA:AA)</f>
        <v>949</v>
      </c>
      <c r="AH104" s="47"/>
      <c r="AI104" s="47">
        <v>884</v>
      </c>
      <c r="AJ104" s="47"/>
      <c r="AK104" s="47">
        <v>394</v>
      </c>
      <c r="AL104" s="47">
        <v>510</v>
      </c>
      <c r="AM104" s="47">
        <v>391.75833333333327</v>
      </c>
      <c r="AN104" s="47">
        <v>177</v>
      </c>
      <c r="AO104" s="47">
        <v>143</v>
      </c>
      <c r="AP104" s="47">
        <v>165</v>
      </c>
      <c r="AQ104" s="47">
        <v>85</v>
      </c>
      <c r="AR104" s="47">
        <f>SUMIF(結果貼付!$A:$A,G104,結果貼付!$D:$D)</f>
        <v>2</v>
      </c>
      <c r="AS104" s="47">
        <f t="shared" si="37"/>
        <v>4.2857142857142856</v>
      </c>
      <c r="AT104" s="85">
        <f>SUM(SUMIF(コンシューマー!$B:$B,全体!$G104,コンシューマー!AO:AO),SUMIF(コマーシャル!$B:$B,全体!$G104,コマーシャル!AK:AK))</f>
        <v>0</v>
      </c>
      <c r="AU104" s="85">
        <f>SUM(SUMIF(コンシューマー!$B:$B,全体!$G104,コンシューマー!AP:AP),SUMIF(コマーシャル!$B:$B,全体!$G104,コマーシャル!AL:AL))</f>
        <v>0</v>
      </c>
      <c r="AV104" s="85">
        <f>SUM(SUMIF(コンシューマー!$B:$B,全体!$G104,コンシューマー!AQ:AQ),SUMIF(コマーシャル!$B:$B,全体!$G104,コマーシャル!AM:AM))</f>
        <v>0</v>
      </c>
      <c r="AW104" s="85">
        <f>SUM(SUMIF(コンシューマー!$B:$B,全体!$G104,コンシューマー!AR:AR),SUMIF(コマーシャル!$B:$B,全体!$G104,コマーシャル!AN:AN))</f>
        <v>0</v>
      </c>
      <c r="AX104" s="85">
        <f>SUM(SUMIF(コンシューマー!$B:$B,全体!$G104,コンシューマー!AS:AS),SUMIF(コマーシャル!$B:$B,全体!$G104,コマーシャル!AO:AO))</f>
        <v>0</v>
      </c>
      <c r="AY104" s="85">
        <f>SUM(SUMIF(コンシューマー!$B:$B,全体!$G104,コンシューマー!AT:AT),SUMIF(コマーシャル!$B:$B,全体!$G104,コマーシャル!AP:AP))</f>
        <v>0</v>
      </c>
    </row>
    <row r="105" spans="1:51" ht="18.75" outlineLevel="1">
      <c r="A105" s="42">
        <f>SUMIFS(SAP貼付!K:K,SAP貼付!C:C,全体!G105)</f>
        <v>857</v>
      </c>
      <c r="B105" s="42"/>
      <c r="C105" s="42"/>
      <c r="D105" s="42">
        <f t="shared" si="35"/>
        <v>857</v>
      </c>
      <c r="E105" s="42" t="str">
        <f>IFERROR(D105-SUM(#REF!)," ")</f>
        <v xml:space="preserve"> </v>
      </c>
      <c r="G105" s="8" t="s">
        <v>160</v>
      </c>
      <c r="H105" s="8" t="str">
        <f>IFERROR(IF(MATCH($G105,コンシューマー!B:B,0),"Y"),"-")</f>
        <v>Y</v>
      </c>
      <c r="I105" s="8" t="str">
        <f>IFERROR(IF(MATCH($G105,コマーシャル!B:B,0),"Y"),"-")</f>
        <v>Y</v>
      </c>
      <c r="J105" s="47">
        <f>SUMIF(コンシューマー!$B:$B,全体!$G105,コンシューマー!D:D)</f>
        <v>0</v>
      </c>
      <c r="K105" s="47">
        <f>SUMIF(コンシューマー!$B:$B,全体!$G105,コンシューマー!E:E)</f>
        <v>0</v>
      </c>
      <c r="L105" s="47">
        <f>SUMIF(コンシューマー!$B:$B,全体!$G105,コンシューマー!F:F)</f>
        <v>0</v>
      </c>
      <c r="M105" s="47">
        <f>SUMIF(コンシューマー!$B:$B,全体!$G105,コンシューマー!G:G)</f>
        <v>0</v>
      </c>
      <c r="N105" s="47">
        <f>SUMIF(コンシューマー!$B:$B,全体!$G105,コンシューマー!H:H)</f>
        <v>0</v>
      </c>
      <c r="O105" s="47">
        <f>SUMIF(コンシューマー!$B:$B,全体!$G105,コンシューマー!I:I)</f>
        <v>79</v>
      </c>
      <c r="P105" s="47">
        <f>SUMIF(コンシューマー!$B:$B,全体!$G105,コンシューマー!J:J)</f>
        <v>279</v>
      </c>
      <c r="Q105" s="47">
        <f>SUMIF(コンシューマー!$B:$B,全体!$G105,コンシューマー!K:K)</f>
        <v>341</v>
      </c>
      <c r="R105" s="47">
        <f>SUMIF(コンシューマー!$B:$B,全体!$G105,コンシューマー!L:L)</f>
        <v>341</v>
      </c>
      <c r="S105" s="47">
        <f>SUMIF(コンシューマー!$B:$B,全体!$G105,コンシューマー!M:M)</f>
        <v>372</v>
      </c>
      <c r="T105" s="47">
        <f>SUMIF(コンシューマー!$B:$B,全体!$G105,コンシューマー!N:N)</f>
        <v>452</v>
      </c>
      <c r="U105" s="47">
        <f>SUMIF(コンシューマー!$B:$B,全体!$G105,コンシューマー!O:O)</f>
        <v>406</v>
      </c>
      <c r="V105" s="47">
        <f>SUMIF(コンシューマー!$B:$B,全体!$G105,コンシューマー!P:P)</f>
        <v>292</v>
      </c>
      <c r="W105" s="47">
        <f>SUMIF(コンシューマー!$B:$B,全体!$G105,コンシューマー!Q:Q)</f>
        <v>342</v>
      </c>
      <c r="X105" s="47">
        <f>SUMIF(コンシューマー!$B:$B,全体!$G105,コンシューマー!R:R)</f>
        <v>571</v>
      </c>
      <c r="Y105" s="47">
        <f>SUMIF(コンシューマー!$B:$B,全体!$G105,コンシューマー!S:S)</f>
        <v>584</v>
      </c>
      <c r="Z105" s="47">
        <f>SUMIF(コンシューマー!$B:$B,全体!$G105,コンシューマー!T:T)</f>
        <v>637</v>
      </c>
      <c r="AA105" s="47">
        <f>SUMIF(コンシューマー!$B:$B,全体!$G105,コンシューマー!U:U)</f>
        <v>1099</v>
      </c>
      <c r="AB105" s="47">
        <f>SUMIF(コンシューマー!$B:$B,全体!$G105,コンシューマー!V:V)</f>
        <v>2192</v>
      </c>
      <c r="AC105" s="47">
        <f>SUMIF(コンシューマー!$B:$B,全体!$G105,コンシューマー!W:W)</f>
        <v>1986</v>
      </c>
      <c r="AD105" s="47">
        <f>SUMIF(コンシューマー!$B:$B,全体!$G105,コンシューマー!X:X)</f>
        <v>2238</v>
      </c>
      <c r="AE105" s="47">
        <f>SUMIF(コンシューマー!$B:$B,全体!$G105,コンシューマー!Y:Y)</f>
        <v>3207</v>
      </c>
      <c r="AF105" s="47">
        <f>SUMIF(コンシューマー!$B:$B,全体!$G105,コンシューマー!Z:Z)</f>
        <v>1378</v>
      </c>
      <c r="AG105" s="47">
        <f>SUMIF(コンシューマー!$B:$B,全体!$G105,コンシューマー!AA:AA)</f>
        <v>3623</v>
      </c>
      <c r="AH105" s="47"/>
      <c r="AI105" s="47">
        <v>2113</v>
      </c>
      <c r="AJ105" s="47"/>
      <c r="AK105" s="47">
        <v>227</v>
      </c>
      <c r="AL105" s="47">
        <v>221.61290322580643</v>
      </c>
      <c r="AM105" s="47">
        <v>272.28666666666663</v>
      </c>
      <c r="AN105" s="47">
        <v>62</v>
      </c>
      <c r="AO105" s="47">
        <v>188</v>
      </c>
      <c r="AP105" s="47">
        <v>335</v>
      </c>
      <c r="AQ105" s="47">
        <v>620</v>
      </c>
      <c r="AR105" s="47">
        <f>SUMIF(結果貼付!$A:$A,G105,結果貼付!$D:$D)</f>
        <v>95</v>
      </c>
      <c r="AS105" s="47">
        <f t="shared" si="37"/>
        <v>203.57142857142856</v>
      </c>
      <c r="AT105" s="85">
        <f>SUM(SUMIF(コンシューマー!$B:$B,全体!$G105,コンシューマー!AO:AO),SUMIF(コマーシャル!$B:$B,全体!$G105,コマーシャル!AK:AK))</f>
        <v>115</v>
      </c>
      <c r="AU105" s="85">
        <f>SUM(SUMIF(コンシューマー!$B:$B,全体!$G105,コンシューマー!AP:AP),SUMIF(コマーシャル!$B:$B,全体!$G105,コマーシャル!AL:AL))</f>
        <v>0</v>
      </c>
      <c r="AV105" s="85">
        <f>SUM(SUMIF(コンシューマー!$B:$B,全体!$G105,コンシューマー!AQ:AQ),SUMIF(コマーシャル!$B:$B,全体!$G105,コマーシャル!AM:AM))</f>
        <v>0</v>
      </c>
      <c r="AW105" s="85">
        <f>SUM(SUMIF(コンシューマー!$B:$B,全体!$G105,コンシューマー!AR:AR),SUMIF(コマーシャル!$B:$B,全体!$G105,コマーシャル!AN:AN))</f>
        <v>0</v>
      </c>
      <c r="AX105" s="85">
        <f>SUM(SUMIF(コンシューマー!$B:$B,全体!$G105,コンシューマー!AS:AS),SUMIF(コマーシャル!$B:$B,全体!$G105,コマーシャル!AO:AO))</f>
        <v>0</v>
      </c>
      <c r="AY105" s="85">
        <f>SUM(SUMIF(コンシューマー!$B:$B,全体!$G105,コンシューマー!AT:AT),SUMIF(コマーシャル!$B:$B,全体!$G105,コマーシャル!AP:AP))</f>
        <v>0</v>
      </c>
    </row>
    <row r="106" spans="1:51" ht="18.75" outlineLevel="1">
      <c r="A106" s="42">
        <f>SUMIFS(SAP貼付!K:K,SAP貼付!C:C,全体!G106)</f>
        <v>45</v>
      </c>
      <c r="B106" s="42"/>
      <c r="C106" s="42"/>
      <c r="D106" s="42">
        <f t="shared" si="35"/>
        <v>45</v>
      </c>
      <c r="E106" s="42" t="str">
        <f>IFERROR(D106-SUM(#REF!)," ")</f>
        <v xml:space="preserve"> </v>
      </c>
      <c r="G106" s="8" t="s">
        <v>161</v>
      </c>
      <c r="H106" s="8" t="str">
        <f>IFERROR(IF(MATCH($G106,コンシューマー!B:B,0),"Y"),"-")</f>
        <v>Y</v>
      </c>
      <c r="I106" s="8" t="str">
        <f>IFERROR(IF(MATCH($G106,コマーシャル!B:B,0),"Y"),"-")</f>
        <v>Y</v>
      </c>
      <c r="J106" s="47">
        <f>SUMIF(コンシューマー!$B:$B,全体!$G106,コンシューマー!D:D)</f>
        <v>0</v>
      </c>
      <c r="K106" s="47">
        <f>SUMIF(コンシューマー!$B:$B,全体!$G106,コンシューマー!E:E)</f>
        <v>0</v>
      </c>
      <c r="L106" s="47">
        <f>SUMIF(コンシューマー!$B:$B,全体!$G106,コンシューマー!F:F)</f>
        <v>0</v>
      </c>
      <c r="M106" s="47">
        <f>SUMIF(コンシューマー!$B:$B,全体!$G106,コンシューマー!G:G)</f>
        <v>0</v>
      </c>
      <c r="N106" s="47">
        <f>SUMIF(コンシューマー!$B:$B,全体!$G106,コンシューマー!H:H)</f>
        <v>0</v>
      </c>
      <c r="O106" s="47">
        <f>SUMIF(コンシューマー!$B:$B,全体!$G106,コンシューマー!I:I)</f>
        <v>16</v>
      </c>
      <c r="P106" s="47">
        <f>SUMIF(コンシューマー!$B:$B,全体!$G106,コンシューマー!J:J)</f>
        <v>31</v>
      </c>
      <c r="Q106" s="47">
        <f>SUMIF(コンシューマー!$B:$B,全体!$G106,コンシューマー!K:K)</f>
        <v>44</v>
      </c>
      <c r="R106" s="47">
        <f>SUMIF(コンシューマー!$B:$B,全体!$G106,コンシューマー!L:L)</f>
        <v>28</v>
      </c>
      <c r="S106" s="47">
        <f>SUMIF(コンシューマー!$B:$B,全体!$G106,コンシューマー!M:M)</f>
        <v>23</v>
      </c>
      <c r="T106" s="47">
        <f>SUMIF(コンシューマー!$B:$B,全体!$G106,コンシューマー!N:N)</f>
        <v>20</v>
      </c>
      <c r="U106" s="47">
        <f>SUMIF(コンシューマー!$B:$B,全体!$G106,コンシューマー!O:O)</f>
        <v>39</v>
      </c>
      <c r="V106" s="47">
        <f>SUMIF(コンシューマー!$B:$B,全体!$G106,コンシューマー!P:P)</f>
        <v>16</v>
      </c>
      <c r="W106" s="47">
        <f>SUMIF(コンシューマー!$B:$B,全体!$G106,コンシューマー!Q:Q)</f>
        <v>16</v>
      </c>
      <c r="X106" s="47">
        <f>SUMIF(コンシューマー!$B:$B,全体!$G106,コンシューマー!R:R)</f>
        <v>33</v>
      </c>
      <c r="Y106" s="47">
        <f>SUMIF(コンシューマー!$B:$B,全体!$G106,コンシューマー!S:S)</f>
        <v>16</v>
      </c>
      <c r="Z106" s="47">
        <f>SUMIF(コンシューマー!$B:$B,全体!$G106,コンシューマー!T:T)</f>
        <v>33</v>
      </c>
      <c r="AA106" s="47">
        <f>SUMIF(コンシューマー!$B:$B,全体!$G106,コンシューマー!U:U)</f>
        <v>25</v>
      </c>
      <c r="AB106" s="47">
        <f>SUMIF(コンシューマー!$B:$B,全体!$G106,コンシューマー!V:V)</f>
        <v>19</v>
      </c>
      <c r="AC106" s="47">
        <f>SUMIF(コンシューマー!$B:$B,全体!$G106,コンシューマー!W:W)</f>
        <v>92</v>
      </c>
      <c r="AD106" s="47">
        <f>SUMIF(コンシューマー!$B:$B,全体!$G106,コンシューマー!X:X)</f>
        <v>25</v>
      </c>
      <c r="AE106" s="47">
        <f>SUMIF(コンシューマー!$B:$B,全体!$G106,コンシューマー!Y:Y)</f>
        <v>19</v>
      </c>
      <c r="AF106" s="47">
        <f>SUMIF(コンシューマー!$B:$B,全体!$G106,コンシューマー!Z:Z)</f>
        <v>32</v>
      </c>
      <c r="AG106" s="47">
        <f>SUMIF(コンシューマー!$B:$B,全体!$G106,コンシューマー!AA:AA)</f>
        <v>29</v>
      </c>
      <c r="AH106" s="47"/>
      <c r="AI106" s="47">
        <v>111</v>
      </c>
      <c r="AJ106" s="47"/>
      <c r="AK106" s="47">
        <v>7</v>
      </c>
      <c r="AL106" s="47">
        <v>8.7096774193548399</v>
      </c>
      <c r="AM106" s="47">
        <v>-1.9633333333333431</v>
      </c>
      <c r="AN106" s="47">
        <v>2</v>
      </c>
      <c r="AO106" s="47">
        <v>0</v>
      </c>
      <c r="AP106" s="47">
        <v>0</v>
      </c>
      <c r="AQ106" s="47">
        <v>0</v>
      </c>
      <c r="AR106" s="47">
        <f>SUMIF(結果貼付!$A:$A,G106,結果貼付!$D:$D)</f>
        <v>0</v>
      </c>
      <c r="AS106" s="47">
        <f t="shared" si="37"/>
        <v>0</v>
      </c>
      <c r="AT106" s="85">
        <f>SUM(SUMIF(コンシューマー!$B:$B,全体!$G106,コンシューマー!AO:AO),SUMIF(コマーシャル!$B:$B,全体!$G106,コマーシャル!AK:AK))</f>
        <v>0</v>
      </c>
      <c r="AU106" s="85">
        <f>SUM(SUMIF(コンシューマー!$B:$B,全体!$G106,コンシューマー!AP:AP),SUMIF(コマーシャル!$B:$B,全体!$G106,コマーシャル!AL:AL))</f>
        <v>0</v>
      </c>
      <c r="AV106" s="85">
        <f>SUM(SUMIF(コンシューマー!$B:$B,全体!$G106,コンシューマー!AQ:AQ),SUMIF(コマーシャル!$B:$B,全体!$G106,コマーシャル!AM:AM))</f>
        <v>0</v>
      </c>
      <c r="AW106" s="85">
        <f>SUM(SUMIF(コンシューマー!$B:$B,全体!$G106,コンシューマー!AR:AR),SUMIF(コマーシャル!$B:$B,全体!$G106,コマーシャル!AN:AN))</f>
        <v>0</v>
      </c>
      <c r="AX106" s="85">
        <f>SUM(SUMIF(コンシューマー!$B:$B,全体!$G106,コンシューマー!AS:AS),SUMIF(コマーシャル!$B:$B,全体!$G106,コマーシャル!AO:AO))</f>
        <v>0</v>
      </c>
      <c r="AY106" s="85">
        <f>SUM(SUMIF(コンシューマー!$B:$B,全体!$G106,コンシューマー!AT:AT),SUMIF(コマーシャル!$B:$B,全体!$G106,コマーシャル!AP:AP))</f>
        <v>0</v>
      </c>
    </row>
    <row r="107" spans="1:51" ht="18.75" outlineLevel="1">
      <c r="A107" s="42">
        <f>SUMIFS(SAP貼付!K:K,SAP貼付!C:C,全体!G107)</f>
        <v>998</v>
      </c>
      <c r="B107" s="42"/>
      <c r="C107" s="42"/>
      <c r="D107" s="42">
        <f t="shared" si="35"/>
        <v>998</v>
      </c>
      <c r="E107" s="42" t="str">
        <f>IFERROR(D107-SUM(#REF!)," ")</f>
        <v xml:space="preserve"> </v>
      </c>
      <c r="G107" s="8" t="s">
        <v>162</v>
      </c>
      <c r="H107" s="8" t="str">
        <f>IFERROR(IF(MATCH($G107,コンシューマー!B:B,0),"Y"),"-")</f>
        <v>Y</v>
      </c>
      <c r="I107" s="8" t="str">
        <f>IFERROR(IF(MATCH($G107,コマーシャル!B:B,0),"Y"),"-")</f>
        <v>Y</v>
      </c>
      <c r="J107" s="104">
        <f>SUMIF(コンシューマー!$B:$B,全体!$G107,コンシューマー!D:D)</f>
        <v>1081</v>
      </c>
      <c r="K107" s="104">
        <f>SUMIF(コンシューマー!$B:$B,全体!$G107,コンシューマー!E:E)</f>
        <v>1152</v>
      </c>
      <c r="L107" s="104">
        <f>SUMIF(コンシューマー!$B:$B,全体!$G107,コンシューマー!F:F)</f>
        <v>1114</v>
      </c>
      <c r="M107" s="104">
        <f>SUMIF(コンシューマー!$B:$B,全体!$G107,コンシューマー!G:G)</f>
        <v>1000</v>
      </c>
      <c r="N107" s="104">
        <f>SUMIF(コンシューマー!$B:$B,全体!$G107,コンシューマー!H:H)</f>
        <v>1237</v>
      </c>
      <c r="O107" s="104">
        <f>SUMIF(コンシューマー!$B:$B,全体!$G107,コンシューマー!I:I)</f>
        <v>1403</v>
      </c>
      <c r="P107" s="104">
        <f>SUMIF(コンシューマー!$B:$B,全体!$G107,コンシューマー!J:J)</f>
        <v>1068</v>
      </c>
      <c r="Q107" s="104">
        <f>SUMIF(コンシューマー!$B:$B,全体!$G107,コンシューマー!K:K)</f>
        <v>1335</v>
      </c>
      <c r="R107" s="104">
        <f>SUMIF(コンシューマー!$B:$B,全体!$G107,コンシューマー!L:L)</f>
        <v>1307</v>
      </c>
      <c r="S107" s="104">
        <f>SUMIF(コンシューマー!$B:$B,全体!$G107,コンシューマー!M:M)</f>
        <v>1081</v>
      </c>
      <c r="T107" s="104">
        <f>SUMIF(コンシューマー!$B:$B,全体!$G107,コンシューマー!N:N)</f>
        <v>1311</v>
      </c>
      <c r="U107" s="104">
        <f>SUMIF(コンシューマー!$B:$B,全体!$G107,コンシューマー!O:O)</f>
        <v>1673</v>
      </c>
      <c r="V107" s="104">
        <f>SUMIF(コンシューマー!$B:$B,全体!$G107,コンシューマー!P:P)</f>
        <v>1416</v>
      </c>
      <c r="W107" s="104">
        <f>SUMIF(コンシューマー!$B:$B,全体!$G107,コンシューマー!Q:Q)</f>
        <v>1418</v>
      </c>
      <c r="X107" s="104">
        <f>SUMIF(コンシューマー!$B:$B,全体!$G107,コンシューマー!R:R)</f>
        <v>2052</v>
      </c>
      <c r="Y107" s="104">
        <f>SUMIF(コンシューマー!$B:$B,全体!$G107,コンシューマー!S:S)</f>
        <v>1224</v>
      </c>
      <c r="Z107" s="104">
        <f>SUMIF(コンシューマー!$B:$B,全体!$G107,コンシューマー!T:T)</f>
        <v>2414</v>
      </c>
      <c r="AA107" s="104">
        <f>SUMIF(コンシューマー!$B:$B,全体!$G107,コンシューマー!U:U)</f>
        <v>1796</v>
      </c>
      <c r="AB107" s="104">
        <f>SUMIF(コンシューマー!$B:$B,全体!$G107,コンシューマー!V:V)</f>
        <v>1001</v>
      </c>
      <c r="AC107" s="104">
        <f>SUMIF(コンシューマー!$B:$B,全体!$G107,コンシューマー!W:W)</f>
        <v>2226</v>
      </c>
      <c r="AD107" s="104">
        <f>SUMIF(コンシューマー!$B:$B,全体!$G107,コンシューマー!X:X)</f>
        <v>1633</v>
      </c>
      <c r="AE107" s="104">
        <f>SUMIF(コンシューマー!$B:$B,全体!$G107,コンシューマー!Y:Y)</f>
        <v>1105</v>
      </c>
      <c r="AF107" s="104">
        <f>SUMIF(コンシューマー!$B:$B,全体!$G107,コンシューマー!Z:Z)</f>
        <v>1658</v>
      </c>
      <c r="AG107" s="104">
        <f>SUMIF(コンシューマー!$B:$B,全体!$G107,コンシューマー!AA:AA)</f>
        <v>2369</v>
      </c>
      <c r="AH107" s="104"/>
      <c r="AI107" s="47">
        <v>2429</v>
      </c>
      <c r="AJ107" s="47"/>
      <c r="AK107" s="47">
        <v>913</v>
      </c>
      <c r="AL107" s="47">
        <v>667.74193548387098</v>
      </c>
      <c r="AM107" s="47">
        <v>1260.2974999999999</v>
      </c>
      <c r="AN107" s="47">
        <v>501.99999999999994</v>
      </c>
      <c r="AO107" s="47">
        <v>599</v>
      </c>
      <c r="AP107" s="47">
        <v>467</v>
      </c>
      <c r="AQ107" s="47">
        <v>261</v>
      </c>
      <c r="AR107" s="47">
        <f>SUMIF(結果貼付!$A:$A,G107,結果貼付!$D:$D)</f>
        <v>93</v>
      </c>
      <c r="AS107" s="47">
        <f t="shared" si="37"/>
        <v>199.28571428571431</v>
      </c>
      <c r="AT107" s="85">
        <f>SUM(SUMIF(コンシューマー!$B:$B,全体!$G107,コンシューマー!AO:AO),SUMIF(コマーシャル!$B:$B,全体!$G107,コマーシャル!AK:AK))</f>
        <v>228</v>
      </c>
      <c r="AU107" s="85">
        <f>SUM(SUMIF(コンシューマー!$B:$B,全体!$G107,コンシューマー!AP:AP),SUMIF(コマーシャル!$B:$B,全体!$G107,コマーシャル!AL:AL))</f>
        <v>273.59999999999997</v>
      </c>
      <c r="AV107" s="85">
        <f>SUM(SUMIF(コンシューマー!$B:$B,全体!$G107,コンシューマー!AQ:AQ),SUMIF(コマーシャル!$B:$B,全体!$G107,コマーシャル!AM:AM))</f>
        <v>231.8635766232797</v>
      </c>
      <c r="AW107" s="85">
        <f>SUM(SUMIF(コンシューマー!$B:$B,全体!$G107,コンシューマー!AR:AR),SUMIF(コマーシャル!$B:$B,全体!$G107,コマーシャル!AN:AN))</f>
        <v>227.28197814492964</v>
      </c>
      <c r="AX107" s="85">
        <f>SUM(SUMIF(コンシューマー!$B:$B,全体!$G107,コンシューマー!AS:AS),SUMIF(コマーシャル!$B:$B,全体!$G107,コマーシャル!AO:AO))</f>
        <v>196.89240890612757</v>
      </c>
      <c r="AY107" s="85">
        <f>SUM(SUMIF(コンシューマー!$B:$B,全体!$G107,コンシューマー!AT:AT),SUMIF(コマーシャル!$B:$B,全体!$G107,コマーシャル!AP:AP))</f>
        <v>195.11895274680188</v>
      </c>
    </row>
    <row r="108" spans="1:51" ht="19.5" outlineLevel="1" thickBot="1">
      <c r="A108" s="57">
        <f>SUMIFS(SAP貼付!K:K,SAP貼付!C:C,全体!G108)</f>
        <v>67</v>
      </c>
      <c r="B108" s="57"/>
      <c r="C108" s="57"/>
      <c r="D108" s="57">
        <f t="shared" si="35"/>
        <v>67</v>
      </c>
      <c r="E108" s="57" t="str">
        <f>IFERROR(D108-SUM(#REF!)," ")</f>
        <v xml:space="preserve"> </v>
      </c>
      <c r="G108" s="83" t="s">
        <v>163</v>
      </c>
      <c r="H108" s="83" t="str">
        <f>IFERROR(IF(MATCH($G108,コンシューマー!B:B,0),"Y"),"-")</f>
        <v>Y</v>
      </c>
      <c r="I108" s="83" t="str">
        <f>IFERROR(IF(MATCH($G108,コマーシャル!B:B,0),"Y"),"-")</f>
        <v>Y</v>
      </c>
      <c r="J108" s="107">
        <f>SUMIF(コンシューマー!$B:$B,全体!$G108,コンシューマー!D:D)</f>
        <v>39</v>
      </c>
      <c r="K108" s="107">
        <f>SUMIF(コンシューマー!$B:$B,全体!$G108,コンシューマー!E:E)</f>
        <v>39</v>
      </c>
      <c r="L108" s="107">
        <f>SUMIF(コンシューマー!$B:$B,全体!$G108,コンシューマー!F:F)</f>
        <v>39</v>
      </c>
      <c r="M108" s="107">
        <f>SUMIF(コンシューマー!$B:$B,全体!$G108,コンシューマー!G:G)</f>
        <v>39</v>
      </c>
      <c r="N108" s="107">
        <f>SUMIF(コンシューマー!$B:$B,全体!$G108,コンシューマー!H:H)</f>
        <v>49</v>
      </c>
      <c r="O108" s="107">
        <f>SUMIF(コンシューマー!$B:$B,全体!$G108,コンシューマー!I:I)</f>
        <v>64</v>
      </c>
      <c r="P108" s="107">
        <f>SUMIF(コンシューマー!$B:$B,全体!$G108,コンシューマー!J:J)</f>
        <v>48</v>
      </c>
      <c r="Q108" s="107">
        <f>SUMIF(コンシューマー!$B:$B,全体!$G108,コンシューマー!K:K)</f>
        <v>17</v>
      </c>
      <c r="R108" s="107">
        <f>SUMIF(コンシューマー!$B:$B,全体!$G108,コンシューマー!L:L)</f>
        <v>35</v>
      </c>
      <c r="S108" s="107">
        <f>SUMIF(コンシューマー!$B:$B,全体!$G108,コンシューマー!M:M)</f>
        <v>34</v>
      </c>
      <c r="T108" s="107">
        <f>SUMIF(コンシューマー!$B:$B,全体!$G108,コンシューマー!N:N)</f>
        <v>13</v>
      </c>
      <c r="U108" s="107">
        <f>SUMIF(コンシューマー!$B:$B,全体!$G108,コンシューマー!O:O)</f>
        <v>35</v>
      </c>
      <c r="V108" s="107">
        <f>SUMIF(コンシューマー!$B:$B,全体!$G108,コンシューマー!P:P)</f>
        <v>16</v>
      </c>
      <c r="W108" s="107">
        <f>SUMIF(コンシューマー!$B:$B,全体!$G108,コンシューマー!Q:Q)</f>
        <v>31</v>
      </c>
      <c r="X108" s="107">
        <f>SUMIF(コンシューマー!$B:$B,全体!$G108,コンシューマー!R:R)</f>
        <v>16</v>
      </c>
      <c r="Y108" s="107">
        <f>SUMIF(コンシューマー!$B:$B,全体!$G108,コンシューマー!S:S)</f>
        <v>15</v>
      </c>
      <c r="Z108" s="107">
        <f>SUMIF(コンシューマー!$B:$B,全体!$G108,コンシューマー!T:T)</f>
        <v>61</v>
      </c>
      <c r="AA108" s="107">
        <f>SUMIF(コンシューマー!$B:$B,全体!$G108,コンシューマー!U:U)</f>
        <v>35</v>
      </c>
      <c r="AB108" s="107">
        <f>SUMIF(コンシューマー!$B:$B,全体!$G108,コンシューマー!V:V)</f>
        <v>34</v>
      </c>
      <c r="AC108" s="107">
        <f>SUMIF(コンシューマー!$B:$B,全体!$G108,コンシューマー!W:W)</f>
        <v>55</v>
      </c>
      <c r="AD108" s="107">
        <f>SUMIF(コンシューマー!$B:$B,全体!$G108,コンシューマー!X:X)</f>
        <v>61</v>
      </c>
      <c r="AE108" s="107">
        <f>SUMIF(コンシューマー!$B:$B,全体!$G108,コンシューマー!Y:Y)</f>
        <v>85</v>
      </c>
      <c r="AF108" s="107">
        <f>SUMIF(コンシューマー!$B:$B,全体!$G108,コンシューマー!Z:Z)</f>
        <v>40</v>
      </c>
      <c r="AG108" s="107">
        <f>SUMIF(コンシューマー!$B:$B,全体!$G108,コンシューマー!AA:AA)</f>
        <v>38</v>
      </c>
      <c r="AH108" s="87"/>
      <c r="AI108" s="47">
        <v>123</v>
      </c>
      <c r="AJ108" s="47"/>
      <c r="AK108" s="47">
        <v>20</v>
      </c>
      <c r="AL108" s="47">
        <v>37.741935483870968</v>
      </c>
      <c r="AM108" s="47">
        <v>8.2666666666666657</v>
      </c>
      <c r="AN108" s="47">
        <v>0</v>
      </c>
      <c r="AO108" s="47">
        <v>0</v>
      </c>
      <c r="AP108" s="47">
        <v>0</v>
      </c>
      <c r="AQ108" s="47">
        <v>0</v>
      </c>
      <c r="AR108" s="47">
        <f>SUMIF(結果貼付!$A:$A,G108,結果貼付!$D:$D)</f>
        <v>0</v>
      </c>
      <c r="AS108" s="47">
        <f t="shared" si="37"/>
        <v>0</v>
      </c>
      <c r="AT108" s="85">
        <f>SUM(SUMIF(コンシューマー!$B:$B,全体!$G108,コンシューマー!AO:AO),SUMIF(コマーシャル!$B:$B,全体!$G108,コマーシャル!AK:AK))</f>
        <v>0</v>
      </c>
      <c r="AU108" s="85">
        <f>SUM(SUMIF(コンシューマー!$B:$B,全体!$G108,コンシューマー!AP:AP),SUMIF(コマーシャル!$B:$B,全体!$G108,コマーシャル!AL:AL))</f>
        <v>0</v>
      </c>
      <c r="AV108" s="85">
        <f>SUM(SUMIF(コンシューマー!$B:$B,全体!$G108,コンシューマー!AQ:AQ),SUMIF(コマーシャル!$B:$B,全体!$G108,コマーシャル!AM:AM))</f>
        <v>0</v>
      </c>
      <c r="AW108" s="85">
        <f>SUM(SUMIF(コンシューマー!$B:$B,全体!$G108,コンシューマー!AR:AR),SUMIF(コマーシャル!$B:$B,全体!$G108,コマーシャル!AN:AN))</f>
        <v>0</v>
      </c>
      <c r="AX108" s="85">
        <f>SUM(SUMIF(コンシューマー!$B:$B,全体!$G108,コンシューマー!AS:AS),SUMIF(コマーシャル!$B:$B,全体!$G108,コマーシャル!AO:AO))</f>
        <v>0</v>
      </c>
      <c r="AY108" s="85">
        <f>SUM(SUMIF(コンシューマー!$B:$B,全体!$G108,コンシューマー!AT:AT),SUMIF(コマーシャル!$B:$B,全体!$G108,コマーシャル!AP:AP))</f>
        <v>0</v>
      </c>
    </row>
    <row r="109" spans="1:51" ht="19.5" thickTop="1">
      <c r="A109" s="49">
        <f>SUM(A107:A108)</f>
        <v>1065</v>
      </c>
      <c r="B109" s="49"/>
      <c r="C109" s="49">
        <f>SUM(C107:C108)</f>
        <v>0</v>
      </c>
      <c r="D109" s="49">
        <f t="shared" si="35"/>
        <v>1065</v>
      </c>
      <c r="E109" s="49">
        <f>SUM(E80:E108)</f>
        <v>0</v>
      </c>
      <c r="G109" s="5" t="s">
        <v>164</v>
      </c>
      <c r="H109" s="5"/>
      <c r="I109" s="5"/>
      <c r="J109" s="116">
        <f t="shared" ref="J109:AE109" si="38">SUM(J80:J108)</f>
        <v>1120</v>
      </c>
      <c r="K109" s="116">
        <f t="shared" si="38"/>
        <v>1191</v>
      </c>
      <c r="L109" s="116">
        <f t="shared" si="38"/>
        <v>1153</v>
      </c>
      <c r="M109" s="116">
        <f t="shared" si="38"/>
        <v>1957</v>
      </c>
      <c r="N109" s="116">
        <f t="shared" si="38"/>
        <v>2482</v>
      </c>
      <c r="O109" s="116">
        <f t="shared" si="38"/>
        <v>5613</v>
      </c>
      <c r="P109" s="116">
        <f t="shared" si="38"/>
        <v>12278</v>
      </c>
      <c r="Q109" s="116">
        <f t="shared" si="38"/>
        <v>13329</v>
      </c>
      <c r="R109" s="116">
        <f t="shared" si="38"/>
        <v>13444</v>
      </c>
      <c r="S109" s="116">
        <f t="shared" si="38"/>
        <v>11056</v>
      </c>
      <c r="T109" s="116">
        <f t="shared" si="38"/>
        <v>10772</v>
      </c>
      <c r="U109" s="116">
        <f t="shared" si="38"/>
        <v>13945</v>
      </c>
      <c r="V109" s="116">
        <f t="shared" si="38"/>
        <v>8269</v>
      </c>
      <c r="W109" s="116">
        <f t="shared" si="38"/>
        <v>10014</v>
      </c>
      <c r="X109" s="116">
        <f t="shared" si="38"/>
        <v>12167</v>
      </c>
      <c r="Y109" s="116">
        <f t="shared" si="38"/>
        <v>9725</v>
      </c>
      <c r="Z109" s="116">
        <f t="shared" si="38"/>
        <v>16543</v>
      </c>
      <c r="AA109" s="116">
        <f t="shared" si="38"/>
        <v>14625</v>
      </c>
      <c r="AB109" s="116">
        <f t="shared" si="38"/>
        <v>18151</v>
      </c>
      <c r="AC109" s="116">
        <f t="shared" si="38"/>
        <v>20910</v>
      </c>
      <c r="AD109" s="116">
        <f t="shared" si="38"/>
        <v>13060</v>
      </c>
      <c r="AE109" s="116">
        <f t="shared" si="38"/>
        <v>11424</v>
      </c>
      <c r="AF109" s="85">
        <f>SUM(SUMIF(コンシューマー!$B:$B,全体!$G109,コンシューマー!Z:Z),SUMIF(コマーシャル!$B:$B,全体!$G109,コマーシャル!Z:Z))</f>
        <v>12626</v>
      </c>
      <c r="AG109" s="85">
        <f>SUM(SUMIF(コンシューマー!$B:$B,全体!$G109,コンシューマー!AA:AA),SUMIF(コマーシャル!$B:$B,全体!$G109,コマーシャル!AA:AA))</f>
        <v>20870</v>
      </c>
      <c r="AH109" s="85">
        <f>SUM(SUMIF(コンシューマー!$B:$B,全体!$G109,コンシューマー!AB:AB),SUMIF(コマーシャル!$B:$B,全体!$G109,コマーシャル!AB:AB))</f>
        <v>12351</v>
      </c>
      <c r="AI109" s="85">
        <f>SUM(SUMIF(コンシューマー!$B:$B,全体!$G109,コンシューマー!AC:AC),SUMIF(コマーシャル!$B:$B,全体!$G109,コマーシャル!AC:AC))</f>
        <v>12544</v>
      </c>
      <c r="AJ109" s="85">
        <f>SUM(SUMIF(コンシューマー!$B:$B,全体!$G109,コンシューマー!AD:AD),SUMIF(コマーシャル!$B:$B,全体!$G109,コマーシャル!AD:AD))</f>
        <v>11610.353730071532</v>
      </c>
      <c r="AK109" s="85">
        <f>SUM(SUMIF(コンシューマー!$B:$B,全体!$G109,コンシューマー!AE:AE),SUMIF(コマーシャル!$B:$B,全体!$G109,コマーシャル!AE:AE))</f>
        <v>5844</v>
      </c>
      <c r="AL109" s="85">
        <f>SUM(SUMIF(コンシューマー!$B:$B,全体!$G109,コンシューマー!AF:AF),SUMIF(コマーシャル!$B:$B,全体!$G109,コマーシャル!AF:AF))</f>
        <v>10862</v>
      </c>
      <c r="AM109" s="85">
        <f>SUM(SUMIF(コンシューマー!$B:$B,全体!$G109,コンシューマー!AG:AG),SUMIF(コマーシャル!$B:$B,全体!$G109,コマーシャル!AG:AG))</f>
        <v>5867</v>
      </c>
      <c r="AN109" s="85">
        <f>SUM(SUMIF(コンシューマー!$B:$B,全体!$G109,コンシューマー!AH:AH),SUMIF(コマーシャル!$B:$B,全体!$G109,コマーシャル!AH:AH))</f>
        <v>3962.434782608696</v>
      </c>
      <c r="AO109" s="85">
        <f>SUM(SUMIF(コンシューマー!$B:$B,全体!$G109,コンシューマー!AL:AL),SUMIF(コマーシャル!$B:$B,全体!$G109,コマーシャル!AI:AI))</f>
        <v>2437</v>
      </c>
      <c r="AP109" s="85">
        <v>5145</v>
      </c>
      <c r="AQ109" s="85">
        <v>6002</v>
      </c>
      <c r="AR109" s="85">
        <f>SUM(SUMIF(コンシューマー!$B:$B,全体!$G109,コンシューマー!AM:AM),SUMIF(コマーシャル!$B:$B,全体!$G109,コマーシャル!AJ:AJ))</f>
        <v>5567.6785714285725</v>
      </c>
      <c r="AS109" s="85">
        <f>SUM(SUMIF(コンシューマー!$B:$B,全体!$G109,コンシューマー!AN:AN),SUMIF(コマーシャル!$B:$B,全体!$G109,コマーシャル!AK:AK))</f>
        <v>5609.1785714285706</v>
      </c>
      <c r="AT109" s="85">
        <f>SUM(SUMIF(コンシューマー!$B:$B,全体!$G109,コンシューマー!AO:AO),SUMIF(コマーシャル!$B:$B,全体!$G109,コマーシャル!AK:AK))</f>
        <v>6163.0037397470996</v>
      </c>
      <c r="AU109" s="85">
        <f>SUM(SUMIF(コンシューマー!$B:$B,全体!$G109,コンシューマー!AP:AP),SUMIF(コマーシャル!$B:$B,全体!$G109,コマーシャル!AL:AL))</f>
        <v>5845.6092876965195</v>
      </c>
      <c r="AV109" s="85">
        <f>SUM(SUMIF(コンシューマー!$B:$B,全体!$G109,コンシューマー!AQ:AQ),SUMIF(コマーシャル!$B:$B,全体!$G109,コマーシャル!AM:AM))</f>
        <v>5027.4833223611859</v>
      </c>
      <c r="AW109" s="85">
        <f>SUM(SUMIF(コンシューマー!$B:$B,全体!$G109,コンシューマー!AR:AR),SUMIF(コマーシャル!$B:$B,全体!$G109,コマーシャル!AN:AN))</f>
        <v>4852.1774593962164</v>
      </c>
      <c r="AX109" s="85">
        <f>SUM(SUMIF(コンシューマー!$B:$B,全体!$G109,コンシューマー!AS:AS),SUMIF(コマーシャル!$B:$B,全体!$G109,コマーシャル!AO:AO))</f>
        <v>4376.6482914179305</v>
      </c>
      <c r="AY109" s="85">
        <f>SUM(SUMIF(コンシューマー!$B:$B,全体!$G109,コンシューマー!AT:AT),SUMIF(コマーシャル!$B:$B,全体!$G109,コマーシャル!AP:AP))</f>
        <v>4342.7031913407918</v>
      </c>
    </row>
    <row r="110" spans="1:51" ht="18.75">
      <c r="A110" s="29"/>
      <c r="B110" s="29"/>
      <c r="C110" s="29"/>
      <c r="D110" s="29"/>
      <c r="E110" s="29"/>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85">
        <f>SUM(SUMIF(コンシューマー!$B:$B,全体!$G110,コンシューマー!AO:AO),SUMIF(コマーシャル!$B:$B,全体!$G110,コマーシャル!AK:AK))</f>
        <v>0</v>
      </c>
      <c r="AU110" s="85">
        <f>SUM(SUMIF(コンシューマー!$B:$B,全体!$G110,コンシューマー!AP:AP),SUMIF(コマーシャル!$B:$B,全体!$G110,コマーシャル!AL:AL))</f>
        <v>0</v>
      </c>
      <c r="AV110" s="85">
        <f>SUM(SUMIF(コンシューマー!$B:$B,全体!$G110,コンシューマー!AQ:AQ),SUMIF(コマーシャル!$B:$B,全体!$G110,コマーシャル!AM:AM))</f>
        <v>0</v>
      </c>
      <c r="AW110" s="85">
        <f>SUM(SUMIF(コンシューマー!$B:$B,全体!$G110,コンシューマー!AR:AR),SUMIF(コマーシャル!$B:$B,全体!$G110,コマーシャル!AN:AN))</f>
        <v>0</v>
      </c>
      <c r="AX110" s="85">
        <f>SUM(SUMIF(コンシューマー!$B:$B,全体!$G110,コンシューマー!AS:AS),SUMIF(コマーシャル!$B:$B,全体!$G110,コマーシャル!AO:AO))</f>
        <v>0</v>
      </c>
      <c r="AY110" s="85">
        <f>SUM(SUMIF(コンシューマー!$B:$B,全体!$G110,コンシューマー!AT:AT),SUMIF(コマーシャル!$B:$B,全体!$G110,コマーシャル!AP:AP))</f>
        <v>0</v>
      </c>
    </row>
    <row r="111" spans="1:51" ht="18.75" outlineLevel="1">
      <c r="A111" s="42">
        <f>SUMIFS(SAP貼付!K:K,SAP貼付!C:C,全体!G111)</f>
        <v>0</v>
      </c>
      <c r="B111" s="42"/>
      <c r="C111" s="42"/>
      <c r="D111" s="42">
        <f t="shared" ref="D111:D137" si="39">SUM(A111:C111)</f>
        <v>0</v>
      </c>
      <c r="E111" s="42" t="str">
        <f>IFERROR(D111-SUM(#REF!)," ")</f>
        <v xml:space="preserve"> </v>
      </c>
      <c r="G111" s="8" t="s">
        <v>165</v>
      </c>
      <c r="H111" s="8" t="str">
        <f>IFERROR(IF(MATCH($G111,コンシューマー!B:B,0),"Y"),"-")</f>
        <v>Y</v>
      </c>
      <c r="I111" s="8" t="str">
        <f>IFERROR(IF(MATCH($G111,コマーシャル!B:B,0),"Y"),"-")</f>
        <v>-</v>
      </c>
      <c r="J111" s="47">
        <f>SUMIF(コンシューマー!$B:$B,全体!$G111,コンシューマー!D:D)</f>
        <v>0</v>
      </c>
      <c r="K111" s="47">
        <f>SUMIF(コンシューマー!$B:$B,全体!$G111,コンシューマー!E:E)</f>
        <v>0</v>
      </c>
      <c r="L111" s="47">
        <f>SUMIF(コンシューマー!$B:$B,全体!$G111,コンシューマー!F:F)</f>
        <v>0</v>
      </c>
      <c r="M111" s="47">
        <f>SUMIF(コンシューマー!$B:$B,全体!$G111,コンシューマー!G:G)</f>
        <v>0</v>
      </c>
      <c r="N111" s="47">
        <f>SUMIF(コンシューマー!$B:$B,全体!$G111,コンシューマー!H:H)</f>
        <v>0</v>
      </c>
      <c r="O111" s="47">
        <f>SUMIF(コンシューマー!$B:$B,全体!$G111,コンシューマー!I:I)</f>
        <v>0</v>
      </c>
      <c r="P111" s="47">
        <f>SUMIF(コンシューマー!$B:$B,全体!$G111,コンシューマー!J:J)</f>
        <v>0</v>
      </c>
      <c r="Q111" s="47">
        <f>SUMIF(コンシューマー!$B:$B,全体!$G111,コンシューマー!K:K)</f>
        <v>0</v>
      </c>
      <c r="R111" s="47">
        <f>SUMIF(コンシューマー!$B:$B,全体!$G111,コンシューマー!L:L)</f>
        <v>0</v>
      </c>
      <c r="S111" s="47">
        <f>SUMIF(コンシューマー!$B:$B,全体!$G111,コンシューマー!M:M)</f>
        <v>0</v>
      </c>
      <c r="T111" s="47">
        <f>SUMIF(コンシューマー!$B:$B,全体!$G111,コンシューマー!N:N)</f>
        <v>0</v>
      </c>
      <c r="U111" s="47">
        <f>SUMIF(コンシューマー!$B:$B,全体!$G111,コンシューマー!O:O)</f>
        <v>0</v>
      </c>
      <c r="V111" s="47">
        <f>SUMIF(コンシューマー!$B:$B,全体!$G111,コンシューマー!P:P)</f>
        <v>0</v>
      </c>
      <c r="W111" s="47">
        <f>SUMIF(コンシューマー!$B:$B,全体!$G111,コンシューマー!Q:Q)</f>
        <v>0</v>
      </c>
      <c r="X111" s="47">
        <f>SUMIF(コンシューマー!$B:$B,全体!$G111,コンシューマー!R:R)</f>
        <v>0</v>
      </c>
      <c r="Y111" s="47">
        <f>SUMIF(コンシューマー!$B:$B,全体!$G111,コンシューマー!S:S)</f>
        <v>0</v>
      </c>
      <c r="Z111" s="47">
        <f>SUMIF(コンシューマー!$B:$B,全体!$G111,コンシューマー!T:T)</f>
        <v>0</v>
      </c>
      <c r="AA111" s="47">
        <f>SUMIF(コンシューマー!$B:$B,全体!$G111,コンシューマー!U:U)</f>
        <v>0</v>
      </c>
      <c r="AB111" s="47">
        <f>SUMIF(コンシューマー!$B:$B,全体!$G111,コンシューマー!V:V)</f>
        <v>0</v>
      </c>
      <c r="AC111" s="47">
        <f>SUMIF(コンシューマー!$B:$B,全体!$G111,コンシューマー!W:W)</f>
        <v>0</v>
      </c>
      <c r="AD111" s="47">
        <f>SUMIF(コンシューマー!$B:$B,全体!$G111,コンシューマー!X:X)</f>
        <v>0</v>
      </c>
      <c r="AE111" s="47">
        <f>SUMIF(コンシューマー!$B:$B,全体!$G111,コンシューマー!Y:Y)</f>
        <v>0</v>
      </c>
      <c r="AF111" s="47">
        <f>SUMIF(コンシューマー!$B:$B,全体!$G111,コンシューマー!Z:Z)</f>
        <v>0</v>
      </c>
      <c r="AG111" s="47">
        <f>SUMIF(コンシューマー!$B:$B,全体!$G111,コンシューマー!AA:AA)</f>
        <v>0</v>
      </c>
      <c r="AH111" s="47"/>
      <c r="AI111" s="47">
        <v>0</v>
      </c>
      <c r="AJ111" s="47"/>
      <c r="AK111" s="47">
        <v>0</v>
      </c>
      <c r="AL111" s="47">
        <v>0</v>
      </c>
      <c r="AM111" s="47">
        <v>0</v>
      </c>
      <c r="AN111" s="47">
        <v>0</v>
      </c>
      <c r="AO111" s="47">
        <v>0</v>
      </c>
      <c r="AP111" s="47">
        <v>0</v>
      </c>
      <c r="AQ111" s="47">
        <v>0</v>
      </c>
      <c r="AR111" s="47">
        <f>SUMIF(結果貼付!$A:$A,G111,結果貼付!$D:$D)</f>
        <v>0</v>
      </c>
      <c r="AS111" s="47">
        <f>(AR111/AS$2)*AS$1</f>
        <v>0</v>
      </c>
      <c r="AT111" s="85">
        <f>SUM(SUMIF(コンシューマー!$B:$B,全体!$G111,コンシューマー!AO:AO),SUMIF(コマーシャル!$B:$B,全体!$G111,コマーシャル!AK:AK))</f>
        <v>5.0039999999999996</v>
      </c>
      <c r="AU111" s="85">
        <f>SUM(SUMIF(コンシューマー!$B:$B,全体!$G111,コンシューマー!AP:AP),SUMIF(コマーシャル!$B:$B,全体!$G111,コマーシャル!AL:AL))</f>
        <v>6.0047999999999995</v>
      </c>
      <c r="AV111" s="85">
        <f>SUM(SUMIF(コンシューマー!$B:$B,全体!$G111,コンシューマー!AQ:AQ),SUMIF(コマーシャル!$B:$B,全体!$G111,コマーシャル!AM:AM))</f>
        <v>5.0887953395740864</v>
      </c>
      <c r="AW111" s="85">
        <f>SUM(SUMIF(コンシューマー!$B:$B,全体!$G111,コンシューマー!AR:AR),SUMIF(コマーシャル!$B:$B,全体!$G111,コマーシャル!AN:AN))</f>
        <v>4.9882413098124037</v>
      </c>
      <c r="AX111" s="85">
        <f>SUM(SUMIF(コンシューマー!$B:$B,全体!$G111,コンシューマー!AS:AS),SUMIF(コマーシャル!$B:$B,全体!$G111,コマーシャル!AO:AO))</f>
        <v>4.3212702375713263</v>
      </c>
      <c r="AY111" s="85">
        <f>SUM(SUMIF(コンシューマー!$B:$B,全体!$G111,コンシューマー!AT:AT),SUMIF(コマーシャル!$B:$B,全体!$G111,コマーシャル!AP:AP))</f>
        <v>4.2823475418640209</v>
      </c>
    </row>
    <row r="112" spans="1:51" ht="18.75" outlineLevel="1">
      <c r="A112" s="42"/>
      <c r="B112" s="42"/>
      <c r="C112" s="42"/>
      <c r="D112" s="42"/>
      <c r="E112" s="42"/>
      <c r="G112" s="8" t="s">
        <v>166</v>
      </c>
      <c r="H112" s="8" t="str">
        <f>IFERROR(IF(MATCH($G112,コンシューマー!B:B,0),"Y"),"-")</f>
        <v>-</v>
      </c>
      <c r="I112" s="8" t="str">
        <f>IFERROR(IF(MATCH($G112,コマーシャル!B:B,0),"Y"),"-")</f>
        <v>Y</v>
      </c>
      <c r="J112" s="47">
        <f>SUMIF(コンシューマー!$B:$B,全体!$G112,コンシューマー!D:D)</f>
        <v>0</v>
      </c>
      <c r="K112" s="47">
        <f>SUMIF(コンシューマー!$B:$B,全体!$G112,コンシューマー!E:E)</f>
        <v>0</v>
      </c>
      <c r="L112" s="47">
        <f>SUMIF(コンシューマー!$B:$B,全体!$G112,コンシューマー!F:F)</f>
        <v>0</v>
      </c>
      <c r="M112" s="47">
        <f>SUMIF(コンシューマー!$B:$B,全体!$G112,コンシューマー!G:G)</f>
        <v>0</v>
      </c>
      <c r="N112" s="47">
        <f>SUMIF(コンシューマー!$B:$B,全体!$G112,コンシューマー!H:H)</f>
        <v>0</v>
      </c>
      <c r="O112" s="47">
        <f>SUMIF(コンシューマー!$B:$B,全体!$G112,コンシューマー!I:I)</f>
        <v>0</v>
      </c>
      <c r="P112" s="47">
        <f>SUMIF(コンシューマー!$B:$B,全体!$G112,コンシューマー!J:J)</f>
        <v>0</v>
      </c>
      <c r="Q112" s="47">
        <f>SUMIF(コンシューマー!$B:$B,全体!$G112,コンシューマー!K:K)</f>
        <v>0</v>
      </c>
      <c r="R112" s="47">
        <f>SUMIF(コンシューマー!$B:$B,全体!$G112,コンシューマー!L:L)</f>
        <v>0</v>
      </c>
      <c r="S112" s="47">
        <f>SUMIF(コンシューマー!$B:$B,全体!$G112,コンシューマー!M:M)</f>
        <v>0</v>
      </c>
      <c r="T112" s="47">
        <f>SUMIF(コンシューマー!$B:$B,全体!$G112,コンシューマー!N:N)</f>
        <v>0</v>
      </c>
      <c r="U112" s="47">
        <f>SUMIF(コンシューマー!$B:$B,全体!$G112,コンシューマー!O:O)</f>
        <v>0</v>
      </c>
      <c r="V112" s="47">
        <f>SUMIF(コンシューマー!$B:$B,全体!$G112,コンシューマー!P:P)</f>
        <v>0</v>
      </c>
      <c r="W112" s="47">
        <f>SUMIF(コンシューマー!$B:$B,全体!$G112,コンシューマー!Q:Q)</f>
        <v>0</v>
      </c>
      <c r="X112" s="47">
        <f>SUMIF(コンシューマー!$B:$B,全体!$G112,コンシューマー!R:R)</f>
        <v>0</v>
      </c>
      <c r="Y112" s="47">
        <f>SUMIF(コンシューマー!$B:$B,全体!$G112,コンシューマー!S:S)</f>
        <v>0</v>
      </c>
      <c r="Z112" s="47">
        <f>SUMIF(コンシューマー!$B:$B,全体!$G112,コンシューマー!T:T)</f>
        <v>0</v>
      </c>
      <c r="AA112" s="47">
        <f>SUMIF(コンシューマー!$B:$B,全体!$G112,コンシューマー!U:U)</f>
        <v>0</v>
      </c>
      <c r="AB112" s="47">
        <f>SUMIF(コンシューマー!$B:$B,全体!$G112,コンシューマー!V:V)</f>
        <v>0</v>
      </c>
      <c r="AC112" s="47">
        <f>SUMIF(コンシューマー!$B:$B,全体!$G112,コンシューマー!W:W)</f>
        <v>0</v>
      </c>
      <c r="AD112" s="47">
        <f>SUMIF(コンシューマー!$B:$B,全体!$G112,コンシューマー!X:X)</f>
        <v>0</v>
      </c>
      <c r="AE112" s="47">
        <f>SUMIF(コンシューマー!$B:$B,全体!$G112,コンシューマー!Y:Y)</f>
        <v>0</v>
      </c>
      <c r="AF112" s="47">
        <f>SUMIF(コンシューマー!$B:$B,全体!$G112,コンシューマー!Z:Z)</f>
        <v>0</v>
      </c>
      <c r="AG112" s="47">
        <f>SUMIF(コンシューマー!$B:$B,全体!$G112,コンシューマー!AA:AA)</f>
        <v>0</v>
      </c>
      <c r="AH112" s="47"/>
      <c r="AI112" s="47">
        <v>0</v>
      </c>
      <c r="AJ112" s="47"/>
      <c r="AK112" s="47">
        <v>0</v>
      </c>
      <c r="AL112" s="47">
        <v>0</v>
      </c>
      <c r="AM112" s="47">
        <v>0</v>
      </c>
      <c r="AN112" s="47">
        <v>0</v>
      </c>
      <c r="AO112" s="47">
        <v>0</v>
      </c>
      <c r="AP112" s="47">
        <v>0</v>
      </c>
      <c r="AQ112" s="47">
        <v>0</v>
      </c>
      <c r="AR112" s="47">
        <f>SUMIF(結果貼付!$A:$A,G112,結果貼付!$D:$D)</f>
        <v>0</v>
      </c>
      <c r="AS112" s="47">
        <f>(AR112/AS$2)*AS$1</f>
        <v>0</v>
      </c>
      <c r="AT112" s="85">
        <f>SUM(SUMIF(コンシューマー!$B:$B,全体!$G112,コンシューマー!AO:AO),SUMIF(コマーシャル!$B:$B,全体!$G112,コマーシャル!AK:AK))</f>
        <v>0</v>
      </c>
      <c r="AU112" s="85">
        <f>SUM(SUMIF(コンシューマー!$B:$B,全体!$G112,コンシューマー!AP:AP),SUMIF(コマーシャル!$B:$B,全体!$G112,コマーシャル!AL:AL))</f>
        <v>0</v>
      </c>
      <c r="AV112" s="85">
        <f>SUM(SUMIF(コンシューマー!$B:$B,全体!$G112,コンシューマー!AQ:AQ),SUMIF(コマーシャル!$B:$B,全体!$G112,コマーシャル!AM:AM))</f>
        <v>0</v>
      </c>
      <c r="AW112" s="85">
        <f>SUM(SUMIF(コンシューマー!$B:$B,全体!$G112,コンシューマー!AR:AR),SUMIF(コマーシャル!$B:$B,全体!$G112,コマーシャル!AN:AN))</f>
        <v>0</v>
      </c>
      <c r="AX112" s="85">
        <f>SUM(SUMIF(コンシューマー!$B:$B,全体!$G112,コンシューマー!AS:AS),SUMIF(コマーシャル!$B:$B,全体!$G112,コマーシャル!AO:AO))</f>
        <v>0</v>
      </c>
      <c r="AY112" s="85">
        <f>SUM(SUMIF(コンシューマー!$B:$B,全体!$G112,コンシューマー!AT:AT),SUMIF(コマーシャル!$B:$B,全体!$G112,コマーシャル!AP:AP))</f>
        <v>0</v>
      </c>
    </row>
    <row r="113" spans="1:51" ht="18.75" outlineLevel="1">
      <c r="A113" s="42"/>
      <c r="B113" s="42"/>
      <c r="C113" s="42"/>
      <c r="D113" s="42"/>
      <c r="E113" s="42"/>
      <c r="G113" s="8" t="s">
        <v>167</v>
      </c>
      <c r="H113" s="8" t="str">
        <f>IFERROR(IF(MATCH($G113,コンシューマー!B:B,0),"Y"),"-")</f>
        <v>Y</v>
      </c>
      <c r="I113" s="8" t="str">
        <f>IFERROR(IF(MATCH($G113,コマーシャル!B:B,0),"Y"),"-")</f>
        <v>Y</v>
      </c>
      <c r="J113" s="47">
        <f>SUMIF(コンシューマー!$B:$B,全体!$G113,コンシューマー!D:D)</f>
        <v>0</v>
      </c>
      <c r="K113" s="47">
        <f>SUMIF(コンシューマー!$B:$B,全体!$G113,コンシューマー!E:E)</f>
        <v>0</v>
      </c>
      <c r="L113" s="47">
        <f>SUMIF(コンシューマー!$B:$B,全体!$G113,コンシューマー!F:F)</f>
        <v>0</v>
      </c>
      <c r="M113" s="47">
        <f>SUMIF(コンシューマー!$B:$B,全体!$G113,コンシューマー!G:G)</f>
        <v>0</v>
      </c>
      <c r="N113" s="47">
        <f>SUMIF(コンシューマー!$B:$B,全体!$G113,コンシューマー!H:H)</f>
        <v>0</v>
      </c>
      <c r="O113" s="47">
        <f>SUMIF(コンシューマー!$B:$B,全体!$G113,コンシューマー!I:I)</f>
        <v>0</v>
      </c>
      <c r="P113" s="47">
        <f>SUMIF(コンシューマー!$B:$B,全体!$G113,コンシューマー!J:J)</f>
        <v>0</v>
      </c>
      <c r="Q113" s="47">
        <f>SUMIF(コンシューマー!$B:$B,全体!$G113,コンシューマー!K:K)</f>
        <v>0</v>
      </c>
      <c r="R113" s="47">
        <f>SUMIF(コンシューマー!$B:$B,全体!$G113,コンシューマー!L:L)</f>
        <v>0</v>
      </c>
      <c r="S113" s="47">
        <f>SUMIF(コンシューマー!$B:$B,全体!$G113,コンシューマー!M:M)</f>
        <v>0</v>
      </c>
      <c r="T113" s="47">
        <f>SUMIF(コンシューマー!$B:$B,全体!$G113,コンシューマー!N:N)</f>
        <v>0</v>
      </c>
      <c r="U113" s="47">
        <f>SUMIF(コンシューマー!$B:$B,全体!$G113,コンシューマー!O:O)</f>
        <v>0</v>
      </c>
      <c r="V113" s="47">
        <f>SUMIF(コンシューマー!$B:$B,全体!$G113,コンシューマー!P:P)</f>
        <v>0</v>
      </c>
      <c r="W113" s="47">
        <f>SUMIF(コンシューマー!$B:$B,全体!$G113,コンシューマー!Q:Q)</f>
        <v>0</v>
      </c>
      <c r="X113" s="47">
        <f>SUMIF(コンシューマー!$B:$B,全体!$G113,コンシューマー!R:R)</f>
        <v>0</v>
      </c>
      <c r="Y113" s="47">
        <f>SUMIF(コンシューマー!$B:$B,全体!$G113,コンシューマー!S:S)</f>
        <v>0</v>
      </c>
      <c r="Z113" s="47">
        <f>SUMIF(コンシューマー!$B:$B,全体!$G113,コンシューマー!T:T)</f>
        <v>0</v>
      </c>
      <c r="AA113" s="47">
        <f>SUMIF(コンシューマー!$B:$B,全体!$G113,コンシューマー!U:U)</f>
        <v>0</v>
      </c>
      <c r="AB113" s="47">
        <f>SUMIF(コンシューマー!$B:$B,全体!$G113,コンシューマー!V:V)</f>
        <v>0</v>
      </c>
      <c r="AC113" s="47">
        <f>SUMIF(コンシューマー!$B:$B,全体!$G113,コンシューマー!W:W)</f>
        <v>33</v>
      </c>
      <c r="AD113" s="47">
        <f>SUMIF(コンシューマー!$B:$B,全体!$G113,コンシューマー!X:X)</f>
        <v>21</v>
      </c>
      <c r="AE113" s="47">
        <f>SUMIF(コンシューマー!$B:$B,全体!$G113,コンシューマー!Y:Y)</f>
        <v>28</v>
      </c>
      <c r="AF113" s="47">
        <f>SUMIF(コンシューマー!$B:$B,全体!$G113,コンシューマー!Z:Z)</f>
        <v>26</v>
      </c>
      <c r="AG113" s="47">
        <f>SUMIF(コンシューマー!$B:$B,全体!$G113,コンシューマー!AA:AA)</f>
        <v>37</v>
      </c>
      <c r="AH113" s="47"/>
      <c r="AI113" s="47">
        <v>43</v>
      </c>
      <c r="AJ113" s="47"/>
      <c r="AK113" s="47">
        <v>127</v>
      </c>
      <c r="AL113" s="47">
        <v>208.06451612903226</v>
      </c>
      <c r="AM113" s="47">
        <v>57.427500000000002</v>
      </c>
      <c r="AN113" s="47">
        <v>30</v>
      </c>
      <c r="AO113" s="47">
        <v>73</v>
      </c>
      <c r="AP113" s="47">
        <v>114</v>
      </c>
      <c r="AQ113" s="47">
        <v>159</v>
      </c>
      <c r="AR113" s="47">
        <f>SUMIF(結果貼付!$A:$A,G113,結果貼付!$D:$D)</f>
        <v>70</v>
      </c>
      <c r="AS113" s="47">
        <f t="shared" ref="AS113:AS135" si="40">(AR113/AS$2)*AS$1</f>
        <v>150</v>
      </c>
      <c r="AT113" s="85">
        <f>SUM(SUMIF(コンシューマー!$B:$B,全体!$G113,コンシューマー!AO:AO),SUMIF(コマーシャル!$B:$B,全体!$G113,コマーシャル!AK:AK))</f>
        <v>178.01952710209846</v>
      </c>
      <c r="AU113" s="85">
        <f>SUM(SUMIF(コンシューマー!$B:$B,全体!$G113,コンシューマー!AP:AP),SUMIF(コマーシャル!$B:$B,全体!$G113,コマーシャル!AL:AL))</f>
        <v>212.62343252251816</v>
      </c>
      <c r="AV113" s="85">
        <f>SUM(SUMIF(コンシューマー!$B:$B,全体!$G113,コンシューマー!AQ:AQ),SUMIF(コマーシャル!$B:$B,全体!$G113,コマーシャル!AM:AM))</f>
        <v>75</v>
      </c>
      <c r="AW113" s="85">
        <f>SUM(SUMIF(コンシューマー!$B:$B,全体!$G113,コンシューマー!AR:AR),SUMIF(コマーシャル!$B:$B,全体!$G113,コマーシャル!AN:AN))</f>
        <v>73.616807787772629</v>
      </c>
      <c r="AX113" s="85">
        <f>SUM(SUMIF(コンシューマー!$B:$B,全体!$G113,コンシューマー!AS:AS),SUMIF(コマーシャル!$B:$B,全体!$G113,コマーシャル!AO:AO))</f>
        <v>69.442146214374986</v>
      </c>
      <c r="AY113" s="85">
        <f>SUM(SUMIF(コンシューマー!$B:$B,全体!$G113,コンシューマー!AT:AT),SUMIF(コマーシャル!$B:$B,全体!$G113,コマーシャル!AP:AP))</f>
        <v>68.906736845811253</v>
      </c>
    </row>
    <row r="114" spans="1:51" ht="18.75" outlineLevel="1">
      <c r="A114" s="42">
        <f>SUMIFS(SAP貼付!K:K,SAP貼付!C:C,全体!G114)</f>
        <v>136</v>
      </c>
      <c r="B114" s="42"/>
      <c r="C114" s="42"/>
      <c r="D114" s="42">
        <f t="shared" si="39"/>
        <v>136</v>
      </c>
      <c r="E114" s="42" t="str">
        <f>IFERROR(D114-SUM(#REF!)," ")</f>
        <v xml:space="preserve"> </v>
      </c>
      <c r="G114" s="8" t="s">
        <v>168</v>
      </c>
      <c r="H114" s="8" t="str">
        <f>IFERROR(IF(MATCH($G114,コンシューマー!B:B,0),"Y"),"-")</f>
        <v>-</v>
      </c>
      <c r="I114" s="8" t="str">
        <f>IFERROR(IF(MATCH($G114,コマーシャル!B:B,0),"Y"),"-")</f>
        <v>Y</v>
      </c>
      <c r="J114" s="47">
        <f>SUMIF(コンシューマー!$B:$B,全体!$G114,コンシューマー!D:D)</f>
        <v>0</v>
      </c>
      <c r="K114" s="47">
        <f>SUMIF(コンシューマー!$B:$B,全体!$G114,コンシューマー!E:E)</f>
        <v>0</v>
      </c>
      <c r="L114" s="47">
        <f>SUMIF(コンシューマー!$B:$B,全体!$G114,コンシューマー!F:F)</f>
        <v>0</v>
      </c>
      <c r="M114" s="47">
        <f>SUMIF(コンシューマー!$B:$B,全体!$G114,コンシューマー!G:G)</f>
        <v>0</v>
      </c>
      <c r="N114" s="47">
        <f>SUMIF(コンシューマー!$B:$B,全体!$G114,コンシューマー!H:H)</f>
        <v>0</v>
      </c>
      <c r="O114" s="47">
        <f>SUMIF(コンシューマー!$B:$B,全体!$G114,コンシューマー!I:I)</f>
        <v>0</v>
      </c>
      <c r="P114" s="47">
        <f>SUMIF(コンシューマー!$B:$B,全体!$G114,コンシューマー!J:J)</f>
        <v>0</v>
      </c>
      <c r="Q114" s="47">
        <f>SUMIF(コンシューマー!$B:$B,全体!$G114,コンシューマー!K:K)</f>
        <v>0</v>
      </c>
      <c r="R114" s="47">
        <f>SUMIF(コンシューマー!$B:$B,全体!$G114,コンシューマー!L:L)</f>
        <v>0</v>
      </c>
      <c r="S114" s="47">
        <f>SUMIF(コンシューマー!$B:$B,全体!$G114,コンシューマー!M:M)</f>
        <v>0</v>
      </c>
      <c r="T114" s="47">
        <f>SUMIF(コンシューマー!$B:$B,全体!$G114,コンシューマー!N:N)</f>
        <v>0</v>
      </c>
      <c r="U114" s="47">
        <f>SUMIF(コンシューマー!$B:$B,全体!$G114,コンシューマー!O:O)</f>
        <v>0</v>
      </c>
      <c r="V114" s="47">
        <f>SUMIF(コンシューマー!$B:$B,全体!$G114,コンシューマー!P:P)</f>
        <v>0</v>
      </c>
      <c r="W114" s="47">
        <f>SUMIF(コンシューマー!$B:$B,全体!$G114,コンシューマー!Q:Q)</f>
        <v>0</v>
      </c>
      <c r="X114" s="47">
        <f>SUMIF(コンシューマー!$B:$B,全体!$G114,コンシューマー!R:R)</f>
        <v>0</v>
      </c>
      <c r="Y114" s="47">
        <f>SUMIF(コンシューマー!$B:$B,全体!$G114,コンシューマー!S:S)</f>
        <v>0</v>
      </c>
      <c r="Z114" s="47">
        <f>SUMIF(コンシューマー!$B:$B,全体!$G114,コンシューマー!T:T)</f>
        <v>0</v>
      </c>
      <c r="AA114" s="47">
        <f>SUMIF(コンシューマー!$B:$B,全体!$G114,コンシューマー!U:U)</f>
        <v>0</v>
      </c>
      <c r="AB114" s="47">
        <f>SUMIF(コンシューマー!$B:$B,全体!$G114,コンシューマー!V:V)</f>
        <v>0</v>
      </c>
      <c r="AC114" s="47">
        <f>SUMIF(コンシューマー!$B:$B,全体!$G114,コンシューマー!W:W)</f>
        <v>0</v>
      </c>
      <c r="AD114" s="47">
        <f>SUMIF(コンシューマー!$B:$B,全体!$G114,コンシューマー!X:X)</f>
        <v>0</v>
      </c>
      <c r="AE114" s="47">
        <f>SUMIF(コンシューマー!$B:$B,全体!$G114,コンシューマー!Y:Y)</f>
        <v>0</v>
      </c>
      <c r="AF114" s="47">
        <f>SUMIF(コンシューマー!$B:$B,全体!$G114,コンシューマー!Z:Z)</f>
        <v>0</v>
      </c>
      <c r="AG114" s="47">
        <f>SUMIF(コンシューマー!$B:$B,全体!$G114,コンシューマー!AA:AA)</f>
        <v>0</v>
      </c>
      <c r="AH114" s="47"/>
      <c r="AI114" s="47">
        <v>0</v>
      </c>
      <c r="AJ114" s="47"/>
      <c r="AK114" s="47">
        <v>0</v>
      </c>
      <c r="AL114" s="47">
        <v>0</v>
      </c>
      <c r="AM114" s="47">
        <v>0</v>
      </c>
      <c r="AN114" s="47">
        <v>0</v>
      </c>
      <c r="AO114" s="47">
        <v>0</v>
      </c>
      <c r="AP114" s="47">
        <v>0</v>
      </c>
      <c r="AQ114" s="47">
        <v>0</v>
      </c>
      <c r="AR114" s="47">
        <f>SUMIF(結果貼付!$A:$A,G114,結果貼付!$D:$D)</f>
        <v>0</v>
      </c>
      <c r="AS114" s="47">
        <f t="shared" si="40"/>
        <v>0</v>
      </c>
      <c r="AT114" s="85">
        <f>SUM(SUMIF(コンシューマー!$B:$B,全体!$G114,コンシューマー!AO:AO),SUMIF(コマーシャル!$B:$B,全体!$G114,コマーシャル!AK:AK))</f>
        <v>0</v>
      </c>
      <c r="AU114" s="85">
        <f>SUM(SUMIF(コンシューマー!$B:$B,全体!$G114,コンシューマー!AP:AP),SUMIF(コマーシャル!$B:$B,全体!$G114,コマーシャル!AL:AL))</f>
        <v>0</v>
      </c>
      <c r="AV114" s="85">
        <f>SUM(SUMIF(コンシューマー!$B:$B,全体!$G114,コンシューマー!AQ:AQ),SUMIF(コマーシャル!$B:$B,全体!$G114,コマーシャル!AM:AM))</f>
        <v>0</v>
      </c>
      <c r="AW114" s="85">
        <f>SUM(SUMIF(コンシューマー!$B:$B,全体!$G114,コンシューマー!AR:AR),SUMIF(コマーシャル!$B:$B,全体!$G114,コマーシャル!AN:AN))</f>
        <v>0</v>
      </c>
      <c r="AX114" s="85">
        <f>SUM(SUMIF(コンシューマー!$B:$B,全体!$G114,コンシューマー!AS:AS),SUMIF(コマーシャル!$B:$B,全体!$G114,コマーシャル!AO:AO))</f>
        <v>0</v>
      </c>
      <c r="AY114" s="85">
        <f>SUM(SUMIF(コンシューマー!$B:$B,全体!$G114,コンシューマー!AT:AT),SUMIF(コマーシャル!$B:$B,全体!$G114,コマーシャル!AP:AP))</f>
        <v>0</v>
      </c>
    </row>
    <row r="115" spans="1:51" ht="18.75" outlineLevel="1">
      <c r="A115" s="42"/>
      <c r="B115" s="42"/>
      <c r="C115" s="42"/>
      <c r="D115" s="42"/>
      <c r="E115" s="42"/>
      <c r="G115" s="8" t="s">
        <v>169</v>
      </c>
      <c r="H115" s="8" t="str">
        <f>IFERROR(IF(MATCH($G115,コンシューマー!B:B,0),"Y"),"-")</f>
        <v>Y</v>
      </c>
      <c r="I115" s="8" t="str">
        <f>IFERROR(IF(MATCH($G115,コマーシャル!B:B,0),"Y"),"-")</f>
        <v>Y</v>
      </c>
      <c r="J115" s="47">
        <f>SUMIF(コンシューマー!$B:$B,全体!$G115,コンシューマー!D:D)</f>
        <v>0</v>
      </c>
      <c r="K115" s="47">
        <f>SUMIF(コンシューマー!$B:$B,全体!$G115,コンシューマー!E:E)</f>
        <v>0</v>
      </c>
      <c r="L115" s="47">
        <f>SUMIF(コンシューマー!$B:$B,全体!$G115,コンシューマー!F:F)</f>
        <v>0</v>
      </c>
      <c r="M115" s="47">
        <f>SUMIF(コンシューマー!$B:$B,全体!$G115,コンシューマー!G:G)</f>
        <v>0</v>
      </c>
      <c r="N115" s="47">
        <f>SUMIF(コンシューマー!$B:$B,全体!$G115,コンシューマー!H:H)</f>
        <v>0</v>
      </c>
      <c r="O115" s="47">
        <f>SUMIF(コンシューマー!$B:$B,全体!$G115,コンシューマー!I:I)</f>
        <v>0</v>
      </c>
      <c r="P115" s="47">
        <f>SUMIF(コンシューマー!$B:$B,全体!$G115,コンシューマー!J:J)</f>
        <v>0</v>
      </c>
      <c r="Q115" s="47">
        <f>SUMIF(コンシューマー!$B:$B,全体!$G115,コンシューマー!K:K)</f>
        <v>0</v>
      </c>
      <c r="R115" s="47">
        <f>SUMIF(コンシューマー!$B:$B,全体!$G115,コンシューマー!L:L)</f>
        <v>0</v>
      </c>
      <c r="S115" s="47">
        <f>SUMIF(コンシューマー!$B:$B,全体!$G115,コンシューマー!M:M)</f>
        <v>0</v>
      </c>
      <c r="T115" s="47">
        <f>SUMIF(コンシューマー!$B:$B,全体!$G115,コンシューマー!N:N)</f>
        <v>0</v>
      </c>
      <c r="U115" s="47">
        <f>SUMIF(コンシューマー!$B:$B,全体!$G115,コンシューマー!O:O)</f>
        <v>0</v>
      </c>
      <c r="V115" s="47">
        <f>SUMIF(コンシューマー!$B:$B,全体!$G115,コンシューマー!P:P)</f>
        <v>0</v>
      </c>
      <c r="W115" s="47">
        <f>SUMIF(コンシューマー!$B:$B,全体!$G115,コンシューマー!Q:Q)</f>
        <v>0</v>
      </c>
      <c r="X115" s="47">
        <f>SUMIF(コンシューマー!$B:$B,全体!$G115,コンシューマー!R:R)</f>
        <v>0</v>
      </c>
      <c r="Y115" s="47">
        <f>SUMIF(コンシューマー!$B:$B,全体!$G115,コンシューマー!S:S)</f>
        <v>0</v>
      </c>
      <c r="Z115" s="47">
        <f>SUMIF(コンシューマー!$B:$B,全体!$G115,コンシューマー!T:T)</f>
        <v>0</v>
      </c>
      <c r="AA115" s="47">
        <f>SUMIF(コンシューマー!$B:$B,全体!$G115,コンシューマー!U:U)</f>
        <v>0</v>
      </c>
      <c r="AB115" s="47">
        <f>SUMIF(コンシューマー!$B:$B,全体!$G115,コンシューマー!V:V)</f>
        <v>0</v>
      </c>
      <c r="AC115" s="47">
        <f>SUMIF(コンシューマー!$B:$B,全体!$G115,コンシューマー!W:W)</f>
        <v>9</v>
      </c>
      <c r="AD115" s="47">
        <f>SUMIF(コンシューマー!$B:$B,全体!$G115,コンシューマー!X:X)</f>
        <v>2</v>
      </c>
      <c r="AE115" s="47">
        <f>SUMIF(コンシューマー!$B:$B,全体!$G115,コンシューマー!Y:Y)</f>
        <v>1</v>
      </c>
      <c r="AF115" s="47">
        <f>SUMIF(コンシューマー!$B:$B,全体!$G115,コンシューマー!Z:Z)</f>
        <v>2</v>
      </c>
      <c r="AG115" s="47">
        <f>SUMIF(コンシューマー!$B:$B,全体!$G115,コンシューマー!AA:AA)</f>
        <v>46</v>
      </c>
      <c r="AH115" s="47"/>
      <c r="AI115" s="47">
        <v>33</v>
      </c>
      <c r="AJ115" s="47"/>
      <c r="AK115" s="47">
        <v>64</v>
      </c>
      <c r="AL115" s="47">
        <v>163.54838709677418</v>
      </c>
      <c r="AM115" s="47">
        <v>135.47</v>
      </c>
      <c r="AN115" s="47">
        <v>16</v>
      </c>
      <c r="AO115" s="47">
        <v>16</v>
      </c>
      <c r="AP115" s="47">
        <v>23</v>
      </c>
      <c r="AQ115" s="47">
        <v>21</v>
      </c>
      <c r="AR115" s="47">
        <f>SUMIF(結果貼付!$A:$A,G115,結果貼付!$D:$D)</f>
        <v>30</v>
      </c>
      <c r="AS115" s="47">
        <f>(AR115/AS$2)*AS$1</f>
        <v>64.285714285714278</v>
      </c>
      <c r="AT115" s="85">
        <f>SUM(SUMIF(コンシューマー!$B:$B,全体!$G115,コンシューマー!AO:AO),SUMIF(コマーシャル!$B:$B,全体!$G115,コマーシャル!AK:AK))</f>
        <v>50</v>
      </c>
      <c r="AU115" s="85">
        <f>SUM(SUMIF(コンシューマー!$B:$B,全体!$G115,コンシューマー!AP:AP),SUMIF(コマーシャル!$B:$B,全体!$G115,コマーシャル!AL:AL))</f>
        <v>59</v>
      </c>
      <c r="AV115" s="85">
        <f>SUM(SUMIF(コンシューマー!$B:$B,全体!$G115,コンシューマー!AQ:AQ),SUMIF(コマーシャル!$B:$B,全体!$G115,コマーシャル!AM:AM))</f>
        <v>50.762548017752579</v>
      </c>
      <c r="AW115" s="85">
        <f>SUM(SUMIF(コンシューマー!$B:$B,全体!$G115,コンシューマー!AR:AR),SUMIF(コマーシャル!$B:$B,全体!$G115,コマーシャル!AN:AN))</f>
        <v>49.858285160183492</v>
      </c>
      <c r="AX115" s="85">
        <f>SUM(SUMIF(コンシューマー!$B:$B,全体!$G115,コンシューマー!AS:AS),SUMIF(コマーシャル!$B:$B,全体!$G115,コマーシャル!AO:AO))</f>
        <v>48.860343863051504</v>
      </c>
      <c r="AY115" s="85">
        <f>SUM(SUMIF(コンシューマー!$B:$B,全体!$G115,コンシューマー!AT:AT),SUMIF(コマーシャル!$B:$B,全体!$G115,コマーシャル!AP:AP))</f>
        <v>48.510319621079333</v>
      </c>
    </row>
    <row r="116" spans="1:51" ht="18.75" outlineLevel="1">
      <c r="A116" s="42"/>
      <c r="B116" s="42"/>
      <c r="C116" s="42"/>
      <c r="D116" s="42"/>
      <c r="E116" s="42"/>
      <c r="G116" s="8" t="s">
        <v>170</v>
      </c>
      <c r="H116" s="8" t="str">
        <f>IFERROR(IF(MATCH($G116,コンシューマー!B:B,0),"Y"),"-")</f>
        <v>Y</v>
      </c>
      <c r="I116" s="8" t="str">
        <f>IFERROR(IF(MATCH($G116,コマーシャル!B:B,0),"Y"),"-")</f>
        <v>-</v>
      </c>
      <c r="J116" s="47">
        <f>SUMIF(コンシューマー!$B:$B,全体!$G116,コンシューマー!D:D)</f>
        <v>0</v>
      </c>
      <c r="K116" s="47">
        <f>SUMIF(コンシューマー!$B:$B,全体!$G116,コンシューマー!E:E)</f>
        <v>0</v>
      </c>
      <c r="L116" s="47">
        <f>SUMIF(コンシューマー!$B:$B,全体!$G116,コンシューマー!F:F)</f>
        <v>0</v>
      </c>
      <c r="M116" s="47">
        <f>SUMIF(コンシューマー!$B:$B,全体!$G116,コンシューマー!G:G)</f>
        <v>0</v>
      </c>
      <c r="N116" s="47">
        <f>SUMIF(コンシューマー!$B:$B,全体!$G116,コンシューマー!H:H)</f>
        <v>0</v>
      </c>
      <c r="O116" s="47">
        <f>SUMIF(コンシューマー!$B:$B,全体!$G116,コンシューマー!I:I)</f>
        <v>0</v>
      </c>
      <c r="P116" s="47">
        <f>SUMIF(コンシューマー!$B:$B,全体!$G116,コンシューマー!J:J)</f>
        <v>0</v>
      </c>
      <c r="Q116" s="47">
        <f>SUMIF(コンシューマー!$B:$B,全体!$G116,コンシューマー!K:K)</f>
        <v>0</v>
      </c>
      <c r="R116" s="47">
        <f>SUMIF(コンシューマー!$B:$B,全体!$G116,コンシューマー!L:L)</f>
        <v>0</v>
      </c>
      <c r="S116" s="47">
        <f>SUMIF(コンシューマー!$B:$B,全体!$G116,コンシューマー!M:M)</f>
        <v>0</v>
      </c>
      <c r="T116" s="47">
        <f>SUMIF(コンシューマー!$B:$B,全体!$G116,コンシューマー!N:N)</f>
        <v>0</v>
      </c>
      <c r="U116" s="47">
        <f>SUMIF(コンシューマー!$B:$B,全体!$G116,コンシューマー!O:O)</f>
        <v>0</v>
      </c>
      <c r="V116" s="47">
        <f>SUMIF(コンシューマー!$B:$B,全体!$G116,コンシューマー!P:P)</f>
        <v>0</v>
      </c>
      <c r="W116" s="47">
        <f>SUMIF(コンシューマー!$B:$B,全体!$G116,コンシューマー!Q:Q)</f>
        <v>0</v>
      </c>
      <c r="X116" s="47">
        <f>SUMIF(コンシューマー!$B:$B,全体!$G116,コンシューマー!R:R)</f>
        <v>0</v>
      </c>
      <c r="Y116" s="47">
        <f>SUMIF(コンシューマー!$B:$B,全体!$G116,コンシューマー!S:S)</f>
        <v>0</v>
      </c>
      <c r="Z116" s="47">
        <f>SUMIF(コンシューマー!$B:$B,全体!$G116,コンシューマー!T:T)</f>
        <v>0</v>
      </c>
      <c r="AA116" s="47">
        <f>SUMIF(コンシューマー!$B:$B,全体!$G116,コンシューマー!U:U)</f>
        <v>0</v>
      </c>
      <c r="AB116" s="47">
        <f>SUMIF(コンシューマー!$B:$B,全体!$G116,コンシューマー!V:V)</f>
        <v>0</v>
      </c>
      <c r="AC116" s="47">
        <f>SUMIF(コンシューマー!$B:$B,全体!$G116,コンシューマー!W:W)</f>
        <v>0</v>
      </c>
      <c r="AD116" s="47">
        <f>SUMIF(コンシューマー!$B:$B,全体!$G116,コンシューマー!X:X)</f>
        <v>0</v>
      </c>
      <c r="AE116" s="47">
        <f>SUMIF(コンシューマー!$B:$B,全体!$G116,コンシューマー!Y:Y)</f>
        <v>0</v>
      </c>
      <c r="AF116" s="47">
        <f>SUMIF(コンシューマー!$B:$B,全体!$G116,コンシューマー!Z:Z)</f>
        <v>0</v>
      </c>
      <c r="AG116" s="47">
        <f>SUMIF(コンシューマー!$B:$B,全体!$G116,コンシューマー!AA:AA)</f>
        <v>0</v>
      </c>
      <c r="AH116" s="47"/>
      <c r="AI116" s="47">
        <v>33</v>
      </c>
      <c r="AJ116" s="47"/>
      <c r="AK116" s="47">
        <v>64</v>
      </c>
      <c r="AL116" s="47">
        <v>163.54838709677418</v>
      </c>
      <c r="AM116" s="47">
        <v>0</v>
      </c>
      <c r="AN116" s="47">
        <v>7</v>
      </c>
      <c r="AO116" s="47">
        <v>0</v>
      </c>
      <c r="AP116" s="47">
        <v>5</v>
      </c>
      <c r="AQ116" s="47">
        <v>2</v>
      </c>
      <c r="AR116" s="47">
        <f>SUMIF(結果貼付!$A:$A,G116,結果貼付!$D:$D)</f>
        <v>4</v>
      </c>
      <c r="AS116" s="47">
        <f>(AR116/AS$2)*AS$1</f>
        <v>8.5714285714285712</v>
      </c>
      <c r="AT116" s="85">
        <f>SUM(SUMIF(コンシューマー!$B:$B,全体!$G116,コンシューマー!AO:AO),SUMIF(コマーシャル!$B:$B,全体!$G116,コマーシャル!AK:AK))</f>
        <v>2.2616931647333134</v>
      </c>
      <c r="AU116" s="85">
        <f>SUM(SUMIF(コンシューマー!$B:$B,全体!$G116,コンシューマー!AP:AP),SUMIF(コマーシャル!$B:$B,全体!$G116,コマーシャル!AL:AL))</f>
        <v>2.7140317976799762</v>
      </c>
      <c r="AV116" s="85">
        <f>SUM(SUMIF(コンシューマー!$B:$B,全体!$G116,コンシューマー!AQ:AQ),SUMIF(コマーシャル!$B:$B,全体!$G116,コマーシャル!AM:AM))</f>
        <v>2.3000187122784679</v>
      </c>
      <c r="AW116" s="85">
        <f>SUM(SUMIF(コンシューマー!$B:$B,全体!$G116,コンシューマー!AR:AR),SUMIF(コマーシャル!$B:$B,全体!$G116,コマーシャル!AN:AN))</f>
        <v>2.2545705984098849</v>
      </c>
      <c r="AX116" s="85">
        <f>SUM(SUMIF(コンシューマー!$B:$B,全体!$G116,コンシューマー!AS:AS),SUMIF(コマーシャル!$B:$B,全体!$G116,コマーシャル!AO:AO))</f>
        <v>1.9531149798722165</v>
      </c>
      <c r="AY116" s="85">
        <f>SUM(SUMIF(コンシューマー!$B:$B,全体!$G116,コンシューマー!AT:AT),SUMIF(コマーシャル!$B:$B,全体!$G116,コマーシャル!AP:AP))</f>
        <v>1.9355228146375625</v>
      </c>
    </row>
    <row r="117" spans="1:51" ht="18.75" outlineLevel="1">
      <c r="A117" s="42">
        <f>SUMIFS(SAP貼付!K:K,SAP貼付!C:C,全体!G117)</f>
        <v>3125</v>
      </c>
      <c r="B117" s="42"/>
      <c r="C117" s="42"/>
      <c r="D117" s="42">
        <f t="shared" ref="D117:D122" si="41">SUM(A117:C117)</f>
        <v>3125</v>
      </c>
      <c r="E117" s="42" t="str">
        <f>IFERROR(D117-SUM(#REF!)," ")</f>
        <v xml:space="preserve"> </v>
      </c>
      <c r="G117" s="8" t="s">
        <v>171</v>
      </c>
      <c r="H117" s="8" t="str">
        <f>IFERROR(IF(MATCH($G117,コンシューマー!B:B,0),"Y"),"-")</f>
        <v>Y</v>
      </c>
      <c r="I117" s="8" t="str">
        <f>IFERROR(IF(MATCH($G117,コマーシャル!B:B,0),"Y"),"-")</f>
        <v>Y</v>
      </c>
      <c r="J117" s="47">
        <f>SUMIF(コンシューマー!$B:$B,全体!$G117,コンシューマー!D:D)</f>
        <v>0</v>
      </c>
      <c r="K117" s="47">
        <f>SUMIF(コンシューマー!$B:$B,全体!$G117,コンシューマー!E:E)</f>
        <v>0</v>
      </c>
      <c r="L117" s="47">
        <f>SUMIF(コンシューマー!$B:$B,全体!$G117,コンシューマー!F:F)</f>
        <v>0</v>
      </c>
      <c r="M117" s="47">
        <f>SUMIF(コンシューマー!$B:$B,全体!$G117,コンシューマー!G:G)</f>
        <v>0</v>
      </c>
      <c r="N117" s="47">
        <f>SUMIF(コンシューマー!$B:$B,全体!$G117,コンシューマー!H:H)</f>
        <v>0</v>
      </c>
      <c r="O117" s="47">
        <f>SUMIF(コンシューマー!$B:$B,全体!$G117,コンシューマー!I:I)</f>
        <v>0</v>
      </c>
      <c r="P117" s="47">
        <f>SUMIF(コンシューマー!$B:$B,全体!$G117,コンシューマー!J:J)</f>
        <v>0</v>
      </c>
      <c r="Q117" s="47">
        <f>SUMIF(コンシューマー!$B:$B,全体!$G117,コンシューマー!K:K)</f>
        <v>0</v>
      </c>
      <c r="R117" s="47">
        <f>SUMIF(コンシューマー!$B:$B,全体!$G117,コンシューマー!L:L)</f>
        <v>0</v>
      </c>
      <c r="S117" s="47">
        <f>SUMIF(コンシューマー!$B:$B,全体!$G117,コンシューマー!M:M)</f>
        <v>0</v>
      </c>
      <c r="T117" s="47">
        <f>SUMIF(コンシューマー!$B:$B,全体!$G117,コンシューマー!N:N)</f>
        <v>0</v>
      </c>
      <c r="U117" s="47">
        <f>SUMIF(コンシューマー!$B:$B,全体!$G117,コンシューマー!O:O)</f>
        <v>0</v>
      </c>
      <c r="V117" s="47">
        <f>SUMIF(コンシューマー!$B:$B,全体!$G117,コンシューマー!P:P)</f>
        <v>0</v>
      </c>
      <c r="W117" s="47">
        <f>SUMIF(コンシューマー!$B:$B,全体!$G117,コンシューマー!Q:Q)</f>
        <v>0</v>
      </c>
      <c r="X117" s="47">
        <f>SUMIF(コンシューマー!$B:$B,全体!$G117,コンシューマー!R:R)</f>
        <v>207</v>
      </c>
      <c r="Y117" s="47">
        <f>SUMIF(コンシューマー!$B:$B,全体!$G117,コンシューマー!S:S)</f>
        <v>205</v>
      </c>
      <c r="Z117" s="47">
        <f>SUMIF(コンシューマー!$B:$B,全体!$G117,コンシューマー!T:T)</f>
        <v>575</v>
      </c>
      <c r="AA117" s="47">
        <f>SUMIF(コンシューマー!$B:$B,全体!$G117,コンシューマー!U:U)</f>
        <v>508.99999999999994</v>
      </c>
      <c r="AB117" s="47">
        <f>SUMIF(コンシューマー!$B:$B,全体!$G117,コンシューマー!V:V)</f>
        <v>515</v>
      </c>
      <c r="AC117" s="47">
        <f>SUMIF(コンシューマー!$B:$B,全体!$G117,コンシューマー!W:W)</f>
        <v>960</v>
      </c>
      <c r="AD117" s="47">
        <f>SUMIF(コンシューマー!$B:$B,全体!$G117,コンシューマー!X:X)</f>
        <v>942</v>
      </c>
      <c r="AE117" s="47">
        <f>SUMIF(コンシューマー!$B:$B,全体!$G117,コンシューマー!Y:Y)</f>
        <v>674</v>
      </c>
      <c r="AF117" s="47">
        <f>SUMIF(コンシューマー!$B:$B,全体!$G117,コンシューマー!Z:Z)</f>
        <v>806</v>
      </c>
      <c r="AG117" s="47">
        <f>SUMIF(コンシューマー!$B:$B,全体!$G117,コンシューマー!AA:AA)</f>
        <v>1622</v>
      </c>
      <c r="AH117" s="47"/>
      <c r="AI117" s="47">
        <v>435</v>
      </c>
      <c r="AJ117" s="47"/>
      <c r="AK117" s="47">
        <v>656</v>
      </c>
      <c r="AL117" s="47">
        <v>1375.1612903225805</v>
      </c>
      <c r="AM117" s="47">
        <v>1184.0266666666664</v>
      </c>
      <c r="AN117" s="47">
        <v>487.99999999999994</v>
      </c>
      <c r="AO117" s="47">
        <v>493</v>
      </c>
      <c r="AP117" s="47">
        <v>933</v>
      </c>
      <c r="AQ117" s="47">
        <v>258</v>
      </c>
      <c r="AR117" s="47">
        <f>SUMIF(結果貼付!$A:$A,G117,結果貼付!$D:$D)</f>
        <v>97</v>
      </c>
      <c r="AS117" s="47">
        <f t="shared" si="40"/>
        <v>207.85714285714286</v>
      </c>
      <c r="AT117" s="85">
        <f>SUM(SUMIF(コンシューマー!$B:$B,全体!$G117,コンシューマー!AO:AO),SUMIF(コマーシャル!$B:$B,全体!$G117,コマーシャル!AK:AK))</f>
        <v>430</v>
      </c>
      <c r="AU117" s="85">
        <f>SUM(SUMIF(コンシューマー!$B:$B,全体!$G117,コンシューマー!AP:AP),SUMIF(コマーシャル!$B:$B,全体!$G117,コマーシャル!AL:AL))</f>
        <v>514</v>
      </c>
      <c r="AV117" s="85">
        <f>SUM(SUMIF(コンシューマー!$B:$B,全体!$G117,コンシューマー!AQ:AQ),SUMIF(コマーシャル!$B:$B,全体!$G117,コマーシャル!AM:AM))</f>
        <v>557</v>
      </c>
      <c r="AW117" s="85">
        <f>SUM(SUMIF(コンシューマー!$B:$B,全体!$G117,コンシューマー!AR:AR),SUMIF(コマーシャル!$B:$B,全体!$G117,コマーシャル!AN:AN))</f>
        <v>546.19134085588041</v>
      </c>
      <c r="AX117" s="85">
        <f>SUM(SUMIF(コンシューマー!$B:$B,全体!$G117,コンシューマー!AS:AS),SUMIF(コマーシャル!$B:$B,全体!$G117,コマーシャル!AO:AO))</f>
        <v>479.49791398947309</v>
      </c>
      <c r="AY117" s="85">
        <f>SUM(SUMIF(コンシューマー!$B:$B,全体!$G117,コンシューマー!AT:AT),SUMIF(コマーシャル!$B:$B,全体!$G117,コマーシャル!AP:AP))</f>
        <v>475.31407220941082</v>
      </c>
    </row>
    <row r="118" spans="1:51" ht="18.75" outlineLevel="1">
      <c r="A118" s="42">
        <f>SUMIFS(SAP貼付!K:K,SAP貼付!C:C,全体!G118)</f>
        <v>329</v>
      </c>
      <c r="B118" s="42"/>
      <c r="C118" s="42"/>
      <c r="D118" s="42">
        <f t="shared" si="41"/>
        <v>329</v>
      </c>
      <c r="E118" s="42" t="str">
        <f>IFERROR(D118-SUM(#REF!)," ")</f>
        <v xml:space="preserve"> </v>
      </c>
      <c r="G118" s="8" t="s">
        <v>172</v>
      </c>
      <c r="H118" s="8" t="str">
        <f>IFERROR(IF(MATCH($G118,コンシューマー!B:B,0),"Y"),"-")</f>
        <v>Y</v>
      </c>
      <c r="I118" s="8" t="str">
        <f>IFERROR(IF(MATCH($G118,コマーシャル!B:B,0),"Y"),"-")</f>
        <v>Y</v>
      </c>
      <c r="J118" s="47">
        <f>SUMIF(コンシューマー!$B:$B,全体!$G118,コンシューマー!D:D)</f>
        <v>0</v>
      </c>
      <c r="K118" s="47">
        <f>SUMIF(コンシューマー!$B:$B,全体!$G118,コンシューマー!E:E)</f>
        <v>0</v>
      </c>
      <c r="L118" s="47">
        <f>SUMIF(コンシューマー!$B:$B,全体!$G118,コンシューマー!F:F)</f>
        <v>0</v>
      </c>
      <c r="M118" s="47">
        <f>SUMIF(コンシューマー!$B:$B,全体!$G118,コンシューマー!G:G)</f>
        <v>0</v>
      </c>
      <c r="N118" s="47">
        <f>SUMIF(コンシューマー!$B:$B,全体!$G118,コンシューマー!H:H)</f>
        <v>0</v>
      </c>
      <c r="O118" s="47">
        <f>SUMIF(コンシューマー!$B:$B,全体!$G118,コンシューマー!I:I)</f>
        <v>0</v>
      </c>
      <c r="P118" s="47">
        <f>SUMIF(コンシューマー!$B:$B,全体!$G118,コンシューマー!J:J)</f>
        <v>0</v>
      </c>
      <c r="Q118" s="47">
        <f>SUMIF(コンシューマー!$B:$B,全体!$G118,コンシューマー!K:K)</f>
        <v>0</v>
      </c>
      <c r="R118" s="47">
        <f>SUMIF(コンシューマー!$B:$B,全体!$G118,コンシューマー!L:L)</f>
        <v>0</v>
      </c>
      <c r="S118" s="47">
        <f>SUMIF(コンシューマー!$B:$B,全体!$G118,コンシューマー!M:M)</f>
        <v>0</v>
      </c>
      <c r="T118" s="47">
        <f>SUMIF(コンシューマー!$B:$B,全体!$G118,コンシューマー!N:N)</f>
        <v>0</v>
      </c>
      <c r="U118" s="47">
        <f>SUMIF(コンシューマー!$B:$B,全体!$G118,コンシューマー!O:O)</f>
        <v>0</v>
      </c>
      <c r="V118" s="47">
        <f>SUMIF(コンシューマー!$B:$B,全体!$G118,コンシューマー!P:P)</f>
        <v>0</v>
      </c>
      <c r="W118" s="47">
        <f>SUMIF(コンシューマー!$B:$B,全体!$G118,コンシューマー!Q:Q)</f>
        <v>0</v>
      </c>
      <c r="X118" s="47">
        <f>SUMIF(コンシューマー!$B:$B,全体!$G118,コンシューマー!R:R)</f>
        <v>207</v>
      </c>
      <c r="Y118" s="47">
        <f>SUMIF(コンシューマー!$B:$B,全体!$G118,コンシューマー!S:S)</f>
        <v>138</v>
      </c>
      <c r="Z118" s="47">
        <f>SUMIF(コンシューマー!$B:$B,全体!$G118,コンシューマー!T:T)</f>
        <v>192</v>
      </c>
      <c r="AA118" s="47">
        <f>SUMIF(コンシューマー!$B:$B,全体!$G118,コンシューマー!U:U)</f>
        <v>180</v>
      </c>
      <c r="AB118" s="47">
        <f>SUMIF(コンシューマー!$B:$B,全体!$G118,コンシューマー!V:V)</f>
        <v>103</v>
      </c>
      <c r="AC118" s="47">
        <f>SUMIF(コンシューマー!$B:$B,全体!$G118,コンシューマー!W:W)</f>
        <v>163</v>
      </c>
      <c r="AD118" s="47">
        <f>SUMIF(コンシューマー!$B:$B,全体!$G118,コンシューマー!X:X)</f>
        <v>140</v>
      </c>
      <c r="AE118" s="47">
        <f>SUMIF(コンシューマー!$B:$B,全体!$G118,コンシューマー!Y:Y)</f>
        <v>71</v>
      </c>
      <c r="AF118" s="47">
        <f>SUMIF(コンシューマー!$B:$B,全体!$G118,コンシューマー!Z:Z)</f>
        <v>147</v>
      </c>
      <c r="AG118" s="47">
        <f>SUMIF(コンシューマー!$B:$B,全体!$G118,コンシューマー!AA:AA)</f>
        <v>185</v>
      </c>
      <c r="AH118" s="47"/>
      <c r="AI118" s="47">
        <v>300</v>
      </c>
      <c r="AJ118" s="47"/>
      <c r="AK118" s="47">
        <v>363</v>
      </c>
      <c r="AL118" s="47">
        <v>925.16129032258073</v>
      </c>
      <c r="AM118" s="47">
        <v>609.63333333333321</v>
      </c>
      <c r="AN118" s="47">
        <v>258</v>
      </c>
      <c r="AO118" s="47">
        <v>236</v>
      </c>
      <c r="AP118" s="47">
        <v>244.99999999999997</v>
      </c>
      <c r="AQ118" s="47">
        <v>411</v>
      </c>
      <c r="AR118" s="47">
        <f>SUMIF(結果貼付!$A:$A,G118,結果貼付!$D:$D)</f>
        <v>162</v>
      </c>
      <c r="AS118" s="47">
        <f t="shared" si="40"/>
        <v>347.14285714285711</v>
      </c>
      <c r="AT118" s="85">
        <f>SUM(SUMIF(コンシューマー!$B:$B,全体!$G118,コンシューマー!AO:AO),SUMIF(コマーシャル!$B:$B,全体!$G118,コマーシャル!AK:AK))</f>
        <v>455.36</v>
      </c>
      <c r="AU118" s="85">
        <f>SUM(SUMIF(コンシューマー!$B:$B,全体!$G118,コンシューマー!AP:AP),SUMIF(コマーシャル!$B:$B,全体!$G118,コマーシャル!AL:AL))</f>
        <v>545.43200000000002</v>
      </c>
      <c r="AV118" s="85">
        <f>SUM(SUMIF(コンシューマー!$B:$B,全体!$G118,コンシューマー!AQ:AQ),SUMIF(コマーシャル!$B:$B,全体!$G118,コマーシャル!AM:AM))</f>
        <v>583</v>
      </c>
      <c r="AW118" s="85">
        <f>SUM(SUMIF(コンシューマー!$B:$B,全体!$G118,コンシューマー!AR:AR),SUMIF(コマーシャル!$B:$B,全体!$G118,コマーシャル!AN:AN))</f>
        <v>571.57878430475114</v>
      </c>
      <c r="AX118" s="85">
        <f>SUM(SUMIF(コンシューマー!$B:$B,全体!$G118,コンシューマー!AS:AS),SUMIF(コマーシャル!$B:$B,全体!$G118,コマーシャル!AO:AO))</f>
        <v>500.82229302726773</v>
      </c>
      <c r="AY118" s="85">
        <f>SUM(SUMIF(コンシューマー!$B:$B,全体!$G118,コンシューマー!AT:AT),SUMIF(コマーシャル!$B:$B,全体!$G118,コマーシャル!AP:AP))</f>
        <v>496.40134138398435</v>
      </c>
    </row>
    <row r="119" spans="1:51" ht="18.75" outlineLevel="1">
      <c r="A119" s="42">
        <f>SUMIFS(SAP貼付!K:K,SAP貼付!C:C,全体!G119)</f>
        <v>0</v>
      </c>
      <c r="B119" s="42"/>
      <c r="C119" s="42"/>
      <c r="D119" s="42">
        <f t="shared" si="41"/>
        <v>0</v>
      </c>
      <c r="E119" s="42" t="str">
        <f>IFERROR(D119-SUM(#REF!)," ")</f>
        <v xml:space="preserve"> </v>
      </c>
      <c r="G119" s="8" t="s">
        <v>173</v>
      </c>
      <c r="H119" s="8" t="str">
        <f>IFERROR(IF(MATCH($G119,コンシューマー!B:B,0),"Y"),"-")</f>
        <v>Y</v>
      </c>
      <c r="I119" s="8" t="str">
        <f>IFERROR(IF(MATCH($G119,コマーシャル!B:B,0),"Y"),"-")</f>
        <v>-</v>
      </c>
      <c r="J119" s="47">
        <f>SUMIF(コンシューマー!$B:$B,全体!$G119,コンシューマー!D:D)</f>
        <v>0</v>
      </c>
      <c r="K119" s="47">
        <f>SUMIF(コンシューマー!$B:$B,全体!$G119,コンシューマー!E:E)</f>
        <v>0</v>
      </c>
      <c r="L119" s="47">
        <f>SUMIF(コンシューマー!$B:$B,全体!$G119,コンシューマー!F:F)</f>
        <v>0</v>
      </c>
      <c r="M119" s="47">
        <f>SUMIF(コンシューマー!$B:$B,全体!$G119,コンシューマー!G:G)</f>
        <v>0</v>
      </c>
      <c r="N119" s="47">
        <f>SUMIF(コンシューマー!$B:$B,全体!$G119,コンシューマー!H:H)</f>
        <v>0</v>
      </c>
      <c r="O119" s="47">
        <f>SUMIF(コンシューマー!$B:$B,全体!$G119,コンシューマー!I:I)</f>
        <v>0</v>
      </c>
      <c r="P119" s="47">
        <f>SUMIF(コンシューマー!$B:$B,全体!$G119,コンシューマー!J:J)</f>
        <v>0</v>
      </c>
      <c r="Q119" s="47">
        <f>SUMIF(コンシューマー!$B:$B,全体!$G119,コンシューマー!K:K)</f>
        <v>0</v>
      </c>
      <c r="R119" s="47">
        <f>SUMIF(コンシューマー!$B:$B,全体!$G119,コンシューマー!L:L)</f>
        <v>0</v>
      </c>
      <c r="S119" s="47">
        <f>SUMIF(コンシューマー!$B:$B,全体!$G119,コンシューマー!M:M)</f>
        <v>0</v>
      </c>
      <c r="T119" s="47">
        <f>SUMIF(コンシューマー!$B:$B,全体!$G119,コンシューマー!N:N)</f>
        <v>0</v>
      </c>
      <c r="U119" s="47">
        <f>SUMIF(コンシューマー!$B:$B,全体!$G119,コンシューマー!O:O)</f>
        <v>0</v>
      </c>
      <c r="V119" s="47">
        <f>SUMIF(コンシューマー!$B:$B,全体!$G119,コンシューマー!P:P)</f>
        <v>0</v>
      </c>
      <c r="W119" s="47">
        <f>SUMIF(コンシューマー!$B:$B,全体!$G119,コンシューマー!Q:Q)</f>
        <v>0</v>
      </c>
      <c r="X119" s="47">
        <f>SUMIF(コンシューマー!$B:$B,全体!$G119,コンシューマー!R:R)</f>
        <v>0</v>
      </c>
      <c r="Y119" s="47">
        <f>SUMIF(コンシューマー!$B:$B,全体!$G119,コンシューマー!S:S)</f>
        <v>0</v>
      </c>
      <c r="Z119" s="47">
        <f>SUMIF(コンシューマー!$B:$B,全体!$G119,コンシューマー!T:T)</f>
        <v>0</v>
      </c>
      <c r="AA119" s="47">
        <f>SUMIF(コンシューマー!$B:$B,全体!$G119,コンシューマー!U:U)</f>
        <v>0</v>
      </c>
      <c r="AB119" s="47">
        <f>SUMIF(コンシューマー!$B:$B,全体!$G119,コンシューマー!V:V)</f>
        <v>0</v>
      </c>
      <c r="AC119" s="47">
        <f>SUMIF(コンシューマー!$B:$B,全体!$G119,コンシューマー!W:W)</f>
        <v>0</v>
      </c>
      <c r="AD119" s="47">
        <f>SUMIF(コンシューマー!$B:$B,全体!$G119,コンシューマー!X:X)</f>
        <v>0</v>
      </c>
      <c r="AE119" s="47">
        <f>SUMIF(コンシューマー!$B:$B,全体!$G119,コンシューマー!Y:Y)</f>
        <v>0</v>
      </c>
      <c r="AF119" s="47">
        <f>SUMIF(コンシューマー!$B:$B,全体!$G119,コンシューマー!Z:Z)</f>
        <v>1</v>
      </c>
      <c r="AG119" s="47">
        <f>SUMIF(コンシューマー!$B:$B,全体!$G119,コンシューマー!AA:AA)</f>
        <v>4</v>
      </c>
      <c r="AH119" s="47"/>
      <c r="AI119" s="47">
        <v>2</v>
      </c>
      <c r="AJ119" s="47"/>
      <c r="AK119" s="47">
        <v>0</v>
      </c>
      <c r="AL119" s="47">
        <v>50.322580645161295</v>
      </c>
      <c r="AM119" s="47">
        <v>0</v>
      </c>
      <c r="AN119" s="47">
        <v>1</v>
      </c>
      <c r="AO119" s="47">
        <v>8</v>
      </c>
      <c r="AP119" s="47">
        <v>6</v>
      </c>
      <c r="AQ119" s="47">
        <v>19</v>
      </c>
      <c r="AR119" s="47">
        <f>SUMIF(結果貼付!$A:$A,G119,結果貼付!$D:$D)</f>
        <v>0</v>
      </c>
      <c r="AS119" s="47">
        <f t="shared" si="40"/>
        <v>0</v>
      </c>
      <c r="AT119" s="85">
        <f>SUM(SUMIF(コンシューマー!$B:$B,全体!$G119,コンシューマー!AO:AO),SUMIF(コマーシャル!$B:$B,全体!$G119,コマーシャル!AK:AK))</f>
        <v>20.399999999999999</v>
      </c>
      <c r="AU119" s="85">
        <f>SUM(SUMIF(コンシューマー!$B:$B,全体!$G119,コンシューマー!AP:AP),SUMIF(コマーシャル!$B:$B,全体!$G119,コマーシャル!AL:AL))</f>
        <v>0</v>
      </c>
      <c r="AV119" s="85">
        <f>SUM(SUMIF(コンシューマー!$B:$B,全体!$G119,コンシューマー!AQ:AQ),SUMIF(コマーシャル!$B:$B,全体!$G119,コマーシャル!AM:AM))</f>
        <v>0</v>
      </c>
      <c r="AW119" s="85">
        <f>SUM(SUMIF(コンシューマー!$B:$B,全体!$G119,コンシューマー!AR:AR),SUMIF(コマーシャル!$B:$B,全体!$G119,コマーシャル!AN:AN))</f>
        <v>0</v>
      </c>
      <c r="AX119" s="85">
        <f>SUM(SUMIF(コンシューマー!$B:$B,全体!$G119,コンシューマー!AS:AS),SUMIF(コマーシャル!$B:$B,全体!$G119,コマーシャル!AO:AO))</f>
        <v>0</v>
      </c>
      <c r="AY119" s="85">
        <f>SUM(SUMIF(コンシューマー!$B:$B,全体!$G119,コンシューマー!AT:AT),SUMIF(コマーシャル!$B:$B,全体!$G119,コマーシャル!AP:AP))</f>
        <v>0</v>
      </c>
    </row>
    <row r="120" spans="1:51" ht="18.75" outlineLevel="1">
      <c r="A120" s="42">
        <f>SUMIFS(SAP貼付!K:K,SAP貼付!C:C,全体!G120)</f>
        <v>31</v>
      </c>
      <c r="B120" s="42"/>
      <c r="C120" s="42"/>
      <c r="D120" s="42">
        <f t="shared" si="41"/>
        <v>31</v>
      </c>
      <c r="E120" s="42" t="str">
        <f>IFERROR(D120-SUM(#REF!)," ")</f>
        <v xml:space="preserve"> </v>
      </c>
      <c r="G120" s="8" t="s">
        <v>174</v>
      </c>
      <c r="H120" s="8" t="str">
        <f>IFERROR(IF(MATCH($G120,コンシューマー!B:B,0),"Y"),"-")</f>
        <v>Y</v>
      </c>
      <c r="I120" s="8" t="str">
        <f>IFERROR(IF(MATCH($G120,コマーシャル!B:B,0),"Y"),"-")</f>
        <v>Y</v>
      </c>
      <c r="J120" s="47">
        <f>SUMIF(コンシューマー!$B:$B,全体!$G120,コンシューマー!D:D)</f>
        <v>0</v>
      </c>
      <c r="K120" s="47">
        <f>SUMIF(コンシューマー!$B:$B,全体!$G120,コンシューマー!E:E)</f>
        <v>0</v>
      </c>
      <c r="L120" s="47">
        <f>SUMIF(コンシューマー!$B:$B,全体!$G120,コンシューマー!F:F)</f>
        <v>0</v>
      </c>
      <c r="M120" s="47">
        <f>SUMIF(コンシューマー!$B:$B,全体!$G120,コンシューマー!G:G)</f>
        <v>0</v>
      </c>
      <c r="N120" s="47">
        <f>SUMIF(コンシューマー!$B:$B,全体!$G120,コンシューマー!H:H)</f>
        <v>0</v>
      </c>
      <c r="O120" s="47">
        <f>SUMIF(コンシューマー!$B:$B,全体!$G120,コンシューマー!I:I)</f>
        <v>0</v>
      </c>
      <c r="P120" s="47">
        <f>SUMIF(コンシューマー!$B:$B,全体!$G120,コンシューマー!J:J)</f>
        <v>3</v>
      </c>
      <c r="Q120" s="47">
        <f>SUMIF(コンシューマー!$B:$B,全体!$G120,コンシューマー!K:K)</f>
        <v>2</v>
      </c>
      <c r="R120" s="47">
        <f>SUMIF(コンシューマー!$B:$B,全体!$G120,コンシューマー!L:L)</f>
        <v>1</v>
      </c>
      <c r="S120" s="47">
        <f>SUMIF(コンシューマー!$B:$B,全体!$G120,コンシューマー!M:M)</f>
        <v>5</v>
      </c>
      <c r="T120" s="47">
        <f>SUMIF(コンシューマー!$B:$B,全体!$G120,コンシューマー!N:N)</f>
        <v>3</v>
      </c>
      <c r="U120" s="47">
        <f>SUMIF(コンシューマー!$B:$B,全体!$G120,コンシューマー!O:O)</f>
        <v>6</v>
      </c>
      <c r="V120" s="47">
        <f>SUMIF(コンシューマー!$B:$B,全体!$G120,コンシューマー!P:P)</f>
        <v>8</v>
      </c>
      <c r="W120" s="47">
        <f>SUMIF(コンシューマー!$B:$B,全体!$G120,コンシューマー!Q:Q)</f>
        <v>16</v>
      </c>
      <c r="X120" s="47">
        <f>SUMIF(コンシューマー!$B:$B,全体!$G120,コンシューマー!R:R)</f>
        <v>7</v>
      </c>
      <c r="Y120" s="47">
        <f>SUMIF(コンシューマー!$B:$B,全体!$G120,コンシューマー!S:S)</f>
        <v>2</v>
      </c>
      <c r="Z120" s="47">
        <f>SUMIF(コンシューマー!$B:$B,全体!$G120,コンシューマー!T:T)</f>
        <v>28</v>
      </c>
      <c r="AA120" s="47">
        <f>SUMIF(コンシューマー!$B:$B,全体!$G120,コンシューマー!U:U)</f>
        <v>2</v>
      </c>
      <c r="AB120" s="47">
        <f>SUMIF(コンシューマー!$B:$B,全体!$G120,コンシューマー!V:V)</f>
        <v>34</v>
      </c>
      <c r="AC120" s="47">
        <f>SUMIF(コンシューマー!$B:$B,全体!$G120,コンシューマー!W:W)</f>
        <v>20</v>
      </c>
      <c r="AD120" s="47">
        <f>SUMIF(コンシューマー!$B:$B,全体!$G120,コンシューマー!X:X)</f>
        <v>8</v>
      </c>
      <c r="AE120" s="47">
        <f>SUMIF(コンシューマー!$B:$B,全体!$G120,コンシューマー!Y:Y)</f>
        <v>4</v>
      </c>
      <c r="AF120" s="47">
        <f>SUMIF(コンシューマー!$B:$B,全体!$G120,コンシューマー!Z:Z)</f>
        <v>12</v>
      </c>
      <c r="AG120" s="47">
        <f>SUMIF(コンシューマー!$B:$B,全体!$G120,コンシューマー!AA:AA)</f>
        <v>1</v>
      </c>
      <c r="AH120" s="47"/>
      <c r="AI120" s="47">
        <v>3</v>
      </c>
      <c r="AJ120" s="47"/>
      <c r="AK120" s="47">
        <v>9</v>
      </c>
      <c r="AL120" s="47">
        <v>5.806451612903226</v>
      </c>
      <c r="AM120" s="47">
        <v>4.9083333333333323</v>
      </c>
      <c r="AN120" s="47">
        <v>0</v>
      </c>
      <c r="AO120" s="47">
        <v>9</v>
      </c>
      <c r="AP120" s="47">
        <v>7</v>
      </c>
      <c r="AQ120" s="47">
        <v>2</v>
      </c>
      <c r="AR120" s="47">
        <f>SUMIF(結果貼付!$A:$A,G120,結果貼付!$D:$D)</f>
        <v>3</v>
      </c>
      <c r="AS120" s="47">
        <f t="shared" si="40"/>
        <v>6.4285714285714279</v>
      </c>
      <c r="AT120" s="85">
        <f>SUM(SUMIF(コンシューマー!$B:$B,全体!$G120,コンシューマー!AO:AO),SUMIF(コマーシャル!$B:$B,全体!$G120,コマーシャル!AK:AK))</f>
        <v>2.2616931647333134</v>
      </c>
      <c r="AU120" s="85">
        <f>SUM(SUMIF(コンシューマー!$B:$B,全体!$G120,コンシューマー!AP:AP),SUMIF(コマーシャル!$B:$B,全体!$G120,コマーシャル!AL:AL))</f>
        <v>2.7140317976799762</v>
      </c>
      <c r="AV120" s="85">
        <f>SUM(SUMIF(コンシューマー!$B:$B,全体!$G120,コンシューマー!AQ:AQ),SUMIF(コマーシャル!$B:$B,全体!$G120,コマーシャル!AM:AM))</f>
        <v>2.3000187122784679</v>
      </c>
      <c r="AW120" s="85">
        <f>SUM(SUMIF(コンシューマー!$B:$B,全体!$G120,コンシューマー!AR:AR),SUMIF(コマーシャル!$B:$B,全体!$G120,コマーシャル!AN:AN))</f>
        <v>2.2545705984098849</v>
      </c>
      <c r="AX120" s="85">
        <f>SUM(SUMIF(コンシューマー!$B:$B,全体!$G120,コンシューマー!AS:AS),SUMIF(コマーシャル!$B:$B,全体!$G120,コマーシャル!AO:AO))</f>
        <v>1.9531149798722165</v>
      </c>
      <c r="AY120" s="85">
        <f>SUM(SUMIF(コンシューマー!$B:$B,全体!$G120,コンシューマー!AT:AT),SUMIF(コマーシャル!$B:$B,全体!$G120,コマーシャル!AP:AP))</f>
        <v>1.9355228146375625</v>
      </c>
    </row>
    <row r="121" spans="1:51" ht="18.75" outlineLevel="1">
      <c r="A121" s="42">
        <f>SUMIFS(SAP貼付!K:K,SAP貼付!C:C,全体!G121)</f>
        <v>18</v>
      </c>
      <c r="B121" s="42"/>
      <c r="C121" s="42"/>
      <c r="D121" s="42">
        <f t="shared" si="41"/>
        <v>18</v>
      </c>
      <c r="E121" s="42" t="str">
        <f>IFERROR(D121-SUM(#REF!)," ")</f>
        <v xml:space="preserve"> </v>
      </c>
      <c r="G121" s="8" t="s">
        <v>175</v>
      </c>
      <c r="H121" s="8" t="str">
        <f>IFERROR(IF(MATCH($G121,コンシューマー!B:B,0),"Y"),"-")</f>
        <v>Y</v>
      </c>
      <c r="I121" s="8" t="str">
        <f>IFERROR(IF(MATCH($G121,コマーシャル!B:B,0),"Y"),"-")</f>
        <v>Y</v>
      </c>
      <c r="J121" s="47">
        <f>SUMIF(コンシューマー!$B:$B,全体!$G121,コンシューマー!D:D)</f>
        <v>0</v>
      </c>
      <c r="K121" s="47">
        <f>SUMIF(コンシューマー!$B:$B,全体!$G121,コンシューマー!E:E)</f>
        <v>0</v>
      </c>
      <c r="L121" s="47">
        <f>SUMIF(コンシューマー!$B:$B,全体!$G121,コンシューマー!F:F)</f>
        <v>0</v>
      </c>
      <c r="M121" s="47">
        <f>SUMIF(コンシューマー!$B:$B,全体!$G121,コンシューマー!G:G)</f>
        <v>0</v>
      </c>
      <c r="N121" s="47">
        <f>SUMIF(コンシューマー!$B:$B,全体!$G121,コンシューマー!H:H)</f>
        <v>0</v>
      </c>
      <c r="O121" s="47">
        <f>SUMIF(コンシューマー!$B:$B,全体!$G121,コンシューマー!I:I)</f>
        <v>0</v>
      </c>
      <c r="P121" s="47">
        <f>SUMIF(コンシューマー!$B:$B,全体!$G121,コンシューマー!J:J)</f>
        <v>4</v>
      </c>
      <c r="Q121" s="47">
        <f>SUMIF(コンシューマー!$B:$B,全体!$G121,コンシューマー!K:K)</f>
        <v>2</v>
      </c>
      <c r="R121" s="47">
        <f>SUMIF(コンシューマー!$B:$B,全体!$G121,コンシューマー!L:L)</f>
        <v>0</v>
      </c>
      <c r="S121" s="47">
        <f>SUMIF(コンシューマー!$B:$B,全体!$G121,コンシューマー!M:M)</f>
        <v>6</v>
      </c>
      <c r="T121" s="47">
        <f>SUMIF(コンシューマー!$B:$B,全体!$G121,コンシューマー!N:N)</f>
        <v>15</v>
      </c>
      <c r="U121" s="47">
        <f>SUMIF(コンシューマー!$B:$B,全体!$G121,コンシューマー!O:O)</f>
        <v>5</v>
      </c>
      <c r="V121" s="47">
        <f>SUMIF(コンシューマー!$B:$B,全体!$G121,コンシューマー!P:P)</f>
        <v>9</v>
      </c>
      <c r="W121" s="47">
        <f>SUMIF(コンシューマー!$B:$B,全体!$G121,コンシューマー!Q:Q)</f>
        <v>7</v>
      </c>
      <c r="X121" s="47">
        <f>SUMIF(コンシューマー!$B:$B,全体!$G121,コンシューマー!R:R)</f>
        <v>5</v>
      </c>
      <c r="Y121" s="47">
        <f>SUMIF(コンシューマー!$B:$B,全体!$G121,コンシューマー!S:S)</f>
        <v>11</v>
      </c>
      <c r="Z121" s="47">
        <f>SUMIF(コンシューマー!$B:$B,全体!$G121,コンシューマー!T:T)</f>
        <v>7</v>
      </c>
      <c r="AA121" s="47">
        <f>SUMIF(コンシューマー!$B:$B,全体!$G121,コンシューマー!U:U)</f>
        <v>17</v>
      </c>
      <c r="AB121" s="47">
        <f>SUMIF(コンシューマー!$B:$B,全体!$G121,コンシューマー!V:V)</f>
        <v>14</v>
      </c>
      <c r="AC121" s="47">
        <f>SUMIF(コンシューマー!$B:$B,全体!$G121,コンシューマー!W:W)</f>
        <v>15</v>
      </c>
      <c r="AD121" s="47">
        <f>SUMIF(コンシューマー!$B:$B,全体!$G121,コンシューマー!X:X)</f>
        <v>11</v>
      </c>
      <c r="AE121" s="47">
        <f>SUMIF(コンシューマー!$B:$B,全体!$G121,コンシューマー!Y:Y)</f>
        <v>10</v>
      </c>
      <c r="AF121" s="47">
        <f>SUMIF(コンシューマー!$B:$B,全体!$G121,コンシューマー!Z:Z)</f>
        <v>12</v>
      </c>
      <c r="AG121" s="47">
        <f>SUMIF(コンシューマー!$B:$B,全体!$G121,コンシューマー!AA:AA)</f>
        <v>11</v>
      </c>
      <c r="AH121" s="47"/>
      <c r="AI121" s="47">
        <v>13</v>
      </c>
      <c r="AJ121" s="47"/>
      <c r="AK121" s="47">
        <v>2</v>
      </c>
      <c r="AL121" s="47">
        <v>4.838709677419355</v>
      </c>
      <c r="AM121" s="47">
        <v>9.8166666666666647</v>
      </c>
      <c r="AN121" s="47">
        <v>1</v>
      </c>
      <c r="AO121" s="47">
        <v>5</v>
      </c>
      <c r="AP121" s="47">
        <v>1</v>
      </c>
      <c r="AQ121" s="47">
        <v>1</v>
      </c>
      <c r="AR121" s="47">
        <f>SUMIF(結果貼付!$A:$A,G121,結果貼付!$D:$D)</f>
        <v>4</v>
      </c>
      <c r="AS121" s="47">
        <f t="shared" si="40"/>
        <v>8.5714285714285712</v>
      </c>
      <c r="AT121" s="85">
        <f>SUM(SUMIF(コンシューマー!$B:$B,全体!$G121,コンシューマー!AO:AO),SUMIF(コマーシャル!$B:$B,全体!$G121,コマーシャル!AK:AK))</f>
        <v>1.1308465823666567</v>
      </c>
      <c r="AU121" s="85">
        <f>SUM(SUMIF(コンシューマー!$B:$B,全体!$G121,コンシューマー!AP:AP),SUMIF(コマーシャル!$B:$B,全体!$G121,コマーシャル!AL:AL))</f>
        <v>1.3570158988399881</v>
      </c>
      <c r="AV121" s="85">
        <f>SUM(SUMIF(コンシューマー!$B:$B,全体!$G121,コンシューマー!AQ:AQ),SUMIF(コマーシャル!$B:$B,全体!$G121,コマーシャル!AM:AM))</f>
        <v>1.1500093561392339</v>
      </c>
      <c r="AW121" s="85">
        <f>SUM(SUMIF(コンシューマー!$B:$B,全体!$G121,コンシューマー!AR:AR),SUMIF(コマーシャル!$B:$B,全体!$G121,コマーシャル!AN:AN))</f>
        <v>1.1272852992049425</v>
      </c>
      <c r="AX121" s="85">
        <f>SUM(SUMIF(コンシューマー!$B:$B,全体!$G121,コンシューマー!AS:AS),SUMIF(コマーシャル!$B:$B,全体!$G121,コマーシャル!AO:AO))</f>
        <v>0.97655748993610825</v>
      </c>
      <c r="AY121" s="85">
        <f>SUM(SUMIF(コンシューマー!$B:$B,全体!$G121,コンシューマー!AT:AT),SUMIF(コマーシャル!$B:$B,全体!$G121,コマーシャル!AP:AP))</f>
        <v>0.96776140731878124</v>
      </c>
    </row>
    <row r="122" spans="1:51" ht="18.75" outlineLevel="1">
      <c r="A122" s="42">
        <f>SUMIFS(SAP貼付!K:K,SAP貼付!C:C,全体!G122)</f>
        <v>26</v>
      </c>
      <c r="B122" s="42"/>
      <c r="C122" s="42"/>
      <c r="D122" s="42">
        <f t="shared" si="41"/>
        <v>26</v>
      </c>
      <c r="E122" s="42" t="str">
        <f>IFERROR(D122-SUM(#REF!)," ")</f>
        <v xml:space="preserve"> </v>
      </c>
      <c r="G122" s="8" t="s">
        <v>176</v>
      </c>
      <c r="H122" s="8" t="str">
        <f>IFERROR(IF(MATCH($G122,コンシューマー!B:B,0),"Y"),"-")</f>
        <v>Y</v>
      </c>
      <c r="I122" s="8" t="str">
        <f>IFERROR(IF(MATCH($G122,コマーシャル!B:B,0),"Y"),"-")</f>
        <v>Y</v>
      </c>
      <c r="J122" s="47">
        <f>SUMIF(コンシューマー!$B:$B,全体!$G122,コンシューマー!D:D)</f>
        <v>0</v>
      </c>
      <c r="K122" s="47">
        <f>SUMIF(コンシューマー!$B:$B,全体!$G122,コンシューマー!E:E)</f>
        <v>0</v>
      </c>
      <c r="L122" s="47">
        <f>SUMIF(コンシューマー!$B:$B,全体!$G122,コンシューマー!F:F)</f>
        <v>0</v>
      </c>
      <c r="M122" s="47">
        <f>SUMIF(コンシューマー!$B:$B,全体!$G122,コンシューマー!G:G)</f>
        <v>0</v>
      </c>
      <c r="N122" s="47">
        <f>SUMIF(コンシューマー!$B:$B,全体!$G122,コンシューマー!H:H)</f>
        <v>0</v>
      </c>
      <c r="O122" s="47">
        <f>SUMIF(コンシューマー!$B:$B,全体!$G122,コンシューマー!I:I)</f>
        <v>0</v>
      </c>
      <c r="P122" s="47">
        <f>SUMIF(コンシューマー!$B:$B,全体!$G122,コンシューマー!J:J)</f>
        <v>1</v>
      </c>
      <c r="Q122" s="47">
        <f>SUMIF(コンシューマー!$B:$B,全体!$G122,コンシューマー!K:K)</f>
        <v>4</v>
      </c>
      <c r="R122" s="47">
        <f>SUMIF(コンシューマー!$B:$B,全体!$G122,コンシューマー!L:L)</f>
        <v>0</v>
      </c>
      <c r="S122" s="47">
        <f>SUMIF(コンシューマー!$B:$B,全体!$G122,コンシューマー!M:M)</f>
        <v>4</v>
      </c>
      <c r="T122" s="47">
        <f>SUMIF(コンシューマー!$B:$B,全体!$G122,コンシューマー!N:N)</f>
        <v>5</v>
      </c>
      <c r="U122" s="47">
        <f>SUMIF(コンシューマー!$B:$B,全体!$G122,コンシューマー!O:O)</f>
        <v>3</v>
      </c>
      <c r="V122" s="47">
        <f>SUMIF(コンシューマー!$B:$B,全体!$G122,コンシューマー!P:P)</f>
        <v>7</v>
      </c>
      <c r="W122" s="47">
        <f>SUMIF(コンシューマー!$B:$B,全体!$G122,コンシューマー!Q:Q)</f>
        <v>7</v>
      </c>
      <c r="X122" s="47">
        <f>SUMIF(コンシューマー!$B:$B,全体!$G122,コンシューマー!R:R)</f>
        <v>6</v>
      </c>
      <c r="Y122" s="47">
        <f>SUMIF(コンシューマー!$B:$B,全体!$G122,コンシューマー!S:S)</f>
        <v>6</v>
      </c>
      <c r="Z122" s="47">
        <f>SUMIF(コンシューマー!$B:$B,全体!$G122,コンシューマー!T:T)</f>
        <v>8</v>
      </c>
      <c r="AA122" s="47">
        <f>SUMIF(コンシューマー!$B:$B,全体!$G122,コンシューマー!U:U)</f>
        <v>10</v>
      </c>
      <c r="AB122" s="47">
        <f>SUMIF(コンシューマー!$B:$B,全体!$G122,コンシューマー!V:V)</f>
        <v>8</v>
      </c>
      <c r="AC122" s="47">
        <f>SUMIF(コンシューマー!$B:$B,全体!$G122,コンシューマー!W:W)</f>
        <v>6</v>
      </c>
      <c r="AD122" s="47">
        <f>SUMIF(コンシューマー!$B:$B,全体!$G122,コンシューマー!X:X)</f>
        <v>3</v>
      </c>
      <c r="AE122" s="47">
        <f>SUMIF(コンシューマー!$B:$B,全体!$G122,コンシューマー!Y:Y)</f>
        <v>3</v>
      </c>
      <c r="AF122" s="47">
        <f>SUMIF(コンシューマー!$B:$B,全体!$G122,コンシューマー!Z:Z)</f>
        <v>1</v>
      </c>
      <c r="AG122" s="47">
        <f>SUMIF(コンシューマー!$B:$B,全体!$G122,コンシューマー!AA:AA)</f>
        <v>4</v>
      </c>
      <c r="AH122" s="47"/>
      <c r="AI122" s="47">
        <v>12</v>
      </c>
      <c r="AJ122" s="47"/>
      <c r="AK122" s="47">
        <v>4</v>
      </c>
      <c r="AL122" s="47">
        <v>6.774193548387097</v>
      </c>
      <c r="AM122" s="47">
        <v>5.89</v>
      </c>
      <c r="AN122" s="47">
        <v>6</v>
      </c>
      <c r="AO122" s="47">
        <v>1</v>
      </c>
      <c r="AP122" s="47">
        <v>2</v>
      </c>
      <c r="AQ122" s="47">
        <v>4</v>
      </c>
      <c r="AR122" s="47">
        <f>SUMIF(結果貼付!$A:$A,G122,結果貼付!$D:$D)</f>
        <v>0</v>
      </c>
      <c r="AS122" s="47">
        <f t="shared" si="40"/>
        <v>0</v>
      </c>
      <c r="AT122" s="85">
        <f>SUM(SUMIF(コンシューマー!$B:$B,全体!$G122,コンシューマー!AO:AO),SUMIF(コマーシャル!$B:$B,全体!$G122,コマーシャル!AK:AK))</f>
        <v>1.1308465823666567</v>
      </c>
      <c r="AU122" s="85">
        <f>SUM(SUMIF(コンシューマー!$B:$B,全体!$G122,コンシューマー!AP:AP),SUMIF(コマーシャル!$B:$B,全体!$G122,コマーシャル!AL:AL))</f>
        <v>1.3570158988399881</v>
      </c>
      <c r="AV122" s="85">
        <f>SUM(SUMIF(コンシューマー!$B:$B,全体!$G122,コンシューマー!AQ:AQ),SUMIF(コマーシャル!$B:$B,全体!$G122,コマーシャル!AM:AM))</f>
        <v>1.1500093561392339</v>
      </c>
      <c r="AW122" s="85">
        <f>SUM(SUMIF(コンシューマー!$B:$B,全体!$G122,コンシューマー!AR:AR),SUMIF(コマーシャル!$B:$B,全体!$G122,コマーシャル!AN:AN))</f>
        <v>1.1272852992049425</v>
      </c>
      <c r="AX122" s="85">
        <f>SUM(SUMIF(コンシューマー!$B:$B,全体!$G122,コンシューマー!AS:AS),SUMIF(コマーシャル!$B:$B,全体!$G122,コマーシャル!AO:AO))</f>
        <v>0.97655748993610825</v>
      </c>
      <c r="AY122" s="85">
        <f>SUM(SUMIF(コンシューマー!$B:$B,全体!$G122,コンシューマー!AT:AT),SUMIF(コマーシャル!$B:$B,全体!$G122,コマーシャル!AP:AP))</f>
        <v>0.96776140731878124</v>
      </c>
    </row>
    <row r="123" spans="1:51" ht="18.75" outlineLevel="1">
      <c r="A123" s="42">
        <f>SUMIFS(SAP貼付!K:K,SAP貼付!C:C,全体!G123)</f>
        <v>2279</v>
      </c>
      <c r="B123" s="42"/>
      <c r="C123" s="42"/>
      <c r="D123" s="42">
        <f t="shared" si="39"/>
        <v>2279</v>
      </c>
      <c r="E123" s="42" t="str">
        <f>IFERROR(D123-SUM(#REF!)," ")</f>
        <v xml:space="preserve"> </v>
      </c>
      <c r="G123" s="8" t="s">
        <v>177</v>
      </c>
      <c r="H123" s="8" t="str">
        <f>IFERROR(IF(MATCH($G123,コンシューマー!B:B,0),"Y"),"-")</f>
        <v>Y</v>
      </c>
      <c r="I123" s="8" t="str">
        <f>IFERROR(IF(MATCH($G123,コマーシャル!B:B,0),"Y"),"-")</f>
        <v>Y</v>
      </c>
      <c r="J123" s="47">
        <f>SUMIF(コンシューマー!$B:$B,全体!$G123,コンシューマー!D:D)</f>
        <v>17</v>
      </c>
      <c r="K123" s="47">
        <f>SUMIF(コンシューマー!$B:$B,全体!$G123,コンシューマー!E:E)</f>
        <v>25</v>
      </c>
      <c r="L123" s="47">
        <f>SUMIF(コンシューマー!$B:$B,全体!$G123,コンシューマー!F:F)</f>
        <v>14</v>
      </c>
      <c r="M123" s="47">
        <f>SUMIF(コンシューマー!$B:$B,全体!$G123,コンシューマー!G:G)</f>
        <v>15</v>
      </c>
      <c r="N123" s="47">
        <f>SUMIF(コンシューマー!$B:$B,全体!$G123,コンシューマー!H:H)</f>
        <v>25</v>
      </c>
      <c r="O123" s="47">
        <f>SUMIF(コンシューマー!$B:$B,全体!$G123,コンシューマー!I:I)</f>
        <v>32</v>
      </c>
      <c r="P123" s="47">
        <f>SUMIF(コンシューマー!$B:$B,全体!$G123,コンシューマー!J:J)</f>
        <v>58</v>
      </c>
      <c r="Q123" s="47">
        <f>SUMIF(コンシューマー!$B:$B,全体!$G123,コンシューマー!K:K)</f>
        <v>56</v>
      </c>
      <c r="R123" s="47">
        <f>SUMIF(コンシューマー!$B:$B,全体!$G123,コンシューマー!L:L)</f>
        <v>70</v>
      </c>
      <c r="S123" s="47">
        <f>SUMIF(コンシューマー!$B:$B,全体!$G123,コンシューマー!M:M)</f>
        <v>63</v>
      </c>
      <c r="T123" s="47">
        <f>SUMIF(コンシューマー!$B:$B,全体!$G123,コンシューマー!N:N)</f>
        <v>113</v>
      </c>
      <c r="U123" s="47">
        <f>SUMIF(コンシューマー!$B:$B,全体!$G123,コンシューマー!O:O)</f>
        <v>216</v>
      </c>
      <c r="V123" s="47">
        <f>SUMIF(コンシューマー!$B:$B,全体!$G123,コンシューマー!P:P)</f>
        <v>314</v>
      </c>
      <c r="W123" s="47">
        <f>SUMIF(コンシューマー!$B:$B,全体!$G123,コンシューマー!Q:Q)</f>
        <v>272</v>
      </c>
      <c r="X123" s="47">
        <f>SUMIF(コンシューマー!$B:$B,全体!$G123,コンシューマー!R:R)</f>
        <v>575</v>
      </c>
      <c r="Y123" s="47">
        <f>SUMIF(コンシューマー!$B:$B,全体!$G123,コンシューマー!S:S)</f>
        <v>574</v>
      </c>
      <c r="Z123" s="47">
        <f>SUMIF(コンシューマー!$B:$B,全体!$G123,コンシューマー!T:T)</f>
        <v>673</v>
      </c>
      <c r="AA123" s="47">
        <f>SUMIF(コンシューマー!$B:$B,全体!$G123,コンシューマー!U:U)</f>
        <v>739</v>
      </c>
      <c r="AB123" s="47">
        <f>SUMIF(コンシューマー!$B:$B,全体!$G123,コンシューマー!V:V)</f>
        <v>1064</v>
      </c>
      <c r="AC123" s="47">
        <f>SUMIF(コンシューマー!$B:$B,全体!$G123,コンシューマー!W:W)</f>
        <v>887</v>
      </c>
      <c r="AD123" s="47">
        <f>SUMIF(コンシューマー!$B:$B,全体!$G123,コンシューマー!X:X)</f>
        <v>674</v>
      </c>
      <c r="AE123" s="47">
        <f>SUMIF(コンシューマー!$B:$B,全体!$G123,コンシューマー!Y:Y)</f>
        <v>522</v>
      </c>
      <c r="AF123" s="47">
        <f>SUMIF(コンシューマー!$B:$B,全体!$G123,コンシューマー!Z:Z)</f>
        <v>413</v>
      </c>
      <c r="AG123" s="47">
        <f>SUMIF(コンシューマー!$B:$B,全体!$G123,コンシューマー!AA:AA)</f>
        <v>439</v>
      </c>
      <c r="AH123" s="47"/>
      <c r="AI123" s="47">
        <v>347</v>
      </c>
      <c r="AJ123" s="47"/>
      <c r="AK123" s="47">
        <v>537</v>
      </c>
      <c r="AL123" s="47">
        <v>826.45161290322574</v>
      </c>
      <c r="AM123" s="47">
        <v>1023.8783333333331</v>
      </c>
      <c r="AN123" s="47">
        <v>393</v>
      </c>
      <c r="AO123" s="47">
        <v>374</v>
      </c>
      <c r="AP123" s="47">
        <v>412</v>
      </c>
      <c r="AQ123" s="47">
        <v>238</v>
      </c>
      <c r="AR123" s="47">
        <f>SUMIF(結果貼付!$A:$A,G123,結果貼付!$D:$D)</f>
        <v>105</v>
      </c>
      <c r="AS123" s="47">
        <f t="shared" si="40"/>
        <v>225</v>
      </c>
      <c r="AT123" s="85">
        <f>SUM(SUMIF(コンシューマー!$B:$B,全体!$G123,コンシューマー!AO:AO),SUMIF(コマーシャル!$B:$B,全体!$G123,コマーシャル!AK:AK))</f>
        <v>291.87979343853095</v>
      </c>
      <c r="AU123" s="85">
        <f>SUM(SUMIF(コンシューマー!$B:$B,全体!$G123,コンシューマー!AP:AP),SUMIF(コマーシャル!$B:$B,全体!$G123,コマーシャル!AL:AL))</f>
        <v>345.25575212623716</v>
      </c>
      <c r="AV123" s="85">
        <f>SUM(SUMIF(コンシューマー!$B:$B,全体!$G123,コンシューマー!AQ:AQ),SUMIF(コマーシャル!$B:$B,全体!$G123,コマーシャル!AM:AM))</f>
        <v>25</v>
      </c>
      <c r="AW123" s="85">
        <f>SUM(SUMIF(コンシューマー!$B:$B,全体!$G123,コンシューマー!AR:AR),SUMIF(コマーシャル!$B:$B,全体!$G123,コマーシャル!AN:AN))</f>
        <v>5</v>
      </c>
      <c r="AX123" s="85">
        <f>SUM(SUMIF(コンシューマー!$B:$B,全体!$G123,コンシューマー!AS:AS),SUMIF(コマーシャル!$B:$B,全体!$G123,コマーシャル!AO:AO))</f>
        <v>10</v>
      </c>
      <c r="AY123" s="85">
        <f>SUM(SUMIF(コンシューマー!$B:$B,全体!$G123,コンシューマー!AT:AT),SUMIF(コマーシャル!$B:$B,全体!$G123,コマーシャル!AP:AP))</f>
        <v>10</v>
      </c>
    </row>
    <row r="124" spans="1:51" ht="18.75" outlineLevel="1">
      <c r="A124" s="42"/>
      <c r="B124" s="42"/>
      <c r="C124" s="42"/>
      <c r="D124" s="42"/>
      <c r="E124" s="42"/>
      <c r="G124" s="8" t="s">
        <v>178</v>
      </c>
      <c r="H124" s="8"/>
      <c r="I124" s="8"/>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f>SUMIF(結果貼付!$A:$A,G124,結果貼付!$D:$D)</f>
        <v>0</v>
      </c>
      <c r="AS124" s="47">
        <f t="shared" ref="AS124:AS133" si="42">(AR124/AS$2)*AS$1</f>
        <v>0</v>
      </c>
      <c r="AT124" s="85">
        <f>SUM(SUMIF(コンシューマー!$B:$B,全体!$G124,コンシューマー!AO:AO),SUMIF(コマーシャル!$B:$B,全体!$G124,コマーシャル!AK:AK))</f>
        <v>18</v>
      </c>
      <c r="AU124" s="85">
        <f>SUM(SUMIF(コンシューマー!$B:$B,全体!$G124,コンシューマー!AP:AP),SUMIF(コマーシャル!$B:$B,全体!$G124,コマーシャル!AL:AL))</f>
        <v>21.599999999999998</v>
      </c>
      <c r="AV124" s="85">
        <f>SUM(SUMIF(コンシューマー!$B:$B,全体!$G124,コンシューマー!AQ:AQ),SUMIF(コマーシャル!$B:$B,全体!$G124,コマーシャル!AM:AM))</f>
        <v>18.305019207101029</v>
      </c>
      <c r="AW124" s="85">
        <f>SUM(SUMIF(コンシューマー!$B:$B,全体!$G124,コンシューマー!AR:AR),SUMIF(コマーシャル!$B:$B,全体!$G124,コマーシャル!AN:AN))</f>
        <v>17.943314064073395</v>
      </c>
      <c r="AX124" s="85">
        <f>SUM(SUMIF(コンシューマー!$B:$B,全体!$G124,コンシューマー!AS:AS),SUMIF(コマーシャル!$B:$B,全体!$G124,コマーシャル!AO:AO))</f>
        <v>15.5441375452206</v>
      </c>
      <c r="AY124" s="85">
        <f>SUM(SUMIF(コンシューマー!$B:$B,全体!$G124,コンシューマー!AT:AT),SUMIF(コマーシャル!$B:$B,全体!$G124,コマーシャル!AP:AP))</f>
        <v>15.404127848431731</v>
      </c>
    </row>
    <row r="125" spans="1:51" ht="18.75" outlineLevel="1">
      <c r="A125" s="42">
        <f>SUMIFS(SAP貼付!K:K,SAP貼付!C:C,全体!G125)</f>
        <v>1</v>
      </c>
      <c r="B125" s="42"/>
      <c r="C125" s="42"/>
      <c r="D125" s="42">
        <f t="shared" si="39"/>
        <v>1</v>
      </c>
      <c r="E125" s="42" t="str">
        <f>IFERROR(D125-SUM(#REF!)," ")</f>
        <v xml:space="preserve"> </v>
      </c>
      <c r="G125" s="8" t="s">
        <v>179</v>
      </c>
      <c r="H125" s="8" t="str">
        <f>IFERROR(IF(MATCH($G125,コンシューマー!B:B,0),"Y"),"-")</f>
        <v>-</v>
      </c>
      <c r="I125" s="8" t="str">
        <f>IFERROR(IF(MATCH($G125,コマーシャル!B:B,0),"Y"),"-")</f>
        <v>-</v>
      </c>
      <c r="J125" s="47">
        <f>SUMIF(コンシューマー!$B:$B,全体!$G125,コンシューマー!D:D)</f>
        <v>0</v>
      </c>
      <c r="K125" s="47">
        <f>SUMIF(コンシューマー!$B:$B,全体!$G125,コンシューマー!E:E)</f>
        <v>0</v>
      </c>
      <c r="L125" s="47">
        <f>SUMIF(コンシューマー!$B:$B,全体!$G125,コンシューマー!F:F)</f>
        <v>0</v>
      </c>
      <c r="M125" s="47">
        <f>SUMIF(コンシューマー!$B:$B,全体!$G125,コンシューマー!G:G)</f>
        <v>0</v>
      </c>
      <c r="N125" s="47">
        <f>SUMIF(コンシューマー!$B:$B,全体!$G125,コンシューマー!H:H)</f>
        <v>0</v>
      </c>
      <c r="O125" s="47">
        <f>SUMIF(コンシューマー!$B:$B,全体!$G125,コンシューマー!I:I)</f>
        <v>0</v>
      </c>
      <c r="P125" s="47">
        <f>SUMIF(コンシューマー!$B:$B,全体!$G125,コンシューマー!J:J)</f>
        <v>0</v>
      </c>
      <c r="Q125" s="47">
        <f>SUMIF(コンシューマー!$B:$B,全体!$G125,コンシューマー!K:K)</f>
        <v>0</v>
      </c>
      <c r="R125" s="47">
        <f>SUMIF(コンシューマー!$B:$B,全体!$G125,コンシューマー!L:L)</f>
        <v>0</v>
      </c>
      <c r="S125" s="47">
        <f>SUMIF(コンシューマー!$B:$B,全体!$G125,コンシューマー!M:M)</f>
        <v>0</v>
      </c>
      <c r="T125" s="47">
        <f>SUMIF(コンシューマー!$B:$B,全体!$G125,コンシューマー!N:N)</f>
        <v>0</v>
      </c>
      <c r="U125" s="47">
        <f>SUMIF(コンシューマー!$B:$B,全体!$G125,コンシューマー!O:O)</f>
        <v>0</v>
      </c>
      <c r="V125" s="47">
        <f>SUMIF(コンシューマー!$B:$B,全体!$G125,コンシューマー!P:P)</f>
        <v>0</v>
      </c>
      <c r="W125" s="47">
        <f>SUMIF(コンシューマー!$B:$B,全体!$G125,コンシューマー!Q:Q)</f>
        <v>0</v>
      </c>
      <c r="X125" s="47">
        <f>SUMIF(コンシューマー!$B:$B,全体!$G125,コンシューマー!R:R)</f>
        <v>0</v>
      </c>
      <c r="Y125" s="47">
        <f>SUMIF(コンシューマー!$B:$B,全体!$G125,コンシューマー!S:S)</f>
        <v>0</v>
      </c>
      <c r="Z125" s="47">
        <f>SUMIF(コンシューマー!$B:$B,全体!$G125,コンシューマー!T:T)</f>
        <v>0</v>
      </c>
      <c r="AA125" s="47">
        <f>SUMIF(コンシューマー!$B:$B,全体!$G125,コンシューマー!U:U)</f>
        <v>0</v>
      </c>
      <c r="AB125" s="47">
        <f>SUMIF(コンシューマー!$B:$B,全体!$G125,コンシューマー!V:V)</f>
        <v>0</v>
      </c>
      <c r="AC125" s="47">
        <f>SUMIF(コンシューマー!$B:$B,全体!$G125,コンシューマー!W:W)</f>
        <v>0</v>
      </c>
      <c r="AD125" s="47">
        <f>SUMIF(コンシューマー!$B:$B,全体!$G125,コンシューマー!X:X)</f>
        <v>0</v>
      </c>
      <c r="AE125" s="47">
        <f>SUMIF(コンシューマー!$B:$B,全体!$G125,コンシューマー!Y:Y)</f>
        <v>0</v>
      </c>
      <c r="AF125" s="47">
        <f>SUMIF(コンシューマー!$B:$B,全体!$G125,コンシューマー!Z:Z)</f>
        <v>0</v>
      </c>
      <c r="AG125" s="47">
        <f>SUMIF(コンシューマー!$B:$B,全体!$G125,コンシューマー!AA:AA)</f>
        <v>0</v>
      </c>
      <c r="AH125" s="47"/>
      <c r="AI125" s="47">
        <v>0</v>
      </c>
      <c r="AJ125" s="47"/>
      <c r="AK125" s="47">
        <v>0</v>
      </c>
      <c r="AL125" s="47">
        <v>0</v>
      </c>
      <c r="AM125" s="47">
        <v>0</v>
      </c>
      <c r="AN125" s="47">
        <v>0</v>
      </c>
      <c r="AO125" s="47">
        <v>0</v>
      </c>
      <c r="AP125" s="47">
        <v>0</v>
      </c>
      <c r="AQ125" s="47">
        <v>0</v>
      </c>
      <c r="AR125" s="47">
        <f>SUMIF(結果貼付!$A:$A,G125,結果貼付!$D:$D)</f>
        <v>0</v>
      </c>
      <c r="AS125" s="47">
        <f t="shared" si="42"/>
        <v>0</v>
      </c>
      <c r="AT125" s="85">
        <f>SUM(SUMIF(コンシューマー!$B:$B,全体!$G125,コンシューマー!AO:AO),SUMIF(コマーシャル!$B:$B,全体!$G125,コマーシャル!AK:AK))</f>
        <v>0</v>
      </c>
      <c r="AU125" s="85">
        <f>SUM(SUMIF(コンシューマー!$B:$B,全体!$G125,コンシューマー!AP:AP),SUMIF(コマーシャル!$B:$B,全体!$G125,コマーシャル!AL:AL))</f>
        <v>0</v>
      </c>
      <c r="AV125" s="85">
        <f>SUM(SUMIF(コンシューマー!$B:$B,全体!$G125,コンシューマー!AQ:AQ),SUMIF(コマーシャル!$B:$B,全体!$G125,コマーシャル!AM:AM))</f>
        <v>0</v>
      </c>
      <c r="AW125" s="85">
        <f>SUM(SUMIF(コンシューマー!$B:$B,全体!$G125,コンシューマー!AR:AR),SUMIF(コマーシャル!$B:$B,全体!$G125,コマーシャル!AN:AN))</f>
        <v>0</v>
      </c>
      <c r="AX125" s="85">
        <f>SUM(SUMIF(コンシューマー!$B:$B,全体!$G125,コンシューマー!AS:AS),SUMIF(コマーシャル!$B:$B,全体!$G125,コマーシャル!AO:AO))</f>
        <v>0</v>
      </c>
      <c r="AY125" s="85">
        <f>SUM(SUMIF(コンシューマー!$B:$B,全体!$G125,コンシューマー!AT:AT),SUMIF(コマーシャル!$B:$B,全体!$G125,コマーシャル!AP:AP))</f>
        <v>0</v>
      </c>
    </row>
    <row r="126" spans="1:51" ht="18.75" outlineLevel="1">
      <c r="A126" s="42">
        <f>SUMIFS(SAP貼付!K:K,SAP貼付!C:C,全体!G126)</f>
        <v>1</v>
      </c>
      <c r="B126" s="42"/>
      <c r="C126" s="42"/>
      <c r="D126" s="42">
        <f t="shared" si="39"/>
        <v>1</v>
      </c>
      <c r="E126" s="42" t="str">
        <f>IFERROR(D126-SUM(#REF!)," ")</f>
        <v xml:space="preserve"> </v>
      </c>
      <c r="G126" s="8" t="s">
        <v>180</v>
      </c>
      <c r="H126" s="8" t="str">
        <f>IFERROR(IF(MATCH($G126,コンシューマー!B:B,0),"Y"),"-")</f>
        <v>Y</v>
      </c>
      <c r="I126" s="8" t="str">
        <f>IFERROR(IF(MATCH($G126,コマーシャル!B:B,0),"Y"),"-")</f>
        <v>-</v>
      </c>
      <c r="J126" s="47">
        <f>SUMIF(コンシューマー!$B:$B,全体!$G126,コンシューマー!D:D)</f>
        <v>1</v>
      </c>
      <c r="K126" s="47">
        <f>SUMIF(コンシューマー!$B:$B,全体!$G126,コンシューマー!E:E)</f>
        <v>1</v>
      </c>
      <c r="L126" s="47">
        <f>SUMIF(コンシューマー!$B:$B,全体!$G126,コンシューマー!F:F)</f>
        <v>-1</v>
      </c>
      <c r="M126" s="47">
        <f>SUMIF(コンシューマー!$B:$B,全体!$G126,コンシューマー!G:G)</f>
        <v>2</v>
      </c>
      <c r="N126" s="47">
        <f>SUMIF(コンシューマー!$B:$B,全体!$G126,コンシューマー!H:H)</f>
        <v>2</v>
      </c>
      <c r="O126" s="47">
        <f>SUMIF(コンシューマー!$B:$B,全体!$G126,コンシューマー!I:I)</f>
        <v>4</v>
      </c>
      <c r="P126" s="47">
        <f>SUMIF(コンシューマー!$B:$B,全体!$G126,コンシューマー!J:J)</f>
        <v>3</v>
      </c>
      <c r="Q126" s="47">
        <f>SUMIF(コンシューマー!$B:$B,全体!$G126,コンシューマー!K:K)</f>
        <v>1</v>
      </c>
      <c r="R126" s="47">
        <f>SUMIF(コンシューマー!$B:$B,全体!$G126,コンシューマー!L:L)</f>
        <v>5</v>
      </c>
      <c r="S126" s="47">
        <f>SUMIF(コンシューマー!$B:$B,全体!$G126,コンシューマー!M:M)</f>
        <v>1</v>
      </c>
      <c r="T126" s="47">
        <f>SUMIF(コンシューマー!$B:$B,全体!$G126,コンシューマー!N:N)</f>
        <v>0</v>
      </c>
      <c r="U126" s="47">
        <f>SUMIF(コンシューマー!$B:$B,全体!$G126,コンシューマー!O:O)</f>
        <v>0</v>
      </c>
      <c r="V126" s="47">
        <f>SUMIF(コンシューマー!$B:$B,全体!$G126,コンシューマー!P:P)</f>
        <v>0</v>
      </c>
      <c r="W126" s="47">
        <f>SUMIF(コンシューマー!$B:$B,全体!$G126,コンシューマー!Q:Q)</f>
        <v>0</v>
      </c>
      <c r="X126" s="47">
        <f>SUMIF(コンシューマー!$B:$B,全体!$G126,コンシューマー!R:R)</f>
        <v>4</v>
      </c>
      <c r="Y126" s="47">
        <f>SUMIF(コンシューマー!$B:$B,全体!$G126,コンシューマー!S:S)</f>
        <v>1</v>
      </c>
      <c r="Z126" s="47">
        <f>SUMIF(コンシューマー!$B:$B,全体!$G126,コンシューマー!T:T)</f>
        <v>2</v>
      </c>
      <c r="AA126" s="47">
        <f>SUMIF(コンシューマー!$B:$B,全体!$G126,コンシューマー!U:U)</f>
        <v>1</v>
      </c>
      <c r="AB126" s="47">
        <f>SUMIF(コンシューマー!$B:$B,全体!$G126,コンシューマー!V:V)</f>
        <v>3</v>
      </c>
      <c r="AC126" s="47">
        <f>SUMIF(コンシューマー!$B:$B,全体!$G126,コンシューマー!W:W)</f>
        <v>0</v>
      </c>
      <c r="AD126" s="47">
        <f>SUMIF(コンシューマー!$B:$B,全体!$G126,コンシューマー!X:X)</f>
        <v>1</v>
      </c>
      <c r="AE126" s="47">
        <f>SUMIF(コンシューマー!$B:$B,全体!$G126,コンシューマー!Y:Y)</f>
        <v>0</v>
      </c>
      <c r="AF126" s="47">
        <f>SUMIF(コンシューマー!$B:$B,全体!$G126,コンシューマー!Z:Z)</f>
        <v>0</v>
      </c>
      <c r="AG126" s="47">
        <f>SUMIF(コンシューマー!$B:$B,全体!$G126,コンシューマー!AA:AA)</f>
        <v>0</v>
      </c>
      <c r="AH126" s="47"/>
      <c r="AI126" s="47">
        <v>0</v>
      </c>
      <c r="AJ126" s="47"/>
      <c r="AK126" s="47">
        <v>0</v>
      </c>
      <c r="AL126" s="47">
        <v>0</v>
      </c>
      <c r="AM126" s="47">
        <v>0</v>
      </c>
      <c r="AN126" s="47">
        <v>0</v>
      </c>
      <c r="AO126" s="47">
        <v>0</v>
      </c>
      <c r="AP126" s="47">
        <v>0</v>
      </c>
      <c r="AQ126" s="47">
        <v>0</v>
      </c>
      <c r="AR126" s="47">
        <f>SUMIF(結果貼付!$A:$A,G126,結果貼付!$D:$D)</f>
        <v>0</v>
      </c>
      <c r="AS126" s="47">
        <f t="shared" si="42"/>
        <v>0</v>
      </c>
      <c r="AT126" s="85">
        <f>SUM(SUMIF(コンシューマー!$B:$B,全体!$G126,コンシューマー!AO:AO),SUMIF(コマーシャル!$B:$B,全体!$G126,コマーシャル!AK:AK))</f>
        <v>0</v>
      </c>
      <c r="AU126" s="85">
        <f>SUM(SUMIF(コンシューマー!$B:$B,全体!$G126,コンシューマー!AP:AP),SUMIF(コマーシャル!$B:$B,全体!$G126,コマーシャル!AL:AL))</f>
        <v>0</v>
      </c>
      <c r="AV126" s="85">
        <f>SUM(SUMIF(コンシューマー!$B:$B,全体!$G126,コンシューマー!AQ:AQ),SUMIF(コマーシャル!$B:$B,全体!$G126,コマーシャル!AM:AM))</f>
        <v>0</v>
      </c>
      <c r="AW126" s="85">
        <f>SUM(SUMIF(コンシューマー!$B:$B,全体!$G126,コンシューマー!AR:AR),SUMIF(コマーシャル!$B:$B,全体!$G126,コマーシャル!AN:AN))</f>
        <v>0</v>
      </c>
      <c r="AX126" s="85">
        <f>SUM(SUMIF(コンシューマー!$B:$B,全体!$G126,コンシューマー!AS:AS),SUMIF(コマーシャル!$B:$B,全体!$G126,コマーシャル!AO:AO))</f>
        <v>0</v>
      </c>
      <c r="AY126" s="85">
        <f>SUM(SUMIF(コンシューマー!$B:$B,全体!$G126,コンシューマー!AT:AT),SUMIF(コマーシャル!$B:$B,全体!$G126,コマーシャル!AP:AP))</f>
        <v>0</v>
      </c>
    </row>
    <row r="127" spans="1:51" ht="18.75" outlineLevel="1">
      <c r="A127" s="42">
        <f>SUMIFS(SAP貼付!K:K,SAP貼付!C:C,全体!G127)</f>
        <v>188</v>
      </c>
      <c r="B127" s="42"/>
      <c r="C127" s="42"/>
      <c r="D127" s="42">
        <f t="shared" si="39"/>
        <v>188</v>
      </c>
      <c r="E127" s="42" t="str">
        <f>IFERROR(D127-SUM(#REF!)," ")</f>
        <v xml:space="preserve"> </v>
      </c>
      <c r="G127" s="13" t="s">
        <v>181</v>
      </c>
      <c r="H127" s="13" t="str">
        <f>IFERROR(IF(MATCH($G127,コンシューマー!B:B,0),"Y"),"-")</f>
        <v>Y</v>
      </c>
      <c r="I127" s="13" t="str">
        <f>IFERROR(IF(MATCH($G127,コマーシャル!B:B,0),"Y"),"-")</f>
        <v>-</v>
      </c>
      <c r="J127" s="47">
        <f>SUMIF(コンシューマー!$B:$B,全体!$G127,コンシューマー!D:D)</f>
        <v>42</v>
      </c>
      <c r="K127" s="47">
        <f>SUMIF(コンシューマー!$B:$B,全体!$G127,コンシューマー!E:E)</f>
        <v>29</v>
      </c>
      <c r="L127" s="47">
        <f>SUMIF(コンシューマー!$B:$B,全体!$G127,コンシューマー!F:F)</f>
        <v>25</v>
      </c>
      <c r="M127" s="47">
        <f>SUMIF(コンシューマー!$B:$B,全体!$G127,コンシューマー!G:G)</f>
        <v>24</v>
      </c>
      <c r="N127" s="47">
        <f>SUMIF(コンシューマー!$B:$B,全体!$G127,コンシューマー!H:H)</f>
        <v>27</v>
      </c>
      <c r="O127" s="47">
        <f>SUMIF(コンシューマー!$B:$B,全体!$G127,コンシューマー!I:I)</f>
        <v>44</v>
      </c>
      <c r="P127" s="47">
        <f>SUMIF(コンシューマー!$B:$B,全体!$G127,コンシューマー!J:J)</f>
        <v>39</v>
      </c>
      <c r="Q127" s="47">
        <f>SUMIF(コンシューマー!$B:$B,全体!$G127,コンシューマー!K:K)</f>
        <v>25</v>
      </c>
      <c r="R127" s="47">
        <f>SUMIF(コンシューマー!$B:$B,全体!$G127,コンシューマー!L:L)</f>
        <v>28</v>
      </c>
      <c r="S127" s="47">
        <f>SUMIF(コンシューマー!$B:$B,全体!$G127,コンシューマー!M:M)</f>
        <v>17</v>
      </c>
      <c r="T127" s="47">
        <f>SUMIF(コンシューマー!$B:$B,全体!$G127,コンシューマー!N:N)</f>
        <v>34</v>
      </c>
      <c r="U127" s="47">
        <f>SUMIF(コンシューマー!$B:$B,全体!$G127,コンシューマー!O:O)</f>
        <v>45</v>
      </c>
      <c r="V127" s="47">
        <f>SUMIF(コンシューマー!$B:$B,全体!$G127,コンシューマー!P:P)</f>
        <v>14</v>
      </c>
      <c r="W127" s="47">
        <f>SUMIF(コンシューマー!$B:$B,全体!$G127,コンシューマー!Q:Q)</f>
        <v>38</v>
      </c>
      <c r="X127" s="47">
        <f>SUMIF(コンシューマー!$B:$B,全体!$G127,コンシューマー!R:R)</f>
        <v>68</v>
      </c>
      <c r="Y127" s="47">
        <f>SUMIF(コンシューマー!$B:$B,全体!$G127,コンシューマー!S:S)</f>
        <v>22</v>
      </c>
      <c r="Z127" s="47">
        <f>SUMIF(コンシューマー!$B:$B,全体!$G127,コンシューマー!T:T)</f>
        <v>117</v>
      </c>
      <c r="AA127" s="47">
        <f>SUMIF(コンシューマー!$B:$B,全体!$G127,コンシューマー!U:U)</f>
        <v>22</v>
      </c>
      <c r="AB127" s="47">
        <f>SUMIF(コンシューマー!$B:$B,全体!$G127,コンシューマー!V:V)</f>
        <v>11</v>
      </c>
      <c r="AC127" s="47">
        <f>SUMIF(コンシューマー!$B:$B,全体!$G127,コンシューマー!W:W)</f>
        <v>65</v>
      </c>
      <c r="AD127" s="47">
        <f>SUMIF(コンシューマー!$B:$B,全体!$G127,コンシューマー!X:X)</f>
        <v>18</v>
      </c>
      <c r="AE127" s="47">
        <f>SUMIF(コンシューマー!$B:$B,全体!$G127,コンシューマー!Y:Y)</f>
        <v>13</v>
      </c>
      <c r="AF127" s="47">
        <f>SUMIF(コンシューマー!$B:$B,全体!$G127,コンシューマー!Z:Z)</f>
        <v>15</v>
      </c>
      <c r="AG127" s="47">
        <f>SUMIF(コンシューマー!$B:$B,全体!$G127,コンシューマー!AA:AA)</f>
        <v>16</v>
      </c>
      <c r="AH127" s="47"/>
      <c r="AI127" s="47">
        <v>13</v>
      </c>
      <c r="AJ127" s="47"/>
      <c r="AK127" s="47">
        <v>10</v>
      </c>
      <c r="AL127" s="47">
        <v>8.7096774193548399</v>
      </c>
      <c r="AM127" s="47">
        <v>9.8166666666666647</v>
      </c>
      <c r="AN127" s="47">
        <v>4</v>
      </c>
      <c r="AO127" s="47">
        <v>18</v>
      </c>
      <c r="AP127" s="47">
        <v>12</v>
      </c>
      <c r="AQ127" s="47">
        <v>0</v>
      </c>
      <c r="AR127" s="47">
        <f>SUMIF(結果貼付!$A:$A,G127,結果貼付!$D:$D)</f>
        <v>0</v>
      </c>
      <c r="AS127" s="47">
        <f t="shared" si="42"/>
        <v>0</v>
      </c>
      <c r="AT127" s="85">
        <f>SUM(SUMIF(コンシューマー!$B:$B,全体!$G127,コンシューマー!AO:AO),SUMIF(コマーシャル!$B:$B,全体!$G127,コマーシャル!AK:AK))</f>
        <v>0</v>
      </c>
      <c r="AU127" s="85">
        <f>SUM(SUMIF(コンシューマー!$B:$B,全体!$G127,コンシューマー!AP:AP),SUMIF(コマーシャル!$B:$B,全体!$G127,コマーシャル!AL:AL))</f>
        <v>0</v>
      </c>
      <c r="AV127" s="85">
        <f>SUM(SUMIF(コンシューマー!$B:$B,全体!$G127,コンシューマー!AQ:AQ),SUMIF(コマーシャル!$B:$B,全体!$G127,コマーシャル!AM:AM))</f>
        <v>0</v>
      </c>
      <c r="AW127" s="85">
        <f>SUM(SUMIF(コンシューマー!$B:$B,全体!$G127,コンシューマー!AR:AR),SUMIF(コマーシャル!$B:$B,全体!$G127,コマーシャル!AN:AN))</f>
        <v>0</v>
      </c>
      <c r="AX127" s="85">
        <f>SUM(SUMIF(コンシューマー!$B:$B,全体!$G127,コンシューマー!AS:AS),SUMIF(コマーシャル!$B:$B,全体!$G127,コマーシャル!AO:AO))</f>
        <v>0</v>
      </c>
      <c r="AY127" s="85">
        <f>SUM(SUMIF(コンシューマー!$B:$B,全体!$G127,コンシューマー!AT:AT),SUMIF(コマーシャル!$B:$B,全体!$G127,コマーシャル!AP:AP))</f>
        <v>0</v>
      </c>
    </row>
    <row r="128" spans="1:51" ht="18.75" outlineLevel="1">
      <c r="A128" s="42">
        <f>SUMIFS(SAP貼付!K:K,SAP貼付!C:C,全体!G128)</f>
        <v>2226</v>
      </c>
      <c r="B128" s="42"/>
      <c r="C128" s="42"/>
      <c r="D128" s="42">
        <f t="shared" si="39"/>
        <v>2226</v>
      </c>
      <c r="E128" s="42" t="str">
        <f>IFERROR(D128-SUM(#REF!)," ")</f>
        <v xml:space="preserve"> </v>
      </c>
      <c r="G128" s="13" t="s">
        <v>182</v>
      </c>
      <c r="H128" s="13" t="str">
        <f>IFERROR(IF(MATCH($G128,コンシューマー!B:B,0),"Y"),"-")</f>
        <v>Y</v>
      </c>
      <c r="I128" s="13" t="str">
        <f>IFERROR(IF(MATCH($G128,コマーシャル!B:B,0),"Y"),"-")</f>
        <v>Y</v>
      </c>
      <c r="J128" s="47">
        <f>SUMIF(コンシューマー!$B:$B,全体!$G128,コンシューマー!D:D)</f>
        <v>3</v>
      </c>
      <c r="K128" s="47">
        <f>SUMIF(コンシューマー!$B:$B,全体!$G128,コンシューマー!E:E)</f>
        <v>3</v>
      </c>
      <c r="L128" s="47">
        <f>SUMIF(コンシューマー!$B:$B,全体!$G128,コンシューマー!F:F)</f>
        <v>16</v>
      </c>
      <c r="M128" s="47">
        <f>SUMIF(コンシューマー!$B:$B,全体!$G128,コンシューマー!G:G)</f>
        <v>5</v>
      </c>
      <c r="N128" s="47">
        <f>SUMIF(コンシューマー!$B:$B,全体!$G128,コンシューマー!H:H)</f>
        <v>5</v>
      </c>
      <c r="O128" s="47">
        <f>SUMIF(コンシューマー!$B:$B,全体!$G128,コンシューマー!I:I)</f>
        <v>7</v>
      </c>
      <c r="P128" s="47">
        <f>SUMIF(コンシューマー!$B:$B,全体!$G128,コンシューマー!J:J)</f>
        <v>14</v>
      </c>
      <c r="Q128" s="47">
        <f>SUMIF(コンシューマー!$B:$B,全体!$G128,コンシューマー!K:K)</f>
        <v>7</v>
      </c>
      <c r="R128" s="47">
        <f>SUMIF(コンシューマー!$B:$B,全体!$G128,コンシューマー!L:L)</f>
        <v>19</v>
      </c>
      <c r="S128" s="47">
        <f>SUMIF(コンシューマー!$B:$B,全体!$G128,コンシューマー!M:M)</f>
        <v>22</v>
      </c>
      <c r="T128" s="47">
        <f>SUMIF(コンシューマー!$B:$B,全体!$G128,コンシューマー!N:N)</f>
        <v>40</v>
      </c>
      <c r="U128" s="47">
        <f>SUMIF(コンシューマー!$B:$B,全体!$G128,コンシューマー!O:O)</f>
        <v>201</v>
      </c>
      <c r="V128" s="47">
        <f>SUMIF(コンシューマー!$B:$B,全体!$G128,コンシューマー!P:P)</f>
        <v>184</v>
      </c>
      <c r="W128" s="47">
        <f>SUMIF(コンシューマー!$B:$B,全体!$G128,コンシューマー!Q:Q)</f>
        <v>158</v>
      </c>
      <c r="X128" s="47">
        <f>SUMIF(コンシューマー!$B:$B,全体!$G128,コンシューマー!R:R)</f>
        <v>285</v>
      </c>
      <c r="Y128" s="47">
        <f>SUMIF(コンシューマー!$B:$B,全体!$G128,コンシューマー!S:S)</f>
        <v>675</v>
      </c>
      <c r="Z128" s="47">
        <f>SUMIF(コンシューマー!$B:$B,全体!$G128,コンシューマー!T:T)</f>
        <v>945</v>
      </c>
      <c r="AA128" s="47">
        <f>SUMIF(コンシューマー!$B:$B,全体!$G128,コンシューマー!U:U)</f>
        <v>1096</v>
      </c>
      <c r="AB128" s="47">
        <f>SUMIF(コンシューマー!$B:$B,全体!$G128,コンシューマー!V:V)</f>
        <v>1187</v>
      </c>
      <c r="AC128" s="47">
        <f>SUMIF(コンシューマー!$B:$B,全体!$G128,コンシューマー!W:W)</f>
        <v>2315</v>
      </c>
      <c r="AD128" s="47">
        <f>SUMIF(コンシューマー!$B:$B,全体!$G128,コンシューマー!X:X)</f>
        <v>3537</v>
      </c>
      <c r="AE128" s="47">
        <f>SUMIF(コンシューマー!$B:$B,全体!$G128,コンシューマー!Y:Y)</f>
        <v>2376</v>
      </c>
      <c r="AF128" s="47">
        <f>SUMIF(コンシューマー!$B:$B,全体!$G128,コンシューマー!Z:Z)</f>
        <v>2505</v>
      </c>
      <c r="AG128" s="47">
        <f>SUMIF(コンシューマー!$B:$B,全体!$G128,コンシューマー!AA:AA)</f>
        <v>3732</v>
      </c>
      <c r="AH128" s="47"/>
      <c r="AI128" s="47">
        <v>3188</v>
      </c>
      <c r="AJ128" s="47"/>
      <c r="AK128" s="47">
        <v>2993</v>
      </c>
      <c r="AL128" s="47">
        <v>5662.2580645161288</v>
      </c>
      <c r="AM128" s="47">
        <v>2195.0066666666667</v>
      </c>
      <c r="AN128" s="47">
        <v>1207</v>
      </c>
      <c r="AO128" s="47">
        <v>1754</v>
      </c>
      <c r="AP128" s="47">
        <v>3153</v>
      </c>
      <c r="AQ128" s="47">
        <v>5139</v>
      </c>
      <c r="AR128" s="47">
        <f>SUMIF(結果貼付!$A:$A,G128,結果貼付!$D:$D)</f>
        <v>1417</v>
      </c>
      <c r="AS128" s="47">
        <f t="shared" si="42"/>
        <v>3036.4285714285711</v>
      </c>
      <c r="AT128" s="85">
        <f>SUM(SUMIF(コンシューマー!$B:$B,全体!$G128,コンシューマー!AO:AO),SUMIF(コマーシャル!$B:$B,全体!$G128,コマーシャル!AK:AK))</f>
        <v>3603</v>
      </c>
      <c r="AU128" s="85">
        <f>SUM(SUMIF(コンシューマー!$B:$B,全体!$G128,コンシューマー!AP:AP),SUMIF(コマーシャル!$B:$B,全体!$G128,コマーシャル!AL:AL))</f>
        <v>4311.5999999999995</v>
      </c>
      <c r="AV128" s="85">
        <f>SUM(SUMIF(コンシューマー!$B:$B,全体!$G128,コンシューマー!AQ:AQ),SUMIF(コマーシャル!$B:$B,全体!$G128,コマーシャル!AM:AM))</f>
        <v>3063</v>
      </c>
      <c r="AW128" s="85">
        <f>SUM(SUMIF(コンシューマー!$B:$B,全体!$G128,コンシューマー!AR:AR),SUMIF(コマーシャル!$B:$B,全体!$G128,コマーシャル!AN:AN))</f>
        <v>2578</v>
      </c>
      <c r="AX128" s="85">
        <f>SUM(SUMIF(コンシューマー!$B:$B,全体!$G128,コンシューマー!AS:AS),SUMIF(コマーシャル!$B:$B,全体!$G128,コマーシャル!AO:AO))</f>
        <v>2824</v>
      </c>
      <c r="AY128" s="85">
        <f>SUM(SUMIF(コンシューマー!$B:$B,全体!$G128,コンシューマー!AT:AT),SUMIF(コマーシャル!$B:$B,全体!$G128,コマーシャル!AP:AP))</f>
        <v>2799.0139306370365</v>
      </c>
    </row>
    <row r="129" spans="1:52" ht="18.75" outlineLevel="1">
      <c r="A129" s="42">
        <f>SUMIFS(SAP貼付!K:K,SAP貼付!C:C,全体!G129)</f>
        <v>225</v>
      </c>
      <c r="B129" s="42"/>
      <c r="C129" s="42"/>
      <c r="D129" s="42">
        <f t="shared" si="39"/>
        <v>225</v>
      </c>
      <c r="E129" s="42" t="str">
        <f>IFERROR(D129-SUM(#REF!)," ")</f>
        <v xml:space="preserve"> </v>
      </c>
      <c r="G129" s="13" t="s">
        <v>183</v>
      </c>
      <c r="H129" s="13" t="str">
        <f>IFERROR(IF(MATCH($G129,コンシューマー!B:B,0),"Y"),"-")</f>
        <v>Y</v>
      </c>
      <c r="I129" s="13" t="str">
        <f>IFERROR(IF(MATCH($G129,コマーシャル!B:B,0),"Y"),"-")</f>
        <v>Y</v>
      </c>
      <c r="J129" s="41">
        <f>SUMIF(コンシューマー!$B:$B,全体!$G129,コンシューマー!D:D)</f>
        <v>0</v>
      </c>
      <c r="K129" s="41">
        <f>SUMIF(コンシューマー!$B:$B,全体!$G129,コンシューマー!E:E)</f>
        <v>0</v>
      </c>
      <c r="L129" s="41">
        <f>SUMIF(コンシューマー!$B:$B,全体!$G129,コンシューマー!F:F)</f>
        <v>0</v>
      </c>
      <c r="M129" s="41">
        <f>SUMIF(コンシューマー!$B:$B,全体!$G129,コンシューマー!G:G)</f>
        <v>0</v>
      </c>
      <c r="N129" s="41">
        <f>SUMIF(コンシューマー!$B:$B,全体!$G129,コンシューマー!H:H)</f>
        <v>0</v>
      </c>
      <c r="O129" s="41">
        <f>SUMIF(コンシューマー!$B:$B,全体!$G129,コンシューマー!I:I)</f>
        <v>0</v>
      </c>
      <c r="P129" s="41">
        <f>SUMIF(コンシューマー!$B:$B,全体!$G129,コンシューマー!J:J)</f>
        <v>0</v>
      </c>
      <c r="Q129" s="41">
        <f>SUMIF(コンシューマー!$B:$B,全体!$G129,コンシューマー!K:K)</f>
        <v>0</v>
      </c>
      <c r="R129" s="41">
        <f>SUMIF(コンシューマー!$B:$B,全体!$G129,コンシューマー!L:L)</f>
        <v>17</v>
      </c>
      <c r="S129" s="41">
        <f>SUMIF(コンシューマー!$B:$B,全体!$G129,コンシューマー!M:M)</f>
        <v>0</v>
      </c>
      <c r="T129" s="41">
        <f>SUMIF(コンシューマー!$B:$B,全体!$G129,コンシューマー!N:N)</f>
        <v>36</v>
      </c>
      <c r="U129" s="41">
        <f>SUMIF(コンシューマー!$B:$B,全体!$G129,コンシューマー!O:O)</f>
        <v>71</v>
      </c>
      <c r="V129" s="41">
        <f>SUMIF(コンシューマー!$B:$B,全体!$G129,コンシューマー!P:P)</f>
        <v>66</v>
      </c>
      <c r="W129" s="41">
        <f>SUMIF(コンシューマー!$B:$B,全体!$G129,コンシューマー!Q:Q)</f>
        <v>70</v>
      </c>
      <c r="X129" s="41">
        <f>SUMIF(コンシューマー!$B:$B,全体!$G129,コンシューマー!R:R)</f>
        <v>98</v>
      </c>
      <c r="Y129" s="41">
        <f>SUMIF(コンシューマー!$B:$B,全体!$G129,コンシューマー!S:S)</f>
        <v>110</v>
      </c>
      <c r="Z129" s="41">
        <f>SUMIF(コンシューマー!$B:$B,全体!$G129,コンシューマー!T:T)</f>
        <v>196</v>
      </c>
      <c r="AA129" s="41">
        <f>SUMIF(コンシューマー!$B:$B,全体!$G129,コンシューマー!U:U)</f>
        <v>162</v>
      </c>
      <c r="AB129" s="41">
        <f>SUMIF(コンシューマー!$B:$B,全体!$G129,コンシューマー!V:V)</f>
        <v>196</v>
      </c>
      <c r="AC129" s="41">
        <f>SUMIF(コンシューマー!$B:$B,全体!$G129,コンシューマー!W:W)</f>
        <v>213</v>
      </c>
      <c r="AD129" s="41">
        <f>SUMIF(コンシューマー!$B:$B,全体!$G129,コンシューマー!X:X)</f>
        <v>62</v>
      </c>
      <c r="AE129" s="41">
        <f>SUMIF(コンシューマー!$B:$B,全体!$G129,コンシューマー!Y:Y)</f>
        <v>71</v>
      </c>
      <c r="AF129" s="41">
        <f>SUMIF(コンシューマー!$B:$B,全体!$G129,コンシューマー!Z:Z)</f>
        <v>69</v>
      </c>
      <c r="AG129" s="41">
        <f>SUMIF(コンシューマー!$B:$B,全体!$G129,コンシューマー!AA:AA)</f>
        <v>141</v>
      </c>
      <c r="AH129" s="41"/>
      <c r="AI129" s="47">
        <v>90</v>
      </c>
      <c r="AJ129" s="47"/>
      <c r="AK129" s="47">
        <v>111</v>
      </c>
      <c r="AL129" s="47">
        <v>628.0645161290322</v>
      </c>
      <c r="AM129" s="47">
        <v>829.99916666666672</v>
      </c>
      <c r="AN129" s="47">
        <v>307</v>
      </c>
      <c r="AO129" s="47">
        <v>329</v>
      </c>
      <c r="AP129" s="47">
        <v>174</v>
      </c>
      <c r="AQ129" s="47">
        <v>221</v>
      </c>
      <c r="AR129" s="47">
        <f>SUMIF(結果貼付!$A:$A,G129,結果貼付!$D:$D)</f>
        <v>163</v>
      </c>
      <c r="AS129" s="47">
        <f t="shared" si="42"/>
        <v>349.28571428571428</v>
      </c>
      <c r="AT129" s="85">
        <f>SUM(SUMIF(コンシューマー!$B:$B,全体!$G129,コンシューマー!AO:AO),SUMIF(コマーシャル!$B:$B,全体!$G129,コマーシャル!AK:AK))</f>
        <v>545</v>
      </c>
      <c r="AU129" s="85">
        <f>SUM(SUMIF(コンシューマー!$B:$B,全体!$G129,コンシューマー!AP:AP),SUMIF(コマーシャル!$B:$B,全体!$G129,コマーシャル!AL:AL))</f>
        <v>653</v>
      </c>
      <c r="AV129" s="85">
        <f>SUM(SUMIF(コンシューマー!$B:$B,全体!$G129,コンシューマー!AQ:AQ),SUMIF(コマーシャル!$B:$B,全体!$G129,コマーシャル!AM:AM))</f>
        <v>554.15057621303094</v>
      </c>
      <c r="AW129" s="85">
        <f>SUM(SUMIF(コンシューマー!$B:$B,全体!$G129,コンシューマー!AR:AR),SUMIF(コマーシャル!$B:$B,全体!$G129,コマーシャル!AN:AN))</f>
        <v>543.29942192220187</v>
      </c>
      <c r="AX129" s="85">
        <f>SUM(SUMIF(コンシューマー!$B:$B,全体!$G129,コンシューマー!AS:AS),SUMIF(コマーシャル!$B:$B,全体!$G129,コマーシャル!AO:AO))</f>
        <v>476.32412635661802</v>
      </c>
      <c r="AY129" s="85">
        <f>SUM(SUMIF(コンシューマー!$B:$B,全体!$G129,コンシューマー!AT:AT),SUMIF(コマーシャル!$B:$B,全体!$G129,コマーシャル!AP:AP))</f>
        <v>472.12383545295194</v>
      </c>
    </row>
    <row r="130" spans="1:52" ht="18.75" outlineLevel="1">
      <c r="A130" s="42"/>
      <c r="B130" s="42"/>
      <c r="C130" s="42"/>
      <c r="D130" s="42"/>
      <c r="E130" s="42"/>
      <c r="G130" s="13" t="s">
        <v>184</v>
      </c>
      <c r="H130" s="13"/>
      <c r="I130" s="13"/>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7"/>
      <c r="AJ130" s="47"/>
      <c r="AK130" s="47"/>
      <c r="AL130" s="47"/>
      <c r="AM130" s="47"/>
      <c r="AN130" s="47"/>
      <c r="AO130" s="47"/>
      <c r="AP130" s="47"/>
      <c r="AQ130" s="47"/>
      <c r="AR130" s="47">
        <f>SUMIF(結果貼付!$A:$A,G130,結果貼付!$D:$D)</f>
        <v>0</v>
      </c>
      <c r="AS130" s="47">
        <f t="shared" si="42"/>
        <v>0</v>
      </c>
      <c r="AT130" s="85">
        <f>SUM(SUMIF(コンシューマー!$B:$B,全体!$G130,コンシューマー!AO:AO),SUMIF(コマーシャル!$B:$B,全体!$G130,コマーシャル!AK:AK))</f>
        <v>6</v>
      </c>
      <c r="AU130" s="85">
        <f>SUM(SUMIF(コンシューマー!$B:$B,全体!$G130,コンシューマー!AP:AP),SUMIF(コマーシャル!$B:$B,全体!$G130,コマーシャル!AL:AL))</f>
        <v>7.1999999999999993</v>
      </c>
      <c r="AV130" s="85">
        <f>SUM(SUMIF(コンシューマー!$B:$B,全体!$G130,コンシューマー!AQ:AQ),SUMIF(コマーシャル!$B:$B,全体!$G130,コマーシャル!AM:AM))</f>
        <v>6.1016730690336765</v>
      </c>
      <c r="AW130" s="85">
        <f>SUM(SUMIF(コンシューマー!$B:$B,全体!$G130,コンシューマー!AR:AR),SUMIF(コマーシャル!$B:$B,全体!$G130,コマーシャル!AN:AN))</f>
        <v>5.9811046880244643</v>
      </c>
      <c r="AX130" s="85">
        <f>SUM(SUMIF(コンシューマー!$B:$B,全体!$G130,コンシューマー!AS:AS),SUMIF(コマーシャル!$B:$B,全体!$G130,コマーシャル!AO:AO))</f>
        <v>5.1813791817401995</v>
      </c>
      <c r="AY130" s="85">
        <f>SUM(SUMIF(コンシューマー!$B:$B,全体!$G130,コンシューマー!AT:AT),SUMIF(コマーシャル!$B:$B,全体!$G130,コマーシャル!AP:AP))</f>
        <v>5.1347092828105758</v>
      </c>
    </row>
    <row r="131" spans="1:52" ht="18.75" outlineLevel="1">
      <c r="A131" s="42">
        <f>SUMIFS(SAP貼付!K:K,SAP貼付!C:C,全体!G131)</f>
        <v>37</v>
      </c>
      <c r="B131" s="42"/>
      <c r="C131" s="42"/>
      <c r="D131" s="42">
        <f>SUM(A131:C131)</f>
        <v>37</v>
      </c>
      <c r="E131" s="42" t="str">
        <f>IFERROR(D131-SUM(#REF!)," ")</f>
        <v xml:space="preserve"> </v>
      </c>
      <c r="G131" s="8" t="s">
        <v>185</v>
      </c>
      <c r="H131" s="8" t="str">
        <f>IFERROR(IF(MATCH($G131,コンシューマー!B:B,0),"Y"),"-")</f>
        <v>Y</v>
      </c>
      <c r="I131" s="8" t="str">
        <f>IFERROR(IF(MATCH($G131,コマーシャル!B:B,0),"Y"),"-")</f>
        <v>-</v>
      </c>
      <c r="J131" s="47">
        <f>SUMIF(コンシューマー!$B:$B,全体!$G131,コンシューマー!D:D)</f>
        <v>0</v>
      </c>
      <c r="K131" s="47">
        <f>SUMIF(コンシューマー!$B:$B,全体!$G131,コンシューマー!E:E)</f>
        <v>0</v>
      </c>
      <c r="L131" s="47">
        <f>SUMIF(コンシューマー!$B:$B,全体!$G131,コンシューマー!F:F)</f>
        <v>0</v>
      </c>
      <c r="M131" s="47">
        <f>SUMIF(コンシューマー!$B:$B,全体!$G131,コンシューマー!G:G)</f>
        <v>0</v>
      </c>
      <c r="N131" s="47">
        <f>SUMIF(コンシューマー!$B:$B,全体!$G131,コンシューマー!H:H)</f>
        <v>0</v>
      </c>
      <c r="O131" s="47">
        <f>SUMIF(コンシューマー!$B:$B,全体!$G131,コンシューマー!I:I)</f>
        <v>0</v>
      </c>
      <c r="P131" s="47">
        <f>SUMIF(コンシューマー!$B:$B,全体!$G131,コンシューマー!J:J)</f>
        <v>0</v>
      </c>
      <c r="Q131" s="47">
        <f>SUMIF(コンシューマー!$B:$B,全体!$G131,コンシューマー!K:K)</f>
        <v>15</v>
      </c>
      <c r="R131" s="47">
        <f>SUMIF(コンシューマー!$B:$B,全体!$G131,コンシューマー!L:L)</f>
        <v>12</v>
      </c>
      <c r="S131" s="47">
        <f>SUMIF(コンシューマー!$B:$B,全体!$G131,コンシューマー!M:M)</f>
        <v>6</v>
      </c>
      <c r="T131" s="47">
        <f>SUMIF(コンシューマー!$B:$B,全体!$G131,コンシューマー!N:N)</f>
        <v>10</v>
      </c>
      <c r="U131" s="47">
        <f>SUMIF(コンシューマー!$B:$B,全体!$G131,コンシューマー!O:O)</f>
        <v>48</v>
      </c>
      <c r="V131" s="47">
        <f>SUMIF(コンシューマー!$B:$B,全体!$G131,コンシューマー!P:P)</f>
        <v>24</v>
      </c>
      <c r="W131" s="47">
        <f>SUMIF(コンシューマー!$B:$B,全体!$G131,コンシューマー!Q:Q)</f>
        <v>20</v>
      </c>
      <c r="X131" s="47">
        <f>SUMIF(コンシューマー!$B:$B,全体!$G131,コンシューマー!R:R)</f>
        <v>12</v>
      </c>
      <c r="Y131" s="47">
        <f>SUMIF(コンシューマー!$B:$B,全体!$G131,コンシューマー!S:S)</f>
        <v>4</v>
      </c>
      <c r="Z131" s="47">
        <f>SUMIF(コンシューマー!$B:$B,全体!$G131,コンシューマー!T:T)</f>
        <v>7</v>
      </c>
      <c r="AA131" s="47">
        <f>SUMIF(コンシューマー!$B:$B,全体!$G131,コンシューマー!U:U)</f>
        <v>4</v>
      </c>
      <c r="AB131" s="47">
        <f>SUMIF(コンシューマー!$B:$B,全体!$G131,コンシューマー!V:V)</f>
        <v>0</v>
      </c>
      <c r="AC131" s="47">
        <f>SUMIF(コンシューマー!$B:$B,全体!$G131,コンシューマー!W:W)</f>
        <v>0</v>
      </c>
      <c r="AD131" s="47">
        <f>SUMIF(コンシューマー!$B:$B,全体!$G131,コンシューマー!X:X)</f>
        <v>0</v>
      </c>
      <c r="AE131" s="47">
        <f>SUMIF(コンシューマー!$B:$B,全体!$G131,コンシューマー!Y:Y)</f>
        <v>0</v>
      </c>
      <c r="AF131" s="47">
        <f>SUMIF(コンシューマー!$B:$B,全体!$G131,コンシューマー!Z:Z)</f>
        <v>0</v>
      </c>
      <c r="AG131" s="47">
        <f>SUMIF(コンシューマー!$B:$B,全体!$G131,コンシューマー!AA:AA)</f>
        <v>0</v>
      </c>
      <c r="AH131" s="47"/>
      <c r="AI131" s="47">
        <v>0</v>
      </c>
      <c r="AJ131" s="47"/>
      <c r="AK131" s="47">
        <v>0</v>
      </c>
      <c r="AL131" s="47">
        <v>0</v>
      </c>
      <c r="AM131" s="47">
        <v>0</v>
      </c>
      <c r="AN131" s="47">
        <v>0</v>
      </c>
      <c r="AO131" s="47">
        <v>0</v>
      </c>
      <c r="AP131" s="47">
        <v>0</v>
      </c>
      <c r="AQ131" s="47">
        <v>0</v>
      </c>
      <c r="AR131" s="47">
        <f>SUMIF(結果貼付!$A:$A,G131,結果貼付!$D:$D)</f>
        <v>0</v>
      </c>
      <c r="AS131" s="47">
        <f t="shared" si="42"/>
        <v>0</v>
      </c>
      <c r="AT131" s="85">
        <f>SUM(SUMIF(コンシューマー!$B:$B,全体!$G131,コンシューマー!AO:AO),SUMIF(コマーシャル!$B:$B,全体!$G131,コマーシャル!AK:AK))</f>
        <v>0</v>
      </c>
      <c r="AU131" s="85">
        <f>SUM(SUMIF(コンシューマー!$B:$B,全体!$G131,コンシューマー!AP:AP),SUMIF(コマーシャル!$B:$B,全体!$G131,コマーシャル!AL:AL))</f>
        <v>0</v>
      </c>
      <c r="AV131" s="85">
        <f>SUM(SUMIF(コンシューマー!$B:$B,全体!$G131,コンシューマー!AQ:AQ),SUMIF(コマーシャル!$B:$B,全体!$G131,コマーシャル!AM:AM))</f>
        <v>0</v>
      </c>
      <c r="AW131" s="85">
        <f>SUM(SUMIF(コンシューマー!$B:$B,全体!$G131,コンシューマー!AR:AR),SUMIF(コマーシャル!$B:$B,全体!$G131,コマーシャル!AN:AN))</f>
        <v>0</v>
      </c>
      <c r="AX131" s="85">
        <f>SUM(SUMIF(コンシューマー!$B:$B,全体!$G131,コンシューマー!AS:AS),SUMIF(コマーシャル!$B:$B,全体!$G131,コマーシャル!AO:AO))</f>
        <v>0</v>
      </c>
      <c r="AY131" s="85">
        <f>SUM(SUMIF(コンシューマー!$B:$B,全体!$G131,コンシューマー!AT:AT),SUMIF(コマーシャル!$B:$B,全体!$G131,コマーシャル!AP:AP))</f>
        <v>0</v>
      </c>
    </row>
    <row r="132" spans="1:52" ht="18.75" outlineLevel="1">
      <c r="A132" s="42">
        <f>SUMIFS(SAP貼付!K:K,SAP貼付!C:C,全体!G132)</f>
        <v>1577</v>
      </c>
      <c r="B132" s="42"/>
      <c r="C132" s="42"/>
      <c r="D132" s="42">
        <f t="shared" si="39"/>
        <v>1577</v>
      </c>
      <c r="E132" s="42" t="str">
        <f>IFERROR(D132-SUM(#REF!)," ")</f>
        <v xml:space="preserve"> </v>
      </c>
      <c r="G132" s="8" t="s">
        <v>186</v>
      </c>
      <c r="H132" s="8" t="str">
        <f>IFERROR(IF(MATCH($G132,コンシューマー!B:B,0),"Y"),"-")</f>
        <v>Y</v>
      </c>
      <c r="I132" s="8" t="str">
        <f>IFERROR(IF(MATCH($G132,コマーシャル!B:B,0),"Y"),"-")</f>
        <v>Y</v>
      </c>
      <c r="J132" s="47">
        <f>SUMIF(コンシューマー!$B:$B,全体!$G132,コンシューマー!D:D)</f>
        <v>1269</v>
      </c>
      <c r="K132" s="47">
        <f>SUMIF(コンシューマー!$B:$B,全体!$G132,コンシューマー!E:E)</f>
        <v>870</v>
      </c>
      <c r="L132" s="47">
        <f>SUMIF(コンシューマー!$B:$B,全体!$G132,コンシューマー!F:F)</f>
        <v>806</v>
      </c>
      <c r="M132" s="47">
        <f>SUMIF(コンシューマー!$B:$B,全体!$G132,コンシューマー!G:G)</f>
        <v>765</v>
      </c>
      <c r="N132" s="47">
        <f>SUMIF(コンシューマー!$B:$B,全体!$G132,コンシューマー!H:H)</f>
        <v>1264</v>
      </c>
      <c r="O132" s="47">
        <f>SUMIF(コンシューマー!$B:$B,全体!$G132,コンシューマー!I:I)</f>
        <v>1648</v>
      </c>
      <c r="P132" s="47">
        <f>SUMIF(コンシューマー!$B:$B,全体!$G132,コンシューマー!J:J)</f>
        <v>1467</v>
      </c>
      <c r="Q132" s="47">
        <f>SUMIF(コンシューマー!$B:$B,全体!$G132,コンシューマー!K:K)</f>
        <v>1880</v>
      </c>
      <c r="R132" s="47">
        <f>SUMIF(コンシューマー!$B:$B,全体!$G132,コンシューマー!L:L)</f>
        <v>1265</v>
      </c>
      <c r="S132" s="47">
        <f>SUMIF(コンシューマー!$B:$B,全体!$G132,コンシューマー!M:M)</f>
        <v>1171</v>
      </c>
      <c r="T132" s="47">
        <f>SUMIF(コンシューマー!$B:$B,全体!$G132,コンシューマー!N:N)</f>
        <v>1993</v>
      </c>
      <c r="U132" s="47">
        <f>SUMIF(コンシューマー!$B:$B,全体!$G132,コンシューマー!O:O)</f>
        <v>2509</v>
      </c>
      <c r="V132" s="47">
        <f>SUMIF(コンシューマー!$B:$B,全体!$G132,コンシューマー!P:P)</f>
        <v>2257</v>
      </c>
      <c r="W132" s="47">
        <f>SUMIF(コンシューマー!$B:$B,全体!$G132,コンシューマー!Q:Q)</f>
        <v>1652</v>
      </c>
      <c r="X132" s="47">
        <f>SUMIF(コンシューマー!$B:$B,全体!$G132,コンシューマー!R:R)</f>
        <v>1867</v>
      </c>
      <c r="Y132" s="47">
        <f>SUMIF(コンシューマー!$B:$B,全体!$G132,コンシューマー!S:S)</f>
        <v>1798</v>
      </c>
      <c r="Z132" s="47">
        <f>SUMIF(コンシューマー!$B:$B,全体!$G132,コンシューマー!T:T)</f>
        <v>2804</v>
      </c>
      <c r="AA132" s="47">
        <f>SUMIF(コンシューマー!$B:$B,全体!$G132,コンシューマー!U:U)</f>
        <v>2523</v>
      </c>
      <c r="AB132" s="47">
        <f>SUMIF(コンシューマー!$B:$B,全体!$G132,コンシューマー!V:V)</f>
        <v>3216</v>
      </c>
      <c r="AC132" s="47">
        <f>SUMIF(コンシューマー!$B:$B,全体!$G132,コンシューマー!W:W)</f>
        <v>3695</v>
      </c>
      <c r="AD132" s="47">
        <f>SUMIF(コンシューマー!$B:$B,全体!$G132,コンシューマー!X:X)</f>
        <v>2005.9999999999998</v>
      </c>
      <c r="AE132" s="47">
        <f>SUMIF(コンシューマー!$B:$B,全体!$G132,コンシューマー!Y:Y)</f>
        <v>1580</v>
      </c>
      <c r="AF132" s="47">
        <f>SUMIF(コンシューマー!$B:$B,全体!$G132,コンシューマー!Z:Z)</f>
        <v>1360</v>
      </c>
      <c r="AG132" s="47">
        <f>SUMIF(コンシューマー!$B:$B,全体!$G132,コンシューマー!AA:AA)</f>
        <v>1811</v>
      </c>
      <c r="AH132" s="47"/>
      <c r="AI132" s="47">
        <v>1573</v>
      </c>
      <c r="AJ132" s="47"/>
      <c r="AK132" s="47">
        <v>1778</v>
      </c>
      <c r="AL132" s="47">
        <v>2217.0967741935483</v>
      </c>
      <c r="AM132" s="47">
        <v>2314.77</v>
      </c>
      <c r="AN132" s="47">
        <v>1930</v>
      </c>
      <c r="AO132" s="47">
        <v>2548</v>
      </c>
      <c r="AP132" s="47">
        <v>1093</v>
      </c>
      <c r="AQ132" s="47">
        <v>240</v>
      </c>
      <c r="AR132" s="47">
        <f>SUMIF(結果貼付!$A:$A,G132,結果貼付!$D:$D)</f>
        <v>126</v>
      </c>
      <c r="AS132" s="47">
        <f t="shared" si="42"/>
        <v>270</v>
      </c>
      <c r="AT132" s="85">
        <f>SUM(SUMIF(コンシューマー!$B:$B,全体!$G132,コンシューマー!AO:AO),SUMIF(コマーシャル!$B:$B,全体!$G132,コマーシャル!AK:AK))</f>
        <v>370.28</v>
      </c>
      <c r="AU132" s="85">
        <f>SUM(SUMIF(コンシューマー!$B:$B,全体!$G132,コンシューマー!AP:AP),SUMIF(コマーシャル!$B:$B,全体!$G132,コマーシャル!AL:AL))</f>
        <v>440.33599999999996</v>
      </c>
      <c r="AV132" s="85">
        <f>SUM(SUMIF(コンシューマー!$B:$B,全体!$G132,コンシューマー!AQ:AQ),SUMIF(コマーシャル!$B:$B,全体!$G132,コマーシャル!AM:AM))</f>
        <v>676</v>
      </c>
      <c r="AW132" s="85">
        <f>SUM(SUMIF(コンシューマー!$B:$B,全体!$G132,コンシューマー!AR:AR),SUMIF(コマーシャル!$B:$B,全体!$G132,コマーシャル!AN:AN))</f>
        <v>1270</v>
      </c>
      <c r="AX132" s="85">
        <f>SUM(SUMIF(コンシューマー!$B:$B,全体!$G132,コンシューマー!AS:AS),SUMIF(コマーシャル!$B:$B,全体!$G132,コマーシャル!AO:AO))</f>
        <v>1112.8641722561933</v>
      </c>
      <c r="AY132" s="85">
        <f>SUM(SUMIF(コンシューマー!$B:$B,全体!$G132,コンシューマー!AT:AT),SUMIF(コマーシャル!$B:$B,全体!$G132,コマーシャル!AP:AP))</f>
        <v>1103.1105603893363</v>
      </c>
    </row>
    <row r="133" spans="1:52" ht="18.75" outlineLevel="1">
      <c r="A133" s="42"/>
      <c r="B133" s="42"/>
      <c r="C133" s="42"/>
      <c r="D133" s="42"/>
      <c r="E133" s="42"/>
      <c r="G133" s="8" t="s">
        <v>187</v>
      </c>
      <c r="H133" s="8" t="str">
        <f>IFERROR(IF(MATCH($G133,コンシューマー!B:B,0),"Y"),"-")</f>
        <v>Y</v>
      </c>
      <c r="I133" s="8" t="str">
        <f>IFERROR(IF(MATCH($G133,コマーシャル!B:B,0),"Y"),"-")</f>
        <v>-</v>
      </c>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f>SUMIF(コンシューマー!$B:$B,全体!$G133,コンシューマー!AA:AA)</f>
        <v>0</v>
      </c>
      <c r="AH133" s="47"/>
      <c r="AI133" s="47">
        <v>0</v>
      </c>
      <c r="AJ133" s="47"/>
      <c r="AK133" s="47">
        <v>378</v>
      </c>
      <c r="AL133" s="47">
        <v>123.87096774193549</v>
      </c>
      <c r="AM133" s="47">
        <v>0</v>
      </c>
      <c r="AN133" s="47">
        <v>38</v>
      </c>
      <c r="AO133" s="47">
        <v>171</v>
      </c>
      <c r="AP133" s="47">
        <v>258</v>
      </c>
      <c r="AQ133" s="47">
        <v>122</v>
      </c>
      <c r="AR133" s="47">
        <f>SUMIF(結果貼付!$A:$A,G133,結果貼付!$D:$D)</f>
        <v>197</v>
      </c>
      <c r="AS133" s="47">
        <f t="shared" si="42"/>
        <v>422.14285714285711</v>
      </c>
      <c r="AT133" s="85">
        <f>SUM(SUMIF(コンシューマー!$B:$B,全体!$G133,コンシューマー!AO:AO),SUMIF(コマーシャル!$B:$B,全体!$G133,コマーシャル!AK:AK))</f>
        <v>420</v>
      </c>
      <c r="AU133" s="85">
        <f>SUM(SUMIF(コンシューマー!$B:$B,全体!$G133,コンシューマー!AP:AP),SUMIF(コマーシャル!$B:$B,全体!$G133,コマーシャル!AL:AL))</f>
        <v>504</v>
      </c>
      <c r="AV133" s="85">
        <f>SUM(SUMIF(コンシューマー!$B:$B,全体!$G133,コンシューマー!AQ:AQ),SUMIF(コマーシャル!$B:$B,全体!$G133,コマーシャル!AM:AM))</f>
        <v>427.1171148323574</v>
      </c>
      <c r="AW133" s="85">
        <f>SUM(SUMIF(コンシューマー!$B:$B,全体!$G133,コンシューマー!AR:AR),SUMIF(コマーシャル!$B:$B,全体!$G133,コマーシャル!AN:AN))</f>
        <v>418.67732816171258</v>
      </c>
      <c r="AX133" s="85">
        <f>SUM(SUMIF(コンシューマー!$B:$B,全体!$G133,コンシューマー!AS:AS),SUMIF(コマーシャル!$B:$B,全体!$G133,コマーシャル!AO:AO))</f>
        <v>362.69654272181401</v>
      </c>
      <c r="AY133" s="85">
        <f>SUM(SUMIF(コンシューマー!$B:$B,全体!$G133,コンシューマー!AT:AT),SUMIF(コマーシャル!$B:$B,全体!$G133,コマーシャル!AP:AP))</f>
        <v>0</v>
      </c>
      <c r="AZ133" s="163" t="s">
        <v>188</v>
      </c>
    </row>
    <row r="134" spans="1:52" ht="18.75" outlineLevel="1">
      <c r="A134" s="42">
        <f>SUMIFS(SAP貼付!K:K,SAP貼付!C:C,全体!G134)</f>
        <v>843</v>
      </c>
      <c r="B134" s="42"/>
      <c r="C134" s="42"/>
      <c r="D134" s="42">
        <f>SUM(A134:C134)</f>
        <v>843</v>
      </c>
      <c r="E134" s="42" t="str">
        <f>IFERROR(D134-SUM(#REF!)," ")</f>
        <v xml:space="preserve"> </v>
      </c>
      <c r="G134" s="8" t="s">
        <v>189</v>
      </c>
      <c r="H134" s="8" t="str">
        <f>IFERROR(IF(MATCH($G134,コンシューマー!B:B,0),"Y"),"-")</f>
        <v>Y</v>
      </c>
      <c r="I134" s="8" t="str">
        <f>IFERROR(IF(MATCH($G134,コマーシャル!B:B,0),"Y"),"-")</f>
        <v>Y</v>
      </c>
      <c r="J134" s="47">
        <f>SUMIF(コンシューマー!$B:$B,全体!$G134,コンシューマー!D:D)</f>
        <v>1088</v>
      </c>
      <c r="K134" s="47">
        <f>SUMIF(コンシューマー!$B:$B,全体!$G134,コンシューマー!E:E)</f>
        <v>850</v>
      </c>
      <c r="L134" s="47">
        <f>SUMIF(コンシューマー!$B:$B,全体!$G134,コンシューマー!F:F)</f>
        <v>877</v>
      </c>
      <c r="M134" s="47">
        <f>SUMIF(コンシューマー!$B:$B,全体!$G134,コンシューマー!G:G)</f>
        <v>848</v>
      </c>
      <c r="N134" s="47">
        <f>SUMIF(コンシューマー!$B:$B,全体!$G134,コンシューマー!H:H)</f>
        <v>1383</v>
      </c>
      <c r="O134" s="47">
        <f>SUMIF(コンシューマー!$B:$B,全体!$G134,コンシューマー!I:I)</f>
        <v>1102</v>
      </c>
      <c r="P134" s="47">
        <f>SUMIF(コンシューマー!$B:$B,全体!$G134,コンシューマー!J:J)</f>
        <v>1007</v>
      </c>
      <c r="Q134" s="47">
        <f>SUMIF(コンシューマー!$B:$B,全体!$G134,コンシューマー!K:K)</f>
        <v>1035</v>
      </c>
      <c r="R134" s="47">
        <f>SUMIF(コンシューマー!$B:$B,全体!$G134,コンシューマー!L:L)</f>
        <v>808</v>
      </c>
      <c r="S134" s="47">
        <f>SUMIF(コンシューマー!$B:$B,全体!$G134,コンシューマー!M:M)</f>
        <v>663</v>
      </c>
      <c r="T134" s="47">
        <f>SUMIF(コンシューマー!$B:$B,全体!$G134,コンシューマー!N:N)</f>
        <v>814</v>
      </c>
      <c r="U134" s="47">
        <f>SUMIF(コンシューマー!$B:$B,全体!$G134,コンシューマー!O:O)</f>
        <v>1183</v>
      </c>
      <c r="V134" s="47">
        <f>SUMIF(コンシューマー!$B:$B,全体!$G134,コンシューマー!P:P)</f>
        <v>1150</v>
      </c>
      <c r="W134" s="47">
        <f>SUMIF(コンシューマー!$B:$B,全体!$G134,コンシューマー!Q:Q)</f>
        <v>986</v>
      </c>
      <c r="X134" s="47">
        <f>SUMIF(コンシューマー!$B:$B,全体!$G134,コンシューマー!R:R)</f>
        <v>837</v>
      </c>
      <c r="Y134" s="47">
        <f>SUMIF(コンシューマー!$B:$B,全体!$G134,コンシューマー!S:S)</f>
        <v>718</v>
      </c>
      <c r="Z134" s="47">
        <f>SUMIF(コンシューマー!$B:$B,全体!$G134,コンシューマー!T:T)</f>
        <v>1326</v>
      </c>
      <c r="AA134" s="47">
        <f>SUMIF(コンシューマー!$B:$B,全体!$G134,コンシューマー!U:U)</f>
        <v>969</v>
      </c>
      <c r="AB134" s="47">
        <f>SUMIF(コンシューマー!$B:$B,全体!$G134,コンシューマー!V:V)</f>
        <v>837</v>
      </c>
      <c r="AC134" s="47">
        <f>SUMIF(コンシューマー!$B:$B,全体!$G134,コンシューマー!W:W)</f>
        <v>1353</v>
      </c>
      <c r="AD134" s="47">
        <f>SUMIF(コンシューマー!$B:$B,全体!$G134,コンシューマー!X:X)</f>
        <v>686</v>
      </c>
      <c r="AE134" s="47">
        <f>SUMIF(コンシューマー!$B:$B,全体!$G134,コンシューマー!Y:Y)</f>
        <v>566</v>
      </c>
      <c r="AF134" s="47">
        <f>SUMIF(コンシューマー!$B:$B,全体!$G134,コンシューマー!Z:Z)</f>
        <v>686</v>
      </c>
      <c r="AG134" s="47">
        <f>SUMIF(コンシューマー!$B:$B,全体!$G134,コンシューマー!AA:AA)</f>
        <v>603</v>
      </c>
      <c r="AH134" s="47"/>
      <c r="AI134" s="47">
        <v>597</v>
      </c>
      <c r="AJ134" s="47"/>
      <c r="AK134" s="47">
        <v>352</v>
      </c>
      <c r="AL134" s="47">
        <v>300.9677419354839</v>
      </c>
      <c r="AM134" s="47">
        <v>181.60833333333332</v>
      </c>
      <c r="AN134" s="47">
        <v>210</v>
      </c>
      <c r="AO134" s="47">
        <v>221</v>
      </c>
      <c r="AP134" s="47">
        <v>164</v>
      </c>
      <c r="AQ134" s="47">
        <v>86</v>
      </c>
      <c r="AR134" s="47">
        <f>SUMIF(結果貼付!$A:$A,G134,結果貼付!$D:$D)</f>
        <v>57</v>
      </c>
      <c r="AS134" s="47">
        <f t="shared" si="40"/>
        <v>122.14285714285714</v>
      </c>
      <c r="AT134" s="85">
        <f>SUM(SUMIF(コンシューマー!$B:$B,全体!$G134,コンシューマー!AO:AO),SUMIF(コマーシャル!$B:$B,全体!$G134,コマーシャル!AK:AK))</f>
        <v>151.4</v>
      </c>
      <c r="AU134" s="85">
        <f>SUM(SUMIF(コンシューマー!$B:$B,全体!$G134,コンシューマー!AP:AP),SUMIF(コマーシャル!$B:$B,全体!$G134,コマーシャル!AL:AL))</f>
        <v>180.68</v>
      </c>
      <c r="AV134" s="85">
        <f>SUM(SUMIF(コンシューマー!$B:$B,全体!$G134,コンシューマー!AQ:AQ),SUMIF(コマーシャル!$B:$B,全体!$G134,コマーシャル!AM:AM))</f>
        <v>153.88082288442172</v>
      </c>
      <c r="AW134" s="85">
        <f>SUM(SUMIF(コンシューマー!$B:$B,全体!$G134,コンシューマー!AR:AR),SUMIF(コマーシャル!$B:$B,全体!$G134,コマーシャル!AN:AN))</f>
        <v>150.93895438779694</v>
      </c>
      <c r="AX134" s="85">
        <f>SUM(SUMIF(コンシューマー!$B:$B,全体!$G134,コンシューマー!AS:AS),SUMIF(コマーシャル!$B:$B,全体!$G134,コマーシャル!AO:AO))</f>
        <v>136.42565203446088</v>
      </c>
      <c r="AY134" s="85">
        <f>SUM(SUMIF(コンシューマー!$B:$B,全体!$G134,コンシューマー!AT:AT),SUMIF(コマーシャル!$B:$B,全体!$G134,コマーシャル!AP:AP))</f>
        <v>135.28690650057808</v>
      </c>
    </row>
    <row r="135" spans="1:52" ht="19.5" outlineLevel="1" thickBot="1">
      <c r="A135" s="51">
        <f>SUMIFS(SAP貼付!K:K,SAP貼付!C:C,全体!G135)</f>
        <v>11</v>
      </c>
      <c r="B135" s="51"/>
      <c r="C135" s="51"/>
      <c r="D135" s="51">
        <f t="shared" si="39"/>
        <v>11</v>
      </c>
      <c r="E135" s="51" t="str">
        <f>IFERROR(D135-SUM(#REF!)," ")</f>
        <v xml:space="preserve"> </v>
      </c>
      <c r="G135" s="8" t="s">
        <v>190</v>
      </c>
      <c r="H135" s="8" t="str">
        <f>IFERROR(IF(MATCH($G135,コンシューマー!B:B,0),"Y"),"-")</f>
        <v>Y</v>
      </c>
      <c r="I135" s="8" t="str">
        <f>IFERROR(IF(MATCH($G135,コマーシャル!B:B,0),"Y"),"-")</f>
        <v>Y</v>
      </c>
      <c r="J135" s="47">
        <f>SUMIF(コンシューマー!$B:$B,全体!$G135,コンシューマー!D:D)</f>
        <v>0</v>
      </c>
      <c r="K135" s="47">
        <f>SUMIF(コンシューマー!$B:$B,全体!$G135,コンシューマー!E:E)</f>
        <v>0</v>
      </c>
      <c r="L135" s="47">
        <f>SUMIF(コンシューマー!$B:$B,全体!$G135,コンシューマー!F:F)</f>
        <v>0</v>
      </c>
      <c r="M135" s="47">
        <f>SUMIF(コンシューマー!$B:$B,全体!$G135,コンシューマー!G:G)</f>
        <v>0</v>
      </c>
      <c r="N135" s="47">
        <f>SUMIF(コンシューマー!$B:$B,全体!$G135,コンシューマー!H:H)</f>
        <v>0</v>
      </c>
      <c r="O135" s="47">
        <f>SUMIF(コンシューマー!$B:$B,全体!$G135,コンシューマー!I:I)</f>
        <v>0</v>
      </c>
      <c r="P135" s="47">
        <f>SUMIF(コンシューマー!$B:$B,全体!$G135,コンシューマー!J:J)</f>
        <v>0</v>
      </c>
      <c r="Q135" s="47">
        <f>SUMIF(コンシューマー!$B:$B,全体!$G135,コンシューマー!K:K)</f>
        <v>12</v>
      </c>
      <c r="R135" s="47">
        <f>SUMIF(コンシューマー!$B:$B,全体!$G135,コンシューマー!L:L)</f>
        <v>20</v>
      </c>
      <c r="S135" s="47">
        <f>SUMIF(コンシューマー!$B:$B,全体!$G135,コンシューマー!M:M)</f>
        <v>4</v>
      </c>
      <c r="T135" s="47">
        <f>SUMIF(コンシューマー!$B:$B,全体!$G135,コンシューマー!N:N)</f>
        <v>5</v>
      </c>
      <c r="U135" s="47">
        <f>SUMIF(コンシューマー!$B:$B,全体!$G135,コンシューマー!O:O)</f>
        <v>0</v>
      </c>
      <c r="V135" s="47">
        <f>SUMIF(コンシューマー!$B:$B,全体!$G135,コンシューマー!P:P)</f>
        <v>0</v>
      </c>
      <c r="W135" s="47">
        <f>SUMIF(コンシューマー!$B:$B,全体!$G135,コンシューマー!Q:Q)</f>
        <v>15</v>
      </c>
      <c r="X135" s="47">
        <f>SUMIF(コンシューマー!$B:$B,全体!$G135,コンシューマー!R:R)</f>
        <v>14</v>
      </c>
      <c r="Y135" s="47">
        <f>SUMIF(コンシューマー!$B:$B,全体!$G135,コンシューマー!S:S)</f>
        <v>11</v>
      </c>
      <c r="Z135" s="47">
        <f>SUMIF(コンシューマー!$B:$B,全体!$G135,コンシューマー!T:T)</f>
        <v>13</v>
      </c>
      <c r="AA135" s="47">
        <f>SUMIF(コンシューマー!$B:$B,全体!$G135,コンシューマー!U:U)</f>
        <v>21</v>
      </c>
      <c r="AB135" s="47">
        <f>SUMIF(コンシューマー!$B:$B,全体!$G135,コンシューマー!V:V)</f>
        <v>13</v>
      </c>
      <c r="AC135" s="47">
        <f>SUMIF(コンシューマー!$B:$B,全体!$G135,コンシューマー!W:W)</f>
        <v>8</v>
      </c>
      <c r="AD135" s="47">
        <f>SUMIF(コンシューマー!$B:$B,全体!$G135,コンシューマー!X:X)</f>
        <v>1</v>
      </c>
      <c r="AE135" s="47">
        <f>SUMIF(コンシューマー!$B:$B,全体!$G135,コンシューマー!Y:Y)</f>
        <v>13</v>
      </c>
      <c r="AF135" s="47">
        <f>SUMIF(コンシューマー!$B:$B,全体!$G135,コンシューマー!Z:Z)</f>
        <v>13</v>
      </c>
      <c r="AG135" s="47">
        <f>SUMIF(コンシューマー!$B:$B,全体!$G135,コンシューマー!AA:AA)</f>
        <v>10</v>
      </c>
      <c r="AH135" s="47"/>
      <c r="AI135" s="47">
        <v>0</v>
      </c>
      <c r="AJ135" s="47"/>
      <c r="AK135" s="47">
        <v>0</v>
      </c>
      <c r="AL135" s="47">
        <v>0</v>
      </c>
      <c r="AM135" s="47">
        <v>0</v>
      </c>
      <c r="AN135" s="47">
        <v>0</v>
      </c>
      <c r="AO135" s="47">
        <v>0</v>
      </c>
      <c r="AP135" s="47">
        <v>0</v>
      </c>
      <c r="AQ135" s="47">
        <v>0</v>
      </c>
      <c r="AR135" s="47">
        <f>SUMIF(結果貼付!$A:$A,G135,結果貼付!$D:$D)</f>
        <v>0</v>
      </c>
      <c r="AS135" s="47">
        <f t="shared" si="40"/>
        <v>0</v>
      </c>
      <c r="AT135" s="85">
        <f>SUM(SUMIF(コンシューマー!$B:$B,全体!$G135,コンシューマー!AO:AO),SUMIF(コマーシャル!$B:$B,全体!$G135,コマーシャル!AK:AK))</f>
        <v>0</v>
      </c>
      <c r="AU135" s="85">
        <f>SUM(SUMIF(コンシューマー!$B:$B,全体!$G135,コンシューマー!AP:AP),SUMIF(コマーシャル!$B:$B,全体!$G135,コマーシャル!AL:AL))</f>
        <v>0</v>
      </c>
      <c r="AV135" s="85">
        <f>SUM(SUMIF(コンシューマー!$B:$B,全体!$G135,コンシューマー!AQ:AQ),SUMIF(コマーシャル!$B:$B,全体!$G135,コマーシャル!AM:AM))</f>
        <v>0</v>
      </c>
      <c r="AW135" s="85">
        <f>SUM(SUMIF(コンシューマー!$B:$B,全体!$G135,コンシューマー!AR:AR),SUMIF(コマーシャル!$B:$B,全体!$G135,コマーシャル!AN:AN))</f>
        <v>0</v>
      </c>
      <c r="AX135" s="85">
        <f>SUM(SUMIF(コンシューマー!$B:$B,全体!$G135,コンシューマー!AS:AS),SUMIF(コマーシャル!$B:$B,全体!$G135,コマーシャル!AO:AO))</f>
        <v>0</v>
      </c>
      <c r="AY135" s="85">
        <f>SUM(SUMIF(コンシューマー!$B:$B,全体!$G135,コンシューマー!AT:AT),SUMIF(コマーシャル!$B:$B,全体!$G135,コマーシャル!AP:AP))</f>
        <v>0</v>
      </c>
    </row>
    <row r="136" spans="1:52" ht="20.25" outlineLevel="1" thickTop="1" thickBot="1">
      <c r="A136" s="50"/>
      <c r="B136" s="50"/>
      <c r="C136" s="50"/>
      <c r="D136" s="50"/>
      <c r="E136" s="50"/>
      <c r="G136" s="15" t="s">
        <v>191</v>
      </c>
      <c r="H136" s="6" t="str">
        <f>IFERROR(IF(MATCH($G136,コンシューマー!B:B,0),"Y"),"-")</f>
        <v>Y</v>
      </c>
      <c r="I136" s="6" t="str">
        <f>IFERROR(IF(MATCH($G136,コマーシャル!B:B,0),"Y"),"-")</f>
        <v>-</v>
      </c>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v>0</v>
      </c>
      <c r="AM136" s="89">
        <v>0</v>
      </c>
      <c r="AN136" s="89">
        <v>0</v>
      </c>
      <c r="AO136" s="89">
        <v>0</v>
      </c>
      <c r="AP136" s="89">
        <v>0</v>
      </c>
      <c r="AQ136" s="89">
        <v>82</v>
      </c>
      <c r="AR136" s="89">
        <f>SUMIF(結果貼付!$A:$A,G136,結果貼付!$D:$D)</f>
        <v>28</v>
      </c>
      <c r="AS136" s="89">
        <f t="shared" ref="AS136" si="43">(AR136/AS$2)*AS$1</f>
        <v>60</v>
      </c>
      <c r="AT136" s="85">
        <f>SUM(SUMIF(コンシューマー!$B:$B,全体!$G136,コンシューマー!AO:AO),SUMIF(コマーシャル!$B:$B,全体!$G136,コマーシャル!AK:AK))</f>
        <v>150.11999999999998</v>
      </c>
      <c r="AU136" s="85">
        <f>SUM(SUMIF(コンシューマー!$B:$B,全体!$G136,コンシューマー!AP:AP),SUMIF(コマーシャル!$B:$B,全体!$G136,コマーシャル!AL:AL))</f>
        <v>180.14399999999998</v>
      </c>
      <c r="AV136" s="85">
        <f>SUM(SUMIF(コンシューマー!$B:$B,全体!$G136,コンシューマー!AQ:AQ),SUMIF(コマーシャル!$B:$B,全体!$G136,コマーシャル!AM:AM))</f>
        <v>152.66386018722258</v>
      </c>
      <c r="AW136" s="85">
        <f>SUM(SUMIF(コンシューマー!$B:$B,全体!$G136,コンシューマー!AR:AR),SUMIF(コマーシャル!$B:$B,全体!$G136,コマーシャル!AN:AN))</f>
        <v>149.6472392943721</v>
      </c>
      <c r="AX136" s="85">
        <f>SUM(SUMIF(コンシューマー!$B:$B,全体!$G136,コンシューマー!AS:AS),SUMIF(コマーシャル!$B:$B,全体!$G136,コマーシャル!AO:AO))</f>
        <v>129.63810712713979</v>
      </c>
      <c r="AY136" s="85">
        <f>SUM(SUMIF(コンシューマー!$B:$B,全体!$G136,コンシューマー!AT:AT),SUMIF(コマーシャル!$B:$B,全体!$G136,コマーシャル!AP:AP))</f>
        <v>488</v>
      </c>
    </row>
    <row r="137" spans="1:52" ht="19.5" thickTop="1">
      <c r="A137" s="49">
        <f>SUM(A111:A135)</f>
        <v>11053</v>
      </c>
      <c r="B137" s="49"/>
      <c r="C137" s="49">
        <f>SUM(C111:C135)</f>
        <v>0</v>
      </c>
      <c r="D137" s="49">
        <f t="shared" si="39"/>
        <v>11053</v>
      </c>
      <c r="E137" s="49">
        <f>SUM(E111:E135)</f>
        <v>0</v>
      </c>
      <c r="G137" s="5" t="s">
        <v>192</v>
      </c>
      <c r="H137" s="5"/>
      <c r="I137" s="5"/>
      <c r="J137" s="104">
        <f t="shared" ref="J137:AD137" si="44">SUM(J111:J135)</f>
        <v>2420</v>
      </c>
      <c r="K137" s="104">
        <f t="shared" si="44"/>
        <v>1778</v>
      </c>
      <c r="L137" s="104">
        <f t="shared" si="44"/>
        <v>1737</v>
      </c>
      <c r="M137" s="104">
        <f t="shared" si="44"/>
        <v>1659</v>
      </c>
      <c r="N137" s="104">
        <f t="shared" si="44"/>
        <v>2706</v>
      </c>
      <c r="O137" s="104">
        <f t="shared" si="44"/>
        <v>2837</v>
      </c>
      <c r="P137" s="104">
        <f t="shared" si="44"/>
        <v>2596</v>
      </c>
      <c r="Q137" s="104">
        <f t="shared" si="44"/>
        <v>3039</v>
      </c>
      <c r="R137" s="104">
        <f t="shared" si="44"/>
        <v>2245</v>
      </c>
      <c r="S137" s="104">
        <f t="shared" si="44"/>
        <v>1962</v>
      </c>
      <c r="T137" s="104">
        <f t="shared" si="44"/>
        <v>3068</v>
      </c>
      <c r="U137" s="104">
        <f t="shared" si="44"/>
        <v>4287</v>
      </c>
      <c r="V137" s="104">
        <f t="shared" si="44"/>
        <v>4033</v>
      </c>
      <c r="W137" s="104">
        <f t="shared" si="44"/>
        <v>3241</v>
      </c>
      <c r="X137" s="104">
        <f t="shared" si="44"/>
        <v>4192</v>
      </c>
      <c r="Y137" s="104">
        <f t="shared" si="44"/>
        <v>4275</v>
      </c>
      <c r="Z137" s="104">
        <f t="shared" si="44"/>
        <v>6893</v>
      </c>
      <c r="AA137" s="104">
        <f t="shared" si="44"/>
        <v>6255</v>
      </c>
      <c r="AB137" s="104">
        <f t="shared" si="44"/>
        <v>7201</v>
      </c>
      <c r="AC137" s="104">
        <f t="shared" si="44"/>
        <v>9742</v>
      </c>
      <c r="AD137" s="104">
        <f t="shared" si="44"/>
        <v>8112</v>
      </c>
      <c r="AE137" s="250">
        <f>SUM(SUMIF(コンシューマー!$B:$B,全体!$G137,コンシューマー!Y:Y),SUMIF(コマーシャル!$B:$B,全体!$G137,コマーシャル!Y:Y))</f>
        <v>6127</v>
      </c>
      <c r="AF137" s="250">
        <f>SUM(SUMIF(コンシューマー!$B:$B,全体!$G137,コンシューマー!Z:Z),SUMIF(コマーシャル!$B:$B,全体!$G137,コマーシャル!Z:Z))</f>
        <v>6233</v>
      </c>
      <c r="AG137" s="250">
        <f>SUM(SUMIF(コンシューマー!$B:$B,全体!$G137,コンシューマー!AA:AA),SUMIF(コマーシャル!$B:$B,全体!$G137,コマーシャル!AA:AA))</f>
        <v>8814</v>
      </c>
      <c r="AH137" s="250">
        <f>SUM(SUMIF(コンシューマー!$B:$B,全体!$G137,コンシューマー!AB:AB),SUMIF(コマーシャル!$B:$B,全体!$G137,コマーシャル!AB:AB))</f>
        <v>7110</v>
      </c>
      <c r="AI137" s="250">
        <f>SUM(SUMIF(コンシューマー!$B:$B,全体!$G137,コンシューマー!AC:AC),SUMIF(コマーシャル!$B:$B,全体!$G137,コマーシャル!AC:AC))</f>
        <v>6839</v>
      </c>
      <c r="AJ137" s="250">
        <f>SUM(SUMIF(コンシューマー!$B:$B,全体!$G137,コンシューマー!AD:AD),SUMIF(コマーシャル!$B:$B,全体!$G137,コマーシャル!AD:AD))</f>
        <v>7774.1631906002494</v>
      </c>
      <c r="AK137" s="250">
        <f>SUM(SUMIF(コンシューマー!$B:$B,全体!$G137,コンシューマー!AE:AE),SUMIF(コマーシャル!$B:$B,全体!$G137,コマーシャル!AE:AE))</f>
        <v>7280</v>
      </c>
      <c r="AL137" s="250">
        <f>SUM(SUMIF(コンシューマー!$B:$B,全体!$G137,コンシューマー!AF:AF),SUMIF(コマーシャル!$B:$B,全体!$G137,コマーシャル!AF:AF))</f>
        <v>12924</v>
      </c>
      <c r="AM137" s="250">
        <f>SUM(SUMIF(コンシューマー!$B:$B,全体!$G137,コンシューマー!AG:AG),SUMIF(コマーシャル!$B:$B,全体!$G137,コマーシャル!AG:AG))</f>
        <v>7669</v>
      </c>
      <c r="AN137" s="250">
        <f>SUM(SUMIF(コンシューマー!$B:$B,全体!$G137,コンシューマー!AH:AH),SUMIF(コマーシャル!$B:$B,全体!$G137,コマーシャル!AH:AH))</f>
        <v>4862.304347826087</v>
      </c>
      <c r="AO137" s="250">
        <f>SUM(SUMIF(コンシューマー!$B:$B,全体!$G137,コンシューマー!AL:AL),SUMIF(コマーシャル!$B:$B,全体!$G137,コマーシャル!AI:AI))</f>
        <v>2441</v>
      </c>
      <c r="AP137" s="250">
        <v>6893</v>
      </c>
      <c r="AQ137" s="250">
        <v>7320</v>
      </c>
      <c r="AR137" s="250">
        <f>SUM(SUMIF(コンシューマー!$B:$B,全体!$G137,コンシューマー!AM:AM),SUMIF(コマーシャル!$B:$B,全体!$G137,コマーシャル!AJ:AJ))</f>
        <v>5240.3571428571422</v>
      </c>
      <c r="AS137" s="250">
        <f>SUM(SUMIF(コンシューマー!$B:$B,全体!$G137,コンシューマー!AN:AN),SUMIF(コマーシャル!$B:$B,全体!$G137,コマーシャル!AK:AK))</f>
        <v>5335.3571428571422</v>
      </c>
      <c r="AT137" s="85">
        <f>SUM(SUMIF(コンシューマー!$B:$B,全体!$G137,コンシューマー!AO:AO),SUMIF(コマーシャル!$B:$B,全体!$G137,コマーシャル!AK:AK))</f>
        <v>6701.2484000348286</v>
      </c>
      <c r="AU137" s="85">
        <f>SUM(SUMIF(コンシューマー!$B:$B,全体!$G137,コンシューマー!AP:AP),SUMIF(コマーシャル!$B:$B,全体!$G137,コマーシャル!AL:AL))</f>
        <v>7989.0180800417957</v>
      </c>
      <c r="AV137" s="85">
        <f>SUM(SUMIF(コンシューマー!$B:$B,全体!$G137,コンシューマー!AQ:AQ),SUMIF(コマーシャル!$B:$B,全体!$G137,コマーシャル!AM:AM))</f>
        <v>6353.9704658873288</v>
      </c>
      <c r="AW137" s="85">
        <f>SUM(SUMIF(コンシューマー!$B:$B,全体!$G137,コンシューマー!AR:AR),SUMIF(コマーシャル!$B:$B,全体!$G137,コマーシャル!AN:AN))</f>
        <v>6392.4845337318102</v>
      </c>
      <c r="AX137" s="85">
        <f>SUM(SUMIF(コンシューマー!$B:$B,全体!$G137,コンシューマー!AS:AS),SUMIF(コマーシャル!$B:$B,全体!$G137,コマーシャル!AO:AO))</f>
        <v>6181.4774294945419</v>
      </c>
      <c r="AY137" s="85">
        <f>SUM(SUMIF(コンシューマー!$B:$B,全体!$G137,コンシューマー!AT:AT),SUMIF(コマーシャル!$B:$B,全体!$G137,コマーシャル!AP:AP))</f>
        <v>6127.2954561572078</v>
      </c>
    </row>
    <row r="138" spans="1:52" ht="18.75">
      <c r="A138" s="29"/>
      <c r="B138" s="29"/>
      <c r="C138" s="29"/>
      <c r="D138" s="29"/>
      <c r="E138" s="29"/>
      <c r="F138" s="29"/>
      <c r="G138" s="12"/>
      <c r="H138" s="12"/>
      <c r="I138" s="12"/>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5"/>
      <c r="AT138" s="85">
        <f>SUM(SUMIF(コンシューマー!$B:$B,全体!$G138,コンシューマー!AO:AO),SUMIF(コマーシャル!$B:$B,全体!$G138,コマーシャル!AK:AK))</f>
        <v>0</v>
      </c>
      <c r="AU138" s="85">
        <f>SUM(SUMIF(コンシューマー!$B:$B,全体!$G138,コンシューマー!AP:AP),SUMIF(コマーシャル!$B:$B,全体!$G138,コマーシャル!AL:AL))</f>
        <v>0</v>
      </c>
      <c r="AV138" s="85">
        <f>SUM(SUMIF(コンシューマー!$B:$B,全体!$G138,コンシューマー!AQ:AQ),SUMIF(コマーシャル!$B:$B,全体!$G138,コマーシャル!AM:AM))</f>
        <v>0</v>
      </c>
      <c r="AW138" s="85">
        <f>SUM(SUMIF(コンシューマー!$B:$B,全体!$G138,コンシューマー!AR:AR),SUMIF(コマーシャル!$B:$B,全体!$G138,コマーシャル!AN:AN))</f>
        <v>0</v>
      </c>
      <c r="AX138" s="85">
        <f>SUM(SUMIF(コンシューマー!$B:$B,全体!$G138,コンシューマー!AS:AS),SUMIF(コマーシャル!$B:$B,全体!$G138,コマーシャル!AO:AO))</f>
        <v>0</v>
      </c>
      <c r="AY138" s="85">
        <f>SUM(SUMIF(コンシューマー!$B:$B,全体!$G138,コンシューマー!AT:AT),SUMIF(コマーシャル!$B:$B,全体!$G138,コマーシャル!AP:AP))</f>
        <v>0</v>
      </c>
    </row>
    <row r="139" spans="1:52" ht="18.75" outlineLevel="1">
      <c r="A139" s="42">
        <f>SUMIFS(SAP貼付!K:K,SAP貼付!C:C,全体!G139)</f>
        <v>0</v>
      </c>
      <c r="B139" s="42">
        <f>SUMIFS(VGAMBFCST貼付!D:D,VGAMBFCST貼付!B:B,G139,VGAMBFCST貼付!C:C,全体!$B$20)</f>
        <v>0</v>
      </c>
      <c r="C139" s="42">
        <f>SUMIFS(VGAMBFCST貼付!D:D,VGAMBFCST貼付!B:B,G139,VGAMBFCST貼付!C:C,全体!$C$20)</f>
        <v>0</v>
      </c>
      <c r="D139" s="42">
        <f t="shared" ref="D139:D150" si="45">SUM(A139:C139)</f>
        <v>0</v>
      </c>
      <c r="E139" s="42" t="str">
        <f>IFERROR(D139-SUM(#REF!)," ")</f>
        <v xml:space="preserve"> </v>
      </c>
      <c r="G139" s="13" t="s">
        <v>193</v>
      </c>
      <c r="H139" s="13" t="str">
        <f>IFERROR(IF(MATCH($G139,コンシューマー!B:B,0),"Y"),"-")</f>
        <v>Y</v>
      </c>
      <c r="I139" s="13" t="str">
        <f>IFERROR(IF(MATCH($G139,コマーシャル!B:B,0),"Y"),"-")</f>
        <v>Y</v>
      </c>
      <c r="J139" s="47">
        <f>SUMIF(コンシューマー!$B:$B,全体!$G139,コンシューマー!D:D)</f>
        <v>0</v>
      </c>
      <c r="K139" s="47">
        <f>SUMIF(コンシューマー!$B:$B,全体!$G139,コンシューマー!E:E)</f>
        <v>0</v>
      </c>
      <c r="L139" s="47">
        <f>SUMIF(コンシューマー!$B:$B,全体!$G139,コンシューマー!F:F)</f>
        <v>0</v>
      </c>
      <c r="M139" s="47">
        <f>SUMIF(コンシューマー!$B:$B,全体!$G139,コンシューマー!G:G)</f>
        <v>0</v>
      </c>
      <c r="N139" s="47">
        <f>SUMIF(コンシューマー!$B:$B,全体!$G139,コンシューマー!H:H)</f>
        <v>0</v>
      </c>
      <c r="O139" s="47">
        <f>SUMIF(コンシューマー!$B:$B,全体!$G139,コンシューマー!I:I)</f>
        <v>0</v>
      </c>
      <c r="P139" s="47">
        <f>SUMIF(コンシューマー!$B:$B,全体!$G139,コンシューマー!J:J)</f>
        <v>0</v>
      </c>
      <c r="Q139" s="47">
        <f>SUMIF(コンシューマー!$B:$B,全体!$G139,コンシューマー!K:K)</f>
        <v>0</v>
      </c>
      <c r="R139" s="47">
        <f>SUMIF(コンシューマー!$B:$B,全体!$G139,コンシューマー!L:L)</f>
        <v>0</v>
      </c>
      <c r="S139" s="47">
        <f>SUMIF(コンシューマー!$B:$B,全体!$G139,コンシューマー!M:M)</f>
        <v>0</v>
      </c>
      <c r="T139" s="47">
        <f>SUMIF(コンシューマー!$B:$B,全体!$G139,コンシューマー!N:N)</f>
        <v>0</v>
      </c>
      <c r="U139" s="47">
        <f>SUMIF(コンシューマー!$B:$B,全体!$G139,コンシューマー!O:O)</f>
        <v>0</v>
      </c>
      <c r="V139" s="47">
        <f>SUMIF(コンシューマー!$B:$B,全体!$G139,コンシューマー!P:P)</f>
        <v>0</v>
      </c>
      <c r="W139" s="47">
        <f>SUMIF(コンシューマー!$B:$B,全体!$G139,コンシューマー!Q:Q)</f>
        <v>0</v>
      </c>
      <c r="X139" s="47">
        <f>SUMIF(コンシューマー!$B:$B,全体!$G139,コンシューマー!R:R)</f>
        <v>0</v>
      </c>
      <c r="Y139" s="47">
        <f>SUMIF(コンシューマー!$B:$B,全体!$G139,コンシューマー!S:S)</f>
        <v>137</v>
      </c>
      <c r="Z139" s="47">
        <f>SUMIF(コンシューマー!$B:$B,全体!$G139,コンシューマー!T:T)</f>
        <v>231</v>
      </c>
      <c r="AA139" s="47">
        <f>SUMIF(コンシューマー!$B:$B,全体!$G139,コンシューマー!U:U)</f>
        <v>203</v>
      </c>
      <c r="AB139" s="47">
        <f>SUMIF(コンシューマー!$B:$B,全体!$G139,コンシューマー!V:V)</f>
        <v>325</v>
      </c>
      <c r="AC139" s="47">
        <f>SUMIF(コンシューマー!$B:$B,全体!$G139,コンシューマー!W:W)</f>
        <v>442</v>
      </c>
      <c r="AD139" s="47">
        <f>SUMIF(コンシューマー!$B:$B,全体!$G139,コンシューマー!X:X)</f>
        <v>313</v>
      </c>
      <c r="AE139" s="47">
        <f>SUMIF(コンシューマー!$B:$B,全体!$G139,コンシューマー!Y:Y)</f>
        <v>310</v>
      </c>
      <c r="AF139" s="47">
        <f>SUMIF(コンシューマー!$B:$B,全体!$G139,コンシューマー!Z:Z)</f>
        <v>427</v>
      </c>
      <c r="AG139" s="47">
        <f>SUMIF(コンシューマー!$B:$B,全体!$G139,コンシューマー!AA:AA)</f>
        <v>614</v>
      </c>
      <c r="AH139" s="47"/>
      <c r="AI139" s="47">
        <v>404</v>
      </c>
      <c r="AJ139" s="47"/>
      <c r="AK139" s="47">
        <v>519</v>
      </c>
      <c r="AL139" s="47">
        <v>710.32258064516122</v>
      </c>
      <c r="AM139" s="47">
        <v>583.66</v>
      </c>
      <c r="AN139" s="47">
        <v>292</v>
      </c>
      <c r="AO139" s="47">
        <v>272</v>
      </c>
      <c r="AP139" s="47">
        <v>323</v>
      </c>
      <c r="AQ139" s="47">
        <v>236</v>
      </c>
      <c r="AR139" s="47">
        <f>SUMIF(結果貼付!$A:$A,G139,結果貼付!$D:$D)</f>
        <v>98</v>
      </c>
      <c r="AS139" s="47">
        <f>(AR139/AS$2)*AS$1</f>
        <v>210</v>
      </c>
      <c r="AT139" s="85">
        <f>SUM(SUMIF(コンシューマー!$B:$B,全体!$G139,コンシューマー!AO:AO),SUMIF(コマーシャル!$B:$B,全体!$G139,コマーシャル!AK:AK))</f>
        <v>284.51508356149805</v>
      </c>
      <c r="AU139" s="85">
        <f>SUM(SUMIF(コンシューマー!$B:$B,全体!$G139,コンシューマー!AP:AP),SUMIF(コマーシャル!$B:$B,全体!$G139,コマーシャル!AL:AL))</f>
        <v>327.61810027379761</v>
      </c>
      <c r="AV139" s="85">
        <f>SUM(SUMIF(コンシューマー!$B:$B,全体!$G139,コンシューマー!AQ:AQ),SUMIF(コマーシャル!$B:$B,全体!$G139,コマーシャル!AM:AM))</f>
        <v>366</v>
      </c>
      <c r="AW139" s="85">
        <f>SUM(SUMIF(コンシューマー!$B:$B,全体!$G139,コンシューマー!AR:AR),SUMIF(コマーシャル!$B:$B,全体!$G139,コマーシャル!AN:AN))</f>
        <v>360.01275370993011</v>
      </c>
      <c r="AX139" s="85">
        <f>SUM(SUMIF(コンシューマー!$B:$B,全体!$G139,コンシューマー!AS:AS),SUMIF(コマーシャル!$B:$B,全体!$G139,コマーシャル!AO:AO))</f>
        <v>329.29957575650889</v>
      </c>
      <c r="AY139" s="85">
        <f>SUM(SUMIF(コンシューマー!$B:$B,全体!$G139,コンシューマー!AT:AT),SUMIF(コマーシャル!$B:$B,全体!$G139,コマーシャル!AP:AP))</f>
        <v>361</v>
      </c>
    </row>
    <row r="140" spans="1:52" ht="18.75" outlineLevel="1">
      <c r="A140" s="42"/>
      <c r="B140" s="42"/>
      <c r="C140" s="42"/>
      <c r="D140" s="42"/>
      <c r="E140" s="42"/>
      <c r="G140" s="13" t="s">
        <v>194</v>
      </c>
      <c r="H140" s="13"/>
      <c r="I140" s="13"/>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v>0</v>
      </c>
      <c r="AJ140" s="47"/>
      <c r="AK140" s="47">
        <v>0</v>
      </c>
      <c r="AL140" s="47">
        <v>0</v>
      </c>
      <c r="AM140" s="47">
        <v>20</v>
      </c>
      <c r="AN140" s="47">
        <v>39</v>
      </c>
      <c r="AO140" s="47">
        <v>50</v>
      </c>
      <c r="AP140" s="47">
        <v>31.000000000000004</v>
      </c>
      <c r="AQ140" s="47">
        <v>11</v>
      </c>
      <c r="AR140" s="47">
        <f>SUMIF(結果貼付!$A:$A,G140,結果貼付!$D:$D)</f>
        <v>6</v>
      </c>
      <c r="AS140" s="47">
        <f>(AR140/AS$2)*AS$1</f>
        <v>12.857142857142856</v>
      </c>
      <c r="AT140" s="85">
        <f>SUM(SUMIF(コンシューマー!$B:$B,全体!$G140,コンシューマー!AO:AO),SUMIF(コマーシャル!$B:$B,全体!$G140,コマーシャル!AK:AK))</f>
        <v>50.039999999999992</v>
      </c>
      <c r="AU140" s="85">
        <f>SUM(SUMIF(コンシューマー!$B:$B,全体!$G140,コンシューマー!AP:AP),SUMIF(コマーシャル!$B:$B,全体!$G140,コマーシャル!AL:AL))</f>
        <v>60.047999999999988</v>
      </c>
      <c r="AV140" s="85">
        <f>SUM(SUMIF(コンシューマー!$B:$B,全体!$G140,コンシューマー!AQ:AQ),SUMIF(コマーシャル!$B:$B,全体!$G140,コマーシャル!AM:AM))</f>
        <v>50.887953395740858</v>
      </c>
      <c r="AW140" s="85">
        <f>SUM(SUMIF(コンシューマー!$B:$B,全体!$G140,コンシューマー!AR:AR),SUMIF(コマーシャル!$B:$B,全体!$G140,コマーシャル!AN:AN))</f>
        <v>49.882413098124033</v>
      </c>
      <c r="AX140" s="85">
        <f>SUM(SUMIF(コンシューマー!$B:$B,全体!$G140,コンシューマー!AS:AS),SUMIF(コマーシャル!$B:$B,全体!$G140,コマーシャル!AO:AO))</f>
        <v>43.212702375713263</v>
      </c>
      <c r="AY140" s="85">
        <f>SUM(SUMIF(コンシューマー!$B:$B,全体!$G140,コンシューマー!AT:AT),SUMIF(コマーシャル!$B:$B,全体!$G140,コマーシャル!AP:AP))</f>
        <v>0</v>
      </c>
    </row>
    <row r="141" spans="1:52" ht="18.75" outlineLevel="1">
      <c r="A141" s="42">
        <f>SUMIFS(SAP貼付!K:K,SAP貼付!C:C,全体!G141)</f>
        <v>0</v>
      </c>
      <c r="B141" s="42">
        <f>SUMIFS(VGAMBFCST貼付!D:D,VGAMBFCST貼付!B:B,G141,VGAMBFCST貼付!C:C,全体!$B$20)</f>
        <v>500</v>
      </c>
      <c r="C141" s="42">
        <f>SUMIFS(VGAMBFCST貼付!D:D,VGAMBFCST貼付!B:B,G141,VGAMBFCST貼付!C:C,全体!$C$20)</f>
        <v>200</v>
      </c>
      <c r="D141" s="42">
        <f t="shared" si="45"/>
        <v>700</v>
      </c>
      <c r="E141" s="42" t="str">
        <f>IFERROR(D141-SUM(#REF!)," ")</f>
        <v xml:space="preserve"> </v>
      </c>
      <c r="G141" s="13" t="s">
        <v>195</v>
      </c>
      <c r="H141" s="13" t="str">
        <f>IFERROR(IF(MATCH($G141,コンシューマー!B:B,0),"Y"),"-")</f>
        <v>Y</v>
      </c>
      <c r="I141" s="13" t="str">
        <f>IFERROR(IF(MATCH($G141,コマーシャル!B:B,0),"Y"),"-")</f>
        <v>-</v>
      </c>
      <c r="J141" s="47">
        <f>SUMIF(コンシューマー!$B:$B,全体!$G141,コンシューマー!D:D)</f>
        <v>0</v>
      </c>
      <c r="K141" s="47">
        <f>SUMIF(コンシューマー!$B:$B,全体!$G141,コンシューマー!E:E)</f>
        <v>0</v>
      </c>
      <c r="L141" s="47">
        <f>SUMIF(コンシューマー!$B:$B,全体!$G141,コンシューマー!F:F)</f>
        <v>0</v>
      </c>
      <c r="M141" s="47">
        <f>SUMIF(コンシューマー!$B:$B,全体!$G141,コンシューマー!G:G)</f>
        <v>0</v>
      </c>
      <c r="N141" s="47">
        <f>SUMIF(コンシューマー!$B:$B,全体!$G141,コンシューマー!H:H)</f>
        <v>0</v>
      </c>
      <c r="O141" s="47">
        <f>SUMIF(コンシューマー!$B:$B,全体!$G141,コンシューマー!I:I)</f>
        <v>0</v>
      </c>
      <c r="P141" s="47">
        <f>SUMIF(コンシューマー!$B:$B,全体!$G141,コンシューマー!J:J)</f>
        <v>0</v>
      </c>
      <c r="Q141" s="47">
        <f>SUMIF(コンシューマー!$B:$B,全体!$G141,コンシューマー!K:K)</f>
        <v>0</v>
      </c>
      <c r="R141" s="47">
        <f>SUMIF(コンシューマー!$B:$B,全体!$G141,コンシューマー!L:L)</f>
        <v>0</v>
      </c>
      <c r="S141" s="47">
        <f>SUMIF(コンシューマー!$B:$B,全体!$G141,コンシューマー!M:M)</f>
        <v>0</v>
      </c>
      <c r="T141" s="47">
        <f>SUMIF(コンシューマー!$B:$B,全体!$G141,コンシューマー!N:N)</f>
        <v>0</v>
      </c>
      <c r="U141" s="47">
        <f>SUMIF(コンシューマー!$B:$B,全体!$G141,コンシューマー!O:O)</f>
        <v>0</v>
      </c>
      <c r="V141" s="47">
        <f>SUMIF(コンシューマー!$B:$B,全体!$G141,コンシューマー!P:P)</f>
        <v>0</v>
      </c>
      <c r="W141" s="47">
        <f>SUMIF(コンシューマー!$B:$B,全体!$G141,コンシューマー!Q:Q)</f>
        <v>0</v>
      </c>
      <c r="X141" s="47">
        <f>SUMIF(コンシューマー!$B:$B,全体!$G141,コンシューマー!R:R)</f>
        <v>0</v>
      </c>
      <c r="Y141" s="47">
        <f>SUMIF(コンシューマー!$B:$B,全体!$G141,コンシューマー!S:S)</f>
        <v>0</v>
      </c>
      <c r="Z141" s="47">
        <f>SUMIF(コンシューマー!$B:$B,全体!$G141,コンシューマー!T:T)</f>
        <v>0</v>
      </c>
      <c r="AA141" s="47">
        <f>SUMIF(コンシューマー!$B:$B,全体!$G141,コンシューマー!U:U)</f>
        <v>0</v>
      </c>
      <c r="AB141" s="47">
        <f>SUMIF(コンシューマー!$B:$B,全体!$G141,コンシューマー!V:V)</f>
        <v>0</v>
      </c>
      <c r="AC141" s="47">
        <f>SUMIF(コンシューマー!$B:$B,全体!$G141,コンシューマー!W:W)</f>
        <v>91</v>
      </c>
      <c r="AD141" s="47">
        <f>SUMIF(コンシューマー!$B:$B,全体!$G141,コンシューマー!X:X)</f>
        <v>39</v>
      </c>
      <c r="AE141" s="47">
        <f>SUMIF(コンシューマー!$B:$B,全体!$G141,コンシューマー!Y:Y)</f>
        <v>47</v>
      </c>
      <c r="AF141" s="47">
        <f>SUMIF(コンシューマー!$B:$B,全体!$G141,コンシューマー!Z:Z)</f>
        <v>46</v>
      </c>
      <c r="AG141" s="47">
        <f>SUMIF(コンシューマー!$B:$B,全体!$G141,コンシューマー!AA:AA)</f>
        <v>51</v>
      </c>
      <c r="AH141" s="47"/>
      <c r="AI141" s="47">
        <v>30</v>
      </c>
      <c r="AJ141" s="47"/>
      <c r="AK141" s="47">
        <v>43</v>
      </c>
      <c r="AL141" s="47">
        <v>101.61290322580645</v>
      </c>
      <c r="AM141" s="47">
        <v>125.65333333333331</v>
      </c>
      <c r="AN141" s="47">
        <v>70</v>
      </c>
      <c r="AO141" s="47">
        <v>33</v>
      </c>
      <c r="AP141" s="47">
        <v>15</v>
      </c>
      <c r="AQ141" s="47">
        <v>8</v>
      </c>
      <c r="AR141" s="47">
        <f>SUMIF(結果貼付!$A:$A,G141,結果貼付!$D:$D)</f>
        <v>1</v>
      </c>
      <c r="AS141" s="47">
        <f t="shared" ref="AS141:AS149" si="46">(AR141/AS$2)*AS$1</f>
        <v>2.1428571428571428</v>
      </c>
      <c r="AT141" s="85">
        <f>SUM(SUMIF(コンシューマー!$B:$B,全体!$G141,コンシューマー!AO:AO),SUMIF(コマーシャル!$B:$B,全体!$G141,コマーシャル!AK:AK))</f>
        <v>20.015999999999998</v>
      </c>
      <c r="AU141" s="85">
        <f>SUM(SUMIF(コンシューマー!$B:$B,全体!$G141,コンシューマー!AP:AP),SUMIF(コマーシャル!$B:$B,全体!$G141,コマーシャル!AL:AL))</f>
        <v>24.019199999999998</v>
      </c>
      <c r="AV141" s="85">
        <f>SUM(SUMIF(コンシューマー!$B:$B,全体!$G141,コンシューマー!AQ:AQ),SUMIF(コマーシャル!$B:$B,全体!$G141,コマーシャル!AM:AM))</f>
        <v>10</v>
      </c>
      <c r="AW141" s="85">
        <f>SUM(SUMIF(コンシューマー!$B:$B,全体!$G141,コンシューマー!AR:AR),SUMIF(コマーシャル!$B:$B,全体!$G141,コマーシャル!AN:AN))</f>
        <v>9.8024011125389485</v>
      </c>
      <c r="AX141" s="85">
        <f>SUM(SUMIF(コンシューマー!$B:$B,全体!$G141,コンシューマー!AS:AS),SUMIF(コマーシャル!$B:$B,全体!$G141,コマーシャル!AO:AO))</f>
        <v>8.4917351734821427</v>
      </c>
      <c r="AY141" s="85">
        <f>SUM(SUMIF(コンシューマー!$B:$B,全体!$G141,コンシューマー!AT:AT),SUMIF(コマーシャル!$B:$B,全体!$G141,コマーシャル!AP:AP))</f>
        <v>8.4152481208301815</v>
      </c>
    </row>
    <row r="142" spans="1:52" ht="18.75" outlineLevel="1">
      <c r="A142" s="42">
        <f>SUMIFS(SAP貼付!K:K,SAP貼付!C:C,全体!G142)</f>
        <v>0</v>
      </c>
      <c r="B142" s="42">
        <f>SUMIFS(VGAMBFCST貼付!D:D,VGAMBFCST貼付!B:B,G142,VGAMBFCST貼付!C:C,全体!$B$20)</f>
        <v>400</v>
      </c>
      <c r="C142" s="42">
        <f>SUMIFS(VGAMBFCST貼付!D:D,VGAMBFCST貼付!B:B,G142,VGAMBFCST貼付!C:C,全体!$C$20)</f>
        <v>200</v>
      </c>
      <c r="D142" s="42">
        <f>SUM(A142:C142)</f>
        <v>600</v>
      </c>
      <c r="E142" s="42" t="str">
        <f>IFERROR(D142-SUM(#REF!)," ")</f>
        <v xml:space="preserve"> </v>
      </c>
      <c r="G142" s="13" t="s">
        <v>196</v>
      </c>
      <c r="H142" s="13" t="str">
        <f>IFERROR(IF(MATCH($G142,コンシューマー!B:B,0),"Y"),"-")</f>
        <v>Y</v>
      </c>
      <c r="I142" s="13" t="str">
        <f>IFERROR(IF(MATCH($G142,コマーシャル!B:B,0),"Y"),"-")</f>
        <v>Y</v>
      </c>
      <c r="J142" s="47">
        <f>SUMIF(コンシューマー!$B:$B,全体!$G142,コンシューマー!D:D)</f>
        <v>0</v>
      </c>
      <c r="K142" s="47">
        <f>SUMIF(コンシューマー!$B:$B,全体!$G142,コンシューマー!E:E)</f>
        <v>0</v>
      </c>
      <c r="L142" s="47">
        <f>SUMIF(コンシューマー!$B:$B,全体!$G142,コンシューマー!F:F)</f>
        <v>0</v>
      </c>
      <c r="M142" s="47">
        <f>SUMIF(コンシューマー!$B:$B,全体!$G142,コンシューマー!G:G)</f>
        <v>0</v>
      </c>
      <c r="N142" s="47">
        <f>SUMIF(コンシューマー!$B:$B,全体!$G142,コンシューマー!H:H)</f>
        <v>0</v>
      </c>
      <c r="O142" s="47">
        <f>SUMIF(コンシューマー!$B:$B,全体!$G142,コンシューマー!I:I)</f>
        <v>0</v>
      </c>
      <c r="P142" s="47">
        <f>SUMIF(コンシューマー!$B:$B,全体!$G142,コンシューマー!J:J)</f>
        <v>0</v>
      </c>
      <c r="Q142" s="47">
        <f>SUMIF(コンシューマー!$B:$B,全体!$G142,コンシューマー!K:K)</f>
        <v>0</v>
      </c>
      <c r="R142" s="47">
        <f>SUMIF(コンシューマー!$B:$B,全体!$G142,コンシューマー!L:L)</f>
        <v>0</v>
      </c>
      <c r="S142" s="47">
        <f>SUMIF(コンシューマー!$B:$B,全体!$G142,コンシューマー!M:M)</f>
        <v>0</v>
      </c>
      <c r="T142" s="47">
        <f>SUMIF(コンシューマー!$B:$B,全体!$G142,コンシューマー!N:N)</f>
        <v>0</v>
      </c>
      <c r="U142" s="47">
        <f>SUMIF(コンシューマー!$B:$B,全体!$G142,コンシューマー!O:O)</f>
        <v>0</v>
      </c>
      <c r="V142" s="47">
        <f>SUMIF(コンシューマー!$B:$B,全体!$G142,コンシューマー!P:P)</f>
        <v>0</v>
      </c>
      <c r="W142" s="47">
        <f>SUMIF(コンシューマー!$B:$B,全体!$G142,コンシューマー!Q:Q)</f>
        <v>0</v>
      </c>
      <c r="X142" s="47">
        <f>SUMIF(コンシューマー!$B:$B,全体!$G142,コンシューマー!R:R)</f>
        <v>0</v>
      </c>
      <c r="Y142" s="47">
        <f>SUMIF(コンシューマー!$B:$B,全体!$G142,コンシューマー!S:S)</f>
        <v>0</v>
      </c>
      <c r="Z142" s="47">
        <f>SUMIF(コンシューマー!$B:$B,全体!$G142,コンシューマー!T:T)</f>
        <v>0</v>
      </c>
      <c r="AA142" s="47">
        <f>SUMIF(コンシューマー!$B:$B,全体!$G142,コンシューマー!U:U)</f>
        <v>0</v>
      </c>
      <c r="AB142" s="47">
        <f>SUMIF(コンシューマー!$B:$B,全体!$G142,コンシューマー!V:V)</f>
        <v>0</v>
      </c>
      <c r="AC142" s="47">
        <f>SUMIF(コンシューマー!$B:$B,全体!$G142,コンシューマー!W:W)</f>
        <v>0</v>
      </c>
      <c r="AD142" s="47">
        <f>SUMIF(コンシューマー!$B:$B,全体!$G142,コンシューマー!X:X)</f>
        <v>0</v>
      </c>
      <c r="AE142" s="47">
        <f>SUMIF(コンシューマー!$B:$B,全体!$G142,コンシューマー!Y:Y)</f>
        <v>0</v>
      </c>
      <c r="AF142" s="47">
        <f>SUMIF(コンシューマー!$B:$B,全体!$G142,コンシューマー!Z:Z)</f>
        <v>0</v>
      </c>
      <c r="AG142" s="47">
        <f>SUMIF(コンシューマー!$B:$B,全体!$G142,コンシューマー!AA:AA)</f>
        <v>0</v>
      </c>
      <c r="AH142" s="47"/>
      <c r="AI142" s="47">
        <v>0</v>
      </c>
      <c r="AJ142" s="47"/>
      <c r="AK142" s="47">
        <v>0</v>
      </c>
      <c r="AL142" s="47">
        <v>0</v>
      </c>
      <c r="AM142" s="47">
        <v>121</v>
      </c>
      <c r="AN142" s="47">
        <v>55</v>
      </c>
      <c r="AO142" s="47">
        <v>42</v>
      </c>
      <c r="AP142" s="47">
        <v>28</v>
      </c>
      <c r="AQ142" s="47">
        <v>89</v>
      </c>
      <c r="AR142" s="47">
        <f>SUMIF(結果貼付!$A:$A,G142,結果貼付!$D:$D)</f>
        <v>30</v>
      </c>
      <c r="AS142" s="47">
        <f t="shared" si="46"/>
        <v>64.285714285714278</v>
      </c>
      <c r="AT142" s="85">
        <f>SUM(SUMIF(コンシューマー!$B:$B,全体!$G142,コンシューマー!AO:AO),SUMIF(コマーシャル!$B:$B,全体!$G142,コマーシャル!AK:AK))</f>
        <v>47.532857723899724</v>
      </c>
      <c r="AU142" s="85">
        <f>SUM(SUMIF(コンシューマー!$B:$B,全体!$G142,コンシューマー!AP:AP),SUMIF(コマーシャル!$B:$B,全体!$G142,コマーシャル!AL:AL))</f>
        <v>53.63942926867967</v>
      </c>
      <c r="AV142" s="85">
        <f>SUM(SUMIF(コンシューマー!$B:$B,全体!$G142,コンシューマー!AQ:AQ),SUMIF(コマーシャル!$B:$B,全体!$G142,コマーシャル!AM:AM))</f>
        <v>26</v>
      </c>
      <c r="AW142" s="85">
        <f>SUM(SUMIF(コンシューマー!$B:$B,全体!$G142,コンシューマー!AR:AR),SUMIF(コマーシャル!$B:$B,全体!$G142,コマーシャル!AN:AN))</f>
        <v>15.822161001285053</v>
      </c>
      <c r="AX142" s="85">
        <f>SUM(SUMIF(コンシューマー!$B:$B,全体!$G142,コンシューマー!AS:AS),SUMIF(コマーシャル!$B:$B,全体!$G142,コマーシャル!AO:AO))</f>
        <v>15.642561656133928</v>
      </c>
      <c r="AY142" s="85">
        <f>SUM(SUMIF(コンシューマー!$B:$B,全体!$G142,コンシューマー!AT:AT),SUMIF(コマーシャル!$B:$B,全体!$G142,コマーシャル!AP:AP))</f>
        <v>15.573723308747162</v>
      </c>
    </row>
    <row r="143" spans="1:52" ht="18.75" outlineLevel="1">
      <c r="A143" s="42">
        <f>SUMIFS(SAP貼付!K:K,SAP貼付!C:C,全体!G143)</f>
        <v>0</v>
      </c>
      <c r="B143" s="42">
        <f>SUMIFS(VGAMBFCST貼付!D:D,VGAMBFCST貼付!B:B,G143,VGAMBFCST貼付!C:C,全体!$B$20)</f>
        <v>10960</v>
      </c>
      <c r="C143" s="42">
        <f>SUMIFS(VGAMBFCST貼付!D:D,VGAMBFCST貼付!B:B,G143,VGAMBFCST貼付!C:C,全体!$C$20)</f>
        <v>12000</v>
      </c>
      <c r="D143" s="42">
        <f t="shared" si="45"/>
        <v>22960</v>
      </c>
      <c r="E143" s="42" t="str">
        <f>IFERROR(D143-SUM(#REF!)," ")</f>
        <v xml:space="preserve"> </v>
      </c>
      <c r="G143" s="13" t="s">
        <v>197</v>
      </c>
      <c r="H143" s="13" t="str">
        <f>IFERROR(IF(MATCH($G143,コンシューマー!B:B,0),"Y"),"-")</f>
        <v>Y</v>
      </c>
      <c r="I143" s="13" t="str">
        <f>IFERROR(IF(MATCH($G143,コマーシャル!B:B,0),"Y"),"-")</f>
        <v>Y</v>
      </c>
      <c r="J143" s="47">
        <f>SUMIF(コンシューマー!$B:$B,全体!$G143,コンシューマー!D:D)</f>
        <v>0</v>
      </c>
      <c r="K143" s="47">
        <f>SUMIF(コンシューマー!$B:$B,全体!$G143,コンシューマー!E:E)</f>
        <v>0</v>
      </c>
      <c r="L143" s="47">
        <f>SUMIF(コンシューマー!$B:$B,全体!$G143,コンシューマー!F:F)</f>
        <v>0</v>
      </c>
      <c r="M143" s="47">
        <f>SUMIF(コンシューマー!$B:$B,全体!$G143,コンシューマー!G:G)</f>
        <v>0</v>
      </c>
      <c r="N143" s="47">
        <f>SUMIF(コンシューマー!$B:$B,全体!$G143,コンシューマー!H:H)</f>
        <v>0</v>
      </c>
      <c r="O143" s="47">
        <f>SUMIF(コンシューマー!$B:$B,全体!$G143,コンシューマー!I:I)</f>
        <v>0</v>
      </c>
      <c r="P143" s="47">
        <f>SUMIF(コンシューマー!$B:$B,全体!$G143,コンシューマー!J:J)</f>
        <v>0</v>
      </c>
      <c r="Q143" s="47">
        <f>SUMIF(コンシューマー!$B:$B,全体!$G143,コンシューマー!K:K)</f>
        <v>0</v>
      </c>
      <c r="R143" s="47">
        <f>SUMIF(コンシューマー!$B:$B,全体!$G143,コンシューマー!L:L)</f>
        <v>0</v>
      </c>
      <c r="S143" s="47">
        <f>SUMIF(コンシューマー!$B:$B,全体!$G143,コンシューマー!M:M)</f>
        <v>0</v>
      </c>
      <c r="T143" s="47">
        <f>SUMIF(コンシューマー!$B:$B,全体!$G143,コンシューマー!N:N)</f>
        <v>0</v>
      </c>
      <c r="U143" s="47">
        <f>SUMIF(コンシューマー!$B:$B,全体!$G143,コンシューマー!O:O)</f>
        <v>0</v>
      </c>
      <c r="V143" s="47">
        <f>SUMIF(コンシューマー!$B:$B,全体!$G143,コンシューマー!P:P)</f>
        <v>0</v>
      </c>
      <c r="W143" s="47">
        <f>SUMIF(コンシューマー!$B:$B,全体!$G143,コンシューマー!Q:Q)</f>
        <v>0</v>
      </c>
      <c r="X143" s="47">
        <f>SUMIF(コンシューマー!$B:$B,全体!$G143,コンシューマー!R:R)</f>
        <v>0</v>
      </c>
      <c r="Y143" s="47">
        <f>SUMIF(コンシューマー!$B:$B,全体!$G143,コンシューマー!S:S)</f>
        <v>0</v>
      </c>
      <c r="Z143" s="47">
        <f>SUMIF(コンシューマー!$B:$B,全体!$G143,コンシューマー!T:T)</f>
        <v>0</v>
      </c>
      <c r="AA143" s="47">
        <f>SUMIF(コンシューマー!$B:$B,全体!$G143,コンシューマー!U:U)</f>
        <v>0</v>
      </c>
      <c r="AB143" s="47">
        <f>SUMIF(コンシューマー!$B:$B,全体!$G143,コンシューマー!V:V)</f>
        <v>0</v>
      </c>
      <c r="AC143" s="47">
        <f>SUMIF(コンシューマー!$B:$B,全体!$G143,コンシューマー!W:W)</f>
        <v>1335</v>
      </c>
      <c r="AD143" s="47">
        <f>SUMIF(コンシューマー!$B:$B,全体!$G143,コンシューマー!X:X)</f>
        <v>1628</v>
      </c>
      <c r="AE143" s="47">
        <f>SUMIF(コンシューマー!$B:$B,全体!$G143,コンシューマー!Y:Y)</f>
        <v>1124</v>
      </c>
      <c r="AF143" s="47">
        <f>SUMIF(コンシューマー!$B:$B,全体!$G143,コンシューマー!Z:Z)</f>
        <v>1269</v>
      </c>
      <c r="AG143" s="47">
        <f>SUMIF(コンシューマー!$B:$B,全体!$G143,コンシューマー!AA:AA)</f>
        <v>2030</v>
      </c>
      <c r="AH143" s="47"/>
      <c r="AI143" s="47">
        <v>1163</v>
      </c>
      <c r="AJ143" s="47"/>
      <c r="AK143" s="47">
        <v>1982</v>
      </c>
      <c r="AL143" s="47">
        <v>3578.7096774193551</v>
      </c>
      <c r="AM143" s="47">
        <v>2620.7449999999999</v>
      </c>
      <c r="AN143" s="47">
        <v>1038</v>
      </c>
      <c r="AO143" s="47">
        <v>727</v>
      </c>
      <c r="AP143" s="47">
        <v>1103</v>
      </c>
      <c r="AQ143" s="47">
        <v>2018</v>
      </c>
      <c r="AR143" s="47">
        <f>SUMIF(結果貼付!$A:$A,G143,結果貼付!$D:$D)</f>
        <v>644</v>
      </c>
      <c r="AS143" s="47">
        <f t="shared" si="46"/>
        <v>1380</v>
      </c>
      <c r="AT143" s="85">
        <f>SUM(SUMIF(コンシューマー!$B:$B,全体!$G143,コンシューマー!AO:AO),SUMIF(コマーシャル!$B:$B,全体!$G143,コマーシャル!AK:AK))</f>
        <v>1830</v>
      </c>
      <c r="AU143" s="85">
        <f>SUM(SUMIF(コンシューマー!$B:$B,全体!$G143,コンシューマー!AP:AP),SUMIF(コマーシャル!$B:$B,全体!$G143,コマーシャル!AL:AL))</f>
        <v>120</v>
      </c>
      <c r="AV143" s="85">
        <f>SUM(SUMIF(コンシューマー!$B:$B,全体!$G143,コンシューマー!AQ:AQ),SUMIF(コマーシャル!$B:$B,全体!$G143,コマーシャル!AM:AM))</f>
        <v>120</v>
      </c>
      <c r="AW143" s="85">
        <f>SUM(SUMIF(コンシューマー!$B:$B,全体!$G143,コンシューマー!AR:AR),SUMIF(コマーシャル!$B:$B,全体!$G143,コマーシャル!AN:AN))</f>
        <v>130</v>
      </c>
      <c r="AX143" s="85">
        <f>SUM(SUMIF(コンシューマー!$B:$B,全体!$G143,コンシューマー!AS:AS),SUMIF(コマーシャル!$B:$B,全体!$G143,コマーシャル!AO:AO))</f>
        <v>130</v>
      </c>
      <c r="AY143" s="85">
        <f>SUM(SUMIF(コンシューマー!$B:$B,全体!$G143,コンシューマー!AT:AT),SUMIF(コマーシャル!$B:$B,全体!$G143,コマーシャル!AP:AP))</f>
        <v>130</v>
      </c>
    </row>
    <row r="144" spans="1:52" ht="18.75" outlineLevel="1">
      <c r="A144" s="42"/>
      <c r="B144" s="42"/>
      <c r="C144" s="42"/>
      <c r="D144" s="42"/>
      <c r="E144" s="42"/>
      <c r="G144" s="4" t="s">
        <v>198</v>
      </c>
      <c r="H144" s="13" t="str">
        <f>IFERROR(IF(MATCH($G144,コンシューマー!B:B,0),"Y"),"-")</f>
        <v>Y</v>
      </c>
      <c r="I144" s="13" t="str">
        <f>IFERROR(IF(MATCH($G144,コマーシャル!B:B,0),"Y"),"-")</f>
        <v>-</v>
      </c>
      <c r="J144" s="47">
        <f>SUMIF(コンシューマー!$B:$B,全体!$G144,コンシューマー!D:D)</f>
        <v>0</v>
      </c>
      <c r="K144" s="47">
        <f>SUMIF(コンシューマー!$B:$B,全体!$G144,コンシューマー!E:E)</f>
        <v>0</v>
      </c>
      <c r="L144" s="47">
        <f>SUMIF(コンシューマー!$B:$B,全体!$G144,コンシューマー!F:F)</f>
        <v>0</v>
      </c>
      <c r="M144" s="47">
        <f>SUMIF(コンシューマー!$B:$B,全体!$G144,コンシューマー!G:G)</f>
        <v>0</v>
      </c>
      <c r="N144" s="47">
        <f>SUMIF(コンシューマー!$B:$B,全体!$G144,コンシューマー!H:H)</f>
        <v>0</v>
      </c>
      <c r="O144" s="47">
        <f>SUMIF(コンシューマー!$B:$B,全体!$G144,コンシューマー!I:I)</f>
        <v>0</v>
      </c>
      <c r="P144" s="47">
        <f>SUMIF(コンシューマー!$B:$B,全体!$G144,コンシューマー!J:J)</f>
        <v>0</v>
      </c>
      <c r="Q144" s="47">
        <f>SUMIF(コンシューマー!$B:$B,全体!$G144,コンシューマー!K:K)</f>
        <v>0</v>
      </c>
      <c r="R144" s="47">
        <f>SUMIF(コンシューマー!$B:$B,全体!$G144,コンシューマー!L:L)</f>
        <v>0</v>
      </c>
      <c r="S144" s="47">
        <f>SUMIF(コンシューマー!$B:$B,全体!$G144,コンシューマー!M:M)</f>
        <v>0</v>
      </c>
      <c r="T144" s="47">
        <f>SUMIF(コンシューマー!$B:$B,全体!$G144,コンシューマー!N:N)</f>
        <v>0</v>
      </c>
      <c r="U144" s="47">
        <f>SUMIF(コンシューマー!$B:$B,全体!$G144,コンシューマー!O:O)</f>
        <v>0</v>
      </c>
      <c r="V144" s="47">
        <f>SUMIF(コンシューマー!$B:$B,全体!$G144,コンシューマー!P:P)</f>
        <v>0</v>
      </c>
      <c r="W144" s="47">
        <f>SUMIF(コンシューマー!$B:$B,全体!$G144,コンシューマー!Q:Q)</f>
        <v>0</v>
      </c>
      <c r="X144" s="47">
        <f>SUMIF(コンシューマー!$B:$B,全体!$G144,コンシューマー!R:R)</f>
        <v>0</v>
      </c>
      <c r="Y144" s="47">
        <f>SUMIF(コンシューマー!$B:$B,全体!$G144,コンシューマー!S:S)</f>
        <v>0</v>
      </c>
      <c r="Z144" s="47">
        <f>SUMIF(コンシューマー!$B:$B,全体!$G144,コンシューマー!T:T)</f>
        <v>0</v>
      </c>
      <c r="AA144" s="47">
        <f>SUMIF(コンシューマー!$B:$B,全体!$G144,コンシューマー!U:U)</f>
        <v>0</v>
      </c>
      <c r="AB144" s="47">
        <f>SUMIF(コンシューマー!$B:$B,全体!$G144,コンシューマー!V:V)</f>
        <v>0</v>
      </c>
      <c r="AC144" s="47">
        <f>SUMIF(コンシューマー!$B:$B,全体!$G144,コンシューマー!W:W)</f>
        <v>0</v>
      </c>
      <c r="AD144" s="47">
        <f>SUMIF(コンシューマー!$B:$B,全体!$G144,コンシューマー!X:X)</f>
        <v>0</v>
      </c>
      <c r="AE144" s="47">
        <f>SUMIF(コンシューマー!$B:$B,全体!$G144,コンシューマー!Y:Y)</f>
        <v>0</v>
      </c>
      <c r="AF144" s="47">
        <f>SUMIF(コンシューマー!$B:$B,全体!$G144,コンシューマー!Z:Z)</f>
        <v>0</v>
      </c>
      <c r="AG144" s="47">
        <f>SUMIF(コンシューマー!$B:$B,全体!$G144,コンシューマー!AA:AA)</f>
        <v>0</v>
      </c>
      <c r="AH144" s="47"/>
      <c r="AI144" s="47">
        <v>2</v>
      </c>
      <c r="AJ144" s="47"/>
      <c r="AK144" s="47">
        <v>3</v>
      </c>
      <c r="AL144" s="47">
        <v>8.7096774193548399</v>
      </c>
      <c r="AM144" s="47">
        <v>17.669999999999998</v>
      </c>
      <c r="AN144" s="47">
        <v>4</v>
      </c>
      <c r="AO144" s="47">
        <v>8</v>
      </c>
      <c r="AP144" s="47">
        <v>41</v>
      </c>
      <c r="AQ144" s="47">
        <v>25</v>
      </c>
      <c r="AR144" s="47">
        <f>SUMIF(結果貼付!$A:$A,G144,結果貼付!$D:$D)</f>
        <v>0</v>
      </c>
      <c r="AS144" s="47">
        <f t="shared" si="46"/>
        <v>0</v>
      </c>
      <c r="AT144" s="85">
        <f>SUM(SUMIF(コンシューマー!$B:$B,全体!$G144,コンシューマー!AO:AO),SUMIF(コマーシャル!$B:$B,全体!$G144,コマーシャル!AK:AK))</f>
        <v>0</v>
      </c>
      <c r="AU144" s="85">
        <f>SUM(SUMIF(コンシューマー!$B:$B,全体!$G144,コンシューマー!AP:AP),SUMIF(コマーシャル!$B:$B,全体!$G144,コマーシャル!AL:AL))</f>
        <v>2052</v>
      </c>
      <c r="AV144" s="85">
        <f>SUM(SUMIF(コンシューマー!$B:$B,全体!$G144,コンシューマー!AQ:AQ),SUMIF(コマーシャル!$B:$B,全体!$G144,コマーシャル!AM:AM))</f>
        <v>1738.976824674598</v>
      </c>
      <c r="AW144" s="85">
        <f>SUM(SUMIF(コンシューマー!$B:$B,全体!$G144,コンシューマー!AR:AR),SUMIF(コマーシャル!$B:$B,全体!$G144,コマーシャル!AN:AN))</f>
        <v>1704.6148360869727</v>
      </c>
      <c r="AX144" s="85">
        <f>SUM(SUMIF(コンシューマー!$B:$B,全体!$G144,コンシューマー!AS:AS),SUMIF(コマーシャル!$B:$B,全体!$G144,コマーシャル!AO:AO))</f>
        <v>1476.6930667959571</v>
      </c>
      <c r="AY144" s="85">
        <f>SUM(SUMIF(コンシューマー!$B:$B,全体!$G144,コンシューマー!AT:AT),SUMIF(コマーシャル!$B:$B,全体!$G144,コマーシャル!AP:AP))</f>
        <v>1463.3921456010144</v>
      </c>
    </row>
    <row r="145" spans="1:52" ht="18.75" outlineLevel="1">
      <c r="A145" s="42"/>
      <c r="B145" s="42"/>
      <c r="C145" s="42"/>
      <c r="D145" s="42"/>
      <c r="E145" s="42"/>
      <c r="G145" s="4" t="s">
        <v>199</v>
      </c>
      <c r="H145" s="13" t="str">
        <f>IFERROR(IF(MATCH($G145,コンシューマー!B:B,0),"Y"),"-")</f>
        <v>Y</v>
      </c>
      <c r="I145" s="13" t="str">
        <f>IFERROR(IF(MATCH($G145,コマーシャル!B:B,0),"Y"),"-")</f>
        <v>-</v>
      </c>
      <c r="J145" s="47">
        <f>SUMIF(コンシューマー!$B:$B,全体!$G145,コンシューマー!D:D)</f>
        <v>0</v>
      </c>
      <c r="K145" s="47">
        <f>SUMIF(コンシューマー!$B:$B,全体!$G145,コンシューマー!E:E)</f>
        <v>0</v>
      </c>
      <c r="L145" s="47">
        <f>SUMIF(コンシューマー!$B:$B,全体!$G145,コンシューマー!F:F)</f>
        <v>0</v>
      </c>
      <c r="M145" s="47">
        <f>SUMIF(コンシューマー!$B:$B,全体!$G145,コンシューマー!G:G)</f>
        <v>0</v>
      </c>
      <c r="N145" s="47">
        <f>SUMIF(コンシューマー!$B:$B,全体!$G145,コンシューマー!H:H)</f>
        <v>0</v>
      </c>
      <c r="O145" s="47">
        <f>SUMIF(コンシューマー!$B:$B,全体!$G145,コンシューマー!I:I)</f>
        <v>0</v>
      </c>
      <c r="P145" s="47">
        <f>SUMIF(コンシューマー!$B:$B,全体!$G145,コンシューマー!J:J)</f>
        <v>0</v>
      </c>
      <c r="Q145" s="47">
        <f>SUMIF(コンシューマー!$B:$B,全体!$G145,コンシューマー!K:K)</f>
        <v>0</v>
      </c>
      <c r="R145" s="47">
        <f>SUMIF(コンシューマー!$B:$B,全体!$G145,コンシューマー!L:L)</f>
        <v>0</v>
      </c>
      <c r="S145" s="47">
        <f>SUMIF(コンシューマー!$B:$B,全体!$G145,コンシューマー!M:M)</f>
        <v>0</v>
      </c>
      <c r="T145" s="47">
        <f>SUMIF(コンシューマー!$B:$B,全体!$G145,コンシューマー!N:N)</f>
        <v>0</v>
      </c>
      <c r="U145" s="47">
        <f>SUMIF(コンシューマー!$B:$B,全体!$G145,コンシューマー!O:O)</f>
        <v>0</v>
      </c>
      <c r="V145" s="47">
        <f>SUMIF(コンシューマー!$B:$B,全体!$G145,コンシューマー!P:P)</f>
        <v>0</v>
      </c>
      <c r="W145" s="47">
        <f>SUMIF(コンシューマー!$B:$B,全体!$G145,コンシューマー!Q:Q)</f>
        <v>0</v>
      </c>
      <c r="X145" s="47">
        <f>SUMIF(コンシューマー!$B:$B,全体!$G145,コンシューマー!R:R)</f>
        <v>0</v>
      </c>
      <c r="Y145" s="47">
        <f>SUMIF(コンシューマー!$B:$B,全体!$G145,コンシューマー!S:S)</f>
        <v>0</v>
      </c>
      <c r="Z145" s="47">
        <f>SUMIF(コンシューマー!$B:$B,全体!$G145,コンシューマー!T:T)</f>
        <v>0</v>
      </c>
      <c r="AA145" s="47">
        <f>SUMIF(コンシューマー!$B:$B,全体!$G145,コンシューマー!U:U)</f>
        <v>0</v>
      </c>
      <c r="AB145" s="47">
        <f>SUMIF(コンシューマー!$B:$B,全体!$G145,コンシューマー!V:V)</f>
        <v>0</v>
      </c>
      <c r="AC145" s="47">
        <f>SUMIF(コンシューマー!$B:$B,全体!$G145,コンシューマー!W:W)</f>
        <v>0</v>
      </c>
      <c r="AD145" s="47">
        <f>SUMIF(コンシューマー!$B:$B,全体!$G145,コンシューマー!X:X)</f>
        <v>0</v>
      </c>
      <c r="AE145" s="47">
        <f>SUMIF(コンシューマー!$B:$B,全体!$G145,コンシューマー!Y:Y)</f>
        <v>0</v>
      </c>
      <c r="AF145" s="47">
        <f>SUMIF(コンシューマー!$B:$B,全体!$G145,コンシューマー!Z:Z)</f>
        <v>0</v>
      </c>
      <c r="AG145" s="47">
        <f>SUMIF(コンシューマー!$B:$B,全体!$G145,コンシューマー!AA:AA)</f>
        <v>0</v>
      </c>
      <c r="AH145" s="47"/>
      <c r="AI145" s="47">
        <v>1</v>
      </c>
      <c r="AJ145" s="47"/>
      <c r="AK145" s="47">
        <v>40</v>
      </c>
      <c r="AL145" s="47">
        <v>166.45161290322582</v>
      </c>
      <c r="AM145" s="47">
        <v>72.643333333333331</v>
      </c>
      <c r="AN145" s="47">
        <v>11</v>
      </c>
      <c r="AO145" s="47">
        <v>43</v>
      </c>
      <c r="AP145" s="47">
        <v>30</v>
      </c>
      <c r="AQ145" s="47">
        <v>20</v>
      </c>
      <c r="AR145" s="47">
        <f>SUMIF(結果貼付!$A:$A,G145,結果貼付!$D:$D)</f>
        <v>2</v>
      </c>
      <c r="AS145" s="47">
        <f t="shared" si="46"/>
        <v>4.2857142857142856</v>
      </c>
      <c r="AT145" s="85">
        <f>SUM(SUMIF(コンシューマー!$B:$B,全体!$G145,コンシューマー!AO:AO),SUMIF(コマーシャル!$B:$B,全体!$G145,コマーシャル!AK:AK))</f>
        <v>22.616931647333129</v>
      </c>
      <c r="AU145" s="85">
        <f>SUM(SUMIF(コンシューマー!$B:$B,全体!$G145,コンシューマー!AP:AP),SUMIF(コマーシャル!$B:$B,全体!$G145,コマーシャル!AL:AL))</f>
        <v>27.140317976799754</v>
      </c>
      <c r="AV145" s="85">
        <f>SUM(SUMIF(コンシューマー!$B:$B,全体!$G145,コンシューマー!AQ:AQ),SUMIF(コマーシャル!$B:$B,全体!$G145,コマーシャル!AM:AM))</f>
        <v>23.00018712278467</v>
      </c>
      <c r="AW145" s="85">
        <f>SUM(SUMIF(コンシューマー!$B:$B,全体!$G145,コンシューマー!AR:AR),SUMIF(コマーシャル!$B:$B,全体!$G145,コマーシャル!AN:AN))</f>
        <v>22.545705984098841</v>
      </c>
      <c r="AX145" s="85">
        <f>SUM(SUMIF(コンシューマー!$B:$B,全体!$G145,コンシューマー!AS:AS),SUMIF(コマーシャル!$B:$B,全体!$G145,コマーシャル!AO:AO))</f>
        <v>19.531149798722158</v>
      </c>
      <c r="AY145" s="85">
        <f>SUM(SUMIF(コンシューマー!$B:$B,全体!$G145,コンシューマー!AT:AT),SUMIF(コマーシャル!$B:$B,全体!$G145,コマーシャル!AP:AP))</f>
        <v>19.35522814637562</v>
      </c>
    </row>
    <row r="146" spans="1:52" ht="18.75" outlineLevel="1">
      <c r="A146" s="42">
        <f>SUMIFS(SAP貼付!K:K,SAP貼付!C:C,全体!G146)</f>
        <v>0</v>
      </c>
      <c r="B146" s="42">
        <f>SUMIFS(VGAMBFCST貼付!D:D,VGAMBFCST貼付!B:B,G146,VGAMBFCST貼付!C:C,全体!$B$20)</f>
        <v>10000</v>
      </c>
      <c r="C146" s="42">
        <f>SUMIFS(VGAMBFCST貼付!D:D,VGAMBFCST貼付!B:B,G146,VGAMBFCST貼付!C:C,全体!$C$20)</f>
        <v>24000</v>
      </c>
      <c r="D146" s="42">
        <f t="shared" si="45"/>
        <v>34000</v>
      </c>
      <c r="E146" s="42" t="str">
        <f>IFERROR(D146-SUM(#REF!)," ")</f>
        <v xml:space="preserve"> </v>
      </c>
      <c r="G146" s="13" t="s">
        <v>200</v>
      </c>
      <c r="H146" s="13" t="str">
        <f>IFERROR(IF(MATCH($G146,コンシューマー!B:B,0),"Y"),"-")</f>
        <v>Y</v>
      </c>
      <c r="I146" s="13" t="str">
        <f>IFERROR(IF(MATCH($G146,コマーシャル!B:B,0),"Y"),"-")</f>
        <v>Y</v>
      </c>
      <c r="J146" s="47">
        <f>SUMIF(コンシューマー!$B:$B,全体!$G146,コンシューマー!D:D)</f>
        <v>0</v>
      </c>
      <c r="K146" s="47">
        <f>SUMIF(コンシューマー!$B:$B,全体!$G146,コンシューマー!E:E)</f>
        <v>0</v>
      </c>
      <c r="L146" s="47">
        <f>SUMIF(コンシューマー!$B:$B,全体!$G146,コンシューマー!F:F)</f>
        <v>0</v>
      </c>
      <c r="M146" s="47">
        <f>SUMIF(コンシューマー!$B:$B,全体!$G146,コンシューマー!G:G)</f>
        <v>0</v>
      </c>
      <c r="N146" s="47">
        <f>SUMIF(コンシューマー!$B:$B,全体!$G146,コンシューマー!H:H)</f>
        <v>0</v>
      </c>
      <c r="O146" s="47">
        <f>SUMIF(コンシューマー!$B:$B,全体!$G146,コンシューマー!I:I)</f>
        <v>0</v>
      </c>
      <c r="P146" s="47">
        <f>SUMIF(コンシューマー!$B:$B,全体!$G146,コンシューマー!J:J)</f>
        <v>0</v>
      </c>
      <c r="Q146" s="47">
        <f>SUMIF(コンシューマー!$B:$B,全体!$G146,コンシューマー!K:K)</f>
        <v>0</v>
      </c>
      <c r="R146" s="47">
        <f>SUMIF(コンシューマー!$B:$B,全体!$G146,コンシューマー!L:L)</f>
        <v>0</v>
      </c>
      <c r="S146" s="47">
        <f>SUMIF(コンシューマー!$B:$B,全体!$G146,コンシューマー!M:M)</f>
        <v>0</v>
      </c>
      <c r="T146" s="47">
        <f>SUMIF(コンシューマー!$B:$B,全体!$G146,コンシューマー!N:N)</f>
        <v>0</v>
      </c>
      <c r="U146" s="47">
        <f>SUMIF(コンシューマー!$B:$B,全体!$G146,コンシューマー!O:O)</f>
        <v>0</v>
      </c>
      <c r="V146" s="47">
        <f>SUMIF(コンシューマー!$B:$B,全体!$G146,コンシューマー!P:P)</f>
        <v>0</v>
      </c>
      <c r="W146" s="47">
        <f>SUMIF(コンシューマー!$B:$B,全体!$G146,コンシューマー!Q:Q)</f>
        <v>0</v>
      </c>
      <c r="X146" s="47">
        <f>SUMIF(コンシューマー!$B:$B,全体!$G146,コンシューマー!R:R)</f>
        <v>0</v>
      </c>
      <c r="Y146" s="47">
        <f>SUMIF(コンシューマー!$B:$B,全体!$G146,コンシューマー!S:S)</f>
        <v>0</v>
      </c>
      <c r="Z146" s="47">
        <f>SUMIF(コンシューマー!$B:$B,全体!$G146,コンシューマー!T:T)</f>
        <v>0</v>
      </c>
      <c r="AA146" s="47">
        <f>SUMIF(コンシューマー!$B:$B,全体!$G146,コンシューマー!U:U)</f>
        <v>0</v>
      </c>
      <c r="AB146" s="47">
        <f>SUMIF(コンシューマー!$B:$B,全体!$G146,コンシューマー!V:V)</f>
        <v>0</v>
      </c>
      <c r="AC146" s="47">
        <f>SUMIF(コンシューマー!$B:$B,全体!$G146,コンシューマー!W:W)</f>
        <v>434</v>
      </c>
      <c r="AD146" s="47">
        <f>SUMIF(コンシューマー!$B:$B,全体!$G146,コンシューマー!X:X)</f>
        <v>759</v>
      </c>
      <c r="AE146" s="47">
        <f>SUMIF(コンシューマー!$B:$B,全体!$G146,コンシューマー!Y:Y)</f>
        <v>382</v>
      </c>
      <c r="AF146" s="47">
        <f>SUMIF(コンシューマー!$B:$B,全体!$G146,コンシューマー!Z:Z)</f>
        <v>533</v>
      </c>
      <c r="AG146" s="47">
        <f>SUMIF(コンシューマー!$B:$B,全体!$G146,コンシューマー!AA:AA)</f>
        <v>725</v>
      </c>
      <c r="AH146" s="47"/>
      <c r="AI146" s="47">
        <v>985</v>
      </c>
      <c r="AJ146" s="47"/>
      <c r="AK146" s="47">
        <v>1997</v>
      </c>
      <c r="AL146" s="47">
        <v>3301.9354838709678</v>
      </c>
      <c r="AM146" s="47">
        <v>2431.1424999999999</v>
      </c>
      <c r="AN146" s="47">
        <v>1294</v>
      </c>
      <c r="AO146" s="47">
        <v>1152</v>
      </c>
      <c r="AP146" s="47">
        <v>783</v>
      </c>
      <c r="AQ146" s="47">
        <v>716</v>
      </c>
      <c r="AR146" s="47">
        <f>SUMIF(結果貼付!$A:$A,G146,結果貼付!$D:$D)</f>
        <v>626</v>
      </c>
      <c r="AS146" s="47">
        <f t="shared" si="46"/>
        <v>1341.4285714285716</v>
      </c>
      <c r="AT146" s="85">
        <f>SUM(SUMIF(コンシューマー!$B:$B,全体!$G146,コンシューマー!AO:AO),SUMIF(コマーシャル!$B:$B,全体!$G146,コマーシャル!AK:AK))</f>
        <v>2552</v>
      </c>
      <c r="AU146" s="85">
        <f>SUM(SUMIF(コンシューマー!$B:$B,全体!$G146,コンシューマー!AP:AP),SUMIF(コマーシャル!$B:$B,全体!$G146,コマーシャル!AL:AL))</f>
        <v>1784.8</v>
      </c>
      <c r="AV146" s="85">
        <f>SUM(SUMIF(コンシューマー!$B:$B,全体!$G146,コンシューマー!AQ:AQ),SUMIF(コマーシャル!$B:$B,全体!$G146,コマーシャル!AM:AM))</f>
        <v>1547.9954887554543</v>
      </c>
      <c r="AW146" s="85">
        <f>SUM(SUMIF(コンシューマー!$B:$B,全体!$G146,コンシューマー!AR:AR),SUMIF(コマーシャル!$B:$B,全体!$G146,コマーシャル!AN:AN))</f>
        <v>1523.098118077052</v>
      </c>
      <c r="AX146" s="85">
        <f>SUM(SUMIF(コンシューマー!$B:$B,全体!$G146,コンシューマー!AS:AS),SUMIF(コマーシャル!$B:$B,全体!$G146,コマーシャル!AO:AO))</f>
        <v>1417.9548010293513</v>
      </c>
      <c r="AY146" s="85">
        <f>SUM(SUMIF(コンシューマー!$B:$B,全体!$G146,コンシューマー!AT:AT),SUMIF(コマーシャル!$B:$B,全体!$G146,コマーシャル!AP:AP))</f>
        <v>1408.317466900384</v>
      </c>
    </row>
    <row r="147" spans="1:52" ht="18.75" outlineLevel="1">
      <c r="A147" s="42"/>
      <c r="B147" s="42"/>
      <c r="C147" s="42"/>
      <c r="D147" s="42"/>
      <c r="E147" s="42"/>
      <c r="G147" s="13" t="s">
        <v>201</v>
      </c>
      <c r="H147" s="13" t="str">
        <f>IFERROR(IF(MATCH($G147,コンシューマー!B:B,0),"Y"),"-")</f>
        <v>Y</v>
      </c>
      <c r="I147" s="13" t="str">
        <f>IFERROR(IF(MATCH($G147,コマーシャル!B:B,0),"Y"),"-")</f>
        <v>Y</v>
      </c>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v>0</v>
      </c>
      <c r="AJ147" s="47"/>
      <c r="AK147" s="47">
        <v>71</v>
      </c>
      <c r="AL147" s="47">
        <v>43.548387096774192</v>
      </c>
      <c r="AM147" s="47">
        <v>38.362499999999997</v>
      </c>
      <c r="AN147" s="47">
        <v>35</v>
      </c>
      <c r="AO147" s="47">
        <v>95</v>
      </c>
      <c r="AP147" s="47">
        <v>26</v>
      </c>
      <c r="AQ147" s="47">
        <v>34</v>
      </c>
      <c r="AR147" s="47">
        <f>SUMIF(結果貼付!$A:$A,G147,結果貼付!$D:$D)</f>
        <v>7</v>
      </c>
      <c r="AS147" s="47">
        <f t="shared" si="46"/>
        <v>15</v>
      </c>
      <c r="AT147" s="85">
        <f>SUM(SUMIF(コンシューマー!$B:$B,全体!$G147,コンシューマー!AO:AO),SUMIF(コマーシャル!$B:$B,全体!$G147,コマーシャル!AK:AK))</f>
        <v>50</v>
      </c>
      <c r="AU147" s="85">
        <f>SUM(SUMIF(コンシューマー!$B:$B,全体!$G147,コンシューマー!AP:AP),SUMIF(コマーシャル!$B:$B,全体!$G147,コマーシャル!AL:AL))</f>
        <v>50</v>
      </c>
      <c r="AV147" s="85">
        <f>SUM(SUMIF(コンシューマー!$B:$B,全体!$G147,コンシューマー!AQ:AQ),SUMIF(コマーシャル!$B:$B,全体!$G147,コマーシャル!AM:AM))</f>
        <v>50</v>
      </c>
      <c r="AW147" s="85">
        <f>SUM(SUMIF(コンシューマー!$B:$B,全体!$G147,コンシューマー!AR:AR),SUMIF(コマーシャル!$B:$B,全体!$G147,コマーシャル!AN:AN))</f>
        <v>50</v>
      </c>
      <c r="AX147" s="85">
        <f>SUM(SUMIF(コンシューマー!$B:$B,全体!$G147,コンシューマー!AS:AS),SUMIF(コマーシャル!$B:$B,全体!$G147,コマーシャル!AO:AO))</f>
        <v>60</v>
      </c>
      <c r="AY147" s="85">
        <f>SUM(SUMIF(コンシューマー!$B:$B,全体!$G147,コンシューマー!AT:AT),SUMIF(コマーシャル!$B:$B,全体!$G147,コマーシャル!AP:AP))</f>
        <v>60</v>
      </c>
    </row>
    <row r="148" spans="1:52" ht="18.75" outlineLevel="1">
      <c r="A148" s="42"/>
      <c r="B148" s="42"/>
      <c r="C148" s="42"/>
      <c r="D148" s="42"/>
      <c r="E148" s="42"/>
      <c r="G148" s="13" t="s">
        <v>202</v>
      </c>
      <c r="H148" s="13" t="str">
        <f>IFERROR(IF(MATCH($G148,コンシューマー!B:B,0),"Y"),"-")</f>
        <v>Y</v>
      </c>
      <c r="I148" s="13" t="str">
        <f>IFERROR(IF(MATCH($G148,コマーシャル!B:B,0),"Y"),"-")</f>
        <v>-</v>
      </c>
      <c r="J148" s="85">
        <f>SUM(SUMIF(コンシューマー!$B:$B,全体!$G148,コンシューマー!E:E),SUMIF(コマーシャル!$B:$B,全体!$G148,コマーシャル!B:B))</f>
        <v>0</v>
      </c>
      <c r="K148" s="85">
        <f>SUM(SUMIF(コンシューマー!$B:$B,全体!$G148,コンシューマー!F:F),SUMIF(コマーシャル!$B:$B,全体!$G148,コマーシャル!C:C))</f>
        <v>0</v>
      </c>
      <c r="L148" s="85">
        <f>SUM(SUMIF(コンシューマー!$B:$B,全体!$G148,コンシューマー!G:G),SUMIF(コマーシャル!$B:$B,全体!$G148,コマーシャル!D:D))</f>
        <v>0</v>
      </c>
      <c r="M148" s="85">
        <f>SUM(SUMIF(コンシューマー!$B:$B,全体!$G148,コンシューマー!H:H),SUMIF(コマーシャル!$B:$B,全体!$G148,コマーシャル!E:E))</f>
        <v>0</v>
      </c>
      <c r="N148" s="85">
        <f>SUM(SUMIF(コンシューマー!$B:$B,全体!$G148,コンシューマー!I:I),SUMIF(コマーシャル!$B:$B,全体!$G148,コマーシャル!F:F))</f>
        <v>0</v>
      </c>
      <c r="O148" s="85">
        <f>SUM(SUMIF(コンシューマー!$B:$B,全体!$G148,コンシューマー!J:J),SUMIF(コマーシャル!$B:$B,全体!$G148,コマーシャル!G:G))</f>
        <v>0</v>
      </c>
      <c r="P148" s="85">
        <f>SUM(SUMIF(コンシューマー!$B:$B,全体!$G148,コンシューマー!K:K),SUMIF(コマーシャル!$B:$B,全体!$G148,コマーシャル!H:H))</f>
        <v>0</v>
      </c>
      <c r="Q148" s="85">
        <f>SUM(SUMIF(コンシューマー!$B:$B,全体!$G148,コンシューマー!L:L),SUMIF(コマーシャル!$B:$B,全体!$G148,コマーシャル!I:I))</f>
        <v>0</v>
      </c>
      <c r="R148" s="85">
        <f>SUM(SUMIF(コンシューマー!$B:$B,全体!$G148,コンシューマー!M:M),SUMIF(コマーシャル!$B:$B,全体!$G148,コマーシャル!J:J))</f>
        <v>0</v>
      </c>
      <c r="S148" s="85">
        <f>SUM(SUMIF(コンシューマー!$B:$B,全体!$G148,コンシューマー!N:N),SUMIF(コマーシャル!$B:$B,全体!$G148,コマーシャル!K:K))</f>
        <v>0</v>
      </c>
      <c r="T148" s="85">
        <f>SUM(SUMIF(コンシューマー!$B:$B,全体!$G148,コンシューマー!O:O),SUMIF(コマーシャル!$B:$B,全体!$G148,コマーシャル!L:L))</f>
        <v>0</v>
      </c>
      <c r="U148" s="85">
        <f>SUM(SUMIF(コンシューマー!$B:$B,全体!$G148,コンシューマー!P:P),SUMIF(コマーシャル!$B:$B,全体!$G148,コマーシャル!M:M))</f>
        <v>0</v>
      </c>
      <c r="V148" s="85">
        <f>SUM(SUMIF(コンシューマー!$B:$B,全体!$G148,コンシューマー!Q:Q),SUMIF(コマーシャル!$B:$B,全体!$G148,コマーシャル!N:N))</f>
        <v>0</v>
      </c>
      <c r="W148" s="85">
        <f>SUM(SUMIF(コンシューマー!$B:$B,全体!$G148,コンシューマー!R:R),SUMIF(コマーシャル!$B:$B,全体!$G148,コマーシャル!O:O))</f>
        <v>0</v>
      </c>
      <c r="X148" s="85">
        <f>SUM(SUMIF(コンシューマー!$B:$B,全体!$G148,コンシューマー!S:S),SUMIF(コマーシャル!$B:$B,全体!$G148,コマーシャル!P:P))</f>
        <v>0</v>
      </c>
      <c r="Y148" s="85">
        <f>SUM(SUMIF(コンシューマー!$B:$B,全体!$G148,コンシューマー!T:T),SUMIF(コマーシャル!$B:$B,全体!$G148,コマーシャル!Q:Q))</f>
        <v>0</v>
      </c>
      <c r="Z148" s="85">
        <f>SUM(SUMIF(コンシューマー!$B:$B,全体!$G148,コンシューマー!U:U),SUMIF(コマーシャル!$B:$B,全体!$G148,コマーシャル!R:R))</f>
        <v>0</v>
      </c>
      <c r="AA148" s="85">
        <f>SUM(SUMIF(コンシューマー!$B:$B,全体!$G148,コンシューマー!V:V),SUMIF(コマーシャル!$B:$B,全体!$G148,コマーシャル!S:S))</f>
        <v>0</v>
      </c>
      <c r="AB148" s="85">
        <f>SUM(SUMIF(コンシューマー!$B:$B,全体!$G148,コンシューマー!W:W),SUMIF(コマーシャル!$B:$B,全体!$G148,コマーシャル!T:T))</f>
        <v>0</v>
      </c>
      <c r="AC148" s="85">
        <f>SUM(SUMIF(コンシューマー!$B:$B,全体!$G148,コンシューマー!X:X),SUMIF(コマーシャル!$B:$B,全体!$G148,コマーシャル!U:U))</f>
        <v>0</v>
      </c>
      <c r="AD148" s="85">
        <f>SUM(SUMIF(コンシューマー!$B:$B,全体!$G148,コンシューマー!Y:Y),SUMIF(コマーシャル!$B:$B,全体!$G148,コマーシャル!V:V))</f>
        <v>0</v>
      </c>
      <c r="AE148" s="85">
        <f>SUM(SUMIF(コンシューマー!$B:$B,全体!$G148,コンシューマー!Z:Z),SUMIF(コマーシャル!$B:$B,全体!$G148,コマーシャル!W:W))</f>
        <v>0</v>
      </c>
      <c r="AF148" s="85">
        <f>SUM(SUMIF(コンシューマー!$B:$B,全体!$G148,コンシューマー!AA:AA),SUMIF(コマーシャル!$B:$B,全体!$G148,コマーシャル!X:X))</f>
        <v>0</v>
      </c>
      <c r="AG148" s="85">
        <f>SUM(SUMIF(コンシューマー!$B:$B,全体!$G148,コンシューマー!AB:AB),SUMIF(コマーシャル!$B:$B,全体!$G148,コマーシャル!Y:Y))</f>
        <v>0</v>
      </c>
      <c r="AH148" s="85">
        <f>SUM(SUMIF(コンシューマー!$B:$B,全体!$G148,コンシューマー!AC:AC),SUMIF(コマーシャル!$B:$B,全体!$G148,コマーシャル!Z:Z))</f>
        <v>0</v>
      </c>
      <c r="AI148" s="85">
        <f>SUM(SUMIF(コンシューマー!$B:$B,全体!$G148,コンシューマー!AD:AD),SUMIF(コマーシャル!$B:$B,全体!$G148,コマーシャル!AA:AA))</f>
        <v>0</v>
      </c>
      <c r="AJ148" s="85">
        <f>SUM(SUMIF(コンシューマー!$B:$B,全体!$G148,コンシューマー!AE:AE),SUMIF(コマーシャル!$B:$B,全体!$G148,コマーシャル!AB:AB))</f>
        <v>0</v>
      </c>
      <c r="AK148" s="85">
        <f>SUM(SUMIF(コンシューマー!$B:$B,全体!$G148,コンシューマー!AF:AF),SUMIF(コマーシャル!$B:$B,全体!$G148,コマーシャル!AC:AC))</f>
        <v>0</v>
      </c>
      <c r="AL148" s="85">
        <f>SUM(SUMIF(コンシューマー!$B:$B,全体!$G148,コンシューマー!AG:AG),SUMIF(コマーシャル!$B:$B,全体!$G148,コマーシャル!AD:AD))</f>
        <v>0</v>
      </c>
      <c r="AM148" s="85">
        <f>SUM(SUMIF(コンシューマー!$B:$B,全体!$G148,コンシューマー!AH:AH),SUMIF(コマーシャル!$B:$B,全体!$G148,コマーシャル!AE:AE))</f>
        <v>0</v>
      </c>
      <c r="AN148" s="85">
        <f>SUM(SUMIF(コンシューマー!$B:$B,全体!$G148,コンシューマー!AI:AI),SUMIF(コマーシャル!$B:$B,全体!$G148,コマーシャル!AF:AF))</f>
        <v>0</v>
      </c>
      <c r="AO148" s="85">
        <f>SUM(SUMIF(コンシューマー!$B:$B,全体!$G148,コンシューマー!AJ:AJ),SUMIF(コマーシャル!$B:$B,全体!$G148,コマーシャル!AG:AG))</f>
        <v>0</v>
      </c>
      <c r="AP148" s="85">
        <f>SUM(SUMIF(コンシューマー!$B:$B,全体!$G148,コンシューマー!AK:AK),SUMIF(コマーシャル!$B:$B,全体!$G148,コマーシャル!AH:AH))</f>
        <v>0</v>
      </c>
      <c r="AQ148" s="85">
        <f>SUM(SUMIF(コンシューマー!$B:$B,全体!$G148,コンシューマー!AL:AL),SUMIF(コマーシャル!$B:$B,全体!$G148,コマーシャル!AI:AI))</f>
        <v>0</v>
      </c>
      <c r="AR148" s="85">
        <f>SUM(SUMIF(コンシューマー!$B:$B,全体!$G148,コンシューマー!AM:AM),SUMIF(コマーシャル!$B:$B,全体!$G148,コマーシャル!AJ:AJ))</f>
        <v>0</v>
      </c>
      <c r="AS148" s="85">
        <f>SUM(SUMIF(コンシューマー!$B:$B,全体!$G148,コンシューマー!AN:AN),SUMIF(コマーシャル!$B:$B,全体!$G148,コマーシャル!AK:AK))</f>
        <v>0</v>
      </c>
      <c r="AT148" s="85">
        <f>SUM(SUMIF(コンシューマー!$B:$B,全体!$G148,コンシューマー!AO:AO),SUMIF(コマーシャル!$B:$B,全体!$G148,コマーシャル!AK:AK))</f>
        <v>0</v>
      </c>
      <c r="AU148" s="85">
        <f>SUM(SUMIF(コンシューマー!$B:$B,全体!$G148,コンシューマー!AP:AP),SUMIF(コマーシャル!$B:$B,全体!$G148,コマーシャル!AL:AL))</f>
        <v>0</v>
      </c>
      <c r="AV148" s="85">
        <f>SUM(SUMIF(コンシューマー!$B:$B,全体!$G148,コンシューマー!AQ:AQ),SUMIF(コマーシャル!$B:$B,全体!$G148,コマーシャル!AM:AM))</f>
        <v>0</v>
      </c>
      <c r="AW148" s="85">
        <f>SUM(SUMIF(コンシューマー!$B:$B,全体!$G148,コンシューマー!AR:AR),SUMIF(コマーシャル!$B:$B,全体!$G148,コマーシャル!AN:AN))</f>
        <v>118</v>
      </c>
      <c r="AX148" s="85">
        <f>SUM(SUMIF(コンシューマー!$B:$B,全体!$G148,コンシューマー!AS:AS),SUMIF(コマーシャル!$B:$B,全体!$G148,コマーシャル!AO:AO))</f>
        <v>170</v>
      </c>
      <c r="AY148" s="85">
        <f>SUM(SUMIF(コンシューマー!$B:$B,全体!$G148,コンシューマー!AT:AT),SUMIF(コマーシャル!$B:$B,全体!$G148,コマーシャル!AP:AP))</f>
        <v>168.46877008229856</v>
      </c>
    </row>
    <row r="149" spans="1:52" ht="18.75" outlineLevel="1">
      <c r="A149" s="42">
        <f>SUMIFS(SAP貼付!K:K,SAP貼付!C:C,全体!G149)</f>
        <v>0</v>
      </c>
      <c r="B149" s="42">
        <f>SUMIFS(VGAMBFCST貼付!D:D,VGAMBFCST貼付!B:B,G149,VGAMBFCST貼付!C:C,全体!$B$20)</f>
        <v>0</v>
      </c>
      <c r="C149" s="42">
        <f>SUMIFS(VGAMBFCST貼付!D:D,VGAMBFCST貼付!B:B,G149,VGAMBFCST貼付!C:C,全体!$C$20)</f>
        <v>0</v>
      </c>
      <c r="D149" s="42">
        <f t="shared" si="45"/>
        <v>0</v>
      </c>
      <c r="E149" s="42" t="str">
        <f>IFERROR(D149-SUM(#REF!)," ")</f>
        <v xml:space="preserve"> </v>
      </c>
      <c r="G149" s="13" t="s">
        <v>203</v>
      </c>
      <c r="H149" s="13" t="str">
        <f>IFERROR(IF(MATCH($G149,コンシューマー!B:B,0),"Y"),"-")</f>
        <v>Y</v>
      </c>
      <c r="I149" s="13" t="str">
        <f>IFERROR(IF(MATCH($G149,コマーシャル!B:B,0),"Y"),"-")</f>
        <v>Y</v>
      </c>
      <c r="J149" s="47">
        <f>SUMIF(コンシューマー!$B:$B,全体!$G149,コンシューマー!D:D)</f>
        <v>0</v>
      </c>
      <c r="K149" s="47">
        <f>SUMIF(コンシューマー!$B:$B,全体!$G149,コンシューマー!E:E)</f>
        <v>0</v>
      </c>
      <c r="L149" s="47">
        <f>SUMIF(コンシューマー!$B:$B,全体!$G149,コンシューマー!F:F)</f>
        <v>0</v>
      </c>
      <c r="M149" s="47">
        <f>SUMIF(コンシューマー!$B:$B,全体!$G149,コンシューマー!G:G)</f>
        <v>0</v>
      </c>
      <c r="N149" s="47">
        <f>SUMIF(コンシューマー!$B:$B,全体!$G149,コンシューマー!H:H)</f>
        <v>0</v>
      </c>
      <c r="O149" s="47">
        <f>SUMIF(コンシューマー!$B:$B,全体!$G149,コンシューマー!I:I)</f>
        <v>0</v>
      </c>
      <c r="P149" s="47">
        <f>SUMIF(コンシューマー!$B:$B,全体!$G149,コンシューマー!J:J)</f>
        <v>0</v>
      </c>
      <c r="Q149" s="47">
        <f>SUMIF(コンシューマー!$B:$B,全体!$G149,コンシューマー!K:K)</f>
        <v>0</v>
      </c>
      <c r="R149" s="47">
        <f>SUMIF(コンシューマー!$B:$B,全体!$G149,コンシューマー!L:L)</f>
        <v>0</v>
      </c>
      <c r="S149" s="47">
        <f>SUMIF(コンシューマー!$B:$B,全体!$G149,コンシューマー!M:M)</f>
        <v>0</v>
      </c>
      <c r="T149" s="47">
        <f>SUMIF(コンシューマー!$B:$B,全体!$G149,コンシューマー!N:N)</f>
        <v>0</v>
      </c>
      <c r="U149" s="47">
        <f>SUMIF(コンシューマー!$B:$B,全体!$G149,コンシューマー!O:O)</f>
        <v>0</v>
      </c>
      <c r="V149" s="47">
        <f>SUMIF(コンシューマー!$B:$B,全体!$G149,コンシューマー!P:P)</f>
        <v>0</v>
      </c>
      <c r="W149" s="47">
        <f>SUMIF(コンシューマー!$B:$B,全体!$G149,コンシューマー!Q:Q)</f>
        <v>0</v>
      </c>
      <c r="X149" s="47">
        <f>SUMIF(コンシューマー!$B:$B,全体!$G149,コンシューマー!R:R)</f>
        <v>0</v>
      </c>
      <c r="Y149" s="47">
        <f>SUMIF(コンシューマー!$B:$B,全体!$G149,コンシューマー!S:S)</f>
        <v>0</v>
      </c>
      <c r="Z149" s="47">
        <f>SUMIF(コンシューマー!$B:$B,全体!$G149,コンシューマー!T:T)</f>
        <v>0</v>
      </c>
      <c r="AA149" s="47">
        <f>SUMIF(コンシューマー!$B:$B,全体!$G149,コンシューマー!U:U)</f>
        <v>0</v>
      </c>
      <c r="AB149" s="47">
        <f>SUMIF(コンシューマー!$B:$B,全体!$G149,コンシューマー!V:V)</f>
        <v>0</v>
      </c>
      <c r="AC149" s="47">
        <f>SUMIF(コンシューマー!$B:$B,全体!$G149,コンシューマー!W:W)</f>
        <v>0</v>
      </c>
      <c r="AD149" s="47">
        <f>SUMIF(コンシューマー!$B:$B,全体!$G149,コンシューマー!X:X)</f>
        <v>0</v>
      </c>
      <c r="AE149" s="47">
        <f>SUMIF(コンシューマー!$B:$B,全体!$G149,コンシューマー!Y:Y)</f>
        <v>0</v>
      </c>
      <c r="AF149" s="47">
        <f>SUMIF(コンシューマー!$B:$B,全体!$G149,コンシューマー!Z:Z)</f>
        <v>0</v>
      </c>
      <c r="AG149" s="47">
        <f>SUMIF(コンシューマー!$B:$B,全体!$G149,コンシューマー!AA:AA)</f>
        <v>0</v>
      </c>
      <c r="AH149" s="47"/>
      <c r="AI149" s="47">
        <v>0</v>
      </c>
      <c r="AJ149" s="47"/>
      <c r="AK149" s="47">
        <v>0</v>
      </c>
      <c r="AL149" s="47">
        <v>0</v>
      </c>
      <c r="AM149" s="47">
        <v>0</v>
      </c>
      <c r="AN149" s="47">
        <v>29.000000000000004</v>
      </c>
      <c r="AO149" s="47">
        <v>236</v>
      </c>
      <c r="AP149" s="47">
        <v>174</v>
      </c>
      <c r="AQ149" s="47">
        <v>285</v>
      </c>
      <c r="AR149" s="47">
        <f>SUMIF(結果貼付!$A:$A,G149,結果貼付!$D:$D)</f>
        <v>222</v>
      </c>
      <c r="AS149" s="47">
        <f t="shared" si="46"/>
        <v>475.71428571428572</v>
      </c>
      <c r="AT149" s="85">
        <f>SUM(SUMIF(コンシューマー!$B:$B,全体!$G149,コンシューマー!AO:AO),SUMIF(コマーシャル!$B:$B,全体!$G149,コマーシャル!AK:AK))</f>
        <v>776.62079999999992</v>
      </c>
      <c r="AU149" s="85">
        <f>SUM(SUMIF(コンシューマー!$B:$B,全体!$G149,コンシューマー!AP:AP),SUMIF(コマーシャル!$B:$B,全体!$G149,コマーシャル!AL:AL))</f>
        <v>882</v>
      </c>
      <c r="AV149" s="85">
        <f>SUM(SUMIF(コンシューマー!$B:$B,全体!$G149,コンシューマー!AQ:AQ),SUMIF(コマーシャル!$B:$B,全体!$G149,コマーシャル!AM:AM))</f>
        <v>747.45495095662545</v>
      </c>
      <c r="AW149" s="85">
        <f>SUM(SUMIF(コンシューマー!$B:$B,全体!$G149,コンシューマー!AR:AR),SUMIF(コマーシャル!$B:$B,全体!$G149,コマーシャル!AN:AN))</f>
        <v>732.68532428299704</v>
      </c>
      <c r="AX149" s="85">
        <f>SUM(SUMIF(コンシューマー!$B:$B,全体!$G149,コンシューマー!AS:AS),SUMIF(コマーシャル!$B:$B,全体!$G149,コマーシャル!AO:AO))</f>
        <v>634.71894976317458</v>
      </c>
      <c r="AY149" s="85">
        <f>SUM(SUMIF(コンシューマー!$B:$B,全体!$G149,コンシューマー!AT:AT),SUMIF(コマーシャル!$B:$B,全体!$G149,コマーシャル!AP:AP))</f>
        <v>629.00188714429578</v>
      </c>
      <c r="AZ149" s="11" t="s">
        <v>204</v>
      </c>
    </row>
    <row r="150" spans="1:52" ht="18.75" outlineLevel="1">
      <c r="A150" s="42">
        <f>SUMIFS(SAP貼付!K:K,SAP貼付!C:C,全体!G150)</f>
        <v>0</v>
      </c>
      <c r="B150" s="42">
        <f>SUMIFS(VGAMBFCST貼付!D:D,VGAMBFCST貼付!B:B,G150,VGAMBFCST貼付!C:C,全体!$B$20)</f>
        <v>13680</v>
      </c>
      <c r="C150" s="42">
        <f>SUMIFS(VGAMBFCST貼付!D:D,VGAMBFCST貼付!B:B,G150,VGAMBFCST貼付!C:C,全体!$C$20)</f>
        <v>0</v>
      </c>
      <c r="D150" s="42">
        <f t="shared" si="45"/>
        <v>13680</v>
      </c>
      <c r="E150" s="42" t="str">
        <f>IFERROR(D150-SUM(#REF!)," ")</f>
        <v xml:space="preserve"> </v>
      </c>
      <c r="G150" s="13" t="s">
        <v>205</v>
      </c>
      <c r="H150" s="13" t="str">
        <f>IFERROR(IF(MATCH($G150,コンシューマー!B:B,0),"Y"),"-")</f>
        <v>Y</v>
      </c>
      <c r="I150" s="13" t="str">
        <f>IFERROR(IF(MATCH($G150,コマーシャル!B:B,0),"Y"),"-")</f>
        <v>Y</v>
      </c>
      <c r="J150" s="47">
        <f>SUMIF(コンシューマー!$B:$B,全体!$G150,コンシューマー!D:D)</f>
        <v>0</v>
      </c>
      <c r="K150" s="47">
        <f>SUMIF(コンシューマー!$B:$B,全体!$G150,コンシューマー!E:E)</f>
        <v>0</v>
      </c>
      <c r="L150" s="47">
        <f>SUMIF(コンシューマー!$B:$B,全体!$G150,コンシューマー!F:F)</f>
        <v>0</v>
      </c>
      <c r="M150" s="47">
        <f>SUMIF(コンシューマー!$B:$B,全体!$G150,コンシューマー!G:G)</f>
        <v>0</v>
      </c>
      <c r="N150" s="47">
        <f>SUMIF(コンシューマー!$B:$B,全体!$G150,コンシューマー!H:H)</f>
        <v>0</v>
      </c>
      <c r="O150" s="47">
        <f>SUMIF(コンシューマー!$B:$B,全体!$G150,コンシューマー!I:I)</f>
        <v>0</v>
      </c>
      <c r="P150" s="47">
        <f>SUMIF(コンシューマー!$B:$B,全体!$G150,コンシューマー!J:J)</f>
        <v>0</v>
      </c>
      <c r="Q150" s="47">
        <f>SUMIF(コンシューマー!$B:$B,全体!$G150,コンシューマー!K:K)</f>
        <v>0</v>
      </c>
      <c r="R150" s="47">
        <f>SUMIF(コンシューマー!$B:$B,全体!$G150,コンシューマー!L:L)</f>
        <v>0</v>
      </c>
      <c r="S150" s="47">
        <f>SUMIF(コンシューマー!$B:$B,全体!$G150,コンシューマー!M:M)</f>
        <v>0</v>
      </c>
      <c r="T150" s="47">
        <f>SUMIF(コンシューマー!$B:$B,全体!$G150,コンシューマー!N:N)</f>
        <v>8</v>
      </c>
      <c r="U150" s="47">
        <f>SUMIF(コンシューマー!$B:$B,全体!$G150,コンシューマー!O:O)</f>
        <v>297</v>
      </c>
      <c r="V150" s="47">
        <f>SUMIF(コンシューマー!$B:$B,全体!$G150,コンシューマー!P:P)</f>
        <v>931</v>
      </c>
      <c r="W150" s="47">
        <f>SUMIF(コンシューマー!$B:$B,全体!$G150,コンシューマー!Q:Q)</f>
        <v>2262</v>
      </c>
      <c r="X150" s="47">
        <f>SUMIF(コンシューマー!$B:$B,全体!$G150,コンシューマー!R:R)</f>
        <v>5021</v>
      </c>
      <c r="Y150" s="47">
        <f>SUMIF(コンシューマー!$B:$B,全体!$G150,コンシューマー!S:S)</f>
        <v>3377</v>
      </c>
      <c r="Z150" s="47">
        <f>SUMIF(コンシューマー!$B:$B,全体!$G150,コンシューマー!T:T)</f>
        <v>4421</v>
      </c>
      <c r="AA150" s="47">
        <f>SUMIF(コンシューマー!$B:$B,全体!$G150,コンシューマー!U:U)</f>
        <v>4797</v>
      </c>
      <c r="AB150" s="47">
        <f>SUMIF(コンシューマー!$B:$B,全体!$G150,コンシューマー!V:V)</f>
        <v>6031</v>
      </c>
      <c r="AC150" s="47">
        <f>SUMIF(コンシューマー!$B:$B,全体!$G150,コンシューマー!W:W)</f>
        <v>7219</v>
      </c>
      <c r="AD150" s="47">
        <f>SUMIF(コンシューマー!$B:$B,全体!$G150,コンシューマー!X:X)</f>
        <v>2491</v>
      </c>
      <c r="AE150" s="47">
        <f>SUMIF(コンシューマー!$B:$B,全体!$G150,コンシューマー!Y:Y)</f>
        <v>2450</v>
      </c>
      <c r="AF150" s="47">
        <f>SUMIF(コンシューマー!$B:$B,全体!$G150,コンシューマー!Z:Z)</f>
        <v>2113</v>
      </c>
      <c r="AG150" s="47">
        <f>SUMIF(コンシューマー!$B:$B,全体!$G150,コンシューマー!AA:AA)</f>
        <v>2812</v>
      </c>
      <c r="AH150" s="47"/>
      <c r="AI150" s="47">
        <v>626</v>
      </c>
      <c r="AJ150" s="47"/>
      <c r="AK150" s="47">
        <v>552</v>
      </c>
      <c r="AL150" s="47">
        <v>657.09677419354841</v>
      </c>
      <c r="AM150" s="47">
        <v>232.65499999999994</v>
      </c>
      <c r="AN150" s="47">
        <v>79</v>
      </c>
      <c r="AO150" s="47">
        <v>594</v>
      </c>
      <c r="AP150" s="47">
        <v>289</v>
      </c>
      <c r="AQ150" s="47">
        <v>164</v>
      </c>
      <c r="AR150" s="47">
        <f>SUMIF(結果貼付!$A:$A,G150,結果貼付!$D:$D)</f>
        <v>43</v>
      </c>
      <c r="AS150" s="47">
        <f t="shared" ref="AS150:AS155" si="47">(AR150/AS$2)*AS$1</f>
        <v>92.142857142857153</v>
      </c>
      <c r="AT150" s="85">
        <f>SUM(SUMIF(コンシューマー!$B:$B,全体!$G150,コンシューマー!AO:AO),SUMIF(コマーシャル!$B:$B,全体!$G150,コマーシャル!AK:AK))</f>
        <v>0</v>
      </c>
      <c r="AU150" s="85">
        <f>SUM(SUMIF(コンシューマー!$B:$B,全体!$G150,コンシューマー!AP:AP),SUMIF(コマーシャル!$B:$B,全体!$G150,コマーシャル!AL:AL))</f>
        <v>0</v>
      </c>
      <c r="AV150" s="85">
        <f>SUM(SUMIF(コンシューマー!$B:$B,全体!$G150,コンシューマー!AQ:AQ),SUMIF(コマーシャル!$B:$B,全体!$G150,コマーシャル!AM:AM))</f>
        <v>0</v>
      </c>
      <c r="AW150" s="85">
        <f>SUM(SUMIF(コンシューマー!$B:$B,全体!$G150,コンシューマー!AR:AR),SUMIF(コマーシャル!$B:$B,全体!$G150,コマーシャル!AN:AN))</f>
        <v>0</v>
      </c>
      <c r="AX150" s="85">
        <f>SUM(SUMIF(コンシューマー!$B:$B,全体!$G150,コンシューマー!AS:AS),SUMIF(コマーシャル!$B:$B,全体!$G150,コマーシャル!AO:AO))</f>
        <v>0</v>
      </c>
      <c r="AY150" s="85">
        <f>SUM(SUMIF(コンシューマー!$B:$B,全体!$G150,コンシューマー!AT:AT),SUMIF(コマーシャル!$B:$B,全体!$G150,コマーシャル!AP:AP))</f>
        <v>0</v>
      </c>
    </row>
    <row r="151" spans="1:52" ht="18.75" outlineLevel="1">
      <c r="A151" s="42">
        <f>SUMIFS(SAP貼付!K:K,SAP貼付!C:C,全体!G151)</f>
        <v>0</v>
      </c>
      <c r="B151" s="42">
        <f>SUMIFS(VGAMBFCST貼付!D:D,VGAMBFCST貼付!B:B,G151,VGAMBFCST貼付!C:C,全体!$B$20)</f>
        <v>1000</v>
      </c>
      <c r="C151" s="42">
        <f>SUMIFS(VGAMBFCST貼付!D:D,VGAMBFCST貼付!B:B,G151,VGAMBFCST貼付!C:C,全体!$C$20)</f>
        <v>0</v>
      </c>
      <c r="D151" s="42">
        <f>SUM(A151:C151)</f>
        <v>1000</v>
      </c>
      <c r="E151" s="42" t="str">
        <f>IFERROR(D151-SUM(#REF!)," ")</f>
        <v xml:space="preserve"> </v>
      </c>
      <c r="G151" s="13" t="s">
        <v>206</v>
      </c>
      <c r="H151" s="13" t="str">
        <f>IFERROR(IF(MATCH($G151,コンシューマー!B:B,0),"Y"),"-")</f>
        <v>-</v>
      </c>
      <c r="I151" s="13" t="str">
        <f>IFERROR(IF(MATCH($G151,コマーシャル!B:B,0),"Y"),"-")</f>
        <v>-</v>
      </c>
      <c r="J151" s="47">
        <f>SUMIF(コンシューマー!$B:$B,全体!$G151,コンシューマー!D:D)</f>
        <v>0</v>
      </c>
      <c r="K151" s="47">
        <f>SUMIF(コンシューマー!$B:$B,全体!$G151,コンシューマー!E:E)</f>
        <v>0</v>
      </c>
      <c r="L151" s="47">
        <f>SUMIF(コンシューマー!$B:$B,全体!$G151,コンシューマー!F:F)</f>
        <v>0</v>
      </c>
      <c r="M151" s="47">
        <f>SUMIF(コンシューマー!$B:$B,全体!$G151,コンシューマー!G:G)</f>
        <v>0</v>
      </c>
      <c r="N151" s="47">
        <f>SUMIF(コンシューマー!$B:$B,全体!$G151,コンシューマー!H:H)</f>
        <v>0</v>
      </c>
      <c r="O151" s="47">
        <f>SUMIF(コンシューマー!$B:$B,全体!$G151,コンシューマー!I:I)</f>
        <v>0</v>
      </c>
      <c r="P151" s="47">
        <f>SUMIF(コンシューマー!$B:$B,全体!$G151,コンシューマー!J:J)</f>
        <v>0</v>
      </c>
      <c r="Q151" s="47">
        <f>SUMIF(コンシューマー!$B:$B,全体!$G151,コンシューマー!K:K)</f>
        <v>0</v>
      </c>
      <c r="R151" s="47">
        <f>SUMIF(コンシューマー!$B:$B,全体!$G151,コンシューマー!L:L)</f>
        <v>0</v>
      </c>
      <c r="S151" s="47">
        <f>SUMIF(コンシューマー!$B:$B,全体!$G151,コンシューマー!M:M)</f>
        <v>0</v>
      </c>
      <c r="T151" s="47">
        <f>SUMIF(コンシューマー!$B:$B,全体!$G151,コンシューマー!N:N)</f>
        <v>0</v>
      </c>
      <c r="U151" s="47">
        <f>SUMIF(コンシューマー!$B:$B,全体!$G151,コンシューマー!O:O)</f>
        <v>0</v>
      </c>
      <c r="V151" s="47">
        <f>SUMIF(コンシューマー!$B:$B,全体!$G151,コンシューマー!P:P)</f>
        <v>0</v>
      </c>
      <c r="W151" s="47">
        <f>SUMIF(コンシューマー!$B:$B,全体!$G151,コンシューマー!Q:Q)</f>
        <v>0</v>
      </c>
      <c r="X151" s="47">
        <f>SUMIF(コンシューマー!$B:$B,全体!$G151,コンシューマー!R:R)</f>
        <v>0</v>
      </c>
      <c r="Y151" s="47">
        <f>SUMIF(コンシューマー!$B:$B,全体!$G151,コンシューマー!S:S)</f>
        <v>0</v>
      </c>
      <c r="Z151" s="47">
        <f>SUMIF(コンシューマー!$B:$B,全体!$G151,コンシューマー!T:T)</f>
        <v>0</v>
      </c>
      <c r="AA151" s="47">
        <f>SUMIF(コンシューマー!$B:$B,全体!$G151,コンシューマー!U:U)</f>
        <v>0</v>
      </c>
      <c r="AB151" s="47">
        <f>SUMIF(コンシューマー!$B:$B,全体!$G151,コンシューマー!V:V)</f>
        <v>0</v>
      </c>
      <c r="AC151" s="47">
        <f>SUMIF(コンシューマー!$B:$B,全体!$G151,コンシューマー!W:W)</f>
        <v>0</v>
      </c>
      <c r="AD151" s="47">
        <f>SUMIF(コンシューマー!$B:$B,全体!$G151,コンシューマー!X:X)</f>
        <v>0</v>
      </c>
      <c r="AE151" s="47">
        <f>SUMIF(コンシューマー!$B:$B,全体!$G151,コンシューマー!Y:Y)</f>
        <v>0</v>
      </c>
      <c r="AF151" s="47">
        <f>SUMIF(コンシューマー!$B:$B,全体!$G151,コンシューマー!Z:Z)</f>
        <v>0</v>
      </c>
      <c r="AG151" s="47">
        <f>SUMIF(コンシューマー!$B:$B,全体!$G151,コンシューマー!AA:AA)</f>
        <v>0</v>
      </c>
      <c r="AH151" s="47"/>
      <c r="AI151" s="47">
        <v>834</v>
      </c>
      <c r="AJ151" s="47"/>
      <c r="AK151" s="47">
        <v>-1</v>
      </c>
      <c r="AL151" s="47">
        <v>0</v>
      </c>
      <c r="AM151" s="47">
        <v>0</v>
      </c>
      <c r="AN151" s="47">
        <v>0</v>
      </c>
      <c r="AO151" s="47">
        <v>0</v>
      </c>
      <c r="AP151" s="47">
        <v>0</v>
      </c>
      <c r="AQ151" s="47">
        <v>0</v>
      </c>
      <c r="AR151" s="47">
        <f>SUMIF(結果貼付!$A:$A,G151,結果貼付!$D:$D)</f>
        <v>0</v>
      </c>
      <c r="AS151" s="47">
        <f t="shared" si="47"/>
        <v>0</v>
      </c>
      <c r="AT151" s="85">
        <f>SUM(SUMIF(コンシューマー!$B:$B,全体!$G151,コンシューマー!AO:AO),SUMIF(コマーシャル!$B:$B,全体!$G151,コマーシャル!AK:AK))</f>
        <v>0</v>
      </c>
      <c r="AU151" s="85">
        <f>SUM(SUMIF(コンシューマー!$B:$B,全体!$G151,コンシューマー!AP:AP),SUMIF(コマーシャル!$B:$B,全体!$G151,コマーシャル!AL:AL))</f>
        <v>0</v>
      </c>
      <c r="AV151" s="85">
        <f>SUM(SUMIF(コンシューマー!$B:$B,全体!$G151,コンシューマー!AQ:AQ),SUMIF(コマーシャル!$B:$B,全体!$G151,コマーシャル!AM:AM))</f>
        <v>0</v>
      </c>
      <c r="AW151" s="85">
        <f>SUM(SUMIF(コンシューマー!$B:$B,全体!$G151,コンシューマー!AR:AR),SUMIF(コマーシャル!$B:$B,全体!$G151,コマーシャル!AN:AN))</f>
        <v>0</v>
      </c>
      <c r="AX151" s="85">
        <f>SUM(SUMIF(コンシューマー!$B:$B,全体!$G151,コンシューマー!AS:AS),SUMIF(コマーシャル!$B:$B,全体!$G151,コマーシャル!AO:AO))</f>
        <v>0</v>
      </c>
      <c r="AY151" s="85">
        <f>SUM(SUMIF(コンシューマー!$B:$B,全体!$G151,コンシューマー!AT:AT),SUMIF(コマーシャル!$B:$B,全体!$G151,コマーシャル!AP:AP))</f>
        <v>0</v>
      </c>
    </row>
    <row r="152" spans="1:52" ht="18.75" outlineLevel="1">
      <c r="A152" s="42">
        <f>SUMIFS(SAP貼付!K:K,SAP貼付!C:C,全体!G152)</f>
        <v>650</v>
      </c>
      <c r="B152" s="42">
        <f>SUMIFS(VGAMBFCST貼付!D:D,VGAMBFCST貼付!B:B,G152,VGAMBFCST貼付!C:C,全体!$B$20)</f>
        <v>540</v>
      </c>
      <c r="C152" s="42">
        <f>SUMIFS(VGAMBFCST貼付!D:D,VGAMBFCST貼付!B:B,G152,VGAMBFCST貼付!C:C,全体!$C$20)</f>
        <v>0</v>
      </c>
      <c r="D152" s="42">
        <f>SUM(A152:C152)</f>
        <v>1190</v>
      </c>
      <c r="E152" s="42" t="str">
        <f>IFERROR(D152-SUM(#REF!)," ")</f>
        <v xml:space="preserve"> </v>
      </c>
      <c r="G152" s="13" t="s">
        <v>207</v>
      </c>
      <c r="H152" s="13" t="str">
        <f>IFERROR(IF(MATCH($G152,コンシューマー!B:B,0),"Y"),"-")</f>
        <v>-</v>
      </c>
      <c r="I152" s="13" t="str">
        <f>IFERROR(IF(MATCH($G152,コマーシャル!B:B,0),"Y"),"-")</f>
        <v>Y</v>
      </c>
      <c r="J152" s="47">
        <f>SUMIF(コンシューマー!$B:$B,全体!$G152,コンシューマー!D:D)</f>
        <v>0</v>
      </c>
      <c r="K152" s="47">
        <f>SUMIF(コンシューマー!$B:$B,全体!$G152,コンシューマー!E:E)</f>
        <v>0</v>
      </c>
      <c r="L152" s="47">
        <f>SUMIF(コンシューマー!$B:$B,全体!$G152,コンシューマー!F:F)</f>
        <v>0</v>
      </c>
      <c r="M152" s="47">
        <f>SUMIF(コンシューマー!$B:$B,全体!$G152,コンシューマー!G:G)</f>
        <v>0</v>
      </c>
      <c r="N152" s="47">
        <f>SUMIF(コンシューマー!$B:$B,全体!$G152,コンシューマー!H:H)</f>
        <v>0</v>
      </c>
      <c r="O152" s="47">
        <f>SUMIF(コンシューマー!$B:$B,全体!$G152,コンシューマー!I:I)</f>
        <v>0</v>
      </c>
      <c r="P152" s="47">
        <f>SUMIF(コンシューマー!$B:$B,全体!$G152,コンシューマー!J:J)</f>
        <v>0</v>
      </c>
      <c r="Q152" s="47">
        <f>SUMIF(コンシューマー!$B:$B,全体!$G152,コンシューマー!K:K)</f>
        <v>0</v>
      </c>
      <c r="R152" s="47">
        <f>SUMIF(コンシューマー!$B:$B,全体!$G152,コンシューマー!L:L)</f>
        <v>0</v>
      </c>
      <c r="S152" s="47">
        <f>SUMIF(コンシューマー!$B:$B,全体!$G152,コンシューマー!M:M)</f>
        <v>0</v>
      </c>
      <c r="T152" s="47">
        <f>SUMIF(コンシューマー!$B:$B,全体!$G152,コンシューマー!N:N)</f>
        <v>0</v>
      </c>
      <c r="U152" s="47">
        <f>SUMIF(コンシューマー!$B:$B,全体!$G152,コンシューマー!O:O)</f>
        <v>0</v>
      </c>
      <c r="V152" s="47">
        <f>SUMIF(コンシューマー!$B:$B,全体!$G152,コンシューマー!P:P)</f>
        <v>0</v>
      </c>
      <c r="W152" s="47">
        <f>SUMIF(コンシューマー!$B:$B,全体!$G152,コンシューマー!Q:Q)</f>
        <v>0</v>
      </c>
      <c r="X152" s="47">
        <f>SUMIF(コンシューマー!$B:$B,全体!$G152,コンシューマー!R:R)</f>
        <v>0</v>
      </c>
      <c r="Y152" s="47">
        <f>SUMIF(コンシューマー!$B:$B,全体!$G152,コンシューマー!S:S)</f>
        <v>0</v>
      </c>
      <c r="Z152" s="47">
        <f>SUMIF(コンシューマー!$B:$B,全体!$G152,コンシューマー!T:T)</f>
        <v>0</v>
      </c>
      <c r="AA152" s="47">
        <f>SUMIF(コンシューマー!$B:$B,全体!$G152,コンシューマー!U:U)</f>
        <v>0</v>
      </c>
      <c r="AB152" s="47">
        <f>SUMIF(コンシューマー!$B:$B,全体!$G152,コンシューマー!V:V)</f>
        <v>0</v>
      </c>
      <c r="AC152" s="47">
        <f>SUMIF(コンシューマー!$B:$B,全体!$G152,コンシューマー!W:W)</f>
        <v>0</v>
      </c>
      <c r="AD152" s="47">
        <f>SUMIF(コンシューマー!$B:$B,全体!$G152,コンシューマー!X:X)</f>
        <v>0</v>
      </c>
      <c r="AE152" s="47">
        <f>SUMIF(コンシューマー!$B:$B,全体!$G152,コンシューマー!Y:Y)</f>
        <v>0</v>
      </c>
      <c r="AF152" s="47">
        <f>SUMIF(コンシューマー!$B:$B,全体!$G152,コンシューマー!Z:Z)</f>
        <v>0</v>
      </c>
      <c r="AG152" s="47">
        <f>SUMIF(コンシューマー!$B:$B,全体!$G152,コンシューマー!AA:AA)</f>
        <v>0</v>
      </c>
      <c r="AH152" s="47"/>
      <c r="AI152" s="47">
        <v>185</v>
      </c>
      <c r="AJ152" s="47"/>
      <c r="AK152" s="47">
        <v>67</v>
      </c>
      <c r="AL152" s="47">
        <v>67.741935483870975</v>
      </c>
      <c r="AM152" s="47">
        <v>1</v>
      </c>
      <c r="AN152" s="47">
        <v>6</v>
      </c>
      <c r="AO152" s="47">
        <v>132</v>
      </c>
      <c r="AP152" s="47">
        <v>-1</v>
      </c>
      <c r="AQ152" s="47">
        <v>2</v>
      </c>
      <c r="AR152" s="47">
        <f>SUMIF(結果貼付!$A:$A,G152,結果貼付!$D:$D)</f>
        <v>0</v>
      </c>
      <c r="AS152" s="47">
        <f t="shared" si="47"/>
        <v>0</v>
      </c>
      <c r="AT152" s="85">
        <f>SUM(SUMIF(コンシューマー!$B:$B,全体!$G152,コンシューマー!AO:AO),SUMIF(コマーシャル!$B:$B,全体!$G152,コマーシャル!AK:AK))</f>
        <v>0</v>
      </c>
      <c r="AU152" s="85">
        <f>SUM(SUMIF(コンシューマー!$B:$B,全体!$G152,コンシューマー!AP:AP),SUMIF(コマーシャル!$B:$B,全体!$G152,コマーシャル!AL:AL))</f>
        <v>0</v>
      </c>
      <c r="AV152" s="85">
        <f>SUM(SUMIF(コンシューマー!$B:$B,全体!$G152,コンシューマー!AQ:AQ),SUMIF(コマーシャル!$B:$B,全体!$G152,コマーシャル!AM:AM))</f>
        <v>0</v>
      </c>
      <c r="AW152" s="85">
        <f>SUM(SUMIF(コンシューマー!$B:$B,全体!$G152,コンシューマー!AR:AR),SUMIF(コマーシャル!$B:$B,全体!$G152,コマーシャル!AN:AN))</f>
        <v>0</v>
      </c>
      <c r="AX152" s="85">
        <f>SUM(SUMIF(コンシューマー!$B:$B,全体!$G152,コンシューマー!AS:AS),SUMIF(コマーシャル!$B:$B,全体!$G152,コマーシャル!AO:AO))</f>
        <v>0</v>
      </c>
      <c r="AY152" s="85">
        <f>SUM(SUMIF(コンシューマー!$B:$B,全体!$G152,コンシューマー!AT:AT),SUMIF(コマーシャル!$B:$B,全体!$G152,コマーシャル!AP:AP))</f>
        <v>0</v>
      </c>
    </row>
    <row r="153" spans="1:52" ht="18.75" outlineLevel="1">
      <c r="A153" s="42">
        <f>SUMIFS(SAP貼付!K:K,SAP貼付!C:C,全体!G153)</f>
        <v>5992</v>
      </c>
      <c r="B153" s="42">
        <f>SUMIFS(VGAMBFCST貼付!D:D,VGAMBFCST貼付!B:B,G153,VGAMBFCST貼付!C:C,全体!$B$20)</f>
        <v>15120</v>
      </c>
      <c r="C153" s="42">
        <f>SUMIFS(VGAMBFCST貼付!D:D,VGAMBFCST貼付!B:B,G153,VGAMBFCST貼付!C:C,全体!$C$20)</f>
        <v>0</v>
      </c>
      <c r="D153" s="42">
        <f>SUM(A153:C153)</f>
        <v>21112</v>
      </c>
      <c r="E153" s="42" t="str">
        <f>IFERROR(D153-SUM(#REF!)," ")</f>
        <v xml:space="preserve"> </v>
      </c>
      <c r="G153" s="13" t="s">
        <v>208</v>
      </c>
      <c r="H153" s="13" t="str">
        <f>IFERROR(IF(MATCH($G153,コンシューマー!B:B,0),"Y"),"-")</f>
        <v>Y</v>
      </c>
      <c r="I153" s="13" t="str">
        <f>IFERROR(IF(MATCH($G153,コマーシャル!B:B,0),"Y"),"-")</f>
        <v>Y</v>
      </c>
      <c r="J153" s="47">
        <f>SUMIF(コンシューマー!$B:$B,全体!$G153,コンシューマー!D:D)</f>
        <v>0</v>
      </c>
      <c r="K153" s="47">
        <f>SUMIF(コンシューマー!$B:$B,全体!$G153,コンシューマー!E:E)</f>
        <v>0</v>
      </c>
      <c r="L153" s="47">
        <f>SUMIF(コンシューマー!$B:$B,全体!$G153,コンシューマー!F:F)</f>
        <v>0</v>
      </c>
      <c r="M153" s="47">
        <f>SUMIF(コンシューマー!$B:$B,全体!$G153,コンシューマー!G:G)</f>
        <v>0</v>
      </c>
      <c r="N153" s="47">
        <f>SUMIF(コンシューマー!$B:$B,全体!$G153,コンシューマー!H:H)</f>
        <v>0</v>
      </c>
      <c r="O153" s="47">
        <f>SUMIF(コンシューマー!$B:$B,全体!$G153,コンシューマー!I:I)</f>
        <v>0</v>
      </c>
      <c r="P153" s="47">
        <f>SUMIF(コンシューマー!$B:$B,全体!$G153,コンシューマー!J:J)</f>
        <v>0</v>
      </c>
      <c r="Q153" s="47">
        <f>SUMIF(コンシューマー!$B:$B,全体!$G153,コンシューマー!K:K)</f>
        <v>0</v>
      </c>
      <c r="R153" s="47">
        <f>SUMIF(コンシューマー!$B:$B,全体!$G153,コンシューマー!L:L)</f>
        <v>0</v>
      </c>
      <c r="S153" s="47">
        <f>SUMIF(コンシューマー!$B:$B,全体!$G153,コンシューマー!M:M)</f>
        <v>0</v>
      </c>
      <c r="T153" s="47">
        <f>SUMIF(コンシューマー!$B:$B,全体!$G153,コンシューマー!N:N)</f>
        <v>0</v>
      </c>
      <c r="U153" s="47">
        <f>SUMIF(コンシューマー!$B:$B,全体!$G153,コンシューマー!O:O)</f>
        <v>0</v>
      </c>
      <c r="V153" s="47">
        <f>SUMIF(コンシューマー!$B:$B,全体!$G153,コンシューマー!P:P)</f>
        <v>0</v>
      </c>
      <c r="W153" s="47">
        <f>SUMIF(コンシューマー!$B:$B,全体!$G153,コンシューマー!Q:Q)</f>
        <v>0</v>
      </c>
      <c r="X153" s="47">
        <f>SUMIF(コンシューマー!$B:$B,全体!$G153,コンシューマー!R:R)</f>
        <v>0</v>
      </c>
      <c r="Y153" s="47">
        <f>SUMIF(コンシューマー!$B:$B,全体!$G153,コンシューマー!S:S)</f>
        <v>3766</v>
      </c>
      <c r="Z153" s="47">
        <f>SUMIF(コンシューマー!$B:$B,全体!$G153,コンシューマー!T:T)</f>
        <v>3070</v>
      </c>
      <c r="AA153" s="47">
        <f>SUMIF(コンシューマー!$B:$B,全体!$G153,コンシューマー!U:U)</f>
        <v>5864</v>
      </c>
      <c r="AB153" s="47">
        <f>SUMIF(コンシューマー!$B:$B,全体!$G153,コンシューマー!V:V)</f>
        <v>7272</v>
      </c>
      <c r="AC153" s="47">
        <f>SUMIF(コンシューマー!$B:$B,全体!$G153,コンシューマー!W:W)</f>
        <v>5995</v>
      </c>
      <c r="AD153" s="47">
        <f>SUMIF(コンシューマー!$B:$B,全体!$G153,コンシューマー!X:X)</f>
        <v>3851</v>
      </c>
      <c r="AE153" s="47">
        <f>SUMIF(コンシューマー!$B:$B,全体!$G153,コンシューマー!Y:Y)</f>
        <v>2737</v>
      </c>
      <c r="AF153" s="47">
        <f>SUMIF(コンシューマー!$B:$B,全体!$G153,コンシューマー!Z:Z)</f>
        <v>3145</v>
      </c>
      <c r="AG153" s="47">
        <f>SUMIF(コンシューマー!$B:$B,全体!$G153,コンシューマー!AA:AA)</f>
        <v>2980</v>
      </c>
      <c r="AH153" s="47"/>
      <c r="AI153" s="47">
        <v>2132</v>
      </c>
      <c r="AJ153" s="47"/>
      <c r="AK153" s="47">
        <v>1511</v>
      </c>
      <c r="AL153" s="47">
        <v>1623.8709677419356</v>
      </c>
      <c r="AM153" s="47">
        <v>2121.1850000000004</v>
      </c>
      <c r="AN153" s="47">
        <v>893</v>
      </c>
      <c r="AO153" s="47">
        <v>953</v>
      </c>
      <c r="AP153" s="47">
        <v>1285</v>
      </c>
      <c r="AQ153" s="47">
        <v>602</v>
      </c>
      <c r="AR153" s="47">
        <f>SUMIF(結果貼付!$A:$A,G153,結果貼付!$D:$D)</f>
        <v>26</v>
      </c>
      <c r="AS153" s="47">
        <f t="shared" si="47"/>
        <v>55.714285714285715</v>
      </c>
      <c r="AT153" s="85">
        <f>SUM(SUMIF(コンシューマー!$B:$B,全体!$G153,コンシューマー!AO:AO),SUMIF(コマーシャル!$B:$B,全体!$G153,コマーシャル!AK:AK))</f>
        <v>0</v>
      </c>
      <c r="AU153" s="85">
        <f>SUM(SUMIF(コンシューマー!$B:$B,全体!$G153,コンシューマー!AP:AP),SUMIF(コマーシャル!$B:$B,全体!$G153,コマーシャル!AL:AL))</f>
        <v>0</v>
      </c>
      <c r="AV153" s="85">
        <f>SUM(SUMIF(コンシューマー!$B:$B,全体!$G153,コンシューマー!AQ:AQ),SUMIF(コマーシャル!$B:$B,全体!$G153,コマーシャル!AM:AM))</f>
        <v>0</v>
      </c>
      <c r="AW153" s="85">
        <f>SUM(SUMIF(コンシューマー!$B:$B,全体!$G153,コンシューマー!AR:AR),SUMIF(コマーシャル!$B:$B,全体!$G153,コマーシャル!AN:AN))</f>
        <v>0</v>
      </c>
      <c r="AX153" s="85">
        <f>SUM(SUMIF(コンシューマー!$B:$B,全体!$G153,コンシューマー!AS:AS),SUMIF(コマーシャル!$B:$B,全体!$G153,コマーシャル!AO:AO))</f>
        <v>0</v>
      </c>
      <c r="AY153" s="85">
        <f>SUM(SUMIF(コンシューマー!$B:$B,全体!$G153,コンシューマー!AT:AT),SUMIF(コマーシャル!$B:$B,全体!$G153,コマーシャル!AP:AP))</f>
        <v>0</v>
      </c>
    </row>
    <row r="154" spans="1:52" ht="18.75" outlineLevel="1">
      <c r="A154" s="408"/>
      <c r="B154" s="408"/>
      <c r="C154" s="408"/>
      <c r="D154" s="408"/>
      <c r="E154" s="408"/>
      <c r="G154" s="13" t="s">
        <v>209</v>
      </c>
      <c r="H154" s="13" t="str">
        <f>IFERROR(IF(MATCH($G154,コンシューマー!B:B,0),"Y"),"-")</f>
        <v>Y</v>
      </c>
      <c r="I154" s="13" t="str">
        <f>IFERROR(IF(MATCH($G154,コマーシャル!B:B,0),"Y"),"-")</f>
        <v>-</v>
      </c>
      <c r="J154" s="47">
        <f>SUMIF(コンシューマー!$B:$B,全体!$G154,コンシューマー!D:D)</f>
        <v>0</v>
      </c>
      <c r="K154" s="47">
        <f>SUMIF(コンシューマー!$B:$B,全体!$G154,コンシューマー!E:E)</f>
        <v>0</v>
      </c>
      <c r="L154" s="47">
        <f>SUMIF(コンシューマー!$B:$B,全体!$G154,コンシューマー!F:F)</f>
        <v>0</v>
      </c>
      <c r="M154" s="47">
        <f>SUMIF(コンシューマー!$B:$B,全体!$G154,コンシューマー!G:G)</f>
        <v>0</v>
      </c>
      <c r="N154" s="47">
        <f>SUMIF(コンシューマー!$B:$B,全体!$G154,コンシューマー!H:H)</f>
        <v>0</v>
      </c>
      <c r="O154" s="47">
        <f>SUMIF(コンシューマー!$B:$B,全体!$G154,コンシューマー!I:I)</f>
        <v>0</v>
      </c>
      <c r="P154" s="47">
        <f>SUMIF(コンシューマー!$B:$B,全体!$G154,コンシューマー!J:J)</f>
        <v>0</v>
      </c>
      <c r="Q154" s="47">
        <f>SUMIF(コンシューマー!$B:$B,全体!$G154,コンシューマー!K:K)</f>
        <v>0</v>
      </c>
      <c r="R154" s="47">
        <f>SUMIF(コンシューマー!$B:$B,全体!$G154,コンシューマー!L:L)</f>
        <v>0</v>
      </c>
      <c r="S154" s="47">
        <f>SUMIF(コンシューマー!$B:$B,全体!$G154,コンシューマー!M:M)</f>
        <v>0</v>
      </c>
      <c r="T154" s="47">
        <f>SUMIF(コンシューマー!$B:$B,全体!$G154,コンシューマー!N:N)</f>
        <v>0</v>
      </c>
      <c r="U154" s="47">
        <f>SUMIF(コンシューマー!$B:$B,全体!$G154,コンシューマー!O:O)</f>
        <v>0</v>
      </c>
      <c r="V154" s="47">
        <f>SUMIF(コンシューマー!$B:$B,全体!$G154,コンシューマー!P:P)</f>
        <v>0</v>
      </c>
      <c r="W154" s="47">
        <f>SUMIF(コンシューマー!$B:$B,全体!$G154,コンシューマー!Q:Q)</f>
        <v>0</v>
      </c>
      <c r="X154" s="47">
        <f>SUMIF(コンシューマー!$B:$B,全体!$G154,コンシューマー!R:R)</f>
        <v>0</v>
      </c>
      <c r="Y154" s="47">
        <f>SUMIF(コンシューマー!$B:$B,全体!$G154,コンシューマー!S:S)</f>
        <v>0</v>
      </c>
      <c r="Z154" s="47">
        <f>SUMIF(コンシューマー!$B:$B,全体!$G154,コンシューマー!T:T)</f>
        <v>0</v>
      </c>
      <c r="AA154" s="47">
        <f>SUMIF(コンシューマー!$B:$B,全体!$G154,コンシューマー!U:U)</f>
        <v>0</v>
      </c>
      <c r="AB154" s="47">
        <f>SUMIF(コンシューマー!$B:$B,全体!$G154,コンシューマー!V:V)</f>
        <v>0</v>
      </c>
      <c r="AC154" s="47">
        <f>SUMIF(コンシューマー!$B:$B,全体!$G154,コンシューマー!W:W)</f>
        <v>0</v>
      </c>
      <c r="AD154" s="47">
        <f>SUMIF(コンシューマー!$B:$B,全体!$G154,コンシューマー!X:X)</f>
        <v>0</v>
      </c>
      <c r="AE154" s="47">
        <f>SUMIF(コンシューマー!$B:$B,全体!$G154,コンシューマー!Y:Y)</f>
        <v>0</v>
      </c>
      <c r="AF154" s="47">
        <f>SUMIF(コンシューマー!$B:$B,全体!$G154,コンシューマー!Z:Z)</f>
        <v>0</v>
      </c>
      <c r="AG154" s="47">
        <f>SUMIF(コンシューマー!$B:$B,全体!$G154,コンシューマー!AA:AA)</f>
        <v>0</v>
      </c>
      <c r="AH154" s="109"/>
      <c r="AI154" s="47"/>
      <c r="AJ154" s="47"/>
      <c r="AK154" s="47"/>
      <c r="AL154" s="47"/>
      <c r="AM154" s="47">
        <v>0</v>
      </c>
      <c r="AN154" s="47">
        <v>0</v>
      </c>
      <c r="AO154" s="47">
        <v>0</v>
      </c>
      <c r="AP154" s="47">
        <v>0</v>
      </c>
      <c r="AQ154" s="47">
        <v>662</v>
      </c>
      <c r="AR154" s="47">
        <f>SUMIF(結果貼付!$A:$A,G154,結果貼付!$D:$D)</f>
        <v>178</v>
      </c>
      <c r="AS154" s="47">
        <f t="shared" si="47"/>
        <v>381.42857142857139</v>
      </c>
      <c r="AT154" s="85">
        <f>SUM(SUMIF(コンシューマー!$B:$B,全体!$G154,コンシューマー!AO:AO),SUMIF(コマーシャル!$B:$B,全体!$G154,コマーシャル!AK:AK))</f>
        <v>468</v>
      </c>
      <c r="AU154" s="85">
        <f>SUM(SUMIF(コンシューマー!$B:$B,全体!$G154,コンシューマー!AP:AP),SUMIF(コマーシャル!$B:$B,全体!$G154,コマーシャル!AL:AL))</f>
        <v>561.6</v>
      </c>
      <c r="AV154" s="85">
        <f>SUM(SUMIF(コンシューマー!$B:$B,全体!$G154,コンシューマー!AQ:AQ),SUMIF(コマーシャル!$B:$B,全体!$G154,コマーシャル!AM:AM))</f>
        <v>475.93049938462684</v>
      </c>
      <c r="AW154" s="85">
        <f>SUM(SUMIF(コンシューマー!$B:$B,全体!$G154,コンシューマー!AR:AR),SUMIF(コマーシャル!$B:$B,全体!$G154,コマーシャル!AN:AN))</f>
        <v>466.52616566590831</v>
      </c>
      <c r="AX154" s="85">
        <f>SUM(SUMIF(コンシューマー!$B:$B,全体!$G154,コンシューマー!AS:AS),SUMIF(コマーシャル!$B:$B,全体!$G154,コマーシャル!AO:AO))</f>
        <v>404.14757617573565</v>
      </c>
      <c r="AY154" s="85">
        <f>SUM(SUMIF(コンシューマー!$B:$B,全体!$G154,コンシューマー!AT:AT),SUMIF(コマーシャル!$B:$B,全体!$G154,コマーシャル!AP:AP))</f>
        <v>400.50732405922503</v>
      </c>
    </row>
    <row r="155" spans="1:52" ht="19.5" outlineLevel="1" thickBot="1">
      <c r="A155" s="51">
        <f>SUMIFS(SAP貼付!K:K,SAP貼付!C:C,全体!G155)</f>
        <v>0</v>
      </c>
      <c r="B155" s="51">
        <f>SUMIFS(VGAMBFCST貼付!D:D,VGAMBFCST貼付!B:B,G155,VGAMBFCST貼付!C:C,全体!$B$20)</f>
        <v>10560</v>
      </c>
      <c r="C155" s="51">
        <f>SUMIFS(VGAMBFCST貼付!D:D,VGAMBFCST貼付!B:B,G155,VGAMBFCST貼付!C:C,全体!$C$20)</f>
        <v>5760</v>
      </c>
      <c r="D155" s="51">
        <f>SUM(A155:C155)</f>
        <v>16320</v>
      </c>
      <c r="E155" s="51" t="str">
        <f>IFERROR(D155-SUM(#REF!)," ")</f>
        <v xml:space="preserve"> </v>
      </c>
      <c r="G155" s="21" t="s">
        <v>210</v>
      </c>
      <c r="H155" s="21" t="str">
        <f>IFERROR(IF(MATCH($G155,コンシューマー!B:B,0),"Y"),"-")</f>
        <v>Y</v>
      </c>
      <c r="I155" s="21" t="str">
        <f>IFERROR(IF(MATCH($G155,コマーシャル!B:B,0),"Y"),"-")</f>
        <v>Y</v>
      </c>
      <c r="J155" s="89">
        <f>SUMIF(コンシューマー!$B:$B,全体!$G155,コンシューマー!D:D)</f>
        <v>0</v>
      </c>
      <c r="K155" s="89">
        <f>SUMIF(コンシューマー!$B:$B,全体!$G155,コンシューマー!E:E)</f>
        <v>0</v>
      </c>
      <c r="L155" s="89">
        <f>SUMIF(コンシューマー!$B:$B,全体!$G155,コンシューマー!F:F)</f>
        <v>0</v>
      </c>
      <c r="M155" s="89">
        <f>SUMIF(コンシューマー!$B:$B,全体!$G155,コンシューマー!G:G)</f>
        <v>0</v>
      </c>
      <c r="N155" s="89">
        <f>SUMIF(コンシューマー!$B:$B,全体!$G155,コンシューマー!H:H)</f>
        <v>0</v>
      </c>
      <c r="O155" s="89">
        <f>SUMIF(コンシューマー!$B:$B,全体!$G155,コンシューマー!I:I)</f>
        <v>0</v>
      </c>
      <c r="P155" s="89">
        <f>SUMIF(コンシューマー!$B:$B,全体!$G155,コンシューマー!J:J)</f>
        <v>0</v>
      </c>
      <c r="Q155" s="89">
        <f>SUMIF(コンシューマー!$B:$B,全体!$G155,コンシューマー!K:K)</f>
        <v>0</v>
      </c>
      <c r="R155" s="89">
        <f>SUMIF(コンシューマー!$B:$B,全体!$G155,コンシューマー!L:L)</f>
        <v>0</v>
      </c>
      <c r="S155" s="89">
        <f>SUMIF(コンシューマー!$B:$B,全体!$G155,コンシューマー!M:M)</f>
        <v>0</v>
      </c>
      <c r="T155" s="89">
        <f>SUMIF(コンシューマー!$B:$B,全体!$G155,コンシューマー!N:N)</f>
        <v>0</v>
      </c>
      <c r="U155" s="89">
        <f>SUMIF(コンシューマー!$B:$B,全体!$G155,コンシューマー!O:O)</f>
        <v>2572</v>
      </c>
      <c r="V155" s="89">
        <f>SUMIF(コンシューマー!$B:$B,全体!$G155,コンシューマー!P:P)</f>
        <v>51</v>
      </c>
      <c r="W155" s="89">
        <f>SUMIF(コンシューマー!$B:$B,全体!$G155,コンシューマー!Q:Q)</f>
        <v>1825</v>
      </c>
      <c r="X155" s="89">
        <f>SUMIF(コンシューマー!$B:$B,全体!$G155,コンシューマー!R:R)</f>
        <v>2330</v>
      </c>
      <c r="Y155" s="89">
        <f>SUMIF(コンシューマー!$B:$B,全体!$G155,コンシューマー!S:S)</f>
        <v>1816</v>
      </c>
      <c r="Z155" s="89">
        <f>SUMIF(コンシューマー!$B:$B,全体!$G155,コンシューマー!T:T)</f>
        <v>3020</v>
      </c>
      <c r="AA155" s="89">
        <f>SUMIF(コンシューマー!$B:$B,全体!$G155,コンシューマー!U:U)</f>
        <v>3000</v>
      </c>
      <c r="AB155" s="89">
        <f>SUMIF(コンシューマー!$B:$B,全体!$G155,コンシューマー!V:V)</f>
        <v>2989</v>
      </c>
      <c r="AC155" s="89">
        <f>SUMIF(コンシューマー!$B:$B,全体!$G155,コンシューマー!W:W)</f>
        <v>4129</v>
      </c>
      <c r="AD155" s="89">
        <f>SUMIF(コンシューマー!$B:$B,全体!$G155,コンシューマー!X:X)</f>
        <v>3641</v>
      </c>
      <c r="AE155" s="89">
        <f>SUMIF(コンシューマー!$B:$B,全体!$G155,コンシューマー!Y:Y)</f>
        <v>4122</v>
      </c>
      <c r="AF155" s="89">
        <f>SUMIF(コンシューマー!$B:$B,全体!$G155,コンシューマー!Z:Z)</f>
        <v>2607</v>
      </c>
      <c r="AG155" s="89">
        <f>SUMIF(コンシューマー!$B:$B,全体!$G155,コンシューマー!AA:AA)</f>
        <v>5758</v>
      </c>
      <c r="AH155" s="109"/>
      <c r="AI155" s="47">
        <v>4220</v>
      </c>
      <c r="AJ155" s="47"/>
      <c r="AK155" s="47">
        <v>260</v>
      </c>
      <c r="AL155" s="47">
        <v>104.51612903225806</v>
      </c>
      <c r="AM155" s="47">
        <v>0</v>
      </c>
      <c r="AN155" s="47">
        <v>39</v>
      </c>
      <c r="AO155" s="47">
        <v>74</v>
      </c>
      <c r="AP155" s="47">
        <v>-2</v>
      </c>
      <c r="AQ155" s="47">
        <v>45</v>
      </c>
      <c r="AR155" s="47">
        <f>SUMIF(結果貼付!$A:$A,G155,結果貼付!$D:$D)</f>
        <v>37</v>
      </c>
      <c r="AS155" s="47">
        <f t="shared" si="47"/>
        <v>79.285714285714278</v>
      </c>
      <c r="AT155" s="85">
        <f>SUM(SUMIF(コンシューマー!$B:$B,全体!$G155,コンシューマー!AO:AO),SUMIF(コマーシャル!$B:$B,全体!$G155,コマーシャル!AK:AK))</f>
        <v>10</v>
      </c>
      <c r="AU155" s="85">
        <f>SUM(SUMIF(コンシューマー!$B:$B,全体!$G155,コンシューマー!AP:AP),SUMIF(コマーシャル!$B:$B,全体!$G155,コマーシャル!AL:AL))</f>
        <v>10</v>
      </c>
      <c r="AV155" s="85">
        <f>SUM(SUMIF(コンシューマー!$B:$B,全体!$G155,コンシューマー!AQ:AQ),SUMIF(コマーシャル!$B:$B,全体!$G155,コマーシャル!AM:AM))</f>
        <v>10</v>
      </c>
      <c r="AW155" s="85">
        <f>SUM(SUMIF(コンシューマー!$B:$B,全体!$G155,コンシューマー!AR:AR),SUMIF(コマーシャル!$B:$B,全体!$G155,コマーシャル!AN:AN))</f>
        <v>10</v>
      </c>
      <c r="AX155" s="85">
        <f>SUM(SUMIF(コンシューマー!$B:$B,全体!$G155,コンシューマー!AS:AS),SUMIF(コマーシャル!$B:$B,全体!$G155,コマーシャル!AO:AO))</f>
        <v>10</v>
      </c>
      <c r="AY155" s="85">
        <f>SUM(SUMIF(コンシューマー!$B:$B,全体!$G155,コンシューマー!AT:AT),SUMIF(コマーシャル!$B:$B,全体!$G155,コマーシャル!AP:AP))</f>
        <v>10</v>
      </c>
      <c r="AZ155" s="11" t="s">
        <v>211</v>
      </c>
    </row>
    <row r="156" spans="1:52" ht="19.5" thickTop="1">
      <c r="A156" s="49">
        <f>SUM(A139:A155)</f>
        <v>6642</v>
      </c>
      <c r="B156" s="49">
        <f>SUM(B139:B155)</f>
        <v>62760</v>
      </c>
      <c r="C156" s="49">
        <f>SUM(C139:C155)</f>
        <v>42160</v>
      </c>
      <c r="D156" s="49">
        <f>SUM(A156:C156)</f>
        <v>111562</v>
      </c>
      <c r="E156" s="49">
        <f>SUM(E139:E155)</f>
        <v>0</v>
      </c>
      <c r="G156" s="10" t="s">
        <v>212</v>
      </c>
      <c r="H156" s="5"/>
      <c r="I156" s="2"/>
      <c r="J156" s="50">
        <f t="shared" ref="J156:AG156" si="48">SUM(J139:J155)</f>
        <v>0</v>
      </c>
      <c r="K156" s="50">
        <f t="shared" si="48"/>
        <v>0</v>
      </c>
      <c r="L156" s="50">
        <f t="shared" si="48"/>
        <v>0</v>
      </c>
      <c r="M156" s="50">
        <f t="shared" si="48"/>
        <v>0</v>
      </c>
      <c r="N156" s="50">
        <f t="shared" si="48"/>
        <v>0</v>
      </c>
      <c r="O156" s="50">
        <f t="shared" si="48"/>
        <v>0</v>
      </c>
      <c r="P156" s="50">
        <f t="shared" si="48"/>
        <v>0</v>
      </c>
      <c r="Q156" s="50">
        <f t="shared" si="48"/>
        <v>0</v>
      </c>
      <c r="R156" s="50">
        <f t="shared" si="48"/>
        <v>0</v>
      </c>
      <c r="S156" s="50">
        <f t="shared" si="48"/>
        <v>0</v>
      </c>
      <c r="T156" s="50">
        <f t="shared" si="48"/>
        <v>8</v>
      </c>
      <c r="U156" s="50">
        <f t="shared" si="48"/>
        <v>2869</v>
      </c>
      <c r="V156" s="50">
        <f t="shared" si="48"/>
        <v>982</v>
      </c>
      <c r="W156" s="50">
        <f t="shared" si="48"/>
        <v>4087</v>
      </c>
      <c r="X156" s="50">
        <f t="shared" si="48"/>
        <v>7351</v>
      </c>
      <c r="Y156" s="50">
        <f t="shared" si="48"/>
        <v>9096</v>
      </c>
      <c r="Z156" s="50">
        <f t="shared" si="48"/>
        <v>10742</v>
      </c>
      <c r="AA156" s="50">
        <f t="shared" si="48"/>
        <v>13864</v>
      </c>
      <c r="AB156" s="50">
        <f t="shared" si="48"/>
        <v>16617</v>
      </c>
      <c r="AC156" s="50">
        <f t="shared" si="48"/>
        <v>19645</v>
      </c>
      <c r="AD156" s="50">
        <f t="shared" si="48"/>
        <v>12722</v>
      </c>
      <c r="AE156" s="50">
        <f t="shared" si="48"/>
        <v>11172</v>
      </c>
      <c r="AF156" s="50">
        <f t="shared" si="48"/>
        <v>10140</v>
      </c>
      <c r="AG156" s="50">
        <f t="shared" si="48"/>
        <v>14970</v>
      </c>
      <c r="AH156" s="327"/>
      <c r="AI156" s="327">
        <v>10586</v>
      </c>
      <c r="AJ156" s="327"/>
      <c r="AK156" s="327">
        <v>7044</v>
      </c>
      <c r="AL156" s="327">
        <v>10364.516129032259</v>
      </c>
      <c r="AM156" s="327">
        <v>8385.7166666666672</v>
      </c>
      <c r="AN156" s="327">
        <v>3884</v>
      </c>
      <c r="AO156" s="327">
        <v>4411</v>
      </c>
      <c r="AP156" s="327">
        <v>4125</v>
      </c>
      <c r="AQ156" s="327">
        <v>4917</v>
      </c>
      <c r="AR156" s="327">
        <f>SUM(AR139:AR155)</f>
        <v>1920</v>
      </c>
      <c r="AS156" s="42">
        <f>SUM(AS139:AS155)</f>
        <v>4114.2857142857147</v>
      </c>
      <c r="AT156" s="85">
        <f>SUM(SUMIF(コンシューマー!$B:$B,全体!$G156,コンシューマー!AO:AO),SUMIF(コマーシャル!$B:$B,全体!$G156,コマーシャル!AK:AK))</f>
        <v>6111.3416729327309</v>
      </c>
      <c r="AU156" s="85">
        <f>SUM(SUMIF(コンシューマー!$B:$B,全体!$G156,コンシューマー!AP:AP),SUMIF(コマーシャル!$B:$B,全体!$G156,コマーシャル!AL:AL))</f>
        <v>5952.8650475192771</v>
      </c>
      <c r="AV156" s="85">
        <f>SUM(SUMIF(コンシューマー!$B:$B,全体!$G156,コンシューマー!AQ:AQ),SUMIF(コマーシャル!$B:$B,全体!$G156,コマーシャル!AM:AM))</f>
        <v>5166.2459042898299</v>
      </c>
      <c r="AW156" s="85">
        <f>SUM(SUMIF(コンシューマー!$B:$B,全体!$G156,コンシューマー!AR:AR),SUMIF(コマーシャル!$B:$B,全体!$G156,コマーシャル!AN:AN))</f>
        <v>5192.9898790189063</v>
      </c>
      <c r="AX156" s="85">
        <f>SUM(SUMIF(コンシューマー!$B:$B,全体!$G156,コンシューマー!AS:AS),SUMIF(コマーシャル!$B:$B,全体!$G156,コマーシャル!AO:AO))</f>
        <v>4719.6921185247793</v>
      </c>
      <c r="AY156" s="85">
        <f>SUM(SUMIF(コンシューマー!$B:$B,全体!$G156,コンシューマー!AT:AT),SUMIF(コマーシャル!$B:$B,全体!$G156,コマーシャル!AP:AP))</f>
        <v>4674.0317933631704</v>
      </c>
    </row>
    <row r="157" spans="1:52" ht="18.75">
      <c r="A157" s="59"/>
      <c r="B157" s="59"/>
      <c r="C157" s="59"/>
      <c r="D157" s="59"/>
      <c r="E157" s="59"/>
      <c r="G157" s="9"/>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317"/>
      <c r="AI157" s="317"/>
      <c r="AJ157" s="317"/>
      <c r="AK157" s="317"/>
      <c r="AL157" s="317"/>
      <c r="AM157" s="317"/>
      <c r="AN157" s="317"/>
      <c r="AO157" s="317"/>
      <c r="AP157" s="317"/>
      <c r="AQ157" s="317"/>
      <c r="AR157" s="317"/>
      <c r="AS157" s="18"/>
      <c r="AT157" s="85">
        <f>SUM(SUMIF(コンシューマー!$B:$B,全体!$G157,コンシューマー!AO:AO),SUMIF(コマーシャル!$B:$B,全体!$G157,コマーシャル!AK:AK))</f>
        <v>0</v>
      </c>
      <c r="AU157" s="85">
        <f>SUM(SUMIF(コンシューマー!$B:$B,全体!$G157,コンシューマー!AP:AP),SUMIF(コマーシャル!$B:$B,全体!$G157,コマーシャル!AL:AL))</f>
        <v>0</v>
      </c>
      <c r="AV157" s="85">
        <f>SUM(SUMIF(コンシューマー!$B:$B,全体!$G157,コンシューマー!AQ:AQ),SUMIF(コマーシャル!$B:$B,全体!$G157,コマーシャル!AM:AM))</f>
        <v>0</v>
      </c>
      <c r="AW157" s="85">
        <f>SUM(SUMIF(コンシューマー!$B:$B,全体!$G157,コンシューマー!AR:AR),SUMIF(コマーシャル!$B:$B,全体!$G157,コマーシャル!AN:AN))</f>
        <v>0</v>
      </c>
      <c r="AX157" s="85">
        <f>SUM(SUMIF(コンシューマー!$B:$B,全体!$G157,コンシューマー!AS:AS),SUMIF(コマーシャル!$B:$B,全体!$G157,コマーシャル!AO:AO))</f>
        <v>0</v>
      </c>
      <c r="AY157" s="85">
        <f>SUM(SUMIF(コンシューマー!$B:$B,全体!$G157,コンシューマー!AT:AT),SUMIF(コマーシャル!$B:$B,全体!$G157,コマーシャル!AP:AP))</f>
        <v>0</v>
      </c>
    </row>
    <row r="158" spans="1:52" ht="18.75" outlineLevel="1">
      <c r="A158" s="49">
        <f>SUMIFS(SAP貼付!K:K,SAP貼付!C:C,全体!G158)</f>
        <v>0</v>
      </c>
      <c r="B158" s="49">
        <f>SUMIFS(VGAMBFCST貼付!D:D,VGAMBFCST貼付!B:B,G158,VGAMBFCST貼付!C:C,全体!$B$20)</f>
        <v>0</v>
      </c>
      <c r="C158" s="49">
        <f>SUMIFS(VGAMBFCST貼付!D:D,VGAMBFCST貼付!B:B,G158,VGAMBFCST貼付!C:C,全体!$C$20)</f>
        <v>0</v>
      </c>
      <c r="D158" s="49">
        <f>SUM(A158:C158)</f>
        <v>0</v>
      </c>
      <c r="E158" s="49" t="str">
        <f>IFERROR(D158-SUM(#REF!)," ")</f>
        <v xml:space="preserve"> </v>
      </c>
      <c r="G158" s="20" t="s">
        <v>213</v>
      </c>
      <c r="H158" s="13" t="str">
        <f>IFERROR(IF(MATCH($G158,コンシューマー!B:B,0),"Y"),"-")</f>
        <v>Y</v>
      </c>
      <c r="I158" s="4" t="str">
        <f>IFERROR(IF(MATCH($G158,コマーシャル!B:B,0),"Y"),"-")</f>
        <v>Y</v>
      </c>
      <c r="J158" s="104">
        <f>SUMIF(コンシューマー!$B:$B,全体!$G158,コンシューマー!D:D)</f>
        <v>0</v>
      </c>
      <c r="K158" s="104">
        <f>SUMIF(コンシューマー!$B:$B,全体!$G158,コンシューマー!E:E)</f>
        <v>0</v>
      </c>
      <c r="L158" s="104">
        <f>SUMIF(コンシューマー!$B:$B,全体!$G158,コンシューマー!F:F)</f>
        <v>0</v>
      </c>
      <c r="M158" s="104">
        <f>SUMIF(コンシューマー!$B:$B,全体!$G158,コンシューマー!G:G)</f>
        <v>0</v>
      </c>
      <c r="N158" s="104">
        <f>SUMIF(コンシューマー!$B:$B,全体!$G158,コンシューマー!H:H)</f>
        <v>0</v>
      </c>
      <c r="O158" s="104">
        <f>SUMIF(コンシューマー!$B:$B,全体!$G158,コンシューマー!I:I)</f>
        <v>0</v>
      </c>
      <c r="P158" s="104">
        <f>SUMIF(コンシューマー!$B:$B,全体!$G158,コンシューマー!J:J)</f>
        <v>0</v>
      </c>
      <c r="Q158" s="104">
        <f>SUMIF(コンシューマー!$B:$B,全体!$G158,コンシューマー!K:K)</f>
        <v>0</v>
      </c>
      <c r="R158" s="104">
        <f>SUMIF(コンシューマー!$B:$B,全体!$G158,コンシューマー!L:L)</f>
        <v>0</v>
      </c>
      <c r="S158" s="104">
        <f>SUMIF(コンシューマー!$B:$B,全体!$G158,コンシューマー!M:M)</f>
        <v>0</v>
      </c>
      <c r="T158" s="104">
        <f>SUMIF(コンシューマー!$B:$B,全体!$G158,コンシューマー!N:N)</f>
        <v>0</v>
      </c>
      <c r="U158" s="104">
        <f>SUMIF(コンシューマー!$B:$B,全体!$G158,コンシューマー!O:O)</f>
        <v>0</v>
      </c>
      <c r="V158" s="104">
        <f>SUMIF(コンシューマー!$B:$B,全体!$G158,コンシューマー!P:P)</f>
        <v>0</v>
      </c>
      <c r="W158" s="104">
        <f>SUMIF(コンシューマー!$B:$B,全体!$G158,コンシューマー!Q:Q)</f>
        <v>0</v>
      </c>
      <c r="X158" s="104">
        <f>SUMIF(コンシューマー!$B:$B,全体!$G158,コンシューマー!R:R)</f>
        <v>0</v>
      </c>
      <c r="Y158" s="104">
        <f>SUMIF(コンシューマー!$B:$B,全体!$G158,コンシューマー!S:S)</f>
        <v>0</v>
      </c>
      <c r="Z158" s="104">
        <f>SUMIF(コンシューマー!$B:$B,全体!$G158,コンシューマー!T:T)</f>
        <v>0</v>
      </c>
      <c r="AA158" s="104">
        <f>SUMIF(コンシューマー!$B:$B,全体!$G158,コンシューマー!U:U)</f>
        <v>8</v>
      </c>
      <c r="AB158" s="104">
        <f>SUMIF(コンシューマー!$B:$B,全体!$G158,コンシューマー!V:V)</f>
        <v>409</v>
      </c>
      <c r="AC158" s="104">
        <f>SUMIF(コンシューマー!$B:$B,全体!$G158,コンシューマー!W:W)</f>
        <v>278</v>
      </c>
      <c r="AD158" s="104">
        <f>SUMIF(コンシューマー!$B:$B,全体!$G158,コンシューマー!X:X)</f>
        <v>243</v>
      </c>
      <c r="AE158" s="104">
        <f>SUMIF(コンシューマー!$B:$B,全体!$G158,コンシューマー!Y:Y)</f>
        <v>192</v>
      </c>
      <c r="AF158" s="104">
        <f>SUMIF(コンシューマー!$B:$B,全体!$G158,コンシューマー!Z:Z)</f>
        <v>103</v>
      </c>
      <c r="AG158" s="104">
        <f>SUMIF(コンシューマー!$B:$B,全体!$G158,コンシューマー!AA:AA)</f>
        <v>291</v>
      </c>
      <c r="AH158" s="104"/>
      <c r="AI158" s="47">
        <v>134</v>
      </c>
      <c r="AJ158" s="47"/>
      <c r="AK158" s="47">
        <v>173</v>
      </c>
      <c r="AL158" s="47">
        <v>315.48387096774195</v>
      </c>
      <c r="AM158" s="47">
        <v>176</v>
      </c>
      <c r="AN158" s="47">
        <v>35</v>
      </c>
      <c r="AO158" s="47">
        <v>91</v>
      </c>
      <c r="AP158" s="47">
        <v>266</v>
      </c>
      <c r="AQ158" s="47">
        <v>274</v>
      </c>
      <c r="AR158" s="47">
        <f>SUMIF(結果貼付!$A:$A,G158,結果貼付!$D:$D)</f>
        <v>126</v>
      </c>
      <c r="AS158" s="47">
        <f>(AR158/AS$2)*AS$1</f>
        <v>270</v>
      </c>
      <c r="AT158" s="85">
        <f>SUM(SUMIF(コンシューマー!$B:$B,全体!$G158,コンシューマー!AO:AO),SUMIF(コマーシャル!$B:$B,全体!$G158,コマーシャル!AK:AK))</f>
        <v>238</v>
      </c>
      <c r="AU158" s="85">
        <f>SUM(SUMIF(コンシューマー!$B:$B,全体!$G158,コンシューマー!AP:AP),SUMIF(コマーシャル!$B:$B,全体!$G158,コマーシャル!AL:AL))</f>
        <v>198</v>
      </c>
      <c r="AV158" s="85">
        <f>SUM(SUMIF(コンシューマー!$B:$B,全体!$G158,コンシューマー!AQ:AQ),SUMIF(コマーシャル!$B:$B,全体!$G158,コマーシャル!AM:AM))</f>
        <v>78</v>
      </c>
      <c r="AW158" s="85">
        <f>SUM(SUMIF(コンシューマー!$B:$B,全体!$G158,コンシューマー!AR:AR),SUMIF(コマーシャル!$B:$B,全体!$G158,コマーシャル!AN:AN))</f>
        <v>76.518008344042101</v>
      </c>
      <c r="AX158" s="85">
        <f>SUM(SUMIF(コンシューマー!$B:$B,全体!$G158,コンシューマー!AS:AS),SUMIF(コマーシャル!$B:$B,全体!$G158,コマーシャル!AO:AO))</f>
        <v>71.688013801116057</v>
      </c>
      <c r="AY158" s="85">
        <f>SUM(SUMIF(コンシューマー!$B:$B,全体!$G158,コンシューマー!AT:AT),SUMIF(コマーシャル!$B:$B,全体!$G158,コマーシャル!AP:AP))</f>
        <v>71.114360906226352</v>
      </c>
    </row>
    <row r="159" spans="1:52" ht="18.75" outlineLevel="1">
      <c r="A159" s="49"/>
      <c r="B159" s="49"/>
      <c r="C159" s="49"/>
      <c r="D159" s="49"/>
      <c r="E159" s="49"/>
      <c r="G159" s="20" t="s">
        <v>214</v>
      </c>
      <c r="H159" s="13" t="str">
        <f>IFERROR(IF(MATCH($G159,コンシューマー!B:B,0),"Y"),"-")</f>
        <v>Y</v>
      </c>
      <c r="I159" s="4" t="str">
        <f>IFERROR(IF(MATCH($G159,コマーシャル!B:B,0),"Y"),"-")</f>
        <v>Y</v>
      </c>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47">
        <v>0</v>
      </c>
      <c r="AJ159" s="47"/>
      <c r="AK159" s="47">
        <v>0</v>
      </c>
      <c r="AL159" s="47">
        <v>0</v>
      </c>
      <c r="AM159" s="47">
        <v>0</v>
      </c>
      <c r="AN159" s="47">
        <v>0</v>
      </c>
      <c r="AO159" s="47">
        <v>0</v>
      </c>
      <c r="AP159" s="47">
        <v>7</v>
      </c>
      <c r="AQ159" s="47">
        <v>14</v>
      </c>
      <c r="AR159" s="47">
        <f>SUMIF(結果貼付!$A:$A,G159,結果貼付!$D:$D)</f>
        <v>6</v>
      </c>
      <c r="AS159" s="47">
        <f t="shared" ref="AS159:AS172" si="49">(AR159/AS$2)*AS$1</f>
        <v>12.857142857142856</v>
      </c>
      <c r="AT159" s="85">
        <f>SUM(SUMIF(コンシューマー!$B:$B,全体!$G159,コンシューマー!AO:AO),SUMIF(コマーシャル!$B:$B,全体!$G159,コマーシャル!AK:AK))</f>
        <v>46</v>
      </c>
      <c r="AU159" s="85">
        <f>SUM(SUMIF(コンシューマー!$B:$B,全体!$G159,コンシューマー!AP:AP),SUMIF(コマーシャル!$B:$B,全体!$G159,コマーシャル!AL:AL))</f>
        <v>55</v>
      </c>
      <c r="AV159" s="85">
        <f>SUM(SUMIF(コンシューマー!$B:$B,全体!$G159,コンシューマー!AQ:AQ),SUMIF(コマーシャル!$B:$B,全体!$G159,コマーシャル!AM:AM))</f>
        <v>48</v>
      </c>
      <c r="AW159" s="85">
        <f>SUM(SUMIF(コンシューマー!$B:$B,全体!$G159,コンシューマー!AR:AR),SUMIF(コマーシャル!$B:$B,全体!$G159,コマーシャル!AN:AN))</f>
        <v>16</v>
      </c>
      <c r="AX159" s="85">
        <f>SUM(SUMIF(コンシューマー!$B:$B,全体!$G159,コンシューマー!AS:AS),SUMIF(コマーシャル!$B:$B,全体!$G159,コマーシャル!AO:AO))</f>
        <v>15.197748026829728</v>
      </c>
      <c r="AY159" s="85">
        <f>SUM(SUMIF(コンシューマー!$B:$B,全体!$G159,コンシューマー!AT:AT),SUMIF(コマーシャル!$B:$B,全体!$G159,コマーシャル!AP:AP))</f>
        <v>15.150930689868815</v>
      </c>
    </row>
    <row r="160" spans="1:52" ht="18.75" outlineLevel="1">
      <c r="A160" s="49">
        <f>SUMIFS(SAP貼付!K:K,SAP貼付!C:C,全体!G160)</f>
        <v>0</v>
      </c>
      <c r="B160" s="49">
        <f>SUMIFS(VGAMBFCST貼付!D:D,VGAMBFCST貼付!B:B,G160,VGAMBFCST貼付!C:C,全体!$B$20)</f>
        <v>0</v>
      </c>
      <c r="C160" s="49">
        <f>SUMIFS(VGAMBFCST貼付!D:D,VGAMBFCST貼付!B:B,G160,VGAMBFCST貼付!C:C,全体!$C$20)</f>
        <v>0</v>
      </c>
      <c r="D160" s="49">
        <f>SUM(A160:C160)</f>
        <v>0</v>
      </c>
      <c r="E160" s="49" t="str">
        <f>IFERROR(D160-SUM(#REF!)," ")</f>
        <v xml:space="preserve"> </v>
      </c>
      <c r="G160" s="20" t="s">
        <v>215</v>
      </c>
      <c r="H160" s="13" t="str">
        <f>IFERROR(IF(MATCH($G160,コンシューマー!B:B,0),"Y"),"-")</f>
        <v>Y</v>
      </c>
      <c r="I160" s="4" t="str">
        <f>IFERROR(IF(MATCH($G160,コマーシャル!B:B,0),"Y"),"-")</f>
        <v>Y</v>
      </c>
      <c r="J160" s="104">
        <f>SUMIF(コンシューマー!$B:$B,全体!$G160,コンシューマー!D:D)</f>
        <v>0</v>
      </c>
      <c r="K160" s="104">
        <f>SUMIF(コンシューマー!$B:$B,全体!$G160,コンシューマー!E:E)</f>
        <v>0</v>
      </c>
      <c r="L160" s="104">
        <f>SUMIF(コンシューマー!$B:$B,全体!$G160,コンシューマー!F:F)</f>
        <v>0</v>
      </c>
      <c r="M160" s="104">
        <f>SUMIF(コンシューマー!$B:$B,全体!$G160,コンシューマー!G:G)</f>
        <v>0</v>
      </c>
      <c r="N160" s="104">
        <f>SUMIF(コンシューマー!$B:$B,全体!$G160,コンシューマー!H:H)</f>
        <v>0</v>
      </c>
      <c r="O160" s="104">
        <f>SUMIF(コンシューマー!$B:$B,全体!$G160,コンシューマー!I:I)</f>
        <v>0</v>
      </c>
      <c r="P160" s="104">
        <f>SUMIF(コンシューマー!$B:$B,全体!$G160,コンシューマー!J:J)</f>
        <v>0</v>
      </c>
      <c r="Q160" s="104">
        <f>SUMIF(コンシューマー!$B:$B,全体!$G160,コンシューマー!K:K)</f>
        <v>0</v>
      </c>
      <c r="R160" s="104">
        <f>SUMIF(コンシューマー!$B:$B,全体!$G160,コンシューマー!L:L)</f>
        <v>0</v>
      </c>
      <c r="S160" s="104">
        <f>SUMIF(コンシューマー!$B:$B,全体!$G160,コンシューマー!M:M)</f>
        <v>0</v>
      </c>
      <c r="T160" s="104">
        <f>SUMIF(コンシューマー!$B:$B,全体!$G160,コンシューマー!N:N)</f>
        <v>0</v>
      </c>
      <c r="U160" s="104">
        <f>SUMIF(コンシューマー!$B:$B,全体!$G160,コンシューマー!O:O)</f>
        <v>0</v>
      </c>
      <c r="V160" s="104">
        <f>SUMIF(コンシューマー!$B:$B,全体!$G160,コンシューマー!P:P)</f>
        <v>0</v>
      </c>
      <c r="W160" s="104">
        <f>SUMIF(コンシューマー!$B:$B,全体!$G160,コンシューマー!Q:Q)</f>
        <v>0</v>
      </c>
      <c r="X160" s="104">
        <f>SUMIF(コンシューマー!$B:$B,全体!$G160,コンシューマー!R:R)</f>
        <v>0</v>
      </c>
      <c r="Y160" s="104">
        <f>SUMIF(コンシューマー!$B:$B,全体!$G160,コンシューマー!S:S)</f>
        <v>0</v>
      </c>
      <c r="Z160" s="104">
        <f>SUMIF(コンシューマー!$B:$B,全体!$G160,コンシューマー!T:T)</f>
        <v>0</v>
      </c>
      <c r="AA160" s="104">
        <f>SUMIF(コンシューマー!$B:$B,全体!$G160,コンシューマー!U:U)</f>
        <v>0</v>
      </c>
      <c r="AB160" s="104">
        <f>SUMIF(コンシューマー!$B:$B,全体!$G160,コンシューマー!V:V)</f>
        <v>0</v>
      </c>
      <c r="AC160" s="104">
        <f>SUMIF(コンシューマー!$B:$B,全体!$G160,コンシューマー!W:W)</f>
        <v>0</v>
      </c>
      <c r="AD160" s="104">
        <f>SUMIF(コンシューマー!$B:$B,全体!$G160,コンシューマー!X:X)</f>
        <v>0</v>
      </c>
      <c r="AE160" s="104">
        <f>SUMIF(コンシューマー!$B:$B,全体!$G160,コンシューマー!Y:Y)</f>
        <v>0</v>
      </c>
      <c r="AF160" s="104">
        <f>SUMIF(コンシューマー!$B:$B,全体!$G160,コンシューマー!Z:Z)</f>
        <v>0</v>
      </c>
      <c r="AG160" s="104">
        <f>SUMIF(コンシューマー!$B:$B,全体!$G160,コンシューマー!AA:AA)</f>
        <v>0</v>
      </c>
      <c r="AH160" s="104"/>
      <c r="AI160" s="47">
        <v>0</v>
      </c>
      <c r="AJ160" s="47"/>
      <c r="AK160" s="47">
        <v>2474</v>
      </c>
      <c r="AL160" s="47">
        <v>4463.2258064516127</v>
      </c>
      <c r="AM160" s="47">
        <v>1721.0166666666667</v>
      </c>
      <c r="AN160" s="47">
        <v>1086</v>
      </c>
      <c r="AO160" s="47">
        <v>682</v>
      </c>
      <c r="AP160" s="47">
        <v>1489</v>
      </c>
      <c r="AQ160" s="47">
        <v>2455</v>
      </c>
      <c r="AR160" s="47">
        <f>SUMIF(結果貼付!$A:$A,G160,結果貼付!$D:$D)</f>
        <v>922</v>
      </c>
      <c r="AS160" s="47">
        <f t="shared" si="49"/>
        <v>1975.7142857142858</v>
      </c>
      <c r="AT160" s="85">
        <f>SUM(SUMIF(コンシューマー!$B:$B,全体!$G160,コンシューマー!AO:AO),SUMIF(コマーシャル!$B:$B,全体!$G160,コマーシャル!AK:AK))</f>
        <v>2657</v>
      </c>
      <c r="AU160" s="85">
        <f>SUM(SUMIF(コンシューマー!$B:$B,全体!$G160,コンシューマー!AP:AP),SUMIF(コマーシャル!$B:$B,全体!$G160,コマーシャル!AL:AL))</f>
        <v>3180.4</v>
      </c>
      <c r="AV160" s="85">
        <f>SUM(SUMIF(コンシューマー!$B:$B,全体!$G160,コンシューマー!AQ:AQ),SUMIF(コマーシャル!$B:$B,全体!$G160,コマーシャル!AM:AM))</f>
        <v>2391</v>
      </c>
      <c r="AW160" s="85">
        <f>SUM(SUMIF(コンシューマー!$B:$B,全体!$G160,コンシューマー!AR:AR),SUMIF(コマーシャル!$B:$B,全体!$G160,コマーシャル!AN:AN))</f>
        <v>2025</v>
      </c>
      <c r="AX160" s="85">
        <f>SUM(SUMIF(コンシューマー!$B:$B,全体!$G160,コンシューマー!AS:AS),SUMIF(コマーシャル!$B:$B,全体!$G160,コマーシャル!AO:AO))</f>
        <v>2037</v>
      </c>
      <c r="AY160" s="85">
        <f>SUM(SUMIF(コンシューマー!$B:$B,全体!$G160,コンシューマー!AT:AT),SUMIF(コマーシャル!$B:$B,全体!$G160,コマーシャル!AP:AP))</f>
        <v>2019.1026244325133</v>
      </c>
    </row>
    <row r="161" spans="1:52" ht="18.75" outlineLevel="1">
      <c r="A161" s="49"/>
      <c r="B161" s="49"/>
      <c r="C161" s="49"/>
      <c r="D161" s="49"/>
      <c r="E161" s="49"/>
      <c r="G161" s="20" t="s">
        <v>216</v>
      </c>
      <c r="H161" s="13" t="str">
        <f>IFERROR(IF(MATCH($G161,コンシューマー!B:B,0),"Y"),"-")</f>
        <v>Y</v>
      </c>
      <c r="I161" s="4" t="str">
        <f>IFERROR(IF(MATCH($G161,コマーシャル!B:B,0),"Y"),"-")</f>
        <v>Y</v>
      </c>
      <c r="J161" s="104">
        <f>SUMIF(コンシューマー!$B:$B,全体!$G161,コンシューマー!D:D)</f>
        <v>0</v>
      </c>
      <c r="K161" s="104">
        <f>SUMIF(コンシューマー!$B:$B,全体!$G161,コンシューマー!E:E)</f>
        <v>0</v>
      </c>
      <c r="L161" s="104">
        <f>SUMIF(コンシューマー!$B:$B,全体!$G161,コンシューマー!F:F)</f>
        <v>0</v>
      </c>
      <c r="M161" s="104">
        <f>SUMIF(コンシューマー!$B:$B,全体!$G161,コンシューマー!G:G)</f>
        <v>0</v>
      </c>
      <c r="N161" s="104">
        <f>SUMIF(コンシューマー!$B:$B,全体!$G161,コンシューマー!H:H)</f>
        <v>0</v>
      </c>
      <c r="O161" s="104">
        <f>SUMIF(コンシューマー!$B:$B,全体!$G161,コンシューマー!I:I)</f>
        <v>0</v>
      </c>
      <c r="P161" s="104">
        <f>SUMIF(コンシューマー!$B:$B,全体!$G161,コンシューマー!J:J)</f>
        <v>0</v>
      </c>
      <c r="Q161" s="104">
        <f>SUMIF(コンシューマー!$B:$B,全体!$G161,コンシューマー!K:K)</f>
        <v>0</v>
      </c>
      <c r="R161" s="104">
        <f>SUMIF(コンシューマー!$B:$B,全体!$G161,コンシューマー!L:L)</f>
        <v>0</v>
      </c>
      <c r="S161" s="104">
        <f>SUMIF(コンシューマー!$B:$B,全体!$G161,コンシューマー!M:M)</f>
        <v>0</v>
      </c>
      <c r="T161" s="104">
        <f>SUMIF(コンシューマー!$B:$B,全体!$G161,コンシューマー!N:N)</f>
        <v>0</v>
      </c>
      <c r="U161" s="104">
        <f>SUMIF(コンシューマー!$B:$B,全体!$G161,コンシューマー!O:O)</f>
        <v>0</v>
      </c>
      <c r="V161" s="104">
        <f>SUMIF(コンシューマー!$B:$B,全体!$G161,コンシューマー!P:P)</f>
        <v>0</v>
      </c>
      <c r="W161" s="104">
        <f>SUMIF(コンシューマー!$B:$B,全体!$G161,コンシューマー!Q:Q)</f>
        <v>0</v>
      </c>
      <c r="X161" s="104">
        <f>SUMIF(コンシューマー!$B:$B,全体!$G161,コンシューマー!R:R)</f>
        <v>0</v>
      </c>
      <c r="Y161" s="104">
        <f>SUMIF(コンシューマー!$B:$B,全体!$G161,コンシューマー!S:S)</f>
        <v>0</v>
      </c>
      <c r="Z161" s="104">
        <f>SUMIF(コンシューマー!$B:$B,全体!$G161,コンシューマー!T:T)</f>
        <v>0</v>
      </c>
      <c r="AA161" s="104">
        <f>SUMIF(コンシューマー!$B:$B,全体!$G161,コンシューマー!U:U)</f>
        <v>0</v>
      </c>
      <c r="AB161" s="104">
        <f>SUMIF(コンシューマー!$B:$B,全体!$G161,コンシューマー!V:V)</f>
        <v>0</v>
      </c>
      <c r="AC161" s="104">
        <f>SUMIF(コンシューマー!$B:$B,全体!$G161,コンシューマー!W:W)</f>
        <v>0</v>
      </c>
      <c r="AD161" s="104">
        <f>SUMIF(コンシューマー!$B:$B,全体!$G161,コンシューマー!X:X)</f>
        <v>0</v>
      </c>
      <c r="AE161" s="104">
        <f>SUMIF(コンシューマー!$B:$B,全体!$G161,コンシューマー!Y:Y)</f>
        <v>0</v>
      </c>
      <c r="AF161" s="104">
        <f>SUMIF(コンシューマー!$B:$B,全体!$G161,コンシューマー!Z:Z)</f>
        <v>0</v>
      </c>
      <c r="AG161" s="104">
        <f>SUMIF(コンシューマー!$B:$B,全体!$G161,コンシューマー!AA:AA)</f>
        <v>0</v>
      </c>
      <c r="AH161" s="104"/>
      <c r="AI161" s="47">
        <v>0</v>
      </c>
      <c r="AJ161" s="47"/>
      <c r="AK161" s="47">
        <v>27</v>
      </c>
      <c r="AL161" s="47">
        <v>51.29032258064516</v>
      </c>
      <c r="AM161" s="47">
        <v>15.706666666666663</v>
      </c>
      <c r="AN161" s="47">
        <v>13</v>
      </c>
      <c r="AO161" s="47">
        <v>25</v>
      </c>
      <c r="AP161" s="47">
        <v>46</v>
      </c>
      <c r="AQ161" s="47">
        <v>31</v>
      </c>
      <c r="AR161" s="47">
        <f>SUMIF(結果貼付!$A:$A,G161,結果貼付!$D:$D)</f>
        <v>12</v>
      </c>
      <c r="AS161" s="47">
        <f t="shared" si="49"/>
        <v>25.714285714285712</v>
      </c>
      <c r="AT161" s="85">
        <f>SUM(SUMIF(コンシューマー!$B:$B,全体!$G161,コンシューマー!AO:AO),SUMIF(コマーシャル!$B:$B,全体!$G161,コマーシャル!AK:AK))</f>
        <v>31.2</v>
      </c>
      <c r="AU161" s="85">
        <f>SUM(SUMIF(コンシューマー!$B:$B,全体!$G161,コンシューマー!AP:AP),SUMIF(コマーシャル!$B:$B,全体!$G161,コマーシャル!AL:AL))</f>
        <v>37.44</v>
      </c>
      <c r="AV161" s="85">
        <f>SUM(SUMIF(コンシューマー!$B:$B,全体!$G161,コンシューマー!AQ:AQ),SUMIF(コマーシャル!$B:$B,全体!$G161,コマーシャル!AM:AM))</f>
        <v>31.72869995897512</v>
      </c>
      <c r="AW161" s="85">
        <f>SUM(SUMIF(コンシューマー!$B:$B,全体!$G161,コンシューマー!AR:AR),SUMIF(コマーシャル!$B:$B,全体!$G161,コマーシャル!AN:AN))</f>
        <v>31.101744377727218</v>
      </c>
      <c r="AX161" s="85">
        <f>SUM(SUMIF(コンシューマー!$B:$B,全体!$G161,コンシューマー!AS:AS),SUMIF(コマーシャル!$B:$B,全体!$G161,コマーシャル!AO:AO))</f>
        <v>26.943171745049042</v>
      </c>
      <c r="AY161" s="85">
        <f>SUM(SUMIF(コンシューマー!$B:$B,全体!$G161,コンシューマー!AT:AT),SUMIF(コマーシャル!$B:$B,全体!$G161,コマーシャル!AP:AP))</f>
        <v>26.700488270615001</v>
      </c>
    </row>
    <row r="162" spans="1:52" ht="18.75" outlineLevel="1">
      <c r="A162" s="49"/>
      <c r="B162" s="49"/>
      <c r="C162" s="49"/>
      <c r="D162" s="49"/>
      <c r="E162" s="49"/>
      <c r="G162" s="20" t="s">
        <v>217</v>
      </c>
      <c r="H162" s="13" t="str">
        <f>IFERROR(IF(MATCH($G162,コンシューマー!B:B,0),"Y"),"-")</f>
        <v>Y</v>
      </c>
      <c r="I162" s="4" t="str">
        <f>IFERROR(IF(MATCH($G162,コマーシャル!B:B,0),"Y"),"-")</f>
        <v>-</v>
      </c>
      <c r="J162" s="104">
        <f>SUMIF(コンシューマー!$B:$B,全体!$G162,コンシューマー!D:D)</f>
        <v>0</v>
      </c>
      <c r="K162" s="104">
        <f>SUMIF(コンシューマー!$B:$B,全体!$G162,コンシューマー!E:E)</f>
        <v>0</v>
      </c>
      <c r="L162" s="104">
        <f>SUMIF(コンシューマー!$B:$B,全体!$G162,コンシューマー!F:F)</f>
        <v>0</v>
      </c>
      <c r="M162" s="104">
        <f>SUMIF(コンシューマー!$B:$B,全体!$G162,コンシューマー!G:G)</f>
        <v>0</v>
      </c>
      <c r="N162" s="104">
        <f>SUMIF(コンシューマー!$B:$B,全体!$G162,コンシューマー!H:H)</f>
        <v>0</v>
      </c>
      <c r="O162" s="104">
        <f>SUMIF(コンシューマー!$B:$B,全体!$G162,コンシューマー!I:I)</f>
        <v>0</v>
      </c>
      <c r="P162" s="104">
        <f>SUMIF(コンシューマー!$B:$B,全体!$G162,コンシューマー!J:J)</f>
        <v>0</v>
      </c>
      <c r="Q162" s="104">
        <f>SUMIF(コンシューマー!$B:$B,全体!$G162,コンシューマー!K:K)</f>
        <v>0</v>
      </c>
      <c r="R162" s="104">
        <f>SUMIF(コンシューマー!$B:$B,全体!$G162,コンシューマー!L:L)</f>
        <v>0</v>
      </c>
      <c r="S162" s="104">
        <f>SUMIF(コンシューマー!$B:$B,全体!$G162,コンシューマー!M:M)</f>
        <v>0</v>
      </c>
      <c r="T162" s="104">
        <f>SUMIF(コンシューマー!$B:$B,全体!$G162,コンシューマー!N:N)</f>
        <v>0</v>
      </c>
      <c r="U162" s="104">
        <f>SUMIF(コンシューマー!$B:$B,全体!$G162,コンシューマー!O:O)</f>
        <v>0</v>
      </c>
      <c r="V162" s="104">
        <f>SUMIF(コンシューマー!$B:$B,全体!$G162,コンシューマー!P:P)</f>
        <v>0</v>
      </c>
      <c r="W162" s="104">
        <f>SUMIF(コンシューマー!$B:$B,全体!$G162,コンシューマー!Q:Q)</f>
        <v>0</v>
      </c>
      <c r="X162" s="104">
        <f>SUMIF(コンシューマー!$B:$B,全体!$G162,コンシューマー!R:R)</f>
        <v>0</v>
      </c>
      <c r="Y162" s="104">
        <f>SUMIF(コンシューマー!$B:$B,全体!$G162,コンシューマー!S:S)</f>
        <v>0</v>
      </c>
      <c r="Z162" s="104">
        <f>SUMIF(コンシューマー!$B:$B,全体!$G162,コンシューマー!T:T)</f>
        <v>0</v>
      </c>
      <c r="AA162" s="104">
        <f>SUMIF(コンシューマー!$B:$B,全体!$G162,コンシューマー!U:U)</f>
        <v>0</v>
      </c>
      <c r="AB162" s="104">
        <f>SUMIF(コンシューマー!$B:$B,全体!$G162,コンシューマー!V:V)</f>
        <v>0</v>
      </c>
      <c r="AC162" s="104">
        <f>SUMIF(コンシューマー!$B:$B,全体!$G162,コンシューマー!W:W)</f>
        <v>0</v>
      </c>
      <c r="AD162" s="104">
        <f>SUMIF(コンシューマー!$B:$B,全体!$G162,コンシューマー!X:X)</f>
        <v>0</v>
      </c>
      <c r="AE162" s="104">
        <f>SUMIF(コンシューマー!$B:$B,全体!$G162,コンシューマー!Y:Y)</f>
        <v>0</v>
      </c>
      <c r="AF162" s="104">
        <f>SUMIF(コンシューマー!$B:$B,全体!$G162,コンシューマー!Z:Z)</f>
        <v>0</v>
      </c>
      <c r="AG162" s="104">
        <f>SUMIF(コンシューマー!$B:$B,全体!$G162,コンシューマー!AA:AA)</f>
        <v>0</v>
      </c>
      <c r="AH162" s="104"/>
      <c r="AI162" s="47">
        <v>0</v>
      </c>
      <c r="AJ162" s="47"/>
      <c r="AK162" s="47">
        <v>68</v>
      </c>
      <c r="AL162" s="47">
        <v>117.09677419354838</v>
      </c>
      <c r="AM162" s="47">
        <v>131.54333333333332</v>
      </c>
      <c r="AN162" s="47">
        <v>87</v>
      </c>
      <c r="AO162" s="47">
        <v>47</v>
      </c>
      <c r="AP162" s="47">
        <v>292</v>
      </c>
      <c r="AQ162" s="47">
        <v>6</v>
      </c>
      <c r="AR162" s="47">
        <f>SUMIF(結果貼付!$A:$A,G162,結果貼付!$D:$D)</f>
        <v>8</v>
      </c>
      <c r="AS162" s="47">
        <f t="shared" si="49"/>
        <v>17.142857142857142</v>
      </c>
      <c r="AT162" s="85">
        <f>SUM(SUMIF(コンシューマー!$B:$B,全体!$G162,コンシューマー!AO:AO),SUMIF(コマーシャル!$B:$B,全体!$G162,コマーシャル!AK:AK))</f>
        <v>20.399999999999999</v>
      </c>
      <c r="AU162" s="85">
        <f>SUM(SUMIF(コンシューマー!$B:$B,全体!$G162,コンシューマー!AP:AP),SUMIF(コマーシャル!$B:$B,全体!$G162,コマーシャル!AL:AL))</f>
        <v>24.479999999999997</v>
      </c>
      <c r="AV162" s="85">
        <f>SUM(SUMIF(コンシューマー!$B:$B,全体!$G162,コンシューマー!AQ:AQ),SUMIF(コマーシャル!$B:$B,全体!$G162,コマーシャル!AM:AM))</f>
        <v>20.745688434714499</v>
      </c>
      <c r="AW162" s="85">
        <f>SUM(SUMIF(コンシューマー!$B:$B,全体!$G162,コンシューマー!AR:AR),SUMIF(コマーシャル!$B:$B,全体!$G162,コマーシャル!AN:AN))</f>
        <v>20.335755939283178</v>
      </c>
      <c r="AX162" s="85">
        <f>SUM(SUMIF(コンシューマー!$B:$B,全体!$G162,コンシューマー!AS:AS),SUMIF(コマーシャル!$B:$B,全体!$G162,コマーシャル!AO:AO))</f>
        <v>17.616689217916679</v>
      </c>
      <c r="AY162" s="85">
        <f>SUM(SUMIF(コンシューマー!$B:$B,全体!$G162,コンシューマー!AT:AT),SUMIF(コマーシャル!$B:$B,全体!$G162,コマーシャル!AP:AP))</f>
        <v>17.45801156155596</v>
      </c>
      <c r="AZ162" s="11" t="s">
        <v>218</v>
      </c>
    </row>
    <row r="163" spans="1:52" ht="18.75" outlineLevel="1">
      <c r="A163" s="49"/>
      <c r="B163" s="49"/>
      <c r="C163" s="49"/>
      <c r="D163" s="49"/>
      <c r="E163" s="49"/>
      <c r="G163" s="20" t="s">
        <v>219</v>
      </c>
      <c r="H163" s="13" t="str">
        <f>IFERROR(IF(MATCH($G163,コンシューマー!B:B,0),"Y"),"-")</f>
        <v>-</v>
      </c>
      <c r="I163" s="4" t="str">
        <f>IFERROR(IF(MATCH($G163,コマーシャル!B:B,0),"Y"),"-")</f>
        <v>-</v>
      </c>
      <c r="J163" s="104">
        <f>SUMIF(コンシューマー!$B:$B,全体!$G163,コンシューマー!D:D)</f>
        <v>0</v>
      </c>
      <c r="K163" s="104">
        <f>SUMIF(コンシューマー!$B:$B,全体!$G163,コンシューマー!E:E)</f>
        <v>0</v>
      </c>
      <c r="L163" s="104">
        <f>SUMIF(コンシューマー!$B:$B,全体!$G163,コンシューマー!F:F)</f>
        <v>0</v>
      </c>
      <c r="M163" s="104">
        <f>SUMIF(コンシューマー!$B:$B,全体!$G163,コンシューマー!G:G)</f>
        <v>0</v>
      </c>
      <c r="N163" s="104">
        <f>SUMIF(コンシューマー!$B:$B,全体!$G163,コンシューマー!H:H)</f>
        <v>0</v>
      </c>
      <c r="O163" s="104">
        <f>SUMIF(コンシューマー!$B:$B,全体!$G163,コンシューマー!I:I)</f>
        <v>0</v>
      </c>
      <c r="P163" s="104">
        <f>SUMIF(コンシューマー!$B:$B,全体!$G163,コンシューマー!J:J)</f>
        <v>0</v>
      </c>
      <c r="Q163" s="104">
        <f>SUMIF(コンシューマー!$B:$B,全体!$G163,コンシューマー!K:K)</f>
        <v>0</v>
      </c>
      <c r="R163" s="104">
        <f>SUMIF(コンシューマー!$B:$B,全体!$G163,コンシューマー!L:L)</f>
        <v>0</v>
      </c>
      <c r="S163" s="104">
        <f>SUMIF(コンシューマー!$B:$B,全体!$G163,コンシューマー!M:M)</f>
        <v>0</v>
      </c>
      <c r="T163" s="104">
        <f>SUMIF(コンシューマー!$B:$B,全体!$G163,コンシューマー!N:N)</f>
        <v>0</v>
      </c>
      <c r="U163" s="104">
        <f>SUMIF(コンシューマー!$B:$B,全体!$G163,コンシューマー!O:O)</f>
        <v>0</v>
      </c>
      <c r="V163" s="104">
        <f>SUMIF(コンシューマー!$B:$B,全体!$G163,コンシューマー!P:P)</f>
        <v>0</v>
      </c>
      <c r="W163" s="104">
        <f>SUMIF(コンシューマー!$B:$B,全体!$G163,コンシューマー!Q:Q)</f>
        <v>0</v>
      </c>
      <c r="X163" s="104">
        <f>SUMIF(コンシューマー!$B:$B,全体!$G163,コンシューマー!R:R)</f>
        <v>0</v>
      </c>
      <c r="Y163" s="104">
        <f>SUMIF(コンシューマー!$B:$B,全体!$G163,コンシューマー!S:S)</f>
        <v>0</v>
      </c>
      <c r="Z163" s="104">
        <f>SUMIF(コンシューマー!$B:$B,全体!$G163,コンシューマー!T:T)</f>
        <v>0</v>
      </c>
      <c r="AA163" s="104">
        <f>SUMIF(コンシューマー!$B:$B,全体!$G163,コンシューマー!U:U)</f>
        <v>0</v>
      </c>
      <c r="AB163" s="104">
        <f>SUMIF(コンシューマー!$B:$B,全体!$G163,コンシューマー!V:V)</f>
        <v>0</v>
      </c>
      <c r="AC163" s="104">
        <f>SUMIF(コンシューマー!$B:$B,全体!$G163,コンシューマー!W:W)</f>
        <v>0</v>
      </c>
      <c r="AD163" s="104">
        <f>SUMIF(コンシューマー!$B:$B,全体!$G163,コンシューマー!X:X)</f>
        <v>0</v>
      </c>
      <c r="AE163" s="104">
        <f>SUMIF(コンシューマー!$B:$B,全体!$G163,コンシューマー!Y:Y)</f>
        <v>0</v>
      </c>
      <c r="AF163" s="104">
        <f>SUMIF(コンシューマー!$B:$B,全体!$G163,コンシューマー!Z:Z)</f>
        <v>0</v>
      </c>
      <c r="AG163" s="104">
        <f>SUMIF(コンシューマー!$B:$B,全体!$G163,コンシューマー!AA:AA)</f>
        <v>0</v>
      </c>
      <c r="AH163" s="104"/>
      <c r="AI163" s="47">
        <v>0</v>
      </c>
      <c r="AJ163" s="47"/>
      <c r="AK163" s="47">
        <v>0</v>
      </c>
      <c r="AL163" s="47">
        <v>0</v>
      </c>
      <c r="AM163" s="47">
        <v>0</v>
      </c>
      <c r="AN163" s="47">
        <v>0</v>
      </c>
      <c r="AO163" s="47">
        <v>0</v>
      </c>
      <c r="AP163" s="47">
        <v>0</v>
      </c>
      <c r="AQ163" s="47">
        <v>0</v>
      </c>
      <c r="AR163" s="47">
        <f>SUMIF(結果貼付!$A:$A,G163,結果貼付!$D:$D)</f>
        <v>0</v>
      </c>
      <c r="AS163" s="47">
        <f t="shared" si="49"/>
        <v>0</v>
      </c>
      <c r="AT163" s="85">
        <f>SUM(SUMIF(コンシューマー!$B:$B,全体!$G163,コンシューマー!AO:AO),SUMIF(コマーシャル!$B:$B,全体!$G163,コマーシャル!AK:AK))</f>
        <v>0</v>
      </c>
      <c r="AU163" s="85">
        <f>SUM(SUMIF(コンシューマー!$B:$B,全体!$G163,コンシューマー!AP:AP),SUMIF(コマーシャル!$B:$B,全体!$G163,コマーシャル!AL:AL))</f>
        <v>0</v>
      </c>
      <c r="AV163" s="85">
        <f>SUM(SUMIF(コンシューマー!$B:$B,全体!$G163,コンシューマー!AQ:AQ),SUMIF(コマーシャル!$B:$B,全体!$G163,コマーシャル!AM:AM))</f>
        <v>0</v>
      </c>
      <c r="AW163" s="85">
        <f>SUM(SUMIF(コンシューマー!$B:$B,全体!$G163,コンシューマー!AR:AR),SUMIF(コマーシャル!$B:$B,全体!$G163,コマーシャル!AN:AN))</f>
        <v>0</v>
      </c>
      <c r="AX163" s="85">
        <f>SUM(SUMIF(コンシューマー!$B:$B,全体!$G163,コンシューマー!AS:AS),SUMIF(コマーシャル!$B:$B,全体!$G163,コマーシャル!AO:AO))</f>
        <v>0</v>
      </c>
      <c r="AY163" s="85">
        <f>SUM(SUMIF(コンシューマー!$B:$B,全体!$G163,コンシューマー!AT:AT),SUMIF(コマーシャル!$B:$B,全体!$G163,コマーシャル!AP:AP))</f>
        <v>0</v>
      </c>
    </row>
    <row r="164" spans="1:52" ht="18.75" outlineLevel="1">
      <c r="A164" s="49">
        <f>SUMIFS(SAP貼付!K:K,SAP貼付!C:C,全体!G164)</f>
        <v>0</v>
      </c>
      <c r="B164" s="49">
        <f>SUMIFS(VGAMBFCST貼付!D:D,VGAMBFCST貼付!B:B,G164,VGAMBFCST貼付!C:C,全体!$B$20)</f>
        <v>0</v>
      </c>
      <c r="C164" s="49">
        <f>SUMIFS(VGAMBFCST貼付!D:D,VGAMBFCST貼付!B:B,G164,VGAMBFCST貼付!C:C,全体!$C$20)</f>
        <v>0</v>
      </c>
      <c r="D164" s="49">
        <f>SUM(A164:C164)</f>
        <v>0</v>
      </c>
      <c r="E164" s="49" t="str">
        <f>IFERROR(D164-SUM(#REF!)," ")</f>
        <v xml:space="preserve"> </v>
      </c>
      <c r="G164" s="20" t="s">
        <v>220</v>
      </c>
      <c r="H164" s="13" t="str">
        <f>IFERROR(IF(MATCH($G164,コンシューマー!B:B,0),"Y"),"-")</f>
        <v>-</v>
      </c>
      <c r="I164" s="4" t="str">
        <f>IFERROR(IF(MATCH($G164,コマーシャル!B:B,0),"Y"),"-")</f>
        <v>-</v>
      </c>
      <c r="J164" s="104">
        <f>SUMIF(コンシューマー!$B:$B,全体!$G164,コンシューマー!D:D)</f>
        <v>0</v>
      </c>
      <c r="K164" s="104">
        <f>SUMIF(コンシューマー!$B:$B,全体!$G164,コンシューマー!E:E)</f>
        <v>0</v>
      </c>
      <c r="L164" s="104">
        <f>SUMIF(コンシューマー!$B:$B,全体!$G164,コンシューマー!F:F)</f>
        <v>0</v>
      </c>
      <c r="M164" s="104">
        <f>SUMIF(コンシューマー!$B:$B,全体!$G164,コンシューマー!G:G)</f>
        <v>0</v>
      </c>
      <c r="N164" s="104">
        <f>SUMIF(コンシューマー!$B:$B,全体!$G164,コンシューマー!H:H)</f>
        <v>0</v>
      </c>
      <c r="O164" s="104">
        <f>SUMIF(コンシューマー!$B:$B,全体!$G164,コンシューマー!I:I)</f>
        <v>0</v>
      </c>
      <c r="P164" s="104">
        <f>SUMIF(コンシューマー!$B:$B,全体!$G164,コンシューマー!J:J)</f>
        <v>0</v>
      </c>
      <c r="Q164" s="104">
        <f>SUMIF(コンシューマー!$B:$B,全体!$G164,コンシューマー!K:K)</f>
        <v>0</v>
      </c>
      <c r="R164" s="104">
        <f>SUMIF(コンシューマー!$B:$B,全体!$G164,コンシューマー!L:L)</f>
        <v>0</v>
      </c>
      <c r="S164" s="104">
        <f>SUMIF(コンシューマー!$B:$B,全体!$G164,コンシューマー!M:M)</f>
        <v>0</v>
      </c>
      <c r="T164" s="104">
        <f>SUMIF(コンシューマー!$B:$B,全体!$G164,コンシューマー!N:N)</f>
        <v>0</v>
      </c>
      <c r="U164" s="104">
        <f>SUMIF(コンシューマー!$B:$B,全体!$G164,コンシューマー!O:O)</f>
        <v>0</v>
      </c>
      <c r="V164" s="104">
        <f>SUMIF(コンシューマー!$B:$B,全体!$G164,コンシューマー!P:P)</f>
        <v>0</v>
      </c>
      <c r="W164" s="104">
        <f>SUMIF(コンシューマー!$B:$B,全体!$G164,コンシューマー!Q:Q)</f>
        <v>0</v>
      </c>
      <c r="X164" s="104">
        <f>SUMIF(コンシューマー!$B:$B,全体!$G164,コンシューマー!R:R)</f>
        <v>0</v>
      </c>
      <c r="Y164" s="104">
        <f>SUMIF(コンシューマー!$B:$B,全体!$G164,コンシューマー!S:S)</f>
        <v>0</v>
      </c>
      <c r="Z164" s="104">
        <f>SUMIF(コンシューマー!$B:$B,全体!$G164,コンシューマー!T:T)</f>
        <v>0</v>
      </c>
      <c r="AA164" s="104">
        <f>SUMIF(コンシューマー!$B:$B,全体!$G164,コンシューマー!U:U)</f>
        <v>0</v>
      </c>
      <c r="AB164" s="104">
        <f>SUMIF(コンシューマー!$B:$B,全体!$G164,コンシューマー!V:V)</f>
        <v>0</v>
      </c>
      <c r="AC164" s="104">
        <f>SUMIF(コンシューマー!$B:$B,全体!$G164,コンシューマー!W:W)</f>
        <v>0</v>
      </c>
      <c r="AD164" s="104">
        <f>SUMIF(コンシューマー!$B:$B,全体!$G164,コンシューマー!X:X)</f>
        <v>0</v>
      </c>
      <c r="AE164" s="104">
        <f>SUMIF(コンシューマー!$B:$B,全体!$G164,コンシューマー!Y:Y)</f>
        <v>0</v>
      </c>
      <c r="AF164" s="104">
        <f>SUMIF(コンシューマー!$B:$B,全体!$G164,コンシューマー!Z:Z)</f>
        <v>0</v>
      </c>
      <c r="AG164" s="104">
        <f>SUMIF(コンシューマー!$B:$B,全体!$G164,コンシューマー!AA:AA)</f>
        <v>0</v>
      </c>
      <c r="AH164" s="104"/>
      <c r="AI164" s="47">
        <v>0</v>
      </c>
      <c r="AJ164" s="47"/>
      <c r="AK164" s="47">
        <v>0</v>
      </c>
      <c r="AL164" s="47">
        <v>0</v>
      </c>
      <c r="AM164" s="47">
        <v>0</v>
      </c>
      <c r="AN164" s="47">
        <v>0</v>
      </c>
      <c r="AO164" s="47">
        <v>0</v>
      </c>
      <c r="AP164" s="47">
        <v>0</v>
      </c>
      <c r="AQ164" s="47">
        <v>0</v>
      </c>
      <c r="AR164" s="47">
        <f>SUMIF(結果貼付!$A:$A,G164,結果貼付!$D:$D)</f>
        <v>0</v>
      </c>
      <c r="AS164" s="47">
        <f t="shared" si="49"/>
        <v>0</v>
      </c>
      <c r="AT164" s="85">
        <f>SUM(SUMIF(コンシューマー!$B:$B,全体!$G164,コンシューマー!AO:AO),SUMIF(コマーシャル!$B:$B,全体!$G164,コマーシャル!AK:AK))</f>
        <v>0</v>
      </c>
      <c r="AU164" s="85">
        <f>SUM(SUMIF(コンシューマー!$B:$B,全体!$G164,コンシューマー!AP:AP),SUMIF(コマーシャル!$B:$B,全体!$G164,コマーシャル!AL:AL))</f>
        <v>0</v>
      </c>
      <c r="AV164" s="85">
        <f>SUM(SUMIF(コンシューマー!$B:$B,全体!$G164,コンシューマー!AQ:AQ),SUMIF(コマーシャル!$B:$B,全体!$G164,コマーシャル!AM:AM))</f>
        <v>0</v>
      </c>
      <c r="AW164" s="85">
        <f>SUM(SUMIF(コンシューマー!$B:$B,全体!$G164,コンシューマー!AR:AR),SUMIF(コマーシャル!$B:$B,全体!$G164,コマーシャル!AN:AN))</f>
        <v>0</v>
      </c>
      <c r="AX164" s="85">
        <f>SUM(SUMIF(コンシューマー!$B:$B,全体!$G164,コンシューマー!AS:AS),SUMIF(コマーシャル!$B:$B,全体!$G164,コマーシャル!AO:AO))</f>
        <v>0</v>
      </c>
      <c r="AY164" s="85">
        <f>SUM(SUMIF(コンシューマー!$B:$B,全体!$G164,コンシューマー!AT:AT),SUMIF(コマーシャル!$B:$B,全体!$G164,コマーシャル!AP:AP))</f>
        <v>0</v>
      </c>
    </row>
    <row r="165" spans="1:52" ht="18.75" outlineLevel="1">
      <c r="A165" s="49">
        <f>SUMIFS(SAP貼付!K:K,SAP貼付!C:C,全体!G165)</f>
        <v>0</v>
      </c>
      <c r="B165" s="49">
        <f>SUMIFS(VGAMBFCST貼付!D:D,VGAMBFCST貼付!B:B,G165,VGAMBFCST貼付!C:C,全体!$B$20)</f>
        <v>0</v>
      </c>
      <c r="C165" s="49">
        <f>SUMIFS(VGAMBFCST貼付!D:D,VGAMBFCST貼付!B:B,G165,VGAMBFCST貼付!C:C,全体!$C$20)</f>
        <v>0</v>
      </c>
      <c r="D165" s="49">
        <f t="shared" ref="D165:D173" si="50">SUM(A165:C165)</f>
        <v>0</v>
      </c>
      <c r="E165" s="49" t="str">
        <f>IFERROR(D165-SUM(#REF!)," ")</f>
        <v xml:space="preserve"> </v>
      </c>
      <c r="G165" s="20" t="s">
        <v>221</v>
      </c>
      <c r="H165" s="13" t="str">
        <f>IFERROR(IF(MATCH($G165,コンシューマー!B:B,0),"Y"),"-")</f>
        <v>-</v>
      </c>
      <c r="I165" s="4" t="str">
        <f>IFERROR(IF(MATCH($G165,コマーシャル!B:B,0),"Y"),"-")</f>
        <v>-</v>
      </c>
      <c r="J165" s="104">
        <f>SUMIF(コンシューマー!$B:$B,全体!$G165,コンシューマー!D:D)</f>
        <v>0</v>
      </c>
      <c r="K165" s="104">
        <f>SUMIF(コンシューマー!$B:$B,全体!$G165,コンシューマー!E:E)</f>
        <v>0</v>
      </c>
      <c r="L165" s="104">
        <f>SUMIF(コンシューマー!$B:$B,全体!$G165,コンシューマー!F:F)</f>
        <v>0</v>
      </c>
      <c r="M165" s="104">
        <f>SUMIF(コンシューマー!$B:$B,全体!$G165,コンシューマー!G:G)</f>
        <v>0</v>
      </c>
      <c r="N165" s="104">
        <f>SUMIF(コンシューマー!$B:$B,全体!$G165,コンシューマー!H:H)</f>
        <v>0</v>
      </c>
      <c r="O165" s="104">
        <f>SUMIF(コンシューマー!$B:$B,全体!$G165,コンシューマー!I:I)</f>
        <v>0</v>
      </c>
      <c r="P165" s="104">
        <f>SUMIF(コンシューマー!$B:$B,全体!$G165,コンシューマー!J:J)</f>
        <v>0</v>
      </c>
      <c r="Q165" s="104">
        <f>SUMIF(コンシューマー!$B:$B,全体!$G165,コンシューマー!K:K)</f>
        <v>0</v>
      </c>
      <c r="R165" s="104">
        <f>SUMIF(コンシューマー!$B:$B,全体!$G165,コンシューマー!L:L)</f>
        <v>0</v>
      </c>
      <c r="S165" s="104">
        <f>SUMIF(コンシューマー!$B:$B,全体!$G165,コンシューマー!M:M)</f>
        <v>0</v>
      </c>
      <c r="T165" s="104">
        <f>SUMIF(コンシューマー!$B:$B,全体!$G165,コンシューマー!N:N)</f>
        <v>0</v>
      </c>
      <c r="U165" s="104">
        <f>SUMIF(コンシューマー!$B:$B,全体!$G165,コンシューマー!O:O)</f>
        <v>0</v>
      </c>
      <c r="V165" s="104">
        <f>SUMIF(コンシューマー!$B:$B,全体!$G165,コンシューマー!P:P)</f>
        <v>0</v>
      </c>
      <c r="W165" s="104">
        <f>SUMIF(コンシューマー!$B:$B,全体!$G165,コンシューマー!Q:Q)</f>
        <v>0</v>
      </c>
      <c r="X165" s="104">
        <f>SUMIF(コンシューマー!$B:$B,全体!$G165,コンシューマー!R:R)</f>
        <v>0</v>
      </c>
      <c r="Y165" s="104">
        <f>SUMIF(コンシューマー!$B:$B,全体!$G165,コンシューマー!S:S)</f>
        <v>0</v>
      </c>
      <c r="Z165" s="104">
        <f>SUMIF(コンシューマー!$B:$B,全体!$G165,コンシューマー!T:T)</f>
        <v>0</v>
      </c>
      <c r="AA165" s="104">
        <f>SUMIF(コンシューマー!$B:$B,全体!$G165,コンシューマー!U:U)</f>
        <v>0</v>
      </c>
      <c r="AB165" s="104">
        <f>SUMIF(コンシューマー!$B:$B,全体!$G165,コンシューマー!V:V)</f>
        <v>0</v>
      </c>
      <c r="AC165" s="104">
        <f>SUMIF(コンシューマー!$B:$B,全体!$G165,コンシューマー!W:W)</f>
        <v>0</v>
      </c>
      <c r="AD165" s="104">
        <f>SUMIF(コンシューマー!$B:$B,全体!$G165,コンシューマー!X:X)</f>
        <v>0</v>
      </c>
      <c r="AE165" s="104">
        <f>SUMIF(コンシューマー!$B:$B,全体!$G165,コンシューマー!Y:Y)</f>
        <v>0</v>
      </c>
      <c r="AF165" s="104">
        <f>SUMIF(コンシューマー!$B:$B,全体!$G165,コンシューマー!Z:Z)</f>
        <v>0</v>
      </c>
      <c r="AG165" s="104">
        <f>SUMIF(コンシューマー!$B:$B,全体!$G165,コンシューマー!AA:AA)</f>
        <v>0</v>
      </c>
      <c r="AH165" s="104"/>
      <c r="AI165" s="47">
        <v>0</v>
      </c>
      <c r="AJ165" s="47"/>
      <c r="AK165" s="47">
        <v>0</v>
      </c>
      <c r="AL165" s="47">
        <v>0</v>
      </c>
      <c r="AM165" s="47">
        <v>0</v>
      </c>
      <c r="AN165" s="47">
        <v>0</v>
      </c>
      <c r="AO165" s="47">
        <v>0</v>
      </c>
      <c r="AP165" s="47">
        <v>0</v>
      </c>
      <c r="AQ165" s="47">
        <v>0</v>
      </c>
      <c r="AR165" s="47">
        <f>SUMIF(結果貼付!$A:$A,G165,結果貼付!$D:$D)</f>
        <v>0</v>
      </c>
      <c r="AS165" s="47">
        <f t="shared" si="49"/>
        <v>0</v>
      </c>
      <c r="AT165" s="85">
        <f>SUM(SUMIF(コンシューマー!$B:$B,全体!$G165,コンシューマー!AO:AO),SUMIF(コマーシャル!$B:$B,全体!$G165,コマーシャル!AK:AK))</f>
        <v>0</v>
      </c>
      <c r="AU165" s="85">
        <f>SUM(SUMIF(コンシューマー!$B:$B,全体!$G165,コンシューマー!AP:AP),SUMIF(コマーシャル!$B:$B,全体!$G165,コマーシャル!AL:AL))</f>
        <v>0</v>
      </c>
      <c r="AV165" s="85">
        <f>SUM(SUMIF(コンシューマー!$B:$B,全体!$G165,コンシューマー!AQ:AQ),SUMIF(コマーシャル!$B:$B,全体!$G165,コマーシャル!AM:AM))</f>
        <v>0</v>
      </c>
      <c r="AW165" s="85">
        <f>SUM(SUMIF(コンシューマー!$B:$B,全体!$G165,コンシューマー!AR:AR),SUMIF(コマーシャル!$B:$B,全体!$G165,コマーシャル!AN:AN))</f>
        <v>0</v>
      </c>
      <c r="AX165" s="85">
        <f>SUM(SUMIF(コンシューマー!$B:$B,全体!$G165,コンシューマー!AS:AS),SUMIF(コマーシャル!$B:$B,全体!$G165,コマーシャル!AO:AO))</f>
        <v>0</v>
      </c>
      <c r="AY165" s="85">
        <f>SUM(SUMIF(コンシューマー!$B:$B,全体!$G165,コンシューマー!AT:AT),SUMIF(コマーシャル!$B:$B,全体!$G165,コマーシャル!AP:AP))</f>
        <v>0</v>
      </c>
    </row>
    <row r="166" spans="1:52" ht="18.75" outlineLevel="1">
      <c r="A166" s="42">
        <f>SUMIFS(SAP貼付!K:K,SAP貼付!C:C,全体!G166)</f>
        <v>0</v>
      </c>
      <c r="B166" s="49">
        <f>SUMIFS(VGAMBFCST貼付!D:D,VGAMBFCST貼付!B:B,G166,VGAMBFCST貼付!C:C,全体!$B$20)</f>
        <v>0</v>
      </c>
      <c r="C166" s="49">
        <f>SUMIFS(VGAMBFCST貼付!D:D,VGAMBFCST貼付!B:B,G166,VGAMBFCST貼付!C:C,全体!$C$20)</f>
        <v>0</v>
      </c>
      <c r="D166" s="42">
        <f t="shared" si="50"/>
        <v>0</v>
      </c>
      <c r="E166" s="42" t="str">
        <f>IFERROR(D166-SUM(#REF!)," ")</f>
        <v xml:space="preserve"> </v>
      </c>
      <c r="G166" s="13" t="s">
        <v>222</v>
      </c>
      <c r="H166" s="13" t="str">
        <f>IFERROR(IF(MATCH($G166,コンシューマー!B:B,0),"Y"),"-")</f>
        <v>-</v>
      </c>
      <c r="I166" s="13" t="str">
        <f>IFERROR(IF(MATCH($G166,コマーシャル!B:B,0),"Y"),"-")</f>
        <v>Y</v>
      </c>
      <c r="J166" s="47">
        <f>SUMIF(コンシューマー!$B:$B,全体!$G166,コンシューマー!D:D)</f>
        <v>0</v>
      </c>
      <c r="K166" s="47">
        <f>SUMIF(コンシューマー!$B:$B,全体!$G166,コンシューマー!E:E)</f>
        <v>0</v>
      </c>
      <c r="L166" s="47">
        <f>SUMIF(コンシューマー!$B:$B,全体!$G166,コンシューマー!F:F)</f>
        <v>0</v>
      </c>
      <c r="M166" s="47">
        <f>SUMIF(コンシューマー!$B:$B,全体!$G166,コンシューマー!G:G)</f>
        <v>0</v>
      </c>
      <c r="N166" s="47">
        <f>SUMIF(コンシューマー!$B:$B,全体!$G166,コンシューマー!H:H)</f>
        <v>0</v>
      </c>
      <c r="O166" s="47">
        <f>SUMIF(コンシューマー!$B:$B,全体!$G166,コンシューマー!I:I)</f>
        <v>0</v>
      </c>
      <c r="P166" s="47">
        <f>SUMIF(コンシューマー!$B:$B,全体!$G166,コンシューマー!J:J)</f>
        <v>0</v>
      </c>
      <c r="Q166" s="47">
        <f>SUMIF(コンシューマー!$B:$B,全体!$G166,コンシューマー!K:K)</f>
        <v>0</v>
      </c>
      <c r="R166" s="47">
        <f>SUMIF(コンシューマー!$B:$B,全体!$G166,コンシューマー!L:L)</f>
        <v>0</v>
      </c>
      <c r="S166" s="47">
        <f>SUMIF(コンシューマー!$B:$B,全体!$G166,コンシューマー!M:M)</f>
        <v>0</v>
      </c>
      <c r="T166" s="47">
        <f>SUMIF(コンシューマー!$B:$B,全体!$G166,コンシューマー!N:N)</f>
        <v>0</v>
      </c>
      <c r="U166" s="47">
        <f>SUMIF(コンシューマー!$B:$B,全体!$G166,コンシューマー!O:O)</f>
        <v>0</v>
      </c>
      <c r="V166" s="47">
        <f>SUMIF(コンシューマー!$B:$B,全体!$G166,コンシューマー!P:P)</f>
        <v>0</v>
      </c>
      <c r="W166" s="47">
        <f>SUMIF(コンシューマー!$B:$B,全体!$G166,コンシューマー!Q:Q)</f>
        <v>0</v>
      </c>
      <c r="X166" s="47">
        <f>SUMIF(コンシューマー!$B:$B,全体!$G166,コンシューマー!R:R)</f>
        <v>0</v>
      </c>
      <c r="Y166" s="47">
        <f>SUMIF(コンシューマー!$B:$B,全体!$G166,コンシューマー!S:S)</f>
        <v>0</v>
      </c>
      <c r="Z166" s="47">
        <f>SUMIF(コンシューマー!$B:$B,全体!$G166,コンシューマー!T:T)</f>
        <v>0</v>
      </c>
      <c r="AA166" s="47">
        <f>SUMIF(コンシューマー!$B:$B,全体!$G166,コンシューマー!U:U)</f>
        <v>0</v>
      </c>
      <c r="AB166" s="47">
        <f>SUMIF(コンシューマー!$B:$B,全体!$G166,コンシューマー!V:V)</f>
        <v>0</v>
      </c>
      <c r="AC166" s="47">
        <f>SUMIF(コンシューマー!$B:$B,全体!$G166,コンシューマー!W:W)</f>
        <v>0</v>
      </c>
      <c r="AD166" s="47">
        <f>SUMIF(コンシューマー!$B:$B,全体!$G166,コンシューマー!X:X)</f>
        <v>0</v>
      </c>
      <c r="AE166" s="47">
        <f>SUMIF(コンシューマー!$B:$B,全体!$G166,コンシューマー!Y:Y)</f>
        <v>0</v>
      </c>
      <c r="AF166" s="47">
        <f>SUMIF(コンシューマー!$B:$B,全体!$G166,コンシューマー!Z:Z)</f>
        <v>0</v>
      </c>
      <c r="AG166" s="47">
        <f>SUMIF(コンシューマー!$B:$B,全体!$G166,コンシューマー!AA:AA)</f>
        <v>0</v>
      </c>
      <c r="AH166" s="47"/>
      <c r="AI166" s="47">
        <v>1763</v>
      </c>
      <c r="AJ166" s="47"/>
      <c r="AK166" s="47">
        <v>142</v>
      </c>
      <c r="AL166" s="47">
        <v>137.41935483870969</v>
      </c>
      <c r="AM166" s="47">
        <v>30</v>
      </c>
      <c r="AN166" s="47">
        <v>5</v>
      </c>
      <c r="AO166" s="47">
        <v>7</v>
      </c>
      <c r="AP166" s="47">
        <v>0</v>
      </c>
      <c r="AQ166" s="47">
        <v>1</v>
      </c>
      <c r="AR166" s="47">
        <f>SUMIF(結果貼付!$A:$A,G166,結果貼付!$D:$D)</f>
        <v>-1</v>
      </c>
      <c r="AS166" s="47">
        <f t="shared" si="49"/>
        <v>-2.1428571428571428</v>
      </c>
      <c r="AT166" s="85">
        <f>SUM(SUMIF(コンシューマー!$B:$B,全体!$G166,コンシューマー!AO:AO),SUMIF(コマーシャル!$B:$B,全体!$G166,コマーシャル!AK:AK))</f>
        <v>0</v>
      </c>
      <c r="AU166" s="85">
        <f>SUM(SUMIF(コンシューマー!$B:$B,全体!$G166,コンシューマー!AP:AP),SUMIF(コマーシャル!$B:$B,全体!$G166,コマーシャル!AL:AL))</f>
        <v>0</v>
      </c>
      <c r="AV166" s="85">
        <f>SUM(SUMIF(コンシューマー!$B:$B,全体!$G166,コンシューマー!AQ:AQ),SUMIF(コマーシャル!$B:$B,全体!$G166,コマーシャル!AM:AM))</f>
        <v>0</v>
      </c>
      <c r="AW166" s="85">
        <f>SUM(SUMIF(コンシューマー!$B:$B,全体!$G166,コンシューマー!AR:AR),SUMIF(コマーシャル!$B:$B,全体!$G166,コマーシャル!AN:AN))</f>
        <v>0</v>
      </c>
      <c r="AX166" s="85">
        <f>SUM(SUMIF(コンシューマー!$B:$B,全体!$G166,コンシューマー!AS:AS),SUMIF(コマーシャル!$B:$B,全体!$G166,コマーシャル!AO:AO))</f>
        <v>0</v>
      </c>
      <c r="AY166" s="85">
        <f>SUM(SUMIF(コンシューマー!$B:$B,全体!$G166,コンシューマー!AT:AT),SUMIF(コマーシャル!$B:$B,全体!$G166,コマーシャル!AP:AP))</f>
        <v>0</v>
      </c>
    </row>
    <row r="167" spans="1:52" ht="18.75" outlineLevel="1">
      <c r="A167" s="42"/>
      <c r="B167" s="49"/>
      <c r="C167" s="49"/>
      <c r="D167" s="42"/>
      <c r="E167" s="42"/>
      <c r="G167" s="13" t="s">
        <v>223</v>
      </c>
      <c r="H167" s="13" t="str">
        <f>IFERROR(IF(MATCH($G167,コンシューマー!B:B,0),"Y"),"-")</f>
        <v>Y</v>
      </c>
      <c r="I167" s="13" t="str">
        <f>IFERROR(IF(MATCH($G167,コマーシャル!B:B,0),"Y"),"-")</f>
        <v>Y</v>
      </c>
      <c r="J167" s="47"/>
      <c r="K167" s="47"/>
      <c r="L167" s="104">
        <f>SUMIF(コンシューマー!$B:$B,全体!$G167,コンシューマー!F:F)</f>
        <v>0</v>
      </c>
      <c r="M167" s="104">
        <f>SUMIF(コンシューマー!$B:$B,全体!$G167,コンシューマー!G:G)</f>
        <v>0</v>
      </c>
      <c r="N167" s="104">
        <f>SUMIF(コンシューマー!$B:$B,全体!$G167,コンシューマー!H:H)</f>
        <v>0</v>
      </c>
      <c r="O167" s="104">
        <f>SUMIF(コンシューマー!$B:$B,全体!$G167,コンシューマー!I:I)</f>
        <v>0</v>
      </c>
      <c r="P167" s="104">
        <f>SUMIF(コンシューマー!$B:$B,全体!$G167,コンシューマー!J:J)</f>
        <v>0</v>
      </c>
      <c r="Q167" s="104">
        <f>SUMIF(コンシューマー!$B:$B,全体!$G167,コンシューマー!K:K)</f>
        <v>0</v>
      </c>
      <c r="R167" s="104">
        <f>SUMIF(コンシューマー!$B:$B,全体!$G167,コンシューマー!L:L)</f>
        <v>0</v>
      </c>
      <c r="S167" s="104">
        <f>SUMIF(コンシューマー!$B:$B,全体!$G167,コンシューマー!M:M)</f>
        <v>0</v>
      </c>
      <c r="T167" s="104">
        <f>SUMIF(コンシューマー!$B:$B,全体!$G167,コンシューマー!N:N)</f>
        <v>0</v>
      </c>
      <c r="U167" s="104">
        <f>SUMIF(コンシューマー!$B:$B,全体!$G167,コンシューマー!O:O)</f>
        <v>0</v>
      </c>
      <c r="V167" s="104">
        <f>SUMIF(コンシューマー!$B:$B,全体!$G167,コンシューマー!P:P)</f>
        <v>0</v>
      </c>
      <c r="W167" s="104">
        <f>SUMIF(コンシューマー!$B:$B,全体!$G167,コンシューマー!Q:Q)</f>
        <v>0</v>
      </c>
      <c r="X167" s="104">
        <f>SUMIF(コンシューマー!$B:$B,全体!$G167,コンシューマー!R:R)</f>
        <v>0</v>
      </c>
      <c r="Y167" s="104">
        <f>SUMIF(コンシューマー!$B:$B,全体!$G167,コンシューマー!S:S)</f>
        <v>0</v>
      </c>
      <c r="Z167" s="104">
        <f>SUMIF(コンシューマー!$B:$B,全体!$G167,コンシューマー!T:T)</f>
        <v>0</v>
      </c>
      <c r="AA167" s="104">
        <f>SUMIF(コンシューマー!$B:$B,全体!$G167,コンシューマー!U:U)</f>
        <v>0</v>
      </c>
      <c r="AB167" s="104">
        <f>SUMIF(コンシューマー!$B:$B,全体!$G167,コンシューマー!V:V)</f>
        <v>0</v>
      </c>
      <c r="AC167" s="104">
        <f>SUMIF(コンシューマー!$B:$B,全体!$G167,コンシューマー!W:W)</f>
        <v>0</v>
      </c>
      <c r="AD167" s="104">
        <f>SUMIF(コンシューマー!$B:$B,全体!$G167,コンシューマー!X:X)</f>
        <v>0</v>
      </c>
      <c r="AE167" s="104">
        <f>SUMIF(コンシューマー!$B:$B,全体!$G167,コンシューマー!Y:Y)</f>
        <v>0</v>
      </c>
      <c r="AF167" s="104">
        <f>SUMIF(コンシューマー!$B:$B,全体!$G167,コンシューマー!Z:Z)</f>
        <v>0</v>
      </c>
      <c r="AG167" s="104">
        <f>SUMIF(コンシューマー!$B:$B,全体!$G167,コンシューマー!AA:AA)</f>
        <v>0</v>
      </c>
      <c r="AH167" s="104"/>
      <c r="AI167" s="47">
        <v>0</v>
      </c>
      <c r="AJ167" s="47"/>
      <c r="AK167" s="47">
        <v>1706</v>
      </c>
      <c r="AL167" s="47">
        <v>4074.1935483870971</v>
      </c>
      <c r="AM167" s="47">
        <v>4088.66</v>
      </c>
      <c r="AN167" s="47">
        <v>1436</v>
      </c>
      <c r="AO167" s="47">
        <v>2086</v>
      </c>
      <c r="AP167" s="47">
        <v>2889</v>
      </c>
      <c r="AQ167" s="47">
        <v>3682</v>
      </c>
      <c r="AR167" s="47">
        <f>SUMIF(結果貼付!$A:$A,G167,結果貼付!$D:$D)</f>
        <v>881</v>
      </c>
      <c r="AS167" s="47">
        <f t="shared" si="49"/>
        <v>1887.8571428571429</v>
      </c>
      <c r="AT167" s="85">
        <f>SUM(SUMIF(コンシューマー!$B:$B,全体!$G167,コンシューマー!AO:AO),SUMIF(コマーシャル!$B:$B,全体!$G167,コマーシャル!AK:AK))</f>
        <v>2651</v>
      </c>
      <c r="AU167" s="85">
        <f>SUM(SUMIF(コンシューマー!$B:$B,全体!$G167,コンシューマー!AP:AP),SUMIF(コマーシャル!$B:$B,全体!$G167,コマーシャル!AL:AL))</f>
        <v>3168.2</v>
      </c>
      <c r="AV167" s="85">
        <f>SUM(SUMIF(コンシューマー!$B:$B,全体!$G167,コンシューマー!AQ:AQ),SUMIF(コマーシャル!$B:$B,全体!$G167,コマーシャル!AM:AM))</f>
        <v>2395</v>
      </c>
      <c r="AW167" s="85">
        <f>SUM(SUMIF(コンシューマー!$B:$B,全体!$G167,コンシューマー!AR:AR),SUMIF(コマーシャル!$B:$B,全体!$G167,コマーシャル!AN:AN))</f>
        <v>2029</v>
      </c>
      <c r="AX167" s="85">
        <f>SUM(SUMIF(コンシューマー!$B:$B,全体!$G167,コンシューマー!AS:AS),SUMIF(コマーシャル!$B:$B,全体!$G167,コマーシャル!AO:AO))</f>
        <v>2034</v>
      </c>
      <c r="AY167" s="85">
        <f>SUM(SUMIF(コンシューマー!$B:$B,全体!$G167,コンシューマー!AT:AT),SUMIF(コマーシャル!$B:$B,全体!$G167,コマーシャル!AP:AP))</f>
        <v>2016.2647546590933</v>
      </c>
    </row>
    <row r="168" spans="1:52" ht="18.75" outlineLevel="1">
      <c r="A168" s="42"/>
      <c r="B168" s="49"/>
      <c r="C168" s="49"/>
      <c r="D168" s="42"/>
      <c r="E168" s="42"/>
      <c r="G168" s="13" t="s">
        <v>224</v>
      </c>
      <c r="H168" s="13" t="str">
        <f>IFERROR(IF(MATCH($G168,コンシューマー!B:B,0),"Y"),"-")</f>
        <v>Y</v>
      </c>
      <c r="I168" s="13" t="str">
        <f>IFERROR(IF(MATCH($G168,コマーシャル!B:B,0),"Y"),"-")</f>
        <v>-</v>
      </c>
      <c r="J168" s="47"/>
      <c r="K168" s="47"/>
      <c r="L168" s="104">
        <f>SUMIF(コンシューマー!$B:$B,全体!$G168,コンシューマー!F:F)</f>
        <v>0</v>
      </c>
      <c r="M168" s="104">
        <f>SUMIF(コンシューマー!$B:$B,全体!$G168,コンシューマー!G:G)</f>
        <v>0</v>
      </c>
      <c r="N168" s="104">
        <f>SUMIF(コンシューマー!$B:$B,全体!$G168,コンシューマー!H:H)</f>
        <v>0</v>
      </c>
      <c r="O168" s="104">
        <f>SUMIF(コンシューマー!$B:$B,全体!$G168,コンシューマー!I:I)</f>
        <v>0</v>
      </c>
      <c r="P168" s="104">
        <f>SUMIF(コンシューマー!$B:$B,全体!$G168,コンシューマー!J:J)</f>
        <v>0</v>
      </c>
      <c r="Q168" s="104">
        <f>SUMIF(コンシューマー!$B:$B,全体!$G168,コンシューマー!K:K)</f>
        <v>0</v>
      </c>
      <c r="R168" s="104">
        <f>SUMIF(コンシューマー!$B:$B,全体!$G168,コンシューマー!L:L)</f>
        <v>0</v>
      </c>
      <c r="S168" s="104">
        <f>SUMIF(コンシューマー!$B:$B,全体!$G168,コンシューマー!M:M)</f>
        <v>0</v>
      </c>
      <c r="T168" s="104">
        <f>SUMIF(コンシューマー!$B:$B,全体!$G168,コンシューマー!N:N)</f>
        <v>0</v>
      </c>
      <c r="U168" s="104">
        <f>SUMIF(コンシューマー!$B:$B,全体!$G168,コンシューマー!O:O)</f>
        <v>0</v>
      </c>
      <c r="V168" s="104">
        <f>SUMIF(コンシューマー!$B:$B,全体!$G168,コンシューマー!P:P)</f>
        <v>0</v>
      </c>
      <c r="W168" s="104">
        <f>SUMIF(コンシューマー!$B:$B,全体!$G168,コンシューマー!Q:Q)</f>
        <v>0</v>
      </c>
      <c r="X168" s="104">
        <f>SUMIF(コンシューマー!$B:$B,全体!$G168,コンシューマー!R:R)</f>
        <v>0</v>
      </c>
      <c r="Y168" s="104">
        <f>SUMIF(コンシューマー!$B:$B,全体!$G168,コンシューマー!S:S)</f>
        <v>0</v>
      </c>
      <c r="Z168" s="104">
        <f>SUMIF(コンシューマー!$B:$B,全体!$G168,コンシューマー!T:T)</f>
        <v>0</v>
      </c>
      <c r="AA168" s="104">
        <f>SUMIF(コンシューマー!$B:$B,全体!$G168,コンシューマー!U:U)</f>
        <v>0</v>
      </c>
      <c r="AB168" s="104">
        <f>SUMIF(コンシューマー!$B:$B,全体!$G168,コンシューマー!V:V)</f>
        <v>0</v>
      </c>
      <c r="AC168" s="104">
        <f>SUMIF(コンシューマー!$B:$B,全体!$G168,コンシューマー!W:W)</f>
        <v>0</v>
      </c>
      <c r="AD168" s="104">
        <f>SUMIF(コンシューマー!$B:$B,全体!$G168,コンシューマー!X:X)</f>
        <v>0</v>
      </c>
      <c r="AE168" s="104">
        <f>SUMIF(コンシューマー!$B:$B,全体!$G168,コンシューマー!Y:Y)</f>
        <v>0</v>
      </c>
      <c r="AF168" s="104">
        <f>SUMIF(コンシューマー!$B:$B,全体!$G168,コンシューマー!Z:Z)</f>
        <v>0</v>
      </c>
      <c r="AG168" s="104">
        <f>SUMIF(コンシューマー!$B:$B,全体!$G168,コンシューマー!AA:AA)</f>
        <v>0</v>
      </c>
      <c r="AH168" s="104"/>
      <c r="AI168" s="47">
        <v>0</v>
      </c>
      <c r="AJ168" s="47"/>
      <c r="AK168" s="47">
        <v>161</v>
      </c>
      <c r="AL168" s="47">
        <v>546.77419354838707</v>
      </c>
      <c r="AM168" s="47">
        <v>31.413333333333327</v>
      </c>
      <c r="AN168" s="47">
        <v>36</v>
      </c>
      <c r="AO168" s="47">
        <v>28</v>
      </c>
      <c r="AP168" s="47">
        <v>31.000000000000004</v>
      </c>
      <c r="AQ168" s="47">
        <v>13</v>
      </c>
      <c r="AR168" s="47">
        <f>SUMIF(結果貼付!$A:$A,G168,結果貼付!$D:$D)</f>
        <v>8</v>
      </c>
      <c r="AS168" s="47">
        <f t="shared" si="49"/>
        <v>17.142857142857142</v>
      </c>
      <c r="AT168" s="85">
        <f>SUM(SUMIF(コンシューマー!$B:$B,全体!$G168,コンシューマー!AO:AO),SUMIF(コマーシャル!$B:$B,全体!$G168,コマーシャル!AK:AK))</f>
        <v>20.399999999999999</v>
      </c>
      <c r="AU168" s="85">
        <f>SUM(SUMIF(コンシューマー!$B:$B,全体!$G168,コンシューマー!AP:AP),SUMIF(コマーシャル!$B:$B,全体!$G168,コマーシャル!AL:AL))</f>
        <v>24.479999999999997</v>
      </c>
      <c r="AV168" s="85">
        <f>SUM(SUMIF(コンシューマー!$B:$B,全体!$G168,コンシューマー!AQ:AQ),SUMIF(コマーシャル!$B:$B,全体!$G168,コマーシャル!AM:AM))</f>
        <v>20.745688434714499</v>
      </c>
      <c r="AW168" s="85">
        <f>SUM(SUMIF(コンシューマー!$B:$B,全体!$G168,コンシューマー!AR:AR),SUMIF(コマーシャル!$B:$B,全体!$G168,コマーシャル!AN:AN))</f>
        <v>20.335755939283178</v>
      </c>
      <c r="AX168" s="85">
        <f>SUM(SUMIF(コンシューマー!$B:$B,全体!$G168,コンシューマー!AS:AS),SUMIF(コマーシャル!$B:$B,全体!$G168,コマーシャル!AO:AO))</f>
        <v>17.616689217916679</v>
      </c>
      <c r="AY168" s="85">
        <f>SUM(SUMIF(コンシューマー!$B:$B,全体!$G168,コンシューマー!AT:AT),SUMIF(コマーシャル!$B:$B,全体!$G168,コマーシャル!AP:AP))</f>
        <v>17.45801156155596</v>
      </c>
    </row>
    <row r="169" spans="1:52" ht="18.75" outlineLevel="1">
      <c r="A169" s="42">
        <f>SUMIFS(SAP貼付!K:K,SAP貼付!C:C,全体!G169)</f>
        <v>2934</v>
      </c>
      <c r="B169" s="49">
        <f>SUMIFS(VGAMBFCST貼付!D:D,VGAMBFCST貼付!B:B,G169,VGAMBFCST貼付!C:C,全体!$B$20)</f>
        <v>0</v>
      </c>
      <c r="C169" s="49">
        <f>SUMIFS(VGAMBFCST貼付!D:D,VGAMBFCST貼付!B:B,G169,VGAMBFCST貼付!C:C,全体!$C$20)</f>
        <v>0</v>
      </c>
      <c r="D169" s="42">
        <f>SUM(A169:C169)</f>
        <v>2934</v>
      </c>
      <c r="E169" s="42" t="str">
        <f>IFERROR(D169-SUM(#REF!)," ")</f>
        <v xml:space="preserve"> </v>
      </c>
      <c r="G169" s="13" t="s">
        <v>225</v>
      </c>
      <c r="H169" s="13" t="str">
        <f>IFERROR(IF(MATCH($G169,コンシューマー!B:B,0),"Y"),"-")</f>
        <v>Y</v>
      </c>
      <c r="I169" s="13" t="str">
        <f>IFERROR(IF(MATCH($G169,コマーシャル!B:B,0),"Y"),"-")</f>
        <v>-</v>
      </c>
      <c r="J169" s="47">
        <f>SUMIF(コンシューマー!$B:$B,全体!$G169,コンシューマー!D:D)</f>
        <v>0</v>
      </c>
      <c r="K169" s="47">
        <f>SUMIF(コンシューマー!$B:$B,全体!$G169,コンシューマー!E:E)</f>
        <v>0</v>
      </c>
      <c r="L169" s="47">
        <f>SUMIF(コンシューマー!$B:$B,全体!$G169,コンシューマー!F:F)</f>
        <v>0</v>
      </c>
      <c r="M169" s="47">
        <f>SUMIF(コンシューマー!$B:$B,全体!$G169,コンシューマー!G:G)</f>
        <v>0</v>
      </c>
      <c r="N169" s="47">
        <f>SUMIF(コンシューマー!$B:$B,全体!$G169,コンシューマー!H:H)</f>
        <v>0</v>
      </c>
      <c r="O169" s="47">
        <f>SUMIF(コンシューマー!$B:$B,全体!$G169,コンシューマー!I:I)</f>
        <v>0</v>
      </c>
      <c r="P169" s="47">
        <f>SUMIF(コンシューマー!$B:$B,全体!$G169,コンシューマー!J:J)</f>
        <v>0</v>
      </c>
      <c r="Q169" s="47">
        <f>SUMIF(コンシューマー!$B:$B,全体!$G169,コンシューマー!K:K)</f>
        <v>0</v>
      </c>
      <c r="R169" s="47">
        <f>SUMIF(コンシューマー!$B:$B,全体!$G169,コンシューマー!L:L)</f>
        <v>0</v>
      </c>
      <c r="S169" s="47">
        <f>SUMIF(コンシューマー!$B:$B,全体!$G169,コンシューマー!M:M)</f>
        <v>0</v>
      </c>
      <c r="T169" s="47">
        <f>SUMIF(コンシューマー!$B:$B,全体!$G169,コンシューマー!N:N)</f>
        <v>0</v>
      </c>
      <c r="U169" s="47">
        <f>SUMIF(コンシューマー!$B:$B,全体!$G169,コンシューマー!O:O)</f>
        <v>187</v>
      </c>
      <c r="V169" s="47">
        <f>SUMIF(コンシューマー!$B:$B,全体!$G169,コンシューマー!P:P)</f>
        <v>0</v>
      </c>
      <c r="W169" s="47">
        <f>SUMIF(コンシューマー!$B:$B,全体!$G169,コンシューマー!Q:Q)</f>
        <v>381</v>
      </c>
      <c r="X169" s="47">
        <f>SUMIF(コンシューマー!$B:$B,全体!$G169,コンシューマー!R:R)</f>
        <v>569</v>
      </c>
      <c r="Y169" s="47">
        <f>SUMIF(コンシューマー!$B:$B,全体!$G169,コンシューマー!S:S)</f>
        <v>969</v>
      </c>
      <c r="Z169" s="47">
        <f>SUMIF(コンシューマー!$B:$B,全体!$G169,コンシューマー!T:T)</f>
        <v>1465</v>
      </c>
      <c r="AA169" s="47">
        <f>SUMIF(コンシューマー!$B:$B,全体!$G169,コンシューマー!U:U)</f>
        <v>1506</v>
      </c>
      <c r="AB169" s="47">
        <f>SUMIF(コンシューマー!$B:$B,全体!$G169,コンシューマー!V:V)</f>
        <v>1670</v>
      </c>
      <c r="AC169" s="47">
        <f>SUMIF(コンシューマー!$B:$B,全体!$G169,コンシューマー!W:W)</f>
        <v>1997</v>
      </c>
      <c r="AD169" s="47">
        <f>SUMIF(コンシューマー!$B:$B,全体!$G169,コンシューマー!X:X)</f>
        <v>2630</v>
      </c>
      <c r="AE169" s="47">
        <f>SUMIF(コンシューマー!$B:$B,全体!$G169,コンシューマー!Y:Y)</f>
        <v>1844</v>
      </c>
      <c r="AF169" s="47">
        <f>SUMIF(コンシューマー!$B:$B,全体!$G169,コンシューマー!Z:Z)</f>
        <v>2032</v>
      </c>
      <c r="AG169" s="47">
        <f>SUMIF(コンシューマー!$B:$B,全体!$G169,コンシューマー!AA:AA)</f>
        <v>2775</v>
      </c>
      <c r="AH169" s="47"/>
      <c r="AI169" s="47">
        <v>4170</v>
      </c>
      <c r="AJ169" s="47"/>
      <c r="AK169" s="47">
        <v>104</v>
      </c>
      <c r="AL169" s="47">
        <v>114.19354838709678</v>
      </c>
      <c r="AM169" s="47">
        <v>37.303333333333327</v>
      </c>
      <c r="AN169" s="47">
        <v>11</v>
      </c>
      <c r="AO169" s="47">
        <v>4</v>
      </c>
      <c r="AP169" s="47">
        <v>-1</v>
      </c>
      <c r="AQ169" s="47">
        <v>0</v>
      </c>
      <c r="AR169" s="47">
        <f>SUMIF(結果貼付!$A:$A,G169,結果貼付!$D:$D)</f>
        <v>0</v>
      </c>
      <c r="AS169" s="47">
        <f t="shared" si="49"/>
        <v>0</v>
      </c>
      <c r="AT169" s="85">
        <f>SUM(SUMIF(コンシューマー!$B:$B,全体!$G169,コンシューマー!AO:AO),SUMIF(コマーシャル!$B:$B,全体!$G169,コマーシャル!AK:AK))</f>
        <v>0</v>
      </c>
      <c r="AU169" s="85">
        <f>SUM(SUMIF(コンシューマー!$B:$B,全体!$G169,コンシューマー!AP:AP),SUMIF(コマーシャル!$B:$B,全体!$G169,コマーシャル!AL:AL))</f>
        <v>0</v>
      </c>
      <c r="AV169" s="85">
        <f>SUM(SUMIF(コンシューマー!$B:$B,全体!$G169,コンシューマー!AQ:AQ),SUMIF(コマーシャル!$B:$B,全体!$G169,コマーシャル!AM:AM))</f>
        <v>0</v>
      </c>
      <c r="AW169" s="85">
        <f>SUM(SUMIF(コンシューマー!$B:$B,全体!$G169,コンシューマー!AR:AR),SUMIF(コマーシャル!$B:$B,全体!$G169,コマーシャル!AN:AN))</f>
        <v>0</v>
      </c>
      <c r="AX169" s="85">
        <f>SUM(SUMIF(コンシューマー!$B:$B,全体!$G169,コンシューマー!AS:AS),SUMIF(コマーシャル!$B:$B,全体!$G169,コマーシャル!AO:AO))</f>
        <v>0</v>
      </c>
      <c r="AY169" s="85">
        <f>SUM(SUMIF(コンシューマー!$B:$B,全体!$G169,コンシューマー!AT:AT),SUMIF(コマーシャル!$B:$B,全体!$G169,コマーシャル!AP:AP))</f>
        <v>0</v>
      </c>
    </row>
    <row r="170" spans="1:52" ht="18.75" outlineLevel="1">
      <c r="A170" s="42">
        <f>SUMIFS(SAP貼付!K:K,SAP貼付!C:C,全体!G170)</f>
        <v>0</v>
      </c>
      <c r="B170" s="49">
        <f>SUMIFS(VGAMBFCST貼付!D:D,VGAMBFCST貼付!B:B,G170,VGAMBFCST貼付!C:C,全体!$B$20)</f>
        <v>0</v>
      </c>
      <c r="C170" s="49">
        <f>SUMIFS(VGAMBFCST貼付!D:D,VGAMBFCST貼付!B:B,G170,VGAMBFCST貼付!C:C,全体!$C$20)</f>
        <v>0</v>
      </c>
      <c r="D170" s="42">
        <f t="shared" si="50"/>
        <v>0</v>
      </c>
      <c r="E170" s="42" t="str">
        <f>IFERROR(D170-SUM(#REF!)," ")</f>
        <v xml:space="preserve"> </v>
      </c>
      <c r="G170" s="13" t="s">
        <v>226</v>
      </c>
      <c r="H170" s="13" t="str">
        <f>IFERROR(IF(MATCH($G170,コンシューマー!B:B,0),"Y"),"-")</f>
        <v>-</v>
      </c>
      <c r="I170" s="13" t="str">
        <f>IFERROR(IF(MATCH($G170,コマーシャル!B:B,0),"Y"),"-")</f>
        <v>-</v>
      </c>
      <c r="J170" s="47">
        <f>SUMIF(コンシューマー!$B:$B,全体!$G170,コンシューマー!D:D)</f>
        <v>0</v>
      </c>
      <c r="K170" s="47">
        <f>SUMIF(コンシューマー!$B:$B,全体!$G170,コンシューマー!E:E)</f>
        <v>0</v>
      </c>
      <c r="L170" s="47">
        <f>SUMIF(コンシューマー!$B:$B,全体!$G170,コンシューマー!F:F)</f>
        <v>0</v>
      </c>
      <c r="M170" s="47">
        <f>SUMIF(コンシューマー!$B:$B,全体!$G170,コンシューマー!G:G)</f>
        <v>0</v>
      </c>
      <c r="N170" s="47">
        <f>SUMIF(コンシューマー!$B:$B,全体!$G170,コンシューマー!H:H)</f>
        <v>0</v>
      </c>
      <c r="O170" s="47">
        <f>SUMIF(コンシューマー!$B:$B,全体!$G170,コンシューマー!I:I)</f>
        <v>0</v>
      </c>
      <c r="P170" s="47">
        <f>SUMIF(コンシューマー!$B:$B,全体!$G170,コンシューマー!J:J)</f>
        <v>0</v>
      </c>
      <c r="Q170" s="47">
        <f>SUMIF(コンシューマー!$B:$B,全体!$G170,コンシューマー!K:K)</f>
        <v>0</v>
      </c>
      <c r="R170" s="47">
        <f>SUMIF(コンシューマー!$B:$B,全体!$G170,コンシューマー!L:L)</f>
        <v>0</v>
      </c>
      <c r="S170" s="47">
        <f>SUMIF(コンシューマー!$B:$B,全体!$G170,コンシューマー!M:M)</f>
        <v>0</v>
      </c>
      <c r="T170" s="47">
        <f>SUMIF(コンシューマー!$B:$B,全体!$G170,コンシューマー!N:N)</f>
        <v>0</v>
      </c>
      <c r="U170" s="47">
        <f>SUMIF(コンシューマー!$B:$B,全体!$G170,コンシューマー!O:O)</f>
        <v>0</v>
      </c>
      <c r="V170" s="47">
        <f>SUMIF(コンシューマー!$B:$B,全体!$G170,コンシューマー!P:P)</f>
        <v>0</v>
      </c>
      <c r="W170" s="47">
        <f>SUMIF(コンシューマー!$B:$B,全体!$G170,コンシューマー!Q:Q)</f>
        <v>0</v>
      </c>
      <c r="X170" s="47">
        <f>SUMIF(コンシューマー!$B:$B,全体!$G170,コンシューマー!R:R)</f>
        <v>0</v>
      </c>
      <c r="Y170" s="47">
        <f>SUMIF(コンシューマー!$B:$B,全体!$G170,コンシューマー!S:S)</f>
        <v>0</v>
      </c>
      <c r="Z170" s="47">
        <f>SUMIF(コンシューマー!$B:$B,全体!$G170,コンシューマー!T:T)</f>
        <v>0</v>
      </c>
      <c r="AA170" s="47">
        <f>SUMIF(コンシューマー!$B:$B,全体!$G170,コンシューマー!U:U)</f>
        <v>0</v>
      </c>
      <c r="AB170" s="47">
        <f>SUMIF(コンシューマー!$B:$B,全体!$G170,コンシューマー!V:V)</f>
        <v>0</v>
      </c>
      <c r="AC170" s="47">
        <f>SUMIF(コンシューマー!$B:$B,全体!$G170,コンシューマー!W:W)</f>
        <v>0</v>
      </c>
      <c r="AD170" s="47">
        <f>SUMIF(コンシューマー!$B:$B,全体!$G170,コンシューマー!X:X)</f>
        <v>0</v>
      </c>
      <c r="AE170" s="47">
        <f>SUMIF(コンシューマー!$B:$B,全体!$G170,コンシューマー!Y:Y)</f>
        <v>0</v>
      </c>
      <c r="AF170" s="47">
        <f>SUMIF(コンシューマー!$B:$B,全体!$G170,コンシューマー!Z:Z)</f>
        <v>0</v>
      </c>
      <c r="AG170" s="47">
        <f>SUMIF(コンシューマー!$B:$B,全体!$G170,コンシューマー!AA:AA)</f>
        <v>0</v>
      </c>
      <c r="AH170" s="47"/>
      <c r="AI170" s="47">
        <v>9</v>
      </c>
      <c r="AJ170" s="47"/>
      <c r="AK170" s="47">
        <v>0</v>
      </c>
      <c r="AL170" s="47">
        <v>0</v>
      </c>
      <c r="AM170" s="47">
        <v>0</v>
      </c>
      <c r="AN170" s="47">
        <v>0</v>
      </c>
      <c r="AO170" s="47">
        <v>0</v>
      </c>
      <c r="AP170" s="47">
        <v>0</v>
      </c>
      <c r="AQ170" s="47">
        <v>0</v>
      </c>
      <c r="AR170" s="47">
        <f>SUMIF(結果貼付!$A:$A,G170,結果貼付!$D:$D)</f>
        <v>0</v>
      </c>
      <c r="AS170" s="47">
        <f t="shared" si="49"/>
        <v>0</v>
      </c>
      <c r="AT170" s="85">
        <f>SUM(SUMIF(コンシューマー!$B:$B,全体!$G170,コンシューマー!AO:AO),SUMIF(コマーシャル!$B:$B,全体!$G170,コマーシャル!AK:AK))</f>
        <v>0</v>
      </c>
      <c r="AU170" s="85">
        <f>SUM(SUMIF(コンシューマー!$B:$B,全体!$G170,コンシューマー!AP:AP),SUMIF(コマーシャル!$B:$B,全体!$G170,コマーシャル!AL:AL))</f>
        <v>0</v>
      </c>
      <c r="AV170" s="85">
        <f>SUM(SUMIF(コンシューマー!$B:$B,全体!$G170,コンシューマー!AQ:AQ),SUMIF(コマーシャル!$B:$B,全体!$G170,コマーシャル!AM:AM))</f>
        <v>0</v>
      </c>
      <c r="AW170" s="85">
        <f>SUM(SUMIF(コンシューマー!$B:$B,全体!$G170,コンシューマー!AR:AR),SUMIF(コマーシャル!$B:$B,全体!$G170,コマーシャル!AN:AN))</f>
        <v>0</v>
      </c>
      <c r="AX170" s="85">
        <f>SUM(SUMIF(コンシューマー!$B:$B,全体!$G170,コンシューマー!AS:AS),SUMIF(コマーシャル!$B:$B,全体!$G170,コマーシャル!AO:AO))</f>
        <v>0</v>
      </c>
      <c r="AY170" s="85">
        <f>SUM(SUMIF(コンシューマー!$B:$B,全体!$G170,コンシューマー!AT:AT),SUMIF(コマーシャル!$B:$B,全体!$G170,コマーシャル!AP:AP))</f>
        <v>0</v>
      </c>
    </row>
    <row r="171" spans="1:52" ht="18.75" outlineLevel="1">
      <c r="A171" s="42">
        <f>SUMIFS(SAP貼付!K:K,SAP貼付!C:C,全体!G171)</f>
        <v>0</v>
      </c>
      <c r="B171" s="49">
        <f>SUMIFS(VGAMBFCST貼付!D:D,VGAMBFCST貼付!B:B,G171,VGAMBFCST貼付!C:C,全体!$B$20)</f>
        <v>0</v>
      </c>
      <c r="C171" s="49">
        <f>SUMIFS(VGAMBFCST貼付!D:D,VGAMBFCST貼付!B:B,G171,VGAMBFCST貼付!C:C,全体!$C$20)</f>
        <v>0</v>
      </c>
      <c r="D171" s="42">
        <f>SUM(A171:C171)</f>
        <v>0</v>
      </c>
      <c r="E171" s="42" t="str">
        <f>IFERROR(D171-SUM(#REF!)," ")</f>
        <v xml:space="preserve"> </v>
      </c>
      <c r="G171" s="13" t="s">
        <v>227</v>
      </c>
      <c r="H171" s="13" t="str">
        <f>IFERROR(IF(MATCH($G171,コンシューマー!B:B,0),"Y"),"-")</f>
        <v>Y</v>
      </c>
      <c r="I171" s="13" t="str">
        <f>IFERROR(IF(MATCH($G171,コマーシャル!B:B,0),"Y"),"-")</f>
        <v>Y</v>
      </c>
      <c r="J171" s="47">
        <f>SUMIF(コンシューマー!$B:$B,全体!$G171,コンシューマー!D:D)</f>
        <v>0</v>
      </c>
      <c r="K171" s="47">
        <f>SUMIF(コンシューマー!$B:$B,全体!$G171,コンシューマー!E:E)</f>
        <v>0</v>
      </c>
      <c r="L171" s="47">
        <f>SUMIF(コンシューマー!$B:$B,全体!$G171,コンシューマー!F:F)</f>
        <v>0</v>
      </c>
      <c r="M171" s="47">
        <f>SUMIF(コンシューマー!$B:$B,全体!$G171,コンシューマー!G:G)</f>
        <v>0</v>
      </c>
      <c r="N171" s="47">
        <f>SUMIF(コンシューマー!$B:$B,全体!$G171,コンシューマー!H:H)</f>
        <v>0</v>
      </c>
      <c r="O171" s="47">
        <f>SUMIF(コンシューマー!$B:$B,全体!$G171,コンシューマー!I:I)</f>
        <v>0</v>
      </c>
      <c r="P171" s="47">
        <f>SUMIF(コンシューマー!$B:$B,全体!$G171,コンシューマー!J:J)</f>
        <v>0</v>
      </c>
      <c r="Q171" s="47">
        <f>SUMIF(コンシューマー!$B:$B,全体!$G171,コンシューマー!K:K)</f>
        <v>0</v>
      </c>
      <c r="R171" s="47">
        <f>SUMIF(コンシューマー!$B:$B,全体!$G171,コンシューマー!L:L)</f>
        <v>0</v>
      </c>
      <c r="S171" s="47">
        <f>SUMIF(コンシューマー!$B:$B,全体!$G171,コンシューマー!M:M)</f>
        <v>0</v>
      </c>
      <c r="T171" s="47">
        <f>SUMIF(コンシューマー!$B:$B,全体!$G171,コンシューマー!N:N)</f>
        <v>0</v>
      </c>
      <c r="U171" s="47">
        <f>SUMIF(コンシューマー!$B:$B,全体!$G171,コンシューマー!O:O)</f>
        <v>0</v>
      </c>
      <c r="V171" s="47">
        <f>SUMIF(コンシューマー!$B:$B,全体!$G171,コンシューマー!P:P)</f>
        <v>0</v>
      </c>
      <c r="W171" s="47">
        <f>SUMIF(コンシューマー!$B:$B,全体!$G171,コンシューマー!Q:Q)</f>
        <v>0</v>
      </c>
      <c r="X171" s="47">
        <f>SUMIF(コンシューマー!$B:$B,全体!$G171,コンシューマー!R:R)</f>
        <v>336</v>
      </c>
      <c r="Y171" s="47">
        <f>SUMIF(コンシューマー!$B:$B,全体!$G171,コンシューマー!S:S)</f>
        <v>664</v>
      </c>
      <c r="Z171" s="47">
        <f>SUMIF(コンシューマー!$B:$B,全体!$G171,コンシューマー!T:T)</f>
        <v>1412</v>
      </c>
      <c r="AA171" s="47">
        <f>SUMIF(コンシューマー!$B:$B,全体!$G171,コンシューマー!U:U)</f>
        <v>1459</v>
      </c>
      <c r="AB171" s="47">
        <f>SUMIF(コンシューマー!$B:$B,全体!$G171,コンシューマー!V:V)</f>
        <v>3419</v>
      </c>
      <c r="AC171" s="47">
        <f>SUMIF(コンシューマー!$B:$B,全体!$G171,コンシューマー!W:W)</f>
        <v>4032</v>
      </c>
      <c r="AD171" s="47">
        <f>SUMIF(コンシューマー!$B:$B,全体!$G171,コンシューマー!X:X)</f>
        <v>2254</v>
      </c>
      <c r="AE171" s="47">
        <f>SUMIF(コンシューマー!$B:$B,全体!$G171,コンシューマー!Y:Y)</f>
        <v>1752</v>
      </c>
      <c r="AF171" s="47">
        <f>SUMIF(コンシューマー!$B:$B,全体!$G171,コンシューマー!Z:Z)</f>
        <v>1460</v>
      </c>
      <c r="AG171" s="47">
        <f>SUMIF(コンシューマー!$B:$B,全体!$G171,コンシューマー!AA:AA)</f>
        <v>1623</v>
      </c>
      <c r="AH171" s="47"/>
      <c r="AI171" s="47">
        <v>842</v>
      </c>
      <c r="AJ171" s="47"/>
      <c r="AK171" s="47">
        <v>1741</v>
      </c>
      <c r="AL171" s="47">
        <v>2386.4516129032259</v>
      </c>
      <c r="AM171" s="47">
        <v>2533.7366666666667</v>
      </c>
      <c r="AN171" s="47">
        <v>2137</v>
      </c>
      <c r="AO171" s="47">
        <v>2767</v>
      </c>
      <c r="AP171" s="47">
        <v>1256</v>
      </c>
      <c r="AQ171" s="47">
        <v>325</v>
      </c>
      <c r="AR171" s="47">
        <f>SUMIF(結果貼付!$A:$A,G171,結果貼付!$D:$D)</f>
        <v>183</v>
      </c>
      <c r="AS171" s="47">
        <f t="shared" si="49"/>
        <v>392.14285714285711</v>
      </c>
      <c r="AT171" s="85">
        <f>SUM(SUMIF(コンシューマー!$B:$B,全体!$G171,コンシューマー!AO:AO),SUMIF(コマーシャル!$B:$B,全体!$G171,コマーシャル!AK:AK))</f>
        <v>490.37599999999992</v>
      </c>
      <c r="AU171" s="85">
        <f>SUM(SUMIF(コンシューマー!$B:$B,全体!$G171,コンシューマー!AP:AP),SUMIF(コマーシャル!$B:$B,全体!$G171,コマーシャル!AL:AL))</f>
        <v>584.45119999999986</v>
      </c>
      <c r="AV171" s="85">
        <f>SUM(SUMIF(コンシューマー!$B:$B,全体!$G171,コンシューマー!AQ:AQ),SUMIF(コマーシャル!$B:$B,全体!$G171,コマーシャル!AM:AM))</f>
        <v>825</v>
      </c>
      <c r="AW171" s="85">
        <f>SUM(SUMIF(コンシューマー!$B:$B,全体!$G171,コンシューマー!AR:AR),SUMIF(コマーシャル!$B:$B,全体!$G171,コマーシャル!AN:AN))</f>
        <v>1416</v>
      </c>
      <c r="AX171" s="85">
        <f>SUM(SUMIF(コンシューマー!$B:$B,全体!$G171,コンシューマー!AS:AS),SUMIF(コマーシャル!$B:$B,全体!$G171,コマーシャル!AO:AO))</f>
        <v>1229.3427075757168</v>
      </c>
      <c r="AY171" s="85">
        <f>SUM(SUMIF(コンシューマー!$B:$B,全体!$G171,コンシューマー!AT:AT),SUMIF(コマーシャル!$B:$B,全体!$G171,コマーシャル!AP:AP))</f>
        <v>1218.449873842811</v>
      </c>
      <c r="AZ171" s="163" t="s">
        <v>228</v>
      </c>
    </row>
    <row r="172" spans="1:52" ht="19.5" outlineLevel="1" thickBot="1">
      <c r="A172" s="51">
        <f>SUMIFS(SAP貼付!K:K,SAP貼付!C:C,全体!G172)</f>
        <v>0</v>
      </c>
      <c r="B172" s="51">
        <f>SUMIFS(VGAMBFCST貼付!D:D,VGAMBFCST貼付!B:B,G172,VGAMBFCST貼付!C:C,全体!$B$20)</f>
        <v>0</v>
      </c>
      <c r="C172" s="51">
        <f>SUMIFS(VGAMBFCST貼付!D:D,VGAMBFCST貼付!B:B,G172,VGAMBFCST貼付!C:C,全体!$C$20)</f>
        <v>0</v>
      </c>
      <c r="D172" s="51">
        <f t="shared" si="50"/>
        <v>0</v>
      </c>
      <c r="E172" s="51" t="str">
        <f>IFERROR(D172-SUM(#REF!)," ")</f>
        <v xml:space="preserve"> </v>
      </c>
      <c r="G172" s="6" t="s">
        <v>229</v>
      </c>
      <c r="H172" s="6" t="str">
        <f>IFERROR(IF(MATCH($G172,コンシューマー!B:B,0),"Y"),"-")</f>
        <v>Y</v>
      </c>
      <c r="I172" s="6" t="str">
        <f>IFERROR(IF(MATCH($G172,コマーシャル!B:B,0),"Y"),"-")</f>
        <v>Y</v>
      </c>
      <c r="J172" s="89">
        <f>SUMIF(コンシューマー!$B:$B,全体!$G172,コンシューマー!D:D)</f>
        <v>1088</v>
      </c>
      <c r="K172" s="89">
        <f>SUMIF(コンシューマー!$B:$B,全体!$G172,コンシューマー!E:E)</f>
        <v>850</v>
      </c>
      <c r="L172" s="89">
        <f>SUMIF(コンシューマー!$B:$B,全体!$G172,コンシューマー!F:F)</f>
        <v>876</v>
      </c>
      <c r="M172" s="89">
        <f>SUMIF(コンシューマー!$B:$B,全体!$G172,コンシューマー!G:G)</f>
        <v>848</v>
      </c>
      <c r="N172" s="89">
        <f>SUMIF(コンシューマー!$B:$B,全体!$G172,コンシューマー!H:H)</f>
        <v>1409</v>
      </c>
      <c r="O172" s="89">
        <f>SUMIF(コンシューマー!$B:$B,全体!$G172,コンシューマー!I:I)</f>
        <v>1111</v>
      </c>
      <c r="P172" s="89">
        <f>SUMIF(コンシューマー!$B:$B,全体!$G172,コンシューマー!J:J)</f>
        <v>1021</v>
      </c>
      <c r="Q172" s="89">
        <f>SUMIF(コンシューマー!$B:$B,全体!$G172,コンシューマー!K:K)</f>
        <v>1045</v>
      </c>
      <c r="R172" s="89">
        <f>SUMIF(コンシューマー!$B:$B,全体!$G172,コンシューマー!L:L)</f>
        <v>827</v>
      </c>
      <c r="S172" s="89">
        <f>SUMIF(コンシューマー!$B:$B,全体!$G172,コンシューマー!M:M)</f>
        <v>667</v>
      </c>
      <c r="T172" s="89">
        <f>SUMIF(コンシューマー!$B:$B,全体!$G172,コンシューマー!N:N)</f>
        <v>819</v>
      </c>
      <c r="U172" s="89">
        <f>SUMIF(コンシューマー!$B:$B,全体!$G172,コンシューマー!O:O)</f>
        <v>1186</v>
      </c>
      <c r="V172" s="89">
        <f>SUMIF(コンシューマー!$B:$B,全体!$G172,コンシューマー!P:P)</f>
        <v>1132</v>
      </c>
      <c r="W172" s="89">
        <f>SUMIF(コンシューマー!$B:$B,全体!$G172,コンシューマー!Q:Q)</f>
        <v>998</v>
      </c>
      <c r="X172" s="89">
        <f>SUMIF(コンシューマー!$B:$B,全体!$G172,コンシューマー!R:R)</f>
        <v>657</v>
      </c>
      <c r="Y172" s="89">
        <f>SUMIF(コンシューマー!$B:$B,全体!$G172,コンシューマー!S:S)</f>
        <v>504</v>
      </c>
      <c r="Z172" s="89">
        <f>SUMIF(コンシューマー!$B:$B,全体!$G172,コンシューマー!T:T)</f>
        <v>693</v>
      </c>
      <c r="AA172" s="89">
        <f>SUMIF(コンシューマー!$B:$B,全体!$G172,コンシューマー!U:U)</f>
        <v>688</v>
      </c>
      <c r="AB172" s="89">
        <f>SUMIF(コンシューマー!$B:$B,全体!$G172,コンシューマー!V:V)</f>
        <v>625</v>
      </c>
      <c r="AC172" s="89">
        <f>SUMIF(コンシューマー!$B:$B,全体!$G172,コンシューマー!W:W)</f>
        <v>1018.9999999999999</v>
      </c>
      <c r="AD172" s="89">
        <f>SUMIF(コンシューマー!$B:$B,全体!$G172,コンシューマー!X:X)</f>
        <v>437</v>
      </c>
      <c r="AE172" s="89">
        <f>SUMIF(コンシューマー!$B:$B,全体!$G172,コンシューマー!Y:Y)</f>
        <v>397</v>
      </c>
      <c r="AF172" s="89">
        <f>SUMIF(コンシューマー!$B:$B,全体!$G172,コンシューマー!Z:Z)</f>
        <v>562</v>
      </c>
      <c r="AG172" s="89">
        <f>SUMIF(コンシューマー!$B:$B,全体!$G172,コンシューマー!AA:AA)</f>
        <v>798</v>
      </c>
      <c r="AH172" s="109"/>
      <c r="AI172" s="47">
        <v>1319</v>
      </c>
      <c r="AJ172" s="47"/>
      <c r="AK172" s="47">
        <v>767</v>
      </c>
      <c r="AL172" s="47">
        <v>255.48387096774192</v>
      </c>
      <c r="AM172" s="47">
        <v>0</v>
      </c>
      <c r="AN172" s="47">
        <v>41</v>
      </c>
      <c r="AO172" s="47">
        <v>235</v>
      </c>
      <c r="AP172" s="47">
        <v>307</v>
      </c>
      <c r="AQ172" s="47">
        <v>356</v>
      </c>
      <c r="AR172" s="47">
        <f>SUMIF(結果貼付!$A:$A,G172,結果貼付!$D:$D)</f>
        <v>225</v>
      </c>
      <c r="AS172" s="47">
        <f t="shared" si="49"/>
        <v>482.14285714285717</v>
      </c>
      <c r="AT172" s="85">
        <f>SUM(SUMIF(コンシューマー!$B:$B,全体!$G172,コンシューマー!AO:AO),SUMIF(コマーシャル!$B:$B,全体!$G172,コマーシャル!AK:AK))</f>
        <v>605</v>
      </c>
      <c r="AU172" s="85">
        <f>SUM(SUMIF(コンシューマー!$B:$B,全体!$G172,コンシューマー!AP:AP),SUMIF(コマーシャル!$B:$B,全体!$G172,コマーシャル!AL:AL))</f>
        <v>719</v>
      </c>
      <c r="AV172" s="85">
        <f>SUM(SUMIF(コンシューマー!$B:$B,全体!$G172,コンシューマー!AQ:AQ),SUMIF(コマーシャル!$B:$B,全体!$G172,コマーシャル!AM:AM))</f>
        <v>614.65894155819933</v>
      </c>
      <c r="AW172" s="85">
        <f>SUM(SUMIF(コンシューマー!$B:$B,全体!$G172,コンシューマー!AR:AR),SUMIF(コマーシャル!$B:$B,全体!$G172,コマーシャル!AN:AN))</f>
        <v>603.20494536232422</v>
      </c>
      <c r="AX172" s="85">
        <f>SUM(SUMIF(コンシューマー!$B:$B,全体!$G172,コンシューマー!AS:AS),SUMIF(コマーシャル!$B:$B,全体!$G172,コマーシャル!AO:AO))</f>
        <v>537.2310222653191</v>
      </c>
      <c r="AY172" s="85">
        <f>SUM(SUMIF(コンシューマー!$B:$B,全体!$G172,コンシューマー!AT:AT),SUMIF(コマーシャル!$B:$B,全体!$G172,コマーシャル!AP:AP))</f>
        <v>532.79738186700479</v>
      </c>
    </row>
    <row r="173" spans="1:52" ht="19.5" thickTop="1">
      <c r="A173" s="49">
        <f>SUM(A165:A172)</f>
        <v>2934</v>
      </c>
      <c r="B173" s="49">
        <f>SUM(B165:B172)</f>
        <v>0</v>
      </c>
      <c r="C173" s="49">
        <f>SUM(C165:C172)</f>
        <v>0</v>
      </c>
      <c r="D173" s="49">
        <f t="shared" si="50"/>
        <v>2934</v>
      </c>
      <c r="E173" s="49">
        <f>SUM(E165:E172)</f>
        <v>0</v>
      </c>
      <c r="G173" s="5" t="s">
        <v>230</v>
      </c>
      <c r="H173" s="5"/>
      <c r="I173" s="5"/>
      <c r="J173" s="49">
        <f t="shared" ref="J173:AG173" si="51">SUM(J165:J172)</f>
        <v>1088</v>
      </c>
      <c r="K173" s="49">
        <f t="shared" si="51"/>
        <v>850</v>
      </c>
      <c r="L173" s="49">
        <f t="shared" si="51"/>
        <v>876</v>
      </c>
      <c r="M173" s="49">
        <f t="shared" si="51"/>
        <v>848</v>
      </c>
      <c r="N173" s="49">
        <f t="shared" si="51"/>
        <v>1409</v>
      </c>
      <c r="O173" s="49">
        <f t="shared" si="51"/>
        <v>1111</v>
      </c>
      <c r="P173" s="49">
        <f t="shared" si="51"/>
        <v>1021</v>
      </c>
      <c r="Q173" s="49">
        <f t="shared" si="51"/>
        <v>1045</v>
      </c>
      <c r="R173" s="49">
        <f t="shared" si="51"/>
        <v>827</v>
      </c>
      <c r="S173" s="49">
        <f t="shared" si="51"/>
        <v>667</v>
      </c>
      <c r="T173" s="49">
        <f t="shared" si="51"/>
        <v>819</v>
      </c>
      <c r="U173" s="49">
        <f t="shared" si="51"/>
        <v>1373</v>
      </c>
      <c r="V173" s="49">
        <f t="shared" si="51"/>
        <v>1132</v>
      </c>
      <c r="W173" s="49">
        <f t="shared" si="51"/>
        <v>1379</v>
      </c>
      <c r="X173" s="49">
        <f t="shared" si="51"/>
        <v>1562</v>
      </c>
      <c r="Y173" s="49">
        <f t="shared" si="51"/>
        <v>2137</v>
      </c>
      <c r="Z173" s="49">
        <f t="shared" si="51"/>
        <v>3570</v>
      </c>
      <c r="AA173" s="49">
        <f t="shared" si="51"/>
        <v>3653</v>
      </c>
      <c r="AB173" s="49">
        <f t="shared" si="51"/>
        <v>5714</v>
      </c>
      <c r="AC173" s="49">
        <f t="shared" si="51"/>
        <v>7048</v>
      </c>
      <c r="AD173" s="49">
        <f t="shared" si="51"/>
        <v>5321</v>
      </c>
      <c r="AE173" s="49">
        <f t="shared" si="51"/>
        <v>3993</v>
      </c>
      <c r="AF173" s="49">
        <f t="shared" si="51"/>
        <v>4054</v>
      </c>
      <c r="AG173" s="49">
        <f t="shared" si="51"/>
        <v>5196</v>
      </c>
      <c r="AH173" s="49"/>
      <c r="AI173" s="49">
        <v>8103</v>
      </c>
      <c r="AJ173" s="49"/>
      <c r="AK173" s="85">
        <f>SUM(SUMIF(コンシューマー!$B:$B,全体!$G173,コンシューマー!AE:AE),SUMIF(コマーシャル!$B:$B,全体!$G173,コマーシャル!AE:AE))</f>
        <v>7221</v>
      </c>
      <c r="AL173" s="85">
        <f>SUM(SUMIF(コンシューマー!$B:$B,全体!$G173,コンシューマー!AF:AF),SUMIF(コマーシャル!$B:$B,全体!$G173,コマーシャル!AF:AF))</f>
        <v>12735</v>
      </c>
      <c r="AM173" s="85">
        <f>SUM(SUMIF(コンシューマー!$B:$B,全体!$G173,コンシューマー!AG:AG),SUMIF(コマーシャル!$B:$B,全体!$G173,コマーシャル!AG:AG))</f>
        <v>7649</v>
      </c>
      <c r="AN173" s="85">
        <f>SUM(SUMIF(コンシューマー!$B:$B,全体!$G173,コンシューマー!AH:AH),SUMIF(コマーシャル!$B:$B,全体!$G173,コマーシャル!AH:AH))</f>
        <v>4735</v>
      </c>
      <c r="AO173" s="85">
        <f>SUM(SUMIF(コンシューマー!$B:$B,全体!$G173,コンシューマー!AL:AL),SUMIF(コマーシャル!$B:$B,全体!$G173,コマーシャル!AI:AI))</f>
        <v>2392</v>
      </c>
      <c r="AP173" s="85">
        <v>6858</v>
      </c>
      <c r="AQ173" s="85">
        <v>7660</v>
      </c>
      <c r="AR173" s="85">
        <f>SUM(SUMIF(コンシューマー!$B:$B,全体!$G173,コンシューマー!AM:AM),SUMIF(コマーシャル!$B:$B,全体!$G173,コマーシャル!AJ:AJ))</f>
        <v>5159.4642857142853</v>
      </c>
      <c r="AS173" s="85">
        <f>SUM(SUMIF(コンシューマー!$B:$B,全体!$G173,コンシューマー!AN:AN),SUMIF(コマーシャル!$B:$B,全体!$G173,コマーシャル!AK:AK))</f>
        <v>5156.2142857142853</v>
      </c>
      <c r="AT173" s="85">
        <f>SUM(SUMIF(コンシューマー!$B:$B,全体!$G173,コンシューマー!AO:AO),SUMIF(コマーシャル!$B:$B,全体!$G173,コマーシャル!AK:AK))</f>
        <v>6759.3760000000002</v>
      </c>
      <c r="AU173" s="85">
        <f>SUM(SUMIF(コンシューマー!$B:$B,全体!$G173,コンシューマー!AP:AP),SUMIF(コマーシャル!$B:$B,全体!$G173,コマーシャル!AL:AL))</f>
        <v>7991.4511999999995</v>
      </c>
      <c r="AV173" s="85">
        <f>SUM(SUMIF(コンシューマー!$B:$B,全体!$G173,コンシューマー!AQ:AQ),SUMIF(コマーシャル!$B:$B,全体!$G173,コマーシャル!AM:AM))</f>
        <v>6424.879018386604</v>
      </c>
      <c r="AW173" s="85">
        <f>SUM(SUMIF(コンシューマー!$B:$B,全体!$G173,コンシューマー!AR:AR),SUMIF(コマーシャル!$B:$B,全体!$G173,コマーシャル!AN:AN))</f>
        <v>6414.49620996266</v>
      </c>
      <c r="AX173" s="85">
        <f>SUM(SUMIF(コンシューマー!$B:$B,全体!$G173,コンシューマー!AS:AS),SUMIF(コマーシャル!$B:$B,全体!$G173,コマーシャル!AO:AO))</f>
        <v>6241.6360418498634</v>
      </c>
      <c r="AY173" s="85">
        <f>SUM(SUMIF(コンシューマー!$B:$B,全体!$G173,コンシューマー!AT:AT),SUMIF(コマーシャル!$B:$B,全体!$G173,コマーシャル!AP:AP))</f>
        <v>6187.1995929146933</v>
      </c>
    </row>
    <row r="174" spans="1:52" ht="18.75">
      <c r="A174" s="29"/>
      <c r="B174" s="29"/>
      <c r="C174" s="29"/>
      <c r="D174" s="29"/>
      <c r="E174" s="29"/>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85">
        <f>SUM(SUMIF(コンシューマー!$B:$B,全体!$G174,コンシューマー!AO:AO),SUMIF(コマーシャル!$B:$B,全体!$G174,コマーシャル!AK:AK))</f>
        <v>0</v>
      </c>
      <c r="AU174" s="85">
        <f>SUM(SUMIF(コンシューマー!$B:$B,全体!$G174,コンシューマー!AP:AP),SUMIF(コマーシャル!$B:$B,全体!$G174,コマーシャル!AL:AL))</f>
        <v>0</v>
      </c>
      <c r="AV174" s="85">
        <f>SUM(SUMIF(コンシューマー!$B:$B,全体!$G174,コンシューマー!AQ:AQ),SUMIF(コマーシャル!$B:$B,全体!$G174,コマーシャル!AM:AM))</f>
        <v>0</v>
      </c>
      <c r="AW174" s="85">
        <f>SUM(SUMIF(コンシューマー!$B:$B,全体!$G174,コンシューマー!AR:AR),SUMIF(コマーシャル!$B:$B,全体!$G174,コマーシャル!AN:AN))</f>
        <v>0</v>
      </c>
      <c r="AX174" s="85">
        <f>SUM(SUMIF(コンシューマー!$B:$B,全体!$G174,コンシューマー!AS:AS),SUMIF(コマーシャル!$B:$B,全体!$G174,コマーシャル!AO:AO))</f>
        <v>0</v>
      </c>
      <c r="AY174" s="85">
        <f>SUM(SUMIF(コンシューマー!$B:$B,全体!$G174,コンシューマー!AT:AT),SUMIF(コマーシャル!$B:$B,全体!$G174,コマーシャル!AP:AP))</f>
        <v>0</v>
      </c>
    </row>
    <row r="175" spans="1:52" ht="18.75">
      <c r="A175" s="42">
        <f>SUMIFS(SAP貼付!K:K,SAP貼付!C:C,全体!G175)</f>
        <v>0</v>
      </c>
      <c r="B175" s="42">
        <f>SUMIFS(ONE_08_Case貼付!D:D,ONE_08_Case貼付!A:A,IF(全体!G175="","-",全体!G175))</f>
        <v>0</v>
      </c>
      <c r="C175" s="46"/>
      <c r="D175" s="42">
        <f>SUM(A175:C175)</f>
        <v>0</v>
      </c>
      <c r="E175" s="42" t="str">
        <f>IFERROR(D175-SUM(#REF!)," ")</f>
        <v xml:space="preserve"> </v>
      </c>
      <c r="G175" s="3" t="s">
        <v>231</v>
      </c>
      <c r="H175" s="8" t="str">
        <f>IFERROR(IF(MATCH($G175,コンシューマー!B:B,0),"Y"),"-")</f>
        <v>Y</v>
      </c>
      <c r="I175" s="8" t="str">
        <f>IFERROR(IF(MATCH($G175,コマーシャル!B:B,0),"Y"),"-")</f>
        <v>Y</v>
      </c>
      <c r="J175" s="88">
        <f>SUMIF(コンシューマー!$B:$B,全体!$G175,コンシューマー!D:D)</f>
        <v>0</v>
      </c>
      <c r="K175" s="88">
        <f>SUMIF(コンシューマー!$B:$B,全体!$G175,コンシューマー!E:E)</f>
        <v>0</v>
      </c>
      <c r="L175" s="88">
        <f>SUMIF(コンシューマー!$B:$B,全体!$G175,コンシューマー!F:F)</f>
        <v>0</v>
      </c>
      <c r="M175" s="88">
        <f>SUMIF(コンシューマー!$B:$B,全体!$G175,コンシューマー!G:G)</f>
        <v>0</v>
      </c>
      <c r="N175" s="88">
        <f>SUMIF(コンシューマー!$B:$B,全体!$G175,コンシューマー!H:H)</f>
        <v>0</v>
      </c>
      <c r="O175" s="88">
        <f>SUMIF(コンシューマー!$B:$B,全体!$G175,コンシューマー!I:I)</f>
        <v>0</v>
      </c>
      <c r="P175" s="88">
        <f>SUMIF(コンシューマー!$B:$B,全体!$G175,コンシューマー!J:J)</f>
        <v>0</v>
      </c>
      <c r="Q175" s="88">
        <f>SUMIF(コンシューマー!$B:$B,全体!$G175,コンシューマー!K:K)</f>
        <v>0</v>
      </c>
      <c r="R175" s="88">
        <f>SUMIF(コンシューマー!$B:$B,全体!$G175,コンシューマー!L:L)</f>
        <v>0</v>
      </c>
      <c r="S175" s="88">
        <f>SUMIF(コンシューマー!$B:$B,全体!$G175,コンシューマー!M:M)</f>
        <v>0</v>
      </c>
      <c r="T175" s="88">
        <f>SUMIF(コンシューマー!$B:$B,全体!$G175,コンシューマー!N:N)</f>
        <v>0</v>
      </c>
      <c r="U175" s="88">
        <f>SUMIF(コンシューマー!$B:$B,全体!$G175,コンシューマー!O:O)</f>
        <v>0</v>
      </c>
      <c r="V175" s="88">
        <f>SUMIF(コンシューマー!$B:$B,全体!$G175,コンシューマー!P:P)</f>
        <v>0</v>
      </c>
      <c r="W175" s="88">
        <f>SUMIF(コンシューマー!$B:$B,全体!$G175,コンシューマー!Q:Q)</f>
        <v>0</v>
      </c>
      <c r="X175" s="88">
        <f>SUMIF(コンシューマー!$B:$B,全体!$G175,コンシューマー!R:R)</f>
        <v>0</v>
      </c>
      <c r="Y175" s="88">
        <f>SUMIF(コンシューマー!$B:$B,全体!$G175,コンシューマー!S:S)</f>
        <v>0</v>
      </c>
      <c r="Z175" s="88">
        <f>SUMIF(コンシューマー!$B:$B,全体!$G175,コンシューマー!T:T)</f>
        <v>0</v>
      </c>
      <c r="AA175" s="88">
        <f>SUMIF(コンシューマー!$B:$B,全体!$G175,コンシューマー!U:U)</f>
        <v>0</v>
      </c>
      <c r="AB175" s="88">
        <f>SUMIF(コンシューマー!$B:$B,全体!$G175,コンシューマー!V:V)</f>
        <v>0</v>
      </c>
      <c r="AC175" s="88">
        <f>SUMIF(コンシューマー!$B:$B,全体!$G175,コンシューマー!W:W)</f>
        <v>0</v>
      </c>
      <c r="AD175" s="88">
        <f>SUMIF(コンシューマー!$B:$B,全体!$G175,コンシューマー!X:X)</f>
        <v>0</v>
      </c>
      <c r="AE175" s="88">
        <f>SUMIF(コンシューマー!$B:$B,全体!$G175,コンシューマー!Y:Y)</f>
        <v>0</v>
      </c>
      <c r="AF175" s="88">
        <f>SUMIF(コンシューマー!$B:$B,全体!$G175,コンシューマー!Z:Z)</f>
        <v>0</v>
      </c>
      <c r="AG175" s="88">
        <f>SUMIF(コンシューマー!$B:$B,全体!$G175,コンシューマー!AA:AA)</f>
        <v>0</v>
      </c>
      <c r="AH175" s="88"/>
      <c r="AI175" s="47">
        <v>0</v>
      </c>
      <c r="AJ175" s="47"/>
      <c r="AK175" s="47">
        <v>1371</v>
      </c>
      <c r="AL175" s="47">
        <v>2896.4516129032259</v>
      </c>
      <c r="AM175" s="47">
        <v>1885.4333333333332</v>
      </c>
      <c r="AN175" s="47">
        <v>1048</v>
      </c>
      <c r="AO175" s="47">
        <v>979</v>
      </c>
      <c r="AP175" s="47">
        <v>1627</v>
      </c>
      <c r="AQ175" s="47">
        <v>2529</v>
      </c>
      <c r="AR175" s="47">
        <f>SUMIF(結果貼付!$A:$A,G175,結果貼付!$D:$D)</f>
        <v>1161</v>
      </c>
      <c r="AS175" s="47">
        <f>(AR175/AS$2)*AS$1</f>
        <v>2487.8571428571431</v>
      </c>
      <c r="AT175" s="85">
        <f>SUM(SUMIF(コンシューマー!$B:$B,全体!$G175,コンシューマー!AO:AO),SUMIF(コマーシャル!$B:$B,全体!$G175,コマーシャル!AK:AK))</f>
        <v>3017</v>
      </c>
      <c r="AU175" s="85">
        <f>SUM(SUMIF(コンシューマー!$B:$B,全体!$G175,コンシューマー!AP:AP),SUMIF(コマーシャル!$B:$B,全体!$G175,コマーシャル!AL:AL))</f>
        <v>3408</v>
      </c>
      <c r="AV175" s="85">
        <f>SUM(SUMIF(コンシューマー!$B:$B,全体!$G175,コンシューマー!AQ:AQ),SUMIF(コマーシャル!$B:$B,全体!$G175,コマーシャル!AM:AM))</f>
        <v>2897.2779771006599</v>
      </c>
      <c r="AW175" s="85">
        <f>SUM(SUMIF(コンシューマー!$B:$B,全体!$G175,コンシューマー!AR:AR),SUMIF(コマーシャル!$B:$B,全体!$G175,コマーシャル!AN:AN))</f>
        <v>2531</v>
      </c>
      <c r="AX175" s="85">
        <f>SUM(SUMIF(コンシューマー!$B:$B,全体!$G175,コンシューマー!AS:AS),SUMIF(コマーシャル!$B:$B,全体!$G175,コマーシャル!AO:AO))</f>
        <v>2209.2688090940928</v>
      </c>
      <c r="AY175" s="85">
        <f>SUM(SUMIF(コンシューマー!$B:$B,全体!$G175,コンシューマー!AT:AT),SUMIF(コマーシャル!$B:$B,全体!$G175,コマーシャル!AP:AP))</f>
        <v>2189.9098402607551</v>
      </c>
    </row>
    <row r="176" spans="1:52" ht="18.75">
      <c r="A176" s="42">
        <f>SUMIFS(SAP貼付!K:K,SAP貼付!C:C,全体!G176)</f>
        <v>0</v>
      </c>
      <c r="B176" s="42">
        <f>SUMIFS(ONE_08_Case貼付!D:D,ONE_08_Case貼付!A:A,IF(全体!G176="","-",全体!G176))</f>
        <v>0</v>
      </c>
      <c r="C176" s="46"/>
      <c r="D176" s="42">
        <f>SUM(A176:C176)</f>
        <v>0</v>
      </c>
      <c r="E176" s="42" t="str">
        <f>IFERROR(D176-SUM(#REF!)," ")</f>
        <v xml:space="preserve"> </v>
      </c>
      <c r="G176" s="3" t="s">
        <v>232</v>
      </c>
      <c r="H176" s="8" t="str">
        <f>IFERROR(IF(MATCH($G176,コンシューマー!B:B,0),"Y"),"-")</f>
        <v>Y</v>
      </c>
      <c r="I176" s="8" t="str">
        <f>IFERROR(IF(MATCH($G176,コマーシャル!B:B,0),"Y"),"-")</f>
        <v>Y</v>
      </c>
      <c r="J176" s="88">
        <f>SUMIF(コンシューマー!$B:$B,全体!$G176,コンシューマー!D:D)</f>
        <v>0</v>
      </c>
      <c r="K176" s="88">
        <f>SUMIF(コンシューマー!$B:$B,全体!$G176,コンシューマー!E:E)</f>
        <v>0</v>
      </c>
      <c r="L176" s="88">
        <f>SUMIF(コンシューマー!$B:$B,全体!$G176,コンシューマー!F:F)</f>
        <v>0</v>
      </c>
      <c r="M176" s="88">
        <f>SUMIF(コンシューマー!$B:$B,全体!$G176,コンシューマー!G:G)</f>
        <v>0</v>
      </c>
      <c r="N176" s="88">
        <f>SUMIF(コンシューマー!$B:$B,全体!$G176,コンシューマー!H:H)</f>
        <v>0</v>
      </c>
      <c r="O176" s="88">
        <f>SUMIF(コンシューマー!$B:$B,全体!$G176,コンシューマー!I:I)</f>
        <v>0</v>
      </c>
      <c r="P176" s="88">
        <f>SUMIF(コンシューマー!$B:$B,全体!$G176,コンシューマー!J:J)</f>
        <v>0</v>
      </c>
      <c r="Q176" s="88">
        <f>SUMIF(コンシューマー!$B:$B,全体!$G176,コンシューマー!K:K)</f>
        <v>0</v>
      </c>
      <c r="R176" s="88">
        <f>SUMIF(コンシューマー!$B:$B,全体!$G176,コンシューマー!L:L)</f>
        <v>0</v>
      </c>
      <c r="S176" s="88">
        <f>SUMIF(コンシューマー!$B:$B,全体!$G176,コンシューマー!M:M)</f>
        <v>0</v>
      </c>
      <c r="T176" s="88">
        <f>SUMIF(コンシューマー!$B:$B,全体!$G176,コンシューマー!N:N)</f>
        <v>0</v>
      </c>
      <c r="U176" s="88">
        <f>SUMIF(コンシューマー!$B:$B,全体!$G176,コンシューマー!O:O)</f>
        <v>0</v>
      </c>
      <c r="V176" s="88">
        <f>SUMIF(コンシューマー!$B:$B,全体!$G176,コンシューマー!P:P)</f>
        <v>0</v>
      </c>
      <c r="W176" s="88">
        <f>SUMIF(コンシューマー!$B:$B,全体!$G176,コンシューマー!Q:Q)</f>
        <v>0</v>
      </c>
      <c r="X176" s="88">
        <f>SUMIF(コンシューマー!$B:$B,全体!$G176,コンシューマー!R:R)</f>
        <v>0</v>
      </c>
      <c r="Y176" s="88">
        <f>SUMIF(コンシューマー!$B:$B,全体!$G176,コンシューマー!S:S)</f>
        <v>0</v>
      </c>
      <c r="Z176" s="88">
        <f>SUMIF(コンシューマー!$B:$B,全体!$G176,コンシューマー!T:T)</f>
        <v>0</v>
      </c>
      <c r="AA176" s="88">
        <f>SUMIF(コンシューマー!$B:$B,全体!$G176,コンシューマー!U:U)</f>
        <v>0</v>
      </c>
      <c r="AB176" s="88">
        <f>SUMIF(コンシューマー!$B:$B,全体!$G176,コンシューマー!V:V)</f>
        <v>0</v>
      </c>
      <c r="AC176" s="88">
        <f>SUMIF(コンシューマー!$B:$B,全体!$G176,コンシューマー!W:W)</f>
        <v>0</v>
      </c>
      <c r="AD176" s="88">
        <f>SUMIF(コンシューマー!$B:$B,全体!$G176,コンシューマー!X:X)</f>
        <v>0</v>
      </c>
      <c r="AE176" s="88">
        <f>SUMIF(コンシューマー!$B:$B,全体!$G176,コンシューマー!Y:Y)</f>
        <v>0</v>
      </c>
      <c r="AF176" s="88">
        <f>SUMIF(コンシューマー!$B:$B,全体!$G176,コンシューマー!Z:Z)</f>
        <v>0</v>
      </c>
      <c r="AG176" s="88">
        <f>SUMIF(コンシューマー!$B:$B,全体!$G176,コンシューマー!AA:AA)</f>
        <v>0</v>
      </c>
      <c r="AH176" s="88"/>
      <c r="AI176" s="47">
        <v>0</v>
      </c>
      <c r="AJ176" s="47"/>
      <c r="AK176" s="47">
        <v>409</v>
      </c>
      <c r="AL176" s="47">
        <v>756.77419354838707</v>
      </c>
      <c r="AM176" s="47">
        <v>540.5</v>
      </c>
      <c r="AN176" s="47">
        <v>275</v>
      </c>
      <c r="AO176" s="47">
        <v>226</v>
      </c>
      <c r="AP176" s="47">
        <v>480</v>
      </c>
      <c r="AQ176" s="47">
        <v>698</v>
      </c>
      <c r="AR176" s="47">
        <f>SUMIF(結果貼付!$A:$A,G176,結果貼付!$D:$D)</f>
        <v>111</v>
      </c>
      <c r="AS176" s="47">
        <f t="shared" ref="AS176:AS224" si="52">(AR176/AS$2)*AS$1</f>
        <v>237.85714285714286</v>
      </c>
      <c r="AT176" s="85">
        <f>SUM(SUMIF(コンシューマー!$B:$B,全体!$G176,コンシューマー!AO:AO),SUMIF(コマーシャル!$B:$B,全体!$G176,コマーシャル!AK:AK))</f>
        <v>354</v>
      </c>
      <c r="AU176" s="85">
        <f>SUM(SUMIF(コンシューマー!$B:$B,全体!$G176,コンシューマー!AP:AP),SUMIF(コマーシャル!$B:$B,全体!$G176,コマーシャル!AL:AL))</f>
        <v>624</v>
      </c>
      <c r="AV176" s="85">
        <f>SUM(SUMIF(コンシューマー!$B:$B,全体!$G176,コンシューマー!AQ:AQ),SUMIF(コマーシャル!$B:$B,全体!$G176,コマーシャル!AM:AM))</f>
        <v>529.42184761123337</v>
      </c>
      <c r="AW176" s="85">
        <f>SUM(SUMIF(コンシューマー!$B:$B,全体!$G176,コンシューマー!AR:AR),SUMIF(コマーシャル!$B:$B,全体!$G176,コマーシャル!AN:AN))</f>
        <v>519.03957035766234</v>
      </c>
      <c r="AX176" s="85">
        <f>SUM(SUMIF(コンシューマー!$B:$B,全体!$G176,コンシューマー!AS:AS),SUMIF(コマーシャル!$B:$B,全体!$G176,コマーシャル!AO:AO))</f>
        <v>450.17431842762841</v>
      </c>
      <c r="AY176" s="85">
        <f>SUM(SUMIF(コンシューマー!$B:$B,全体!$G176,コンシューマー!AT:AT),SUMIF(コマーシャル!$B:$B,全体!$G176,コマーシャル!AP:AP))</f>
        <v>446.15552157535529</v>
      </c>
    </row>
    <row r="177" spans="1:51" ht="18.75">
      <c r="A177" s="42">
        <f>SUMIFS(SAP貼付!K:K,SAP貼付!C:C,全体!G177)</f>
        <v>0</v>
      </c>
      <c r="B177" s="42">
        <f>SUMIFS(ONE_08_Case貼付!D:D,ONE_08_Case貼付!A:A,IF(全体!G177="","-",全体!G177))</f>
        <v>0</v>
      </c>
      <c r="C177" s="46"/>
      <c r="D177" s="42">
        <f>SUM(A177:C177)</f>
        <v>0</v>
      </c>
      <c r="E177" s="42" t="str">
        <f>IFERROR(D177-SUM(#REF!)," ")</f>
        <v xml:space="preserve"> </v>
      </c>
      <c r="G177" s="3" t="s">
        <v>233</v>
      </c>
      <c r="H177" s="8" t="str">
        <f>IFERROR(IF(MATCH($G177,コンシューマー!B:B,0),"Y"),"-")</f>
        <v>Y</v>
      </c>
      <c r="I177" s="8" t="str">
        <f>IFERROR(IF(MATCH($G177,コマーシャル!B:B,0),"Y"),"-")</f>
        <v>Y</v>
      </c>
      <c r="J177" s="88">
        <f>SUMIF(コンシューマー!$B:$B,全体!$G177,コンシューマー!D:D)</f>
        <v>0</v>
      </c>
      <c r="K177" s="88">
        <f>SUMIF(コンシューマー!$B:$B,全体!$G177,コンシューマー!E:E)</f>
        <v>0</v>
      </c>
      <c r="L177" s="88">
        <f>SUMIF(コンシューマー!$B:$B,全体!$G177,コンシューマー!F:F)</f>
        <v>0</v>
      </c>
      <c r="M177" s="88">
        <f>SUMIF(コンシューマー!$B:$B,全体!$G177,コンシューマー!G:G)</f>
        <v>0</v>
      </c>
      <c r="N177" s="88">
        <f>SUMIF(コンシューマー!$B:$B,全体!$G177,コンシューマー!H:H)</f>
        <v>0</v>
      </c>
      <c r="O177" s="88">
        <f>SUMIF(コンシューマー!$B:$B,全体!$G177,コンシューマー!I:I)</f>
        <v>0</v>
      </c>
      <c r="P177" s="88">
        <f>SUMIF(コンシューマー!$B:$B,全体!$G177,コンシューマー!J:J)</f>
        <v>0</v>
      </c>
      <c r="Q177" s="88">
        <f>SUMIF(コンシューマー!$B:$B,全体!$G177,コンシューマー!K:K)</f>
        <v>0</v>
      </c>
      <c r="R177" s="88">
        <f>SUMIF(コンシューマー!$B:$B,全体!$G177,コンシューマー!L:L)</f>
        <v>0</v>
      </c>
      <c r="S177" s="88">
        <f>SUMIF(コンシューマー!$B:$B,全体!$G177,コンシューマー!M:M)</f>
        <v>0</v>
      </c>
      <c r="T177" s="88">
        <f>SUMIF(コンシューマー!$B:$B,全体!$G177,コンシューマー!N:N)</f>
        <v>0</v>
      </c>
      <c r="U177" s="88">
        <f>SUMIF(コンシューマー!$B:$B,全体!$G177,コンシューマー!O:O)</f>
        <v>0</v>
      </c>
      <c r="V177" s="88">
        <f>SUMIF(コンシューマー!$B:$B,全体!$G177,コンシューマー!P:P)</f>
        <v>0</v>
      </c>
      <c r="W177" s="88">
        <f>SUMIF(コンシューマー!$B:$B,全体!$G177,コンシューマー!Q:Q)</f>
        <v>0</v>
      </c>
      <c r="X177" s="88">
        <f>SUMIF(コンシューマー!$B:$B,全体!$G177,コンシューマー!R:R)</f>
        <v>0</v>
      </c>
      <c r="Y177" s="88">
        <f>SUMIF(コンシューマー!$B:$B,全体!$G177,コンシューマー!S:S)</f>
        <v>0</v>
      </c>
      <c r="Z177" s="88">
        <f>SUMIF(コンシューマー!$B:$B,全体!$G177,コンシューマー!T:T)</f>
        <v>0</v>
      </c>
      <c r="AA177" s="88">
        <f>SUMIF(コンシューマー!$B:$B,全体!$G177,コンシューマー!U:U)</f>
        <v>0</v>
      </c>
      <c r="AB177" s="88">
        <f>SUMIF(コンシューマー!$B:$B,全体!$G177,コンシューマー!V:V)</f>
        <v>0</v>
      </c>
      <c r="AC177" s="88">
        <f>SUMIF(コンシューマー!$B:$B,全体!$G177,コンシューマー!W:W)</f>
        <v>0</v>
      </c>
      <c r="AD177" s="88">
        <f>SUMIF(コンシューマー!$B:$B,全体!$G177,コンシューマー!X:X)</f>
        <v>0</v>
      </c>
      <c r="AE177" s="88">
        <f>SUMIF(コンシューマー!$B:$B,全体!$G177,コンシューマー!Y:Y)</f>
        <v>0</v>
      </c>
      <c r="AF177" s="88">
        <f>SUMIF(コンシューマー!$B:$B,全体!$G177,コンシューマー!Z:Z)</f>
        <v>0</v>
      </c>
      <c r="AG177" s="88">
        <f>SUMIF(コンシューマー!$B:$B,全体!$G177,コンシューマー!AA:AA)</f>
        <v>0</v>
      </c>
      <c r="AH177" s="88"/>
      <c r="AI177" s="47">
        <v>0</v>
      </c>
      <c r="AJ177" s="47"/>
      <c r="AK177" s="47">
        <v>237</v>
      </c>
      <c r="AL177" s="47">
        <v>490.64516129032262</v>
      </c>
      <c r="AM177" s="47">
        <v>219.54999999999998</v>
      </c>
      <c r="AN177" s="47">
        <v>146</v>
      </c>
      <c r="AO177" s="47">
        <v>159</v>
      </c>
      <c r="AP177" s="47">
        <v>204</v>
      </c>
      <c r="AQ177" s="47">
        <v>185</v>
      </c>
      <c r="AR177" s="47">
        <f>SUMIF(結果貼付!$A:$A,G177,結果貼付!$D:$D)</f>
        <v>60</v>
      </c>
      <c r="AS177" s="47">
        <f t="shared" si="52"/>
        <v>128.57142857142856</v>
      </c>
      <c r="AT177" s="85">
        <f>SUM(SUMIF(コンシューマー!$B:$B,全体!$G177,コンシューマー!AO:AO),SUMIF(コマーシャル!$B:$B,全体!$G177,コマーシャル!AK:AK))</f>
        <v>189.44936811369857</v>
      </c>
      <c r="AU177" s="85">
        <f>SUM(SUMIF(コンシューマー!$B:$B,全体!$G177,コンシューマー!AP:AP),SUMIF(コマーシャル!$B:$B,全体!$G177,コマーシャル!AL:AL))</f>
        <v>221.33924173643828</v>
      </c>
      <c r="AV177" s="85">
        <f>SUM(SUMIF(コンシューマー!$B:$B,全体!$G177,コンシューマー!AQ:AQ),SUMIF(コマーシャル!$B:$B,全体!$G177,コマーシャル!AM:AM))</f>
        <v>192.15131921563196</v>
      </c>
      <c r="AW177" s="85">
        <f>SUM(SUMIF(コンシューマー!$B:$B,全体!$G177,コンシューマー!AR:AR),SUMIF(コマーシャル!$B:$B,全体!$G177,コマーシャル!AN:AN))</f>
        <v>178.94722718789689</v>
      </c>
      <c r="AX177" s="85">
        <f>SUM(SUMIF(コンシューマー!$B:$B,全体!$G177,コンシューマー!AS:AS),SUMIF(コマーシャル!$B:$B,全体!$G177,コマーシャル!AO:AO))</f>
        <v>167.69460608099126</v>
      </c>
      <c r="AY177" s="85">
        <f>SUM(SUMIF(コンシューマー!$B:$B,全体!$G177,コンシューマー!AT:AT),SUMIF(コマーシャル!$B:$B,全体!$G177,コマーシャル!AP:AP))</f>
        <v>166.45435843194815</v>
      </c>
    </row>
    <row r="178" spans="1:51" ht="18.75">
      <c r="A178" s="42">
        <f>SUMIFS(SAP貼付!K:K,SAP貼付!C:C,全体!G178)</f>
        <v>0</v>
      </c>
      <c r="B178" s="42">
        <f>SUMIFS(ONE_08_Case貼付!D:D,ONE_08_Case貼付!A:A,IF(全体!G178="","-",全体!G178))</f>
        <v>0</v>
      </c>
      <c r="C178" s="46"/>
      <c r="D178" s="42">
        <f>SUM(A178:C178)</f>
        <v>0</v>
      </c>
      <c r="E178" s="42" t="str">
        <f>IFERROR(D178-SUM(#REF!)," ")</f>
        <v xml:space="preserve"> </v>
      </c>
      <c r="G178" s="3" t="s">
        <v>234</v>
      </c>
      <c r="H178" s="8" t="str">
        <f>IFERROR(IF(MATCH($G178,コンシューマー!B:B,0),"Y"),"-")</f>
        <v>Y</v>
      </c>
      <c r="I178" s="8" t="str">
        <f>IFERROR(IF(MATCH($G178,コマーシャル!B:B,0),"Y"),"-")</f>
        <v>Y</v>
      </c>
      <c r="J178" s="88">
        <f>SUMIF(コンシューマー!$B:$B,全体!$G178,コンシューマー!D:D)</f>
        <v>0</v>
      </c>
      <c r="K178" s="88">
        <f>SUMIF(コンシューマー!$B:$B,全体!$G178,コンシューマー!E:E)</f>
        <v>0</v>
      </c>
      <c r="L178" s="88">
        <f>SUMIF(コンシューマー!$B:$B,全体!$G178,コンシューマー!F:F)</f>
        <v>0</v>
      </c>
      <c r="M178" s="88">
        <f>SUMIF(コンシューマー!$B:$B,全体!$G178,コンシューマー!G:G)</f>
        <v>0</v>
      </c>
      <c r="N178" s="88">
        <f>SUMIF(コンシューマー!$B:$B,全体!$G178,コンシューマー!H:H)</f>
        <v>0</v>
      </c>
      <c r="O178" s="88">
        <f>SUMIF(コンシューマー!$B:$B,全体!$G178,コンシューマー!I:I)</f>
        <v>0</v>
      </c>
      <c r="P178" s="88">
        <f>SUMIF(コンシューマー!$B:$B,全体!$G178,コンシューマー!J:J)</f>
        <v>0</v>
      </c>
      <c r="Q178" s="88">
        <f>SUMIF(コンシューマー!$B:$B,全体!$G178,コンシューマー!K:K)</f>
        <v>0</v>
      </c>
      <c r="R178" s="88">
        <f>SUMIF(コンシューマー!$B:$B,全体!$G178,コンシューマー!L:L)</f>
        <v>0</v>
      </c>
      <c r="S178" s="88">
        <f>SUMIF(コンシューマー!$B:$B,全体!$G178,コンシューマー!M:M)</f>
        <v>0</v>
      </c>
      <c r="T178" s="88">
        <f>SUMIF(コンシューマー!$B:$B,全体!$G178,コンシューマー!N:N)</f>
        <v>0</v>
      </c>
      <c r="U178" s="88">
        <f>SUMIF(コンシューマー!$B:$B,全体!$G178,コンシューマー!O:O)</f>
        <v>0</v>
      </c>
      <c r="V178" s="88">
        <f>SUMIF(コンシューマー!$B:$B,全体!$G178,コンシューマー!P:P)</f>
        <v>0</v>
      </c>
      <c r="W178" s="88">
        <f>SUMIF(コンシューマー!$B:$B,全体!$G178,コンシューマー!Q:Q)</f>
        <v>0</v>
      </c>
      <c r="X178" s="88">
        <f>SUMIF(コンシューマー!$B:$B,全体!$G178,コンシューマー!R:R)</f>
        <v>0</v>
      </c>
      <c r="Y178" s="88">
        <f>SUMIF(コンシューマー!$B:$B,全体!$G178,コンシューマー!S:S)</f>
        <v>0</v>
      </c>
      <c r="Z178" s="88">
        <f>SUMIF(コンシューマー!$B:$B,全体!$G178,コンシューマー!T:T)</f>
        <v>0</v>
      </c>
      <c r="AA178" s="88">
        <f>SUMIF(コンシューマー!$B:$B,全体!$G178,コンシューマー!U:U)</f>
        <v>0</v>
      </c>
      <c r="AB178" s="88">
        <f>SUMIF(コンシューマー!$B:$B,全体!$G178,コンシューマー!V:V)</f>
        <v>0</v>
      </c>
      <c r="AC178" s="88">
        <f>SUMIF(コンシューマー!$B:$B,全体!$G178,コンシューマー!W:W)</f>
        <v>0</v>
      </c>
      <c r="AD178" s="88">
        <f>SUMIF(コンシューマー!$B:$B,全体!$G178,コンシューマー!X:X)</f>
        <v>0</v>
      </c>
      <c r="AE178" s="88">
        <f>SUMIF(コンシューマー!$B:$B,全体!$G178,コンシューマー!Y:Y)</f>
        <v>0</v>
      </c>
      <c r="AF178" s="88">
        <f>SUMIF(コンシューマー!$B:$B,全体!$G178,コンシューマー!Z:Z)</f>
        <v>0</v>
      </c>
      <c r="AG178" s="88">
        <f>SUMIF(コンシューマー!$B:$B,全体!$G178,コンシューマー!AA:AA)</f>
        <v>0</v>
      </c>
      <c r="AH178" s="88"/>
      <c r="AI178" s="47">
        <v>0</v>
      </c>
      <c r="AJ178" s="47"/>
      <c r="AK178" s="47">
        <v>73</v>
      </c>
      <c r="AL178" s="47">
        <v>159.67741935483869</v>
      </c>
      <c r="AM178" s="47">
        <v>360.63333333333333</v>
      </c>
      <c r="AN178" s="47">
        <v>52</v>
      </c>
      <c r="AO178" s="47">
        <v>51</v>
      </c>
      <c r="AP178" s="47">
        <v>50</v>
      </c>
      <c r="AQ178" s="47">
        <v>29</v>
      </c>
      <c r="AR178" s="47">
        <f>SUMIF(結果貼付!$A:$A,G178,結果貼付!$D:$D)</f>
        <v>14</v>
      </c>
      <c r="AS178" s="47">
        <f t="shared" si="52"/>
        <v>30</v>
      </c>
      <c r="AT178" s="85">
        <f>SUM(SUMIF(コンシューマー!$B:$B,全体!$G178,コンシューマー!AO:AO),SUMIF(コマーシャル!$B:$B,全体!$G178,コマーシャル!AK:AK))</f>
        <v>35.79455088863304</v>
      </c>
      <c r="AU178" s="85">
        <f>SUM(SUMIF(コンシューマー!$B:$B,全体!$G178,コンシューマー!AP:AP),SUMIF(コマーシャル!$B:$B,全体!$G178,コマーシャル!AL:AL))</f>
        <v>42.35346106635965</v>
      </c>
      <c r="AV178" s="85">
        <f>SUM(SUMIF(コンシューマー!$B:$B,全体!$G178,コンシューマー!AQ:AQ),SUMIF(コマーシャル!$B:$B,全体!$G178,コマーシャル!AM:AM))</f>
        <v>36.350271328037778</v>
      </c>
      <c r="AW178" s="85">
        <f>SUM(SUMIF(コンシューマー!$B:$B,全体!$G178,コンシューマー!AR:AR),SUMIF(コマーシャル!$B:$B,全体!$G178,コマーシャル!AN:AN))</f>
        <v>35.691273676943325</v>
      </c>
      <c r="AX178" s="85">
        <f>SUM(SUMIF(コンシューマー!$B:$B,全体!$G178,コンシューマー!AS:AS),SUMIF(コマーシャル!$B:$B,全体!$G178,コマーシャル!AO:AO))</f>
        <v>31.320167208147133</v>
      </c>
      <c r="AY178" s="85">
        <f>SUM(SUMIF(コンシューマー!$B:$B,全体!$G178,コンシューマー!AT:AT),SUMIF(コマーシャル!$B:$B,全体!$G178,コマーシャル!AP:AP))</f>
        <v>31.065080812244652</v>
      </c>
    </row>
    <row r="179" spans="1:51" ht="18.75">
      <c r="A179" s="42"/>
      <c r="B179" s="42"/>
      <c r="C179" s="46"/>
      <c r="D179" s="42"/>
      <c r="E179" s="42"/>
      <c r="G179" s="8" t="s">
        <v>235</v>
      </c>
      <c r="H179" s="8" t="str">
        <f>IFERROR(IF(MATCH($G179,コンシューマー!B:B,0),"Y"),"-")</f>
        <v>Y</v>
      </c>
      <c r="I179" s="8" t="str">
        <f>IFERROR(IF(MATCH($G179,コマーシャル!B:B,0),"Y"),"-")</f>
        <v>Y</v>
      </c>
      <c r="J179" s="88">
        <f>SUMIF(コンシューマー!$B:$B,全体!$G179,コンシューマー!D:D)</f>
        <v>0</v>
      </c>
      <c r="K179" s="88">
        <f>SUMIF(コンシューマー!$B:$B,全体!$G179,コンシューマー!E:E)</f>
        <v>0</v>
      </c>
      <c r="L179" s="88">
        <f>SUMIF(コンシューマー!$B:$B,全体!$G179,コンシューマー!F:F)</f>
        <v>0</v>
      </c>
      <c r="M179" s="88">
        <f>SUMIF(コンシューマー!$B:$B,全体!$G179,コンシューマー!G:G)</f>
        <v>0</v>
      </c>
      <c r="N179" s="88">
        <f>SUMIF(コンシューマー!$B:$B,全体!$G179,コンシューマー!H:H)</f>
        <v>0</v>
      </c>
      <c r="O179" s="88">
        <f>SUMIF(コンシューマー!$B:$B,全体!$G179,コンシューマー!I:I)</f>
        <v>0</v>
      </c>
      <c r="P179" s="88">
        <f>SUMIF(コンシューマー!$B:$B,全体!$G179,コンシューマー!J:J)</f>
        <v>0</v>
      </c>
      <c r="Q179" s="88">
        <f>SUMIF(コンシューマー!$B:$B,全体!$G179,コンシューマー!K:K)</f>
        <v>0</v>
      </c>
      <c r="R179" s="88">
        <f>SUMIF(コンシューマー!$B:$B,全体!$G179,コンシューマー!L:L)</f>
        <v>0</v>
      </c>
      <c r="S179" s="88">
        <f>SUMIF(コンシューマー!$B:$B,全体!$G179,コンシューマー!M:M)</f>
        <v>0</v>
      </c>
      <c r="T179" s="88">
        <f>SUMIF(コンシューマー!$B:$B,全体!$G179,コンシューマー!N:N)</f>
        <v>0</v>
      </c>
      <c r="U179" s="88">
        <f>SUMIF(コンシューマー!$B:$B,全体!$G179,コンシューマー!O:O)</f>
        <v>0</v>
      </c>
      <c r="V179" s="88">
        <f>SUMIF(コンシューマー!$B:$B,全体!$G179,コンシューマー!P:P)</f>
        <v>0</v>
      </c>
      <c r="W179" s="88">
        <f>SUMIF(コンシューマー!$B:$B,全体!$G179,コンシューマー!Q:Q)</f>
        <v>0</v>
      </c>
      <c r="X179" s="88">
        <f>SUMIF(コンシューマー!$B:$B,全体!$G179,コンシューマー!R:R)</f>
        <v>0</v>
      </c>
      <c r="Y179" s="88">
        <f>SUMIF(コンシューマー!$B:$B,全体!$G179,コンシューマー!S:S)</f>
        <v>0</v>
      </c>
      <c r="Z179" s="88">
        <f>SUMIF(コンシューマー!$B:$B,全体!$G179,コンシューマー!T:T)</f>
        <v>0</v>
      </c>
      <c r="AA179" s="88">
        <f>SUMIF(コンシューマー!$B:$B,全体!$G179,コンシューマー!U:U)</f>
        <v>0</v>
      </c>
      <c r="AB179" s="88">
        <f>SUMIF(コンシューマー!$B:$B,全体!$G179,コンシューマー!V:V)</f>
        <v>0</v>
      </c>
      <c r="AC179" s="88">
        <f>SUMIF(コンシューマー!$B:$B,全体!$G179,コンシューマー!W:W)</f>
        <v>0</v>
      </c>
      <c r="AD179" s="88">
        <f>SUMIF(コンシューマー!$B:$B,全体!$G179,コンシューマー!X:X)</f>
        <v>0</v>
      </c>
      <c r="AE179" s="88">
        <f>SUMIF(コンシューマー!$B:$B,全体!$G179,コンシューマー!Y:Y)</f>
        <v>0</v>
      </c>
      <c r="AF179" s="88">
        <f>SUMIF(コンシューマー!$B:$B,全体!$G179,コンシューマー!Z:Z)</f>
        <v>0</v>
      </c>
      <c r="AG179" s="88">
        <f>SUMIF(コンシューマー!$B:$B,全体!$G179,コンシューマー!AA:AA)</f>
        <v>0</v>
      </c>
      <c r="AH179" s="88"/>
      <c r="AI179" s="47">
        <v>0</v>
      </c>
      <c r="AJ179" s="47"/>
      <c r="AK179" s="47">
        <v>684</v>
      </c>
      <c r="AL179" s="47">
        <v>1693.5483870967741</v>
      </c>
      <c r="AM179" s="47">
        <v>2874.8</v>
      </c>
      <c r="AN179" s="47">
        <v>1071</v>
      </c>
      <c r="AO179" s="47">
        <v>1310</v>
      </c>
      <c r="AP179" s="47">
        <v>1636</v>
      </c>
      <c r="AQ179" s="47">
        <v>1118</v>
      </c>
      <c r="AR179" s="47">
        <f>SUMIF(結果貼付!$A:$A,G179,結果貼付!$D:$D)</f>
        <v>297</v>
      </c>
      <c r="AS179" s="47">
        <f t="shared" si="52"/>
        <v>636.42857142857144</v>
      </c>
      <c r="AT179" s="85">
        <f>SUM(SUMIF(コンシューマー!$B:$B,全体!$G179,コンシューマー!AO:AO),SUMIF(コマーシャル!$B:$B,全体!$G179,コマーシャル!AK:AK))</f>
        <v>1045.82</v>
      </c>
      <c r="AU179" s="85">
        <f>SUM(SUMIF(コンシューマー!$B:$B,全体!$G179,コンシューマー!AP:AP),SUMIF(コマーシャル!$B:$B,全体!$G179,コマーシャル!AL:AL))</f>
        <v>1250.9839999999999</v>
      </c>
      <c r="AV179" s="85">
        <f>SUM(SUMIF(コンシューマー!$B:$B,全体!$G179,コンシューマー!AQ:AQ),SUMIF(コマーシャル!$B:$B,全体!$G179,コマーシャル!AM:AM))</f>
        <v>1063.2030446126878</v>
      </c>
      <c r="AW179" s="85">
        <f>SUM(SUMIF(コンシューマー!$B:$B,全体!$G179,コンシューマー!AR:AR),SUMIF(コマーシャル!$B:$B,全体!$G179,コマーシャル!AN:AN))</f>
        <v>1333</v>
      </c>
      <c r="AX179" s="85">
        <f>SUM(SUMIF(コンシューマー!$B:$B,全体!$G179,コンシューマー!AS:AS),SUMIF(コマーシャル!$B:$B,全体!$G179,コマーシャル!AO:AO))</f>
        <v>1166.1034399159551</v>
      </c>
      <c r="AY179" s="85">
        <f>SUM(SUMIF(コンシューマー!$B:$B,全体!$G179,コンシューマー!AT:AT),SUMIF(コマーシャル!$B:$B,全体!$G179,コマーシャル!AP:AP))</f>
        <v>1155.7802171160736</v>
      </c>
    </row>
    <row r="180" spans="1:51" ht="18.75">
      <c r="A180" s="42"/>
      <c r="B180" s="42"/>
      <c r="C180" s="46"/>
      <c r="D180" s="42"/>
      <c r="E180" s="42"/>
      <c r="G180" s="8" t="s">
        <v>236</v>
      </c>
      <c r="H180" s="8" t="str">
        <f>IFERROR(IF(MATCH($G180,コンシューマー!B:B,0),"Y"),"-")</f>
        <v>Y</v>
      </c>
      <c r="I180" s="8" t="str">
        <f>IFERROR(IF(MATCH($G180,コマーシャル!B:B,0),"Y"),"-")</f>
        <v>Y</v>
      </c>
      <c r="J180" s="88">
        <f>SUMIF(コンシューマー!$B:$B,全体!$G180,コンシューマー!D:D)</f>
        <v>0</v>
      </c>
      <c r="K180" s="88">
        <f>SUMIF(コンシューマー!$B:$B,全体!$G180,コンシューマー!E:E)</f>
        <v>0</v>
      </c>
      <c r="L180" s="88">
        <f>SUMIF(コンシューマー!$B:$B,全体!$G180,コンシューマー!F:F)</f>
        <v>0</v>
      </c>
      <c r="M180" s="88">
        <f>SUMIF(コンシューマー!$B:$B,全体!$G180,コンシューマー!G:G)</f>
        <v>0</v>
      </c>
      <c r="N180" s="88">
        <f>SUMIF(コンシューマー!$B:$B,全体!$G180,コンシューマー!H:H)</f>
        <v>0</v>
      </c>
      <c r="O180" s="88">
        <f>SUMIF(コンシューマー!$B:$B,全体!$G180,コンシューマー!I:I)</f>
        <v>0</v>
      </c>
      <c r="P180" s="88">
        <f>SUMIF(コンシューマー!$B:$B,全体!$G180,コンシューマー!J:J)</f>
        <v>0</v>
      </c>
      <c r="Q180" s="88">
        <f>SUMIF(コンシューマー!$B:$B,全体!$G180,コンシューマー!K:K)</f>
        <v>0</v>
      </c>
      <c r="R180" s="88">
        <f>SUMIF(コンシューマー!$B:$B,全体!$G180,コンシューマー!L:L)</f>
        <v>0</v>
      </c>
      <c r="S180" s="88">
        <f>SUMIF(コンシューマー!$B:$B,全体!$G180,コンシューマー!M:M)</f>
        <v>0</v>
      </c>
      <c r="T180" s="88">
        <f>SUMIF(コンシューマー!$B:$B,全体!$G180,コンシューマー!N:N)</f>
        <v>0</v>
      </c>
      <c r="U180" s="88">
        <f>SUMIF(コンシューマー!$B:$B,全体!$G180,コンシューマー!O:O)</f>
        <v>0</v>
      </c>
      <c r="V180" s="88">
        <f>SUMIF(コンシューマー!$B:$B,全体!$G180,コンシューマー!P:P)</f>
        <v>0</v>
      </c>
      <c r="W180" s="88">
        <f>SUMIF(コンシューマー!$B:$B,全体!$G180,コンシューマー!Q:Q)</f>
        <v>0</v>
      </c>
      <c r="X180" s="88">
        <f>SUMIF(コンシューマー!$B:$B,全体!$G180,コンシューマー!R:R)</f>
        <v>0</v>
      </c>
      <c r="Y180" s="88">
        <f>SUMIF(コンシューマー!$B:$B,全体!$G180,コンシューマー!S:S)</f>
        <v>0</v>
      </c>
      <c r="Z180" s="88">
        <f>SUMIF(コンシューマー!$B:$B,全体!$G180,コンシューマー!T:T)</f>
        <v>0</v>
      </c>
      <c r="AA180" s="88">
        <f>SUMIF(コンシューマー!$B:$B,全体!$G180,コンシューマー!U:U)</f>
        <v>0</v>
      </c>
      <c r="AB180" s="88">
        <f>SUMIF(コンシューマー!$B:$B,全体!$G180,コンシューマー!V:V)</f>
        <v>0</v>
      </c>
      <c r="AC180" s="88">
        <f>SUMIF(コンシューマー!$B:$B,全体!$G180,コンシューマー!W:W)</f>
        <v>0</v>
      </c>
      <c r="AD180" s="88">
        <f>SUMIF(コンシューマー!$B:$B,全体!$G180,コンシューマー!X:X)</f>
        <v>0</v>
      </c>
      <c r="AE180" s="88">
        <f>SUMIF(コンシューマー!$B:$B,全体!$G180,コンシューマー!Y:Y)</f>
        <v>0</v>
      </c>
      <c r="AF180" s="88">
        <f>SUMIF(コンシューマー!$B:$B,全体!$G180,コンシューマー!Z:Z)</f>
        <v>0</v>
      </c>
      <c r="AG180" s="88">
        <f>SUMIF(コンシューマー!$B:$B,全体!$G180,コンシューマー!AA:AA)</f>
        <v>0</v>
      </c>
      <c r="AH180" s="88"/>
      <c r="AI180" s="47">
        <v>0</v>
      </c>
      <c r="AJ180" s="47"/>
      <c r="AK180" s="47">
        <v>238</v>
      </c>
      <c r="AL180" s="47">
        <v>593.22580645161293</v>
      </c>
      <c r="AM180" s="47">
        <v>310</v>
      </c>
      <c r="AN180" s="47">
        <v>282</v>
      </c>
      <c r="AO180" s="47">
        <v>345</v>
      </c>
      <c r="AP180" s="47">
        <v>339</v>
      </c>
      <c r="AQ180" s="47">
        <v>243</v>
      </c>
      <c r="AR180" s="47">
        <f>SUMIF(結果貼付!$A:$A,G180,結果貼付!$D:$D)</f>
        <v>27</v>
      </c>
      <c r="AS180" s="47">
        <f t="shared" si="52"/>
        <v>57.857142857142861</v>
      </c>
      <c r="AT180" s="85">
        <f>SUM(SUMIF(コンシューマー!$B:$B,全体!$G180,コンシューマー!AO:AO),SUMIF(コマーシャル!$B:$B,全体!$G180,コマーシャル!AK:AK))</f>
        <v>75.055999999999997</v>
      </c>
      <c r="AU180" s="85">
        <f>SUM(SUMIF(コンシューマー!$B:$B,全体!$G180,コンシューマー!AP:AP),SUMIF(コマーシャル!$B:$B,全体!$G180,コマーシャル!AL:AL))</f>
        <v>89.0672</v>
      </c>
      <c r="AV180" s="85">
        <f>SUM(SUMIF(コンシューマー!$B:$B,全体!$G180,コンシューマー!AQ:AQ),SUMIF(コマーシャル!$B:$B,全体!$G180,コマーシャル!AM:AM))</f>
        <v>76.243134754037214</v>
      </c>
      <c r="AW180" s="85">
        <f>SUM(SUMIF(コンシューマー!$B:$B,全体!$G180,コンシューマー!AR:AR),SUMIF(コマーシャル!$B:$B,全体!$G180,コマーシャル!AN:AN))</f>
        <v>74.835378337373655</v>
      </c>
      <c r="AX180" s="85">
        <f>SUM(SUMIF(コンシューマー!$B:$B,全体!$G180,コンシューマー!AS:AS),SUMIF(コマーシャル!$B:$B,全体!$G180,コマーシャル!AO:AO))</f>
        <v>65.497783325998569</v>
      </c>
      <c r="AY180" s="85">
        <f>SUM(SUMIF(コンシューマー!$B:$B,全体!$G180,コンシューマー!AT:AT),SUMIF(コマーシャル!$B:$B,全体!$G180,コマーシャル!AP:AP))</f>
        <v>64.952865586096294</v>
      </c>
    </row>
    <row r="181" spans="1:51" ht="18.75">
      <c r="A181" s="42"/>
      <c r="B181" s="42"/>
      <c r="C181" s="46"/>
      <c r="D181" s="42"/>
      <c r="E181" s="42"/>
      <c r="G181" s="8" t="s">
        <v>237</v>
      </c>
      <c r="H181" s="8" t="str">
        <f>IFERROR(IF(MATCH($G181,コンシューマー!B:B,0),"Y"),"-")</f>
        <v>Y</v>
      </c>
      <c r="I181" s="8" t="str">
        <f>IFERROR(IF(MATCH($G181,コマーシャル!B:B,0),"Y"),"-")</f>
        <v>Y</v>
      </c>
      <c r="J181" s="88">
        <f>SUMIF(コンシューマー!$B:$B,全体!$G181,コンシューマー!D:D)</f>
        <v>0</v>
      </c>
      <c r="K181" s="88">
        <f>SUMIF(コンシューマー!$B:$B,全体!$G181,コンシューマー!E:E)</f>
        <v>0</v>
      </c>
      <c r="L181" s="88">
        <f>SUMIF(コンシューマー!$B:$B,全体!$G181,コンシューマー!F:F)</f>
        <v>0</v>
      </c>
      <c r="M181" s="88">
        <f>SUMIF(コンシューマー!$B:$B,全体!$G181,コンシューマー!G:G)</f>
        <v>0</v>
      </c>
      <c r="N181" s="88">
        <f>SUMIF(コンシューマー!$B:$B,全体!$G181,コンシューマー!H:H)</f>
        <v>0</v>
      </c>
      <c r="O181" s="88">
        <f>SUMIF(コンシューマー!$B:$B,全体!$G181,コンシューマー!I:I)</f>
        <v>0</v>
      </c>
      <c r="P181" s="88">
        <f>SUMIF(コンシューマー!$B:$B,全体!$G181,コンシューマー!J:J)</f>
        <v>0</v>
      </c>
      <c r="Q181" s="88">
        <f>SUMIF(コンシューマー!$B:$B,全体!$G181,コンシューマー!K:K)</f>
        <v>0</v>
      </c>
      <c r="R181" s="88">
        <f>SUMIF(コンシューマー!$B:$B,全体!$G181,コンシューマー!L:L)</f>
        <v>0</v>
      </c>
      <c r="S181" s="88">
        <f>SUMIF(コンシューマー!$B:$B,全体!$G181,コンシューマー!M:M)</f>
        <v>0</v>
      </c>
      <c r="T181" s="88">
        <f>SUMIF(コンシューマー!$B:$B,全体!$G181,コンシューマー!N:N)</f>
        <v>0</v>
      </c>
      <c r="U181" s="88">
        <f>SUMIF(コンシューマー!$B:$B,全体!$G181,コンシューマー!O:O)</f>
        <v>0</v>
      </c>
      <c r="V181" s="88">
        <f>SUMIF(コンシューマー!$B:$B,全体!$G181,コンシューマー!P:P)</f>
        <v>0</v>
      </c>
      <c r="W181" s="88">
        <f>SUMIF(コンシューマー!$B:$B,全体!$G181,コンシューマー!Q:Q)</f>
        <v>0</v>
      </c>
      <c r="X181" s="88">
        <f>SUMIF(コンシューマー!$B:$B,全体!$G181,コンシューマー!R:R)</f>
        <v>0</v>
      </c>
      <c r="Y181" s="88">
        <f>SUMIF(コンシューマー!$B:$B,全体!$G181,コンシューマー!S:S)</f>
        <v>0</v>
      </c>
      <c r="Z181" s="88">
        <f>SUMIF(コンシューマー!$B:$B,全体!$G181,コンシューマー!T:T)</f>
        <v>0</v>
      </c>
      <c r="AA181" s="88">
        <f>SUMIF(コンシューマー!$B:$B,全体!$G181,コンシューマー!U:U)</f>
        <v>0</v>
      </c>
      <c r="AB181" s="88">
        <f>SUMIF(コンシューマー!$B:$B,全体!$G181,コンシューマー!V:V)</f>
        <v>0</v>
      </c>
      <c r="AC181" s="88">
        <f>SUMIF(コンシューマー!$B:$B,全体!$G181,コンシューマー!W:W)</f>
        <v>0</v>
      </c>
      <c r="AD181" s="88">
        <f>SUMIF(コンシューマー!$B:$B,全体!$G181,コンシューマー!X:X)</f>
        <v>0</v>
      </c>
      <c r="AE181" s="88">
        <f>SUMIF(コンシューマー!$B:$B,全体!$G181,コンシューマー!Y:Y)</f>
        <v>0</v>
      </c>
      <c r="AF181" s="88">
        <f>SUMIF(コンシューマー!$B:$B,全体!$G181,コンシューマー!Z:Z)</f>
        <v>0</v>
      </c>
      <c r="AG181" s="88">
        <f>SUMIF(コンシューマー!$B:$B,全体!$G181,コンシューマー!AA:AA)</f>
        <v>0</v>
      </c>
      <c r="AH181" s="88"/>
      <c r="AI181" s="47">
        <v>0</v>
      </c>
      <c r="AJ181" s="47"/>
      <c r="AK181" s="47">
        <v>1144</v>
      </c>
      <c r="AL181" s="47">
        <v>1184.516129032258</v>
      </c>
      <c r="AM181" s="47">
        <v>797.7</v>
      </c>
      <c r="AN181" s="47">
        <v>479</v>
      </c>
      <c r="AO181" s="47">
        <v>0</v>
      </c>
      <c r="AP181" s="47">
        <v>0</v>
      </c>
      <c r="AQ181" s="47">
        <v>355</v>
      </c>
      <c r="AR181" s="47">
        <f>SUMIF(結果貼付!$A:$A,G181,結果貼付!$D:$D)</f>
        <v>53</v>
      </c>
      <c r="AS181" s="388">
        <f t="shared" si="52"/>
        <v>113.57142857142857</v>
      </c>
      <c r="AT181" s="85">
        <f>SUM(SUMIF(コンシューマー!$B:$B,全体!$G181,コンシューマー!AO:AO),SUMIF(コマーシャル!$B:$B,全体!$G181,コマーシャル!AK:AK))</f>
        <v>386</v>
      </c>
      <c r="AU181" s="85">
        <f>SUM(SUMIF(コンシューマー!$B:$B,全体!$G181,コンシューマー!AP:AP),SUMIF(コマーシャル!$B:$B,全体!$G181,コマーシャル!AL:AL))</f>
        <v>392.86007603260498</v>
      </c>
      <c r="AV181" s="85">
        <f>SUM(SUMIF(コンシューマー!$B:$B,全体!$G181,コンシューマー!AQ:AQ),SUMIF(コマーシャル!$B:$B,全体!$G181,コマーシャル!AM:AM))</f>
        <v>372.89797246386735</v>
      </c>
      <c r="AW181" s="85">
        <f>SUM(SUMIF(コンシューマー!$B:$B,全体!$G181,コンシューマー!AR:AR),SUMIF(コマーシャル!$B:$B,全体!$G181,コマーシャル!AN:AN))</f>
        <v>370.70664086581269</v>
      </c>
      <c r="AX181" s="85">
        <f>SUM(SUMIF(コンシューマー!$B:$B,全体!$G181,コンシューマー!AS:AS),SUMIF(コマーシャル!$B:$B,全体!$G181,コマーシャル!AO:AO))</f>
        <v>286.17162134392765</v>
      </c>
      <c r="AY181" s="85">
        <f>SUM(SUMIF(コンシューマー!$B:$B,全体!$G181,コンシューマー!AT:AT),SUMIF(コマーシャル!$B:$B,全体!$G181,コマーシャル!AP:AP))</f>
        <v>285.32339543804369</v>
      </c>
    </row>
    <row r="182" spans="1:51" ht="18.75">
      <c r="A182" s="42"/>
      <c r="B182" s="42"/>
      <c r="C182" s="46"/>
      <c r="D182" s="42"/>
      <c r="E182" s="42"/>
      <c r="G182" s="8" t="s">
        <v>238</v>
      </c>
      <c r="H182" s="8" t="str">
        <f>IFERROR(IF(MATCH($G182,コンシューマー!B:B,0),"Y"),"-")</f>
        <v>Y</v>
      </c>
      <c r="I182" s="8" t="str">
        <f>IFERROR(IF(MATCH($G182,コマーシャル!B:B,0),"Y"),"-")</f>
        <v>-</v>
      </c>
      <c r="J182" s="88">
        <f>SUMIF(コンシューマー!$B:$B,全体!$G182,コンシューマー!D:D)</f>
        <v>0</v>
      </c>
      <c r="K182" s="88">
        <f>SUMIF(コンシューマー!$B:$B,全体!$G182,コンシューマー!E:E)</f>
        <v>0</v>
      </c>
      <c r="L182" s="88">
        <f>SUMIF(コンシューマー!$B:$B,全体!$G182,コンシューマー!F:F)</f>
        <v>0</v>
      </c>
      <c r="M182" s="88">
        <f>SUMIF(コンシューマー!$B:$B,全体!$G182,コンシューマー!G:G)</f>
        <v>0</v>
      </c>
      <c r="N182" s="88">
        <f>SUMIF(コンシューマー!$B:$B,全体!$G182,コンシューマー!H:H)</f>
        <v>0</v>
      </c>
      <c r="O182" s="88">
        <f>SUMIF(コンシューマー!$B:$B,全体!$G182,コンシューマー!I:I)</f>
        <v>0</v>
      </c>
      <c r="P182" s="88">
        <f>SUMIF(コンシューマー!$B:$B,全体!$G182,コンシューマー!J:J)</f>
        <v>0</v>
      </c>
      <c r="Q182" s="88">
        <f>SUMIF(コンシューマー!$B:$B,全体!$G182,コンシューマー!K:K)</f>
        <v>0</v>
      </c>
      <c r="R182" s="88">
        <f>SUMIF(コンシューマー!$B:$B,全体!$G182,コンシューマー!L:L)</f>
        <v>0</v>
      </c>
      <c r="S182" s="88">
        <f>SUMIF(コンシューマー!$B:$B,全体!$G182,コンシューマー!M:M)</f>
        <v>0</v>
      </c>
      <c r="T182" s="88">
        <f>SUMIF(コンシューマー!$B:$B,全体!$G182,コンシューマー!N:N)</f>
        <v>0</v>
      </c>
      <c r="U182" s="88">
        <f>SUMIF(コンシューマー!$B:$B,全体!$G182,コンシューマー!O:O)</f>
        <v>0</v>
      </c>
      <c r="V182" s="88">
        <f>SUMIF(コンシューマー!$B:$B,全体!$G182,コンシューマー!P:P)</f>
        <v>0</v>
      </c>
      <c r="W182" s="88">
        <f>SUMIF(コンシューマー!$B:$B,全体!$G182,コンシューマー!Q:Q)</f>
        <v>0</v>
      </c>
      <c r="X182" s="88">
        <f>SUMIF(コンシューマー!$B:$B,全体!$G182,コンシューマー!R:R)</f>
        <v>0</v>
      </c>
      <c r="Y182" s="88">
        <f>SUMIF(コンシューマー!$B:$B,全体!$G182,コンシューマー!S:S)</f>
        <v>0</v>
      </c>
      <c r="Z182" s="88">
        <f>SUMIF(コンシューマー!$B:$B,全体!$G182,コンシューマー!T:T)</f>
        <v>0</v>
      </c>
      <c r="AA182" s="88">
        <f>SUMIF(コンシューマー!$B:$B,全体!$G182,コンシューマー!U:U)</f>
        <v>0</v>
      </c>
      <c r="AB182" s="88">
        <f>SUMIF(コンシューマー!$B:$B,全体!$G182,コンシューマー!V:V)</f>
        <v>0</v>
      </c>
      <c r="AC182" s="88">
        <f>SUMIF(コンシューマー!$B:$B,全体!$G182,コンシューマー!W:W)</f>
        <v>0</v>
      </c>
      <c r="AD182" s="88">
        <f>SUMIF(コンシューマー!$B:$B,全体!$G182,コンシューマー!X:X)</f>
        <v>0</v>
      </c>
      <c r="AE182" s="88">
        <f>SUMIF(コンシューマー!$B:$B,全体!$G182,コンシューマー!Y:Y)</f>
        <v>0</v>
      </c>
      <c r="AF182" s="88">
        <f>SUMIF(コンシューマー!$B:$B,全体!$G182,コンシューマー!Z:Z)</f>
        <v>0</v>
      </c>
      <c r="AG182" s="88">
        <f>SUMIF(コンシューマー!$B:$B,全体!$G182,コンシューマー!AA:AA)</f>
        <v>0</v>
      </c>
      <c r="AH182" s="88"/>
      <c r="AI182" s="47">
        <v>0</v>
      </c>
      <c r="AJ182" s="47"/>
      <c r="AK182" s="47"/>
      <c r="AL182" s="47"/>
      <c r="AM182" s="47">
        <v>0</v>
      </c>
      <c r="AN182" s="47"/>
      <c r="AO182" s="47"/>
      <c r="AP182" s="47"/>
      <c r="AQ182" s="47"/>
      <c r="AR182" s="47"/>
      <c r="AS182" s="388"/>
      <c r="AT182" s="85">
        <f>SUM(SUMIF(コンシューマー!$B:$B,全体!$G182,コンシューマー!AO:AO),SUMIF(コマーシャル!$B:$B,全体!$G182,コマーシャル!AK:AK))</f>
        <v>880</v>
      </c>
      <c r="AU182" s="85">
        <f>SUM(SUMIF(コンシューマー!$B:$B,全体!$G182,コンシューマー!AP:AP),SUMIF(コマーシャル!$B:$B,全体!$G182,コマーシャル!AL:AL))</f>
        <v>780</v>
      </c>
      <c r="AV182" s="85">
        <f>SUM(SUMIF(コンシューマー!$B:$B,全体!$G182,コンシューマー!AQ:AQ),SUMIF(コマーシャル!$B:$B,全体!$G182,コマーシャル!AM:AM))</f>
        <v>530</v>
      </c>
      <c r="AW182" s="85">
        <f>SUM(SUMIF(コンシューマー!$B:$B,全体!$G182,コンシューマー!AR:AR),SUMIF(コマーシャル!$B:$B,全体!$G182,コマーシャル!AN:AN))</f>
        <v>680</v>
      </c>
      <c r="AX182" s="85">
        <f>SUM(SUMIF(コンシューマー!$B:$B,全体!$G182,コンシューマー!AS:AS),SUMIF(コマーシャル!$B:$B,全体!$G182,コマーシャル!AO:AO))</f>
        <v>630</v>
      </c>
      <c r="AY182" s="85">
        <f>SUM(SUMIF(コンシューマー!$B:$B,全体!$G182,コンシューマー!AT:AT),SUMIF(コマーシャル!$B:$B,全体!$G182,コマーシャル!AP:AP))</f>
        <v>550</v>
      </c>
    </row>
    <row r="183" spans="1:51" ht="18.75">
      <c r="A183" s="42"/>
      <c r="B183" s="42"/>
      <c r="C183" s="46"/>
      <c r="D183" s="42"/>
      <c r="E183" s="42"/>
      <c r="G183" s="8" t="s">
        <v>239</v>
      </c>
      <c r="H183" s="8" t="str">
        <f>IFERROR(IF(MATCH($G183,コンシューマー!B:B,0),"Y"),"-")</f>
        <v>Y</v>
      </c>
      <c r="I183" s="8" t="str">
        <f>IFERROR(IF(MATCH($G183,コマーシャル!B:B,0),"Y"),"-")</f>
        <v>Y</v>
      </c>
      <c r="J183" s="88">
        <f>SUMIF(コンシューマー!$B:$B,全体!$G183,コンシューマー!D:D)</f>
        <v>0</v>
      </c>
      <c r="K183" s="88">
        <f>SUMIF(コンシューマー!$B:$B,全体!$G183,コンシューマー!E:E)</f>
        <v>0</v>
      </c>
      <c r="L183" s="88">
        <f>SUMIF(コンシューマー!$B:$B,全体!$G183,コンシューマー!F:F)</f>
        <v>0</v>
      </c>
      <c r="M183" s="88">
        <f>SUMIF(コンシューマー!$B:$B,全体!$G183,コンシューマー!G:G)</f>
        <v>0</v>
      </c>
      <c r="N183" s="88">
        <f>SUMIF(コンシューマー!$B:$B,全体!$G183,コンシューマー!H:H)</f>
        <v>0</v>
      </c>
      <c r="O183" s="88">
        <f>SUMIF(コンシューマー!$B:$B,全体!$G183,コンシューマー!I:I)</f>
        <v>0</v>
      </c>
      <c r="P183" s="88">
        <f>SUMIF(コンシューマー!$B:$B,全体!$G183,コンシューマー!J:J)</f>
        <v>0</v>
      </c>
      <c r="Q183" s="88">
        <f>SUMIF(コンシューマー!$B:$B,全体!$G183,コンシューマー!K:K)</f>
        <v>0</v>
      </c>
      <c r="R183" s="88">
        <f>SUMIF(コンシューマー!$B:$B,全体!$G183,コンシューマー!L:L)</f>
        <v>0</v>
      </c>
      <c r="S183" s="88">
        <f>SUMIF(コンシューマー!$B:$B,全体!$G183,コンシューマー!M:M)</f>
        <v>0</v>
      </c>
      <c r="T183" s="88">
        <f>SUMIF(コンシューマー!$B:$B,全体!$G183,コンシューマー!N:N)</f>
        <v>0</v>
      </c>
      <c r="U183" s="88">
        <f>SUMIF(コンシューマー!$B:$B,全体!$G183,コンシューマー!O:O)</f>
        <v>0</v>
      </c>
      <c r="V183" s="88">
        <f>SUMIF(コンシューマー!$B:$B,全体!$G183,コンシューマー!P:P)</f>
        <v>0</v>
      </c>
      <c r="W183" s="88">
        <f>SUMIF(コンシューマー!$B:$B,全体!$G183,コンシューマー!Q:Q)</f>
        <v>0</v>
      </c>
      <c r="X183" s="88">
        <f>SUMIF(コンシューマー!$B:$B,全体!$G183,コンシューマー!R:R)</f>
        <v>0</v>
      </c>
      <c r="Y183" s="88">
        <f>SUMIF(コンシューマー!$B:$B,全体!$G183,コンシューマー!S:S)</f>
        <v>0</v>
      </c>
      <c r="Z183" s="88">
        <f>SUMIF(コンシューマー!$B:$B,全体!$G183,コンシューマー!T:T)</f>
        <v>0</v>
      </c>
      <c r="AA183" s="88">
        <f>SUMIF(コンシューマー!$B:$B,全体!$G183,コンシューマー!U:U)</f>
        <v>0</v>
      </c>
      <c r="AB183" s="88">
        <f>SUMIF(コンシューマー!$B:$B,全体!$G183,コンシューマー!V:V)</f>
        <v>0</v>
      </c>
      <c r="AC183" s="88">
        <f>SUMIF(コンシューマー!$B:$B,全体!$G183,コンシューマー!W:W)</f>
        <v>0</v>
      </c>
      <c r="AD183" s="88">
        <f>SUMIF(コンシューマー!$B:$B,全体!$G183,コンシューマー!X:X)</f>
        <v>0</v>
      </c>
      <c r="AE183" s="88">
        <f>SUMIF(コンシューマー!$B:$B,全体!$G183,コンシューマー!Y:Y)</f>
        <v>0</v>
      </c>
      <c r="AF183" s="88">
        <f>SUMIF(コンシューマー!$B:$B,全体!$G183,コンシューマー!Z:Z)</f>
        <v>0</v>
      </c>
      <c r="AG183" s="88">
        <f>SUMIF(コンシューマー!$B:$B,全体!$G183,コンシューマー!AA:AA)</f>
        <v>0</v>
      </c>
      <c r="AH183" s="88"/>
      <c r="AI183" s="47">
        <v>0</v>
      </c>
      <c r="AJ183" s="47"/>
      <c r="AK183" s="47">
        <v>188</v>
      </c>
      <c r="AL183" s="47">
        <v>630.9677419354839</v>
      </c>
      <c r="AM183" s="47">
        <v>629</v>
      </c>
      <c r="AN183" s="47">
        <v>375</v>
      </c>
      <c r="AO183" s="47">
        <v>0</v>
      </c>
      <c r="AP183" s="47">
        <v>0</v>
      </c>
      <c r="AQ183" s="47">
        <v>226</v>
      </c>
      <c r="AR183" s="47">
        <f>SUMIF(結果貼付!$A:$A,G183,結果貼付!$D:$D)</f>
        <v>38</v>
      </c>
      <c r="AS183" s="388">
        <f t="shared" si="52"/>
        <v>81.428571428571431</v>
      </c>
      <c r="AT183" s="85">
        <f>SUM(SUMIF(コンシューマー!$B:$B,全体!$G183,コンシューマー!AO:AO),SUMIF(コマーシャル!$B:$B,全体!$G183,コマーシャル!AK:AK))</f>
        <v>94.009614015786568</v>
      </c>
      <c r="AU183" s="85">
        <f>SUM(SUMIF(コンシューマー!$B:$B,全体!$G183,コンシューマー!AP:AP),SUMIF(コマーシャル!$B:$B,全体!$G183,コマーシャル!AL:AL))</f>
        <v>111.41153681894387</v>
      </c>
      <c r="AV183" s="85">
        <f>SUM(SUMIF(コンシューマー!$B:$B,全体!$G183,コンシューマー!AQ:AQ),SUMIF(コマーシャル!$B:$B,全体!$G183,コマーシャル!AM:AM))</f>
        <v>94.568763988718075</v>
      </c>
      <c r="AW183" s="85">
        <f>SUM(SUMIF(コンシューマー!$B:$B,全体!$G183,コンシューマー!AR:AR),SUMIF(コマーシャル!$B:$B,全体!$G183,コマーシャル!AN:AN))</f>
        <v>92.719855622190423</v>
      </c>
      <c r="AX183" s="85">
        <f>SUM(SUMIF(コンシューマー!$B:$B,全体!$G183,コンシューマー!AS:AS),SUMIF(コマーシャル!$B:$B,全体!$G183,コマーシャル!AO:AO))</f>
        <v>80.45611643022464</v>
      </c>
      <c r="AY183" s="85">
        <f>SUM(SUMIF(コンシューマー!$B:$B,全体!$G183,コンシューマー!AT:AT),SUMIF(コマーシャル!$B:$B,全体!$G183,コマーシャル!AP:AP))</f>
        <v>79.740436532446239</v>
      </c>
    </row>
    <row r="184" spans="1:51" ht="18.75">
      <c r="A184" s="42"/>
      <c r="B184" s="42"/>
      <c r="C184" s="46"/>
      <c r="D184" s="42"/>
      <c r="E184" s="42"/>
      <c r="G184" s="8" t="s">
        <v>240</v>
      </c>
      <c r="H184" s="8" t="str">
        <f>IFERROR(IF(MATCH($G184,コンシューマー!B:B,0),"Y"),"-")</f>
        <v>Y</v>
      </c>
      <c r="I184" s="8" t="str">
        <f>IFERROR(IF(MATCH($G184,コマーシャル!B:B,0),"Y"),"-")</f>
        <v>-</v>
      </c>
      <c r="J184" s="88">
        <f>SUMIF(コンシューマー!$B:$B,全体!$G184,コンシューマー!D:D)</f>
        <v>0</v>
      </c>
      <c r="K184" s="88">
        <f>SUMIF(コンシューマー!$B:$B,全体!$G184,コンシューマー!E:E)</f>
        <v>0</v>
      </c>
      <c r="L184" s="88">
        <f>SUMIF(コンシューマー!$B:$B,全体!$G184,コンシューマー!F:F)</f>
        <v>0</v>
      </c>
      <c r="M184" s="88">
        <f>SUMIF(コンシューマー!$B:$B,全体!$G184,コンシューマー!G:G)</f>
        <v>0</v>
      </c>
      <c r="N184" s="88">
        <f>SUMIF(コンシューマー!$B:$B,全体!$G184,コンシューマー!H:H)</f>
        <v>0</v>
      </c>
      <c r="O184" s="88">
        <f>SUMIF(コンシューマー!$B:$B,全体!$G184,コンシューマー!I:I)</f>
        <v>0</v>
      </c>
      <c r="P184" s="88">
        <f>SUMIF(コンシューマー!$B:$B,全体!$G184,コンシューマー!J:J)</f>
        <v>0</v>
      </c>
      <c r="Q184" s="88">
        <f>SUMIF(コンシューマー!$B:$B,全体!$G184,コンシューマー!K:K)</f>
        <v>0</v>
      </c>
      <c r="R184" s="88">
        <f>SUMIF(コンシューマー!$B:$B,全体!$G184,コンシューマー!L:L)</f>
        <v>0</v>
      </c>
      <c r="S184" s="88">
        <f>SUMIF(コンシューマー!$B:$B,全体!$G184,コンシューマー!M:M)</f>
        <v>0</v>
      </c>
      <c r="T184" s="88">
        <f>SUMIF(コンシューマー!$B:$B,全体!$G184,コンシューマー!N:N)</f>
        <v>0</v>
      </c>
      <c r="U184" s="88">
        <f>SUMIF(コンシューマー!$B:$B,全体!$G184,コンシューマー!O:O)</f>
        <v>0</v>
      </c>
      <c r="V184" s="88">
        <f>SUMIF(コンシューマー!$B:$B,全体!$G184,コンシューマー!P:P)</f>
        <v>0</v>
      </c>
      <c r="W184" s="88">
        <f>SUMIF(コンシューマー!$B:$B,全体!$G184,コンシューマー!Q:Q)</f>
        <v>0</v>
      </c>
      <c r="X184" s="88">
        <f>SUMIF(コンシューマー!$B:$B,全体!$G184,コンシューマー!R:R)</f>
        <v>0</v>
      </c>
      <c r="Y184" s="88">
        <f>SUMIF(コンシューマー!$B:$B,全体!$G184,コンシューマー!S:S)</f>
        <v>0</v>
      </c>
      <c r="Z184" s="88">
        <f>SUMIF(コンシューマー!$B:$B,全体!$G184,コンシューマー!T:T)</f>
        <v>0</v>
      </c>
      <c r="AA184" s="88">
        <f>SUMIF(コンシューマー!$B:$B,全体!$G184,コンシューマー!U:U)</f>
        <v>0</v>
      </c>
      <c r="AB184" s="88">
        <f>SUMIF(コンシューマー!$B:$B,全体!$G184,コンシューマー!V:V)</f>
        <v>0</v>
      </c>
      <c r="AC184" s="88">
        <f>SUMIF(コンシューマー!$B:$B,全体!$G184,コンシューマー!W:W)</f>
        <v>0</v>
      </c>
      <c r="AD184" s="88">
        <f>SUMIF(コンシューマー!$B:$B,全体!$G184,コンシューマー!X:X)</f>
        <v>0</v>
      </c>
      <c r="AE184" s="88">
        <f>SUMIF(コンシューマー!$B:$B,全体!$G184,コンシューマー!Y:Y)</f>
        <v>0</v>
      </c>
      <c r="AF184" s="88">
        <f>SUMIF(コンシューマー!$B:$B,全体!$G184,コンシューマー!Z:Z)</f>
        <v>0</v>
      </c>
      <c r="AG184" s="88">
        <f>SUMIF(コンシューマー!$B:$B,全体!$G184,コンシューマー!AA:AA)</f>
        <v>0</v>
      </c>
      <c r="AH184" s="88"/>
      <c r="AI184" s="47">
        <v>0</v>
      </c>
      <c r="AJ184" s="47"/>
      <c r="AK184" s="47"/>
      <c r="AL184" s="47"/>
      <c r="AM184" s="47">
        <v>0</v>
      </c>
      <c r="AN184" s="47"/>
      <c r="AO184" s="47"/>
      <c r="AP184" s="47"/>
      <c r="AQ184" s="47"/>
      <c r="AR184" s="47"/>
      <c r="AS184" s="388"/>
      <c r="AT184" s="85">
        <f>SUM(SUMIF(コンシューマー!$B:$B,全体!$G184,コンシューマー!AO:AO),SUMIF(コマーシャル!$B:$B,全体!$G184,コマーシャル!AK:AK))</f>
        <v>120</v>
      </c>
      <c r="AU184" s="85">
        <f>SUM(SUMIF(コンシューマー!$B:$B,全体!$G184,コンシューマー!AP:AP),SUMIF(コマーシャル!$B:$B,全体!$G184,コマーシャル!AL:AL))</f>
        <v>380</v>
      </c>
      <c r="AV184" s="85">
        <f>SUM(SUMIF(コンシューマー!$B:$B,全体!$G184,コンシューマー!AQ:AQ),SUMIF(コマーシャル!$B:$B,全体!$G184,コマーシャル!AM:AM))</f>
        <v>440</v>
      </c>
      <c r="AW184" s="85">
        <f>SUM(SUMIF(コンシューマー!$B:$B,全体!$G184,コンシューマー!AR:AR),SUMIF(コマーシャル!$B:$B,全体!$G184,コマーシャル!AN:AN))</f>
        <v>660</v>
      </c>
      <c r="AX184" s="85">
        <f>SUM(SUMIF(コンシューマー!$B:$B,全体!$G184,コンシューマー!AS:AS),SUMIF(コマーシャル!$B:$B,全体!$G184,コマーシャル!AO:AO))</f>
        <v>560</v>
      </c>
      <c r="AY184" s="85">
        <f>SUM(SUMIF(コンシューマー!$B:$B,全体!$G184,コンシューマー!AT:AT),SUMIF(コマーシャル!$B:$B,全体!$G184,コマーシャル!AP:AP))</f>
        <v>460</v>
      </c>
    </row>
    <row r="185" spans="1:51" ht="18.75">
      <c r="A185" s="42"/>
      <c r="B185" s="42"/>
      <c r="C185" s="46"/>
      <c r="D185" s="42"/>
      <c r="E185" s="42"/>
      <c r="G185" s="8" t="s">
        <v>241</v>
      </c>
      <c r="H185" s="8" t="str">
        <f>IFERROR(IF(MATCH($G185,コンシューマー!B:B,0),"Y"),"-")</f>
        <v>Y</v>
      </c>
      <c r="I185" s="8" t="str">
        <f>IFERROR(IF(MATCH($G185,コマーシャル!B:B,0),"Y"),"-")</f>
        <v>Y</v>
      </c>
      <c r="J185" s="88">
        <f>SUMIF(コンシューマー!$B:$B,全体!$G185,コンシューマー!D:D)</f>
        <v>0</v>
      </c>
      <c r="K185" s="88">
        <f>SUMIF(コンシューマー!$B:$B,全体!$G185,コンシューマー!E:E)</f>
        <v>0</v>
      </c>
      <c r="L185" s="88">
        <f>SUMIF(コンシューマー!$B:$B,全体!$G185,コンシューマー!F:F)</f>
        <v>0</v>
      </c>
      <c r="M185" s="88">
        <f>SUMIF(コンシューマー!$B:$B,全体!$G185,コンシューマー!G:G)</f>
        <v>0</v>
      </c>
      <c r="N185" s="88">
        <f>SUMIF(コンシューマー!$B:$B,全体!$G185,コンシューマー!H:H)</f>
        <v>0</v>
      </c>
      <c r="O185" s="88">
        <f>SUMIF(コンシューマー!$B:$B,全体!$G185,コンシューマー!I:I)</f>
        <v>0</v>
      </c>
      <c r="P185" s="88">
        <f>SUMIF(コンシューマー!$B:$B,全体!$G185,コンシューマー!J:J)</f>
        <v>0</v>
      </c>
      <c r="Q185" s="88">
        <f>SUMIF(コンシューマー!$B:$B,全体!$G185,コンシューマー!K:K)</f>
        <v>0</v>
      </c>
      <c r="R185" s="88">
        <f>SUMIF(コンシューマー!$B:$B,全体!$G185,コンシューマー!L:L)</f>
        <v>0</v>
      </c>
      <c r="S185" s="88">
        <f>SUMIF(コンシューマー!$B:$B,全体!$G185,コンシューマー!M:M)</f>
        <v>0</v>
      </c>
      <c r="T185" s="88">
        <f>SUMIF(コンシューマー!$B:$B,全体!$G185,コンシューマー!N:N)</f>
        <v>0</v>
      </c>
      <c r="U185" s="88">
        <f>SUMIF(コンシューマー!$B:$B,全体!$G185,コンシューマー!O:O)</f>
        <v>0</v>
      </c>
      <c r="V185" s="88">
        <f>SUMIF(コンシューマー!$B:$B,全体!$G185,コンシューマー!P:P)</f>
        <v>0</v>
      </c>
      <c r="W185" s="88">
        <f>SUMIF(コンシューマー!$B:$B,全体!$G185,コンシューマー!Q:Q)</f>
        <v>0</v>
      </c>
      <c r="X185" s="88">
        <f>SUMIF(コンシューマー!$B:$B,全体!$G185,コンシューマー!R:R)</f>
        <v>0</v>
      </c>
      <c r="Y185" s="88">
        <f>SUMIF(コンシューマー!$B:$B,全体!$G185,コンシューマー!S:S)</f>
        <v>0</v>
      </c>
      <c r="Z185" s="88">
        <f>SUMIF(コンシューマー!$B:$B,全体!$G185,コンシューマー!T:T)</f>
        <v>0</v>
      </c>
      <c r="AA185" s="88">
        <f>SUMIF(コンシューマー!$B:$B,全体!$G185,コンシューマー!U:U)</f>
        <v>0</v>
      </c>
      <c r="AB185" s="88">
        <f>SUMIF(コンシューマー!$B:$B,全体!$G185,コンシューマー!V:V)</f>
        <v>0</v>
      </c>
      <c r="AC185" s="88">
        <f>SUMIF(コンシューマー!$B:$B,全体!$G185,コンシューマー!W:W)</f>
        <v>0</v>
      </c>
      <c r="AD185" s="88">
        <f>SUMIF(コンシューマー!$B:$B,全体!$G185,コンシューマー!X:X)</f>
        <v>0</v>
      </c>
      <c r="AE185" s="88">
        <f>SUMIF(コンシューマー!$B:$B,全体!$G185,コンシューマー!Y:Y)</f>
        <v>0</v>
      </c>
      <c r="AF185" s="88">
        <f>SUMIF(コンシューマー!$B:$B,全体!$G185,コンシューマー!Z:Z)</f>
        <v>0</v>
      </c>
      <c r="AG185" s="88">
        <f>SUMIF(コンシューマー!$B:$B,全体!$G185,コンシューマー!AA:AA)</f>
        <v>0</v>
      </c>
      <c r="AH185" s="88"/>
      <c r="AI185" s="47">
        <v>0</v>
      </c>
      <c r="AJ185" s="47"/>
      <c r="AK185" s="47">
        <v>109</v>
      </c>
      <c r="AL185" s="47">
        <v>212.90322580645162</v>
      </c>
      <c r="AM185" s="47">
        <v>230</v>
      </c>
      <c r="AN185" s="47">
        <v>222</v>
      </c>
      <c r="AO185" s="47">
        <v>198</v>
      </c>
      <c r="AP185" s="47">
        <v>125.00000000000001</v>
      </c>
      <c r="AQ185" s="47">
        <v>101</v>
      </c>
      <c r="AR185" s="47">
        <f>SUMIF(結果貼付!$A:$A,G185,結果貼付!$D:$D)</f>
        <v>47</v>
      </c>
      <c r="AS185" s="47">
        <f t="shared" si="52"/>
        <v>100.71428571428572</v>
      </c>
      <c r="AT185" s="85">
        <f>SUM(SUMIF(コンシューマー!$B:$B,全体!$G185,コンシューマー!AO:AO),SUMIF(コマーシャル!$B:$B,全体!$G185,コマーシャル!AK:AK))</f>
        <v>105.08159999999999</v>
      </c>
      <c r="AU185" s="85">
        <f>SUM(SUMIF(コンシューマー!$B:$B,全体!$G185,コンシューマー!AP:AP),SUMIF(コマーシャル!$B:$B,全体!$G185,コマーシャル!AL:AL))</f>
        <v>3</v>
      </c>
      <c r="AV185" s="85">
        <f>SUM(SUMIF(コンシューマー!$B:$B,全体!$G185,コンシューマー!AQ:AQ),SUMIF(コマーシャル!$B:$B,全体!$G185,コマーシャル!AM:AM))</f>
        <v>3</v>
      </c>
      <c r="AW185" s="85">
        <f>SUM(SUMIF(コンシューマー!$B:$B,全体!$G185,コンシューマー!AR:AR),SUMIF(コマーシャル!$B:$B,全体!$G185,コマーシャル!AN:AN))</f>
        <v>3</v>
      </c>
      <c r="AX185" s="85">
        <f>SUM(SUMIF(コンシューマー!$B:$B,全体!$G185,コンシューマー!AS:AS),SUMIF(コマーシャル!$B:$B,全体!$G185,コマーシャル!AO:AO))</f>
        <v>3</v>
      </c>
      <c r="AY185" s="85">
        <f>SUM(SUMIF(コンシューマー!$B:$B,全体!$G185,コンシューマー!AT:AT),SUMIF(コマーシャル!$B:$B,全体!$G185,コマーシャル!AP:AP))</f>
        <v>3</v>
      </c>
    </row>
    <row r="186" spans="1:51" ht="18.75">
      <c r="A186" s="42"/>
      <c r="B186" s="42"/>
      <c r="C186" s="46"/>
      <c r="D186" s="42"/>
      <c r="E186" s="42"/>
      <c r="G186" s="387" t="s">
        <v>242</v>
      </c>
      <c r="H186" s="8" t="str">
        <f>IFERROR(IF(MATCH($G186,コンシューマー!B:B,0),"Y"),"-")</f>
        <v>Y</v>
      </c>
      <c r="I186" s="8" t="str">
        <f>IFERROR(IF(MATCH($G186,コマーシャル!B:B,0),"Y"),"-")</f>
        <v>-</v>
      </c>
      <c r="J186" s="88">
        <f>SUMIF(コンシューマー!$B:$B,全体!$G186,コンシューマー!D:D)</f>
        <v>0</v>
      </c>
      <c r="K186" s="88">
        <f>SUMIF(コンシューマー!$B:$B,全体!$G186,コンシューマー!E:E)</f>
        <v>0</v>
      </c>
      <c r="L186" s="88">
        <f>SUMIF(コンシューマー!$B:$B,全体!$G186,コンシューマー!F:F)</f>
        <v>0</v>
      </c>
      <c r="M186" s="88">
        <f>SUMIF(コンシューマー!$B:$B,全体!$G186,コンシューマー!G:G)</f>
        <v>0</v>
      </c>
      <c r="N186" s="88">
        <f>SUMIF(コンシューマー!$B:$B,全体!$G186,コンシューマー!H:H)</f>
        <v>0</v>
      </c>
      <c r="O186" s="88">
        <f>SUMIF(コンシューマー!$B:$B,全体!$G186,コンシューマー!I:I)</f>
        <v>0</v>
      </c>
      <c r="P186" s="88">
        <f>SUMIF(コンシューマー!$B:$B,全体!$G186,コンシューマー!J:J)</f>
        <v>0</v>
      </c>
      <c r="Q186" s="88">
        <f>SUMIF(コンシューマー!$B:$B,全体!$G186,コンシューマー!K:K)</f>
        <v>0</v>
      </c>
      <c r="R186" s="88">
        <f>SUMIF(コンシューマー!$B:$B,全体!$G186,コンシューマー!L:L)</f>
        <v>0</v>
      </c>
      <c r="S186" s="88">
        <f>SUMIF(コンシューマー!$B:$B,全体!$G186,コンシューマー!M:M)</f>
        <v>0</v>
      </c>
      <c r="T186" s="88">
        <f>SUMIF(コンシューマー!$B:$B,全体!$G186,コンシューマー!N:N)</f>
        <v>0</v>
      </c>
      <c r="U186" s="88">
        <f>SUMIF(コンシューマー!$B:$B,全体!$G186,コンシューマー!O:O)</f>
        <v>0</v>
      </c>
      <c r="V186" s="88">
        <f>SUMIF(コンシューマー!$B:$B,全体!$G186,コンシューマー!P:P)</f>
        <v>0</v>
      </c>
      <c r="W186" s="88">
        <f>SUMIF(コンシューマー!$B:$B,全体!$G186,コンシューマー!Q:Q)</f>
        <v>0</v>
      </c>
      <c r="X186" s="88">
        <f>SUMIF(コンシューマー!$B:$B,全体!$G186,コンシューマー!R:R)</f>
        <v>0</v>
      </c>
      <c r="Y186" s="88">
        <f>SUMIF(コンシューマー!$B:$B,全体!$G186,コンシューマー!S:S)</f>
        <v>0</v>
      </c>
      <c r="Z186" s="88">
        <f>SUMIF(コンシューマー!$B:$B,全体!$G186,コンシューマー!T:T)</f>
        <v>0</v>
      </c>
      <c r="AA186" s="88">
        <f>SUMIF(コンシューマー!$B:$B,全体!$G186,コンシューマー!U:U)</f>
        <v>0</v>
      </c>
      <c r="AB186" s="88">
        <f>SUMIF(コンシューマー!$B:$B,全体!$G186,コンシューマー!V:V)</f>
        <v>0</v>
      </c>
      <c r="AC186" s="88">
        <f>SUMIF(コンシューマー!$B:$B,全体!$G186,コンシューマー!W:W)</f>
        <v>0</v>
      </c>
      <c r="AD186" s="88">
        <f>SUMIF(コンシューマー!$B:$B,全体!$G186,コンシューマー!X:X)</f>
        <v>0</v>
      </c>
      <c r="AE186" s="88">
        <f>SUMIF(コンシューマー!$B:$B,全体!$G186,コンシューマー!Y:Y)</f>
        <v>0</v>
      </c>
      <c r="AF186" s="88">
        <f>SUMIF(コンシューマー!$B:$B,全体!$G186,コンシューマー!Z:Z)</f>
        <v>0</v>
      </c>
      <c r="AG186" s="88">
        <f>SUMIF(コンシューマー!$B:$B,全体!$G186,コンシューマー!AA:AA)</f>
        <v>0</v>
      </c>
      <c r="AH186" s="88"/>
      <c r="AI186" s="47"/>
      <c r="AJ186" s="47"/>
      <c r="AK186" s="47"/>
      <c r="AL186" s="47"/>
      <c r="AM186" s="47">
        <v>13</v>
      </c>
      <c r="AN186" s="47"/>
      <c r="AO186" s="47"/>
      <c r="AP186" s="47"/>
      <c r="AQ186" s="47"/>
      <c r="AR186" s="47"/>
      <c r="AS186" s="47"/>
      <c r="AT186" s="85">
        <f>SUM(SUMIF(コンシューマー!$B:$B,全体!$G186,コンシューマー!AO:AO),SUMIF(コマーシャル!$B:$B,全体!$G186,コマーシャル!AK:AK))</f>
        <v>20.015999999999998</v>
      </c>
      <c r="AU186" s="85">
        <f>SUM(SUMIF(コンシューマー!$B:$B,全体!$G186,コンシューマー!AP:AP),SUMIF(コマーシャル!$B:$B,全体!$G186,コマーシャル!AL:AL))</f>
        <v>130</v>
      </c>
      <c r="AV186" s="85">
        <f>SUM(SUMIF(コンシューマー!$B:$B,全体!$G186,コンシューマー!AQ:AQ),SUMIF(コマーシャル!$B:$B,全体!$G186,コマーシャル!AM:AM))</f>
        <v>110.16909707977473</v>
      </c>
      <c r="AW186" s="85">
        <f>SUM(SUMIF(コンシューマー!$B:$B,全体!$G186,コンシューマー!AR:AR),SUMIF(コマーシャル!$B:$B,全体!$G186,コマーシャル!AN:AN))</f>
        <v>107.99216797821951</v>
      </c>
      <c r="AX186" s="85">
        <f>SUM(SUMIF(コンシューマー!$B:$B,全体!$G186,コンシューマー!AS:AS),SUMIF(コマーシャル!$B:$B,全体!$G186,コマーシャル!AO:AO))</f>
        <v>93.552679670309175</v>
      </c>
      <c r="AY186" s="85">
        <f>SUM(SUMIF(コンシューマー!$B:$B,全体!$G186,コンシューマー!AT:AT),SUMIF(コマーシャル!$B:$B,全体!$G186,コマーシャル!AP:AP))</f>
        <v>92.710028717413195</v>
      </c>
    </row>
    <row r="187" spans="1:51" ht="18.75">
      <c r="A187" s="42"/>
      <c r="B187" s="42"/>
      <c r="C187" s="46"/>
      <c r="D187" s="42"/>
      <c r="E187" s="42"/>
      <c r="G187" s="8" t="s">
        <v>243</v>
      </c>
      <c r="H187" s="8" t="str">
        <f>IFERROR(IF(MATCH($G187,コンシューマー!B:B,0),"Y"),"-")</f>
        <v>Y</v>
      </c>
      <c r="I187" s="8" t="str">
        <f>IFERROR(IF(MATCH($G187,コマーシャル!B:B,0),"Y"),"-")</f>
        <v>Y</v>
      </c>
      <c r="J187" s="88">
        <f>SUMIF(コンシューマー!$B:$B,全体!$G187,コンシューマー!D:D)</f>
        <v>0</v>
      </c>
      <c r="K187" s="88">
        <f>SUMIF(コンシューマー!$B:$B,全体!$G187,コンシューマー!E:E)</f>
        <v>0</v>
      </c>
      <c r="L187" s="88">
        <f>SUMIF(コンシューマー!$B:$B,全体!$G187,コンシューマー!F:F)</f>
        <v>0</v>
      </c>
      <c r="M187" s="88">
        <f>SUMIF(コンシューマー!$B:$B,全体!$G187,コンシューマー!G:G)</f>
        <v>0</v>
      </c>
      <c r="N187" s="88">
        <f>SUMIF(コンシューマー!$B:$B,全体!$G187,コンシューマー!H:H)</f>
        <v>0</v>
      </c>
      <c r="O187" s="88">
        <f>SUMIF(コンシューマー!$B:$B,全体!$G187,コンシューマー!I:I)</f>
        <v>0</v>
      </c>
      <c r="P187" s="88">
        <f>SUMIF(コンシューマー!$B:$B,全体!$G187,コンシューマー!J:J)</f>
        <v>0</v>
      </c>
      <c r="Q187" s="88">
        <f>SUMIF(コンシューマー!$B:$B,全体!$G187,コンシューマー!K:K)</f>
        <v>0</v>
      </c>
      <c r="R187" s="88">
        <f>SUMIF(コンシューマー!$B:$B,全体!$G187,コンシューマー!L:L)</f>
        <v>0</v>
      </c>
      <c r="S187" s="88">
        <f>SUMIF(コンシューマー!$B:$B,全体!$G187,コンシューマー!M:M)</f>
        <v>0</v>
      </c>
      <c r="T187" s="88">
        <f>SUMIF(コンシューマー!$B:$B,全体!$G187,コンシューマー!N:N)</f>
        <v>0</v>
      </c>
      <c r="U187" s="88">
        <f>SUMIF(コンシューマー!$B:$B,全体!$G187,コンシューマー!O:O)</f>
        <v>0</v>
      </c>
      <c r="V187" s="88">
        <f>SUMIF(コンシューマー!$B:$B,全体!$G187,コンシューマー!P:P)</f>
        <v>0</v>
      </c>
      <c r="W187" s="88">
        <f>SUMIF(コンシューマー!$B:$B,全体!$G187,コンシューマー!Q:Q)</f>
        <v>0</v>
      </c>
      <c r="X187" s="88">
        <f>SUMIF(コンシューマー!$B:$B,全体!$G187,コンシューマー!R:R)</f>
        <v>0</v>
      </c>
      <c r="Y187" s="88">
        <f>SUMIF(コンシューマー!$B:$B,全体!$G187,コンシューマー!S:S)</f>
        <v>0</v>
      </c>
      <c r="Z187" s="88">
        <f>SUMIF(コンシューマー!$B:$B,全体!$G187,コンシューマー!T:T)</f>
        <v>0</v>
      </c>
      <c r="AA187" s="88">
        <f>SUMIF(コンシューマー!$B:$B,全体!$G187,コンシューマー!U:U)</f>
        <v>0</v>
      </c>
      <c r="AB187" s="88">
        <f>SUMIF(コンシューマー!$B:$B,全体!$G187,コンシューマー!V:V)</f>
        <v>0</v>
      </c>
      <c r="AC187" s="88">
        <f>SUMIF(コンシューマー!$B:$B,全体!$G187,コンシューマー!W:W)</f>
        <v>0</v>
      </c>
      <c r="AD187" s="88">
        <f>SUMIF(コンシューマー!$B:$B,全体!$G187,コンシューマー!X:X)</f>
        <v>0</v>
      </c>
      <c r="AE187" s="88">
        <f>SUMIF(コンシューマー!$B:$B,全体!$G187,コンシューマー!Y:Y)</f>
        <v>0</v>
      </c>
      <c r="AF187" s="88">
        <f>SUMIF(コンシューマー!$B:$B,全体!$G187,コンシューマー!Z:Z)</f>
        <v>0</v>
      </c>
      <c r="AG187" s="88">
        <f>SUMIF(コンシューマー!$B:$B,全体!$G187,コンシューマー!AA:AA)</f>
        <v>0</v>
      </c>
      <c r="AH187" s="88"/>
      <c r="AI187" s="47">
        <v>0</v>
      </c>
      <c r="AJ187" s="47"/>
      <c r="AK187" s="47">
        <v>150</v>
      </c>
      <c r="AL187" s="47">
        <v>372.58064516129036</v>
      </c>
      <c r="AM187" s="47">
        <v>270</v>
      </c>
      <c r="AN187" s="47">
        <v>277</v>
      </c>
      <c r="AO187" s="47">
        <v>95</v>
      </c>
      <c r="AP187" s="47">
        <v>0</v>
      </c>
      <c r="AQ187" s="47">
        <v>1</v>
      </c>
      <c r="AR187" s="47">
        <f>SUMIF(結果貼付!$A:$A,G187,結果貼付!$D:$D)</f>
        <v>0</v>
      </c>
      <c r="AS187" s="47">
        <f t="shared" si="52"/>
        <v>0</v>
      </c>
      <c r="AT187" s="85">
        <f>SUM(SUMIF(コンシューマー!$B:$B,全体!$G187,コンシューマー!AO:AO),SUMIF(コマーシャル!$B:$B,全体!$G187,コマーシャル!AK:AK))</f>
        <v>2</v>
      </c>
      <c r="AU187" s="85">
        <f>SUM(SUMIF(コンシューマー!$B:$B,全体!$G187,コンシューマー!AP:AP),SUMIF(コマーシャル!$B:$B,全体!$G187,コマーシャル!AL:AL))</f>
        <v>2</v>
      </c>
      <c r="AV187" s="85">
        <f>SUM(SUMIF(コンシューマー!$B:$B,全体!$G187,コンシューマー!AQ:AQ),SUMIF(コマーシャル!$B:$B,全体!$G187,コマーシャル!AM:AM))</f>
        <v>2</v>
      </c>
      <c r="AW187" s="85">
        <f>SUM(SUMIF(コンシューマー!$B:$B,全体!$G187,コンシューマー!AR:AR),SUMIF(コマーシャル!$B:$B,全体!$G187,コマーシャル!AN:AN))</f>
        <v>2</v>
      </c>
      <c r="AX187" s="85">
        <f>SUM(SUMIF(コンシューマー!$B:$B,全体!$G187,コンシューマー!AS:AS),SUMIF(コマーシャル!$B:$B,全体!$G187,コマーシャル!AO:AO))</f>
        <v>2</v>
      </c>
      <c r="AY187" s="85">
        <f>SUM(SUMIF(コンシューマー!$B:$B,全体!$G187,コンシューマー!AT:AT),SUMIF(コマーシャル!$B:$B,全体!$G187,コマーシャル!AP:AP))</f>
        <v>2</v>
      </c>
    </row>
    <row r="188" spans="1:51" ht="18.75">
      <c r="A188" s="42"/>
      <c r="B188" s="42"/>
      <c r="C188" s="46"/>
      <c r="D188" s="42"/>
      <c r="E188" s="42"/>
      <c r="G188" s="8" t="s">
        <v>244</v>
      </c>
      <c r="H188" s="8" t="str">
        <f>IFERROR(IF(MATCH($G188,コンシューマー!B:B,0),"Y"),"-")</f>
        <v>Y</v>
      </c>
      <c r="I188" s="8" t="str">
        <f>IFERROR(IF(MATCH($G188,コマーシャル!B:B,0),"Y"),"-")</f>
        <v>-</v>
      </c>
      <c r="J188" s="88">
        <f>SUMIF(コンシューマー!$B:$B,全体!$G188,コンシューマー!D:D)</f>
        <v>0</v>
      </c>
      <c r="K188" s="88">
        <f>SUMIF(コンシューマー!$B:$B,全体!$G188,コンシューマー!E:E)</f>
        <v>0</v>
      </c>
      <c r="L188" s="88">
        <f>SUMIF(コンシューマー!$B:$B,全体!$G188,コンシューマー!F:F)</f>
        <v>0</v>
      </c>
      <c r="M188" s="88">
        <f>SUMIF(コンシューマー!$B:$B,全体!$G188,コンシューマー!G:G)</f>
        <v>0</v>
      </c>
      <c r="N188" s="88">
        <f>SUMIF(コンシューマー!$B:$B,全体!$G188,コンシューマー!H:H)</f>
        <v>0</v>
      </c>
      <c r="O188" s="88">
        <f>SUMIF(コンシューマー!$B:$B,全体!$G188,コンシューマー!I:I)</f>
        <v>0</v>
      </c>
      <c r="P188" s="88">
        <f>SUMIF(コンシューマー!$B:$B,全体!$G188,コンシューマー!J:J)</f>
        <v>0</v>
      </c>
      <c r="Q188" s="88">
        <f>SUMIF(コンシューマー!$B:$B,全体!$G188,コンシューマー!K:K)</f>
        <v>0</v>
      </c>
      <c r="R188" s="88">
        <f>SUMIF(コンシューマー!$B:$B,全体!$G188,コンシューマー!L:L)</f>
        <v>0</v>
      </c>
      <c r="S188" s="88">
        <f>SUMIF(コンシューマー!$B:$B,全体!$G188,コンシューマー!M:M)</f>
        <v>0</v>
      </c>
      <c r="T188" s="88">
        <f>SUMIF(コンシューマー!$B:$B,全体!$G188,コンシューマー!N:N)</f>
        <v>0</v>
      </c>
      <c r="U188" s="88">
        <f>SUMIF(コンシューマー!$B:$B,全体!$G188,コンシューマー!O:O)</f>
        <v>0</v>
      </c>
      <c r="V188" s="88">
        <f>SUMIF(コンシューマー!$B:$B,全体!$G188,コンシューマー!P:P)</f>
        <v>0</v>
      </c>
      <c r="W188" s="88">
        <f>SUMIF(コンシューマー!$B:$B,全体!$G188,コンシューマー!Q:Q)</f>
        <v>0</v>
      </c>
      <c r="X188" s="88">
        <f>SUMIF(コンシューマー!$B:$B,全体!$G188,コンシューマー!R:R)</f>
        <v>0</v>
      </c>
      <c r="Y188" s="88">
        <f>SUMIF(コンシューマー!$B:$B,全体!$G188,コンシューマー!S:S)</f>
        <v>0</v>
      </c>
      <c r="Z188" s="88">
        <f>SUMIF(コンシューマー!$B:$B,全体!$G188,コンシューマー!T:T)</f>
        <v>0</v>
      </c>
      <c r="AA188" s="88">
        <f>SUMIF(コンシューマー!$B:$B,全体!$G188,コンシューマー!U:U)</f>
        <v>0</v>
      </c>
      <c r="AB188" s="88">
        <f>SUMIF(コンシューマー!$B:$B,全体!$G188,コンシューマー!V:V)</f>
        <v>0</v>
      </c>
      <c r="AC188" s="88">
        <f>SUMIF(コンシューマー!$B:$B,全体!$G188,コンシューマー!W:W)</f>
        <v>0</v>
      </c>
      <c r="AD188" s="88">
        <f>SUMIF(コンシューマー!$B:$B,全体!$G188,コンシューマー!X:X)</f>
        <v>0</v>
      </c>
      <c r="AE188" s="88">
        <f>SUMIF(コンシューマー!$B:$B,全体!$G188,コンシューマー!Y:Y)</f>
        <v>0</v>
      </c>
      <c r="AF188" s="88">
        <f>SUMIF(コンシューマー!$B:$B,全体!$G188,コンシューマー!Z:Z)</f>
        <v>0</v>
      </c>
      <c r="AG188" s="88">
        <f>SUMIF(コンシューマー!$B:$B,全体!$G188,コンシューマー!AA:AA)</f>
        <v>0</v>
      </c>
      <c r="AH188" s="88"/>
      <c r="AI188" s="47"/>
      <c r="AJ188" s="47"/>
      <c r="AK188" s="47"/>
      <c r="AL188" s="47"/>
      <c r="AM188" s="47">
        <v>20</v>
      </c>
      <c r="AN188" s="47"/>
      <c r="AO188" s="47"/>
      <c r="AP188" s="47"/>
      <c r="AQ188" s="47"/>
      <c r="AR188" s="47"/>
      <c r="AS188" s="47"/>
      <c r="AT188" s="85">
        <f>SUM(SUMIF(コンシューマー!$B:$B,全体!$G188,コンシューマー!AO:AO),SUMIF(コマーシャル!$B:$B,全体!$G188,コマーシャル!AK:AK))</f>
        <v>150.11999999999998</v>
      </c>
      <c r="AU188" s="85">
        <f>SUM(SUMIF(コンシューマー!$B:$B,全体!$G188,コンシューマー!AP:AP),SUMIF(コマーシャル!$B:$B,全体!$G188,コマーシャル!AL:AL))</f>
        <v>180.14399999999998</v>
      </c>
      <c r="AV188" s="85">
        <f>SUM(SUMIF(コンシューマー!$B:$B,全体!$G188,コンシューマー!AQ:AQ),SUMIF(コマーシャル!$B:$B,全体!$G188,コマーシャル!AM:AM))</f>
        <v>152.66386018722258</v>
      </c>
      <c r="AW188" s="85">
        <f>SUM(SUMIF(コンシューマー!$B:$B,全体!$G188,コンシューマー!AR:AR),SUMIF(コマーシャル!$B:$B,全体!$G188,コマーシャル!AN:AN))</f>
        <v>149.6472392943721</v>
      </c>
      <c r="AX188" s="85">
        <f>SUM(SUMIF(コンシューマー!$B:$B,全体!$G188,コンシューマー!AS:AS),SUMIF(コマーシャル!$B:$B,全体!$G188,コマーシャル!AO:AO))</f>
        <v>129.63810712713979</v>
      </c>
      <c r="AY188" s="85">
        <f>SUM(SUMIF(コンシューマー!$B:$B,全体!$G188,コンシューマー!AT:AT),SUMIF(コマーシャル!$B:$B,全体!$G188,コマーシャル!AP:AP))</f>
        <v>128.47042625592061</v>
      </c>
    </row>
    <row r="189" spans="1:51" ht="18.75" outlineLevel="1">
      <c r="A189" s="42">
        <f>SUMIFS(SAP貼付!K:K,SAP貼付!C:C,全体!G189)</f>
        <v>0</v>
      </c>
      <c r="B189" s="42">
        <f>SUMIFS(ONE_08_Case貼付!D:D,ONE_08_Case貼付!A:A,IF(全体!G189="","-",全体!G189))</f>
        <v>36720</v>
      </c>
      <c r="C189" s="46"/>
      <c r="D189" s="42">
        <f t="shared" ref="D189:D225" si="53">SUM(A189:C189)</f>
        <v>36720</v>
      </c>
      <c r="E189" s="42" t="str">
        <f>IFERROR(D189-SUM(#REF!)," ")</f>
        <v xml:space="preserve"> </v>
      </c>
      <c r="G189" s="8" t="s">
        <v>245</v>
      </c>
      <c r="H189" s="8" t="str">
        <f>IFERROR(IF(MATCH($G189,コンシューマー!B:B,0),"Y"),"-")</f>
        <v>Y</v>
      </c>
      <c r="I189" s="8" t="str">
        <f>IFERROR(IF(MATCH($G189,コマーシャル!B:B,0),"Y"),"-")</f>
        <v>Y</v>
      </c>
      <c r="J189" s="88">
        <f>SUMIF(コンシューマー!$B:$B,全体!$G189,コンシューマー!D:D)</f>
        <v>0</v>
      </c>
      <c r="K189" s="88">
        <f>SUMIF(コンシューマー!$B:$B,全体!$G189,コンシューマー!E:E)</f>
        <v>0</v>
      </c>
      <c r="L189" s="88">
        <f>SUMIF(コンシューマー!$B:$B,全体!$G189,コンシューマー!F:F)</f>
        <v>1231</v>
      </c>
      <c r="M189" s="88">
        <f>SUMIF(コンシューマー!$B:$B,全体!$G189,コンシューマー!G:G)</f>
        <v>4415</v>
      </c>
      <c r="N189" s="88">
        <f>SUMIF(コンシューマー!$B:$B,全体!$G189,コンシューマー!H:H)</f>
        <v>4378</v>
      </c>
      <c r="O189" s="88">
        <f>SUMIF(コンシューマー!$B:$B,全体!$G189,コンシューマー!I:I)</f>
        <v>9244</v>
      </c>
      <c r="P189" s="88">
        <f>SUMIF(コンシューマー!$B:$B,全体!$G189,コンシューマー!J:J)</f>
        <v>7522</v>
      </c>
      <c r="Q189" s="88">
        <f>SUMIF(コンシューマー!$B:$B,全体!$G189,コンシューマー!K:K)</f>
        <v>6123</v>
      </c>
      <c r="R189" s="88">
        <f>SUMIF(コンシューマー!$B:$B,全体!$G189,コンシューマー!L:L)</f>
        <v>4893</v>
      </c>
      <c r="S189" s="88">
        <f>SUMIF(コンシューマー!$B:$B,全体!$G189,コンシューマー!M:M)</f>
        <v>4156</v>
      </c>
      <c r="T189" s="88">
        <f>SUMIF(コンシューマー!$B:$B,全体!$G189,コンシューマー!N:N)</f>
        <v>5447</v>
      </c>
      <c r="U189" s="88">
        <f>SUMIF(コンシューマー!$B:$B,全体!$G189,コンシューマー!O:O)</f>
        <v>6475</v>
      </c>
      <c r="V189" s="88">
        <f>SUMIF(コンシューマー!$B:$B,全体!$G189,コンシューマー!P:P)</f>
        <v>4199</v>
      </c>
      <c r="W189" s="88">
        <f>SUMIF(コンシューマー!$B:$B,全体!$G189,コンシューマー!Q:Q)</f>
        <v>3987</v>
      </c>
      <c r="X189" s="88">
        <f>SUMIF(コンシューマー!$B:$B,全体!$G189,コンシューマー!R:R)</f>
        <v>4564</v>
      </c>
      <c r="Y189" s="88">
        <f>SUMIF(コンシューマー!$B:$B,全体!$G189,コンシューマー!S:S)</f>
        <v>4763</v>
      </c>
      <c r="Z189" s="88">
        <f>SUMIF(コンシューマー!$B:$B,全体!$G189,コンシューマー!T:T)</f>
        <v>8994</v>
      </c>
      <c r="AA189" s="88">
        <f>SUMIF(コンシューマー!$B:$B,全体!$G189,コンシューマー!U:U)</f>
        <v>6298</v>
      </c>
      <c r="AB189" s="88">
        <f>SUMIF(コンシューマー!$B:$B,全体!$G189,コンシューマー!V:V)</f>
        <v>6107</v>
      </c>
      <c r="AC189" s="88">
        <f>SUMIF(コンシューマー!$B:$B,全体!$G189,コンシューマー!W:W)</f>
        <v>9462</v>
      </c>
      <c r="AD189" s="88">
        <f>SUMIF(コンシューマー!$B:$B,全体!$G189,コンシューマー!X:X)</f>
        <v>5635</v>
      </c>
      <c r="AE189" s="88">
        <f>SUMIF(コンシューマー!$B:$B,全体!$G189,コンシューマー!Y:Y)</f>
        <v>4131</v>
      </c>
      <c r="AF189" s="88">
        <f>SUMIF(コンシューマー!$B:$B,全体!$G189,コンシューマー!Z:Z)</f>
        <v>4424</v>
      </c>
      <c r="AG189" s="88">
        <f>SUMIF(コンシューマー!$B:$B,全体!$G189,コンシューマー!AA:AA)</f>
        <v>7107</v>
      </c>
      <c r="AH189" s="88"/>
      <c r="AI189" s="47">
        <v>3160</v>
      </c>
      <c r="AJ189" s="47"/>
      <c r="AK189" s="47">
        <v>901</v>
      </c>
      <c r="AL189" s="47">
        <v>2607.0967741935483</v>
      </c>
      <c r="AM189" s="47">
        <v>327.05000000000007</v>
      </c>
      <c r="AN189" s="47">
        <v>50</v>
      </c>
      <c r="AO189" s="47">
        <v>649</v>
      </c>
      <c r="AP189" s="47">
        <v>274</v>
      </c>
      <c r="AQ189" s="47">
        <v>100</v>
      </c>
      <c r="AR189" s="47">
        <f>SUMIF(結果貼付!$A:$A,G189,結果貼付!$D:$D)</f>
        <v>12</v>
      </c>
      <c r="AS189" s="47">
        <f t="shared" si="52"/>
        <v>25.714285714285712</v>
      </c>
      <c r="AT189" s="85">
        <f>SUM(SUMIF(コンシューマー!$B:$B,全体!$G189,コンシューマー!AO:AO),SUMIF(コマーシャル!$B:$B,全体!$G189,コマーシャル!AK:AK))</f>
        <v>0</v>
      </c>
      <c r="AU189" s="85">
        <f>SUM(SUMIF(コンシューマー!$B:$B,全体!$G189,コンシューマー!AP:AP),SUMIF(コマーシャル!$B:$B,全体!$G189,コマーシャル!AL:AL))</f>
        <v>0</v>
      </c>
      <c r="AV189" s="85">
        <f>SUM(SUMIF(コンシューマー!$B:$B,全体!$G189,コンシューマー!AQ:AQ),SUMIF(コマーシャル!$B:$B,全体!$G189,コマーシャル!AM:AM))</f>
        <v>0</v>
      </c>
      <c r="AW189" s="85">
        <f>SUM(SUMIF(コンシューマー!$B:$B,全体!$G189,コンシューマー!AR:AR),SUMIF(コマーシャル!$B:$B,全体!$G189,コマーシャル!AN:AN))</f>
        <v>0</v>
      </c>
      <c r="AX189" s="85">
        <f>SUM(SUMIF(コンシューマー!$B:$B,全体!$G189,コンシューマー!AS:AS),SUMIF(コマーシャル!$B:$B,全体!$G189,コマーシャル!AO:AO))</f>
        <v>0</v>
      </c>
      <c r="AY189" s="85">
        <f>SUM(SUMIF(コンシューマー!$B:$B,全体!$G189,コンシューマー!AT:AT),SUMIF(コマーシャル!$B:$B,全体!$G189,コマーシャル!AP:AP))</f>
        <v>0</v>
      </c>
    </row>
    <row r="190" spans="1:51" ht="18.75" outlineLevel="1">
      <c r="A190" s="42">
        <f>SUMIFS(SAP貼付!K:K,SAP貼付!C:C,全体!G190)</f>
        <v>0</v>
      </c>
      <c r="B190" s="42">
        <f>SUMIFS(ONE_08_Case貼付!D:D,ONE_08_Case貼付!A:A,IF(全体!G190="","-",全体!G190))</f>
        <v>720</v>
      </c>
      <c r="C190" s="46"/>
      <c r="D190" s="42">
        <f>SUM(A190:C190)</f>
        <v>720</v>
      </c>
      <c r="E190" s="42" t="str">
        <f>IFERROR(D190-SUM(#REF!)," ")</f>
        <v xml:space="preserve"> </v>
      </c>
      <c r="G190" s="8" t="s">
        <v>246</v>
      </c>
      <c r="H190" s="8" t="str">
        <f>IFERROR(IF(MATCH($G190,コンシューマー!B:B,0),"Y"),"-")</f>
        <v>Y</v>
      </c>
      <c r="I190" s="8" t="str">
        <f>IFERROR(IF(MATCH($G190,コマーシャル!B:B,0),"Y"),"-")</f>
        <v>-</v>
      </c>
      <c r="J190" s="88">
        <f>SUMIF(コンシューマー!$B:$B,全体!$G190,コンシューマー!D:D)</f>
        <v>0</v>
      </c>
      <c r="K190" s="88">
        <f>SUMIF(コンシューマー!$B:$B,全体!$G190,コンシューマー!E:E)</f>
        <v>0</v>
      </c>
      <c r="L190" s="88">
        <f>SUMIF(コンシューマー!$B:$B,全体!$G190,コンシューマー!F:F)</f>
        <v>0</v>
      </c>
      <c r="M190" s="88">
        <f>SUMIF(コンシューマー!$B:$B,全体!$G190,コンシューマー!G:G)</f>
        <v>0</v>
      </c>
      <c r="N190" s="88">
        <f>SUMIF(コンシューマー!$B:$B,全体!$G190,コンシューマー!H:H)</f>
        <v>0</v>
      </c>
      <c r="O190" s="88">
        <f>SUMIF(コンシューマー!$B:$B,全体!$G190,コンシューマー!I:I)</f>
        <v>0</v>
      </c>
      <c r="P190" s="88">
        <f>SUMIF(コンシューマー!$B:$B,全体!$G190,コンシューマー!J:J)</f>
        <v>0</v>
      </c>
      <c r="Q190" s="88">
        <f>SUMIF(コンシューマー!$B:$B,全体!$G190,コンシューマー!K:K)</f>
        <v>0</v>
      </c>
      <c r="R190" s="88">
        <f>SUMIF(コンシューマー!$B:$B,全体!$G190,コンシューマー!L:L)</f>
        <v>0</v>
      </c>
      <c r="S190" s="88">
        <f>SUMIF(コンシューマー!$B:$B,全体!$G190,コンシューマー!M:M)</f>
        <v>0</v>
      </c>
      <c r="T190" s="88">
        <f>SUMIF(コンシューマー!$B:$B,全体!$G190,コンシューマー!N:N)</f>
        <v>0</v>
      </c>
      <c r="U190" s="88">
        <f>SUMIF(コンシューマー!$B:$B,全体!$G190,コンシューマー!O:O)</f>
        <v>0</v>
      </c>
      <c r="V190" s="88">
        <f>SUMIF(コンシューマー!$B:$B,全体!$G190,コンシューマー!P:P)</f>
        <v>0</v>
      </c>
      <c r="W190" s="88">
        <f>SUMIF(コンシューマー!$B:$B,全体!$G190,コンシューマー!Q:Q)</f>
        <v>0</v>
      </c>
      <c r="X190" s="88">
        <f>SUMIF(コンシューマー!$B:$B,全体!$G190,コンシューマー!R:R)</f>
        <v>0</v>
      </c>
      <c r="Y190" s="88">
        <f>SUMIF(コンシューマー!$B:$B,全体!$G190,コンシューマー!S:S)</f>
        <v>0</v>
      </c>
      <c r="Z190" s="88">
        <f>SUMIF(コンシューマー!$B:$B,全体!$G190,コンシューマー!T:T)</f>
        <v>0</v>
      </c>
      <c r="AA190" s="88">
        <f>SUMIF(コンシューマー!$B:$B,全体!$G190,コンシューマー!U:U)</f>
        <v>0</v>
      </c>
      <c r="AB190" s="88">
        <f>SUMIF(コンシューマー!$B:$B,全体!$G190,コンシューマー!V:V)</f>
        <v>0</v>
      </c>
      <c r="AC190" s="88">
        <f>SUMIF(コンシューマー!$B:$B,全体!$G190,コンシューマー!W:W)</f>
        <v>110</v>
      </c>
      <c r="AD190" s="88">
        <f>SUMIF(コンシューマー!$B:$B,全体!$G190,コンシューマー!X:X)</f>
        <v>328</v>
      </c>
      <c r="AE190" s="88">
        <f>SUMIF(コンシューマー!$B:$B,全体!$G190,コンシューマー!Y:Y)</f>
        <v>363</v>
      </c>
      <c r="AF190" s="88">
        <f>SUMIF(コンシューマー!$B:$B,全体!$G190,コンシューマー!Z:Z)</f>
        <v>184</v>
      </c>
      <c r="AG190" s="88">
        <f>SUMIF(コンシューマー!$B:$B,全体!$G190,コンシューマー!AA:AA)</f>
        <v>238</v>
      </c>
      <c r="AH190" s="88"/>
      <c r="AI190" s="47">
        <v>116</v>
      </c>
      <c r="AJ190" s="47"/>
      <c r="AK190" s="47">
        <v>229</v>
      </c>
      <c r="AL190" s="47">
        <v>775.16129032258073</v>
      </c>
      <c r="AM190" s="47">
        <v>41.333333333333329</v>
      </c>
      <c r="AN190" s="47">
        <v>10</v>
      </c>
      <c r="AO190" s="47">
        <v>50</v>
      </c>
      <c r="AP190" s="47">
        <v>0</v>
      </c>
      <c r="AQ190" s="47">
        <v>14</v>
      </c>
      <c r="AR190" s="47">
        <f>SUMIF(結果貼付!$A:$A,G190,結果貼付!$D:$D)</f>
        <v>0</v>
      </c>
      <c r="AS190" s="47">
        <f t="shared" si="52"/>
        <v>0</v>
      </c>
      <c r="AT190" s="85">
        <f>SUM(SUMIF(コンシューマー!$B:$B,全体!$G190,コンシューマー!AO:AO),SUMIF(コマーシャル!$B:$B,全体!$G190,コマーシャル!AK:AK))</f>
        <v>0</v>
      </c>
      <c r="AU190" s="85">
        <f>SUM(SUMIF(コンシューマー!$B:$B,全体!$G190,コンシューマー!AP:AP),SUMIF(コマーシャル!$B:$B,全体!$G190,コマーシャル!AL:AL))</f>
        <v>0</v>
      </c>
      <c r="AV190" s="85">
        <f>SUM(SUMIF(コンシューマー!$B:$B,全体!$G190,コンシューマー!AQ:AQ),SUMIF(コマーシャル!$B:$B,全体!$G190,コマーシャル!AM:AM))</f>
        <v>0</v>
      </c>
      <c r="AW190" s="85">
        <f>SUM(SUMIF(コンシューマー!$B:$B,全体!$G190,コンシューマー!AR:AR),SUMIF(コマーシャル!$B:$B,全体!$G190,コマーシャル!AN:AN))</f>
        <v>0</v>
      </c>
      <c r="AX190" s="85">
        <f>SUM(SUMIF(コンシューマー!$B:$B,全体!$G190,コンシューマー!AS:AS),SUMIF(コマーシャル!$B:$B,全体!$G190,コマーシャル!AO:AO))</f>
        <v>0</v>
      </c>
      <c r="AY190" s="85">
        <f>SUM(SUMIF(コンシューマー!$B:$B,全体!$G190,コンシューマー!AT:AT),SUMIF(コマーシャル!$B:$B,全体!$G190,コマーシャル!AP:AP))</f>
        <v>0</v>
      </c>
    </row>
    <row r="191" spans="1:51" ht="18.75" outlineLevel="1">
      <c r="A191" s="42">
        <f>SUMIFS(SAP貼付!K:K,SAP貼付!C:C,全体!G191)</f>
        <v>0</v>
      </c>
      <c r="B191" s="42">
        <f>SUMIFS(ONE_08_Case貼付!D:D,ONE_08_Case貼付!A:A,IF(全体!G191="","-",全体!G191))</f>
        <v>2000</v>
      </c>
      <c r="C191" s="46"/>
      <c r="D191" s="42">
        <f>SUM(A191:C191)</f>
        <v>2000</v>
      </c>
      <c r="E191" s="42" t="str">
        <f>IFERROR(D191-SUM(#REF!)," ")</f>
        <v xml:space="preserve"> </v>
      </c>
      <c r="G191" s="8" t="s">
        <v>247</v>
      </c>
      <c r="H191" s="8" t="str">
        <f>IFERROR(IF(MATCH($G191,コンシューマー!B:B,0),"Y"),"-")</f>
        <v>Y</v>
      </c>
      <c r="I191" s="8" t="str">
        <f>IFERROR(IF(MATCH($G191,コマーシャル!B:B,0),"Y"),"-")</f>
        <v>-</v>
      </c>
      <c r="J191" s="88">
        <f>SUMIF(コンシューマー!$B:$B,全体!$G191,コンシューマー!D:D)</f>
        <v>0</v>
      </c>
      <c r="K191" s="88">
        <f>SUMIF(コンシューマー!$B:$B,全体!$G191,コンシューマー!E:E)</f>
        <v>0</v>
      </c>
      <c r="L191" s="88">
        <f>SUMIF(コンシューマー!$B:$B,全体!$G191,コンシューマー!F:F)</f>
        <v>0</v>
      </c>
      <c r="M191" s="88">
        <f>SUMIF(コンシューマー!$B:$B,全体!$G191,コンシューマー!G:G)</f>
        <v>0</v>
      </c>
      <c r="N191" s="88">
        <f>SUMIF(コンシューマー!$B:$B,全体!$G191,コンシューマー!H:H)</f>
        <v>0</v>
      </c>
      <c r="O191" s="88">
        <f>SUMIF(コンシューマー!$B:$B,全体!$G191,コンシューマー!I:I)</f>
        <v>0</v>
      </c>
      <c r="P191" s="88">
        <f>SUMIF(コンシューマー!$B:$B,全体!$G191,コンシューマー!J:J)</f>
        <v>0</v>
      </c>
      <c r="Q191" s="88">
        <f>SUMIF(コンシューマー!$B:$B,全体!$G191,コンシューマー!K:K)</f>
        <v>314</v>
      </c>
      <c r="R191" s="88">
        <f>SUMIF(コンシューマー!$B:$B,全体!$G191,コンシューマー!L:L)</f>
        <v>255</v>
      </c>
      <c r="S191" s="88">
        <f>SUMIF(コンシューマー!$B:$B,全体!$G191,コンシューマー!M:M)</f>
        <v>192</v>
      </c>
      <c r="T191" s="88">
        <f>SUMIF(コンシューマー!$B:$B,全体!$G191,コンシューマー!N:N)</f>
        <v>125</v>
      </c>
      <c r="U191" s="88">
        <f>SUMIF(コンシューマー!$B:$B,全体!$G191,コンシューマー!O:O)</f>
        <v>152</v>
      </c>
      <c r="V191" s="88">
        <f>SUMIF(コンシューマー!$B:$B,全体!$G191,コンシューマー!P:P)</f>
        <v>145</v>
      </c>
      <c r="W191" s="88">
        <f>SUMIF(コンシューマー!$B:$B,全体!$G191,コンシューマー!Q:Q)</f>
        <v>173</v>
      </c>
      <c r="X191" s="88">
        <f>SUMIF(コンシューマー!$B:$B,全体!$G191,コンシューマー!R:R)</f>
        <v>267</v>
      </c>
      <c r="Y191" s="88">
        <f>SUMIF(コンシューマー!$B:$B,全体!$G191,コンシューマー!S:S)</f>
        <v>890</v>
      </c>
      <c r="Z191" s="88">
        <f>SUMIF(コンシューマー!$B:$B,全体!$G191,コンシューマー!T:T)</f>
        <v>875</v>
      </c>
      <c r="AA191" s="88">
        <f>SUMIF(コンシューマー!$B:$B,全体!$G191,コンシューマー!U:U)</f>
        <v>1128</v>
      </c>
      <c r="AB191" s="88">
        <f>SUMIF(コンシューマー!$B:$B,全体!$G191,コンシューマー!V:V)</f>
        <v>378</v>
      </c>
      <c r="AC191" s="88">
        <f>SUMIF(コンシューマー!$B:$B,全体!$G191,コンシューマー!W:W)</f>
        <v>316</v>
      </c>
      <c r="AD191" s="88">
        <f>SUMIF(コンシューマー!$B:$B,全体!$G191,コンシューマー!X:X)</f>
        <v>298</v>
      </c>
      <c r="AE191" s="88">
        <f>SUMIF(コンシューマー!$B:$B,全体!$G191,コンシューマー!Y:Y)</f>
        <v>274</v>
      </c>
      <c r="AF191" s="88">
        <f>SUMIF(コンシューマー!$B:$B,全体!$G191,コンシューマー!Z:Z)</f>
        <v>284</v>
      </c>
      <c r="AG191" s="88">
        <f>SUMIF(コンシューマー!$B:$B,全体!$G191,コンシューマー!AA:AA)</f>
        <v>0</v>
      </c>
      <c r="AH191" s="88"/>
      <c r="AI191" s="47">
        <v>185</v>
      </c>
      <c r="AJ191" s="47"/>
      <c r="AK191" s="47">
        <v>69</v>
      </c>
      <c r="AL191" s="47">
        <v>100.64516129032259</v>
      </c>
      <c r="AM191" s="47">
        <v>341</v>
      </c>
      <c r="AN191" s="47">
        <v>0</v>
      </c>
      <c r="AO191" s="47">
        <v>0</v>
      </c>
      <c r="AP191" s="47">
        <v>0</v>
      </c>
      <c r="AQ191" s="47">
        <v>0</v>
      </c>
      <c r="AR191" s="47">
        <f>SUMIF(結果貼付!$A:$A,G191,結果貼付!$D:$D)</f>
        <v>0</v>
      </c>
      <c r="AS191" s="47">
        <f t="shared" si="52"/>
        <v>0</v>
      </c>
      <c r="AT191" s="85">
        <f>SUM(SUMIF(コンシューマー!$B:$B,全体!$G191,コンシューマー!AO:AO),SUMIF(コマーシャル!$B:$B,全体!$G191,コマーシャル!AK:AK))</f>
        <v>0</v>
      </c>
      <c r="AU191" s="85">
        <f>SUM(SUMIF(コンシューマー!$B:$B,全体!$G191,コンシューマー!AP:AP),SUMIF(コマーシャル!$B:$B,全体!$G191,コマーシャル!AL:AL))</f>
        <v>0</v>
      </c>
      <c r="AV191" s="85">
        <f>SUM(SUMIF(コンシューマー!$B:$B,全体!$G191,コンシューマー!AQ:AQ),SUMIF(コマーシャル!$B:$B,全体!$G191,コマーシャル!AM:AM))</f>
        <v>0</v>
      </c>
      <c r="AW191" s="85">
        <f>SUM(SUMIF(コンシューマー!$B:$B,全体!$G191,コンシューマー!AR:AR),SUMIF(コマーシャル!$B:$B,全体!$G191,コマーシャル!AN:AN))</f>
        <v>0</v>
      </c>
      <c r="AX191" s="85">
        <f>SUM(SUMIF(コンシューマー!$B:$B,全体!$G191,コンシューマー!AS:AS),SUMIF(コマーシャル!$B:$B,全体!$G191,コマーシャル!AO:AO))</f>
        <v>0</v>
      </c>
      <c r="AY191" s="85">
        <f>SUM(SUMIF(コンシューマー!$B:$B,全体!$G191,コンシューマー!AT:AT),SUMIF(コマーシャル!$B:$B,全体!$G191,コマーシャル!AP:AP))</f>
        <v>0</v>
      </c>
    </row>
    <row r="192" spans="1:51" ht="18.75" outlineLevel="1">
      <c r="A192" s="42">
        <f>SUMIFS(SAP貼付!K:K,SAP貼付!C:C,全体!G192)</f>
        <v>0</v>
      </c>
      <c r="B192" s="42">
        <f>SUMIFS(ONE_08_Case貼付!D:D,ONE_08_Case貼付!A:A,IF(全体!G192="","-",全体!G192))</f>
        <v>0</v>
      </c>
      <c r="C192" s="46"/>
      <c r="D192" s="42">
        <f>SUM(A192:C192)</f>
        <v>0</v>
      </c>
      <c r="E192" s="42" t="str">
        <f>IFERROR(D192-SUM(#REF!)," ")</f>
        <v xml:space="preserve"> </v>
      </c>
      <c r="G192" s="8" t="s">
        <v>248</v>
      </c>
      <c r="H192" s="8" t="str">
        <f>IFERROR(IF(MATCH($G192,コンシューマー!B:B,0),"Y"),"-")</f>
        <v>Y</v>
      </c>
      <c r="I192" s="8" t="str">
        <f>IFERROR(IF(MATCH($G192,コマーシャル!B:B,0),"Y"),"-")</f>
        <v>-</v>
      </c>
      <c r="J192" s="88">
        <f>SUMIF(コンシューマー!$B:$B,全体!$G192,コンシューマー!D:D)</f>
        <v>0</v>
      </c>
      <c r="K192" s="88">
        <f>SUMIF(コンシューマー!$B:$B,全体!$G192,コンシューマー!E:E)</f>
        <v>0</v>
      </c>
      <c r="L192" s="88">
        <f>SUMIF(コンシューマー!$B:$B,全体!$G192,コンシューマー!F:F)</f>
        <v>0</v>
      </c>
      <c r="M192" s="88">
        <f>SUMIF(コンシューマー!$B:$B,全体!$G192,コンシューマー!G:G)</f>
        <v>0</v>
      </c>
      <c r="N192" s="88">
        <f>SUMIF(コンシューマー!$B:$B,全体!$G192,コンシューマー!H:H)</f>
        <v>0</v>
      </c>
      <c r="O192" s="88">
        <f>SUMIF(コンシューマー!$B:$B,全体!$G192,コンシューマー!I:I)</f>
        <v>0</v>
      </c>
      <c r="P192" s="88">
        <f>SUMIF(コンシューマー!$B:$B,全体!$G192,コンシューマー!J:J)</f>
        <v>0</v>
      </c>
      <c r="Q192" s="88">
        <f>SUMIF(コンシューマー!$B:$B,全体!$G192,コンシューマー!K:K)</f>
        <v>0</v>
      </c>
      <c r="R192" s="88">
        <f>SUMIF(コンシューマー!$B:$B,全体!$G192,コンシューマー!L:L)</f>
        <v>0</v>
      </c>
      <c r="S192" s="88">
        <f>SUMIF(コンシューマー!$B:$B,全体!$G192,コンシューマー!M:M)</f>
        <v>0</v>
      </c>
      <c r="T192" s="88">
        <f>SUMIF(コンシューマー!$B:$B,全体!$G192,コンシューマー!N:N)</f>
        <v>0</v>
      </c>
      <c r="U192" s="88">
        <f>SUMIF(コンシューマー!$B:$B,全体!$G192,コンシューマー!O:O)</f>
        <v>0</v>
      </c>
      <c r="V192" s="88">
        <f>SUMIF(コンシューマー!$B:$B,全体!$G192,コンシューマー!P:P)</f>
        <v>0</v>
      </c>
      <c r="W192" s="88">
        <f>SUMIF(コンシューマー!$B:$B,全体!$G192,コンシューマー!Q:Q)</f>
        <v>0</v>
      </c>
      <c r="X192" s="88">
        <f>SUMIF(コンシューマー!$B:$B,全体!$G192,コンシューマー!R:R)</f>
        <v>0</v>
      </c>
      <c r="Y192" s="88">
        <f>SUMIF(コンシューマー!$B:$B,全体!$G192,コンシューマー!S:S)</f>
        <v>0</v>
      </c>
      <c r="Z192" s="88">
        <f>SUMIF(コンシューマー!$B:$B,全体!$G192,コンシューマー!T:T)</f>
        <v>0</v>
      </c>
      <c r="AA192" s="88">
        <f>SUMIF(コンシューマー!$B:$B,全体!$G192,コンシューマー!U:U)</f>
        <v>0</v>
      </c>
      <c r="AB192" s="88">
        <f>SUMIF(コンシューマー!$B:$B,全体!$G192,コンシューマー!V:V)</f>
        <v>0</v>
      </c>
      <c r="AC192" s="88">
        <f>SUMIF(コンシューマー!$B:$B,全体!$G192,コンシューマー!W:W)</f>
        <v>219</v>
      </c>
      <c r="AD192" s="88">
        <f>SUMIF(コンシューマー!$B:$B,全体!$G192,コンシューマー!X:X)</f>
        <v>19</v>
      </c>
      <c r="AE192" s="88">
        <f>SUMIF(コンシューマー!$B:$B,全体!$G192,コンシューマー!Y:Y)</f>
        <v>11</v>
      </c>
      <c r="AF192" s="88">
        <f>SUMIF(コンシューマー!$B:$B,全体!$G192,コンシューマー!Z:Z)</f>
        <v>0</v>
      </c>
      <c r="AG192" s="88">
        <f>SUMIF(コンシューマー!$B:$B,全体!$G192,コンシューマー!AA:AA)</f>
        <v>0</v>
      </c>
      <c r="AH192" s="88"/>
      <c r="AI192" s="47">
        <v>0</v>
      </c>
      <c r="AJ192" s="47"/>
      <c r="AK192" s="47">
        <v>0</v>
      </c>
      <c r="AL192" s="47">
        <v>0</v>
      </c>
      <c r="AM192" s="47">
        <v>0</v>
      </c>
      <c r="AN192" s="47">
        <v>0</v>
      </c>
      <c r="AO192" s="47">
        <v>0</v>
      </c>
      <c r="AP192" s="47">
        <v>0</v>
      </c>
      <c r="AQ192" s="47">
        <v>0</v>
      </c>
      <c r="AR192" s="47">
        <f>SUMIF(結果貼付!$A:$A,G192,結果貼付!$D:$D)</f>
        <v>0</v>
      </c>
      <c r="AS192" s="47">
        <f t="shared" si="52"/>
        <v>0</v>
      </c>
      <c r="AT192" s="85">
        <f>SUM(SUMIF(コンシューマー!$B:$B,全体!$G192,コンシューマー!AO:AO),SUMIF(コマーシャル!$B:$B,全体!$G192,コマーシャル!AK:AK))</f>
        <v>0</v>
      </c>
      <c r="AU192" s="85">
        <f>SUM(SUMIF(コンシューマー!$B:$B,全体!$G192,コンシューマー!AP:AP),SUMIF(コマーシャル!$B:$B,全体!$G192,コマーシャル!AL:AL))</f>
        <v>0</v>
      </c>
      <c r="AV192" s="85">
        <f>SUM(SUMIF(コンシューマー!$B:$B,全体!$G192,コンシューマー!AQ:AQ),SUMIF(コマーシャル!$B:$B,全体!$G192,コマーシャル!AM:AM))</f>
        <v>0</v>
      </c>
      <c r="AW192" s="85">
        <f>SUM(SUMIF(コンシューマー!$B:$B,全体!$G192,コンシューマー!AR:AR),SUMIF(コマーシャル!$B:$B,全体!$G192,コマーシャル!AN:AN))</f>
        <v>0</v>
      </c>
      <c r="AX192" s="85">
        <f>SUM(SUMIF(コンシューマー!$B:$B,全体!$G192,コンシューマー!AS:AS),SUMIF(コマーシャル!$B:$B,全体!$G192,コマーシャル!AO:AO))</f>
        <v>0</v>
      </c>
      <c r="AY192" s="85">
        <f>SUM(SUMIF(コンシューマー!$B:$B,全体!$G192,コンシューマー!AT:AT),SUMIF(コマーシャル!$B:$B,全体!$G192,コマーシャル!AP:AP))</f>
        <v>0</v>
      </c>
    </row>
    <row r="193" spans="1:51" ht="18.75" outlineLevel="1">
      <c r="A193" s="42">
        <f>SUMIFS(SAP貼付!K:K,SAP貼付!C:C,全体!G193)</f>
        <v>47</v>
      </c>
      <c r="B193" s="42">
        <f>SUMIFS(ONE_08_Case貼付!D:D,ONE_08_Case貼付!A:A,IF(全体!G193="","-",全体!G193))</f>
        <v>0</v>
      </c>
      <c r="C193" s="46"/>
      <c r="D193" s="42">
        <f t="shared" si="53"/>
        <v>47</v>
      </c>
      <c r="E193" s="42" t="str">
        <f>IFERROR(D193-SUM(#REF!)," ")</f>
        <v xml:space="preserve"> </v>
      </c>
      <c r="G193" s="8" t="s">
        <v>249</v>
      </c>
      <c r="H193" s="8" t="str">
        <f>IFERROR(IF(MATCH($G193,コンシューマー!B:B,0),"Y"),"-")</f>
        <v>Y</v>
      </c>
      <c r="I193" s="8" t="str">
        <f>IFERROR(IF(MATCH($G193,コマーシャル!B:B,0),"Y"),"-")</f>
        <v>Y</v>
      </c>
      <c r="J193" s="47">
        <f>SUMIF(コンシューマー!$B:$B,全体!$G193,コンシューマー!D:D)</f>
        <v>154</v>
      </c>
      <c r="K193" s="47">
        <f>SUMIF(コンシューマー!$B:$B,全体!$G193,コンシューマー!E:E)</f>
        <v>145</v>
      </c>
      <c r="L193" s="47">
        <f>SUMIF(コンシューマー!$B:$B,全体!$G193,コンシューマー!F:F)</f>
        <v>57</v>
      </c>
      <c r="M193" s="47">
        <f>SUMIF(コンシューマー!$B:$B,全体!$G193,コンシューマー!G:G)</f>
        <v>15</v>
      </c>
      <c r="N193" s="47">
        <f>SUMIF(コンシューマー!$B:$B,全体!$G193,コンシューマー!H:H)</f>
        <v>29</v>
      </c>
      <c r="O193" s="47">
        <f>SUMIF(コンシューマー!$B:$B,全体!$G193,コンシューマー!I:I)</f>
        <v>6</v>
      </c>
      <c r="P193" s="47">
        <f>SUMIF(コンシューマー!$B:$B,全体!$G193,コンシューマー!J:J)</f>
        <v>0</v>
      </c>
      <c r="Q193" s="47">
        <f>SUMIF(コンシューマー!$B:$B,全体!$G193,コンシューマー!K:K)</f>
        <v>0</v>
      </c>
      <c r="R193" s="47">
        <f>SUMIF(コンシューマー!$B:$B,全体!$G193,コンシューマー!L:L)</f>
        <v>2</v>
      </c>
      <c r="S193" s="47">
        <f>SUMIF(コンシューマー!$B:$B,全体!$G193,コンシューマー!M:M)</f>
        <v>3</v>
      </c>
      <c r="T193" s="47">
        <f>SUMIF(コンシューマー!$B:$B,全体!$G193,コンシューマー!N:N)</f>
        <v>20</v>
      </c>
      <c r="U193" s="47">
        <f>SUMIF(コンシューマー!$B:$B,全体!$G193,コンシューマー!O:O)</f>
        <v>0</v>
      </c>
      <c r="V193" s="47">
        <f>SUMIF(コンシューマー!$B:$B,全体!$G193,コンシューマー!P:P)</f>
        <v>0</v>
      </c>
      <c r="W193" s="47">
        <f>SUMIF(コンシューマー!$B:$B,全体!$G193,コンシューマー!Q:Q)</f>
        <v>0</v>
      </c>
      <c r="X193" s="47">
        <f>SUMIF(コンシューマー!$B:$B,全体!$G193,コンシューマー!R:R)</f>
        <v>0</v>
      </c>
      <c r="Y193" s="47">
        <f>SUMIF(コンシューマー!$B:$B,全体!$G193,コンシューマー!S:S)</f>
        <v>0</v>
      </c>
      <c r="Z193" s="47">
        <f>SUMIF(コンシューマー!$B:$B,全体!$G193,コンシューマー!T:T)</f>
        <v>0</v>
      </c>
      <c r="AA193" s="47">
        <f>SUMIF(コンシューマー!$B:$B,全体!$G193,コンシューマー!U:U)</f>
        <v>0</v>
      </c>
      <c r="AB193" s="47">
        <f>SUMIF(コンシューマー!$B:$B,全体!$G193,コンシューマー!V:V)</f>
        <v>0</v>
      </c>
      <c r="AC193" s="47">
        <f>SUMIF(コンシューマー!$B:$B,全体!$G193,コンシューマー!W:W)</f>
        <v>0</v>
      </c>
      <c r="AD193" s="47">
        <f>SUMIF(コンシューマー!$B:$B,全体!$G193,コンシューマー!X:X)</f>
        <v>0</v>
      </c>
      <c r="AE193" s="47">
        <f>SUMIF(コンシューマー!$B:$B,全体!$G193,コンシューマー!Y:Y)</f>
        <v>0</v>
      </c>
      <c r="AF193" s="47">
        <f>SUMIF(コンシューマー!$B:$B,全体!$G193,コンシューマー!Z:Z)</f>
        <v>0</v>
      </c>
      <c r="AG193" s="47">
        <f>SUMIF(コンシューマー!$B:$B,全体!$G193,コンシューマー!AA:AA)</f>
        <v>0</v>
      </c>
      <c r="AH193" s="47"/>
      <c r="AI193" s="47">
        <v>0</v>
      </c>
      <c r="AJ193" s="47"/>
      <c r="AK193" s="47">
        <v>0</v>
      </c>
      <c r="AL193" s="47">
        <v>0</v>
      </c>
      <c r="AM193" s="47">
        <v>0</v>
      </c>
      <c r="AN193" s="47">
        <v>0</v>
      </c>
      <c r="AO193" s="47">
        <v>0</v>
      </c>
      <c r="AP193" s="47">
        <v>0</v>
      </c>
      <c r="AQ193" s="47">
        <v>0</v>
      </c>
      <c r="AR193" s="47">
        <f>SUMIF(結果貼付!$A:$A,G193,結果貼付!$D:$D)</f>
        <v>0</v>
      </c>
      <c r="AS193" s="47">
        <f t="shared" si="52"/>
        <v>0</v>
      </c>
      <c r="AT193" s="85">
        <f>SUM(SUMIF(コンシューマー!$B:$B,全体!$G193,コンシューマー!AO:AO),SUMIF(コマーシャル!$B:$B,全体!$G193,コマーシャル!AK:AK))</f>
        <v>0</v>
      </c>
      <c r="AU193" s="85">
        <f>SUM(SUMIF(コンシューマー!$B:$B,全体!$G193,コンシューマー!AP:AP),SUMIF(コマーシャル!$B:$B,全体!$G193,コマーシャル!AL:AL))</f>
        <v>0</v>
      </c>
      <c r="AV193" s="85">
        <f>SUM(SUMIF(コンシューマー!$B:$B,全体!$G193,コンシューマー!AQ:AQ),SUMIF(コマーシャル!$B:$B,全体!$G193,コマーシャル!AM:AM))</f>
        <v>0</v>
      </c>
      <c r="AW193" s="85">
        <f>SUM(SUMIF(コンシューマー!$B:$B,全体!$G193,コンシューマー!AR:AR),SUMIF(コマーシャル!$B:$B,全体!$G193,コマーシャル!AN:AN))</f>
        <v>0</v>
      </c>
      <c r="AX193" s="85">
        <f>SUM(SUMIF(コンシューマー!$B:$B,全体!$G193,コンシューマー!AS:AS),SUMIF(コマーシャル!$B:$B,全体!$G193,コマーシャル!AO:AO))</f>
        <v>0</v>
      </c>
      <c r="AY193" s="85">
        <f>SUM(SUMIF(コンシューマー!$B:$B,全体!$G193,コンシューマー!AT:AT),SUMIF(コマーシャル!$B:$B,全体!$G193,コマーシャル!AP:AP))</f>
        <v>0</v>
      </c>
    </row>
    <row r="194" spans="1:51" ht="18.75" outlineLevel="1">
      <c r="A194" s="42">
        <f>SUMIFS(SAP貼付!K:K,SAP貼付!C:C,全体!G194)</f>
        <v>0</v>
      </c>
      <c r="B194" s="42">
        <f>SUMIFS(ONE_08_Case貼付!D:D,ONE_08_Case貼付!A:A,IF(全体!G194="","-",全体!G194))</f>
        <v>720</v>
      </c>
      <c r="C194" s="46"/>
      <c r="D194" s="42">
        <f t="shared" si="53"/>
        <v>720</v>
      </c>
      <c r="E194" s="42" t="str">
        <f>IFERROR(D194-SUM(#REF!)," ")</f>
        <v xml:space="preserve"> </v>
      </c>
      <c r="G194" s="8" t="s">
        <v>250</v>
      </c>
      <c r="H194" s="8" t="str">
        <f>IFERROR(IF(MATCH($G194,コンシューマー!B:B,0),"Y"),"-")</f>
        <v>Y</v>
      </c>
      <c r="I194" s="8" t="str">
        <f>IFERROR(IF(MATCH($G194,コマーシャル!B:B,0),"Y"),"-")</f>
        <v>Y</v>
      </c>
      <c r="J194" s="88">
        <f>SUMIF(コンシューマー!$B:$B,全体!$G194,コンシューマー!D:D)</f>
        <v>0</v>
      </c>
      <c r="K194" s="88">
        <f>SUMIF(コンシューマー!$B:$B,全体!$G194,コンシューマー!E:E)</f>
        <v>0</v>
      </c>
      <c r="L194" s="88">
        <f>SUMIF(コンシューマー!$B:$B,全体!$G194,コンシューマー!F:F)</f>
        <v>23</v>
      </c>
      <c r="M194" s="88">
        <f>SUMIF(コンシューマー!$B:$B,全体!$G194,コンシューマー!G:G)</f>
        <v>85</v>
      </c>
      <c r="N194" s="88">
        <f>SUMIF(コンシューマー!$B:$B,全体!$G194,コンシューマー!H:H)</f>
        <v>105</v>
      </c>
      <c r="O194" s="88">
        <f>SUMIF(コンシューマー!$B:$B,全体!$G194,コンシューマー!I:I)</f>
        <v>125</v>
      </c>
      <c r="P194" s="88">
        <f>SUMIF(コンシューマー!$B:$B,全体!$G194,コンシューマー!J:J)</f>
        <v>128</v>
      </c>
      <c r="Q194" s="88">
        <f>SUMIF(コンシューマー!$B:$B,全体!$G194,コンシューマー!K:K)</f>
        <v>113</v>
      </c>
      <c r="R194" s="88">
        <f>SUMIF(コンシューマー!$B:$B,全体!$G194,コンシューマー!L:L)</f>
        <v>123</v>
      </c>
      <c r="S194" s="88">
        <f>SUMIF(コンシューマー!$B:$B,全体!$G194,コンシューマー!M:M)</f>
        <v>109</v>
      </c>
      <c r="T194" s="88">
        <f>SUMIF(コンシューマー!$B:$B,全体!$G194,コンシューマー!N:N)</f>
        <v>162</v>
      </c>
      <c r="U194" s="88">
        <f>SUMIF(コンシューマー!$B:$B,全体!$G194,コンシューマー!O:O)</f>
        <v>2118</v>
      </c>
      <c r="V194" s="88">
        <f>SUMIF(コンシューマー!$B:$B,全体!$G194,コンシューマー!P:P)</f>
        <v>143</v>
      </c>
      <c r="W194" s="88">
        <f>SUMIF(コンシューマー!$B:$B,全体!$G194,コンシューマー!Q:Q)</f>
        <v>201</v>
      </c>
      <c r="X194" s="88">
        <f>SUMIF(コンシューマー!$B:$B,全体!$G194,コンシューマー!R:R)</f>
        <v>844</v>
      </c>
      <c r="Y194" s="88">
        <f>SUMIF(コンシューマー!$B:$B,全体!$G194,コンシューマー!S:S)</f>
        <v>66</v>
      </c>
      <c r="Z194" s="88">
        <f>SUMIF(コンシューマー!$B:$B,全体!$G194,コンシューマー!T:T)</f>
        <v>245</v>
      </c>
      <c r="AA194" s="88">
        <f>SUMIF(コンシューマー!$B:$B,全体!$G194,コンシューマー!U:U)</f>
        <v>86</v>
      </c>
      <c r="AB194" s="88">
        <f>SUMIF(コンシューマー!$B:$B,全体!$G194,コンシューマー!V:V)</f>
        <v>189</v>
      </c>
      <c r="AC194" s="88">
        <f>SUMIF(コンシューマー!$B:$B,全体!$G194,コンシューマー!W:W)</f>
        <v>2</v>
      </c>
      <c r="AD194" s="88">
        <f>SUMIF(コンシューマー!$B:$B,全体!$G194,コンシューマー!X:X)</f>
        <v>19</v>
      </c>
      <c r="AE194" s="88">
        <f>SUMIF(コンシューマー!$B:$B,全体!$G194,コンシューマー!Y:Y)</f>
        <v>59</v>
      </c>
      <c r="AF194" s="88">
        <f>SUMIF(コンシューマー!$B:$B,全体!$G194,コンシューマー!Z:Z)</f>
        <v>77</v>
      </c>
      <c r="AG194" s="88">
        <f>SUMIF(コンシューマー!$B:$B,全体!$G194,コンシューマー!AA:AA)</f>
        <v>130</v>
      </c>
      <c r="AH194" s="88"/>
      <c r="AI194" s="47">
        <v>55</v>
      </c>
      <c r="AJ194" s="47"/>
      <c r="AK194" s="47">
        <v>2</v>
      </c>
      <c r="AL194" s="47">
        <v>1.935483870967742</v>
      </c>
      <c r="AM194" s="47">
        <v>70.266666666666666</v>
      </c>
      <c r="AN194" s="47">
        <v>6</v>
      </c>
      <c r="AO194" s="47">
        <v>2</v>
      </c>
      <c r="AP194" s="47">
        <v>5</v>
      </c>
      <c r="AQ194" s="47">
        <v>201</v>
      </c>
      <c r="AR194" s="47">
        <f>SUMIF(結果貼付!$A:$A,G194,結果貼付!$D:$D)</f>
        <v>22</v>
      </c>
      <c r="AS194" s="47">
        <f t="shared" si="52"/>
        <v>47.142857142857139</v>
      </c>
      <c r="AT194" s="85">
        <f>SUM(SUMIF(コンシューマー!$B:$B,全体!$G194,コンシューマー!AO:AO),SUMIF(コマーシャル!$B:$B,全体!$G194,コマーシャル!AK:AK))</f>
        <v>0</v>
      </c>
      <c r="AU194" s="85">
        <f>SUM(SUMIF(コンシューマー!$B:$B,全体!$G194,コンシューマー!AP:AP),SUMIF(コマーシャル!$B:$B,全体!$G194,コマーシャル!AL:AL))</f>
        <v>0</v>
      </c>
      <c r="AV194" s="85">
        <f>SUM(SUMIF(コンシューマー!$B:$B,全体!$G194,コンシューマー!AQ:AQ),SUMIF(コマーシャル!$B:$B,全体!$G194,コマーシャル!AM:AM))</f>
        <v>0</v>
      </c>
      <c r="AW194" s="85">
        <f>SUM(SUMIF(コンシューマー!$B:$B,全体!$G194,コンシューマー!AR:AR),SUMIF(コマーシャル!$B:$B,全体!$G194,コマーシャル!AN:AN))</f>
        <v>0</v>
      </c>
      <c r="AX194" s="85">
        <f>SUM(SUMIF(コンシューマー!$B:$B,全体!$G194,コンシューマー!AS:AS),SUMIF(コマーシャル!$B:$B,全体!$G194,コマーシャル!AO:AO))</f>
        <v>0</v>
      </c>
      <c r="AY194" s="85">
        <f>SUM(SUMIF(コンシューマー!$B:$B,全体!$G194,コンシューマー!AT:AT),SUMIF(コマーシャル!$B:$B,全体!$G194,コマーシャル!AP:AP))</f>
        <v>0</v>
      </c>
    </row>
    <row r="195" spans="1:51" ht="18.75" outlineLevel="1">
      <c r="A195" s="42">
        <f>SUMIFS(SAP貼付!K:K,SAP貼付!C:C,全体!G195)</f>
        <v>0</v>
      </c>
      <c r="B195" s="42">
        <f>SUMIFS(ONE_08_Case貼付!D:D,ONE_08_Case貼付!A:A,IF(全体!G195="","-",全体!G195))</f>
        <v>2160</v>
      </c>
      <c r="C195" s="46"/>
      <c r="D195" s="42">
        <f>SUM(A195:C195)</f>
        <v>2160</v>
      </c>
      <c r="E195" s="42" t="str">
        <f>IFERROR(D195-SUM(#REF!)," ")</f>
        <v xml:space="preserve"> </v>
      </c>
      <c r="G195" s="8" t="s">
        <v>251</v>
      </c>
      <c r="H195" s="8" t="str">
        <f>IFERROR(IF(MATCH($G195,コンシューマー!B:B,0),"Y"),"-")</f>
        <v>Y</v>
      </c>
      <c r="I195" s="8" t="str">
        <f>IFERROR(IF(MATCH($G195,コマーシャル!B:B,0),"Y"),"-")</f>
        <v>Y</v>
      </c>
      <c r="J195" s="88">
        <f>SUMIF(コンシューマー!$B:$B,全体!$G195,コンシューマー!D:D)</f>
        <v>0</v>
      </c>
      <c r="K195" s="88">
        <f>SUMIF(コンシューマー!$B:$B,全体!$G195,コンシューマー!E:E)</f>
        <v>0</v>
      </c>
      <c r="L195" s="88">
        <f>SUMIF(コンシューマー!$B:$B,全体!$G195,コンシューマー!F:F)</f>
        <v>0</v>
      </c>
      <c r="M195" s="88">
        <f>SUMIF(コンシューマー!$B:$B,全体!$G195,コンシューマー!G:G)</f>
        <v>0</v>
      </c>
      <c r="N195" s="88">
        <f>SUMIF(コンシューマー!$B:$B,全体!$G195,コンシューマー!H:H)</f>
        <v>0</v>
      </c>
      <c r="O195" s="88">
        <f>SUMIF(コンシューマー!$B:$B,全体!$G195,コンシューマー!I:I)</f>
        <v>0</v>
      </c>
      <c r="P195" s="88">
        <f>SUMIF(コンシューマー!$B:$B,全体!$G195,コンシューマー!J:J)</f>
        <v>0</v>
      </c>
      <c r="Q195" s="88">
        <f>SUMIF(コンシューマー!$B:$B,全体!$G195,コンシューマー!K:K)</f>
        <v>0</v>
      </c>
      <c r="R195" s="88">
        <f>SUMIF(コンシューマー!$B:$B,全体!$G195,コンシューマー!L:L)</f>
        <v>0</v>
      </c>
      <c r="S195" s="88">
        <f>SUMIF(コンシューマー!$B:$B,全体!$G195,コンシューマー!M:M)</f>
        <v>0</v>
      </c>
      <c r="T195" s="88">
        <f>SUMIF(コンシューマー!$B:$B,全体!$G195,コンシューマー!N:N)</f>
        <v>0</v>
      </c>
      <c r="U195" s="88">
        <f>SUMIF(コンシューマー!$B:$B,全体!$G195,コンシューマー!O:O)</f>
        <v>0</v>
      </c>
      <c r="V195" s="88">
        <f>SUMIF(コンシューマー!$B:$B,全体!$G195,コンシューマー!P:P)</f>
        <v>0</v>
      </c>
      <c r="W195" s="88">
        <f>SUMIF(コンシューマー!$B:$B,全体!$G195,コンシューマー!Q:Q)</f>
        <v>413</v>
      </c>
      <c r="X195" s="88">
        <f>SUMIF(コンシューマー!$B:$B,全体!$G195,コンシューマー!R:R)</f>
        <v>554</v>
      </c>
      <c r="Y195" s="88">
        <f>SUMIF(コンシューマー!$B:$B,全体!$G195,コンシューマー!S:S)</f>
        <v>373</v>
      </c>
      <c r="Z195" s="88">
        <f>SUMIF(コンシューマー!$B:$B,全体!$G195,コンシューマー!T:T)</f>
        <v>745</v>
      </c>
      <c r="AA195" s="88">
        <f>SUMIF(コンシューマー!$B:$B,全体!$G195,コンシューマー!U:U)</f>
        <v>528</v>
      </c>
      <c r="AB195" s="88">
        <f>SUMIF(コンシューマー!$B:$B,全体!$G195,コンシューマー!V:V)</f>
        <v>743</v>
      </c>
      <c r="AC195" s="88">
        <f>SUMIF(コンシューマー!$B:$B,全体!$G195,コンシューマー!W:W)</f>
        <v>845</v>
      </c>
      <c r="AD195" s="88">
        <f>SUMIF(コンシューマー!$B:$B,全体!$G195,コンシューマー!X:X)</f>
        <v>500.99999999999994</v>
      </c>
      <c r="AE195" s="88">
        <f>SUMIF(コンシューマー!$B:$B,全体!$G195,コンシューマー!Y:Y)</f>
        <v>374</v>
      </c>
      <c r="AF195" s="88">
        <f>SUMIF(コンシューマー!$B:$B,全体!$G195,コンシューマー!Z:Z)</f>
        <v>321</v>
      </c>
      <c r="AG195" s="88">
        <f>SUMIF(コンシューマー!$B:$B,全体!$G195,コンシューマー!AA:AA)</f>
        <v>511</v>
      </c>
      <c r="AH195" s="88"/>
      <c r="AI195" s="47">
        <v>227</v>
      </c>
      <c r="AJ195" s="47"/>
      <c r="AK195" s="47">
        <v>131</v>
      </c>
      <c r="AL195" s="47">
        <v>120</v>
      </c>
      <c r="AM195" s="47">
        <v>282.61666666666667</v>
      </c>
      <c r="AN195" s="47">
        <v>34</v>
      </c>
      <c r="AO195" s="47">
        <v>96</v>
      </c>
      <c r="AP195" s="47">
        <v>432</v>
      </c>
      <c r="AQ195" s="47">
        <v>61</v>
      </c>
      <c r="AR195" s="47">
        <f>SUMIF(結果貼付!$A:$A,G195,結果貼付!$D:$D)</f>
        <v>0</v>
      </c>
      <c r="AS195" s="47">
        <f t="shared" si="52"/>
        <v>0</v>
      </c>
      <c r="AT195" s="85">
        <f>SUM(SUMIF(コンシューマー!$B:$B,全体!$G195,コンシューマー!AO:AO),SUMIF(コマーシャル!$B:$B,全体!$G195,コマーシャル!AK:AK))</f>
        <v>0</v>
      </c>
      <c r="AU195" s="85">
        <f>SUM(SUMIF(コンシューマー!$B:$B,全体!$G195,コンシューマー!AP:AP),SUMIF(コマーシャル!$B:$B,全体!$G195,コマーシャル!AL:AL))</f>
        <v>0</v>
      </c>
      <c r="AV195" s="85">
        <f>SUM(SUMIF(コンシューマー!$B:$B,全体!$G195,コンシューマー!AQ:AQ),SUMIF(コマーシャル!$B:$B,全体!$G195,コマーシャル!AM:AM))</f>
        <v>0</v>
      </c>
      <c r="AW195" s="85">
        <f>SUM(SUMIF(コンシューマー!$B:$B,全体!$G195,コンシューマー!AR:AR),SUMIF(コマーシャル!$B:$B,全体!$G195,コマーシャル!AN:AN))</f>
        <v>0</v>
      </c>
      <c r="AX195" s="85">
        <f>SUM(SUMIF(コンシューマー!$B:$B,全体!$G195,コンシューマー!AS:AS),SUMIF(コマーシャル!$B:$B,全体!$G195,コマーシャル!AO:AO))</f>
        <v>0</v>
      </c>
      <c r="AY195" s="85">
        <f>SUM(SUMIF(コンシューマー!$B:$B,全体!$G195,コンシューマー!AT:AT),SUMIF(コマーシャル!$B:$B,全体!$G195,コマーシャル!AP:AP))</f>
        <v>0</v>
      </c>
    </row>
    <row r="196" spans="1:51" ht="18.75" outlineLevel="1">
      <c r="A196" s="42">
        <f>SUMIFS(SAP貼付!K:K,SAP貼付!C:C,全体!G196)</f>
        <v>0</v>
      </c>
      <c r="B196" s="42">
        <f>SUMIFS(ONE_08_Case貼付!D:D,ONE_08_Case貼付!A:A,IF(全体!G196="","-",全体!G196))</f>
        <v>0</v>
      </c>
      <c r="C196" s="46"/>
      <c r="D196" s="42">
        <f>SUM(A196:C196)</f>
        <v>0</v>
      </c>
      <c r="E196" s="42" t="str">
        <f>IFERROR(D196-SUM(#REF!)," ")</f>
        <v xml:space="preserve"> </v>
      </c>
      <c r="G196" s="8" t="s">
        <v>252</v>
      </c>
      <c r="H196" s="8" t="str">
        <f>IFERROR(IF(MATCH($G196,コンシューマー!B:B,0),"Y"),"-")</f>
        <v>Y</v>
      </c>
      <c r="I196" s="8" t="str">
        <f>IFERROR(IF(MATCH($G196,コマーシャル!B:B,0),"Y"),"-")</f>
        <v>Y</v>
      </c>
      <c r="J196" s="88">
        <f>SUMIF(コンシューマー!$B:$B,全体!$G196,コンシューマー!D:D)</f>
        <v>0</v>
      </c>
      <c r="K196" s="88">
        <f>SUMIF(コンシューマー!$B:$B,全体!$G196,コンシューマー!E:E)</f>
        <v>0</v>
      </c>
      <c r="L196" s="88">
        <f>SUMIF(コンシューマー!$B:$B,全体!$G196,コンシューマー!F:F)</f>
        <v>0</v>
      </c>
      <c r="M196" s="88">
        <f>SUMIF(コンシューマー!$B:$B,全体!$G196,コンシューマー!G:G)</f>
        <v>0</v>
      </c>
      <c r="N196" s="88">
        <f>SUMIF(コンシューマー!$B:$B,全体!$G196,コンシューマー!H:H)</f>
        <v>0</v>
      </c>
      <c r="O196" s="88">
        <f>SUMIF(コンシューマー!$B:$B,全体!$G196,コンシューマー!I:I)</f>
        <v>0</v>
      </c>
      <c r="P196" s="88">
        <f>SUMIF(コンシューマー!$B:$B,全体!$G196,コンシューマー!J:J)</f>
        <v>0</v>
      </c>
      <c r="Q196" s="88">
        <f>SUMIF(コンシューマー!$B:$B,全体!$G196,コンシューマー!K:K)</f>
        <v>0</v>
      </c>
      <c r="R196" s="88">
        <f>SUMIF(コンシューマー!$B:$B,全体!$G196,コンシューマー!L:L)</f>
        <v>0</v>
      </c>
      <c r="S196" s="88">
        <f>SUMIF(コンシューマー!$B:$B,全体!$G196,コンシューマー!M:M)</f>
        <v>0</v>
      </c>
      <c r="T196" s="88">
        <f>SUMIF(コンシューマー!$B:$B,全体!$G196,コンシューマー!N:N)</f>
        <v>0</v>
      </c>
      <c r="U196" s="88">
        <f>SUMIF(コンシューマー!$B:$B,全体!$G196,コンシューマー!O:O)</f>
        <v>0</v>
      </c>
      <c r="V196" s="88">
        <f>SUMIF(コンシューマー!$B:$B,全体!$G196,コンシューマー!P:P)</f>
        <v>0</v>
      </c>
      <c r="W196" s="88">
        <f>SUMIF(コンシューマー!$B:$B,全体!$G196,コンシューマー!Q:Q)</f>
        <v>6</v>
      </c>
      <c r="X196" s="88">
        <f>SUMIF(コンシューマー!$B:$B,全体!$G196,コンシューマー!R:R)</f>
        <v>57</v>
      </c>
      <c r="Y196" s="88">
        <f>SUMIF(コンシューマー!$B:$B,全体!$G196,コンシューマー!S:S)</f>
        <v>409</v>
      </c>
      <c r="Z196" s="88">
        <f>SUMIF(コンシューマー!$B:$B,全体!$G196,コンシューマー!T:T)</f>
        <v>132</v>
      </c>
      <c r="AA196" s="88">
        <f>SUMIF(コンシューマー!$B:$B,全体!$G196,コンシューマー!U:U)</f>
        <v>407</v>
      </c>
      <c r="AB196" s="88">
        <f>SUMIF(コンシューマー!$B:$B,全体!$G196,コンシューマー!V:V)</f>
        <v>63</v>
      </c>
      <c r="AC196" s="88">
        <f>SUMIF(コンシューマー!$B:$B,全体!$G196,コンシューマー!W:W)</f>
        <v>144</v>
      </c>
      <c r="AD196" s="88">
        <f>SUMIF(コンシューマー!$B:$B,全体!$G196,コンシューマー!X:X)</f>
        <v>0</v>
      </c>
      <c r="AE196" s="88">
        <f>SUMIF(コンシューマー!$B:$B,全体!$G196,コンシューマー!Y:Y)</f>
        <v>44</v>
      </c>
      <c r="AF196" s="88">
        <f>SUMIF(コンシューマー!$B:$B,全体!$G196,コンシューマー!Z:Z)</f>
        <v>132</v>
      </c>
      <c r="AG196" s="88">
        <f>SUMIF(コンシューマー!$B:$B,全体!$G196,コンシューマー!AA:AA)</f>
        <v>9</v>
      </c>
      <c r="AH196" s="88"/>
      <c r="AI196" s="47">
        <v>0</v>
      </c>
      <c r="AJ196" s="47"/>
      <c r="AK196" s="47">
        <v>348</v>
      </c>
      <c r="AL196" s="47">
        <v>48.387096774193544</v>
      </c>
      <c r="AM196" s="47">
        <v>0</v>
      </c>
      <c r="AN196" s="47">
        <v>7</v>
      </c>
      <c r="AO196" s="47">
        <v>6</v>
      </c>
      <c r="AP196" s="47">
        <v>0</v>
      </c>
      <c r="AQ196" s="47">
        <v>0</v>
      </c>
      <c r="AR196" s="47">
        <f>SUMIF(結果貼付!$A:$A,G196,結果貼付!$D:$D)</f>
        <v>0</v>
      </c>
      <c r="AS196" s="47">
        <f t="shared" si="52"/>
        <v>0</v>
      </c>
      <c r="AT196" s="85">
        <f>SUM(SUMIF(コンシューマー!$B:$B,全体!$G196,コンシューマー!AO:AO),SUMIF(コマーシャル!$B:$B,全体!$G196,コマーシャル!AK:AK))</f>
        <v>0</v>
      </c>
      <c r="AU196" s="85">
        <f>SUM(SUMIF(コンシューマー!$B:$B,全体!$G196,コンシューマー!AP:AP),SUMIF(コマーシャル!$B:$B,全体!$G196,コマーシャル!AL:AL))</f>
        <v>0</v>
      </c>
      <c r="AV196" s="85">
        <f>SUM(SUMIF(コンシューマー!$B:$B,全体!$G196,コンシューマー!AQ:AQ),SUMIF(コマーシャル!$B:$B,全体!$G196,コマーシャル!AM:AM))</f>
        <v>0</v>
      </c>
      <c r="AW196" s="85">
        <f>SUM(SUMIF(コンシューマー!$B:$B,全体!$G196,コンシューマー!AR:AR),SUMIF(コマーシャル!$B:$B,全体!$G196,コマーシャル!AN:AN))</f>
        <v>0</v>
      </c>
      <c r="AX196" s="85">
        <f>SUM(SUMIF(コンシューマー!$B:$B,全体!$G196,コンシューマー!AS:AS),SUMIF(コマーシャル!$B:$B,全体!$G196,コマーシャル!AO:AO))</f>
        <v>0</v>
      </c>
      <c r="AY196" s="85">
        <f>SUM(SUMIF(コンシューマー!$B:$B,全体!$G196,コンシューマー!AT:AT),SUMIF(コマーシャル!$B:$B,全体!$G196,コマーシャル!AP:AP))</f>
        <v>0</v>
      </c>
    </row>
    <row r="197" spans="1:51" ht="18.75" outlineLevel="1">
      <c r="A197" s="42"/>
      <c r="B197" s="42"/>
      <c r="C197" s="46"/>
      <c r="D197" s="42"/>
      <c r="E197" s="42"/>
      <c r="G197" s="8" t="s">
        <v>253</v>
      </c>
      <c r="H197" s="8" t="str">
        <f>IFERROR(IF(MATCH($G197,コンシューマー!B:B,0),"Y"),"-")</f>
        <v>Y</v>
      </c>
      <c r="I197" s="8" t="str">
        <f>IFERROR(IF(MATCH($G197,コマーシャル!B:B,0),"Y"),"-")</f>
        <v>-</v>
      </c>
      <c r="J197" s="88">
        <f>SUMIF(コンシューマー!$B:$B,全体!$G197,コンシューマー!D:D)</f>
        <v>0</v>
      </c>
      <c r="K197" s="88">
        <f>SUMIF(コンシューマー!$B:$B,全体!$G197,コンシューマー!E:E)</f>
        <v>0</v>
      </c>
      <c r="L197" s="88">
        <f>SUMIF(コンシューマー!$B:$B,全体!$G197,コンシューマー!F:F)</f>
        <v>0</v>
      </c>
      <c r="M197" s="88">
        <f>SUMIF(コンシューマー!$B:$B,全体!$G197,コンシューマー!G:G)</f>
        <v>0</v>
      </c>
      <c r="N197" s="88">
        <f>SUMIF(コンシューマー!$B:$B,全体!$G197,コンシューマー!H:H)</f>
        <v>0</v>
      </c>
      <c r="O197" s="88">
        <f>SUMIF(コンシューマー!$B:$B,全体!$G197,コンシューマー!I:I)</f>
        <v>0</v>
      </c>
      <c r="P197" s="88">
        <f>SUMIF(コンシューマー!$B:$B,全体!$G197,コンシューマー!J:J)</f>
        <v>0</v>
      </c>
      <c r="Q197" s="88">
        <f>SUMIF(コンシューマー!$B:$B,全体!$G197,コンシューマー!K:K)</f>
        <v>0</v>
      </c>
      <c r="R197" s="88">
        <f>SUMIF(コンシューマー!$B:$B,全体!$G197,コンシューマー!L:L)</f>
        <v>0</v>
      </c>
      <c r="S197" s="88">
        <f>SUMIF(コンシューマー!$B:$B,全体!$G197,コンシューマー!M:M)</f>
        <v>0</v>
      </c>
      <c r="T197" s="88">
        <f>SUMIF(コンシューマー!$B:$B,全体!$G197,コンシューマー!N:N)</f>
        <v>0</v>
      </c>
      <c r="U197" s="88">
        <f>SUMIF(コンシューマー!$B:$B,全体!$G197,コンシューマー!O:O)</f>
        <v>0</v>
      </c>
      <c r="V197" s="88">
        <f>SUMIF(コンシューマー!$B:$B,全体!$G197,コンシューマー!P:P)</f>
        <v>0</v>
      </c>
      <c r="W197" s="88">
        <f>SUMIF(コンシューマー!$B:$B,全体!$G197,コンシューマー!Q:Q)</f>
        <v>0</v>
      </c>
      <c r="X197" s="88">
        <f>SUMIF(コンシューマー!$B:$B,全体!$G197,コンシューマー!R:R)</f>
        <v>0</v>
      </c>
      <c r="Y197" s="88">
        <f>SUMIF(コンシューマー!$B:$B,全体!$G197,コンシューマー!S:S)</f>
        <v>0</v>
      </c>
      <c r="Z197" s="88">
        <f>SUMIF(コンシューマー!$B:$B,全体!$G197,コンシューマー!T:T)</f>
        <v>0</v>
      </c>
      <c r="AA197" s="88">
        <f>SUMIF(コンシューマー!$B:$B,全体!$G197,コンシューマー!U:U)</f>
        <v>0</v>
      </c>
      <c r="AB197" s="88">
        <f>SUMIF(コンシューマー!$B:$B,全体!$G197,コンシューマー!V:V)</f>
        <v>0</v>
      </c>
      <c r="AC197" s="88">
        <f>SUMIF(コンシューマー!$B:$B,全体!$G197,コンシューマー!W:W)</f>
        <v>0</v>
      </c>
      <c r="AD197" s="88">
        <f>SUMIF(コンシューマー!$B:$B,全体!$G197,コンシューマー!X:X)</f>
        <v>0</v>
      </c>
      <c r="AE197" s="88">
        <f>SUMIF(コンシューマー!$B:$B,全体!$G197,コンシューマー!Y:Y)</f>
        <v>0</v>
      </c>
      <c r="AF197" s="88">
        <f>SUMIF(コンシューマー!$B:$B,全体!$G197,コンシューマー!Z:Z)</f>
        <v>0</v>
      </c>
      <c r="AG197" s="88">
        <f>SUMIF(コンシューマー!$B:$B,全体!$G197,コンシューマー!AA:AA)</f>
        <v>0</v>
      </c>
      <c r="AH197" s="88"/>
      <c r="AI197" s="47">
        <v>0</v>
      </c>
      <c r="AJ197" s="47"/>
      <c r="AK197" s="47">
        <v>840</v>
      </c>
      <c r="AL197" s="47">
        <v>283.54838709677421</v>
      </c>
      <c r="AM197" s="47">
        <v>4.1333333333333329</v>
      </c>
      <c r="AN197" s="47">
        <v>4</v>
      </c>
      <c r="AO197" s="47">
        <v>20</v>
      </c>
      <c r="AP197" s="47">
        <v>18</v>
      </c>
      <c r="AQ197" s="47">
        <v>21</v>
      </c>
      <c r="AR197" s="47">
        <f>SUMIF(結果貼付!$A:$A,G197,結果貼付!$D:$D)</f>
        <v>1</v>
      </c>
      <c r="AS197" s="47">
        <f>(AR197/AS$2)*AS$1</f>
        <v>2.1428571428571428</v>
      </c>
      <c r="AT197" s="85">
        <f>SUM(SUMIF(コンシューマー!$B:$B,全体!$G197,コンシューマー!AO:AO),SUMIF(コマーシャル!$B:$B,全体!$G197,コマーシャル!AK:AK))</f>
        <v>0</v>
      </c>
      <c r="AU197" s="85">
        <f>SUM(SUMIF(コンシューマー!$B:$B,全体!$G197,コンシューマー!AP:AP),SUMIF(コマーシャル!$B:$B,全体!$G197,コマーシャル!AL:AL))</f>
        <v>0</v>
      </c>
      <c r="AV197" s="85">
        <f>SUM(SUMIF(コンシューマー!$B:$B,全体!$G197,コンシューマー!AQ:AQ),SUMIF(コマーシャル!$B:$B,全体!$G197,コマーシャル!AM:AM))</f>
        <v>0</v>
      </c>
      <c r="AW197" s="85">
        <f>SUM(SUMIF(コンシューマー!$B:$B,全体!$G197,コンシューマー!AR:AR),SUMIF(コマーシャル!$B:$B,全体!$G197,コマーシャル!AN:AN))</f>
        <v>0</v>
      </c>
      <c r="AX197" s="85">
        <f>SUM(SUMIF(コンシューマー!$B:$B,全体!$G197,コンシューマー!AS:AS),SUMIF(コマーシャル!$B:$B,全体!$G197,コマーシャル!AO:AO))</f>
        <v>0</v>
      </c>
      <c r="AY197" s="85">
        <f>SUM(SUMIF(コンシューマー!$B:$B,全体!$G197,コンシューマー!AT:AT),SUMIF(コマーシャル!$B:$B,全体!$G197,コマーシャル!AP:AP))</f>
        <v>0</v>
      </c>
    </row>
    <row r="198" spans="1:51" ht="18.75" outlineLevel="1">
      <c r="A198" s="42">
        <f>SUMIFS(SAP貼付!K:K,SAP貼付!C:C,全体!G198)</f>
        <v>0</v>
      </c>
      <c r="B198" s="42">
        <f>SUMIFS(ONE_08_Case貼付!D:D,ONE_08_Case貼付!A:A,IF(全体!G198="","-",全体!G198))</f>
        <v>21600</v>
      </c>
      <c r="C198" s="46"/>
      <c r="D198" s="42">
        <f t="shared" si="53"/>
        <v>21600</v>
      </c>
      <c r="E198" s="42" t="str">
        <f>IFERROR(D198-SUM(#REF!)," ")</f>
        <v xml:space="preserve"> </v>
      </c>
      <c r="G198" s="8" t="s">
        <v>254</v>
      </c>
      <c r="H198" s="8" t="str">
        <f>IFERROR(IF(MATCH($G198,コンシューマー!B:B,0),"Y"),"-")</f>
        <v>Y</v>
      </c>
      <c r="I198" s="8" t="str">
        <f>IFERROR(IF(MATCH($G198,コマーシャル!B:B,0),"Y"),"-")</f>
        <v>Y</v>
      </c>
      <c r="J198" s="88">
        <f>SUMIF(コンシューマー!$B:$B,全体!$G198,コンシューマー!D:D)</f>
        <v>0</v>
      </c>
      <c r="K198" s="88">
        <f>SUMIF(コンシューマー!$B:$B,全体!$G198,コンシューマー!E:E)</f>
        <v>0</v>
      </c>
      <c r="L198" s="88">
        <f>SUMIF(コンシューマー!$B:$B,全体!$G198,コンシューマー!F:F)</f>
        <v>0</v>
      </c>
      <c r="M198" s="88">
        <f>SUMIF(コンシューマー!$B:$B,全体!$G198,コンシューマー!G:G)</f>
        <v>0</v>
      </c>
      <c r="N198" s="88">
        <f>SUMIF(コンシューマー!$B:$B,全体!$G198,コンシューマー!H:H)</f>
        <v>0</v>
      </c>
      <c r="O198" s="88">
        <f>SUMIF(コンシューマー!$B:$B,全体!$G198,コンシューマー!I:I)</f>
        <v>0</v>
      </c>
      <c r="P198" s="88">
        <f>SUMIF(コンシューマー!$B:$B,全体!$G198,コンシューマー!J:J)</f>
        <v>3526</v>
      </c>
      <c r="Q198" s="88">
        <f>SUMIF(コンシューマー!$B:$B,全体!$G198,コンシューマー!K:K)</f>
        <v>6468</v>
      </c>
      <c r="R198" s="88">
        <f>SUMIF(コンシューマー!$B:$B,全体!$G198,コンシューマー!L:L)</f>
        <v>6812</v>
      </c>
      <c r="S198" s="88">
        <f>SUMIF(コンシューマー!$B:$B,全体!$G198,コンシューマー!M:M)</f>
        <v>5787</v>
      </c>
      <c r="T198" s="88">
        <f>SUMIF(コンシューマー!$B:$B,全体!$G198,コンシューマー!N:N)</f>
        <v>5559</v>
      </c>
      <c r="U198" s="88">
        <f>SUMIF(コンシューマー!$B:$B,全体!$G198,コンシューマー!O:O)</f>
        <v>5791</v>
      </c>
      <c r="V198" s="88">
        <f>SUMIF(コンシューマー!$B:$B,全体!$G198,コンシューマー!P:P)</f>
        <v>5049</v>
      </c>
      <c r="W198" s="88">
        <f>SUMIF(コンシューマー!$B:$B,全体!$G198,コンシューマー!Q:Q)</f>
        <v>4889</v>
      </c>
      <c r="X198" s="88">
        <f>SUMIF(コンシューマー!$B:$B,全体!$G198,コンシューマー!R:R)</f>
        <v>3741</v>
      </c>
      <c r="Y198" s="88">
        <f>SUMIF(コンシューマー!$B:$B,全体!$G198,コンシューマー!S:S)</f>
        <v>3393</v>
      </c>
      <c r="Z198" s="88">
        <f>SUMIF(コンシューマー!$B:$B,全体!$G198,コンシューマー!T:T)</f>
        <v>4965</v>
      </c>
      <c r="AA198" s="88">
        <f>SUMIF(コンシューマー!$B:$B,全体!$G198,コンシューマー!U:U)</f>
        <v>5474</v>
      </c>
      <c r="AB198" s="88">
        <f>SUMIF(コンシューマー!$B:$B,全体!$G198,コンシューマー!V:V)</f>
        <v>7624</v>
      </c>
      <c r="AC198" s="88">
        <f>SUMIF(コンシューマー!$B:$B,全体!$G198,コンシューマー!W:W)</f>
        <v>7684</v>
      </c>
      <c r="AD198" s="88">
        <f>SUMIF(コンシューマー!$B:$B,全体!$G198,コンシューマー!X:X)</f>
        <v>4746</v>
      </c>
      <c r="AE198" s="88">
        <f>SUMIF(コンシューマー!$B:$B,全体!$G198,コンシューマー!Y:Y)</f>
        <v>3534</v>
      </c>
      <c r="AF198" s="88">
        <f>SUMIF(コンシューマー!$B:$B,全体!$G198,コンシューマー!Z:Z)</f>
        <v>4186</v>
      </c>
      <c r="AG198" s="88">
        <f>SUMIF(コンシューマー!$B:$B,全体!$G198,コンシューマー!AA:AA)</f>
        <v>5181</v>
      </c>
      <c r="AH198" s="88"/>
      <c r="AI198" s="47">
        <v>2792</v>
      </c>
      <c r="AJ198" s="47"/>
      <c r="AK198" s="47">
        <v>1376</v>
      </c>
      <c r="AL198" s="47">
        <v>3053.2258064516132</v>
      </c>
      <c r="AM198" s="47">
        <v>827.18333333333339</v>
      </c>
      <c r="AN198" s="47">
        <v>803</v>
      </c>
      <c r="AO198" s="47">
        <v>1206</v>
      </c>
      <c r="AP198" s="47">
        <v>110</v>
      </c>
      <c r="AQ198" s="47">
        <v>155</v>
      </c>
      <c r="AR198" s="47">
        <f>SUMIF(結果貼付!$A:$A,G198,結果貼付!$D:$D)</f>
        <v>1</v>
      </c>
      <c r="AS198" s="47">
        <f t="shared" si="52"/>
        <v>2.1428571428571428</v>
      </c>
      <c r="AT198" s="85">
        <f>SUM(SUMIF(コンシューマー!$B:$B,全体!$G198,コンシューマー!AO:AO),SUMIF(コマーシャル!$B:$B,全体!$G198,コマーシャル!AK:AK))</f>
        <v>0</v>
      </c>
      <c r="AU198" s="85">
        <f>SUM(SUMIF(コンシューマー!$B:$B,全体!$G198,コンシューマー!AP:AP),SUMIF(コマーシャル!$B:$B,全体!$G198,コマーシャル!AL:AL))</f>
        <v>0</v>
      </c>
      <c r="AV198" s="85">
        <f>SUM(SUMIF(コンシューマー!$B:$B,全体!$G198,コンシューマー!AQ:AQ),SUMIF(コマーシャル!$B:$B,全体!$G198,コマーシャル!AM:AM))</f>
        <v>0</v>
      </c>
      <c r="AW198" s="85">
        <f>SUM(SUMIF(コンシューマー!$B:$B,全体!$G198,コンシューマー!AR:AR),SUMIF(コマーシャル!$B:$B,全体!$G198,コマーシャル!AN:AN))</f>
        <v>0</v>
      </c>
      <c r="AX198" s="85">
        <f>SUM(SUMIF(コンシューマー!$B:$B,全体!$G198,コンシューマー!AS:AS),SUMIF(コマーシャル!$B:$B,全体!$G198,コマーシャル!AO:AO))</f>
        <v>0</v>
      </c>
      <c r="AY198" s="85">
        <f>SUM(SUMIF(コンシューマー!$B:$B,全体!$G198,コンシューマー!AT:AT),SUMIF(コマーシャル!$B:$B,全体!$G198,コマーシャル!AP:AP))</f>
        <v>0</v>
      </c>
    </row>
    <row r="199" spans="1:51" ht="18.75" outlineLevel="1">
      <c r="A199" s="42">
        <f>SUMIFS(SAP貼付!K:K,SAP貼付!C:C,全体!G199)</f>
        <v>0</v>
      </c>
      <c r="B199" s="42">
        <f>SUMIFS(ONE_08_Case貼付!D:D,ONE_08_Case貼付!A:A,IF(全体!G199="","-",全体!G199))</f>
        <v>900</v>
      </c>
      <c r="C199" s="46"/>
      <c r="D199" s="42">
        <f t="shared" si="53"/>
        <v>900</v>
      </c>
      <c r="E199" s="42" t="str">
        <f>IFERROR(D199-SUM(#REF!)," ")</f>
        <v xml:space="preserve"> </v>
      </c>
      <c r="G199" s="8" t="s">
        <v>255</v>
      </c>
      <c r="H199" s="8" t="str">
        <f>IFERROR(IF(MATCH($G199,コンシューマー!B:B,0),"Y"),"-")</f>
        <v>Y</v>
      </c>
      <c r="I199" s="8" t="str">
        <f>IFERROR(IF(MATCH($G199,コマーシャル!B:B,0),"Y"),"-")</f>
        <v>-</v>
      </c>
      <c r="J199" s="88">
        <f>SUMIF(コンシューマー!$B:$B,全体!$G199,コンシューマー!D:D)</f>
        <v>0</v>
      </c>
      <c r="K199" s="88">
        <f>SUMIF(コンシューマー!$B:$B,全体!$G199,コンシューマー!E:E)</f>
        <v>0</v>
      </c>
      <c r="L199" s="88">
        <f>SUMIF(コンシューマー!$B:$B,全体!$G199,コンシューマー!F:F)</f>
        <v>0</v>
      </c>
      <c r="M199" s="88">
        <f>SUMIF(コンシューマー!$B:$B,全体!$G199,コンシューマー!G:G)</f>
        <v>0</v>
      </c>
      <c r="N199" s="88">
        <f>SUMIF(コンシューマー!$B:$B,全体!$G199,コンシューマー!H:H)</f>
        <v>0</v>
      </c>
      <c r="O199" s="88">
        <f>SUMIF(コンシューマー!$B:$B,全体!$G199,コンシューマー!I:I)</f>
        <v>0</v>
      </c>
      <c r="P199" s="88">
        <f>SUMIF(コンシューマー!$B:$B,全体!$G199,コンシューマー!J:J)</f>
        <v>0</v>
      </c>
      <c r="Q199" s="88">
        <f>SUMIF(コンシューマー!$B:$B,全体!$G199,コンシューマー!K:K)</f>
        <v>0</v>
      </c>
      <c r="R199" s="88">
        <f>SUMIF(コンシューマー!$B:$B,全体!$G199,コンシューマー!L:L)</f>
        <v>0</v>
      </c>
      <c r="S199" s="88">
        <f>SUMIF(コンシューマー!$B:$B,全体!$G199,コンシューマー!M:M)</f>
        <v>0</v>
      </c>
      <c r="T199" s="88">
        <f>SUMIF(コンシューマー!$B:$B,全体!$G199,コンシューマー!N:N)</f>
        <v>0</v>
      </c>
      <c r="U199" s="88">
        <f>SUMIF(コンシューマー!$B:$B,全体!$G199,コンシューマー!O:O)</f>
        <v>0</v>
      </c>
      <c r="V199" s="88">
        <f>SUMIF(コンシューマー!$B:$B,全体!$G199,コンシューマー!P:P)</f>
        <v>0</v>
      </c>
      <c r="W199" s="88">
        <f>SUMIF(コンシューマー!$B:$B,全体!$G199,コンシューマー!Q:Q)</f>
        <v>0</v>
      </c>
      <c r="X199" s="88">
        <f>SUMIF(コンシューマー!$B:$B,全体!$G199,コンシューマー!R:R)</f>
        <v>0</v>
      </c>
      <c r="Y199" s="88">
        <f>SUMIF(コンシューマー!$B:$B,全体!$G199,コンシューマー!S:S)</f>
        <v>0</v>
      </c>
      <c r="Z199" s="88">
        <f>SUMIF(コンシューマー!$B:$B,全体!$G199,コンシューマー!T:T)</f>
        <v>0</v>
      </c>
      <c r="AA199" s="88">
        <f>SUMIF(コンシューマー!$B:$B,全体!$G199,コンシューマー!U:U)</f>
        <v>0</v>
      </c>
      <c r="AB199" s="88">
        <f>SUMIF(コンシューマー!$B:$B,全体!$G199,コンシューマー!V:V)</f>
        <v>0</v>
      </c>
      <c r="AC199" s="88">
        <f>SUMIF(コンシューマー!$B:$B,全体!$G199,コンシューマー!W:W)</f>
        <v>0</v>
      </c>
      <c r="AD199" s="88">
        <f>SUMIF(コンシューマー!$B:$B,全体!$G199,コンシューマー!X:X)</f>
        <v>0</v>
      </c>
      <c r="AE199" s="88">
        <f>SUMIF(コンシューマー!$B:$B,全体!$G199,コンシューマー!Y:Y)</f>
        <v>0</v>
      </c>
      <c r="AF199" s="88">
        <f>SUMIF(コンシューマー!$B:$B,全体!$G199,コンシューマー!Z:Z)</f>
        <v>0</v>
      </c>
      <c r="AG199" s="88">
        <f>SUMIF(コンシューマー!$B:$B,全体!$G199,コンシューマー!AA:AA)</f>
        <v>0</v>
      </c>
      <c r="AH199" s="88"/>
      <c r="AI199" s="47">
        <v>0</v>
      </c>
      <c r="AJ199" s="47"/>
      <c r="AK199" s="47">
        <v>51</v>
      </c>
      <c r="AL199" s="47">
        <v>3.870967741935484</v>
      </c>
      <c r="AM199" s="47">
        <v>0</v>
      </c>
      <c r="AN199" s="47">
        <v>0</v>
      </c>
      <c r="AO199" s="47">
        <v>0</v>
      </c>
      <c r="AP199" s="47">
        <v>0</v>
      </c>
      <c r="AQ199" s="47">
        <v>0</v>
      </c>
      <c r="AR199" s="47">
        <f>SUMIF(結果貼付!$A:$A,G199,結果貼付!$D:$D)</f>
        <v>0</v>
      </c>
      <c r="AS199" s="47">
        <f t="shared" si="52"/>
        <v>0</v>
      </c>
      <c r="AT199" s="85">
        <f>SUM(SUMIF(コンシューマー!$B:$B,全体!$G199,コンシューマー!AO:AO),SUMIF(コマーシャル!$B:$B,全体!$G199,コマーシャル!AK:AK))</f>
        <v>0</v>
      </c>
      <c r="AU199" s="85">
        <f>SUM(SUMIF(コンシューマー!$B:$B,全体!$G199,コンシューマー!AP:AP),SUMIF(コマーシャル!$B:$B,全体!$G199,コマーシャル!AL:AL))</f>
        <v>0</v>
      </c>
      <c r="AV199" s="85">
        <f>SUM(SUMIF(コンシューマー!$B:$B,全体!$G199,コンシューマー!AQ:AQ),SUMIF(コマーシャル!$B:$B,全体!$G199,コマーシャル!AM:AM))</f>
        <v>0</v>
      </c>
      <c r="AW199" s="85">
        <f>SUM(SUMIF(コンシューマー!$B:$B,全体!$G199,コンシューマー!AR:AR),SUMIF(コマーシャル!$B:$B,全体!$G199,コマーシャル!AN:AN))</f>
        <v>0</v>
      </c>
      <c r="AX199" s="85">
        <f>SUM(SUMIF(コンシューマー!$B:$B,全体!$G199,コンシューマー!AS:AS),SUMIF(コマーシャル!$B:$B,全体!$G199,コマーシャル!AO:AO))</f>
        <v>0</v>
      </c>
      <c r="AY199" s="85">
        <f>SUM(SUMIF(コンシューマー!$B:$B,全体!$G199,コンシューマー!AT:AT),SUMIF(コマーシャル!$B:$B,全体!$G199,コマーシャル!AP:AP))</f>
        <v>0</v>
      </c>
    </row>
    <row r="200" spans="1:51" ht="18.75" outlineLevel="1">
      <c r="A200" s="42">
        <f>SUMIFS(SAP貼付!K:K,SAP貼付!C:C,全体!G200)</f>
        <v>0</v>
      </c>
      <c r="B200" s="42">
        <f>SUMIFS(ONE_08_Case貼付!D:D,ONE_08_Case貼付!A:A,IF(全体!G200="","-",全体!G200))</f>
        <v>2000</v>
      </c>
      <c r="C200" s="46"/>
      <c r="D200" s="42">
        <f>SUM(A200:C200)</f>
        <v>2000</v>
      </c>
      <c r="E200" s="42" t="str">
        <f>IFERROR(D200-SUM(#REF!)," ")</f>
        <v xml:space="preserve"> </v>
      </c>
      <c r="G200" s="8" t="s">
        <v>256</v>
      </c>
      <c r="H200" s="8" t="str">
        <f>IFERROR(IF(MATCH($G200,コンシューマー!B:B,0),"Y"),"-")</f>
        <v>Y</v>
      </c>
      <c r="I200" s="8" t="str">
        <f>IFERROR(IF(MATCH($G200,コマーシャル!B:B,0),"Y"),"-")</f>
        <v>-</v>
      </c>
      <c r="J200" s="88">
        <f>SUMIF(コンシューマー!$B:$B,全体!$G200,コンシューマー!D:D)</f>
        <v>0</v>
      </c>
      <c r="K200" s="88">
        <f>SUMIF(コンシューマー!$B:$B,全体!$G200,コンシューマー!E:E)</f>
        <v>0</v>
      </c>
      <c r="L200" s="88">
        <f>SUMIF(コンシューマー!$B:$B,全体!$G200,コンシューマー!F:F)</f>
        <v>0</v>
      </c>
      <c r="M200" s="88">
        <f>SUMIF(コンシューマー!$B:$B,全体!$G200,コンシューマー!G:G)</f>
        <v>0</v>
      </c>
      <c r="N200" s="88">
        <f>SUMIF(コンシューマー!$B:$B,全体!$G200,コンシューマー!H:H)</f>
        <v>0</v>
      </c>
      <c r="O200" s="88">
        <f>SUMIF(コンシューマー!$B:$B,全体!$G200,コンシューマー!I:I)</f>
        <v>0</v>
      </c>
      <c r="P200" s="88">
        <f>SUMIF(コンシューマー!$B:$B,全体!$G200,コンシューマー!J:J)</f>
        <v>0</v>
      </c>
      <c r="Q200" s="88">
        <f>SUMIF(コンシューマー!$B:$B,全体!$G200,コンシューマー!K:K)</f>
        <v>507</v>
      </c>
      <c r="R200" s="88">
        <f>SUMIF(コンシューマー!$B:$B,全体!$G200,コンシューマー!L:L)</f>
        <v>601</v>
      </c>
      <c r="S200" s="88">
        <f>SUMIF(コンシューマー!$B:$B,全体!$G200,コンシューマー!M:M)</f>
        <v>487</v>
      </c>
      <c r="T200" s="88">
        <f>SUMIF(コンシューマー!$B:$B,全体!$G200,コンシューマー!N:N)</f>
        <v>366</v>
      </c>
      <c r="U200" s="88">
        <f>SUMIF(コンシューマー!$B:$B,全体!$G200,コンシューマー!O:O)</f>
        <v>442</v>
      </c>
      <c r="V200" s="88">
        <f>SUMIF(コンシューマー!$B:$B,全体!$G200,コンシューマー!P:P)</f>
        <v>279</v>
      </c>
      <c r="W200" s="88">
        <f>SUMIF(コンシューマー!$B:$B,全体!$G200,コンシューマー!Q:Q)</f>
        <v>242</v>
      </c>
      <c r="X200" s="88">
        <f>SUMIF(コンシューマー!$B:$B,全体!$G200,コンシューマー!R:R)</f>
        <v>275</v>
      </c>
      <c r="Y200" s="88">
        <f>SUMIF(コンシューマー!$B:$B,全体!$G200,コンシューマー!S:S)</f>
        <v>212</v>
      </c>
      <c r="Z200" s="88">
        <f>SUMIF(コンシューマー!$B:$B,全体!$G200,コンシューマー!T:T)</f>
        <v>389</v>
      </c>
      <c r="AA200" s="88">
        <f>SUMIF(コンシューマー!$B:$B,全体!$G200,コンシューマー!U:U)</f>
        <v>337</v>
      </c>
      <c r="AB200" s="88">
        <f>SUMIF(コンシューマー!$B:$B,全体!$G200,コンシューマー!V:V)</f>
        <v>231</v>
      </c>
      <c r="AC200" s="88">
        <f>SUMIF(コンシューマー!$B:$B,全体!$G200,コンシューマー!W:W)</f>
        <v>260</v>
      </c>
      <c r="AD200" s="88">
        <f>SUMIF(コンシューマー!$B:$B,全体!$G200,コンシューマー!X:X)</f>
        <v>281</v>
      </c>
      <c r="AE200" s="88">
        <f>SUMIF(コンシューマー!$B:$B,全体!$G200,コンシューマー!Y:Y)</f>
        <v>261</v>
      </c>
      <c r="AF200" s="88">
        <f>SUMIF(コンシューマー!$B:$B,全体!$G200,コンシューマー!Z:Z)</f>
        <v>330</v>
      </c>
      <c r="AG200" s="88">
        <f>SUMIF(コンシューマー!$B:$B,全体!$G200,コンシューマー!AA:AA)</f>
        <v>0</v>
      </c>
      <c r="AH200" s="88"/>
      <c r="AI200" s="47">
        <v>281</v>
      </c>
      <c r="AJ200" s="47"/>
      <c r="AK200" s="47">
        <v>0</v>
      </c>
      <c r="AL200" s="47">
        <v>0</v>
      </c>
      <c r="AM200" s="47">
        <v>0</v>
      </c>
      <c r="AN200" s="47">
        <v>0</v>
      </c>
      <c r="AO200" s="47">
        <v>0</v>
      </c>
      <c r="AP200" s="47">
        <v>0</v>
      </c>
      <c r="AQ200" s="47">
        <v>0</v>
      </c>
      <c r="AR200" s="47">
        <f>SUMIF(結果貼付!$A:$A,G200,結果貼付!$D:$D)</f>
        <v>0</v>
      </c>
      <c r="AS200" s="47">
        <f t="shared" si="52"/>
        <v>0</v>
      </c>
      <c r="AT200" s="85">
        <f>SUM(SUMIF(コンシューマー!$B:$B,全体!$G200,コンシューマー!AO:AO),SUMIF(コマーシャル!$B:$B,全体!$G200,コマーシャル!AK:AK))</f>
        <v>0</v>
      </c>
      <c r="AU200" s="85">
        <f>SUM(SUMIF(コンシューマー!$B:$B,全体!$G200,コンシューマー!AP:AP),SUMIF(コマーシャル!$B:$B,全体!$G200,コマーシャル!AL:AL))</f>
        <v>0</v>
      </c>
      <c r="AV200" s="85">
        <f>SUM(SUMIF(コンシューマー!$B:$B,全体!$G200,コンシューマー!AQ:AQ),SUMIF(コマーシャル!$B:$B,全体!$G200,コマーシャル!AM:AM))</f>
        <v>0</v>
      </c>
      <c r="AW200" s="85">
        <f>SUM(SUMIF(コンシューマー!$B:$B,全体!$G200,コンシューマー!AR:AR),SUMIF(コマーシャル!$B:$B,全体!$G200,コマーシャル!AN:AN))</f>
        <v>0</v>
      </c>
      <c r="AX200" s="85">
        <f>SUM(SUMIF(コンシューマー!$B:$B,全体!$G200,コンシューマー!AS:AS),SUMIF(コマーシャル!$B:$B,全体!$G200,コマーシャル!AO:AO))</f>
        <v>0</v>
      </c>
      <c r="AY200" s="85">
        <f>SUM(SUMIF(コンシューマー!$B:$B,全体!$G200,コンシューマー!AT:AT),SUMIF(コマーシャル!$B:$B,全体!$G200,コマーシャル!AP:AP))</f>
        <v>0</v>
      </c>
    </row>
    <row r="201" spans="1:51" ht="18.75" outlineLevel="1">
      <c r="A201" s="42">
        <f>SUMIFS(SAP貼付!K:K,SAP貼付!C:C,全体!G201)</f>
        <v>0</v>
      </c>
      <c r="B201" s="42">
        <f>SUMIFS(ONE_08_Case貼付!D:D,ONE_08_Case貼付!A:A,IF(全体!G201="","-",全体!G201))</f>
        <v>0</v>
      </c>
      <c r="C201" s="46"/>
      <c r="D201" s="42">
        <f>SUM(A201:C201)</f>
        <v>0</v>
      </c>
      <c r="E201" s="42" t="str">
        <f>IFERROR(D201-SUM(#REF!)," ")</f>
        <v xml:space="preserve"> </v>
      </c>
      <c r="G201" s="8" t="s">
        <v>257</v>
      </c>
      <c r="H201" s="8" t="str">
        <f>IFERROR(IF(MATCH($G201,コンシューマー!B:B,0),"Y"),"-")</f>
        <v>Y</v>
      </c>
      <c r="I201" s="8" t="str">
        <f>IFERROR(IF(MATCH($G201,コマーシャル!B:B,0),"Y"),"-")</f>
        <v>-</v>
      </c>
      <c r="J201" s="88">
        <f>SUMIF(コンシューマー!$B:$B,全体!$G201,コンシューマー!D:D)</f>
        <v>0</v>
      </c>
      <c r="K201" s="88">
        <f>SUMIF(コンシューマー!$B:$B,全体!$G201,コンシューマー!E:E)</f>
        <v>0</v>
      </c>
      <c r="L201" s="88">
        <f>SUMIF(コンシューマー!$B:$B,全体!$G201,コンシューマー!F:F)</f>
        <v>0</v>
      </c>
      <c r="M201" s="88">
        <f>SUMIF(コンシューマー!$B:$B,全体!$G201,コンシューマー!G:G)</f>
        <v>0</v>
      </c>
      <c r="N201" s="88">
        <f>SUMIF(コンシューマー!$B:$B,全体!$G201,コンシューマー!H:H)</f>
        <v>0</v>
      </c>
      <c r="O201" s="88">
        <f>SUMIF(コンシューマー!$B:$B,全体!$G201,コンシューマー!I:I)</f>
        <v>0</v>
      </c>
      <c r="P201" s="88">
        <f>SUMIF(コンシューマー!$B:$B,全体!$G201,コンシューマー!J:J)</f>
        <v>0</v>
      </c>
      <c r="Q201" s="88">
        <f>SUMIF(コンシューマー!$B:$B,全体!$G201,コンシューマー!K:K)</f>
        <v>0</v>
      </c>
      <c r="R201" s="88">
        <f>SUMIF(コンシューマー!$B:$B,全体!$G201,コンシューマー!L:L)</f>
        <v>0</v>
      </c>
      <c r="S201" s="88">
        <f>SUMIF(コンシューマー!$B:$B,全体!$G201,コンシューマー!M:M)</f>
        <v>0</v>
      </c>
      <c r="T201" s="88">
        <f>SUMIF(コンシューマー!$B:$B,全体!$G201,コンシューマー!N:N)</f>
        <v>0</v>
      </c>
      <c r="U201" s="88">
        <f>SUMIF(コンシューマー!$B:$B,全体!$G201,コンシューマー!O:O)</f>
        <v>0</v>
      </c>
      <c r="V201" s="88">
        <f>SUMIF(コンシューマー!$B:$B,全体!$G201,コンシューマー!P:P)</f>
        <v>0</v>
      </c>
      <c r="W201" s="88">
        <f>SUMIF(コンシューマー!$B:$B,全体!$G201,コンシューマー!Q:Q)</f>
        <v>0</v>
      </c>
      <c r="X201" s="88">
        <f>SUMIF(コンシューマー!$B:$B,全体!$G201,コンシューマー!R:R)</f>
        <v>0</v>
      </c>
      <c r="Y201" s="88">
        <f>SUMIF(コンシューマー!$B:$B,全体!$G201,コンシューマー!S:S)</f>
        <v>0</v>
      </c>
      <c r="Z201" s="88">
        <f>SUMIF(コンシューマー!$B:$B,全体!$G201,コンシューマー!T:T)</f>
        <v>0</v>
      </c>
      <c r="AA201" s="88">
        <f>SUMIF(コンシューマー!$B:$B,全体!$G201,コンシューマー!U:U)</f>
        <v>0</v>
      </c>
      <c r="AB201" s="88">
        <f>SUMIF(コンシューマー!$B:$B,全体!$G201,コンシューマー!V:V)</f>
        <v>0</v>
      </c>
      <c r="AC201" s="88">
        <f>SUMIF(コンシューマー!$B:$B,全体!$G201,コンシューマー!W:W)</f>
        <v>1</v>
      </c>
      <c r="AD201" s="88">
        <f>SUMIF(コンシューマー!$B:$B,全体!$G201,コンシューマー!X:X)</f>
        <v>0</v>
      </c>
      <c r="AE201" s="88">
        <f>SUMIF(コンシューマー!$B:$B,全体!$G201,コンシューマー!Y:Y)</f>
        <v>0</v>
      </c>
      <c r="AF201" s="88">
        <f>SUMIF(コンシューマー!$B:$B,全体!$G201,コンシューマー!Z:Z)</f>
        <v>0</v>
      </c>
      <c r="AG201" s="88">
        <f>SUMIF(コンシューマー!$B:$B,全体!$G201,コンシューマー!AA:AA)</f>
        <v>0</v>
      </c>
      <c r="AH201" s="88"/>
      <c r="AI201" s="47">
        <v>0</v>
      </c>
      <c r="AJ201" s="47"/>
      <c r="AK201" s="47">
        <v>0</v>
      </c>
      <c r="AL201" s="47">
        <v>0</v>
      </c>
      <c r="AM201" s="47">
        <v>0</v>
      </c>
      <c r="AN201" s="47">
        <v>0</v>
      </c>
      <c r="AO201" s="47">
        <v>0</v>
      </c>
      <c r="AP201" s="47">
        <v>0</v>
      </c>
      <c r="AQ201" s="47">
        <v>0</v>
      </c>
      <c r="AR201" s="47">
        <f>SUMIF(結果貼付!$A:$A,G201,結果貼付!$D:$D)</f>
        <v>0</v>
      </c>
      <c r="AS201" s="47">
        <f t="shared" si="52"/>
        <v>0</v>
      </c>
      <c r="AT201" s="85">
        <f>SUM(SUMIF(コンシューマー!$B:$B,全体!$G201,コンシューマー!AO:AO),SUMIF(コマーシャル!$B:$B,全体!$G201,コマーシャル!AK:AK))</f>
        <v>0</v>
      </c>
      <c r="AU201" s="85">
        <f>SUM(SUMIF(コンシューマー!$B:$B,全体!$G201,コンシューマー!AP:AP),SUMIF(コマーシャル!$B:$B,全体!$G201,コマーシャル!AL:AL))</f>
        <v>0</v>
      </c>
      <c r="AV201" s="85">
        <f>SUM(SUMIF(コンシューマー!$B:$B,全体!$G201,コンシューマー!AQ:AQ),SUMIF(コマーシャル!$B:$B,全体!$G201,コマーシャル!AM:AM))</f>
        <v>0</v>
      </c>
      <c r="AW201" s="85">
        <f>SUM(SUMIF(コンシューマー!$B:$B,全体!$G201,コンシューマー!AR:AR),SUMIF(コマーシャル!$B:$B,全体!$G201,コマーシャル!AN:AN))</f>
        <v>0</v>
      </c>
      <c r="AX201" s="85">
        <f>SUM(SUMIF(コンシューマー!$B:$B,全体!$G201,コンシューマー!AS:AS),SUMIF(コマーシャル!$B:$B,全体!$G201,コマーシャル!AO:AO))</f>
        <v>0</v>
      </c>
      <c r="AY201" s="85">
        <f>SUM(SUMIF(コンシューマー!$B:$B,全体!$G201,コンシューマー!AT:AT),SUMIF(コマーシャル!$B:$B,全体!$G201,コマーシャル!AP:AP))</f>
        <v>0</v>
      </c>
    </row>
    <row r="202" spans="1:51" ht="18.75" outlineLevel="1">
      <c r="A202" s="42">
        <f>SUMIFS(SAP貼付!K:K,SAP貼付!C:C,全体!G202)</f>
        <v>5</v>
      </c>
      <c r="B202" s="42">
        <f>SUMIFS(ONE_08_Case貼付!D:D,ONE_08_Case貼付!A:A,IF(全体!G202="","-",全体!G202))</f>
        <v>0</v>
      </c>
      <c r="C202" s="46"/>
      <c r="D202" s="42">
        <f t="shared" si="53"/>
        <v>5</v>
      </c>
      <c r="E202" s="42" t="str">
        <f>IFERROR(D202-SUM(#REF!)," ")</f>
        <v xml:space="preserve"> </v>
      </c>
      <c r="G202" s="8" t="s">
        <v>258</v>
      </c>
      <c r="H202" s="8" t="str">
        <f>IFERROR(IF(MATCH($G202,コンシューマー!B:B,0),"Y"),"-")</f>
        <v>Y</v>
      </c>
      <c r="I202" s="8" t="str">
        <f>IFERROR(IF(MATCH($G202,コマーシャル!B:B,0),"Y"),"-")</f>
        <v>Y</v>
      </c>
      <c r="J202" s="47">
        <f>SUMIF(コンシューマー!$B:$B,全体!$G202,コンシューマー!D:D)</f>
        <v>146</v>
      </c>
      <c r="K202" s="47">
        <f>SUMIF(コンシューマー!$B:$B,全体!$G202,コンシューマー!E:E)</f>
        <v>7</v>
      </c>
      <c r="L202" s="47">
        <f>SUMIF(コンシューマー!$B:$B,全体!$G202,コンシューマー!F:F)</f>
        <v>3</v>
      </c>
      <c r="M202" s="47">
        <f>SUMIF(コンシューマー!$B:$B,全体!$G202,コンシューマー!G:G)</f>
        <v>2</v>
      </c>
      <c r="N202" s="47">
        <f>SUMIF(コンシューマー!$B:$B,全体!$G202,コンシューマー!H:H)</f>
        <v>223</v>
      </c>
      <c r="O202" s="47">
        <f>SUMIF(コンシューマー!$B:$B,全体!$G202,コンシューマー!I:I)</f>
        <v>3</v>
      </c>
      <c r="P202" s="47">
        <f>SUMIF(コンシューマー!$B:$B,全体!$G202,コンシューマー!J:J)</f>
        <v>0</v>
      </c>
      <c r="Q202" s="47">
        <f>SUMIF(コンシューマー!$B:$B,全体!$G202,コンシューマー!K:K)</f>
        <v>0</v>
      </c>
      <c r="R202" s="47">
        <f>SUMIF(コンシューマー!$B:$B,全体!$G202,コンシューマー!L:L)</f>
        <v>27</v>
      </c>
      <c r="S202" s="47">
        <f>SUMIF(コンシューマー!$B:$B,全体!$G202,コンシューマー!M:M)</f>
        <v>3</v>
      </c>
      <c r="T202" s="47">
        <f>SUMIF(コンシューマー!$B:$B,全体!$G202,コンシューマー!N:N)</f>
        <v>0</v>
      </c>
      <c r="U202" s="47">
        <f>SUMIF(コンシューマー!$B:$B,全体!$G202,コンシューマー!O:O)</f>
        <v>0</v>
      </c>
      <c r="V202" s="47">
        <f>SUMIF(コンシューマー!$B:$B,全体!$G202,コンシューマー!P:P)</f>
        <v>0</v>
      </c>
      <c r="W202" s="47">
        <f>SUMIF(コンシューマー!$B:$B,全体!$G202,コンシューマー!Q:Q)</f>
        <v>0</v>
      </c>
      <c r="X202" s="47">
        <f>SUMIF(コンシューマー!$B:$B,全体!$G202,コンシューマー!R:R)</f>
        <v>0</v>
      </c>
      <c r="Y202" s="47">
        <f>SUMIF(コンシューマー!$B:$B,全体!$G202,コンシューマー!S:S)</f>
        <v>0</v>
      </c>
      <c r="Z202" s="47">
        <f>SUMIF(コンシューマー!$B:$B,全体!$G202,コンシューマー!T:T)</f>
        <v>0</v>
      </c>
      <c r="AA202" s="47">
        <f>SUMIF(コンシューマー!$B:$B,全体!$G202,コンシューマー!U:U)</f>
        <v>0</v>
      </c>
      <c r="AB202" s="47">
        <f>SUMIF(コンシューマー!$B:$B,全体!$G202,コンシューマー!V:V)</f>
        <v>0</v>
      </c>
      <c r="AC202" s="47">
        <f>SUMIF(コンシューマー!$B:$B,全体!$G202,コンシューマー!W:W)</f>
        <v>0</v>
      </c>
      <c r="AD202" s="47">
        <f>SUMIF(コンシューマー!$B:$B,全体!$G202,コンシューマー!X:X)</f>
        <v>0</v>
      </c>
      <c r="AE202" s="47">
        <f>SUMIF(コンシューマー!$B:$B,全体!$G202,コンシューマー!Y:Y)</f>
        <v>0</v>
      </c>
      <c r="AF202" s="47">
        <f>SUMIF(コンシューマー!$B:$B,全体!$G202,コンシューマー!Z:Z)</f>
        <v>0</v>
      </c>
      <c r="AG202" s="47">
        <f>SUMIF(コンシューマー!$B:$B,全体!$G202,コンシューマー!AA:AA)</f>
        <v>0</v>
      </c>
      <c r="AH202" s="47"/>
      <c r="AI202" s="47">
        <v>0</v>
      </c>
      <c r="AJ202" s="47"/>
      <c r="AK202" s="47">
        <v>0</v>
      </c>
      <c r="AL202" s="47">
        <v>0</v>
      </c>
      <c r="AM202" s="47">
        <v>0</v>
      </c>
      <c r="AN202" s="47">
        <v>0</v>
      </c>
      <c r="AO202" s="47">
        <v>0</v>
      </c>
      <c r="AP202" s="47">
        <v>0</v>
      </c>
      <c r="AQ202" s="47">
        <v>0</v>
      </c>
      <c r="AR202" s="47">
        <f>SUMIF(結果貼付!$A:$A,G202,結果貼付!$D:$D)</f>
        <v>0</v>
      </c>
      <c r="AS202" s="47">
        <f t="shared" si="52"/>
        <v>0</v>
      </c>
      <c r="AT202" s="85">
        <f>SUM(SUMIF(コンシューマー!$B:$B,全体!$G202,コンシューマー!AO:AO),SUMIF(コマーシャル!$B:$B,全体!$G202,コマーシャル!AK:AK))</f>
        <v>0</v>
      </c>
      <c r="AU202" s="85">
        <f>SUM(SUMIF(コンシューマー!$B:$B,全体!$G202,コンシューマー!AP:AP),SUMIF(コマーシャル!$B:$B,全体!$G202,コマーシャル!AL:AL))</f>
        <v>0</v>
      </c>
      <c r="AV202" s="85">
        <f>SUM(SUMIF(コンシューマー!$B:$B,全体!$G202,コンシューマー!AQ:AQ),SUMIF(コマーシャル!$B:$B,全体!$G202,コマーシャル!AM:AM))</f>
        <v>0</v>
      </c>
      <c r="AW202" s="85">
        <f>SUM(SUMIF(コンシューマー!$B:$B,全体!$G202,コンシューマー!AR:AR),SUMIF(コマーシャル!$B:$B,全体!$G202,コマーシャル!AN:AN))</f>
        <v>0</v>
      </c>
      <c r="AX202" s="85">
        <f>SUM(SUMIF(コンシューマー!$B:$B,全体!$G202,コンシューマー!AS:AS),SUMIF(コマーシャル!$B:$B,全体!$G202,コマーシャル!AO:AO))</f>
        <v>0</v>
      </c>
      <c r="AY202" s="85">
        <f>SUM(SUMIF(コンシューマー!$B:$B,全体!$G202,コンシューマー!AT:AT),SUMIF(コマーシャル!$B:$B,全体!$G202,コマーシャル!AP:AP))</f>
        <v>0</v>
      </c>
    </row>
    <row r="203" spans="1:51" ht="18.75" outlineLevel="1">
      <c r="A203" s="42">
        <f>SUMIFS(SAP貼付!K:K,SAP貼付!C:C,全体!G203)</f>
        <v>0</v>
      </c>
      <c r="B203" s="42">
        <f>SUMIFS(ONE_08_Case貼付!D:D,ONE_08_Case貼付!A:A,IF(全体!G203="","-",全体!G203))</f>
        <v>900</v>
      </c>
      <c r="C203" s="46"/>
      <c r="D203" s="42">
        <f t="shared" si="53"/>
        <v>900</v>
      </c>
      <c r="E203" s="42" t="str">
        <f>IFERROR(D203-SUM(#REF!)," ")</f>
        <v xml:space="preserve"> </v>
      </c>
      <c r="G203" s="8" t="s">
        <v>259</v>
      </c>
      <c r="H203" s="8" t="str">
        <f>IFERROR(IF(MATCH($G203,コンシューマー!B:B,0),"Y"),"-")</f>
        <v>Y</v>
      </c>
      <c r="I203" s="8" t="str">
        <f>IFERROR(IF(MATCH($G203,コマーシャル!B:B,0),"Y"),"-")</f>
        <v>-</v>
      </c>
      <c r="J203" s="88">
        <f>SUMIF(コンシューマー!$B:$B,全体!$G203,コンシューマー!D:D)</f>
        <v>0</v>
      </c>
      <c r="K203" s="88">
        <f>SUMIF(コンシューマー!$B:$B,全体!$G203,コンシューマー!E:E)</f>
        <v>0</v>
      </c>
      <c r="L203" s="88">
        <f>SUMIF(コンシューマー!$B:$B,全体!$G203,コンシューマー!F:F)</f>
        <v>0</v>
      </c>
      <c r="M203" s="88">
        <f>SUMIF(コンシューマー!$B:$B,全体!$G203,コンシューマー!G:G)</f>
        <v>0</v>
      </c>
      <c r="N203" s="88">
        <f>SUMIF(コンシューマー!$B:$B,全体!$G203,コンシューマー!H:H)</f>
        <v>0</v>
      </c>
      <c r="O203" s="88">
        <f>SUMIF(コンシューマー!$B:$B,全体!$G203,コンシューマー!I:I)</f>
        <v>0</v>
      </c>
      <c r="P203" s="88">
        <f>SUMIF(コンシューマー!$B:$B,全体!$G203,コンシューマー!J:J)</f>
        <v>0</v>
      </c>
      <c r="Q203" s="88">
        <f>SUMIF(コンシューマー!$B:$B,全体!$G203,コンシューマー!K:K)</f>
        <v>0</v>
      </c>
      <c r="R203" s="88">
        <f>SUMIF(コンシューマー!$B:$B,全体!$G203,コンシューマー!L:L)</f>
        <v>0</v>
      </c>
      <c r="S203" s="88">
        <f>SUMIF(コンシューマー!$B:$B,全体!$G203,コンシューマー!M:M)</f>
        <v>0</v>
      </c>
      <c r="T203" s="88">
        <f>SUMIF(コンシューマー!$B:$B,全体!$G203,コンシューマー!N:N)</f>
        <v>0</v>
      </c>
      <c r="U203" s="88">
        <f>SUMIF(コンシューマー!$B:$B,全体!$G203,コンシューマー!O:O)</f>
        <v>0</v>
      </c>
      <c r="V203" s="88">
        <f>SUMIF(コンシューマー!$B:$B,全体!$G203,コンシューマー!P:P)</f>
        <v>0</v>
      </c>
      <c r="W203" s="88">
        <f>SUMIF(コンシューマー!$B:$B,全体!$G203,コンシューマー!Q:Q)</f>
        <v>277</v>
      </c>
      <c r="X203" s="88">
        <f>SUMIF(コンシューマー!$B:$B,全体!$G203,コンシューマー!R:R)</f>
        <v>155</v>
      </c>
      <c r="Y203" s="88">
        <f>SUMIF(コンシューマー!$B:$B,全体!$G203,コンシューマー!S:S)</f>
        <v>509</v>
      </c>
      <c r="Z203" s="88">
        <f>SUMIF(コンシューマー!$B:$B,全体!$G203,コンシューマー!T:T)</f>
        <v>974</v>
      </c>
      <c r="AA203" s="88">
        <f>SUMIF(コンシューマー!$B:$B,全体!$G203,コンシューマー!U:U)</f>
        <v>918</v>
      </c>
      <c r="AB203" s="88">
        <f>SUMIF(コンシューマー!$B:$B,全体!$G203,コンシューマー!V:V)</f>
        <v>375</v>
      </c>
      <c r="AC203" s="88">
        <f>SUMIF(コンシューマー!$B:$B,全体!$G203,コンシューマー!W:W)</f>
        <v>265</v>
      </c>
      <c r="AD203" s="88">
        <f>SUMIF(コンシューマー!$B:$B,全体!$G203,コンシューマー!X:X)</f>
        <v>165</v>
      </c>
      <c r="AE203" s="88">
        <f>SUMIF(コンシューマー!$B:$B,全体!$G203,コンシューマー!Y:Y)</f>
        <v>124</v>
      </c>
      <c r="AF203" s="88">
        <f>SUMIF(コンシューマー!$B:$B,全体!$G203,コンシューマー!Z:Z)</f>
        <v>255</v>
      </c>
      <c r="AG203" s="88">
        <f>SUMIF(コンシューマー!$B:$B,全体!$G203,コンシューマー!AA:AA)</f>
        <v>290</v>
      </c>
      <c r="AH203" s="88"/>
      <c r="AI203" s="47">
        <v>158</v>
      </c>
      <c r="AJ203" s="47"/>
      <c r="AK203" s="47">
        <v>7</v>
      </c>
      <c r="AL203" s="47">
        <v>54.193548387096776</v>
      </c>
      <c r="AM203" s="47">
        <v>0</v>
      </c>
      <c r="AN203" s="47">
        <v>9</v>
      </c>
      <c r="AO203" s="47">
        <v>9</v>
      </c>
      <c r="AP203" s="47">
        <v>0</v>
      </c>
      <c r="AQ203" s="47">
        <v>0</v>
      </c>
      <c r="AR203" s="47">
        <f>SUMIF(結果貼付!$A:$A,G203,結果貼付!$D:$D)</f>
        <v>0</v>
      </c>
      <c r="AS203" s="47">
        <f t="shared" si="52"/>
        <v>0</v>
      </c>
      <c r="AT203" s="85">
        <f>SUM(SUMIF(コンシューマー!$B:$B,全体!$G203,コンシューマー!AO:AO),SUMIF(コマーシャル!$B:$B,全体!$G203,コマーシャル!AK:AK))</f>
        <v>0</v>
      </c>
      <c r="AU203" s="85">
        <f>SUM(SUMIF(コンシューマー!$B:$B,全体!$G203,コンシューマー!AP:AP),SUMIF(コマーシャル!$B:$B,全体!$G203,コマーシャル!AL:AL))</f>
        <v>0</v>
      </c>
      <c r="AV203" s="85">
        <f>SUM(SUMIF(コンシューマー!$B:$B,全体!$G203,コンシューマー!AQ:AQ),SUMIF(コマーシャル!$B:$B,全体!$G203,コマーシャル!AM:AM))</f>
        <v>0</v>
      </c>
      <c r="AW203" s="85">
        <f>SUM(SUMIF(コンシューマー!$B:$B,全体!$G203,コンシューマー!AR:AR),SUMIF(コマーシャル!$B:$B,全体!$G203,コマーシャル!AN:AN))</f>
        <v>0</v>
      </c>
      <c r="AX203" s="85">
        <f>SUM(SUMIF(コンシューマー!$B:$B,全体!$G203,コンシューマー!AS:AS),SUMIF(コマーシャル!$B:$B,全体!$G203,コマーシャル!AO:AO))</f>
        <v>0</v>
      </c>
      <c r="AY203" s="85">
        <f>SUM(SUMIF(コンシューマー!$B:$B,全体!$G203,コンシューマー!AT:AT),SUMIF(コマーシャル!$B:$B,全体!$G203,コマーシャル!AP:AP))</f>
        <v>0</v>
      </c>
    </row>
    <row r="204" spans="1:51" ht="18.75" outlineLevel="1">
      <c r="A204" s="42"/>
      <c r="B204" s="42"/>
      <c r="C204" s="46"/>
      <c r="D204" s="42"/>
      <c r="E204" s="42"/>
      <c r="G204" s="8" t="s">
        <v>260</v>
      </c>
      <c r="H204" s="8" t="str">
        <f>IFERROR(IF(MATCH($G204,コンシューマー!B:B,0),"Y"),"-")</f>
        <v>Y</v>
      </c>
      <c r="I204" s="8" t="str">
        <f>IFERROR(IF(MATCH($G204,コマーシャル!B:B,0),"Y"),"-")</f>
        <v>Y</v>
      </c>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47">
        <v>33</v>
      </c>
      <c r="AJ204" s="47"/>
      <c r="AK204" s="47">
        <v>28</v>
      </c>
      <c r="AL204" s="47">
        <v>55.161290322580641</v>
      </c>
      <c r="AM204" s="47">
        <v>70.266666666666666</v>
      </c>
      <c r="AN204" s="47">
        <v>11</v>
      </c>
      <c r="AO204" s="47">
        <v>7</v>
      </c>
      <c r="AP204" s="47">
        <v>8</v>
      </c>
      <c r="AQ204" s="47">
        <v>18</v>
      </c>
      <c r="AR204" s="47">
        <f>SUMIF(結果貼付!$A:$A,G204,結果貼付!$D:$D)</f>
        <v>7</v>
      </c>
      <c r="AS204" s="47">
        <f t="shared" si="52"/>
        <v>15</v>
      </c>
      <c r="AT204" s="85">
        <f>SUM(SUMIF(コンシューマー!$B:$B,全体!$G204,コンシューマー!AO:AO),SUMIF(コマーシャル!$B:$B,全体!$G204,コマーシャル!AK:AK))</f>
        <v>23.35523848259982</v>
      </c>
      <c r="AU204" s="85">
        <f>SUM(SUMIF(コンシューマー!$B:$B,全体!$G204,コンシューマー!AP:AP),SUMIF(コマーシャル!$B:$B,全体!$G204,コマーシャル!AL:AL))</f>
        <v>27.426286179119781</v>
      </c>
      <c r="AV204" s="85">
        <f>SUM(SUMIF(コンシューマー!$B:$B,全体!$G204,コンシューマー!AQ:AQ),SUMIF(コマーシャル!$B:$B,全体!$G204,コマーシャル!AM:AM))</f>
        <v>23.700168410506208</v>
      </c>
      <c r="AW204" s="85">
        <f>SUM(SUMIF(コンシューマー!$B:$B,全体!$G204,コンシューマー!AR:AR),SUMIF(コマーシャル!$B:$B,全体!$G204,コマーシャル!AN:AN))</f>
        <v>23.291135385688964</v>
      </c>
      <c r="AX204" s="85">
        <f>SUM(SUMIF(コンシューマー!$B:$B,全体!$G204,コンシューマー!AS:AS),SUMIF(コマーシャル!$B:$B,全体!$G204,コマーシャル!AO:AO))</f>
        <v>20.578034818849947</v>
      </c>
      <c r="AY204" s="85">
        <f>SUM(SUMIF(コンシューマー!$B:$B,全体!$G204,コンシューマー!AT:AT),SUMIF(コマーシャル!$B:$B,全体!$G204,コマーシャル!AP:AP))</f>
        <v>20.419705331738061</v>
      </c>
    </row>
    <row r="205" spans="1:51" ht="18.75" outlineLevel="1">
      <c r="A205" s="42"/>
      <c r="B205" s="42"/>
      <c r="C205" s="46"/>
      <c r="D205" s="42"/>
      <c r="E205" s="42"/>
      <c r="G205" s="8" t="s">
        <v>261</v>
      </c>
      <c r="H205" s="8"/>
      <c r="I205" s="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47"/>
      <c r="AJ205" s="47"/>
      <c r="AK205" s="47"/>
      <c r="AL205" s="47"/>
      <c r="AM205" s="47"/>
      <c r="AN205" s="47"/>
      <c r="AO205" s="47"/>
      <c r="AP205" s="47"/>
      <c r="AQ205" s="47"/>
      <c r="AR205" s="47"/>
      <c r="AS205" s="47"/>
      <c r="AT205" s="85">
        <f>SUM(SUMIF(コンシューマー!$B:$B,全体!$G205,コンシューマー!AO:AO),SUMIF(コマーシャル!$B:$B,全体!$G205,コマーシャル!AK:AK))</f>
        <v>0</v>
      </c>
      <c r="AU205" s="85">
        <f>SUM(SUMIF(コンシューマー!$B:$B,全体!$G205,コンシューマー!AP:AP),SUMIF(コマーシャル!$B:$B,全体!$G205,コマーシャル!AL:AL))</f>
        <v>0</v>
      </c>
      <c r="AV205" s="85">
        <f>SUM(SUMIF(コンシューマー!$B:$B,全体!$G205,コンシューマー!AQ:AQ),SUMIF(コマーシャル!$B:$B,全体!$G205,コマーシャル!AM:AM))</f>
        <v>0</v>
      </c>
      <c r="AW205" s="85">
        <f>SUM(SUMIF(コンシューマー!$B:$B,全体!$G205,コンシューマー!AR:AR),SUMIF(コマーシャル!$B:$B,全体!$G205,コマーシャル!AN:AN))</f>
        <v>197</v>
      </c>
      <c r="AX205" s="85">
        <f>SUM(SUMIF(コンシューマー!$B:$B,全体!$G205,コンシューマー!AS:AS),SUMIF(コマーシャル!$B:$B,全体!$G205,コマーシャル!AO:AO))</f>
        <v>254.68965331465668</v>
      </c>
      <c r="AY205" s="85">
        <f>SUM(SUMIF(コンシューマー!$B:$B,全体!$G205,コンシューマー!AT:AT),SUMIF(コマーシャル!$B:$B,全体!$G205,コマーシャル!AP:AP))</f>
        <v>252.39560380357193</v>
      </c>
    </row>
    <row r="206" spans="1:51" ht="18.75" outlineLevel="1">
      <c r="A206" s="42"/>
      <c r="B206" s="42"/>
      <c r="C206" s="46"/>
      <c r="D206" s="42"/>
      <c r="E206" s="42"/>
      <c r="G206" s="8" t="s">
        <v>262</v>
      </c>
      <c r="H206" s="8"/>
      <c r="I206" s="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47"/>
      <c r="AJ206" s="47"/>
      <c r="AK206" s="47"/>
      <c r="AL206" s="47"/>
      <c r="AM206" s="47"/>
      <c r="AN206" s="47"/>
      <c r="AO206" s="47"/>
      <c r="AP206" s="47"/>
      <c r="AQ206" s="47"/>
      <c r="AR206" s="47"/>
      <c r="AS206" s="47"/>
      <c r="AT206" s="85">
        <f>SUM(SUMIF(コンシューマー!$B:$B,全体!$G206,コンシューマー!AO:AO),SUMIF(コマーシャル!$B:$B,全体!$G206,コマーシャル!AK:AK))</f>
        <v>0</v>
      </c>
      <c r="AU206" s="85">
        <f>SUM(SUMIF(コンシューマー!$B:$B,全体!$G206,コンシューマー!AP:AP),SUMIF(コマーシャル!$B:$B,全体!$G206,コマーシャル!AL:AL))</f>
        <v>0</v>
      </c>
      <c r="AV206" s="85">
        <f>SUM(SUMIF(コンシューマー!$B:$B,全体!$G206,コンシューマー!AQ:AQ),SUMIF(コマーシャル!$B:$B,全体!$G206,コマーシャル!AM:AM))</f>
        <v>0</v>
      </c>
      <c r="AW206" s="85">
        <f>SUM(SUMIF(コンシューマー!$B:$B,全体!$G206,コンシューマー!AR:AR),SUMIF(コマーシャル!$B:$B,全体!$G206,コマーシャル!AN:AN))</f>
        <v>98</v>
      </c>
      <c r="AX206" s="85">
        <f>SUM(SUMIF(コンシューマー!$B:$B,全体!$G206,コンシューマー!AS:AS),SUMIF(コマーシャル!$B:$B,全体!$G206,コマーシャル!AO:AO))</f>
        <v>169.79310220977112</v>
      </c>
      <c r="AY206" s="85">
        <f>SUM(SUMIF(コンシューマー!$B:$B,全体!$G206,コンシューマー!AT:AT),SUMIF(コマーシャル!$B:$B,全体!$G206,コマーシャル!AP:AP))</f>
        <v>168.26373586904796</v>
      </c>
    </row>
    <row r="207" spans="1:51" ht="18.75" outlineLevel="1">
      <c r="A207" s="42">
        <f>SUMIFS(SAP貼付!K:K,SAP貼付!C:C,全体!G207)</f>
        <v>273</v>
      </c>
      <c r="B207" s="42">
        <f>SUMIFS(ONE_08_Case貼付!D:D,ONE_08_Case貼付!A:A,IF(全体!G207="","-",全体!G207))</f>
        <v>0</v>
      </c>
      <c r="C207" s="46"/>
      <c r="D207" s="42">
        <f t="shared" si="53"/>
        <v>273</v>
      </c>
      <c r="E207" s="42" t="str">
        <f>IFERROR(D207-SUM(#REF!)," ")</f>
        <v xml:space="preserve"> </v>
      </c>
      <c r="G207" s="8" t="s">
        <v>263</v>
      </c>
      <c r="H207" s="8" t="str">
        <f>IFERROR(IF(MATCH($G207,コンシューマー!B:B,0),"Y"),"-")</f>
        <v>Y</v>
      </c>
      <c r="I207" s="8" t="str">
        <f>IFERROR(IF(MATCH($G207,コマーシャル!B:B,0),"Y"),"-")</f>
        <v>-</v>
      </c>
      <c r="J207" s="47">
        <f>SUMIF(コンシューマー!$B:$B,全体!$G207,コンシューマー!D:D)</f>
        <v>295</v>
      </c>
      <c r="K207" s="47">
        <f>SUMIF(コンシューマー!$B:$B,全体!$G207,コンシューマー!E:E)</f>
        <v>386</v>
      </c>
      <c r="L207" s="47">
        <f>SUMIF(コンシューマー!$B:$B,全体!$G207,コンシューマー!F:F)</f>
        <v>492</v>
      </c>
      <c r="M207" s="47">
        <f>SUMIF(コンシューマー!$B:$B,全体!$G207,コンシューマー!G:G)</f>
        <v>717</v>
      </c>
      <c r="N207" s="47">
        <f>SUMIF(コンシューマー!$B:$B,全体!$G207,コンシューマー!H:H)</f>
        <v>822</v>
      </c>
      <c r="O207" s="47">
        <f>SUMIF(コンシューマー!$B:$B,全体!$G207,コンシューマー!I:I)</f>
        <v>859</v>
      </c>
      <c r="P207" s="47">
        <f>SUMIF(コンシューマー!$B:$B,全体!$G207,コンシューマー!J:J)</f>
        <v>613</v>
      </c>
      <c r="Q207" s="47">
        <f>SUMIF(コンシューマー!$B:$B,全体!$G207,コンシューマー!K:K)</f>
        <v>449</v>
      </c>
      <c r="R207" s="47">
        <f>SUMIF(コンシューマー!$B:$B,全体!$G207,コンシューマー!L:L)</f>
        <v>530</v>
      </c>
      <c r="S207" s="47">
        <f>SUMIF(コンシューマー!$B:$B,全体!$G207,コンシューマー!M:M)</f>
        <v>534</v>
      </c>
      <c r="T207" s="47">
        <f>SUMIF(コンシューマー!$B:$B,全体!$G207,コンシューマー!N:N)</f>
        <v>261</v>
      </c>
      <c r="U207" s="47">
        <f>SUMIF(コンシューマー!$B:$B,全体!$G207,コンシューマー!O:O)</f>
        <v>362</v>
      </c>
      <c r="V207" s="47">
        <f>SUMIF(コンシューマー!$B:$B,全体!$G207,コンシューマー!P:P)</f>
        <v>179</v>
      </c>
      <c r="W207" s="47">
        <f>SUMIF(コンシューマー!$B:$B,全体!$G207,コンシューマー!Q:Q)</f>
        <v>221</v>
      </c>
      <c r="X207" s="47">
        <f>SUMIF(コンシューマー!$B:$B,全体!$G207,コンシューマー!R:R)</f>
        <v>301</v>
      </c>
      <c r="Y207" s="47">
        <f>SUMIF(コンシューマー!$B:$B,全体!$G207,コンシューマー!S:S)</f>
        <v>219</v>
      </c>
      <c r="Z207" s="47">
        <f>SUMIF(コンシューマー!$B:$B,全体!$G207,コンシューマー!T:T)</f>
        <v>328</v>
      </c>
      <c r="AA207" s="47">
        <f>SUMIF(コンシューマー!$B:$B,全体!$G207,コンシューマー!U:U)</f>
        <v>321</v>
      </c>
      <c r="AB207" s="47">
        <f>SUMIF(コンシューマー!$B:$B,全体!$G207,コンシューマー!V:V)</f>
        <v>367</v>
      </c>
      <c r="AC207" s="47">
        <f>SUMIF(コンシューマー!$B:$B,全体!$G207,コンシューマー!W:W)</f>
        <v>162</v>
      </c>
      <c r="AD207" s="47">
        <f>SUMIF(コンシューマー!$B:$B,全体!$G207,コンシューマー!X:X)</f>
        <v>82</v>
      </c>
      <c r="AE207" s="47">
        <f>SUMIF(コンシューマー!$B:$B,全体!$G207,コンシューマー!Y:Y)</f>
        <v>14</v>
      </c>
      <c r="AF207" s="47">
        <f>SUMIF(コンシューマー!$B:$B,全体!$G207,コンシューマー!Z:Z)</f>
        <v>12</v>
      </c>
      <c r="AG207" s="47">
        <f>SUMIF(コンシューマー!$B:$B,全体!$G207,コンシューマー!AA:AA)</f>
        <v>9</v>
      </c>
      <c r="AH207" s="47"/>
      <c r="AI207" s="47">
        <v>8</v>
      </c>
      <c r="AJ207" s="47"/>
      <c r="AK207" s="47">
        <v>0</v>
      </c>
      <c r="AL207" s="47">
        <v>0</v>
      </c>
      <c r="AM207" s="47">
        <v>0</v>
      </c>
      <c r="AN207" s="47">
        <v>0</v>
      </c>
      <c r="AO207" s="47">
        <v>0</v>
      </c>
      <c r="AP207" s="47">
        <v>0</v>
      </c>
      <c r="AQ207" s="47">
        <v>0</v>
      </c>
      <c r="AR207" s="47">
        <f>SUMIF(結果貼付!$A:$A,G207,結果貼付!$D:$D)</f>
        <v>0</v>
      </c>
      <c r="AS207" s="47">
        <f t="shared" si="52"/>
        <v>0</v>
      </c>
      <c r="AT207" s="85">
        <f>SUM(SUMIF(コンシューマー!$B:$B,全体!$G207,コンシューマー!AO:AO),SUMIF(コマーシャル!$B:$B,全体!$G207,コマーシャル!AK:AK))</f>
        <v>0</v>
      </c>
      <c r="AU207" s="85">
        <f>SUM(SUMIF(コンシューマー!$B:$B,全体!$G207,コンシューマー!AP:AP),SUMIF(コマーシャル!$B:$B,全体!$G207,コマーシャル!AL:AL))</f>
        <v>0</v>
      </c>
      <c r="AV207" s="85">
        <f>SUM(SUMIF(コンシューマー!$B:$B,全体!$G207,コンシューマー!AQ:AQ),SUMIF(コマーシャル!$B:$B,全体!$G207,コマーシャル!AM:AM))</f>
        <v>0</v>
      </c>
      <c r="AW207" s="85">
        <f>SUM(SUMIF(コンシューマー!$B:$B,全体!$G207,コンシューマー!AR:AR),SUMIF(コマーシャル!$B:$B,全体!$G207,コマーシャル!AN:AN))</f>
        <v>0</v>
      </c>
      <c r="AX207" s="85">
        <f>SUM(SUMIF(コンシューマー!$B:$B,全体!$G207,コンシューマー!AS:AS),SUMIF(コマーシャル!$B:$B,全体!$G207,コマーシャル!AO:AO))</f>
        <v>0</v>
      </c>
      <c r="AY207" s="85">
        <f>SUM(SUMIF(コンシューマー!$B:$B,全体!$G207,コンシューマー!AT:AT),SUMIF(コマーシャル!$B:$B,全体!$G207,コマーシャル!AP:AP))</f>
        <v>0</v>
      </c>
    </row>
    <row r="208" spans="1:51" ht="18.75" outlineLevel="1">
      <c r="A208" s="42">
        <f>SUMIFS(SAP貼付!K:K,SAP貼付!C:C,全体!G208)</f>
        <v>0</v>
      </c>
      <c r="B208" s="42">
        <f>SUMIFS(ONE_08_Case貼付!D:D,ONE_08_Case貼付!A:A,IF(全体!G208="","-",全体!G208))</f>
        <v>3920</v>
      </c>
      <c r="C208" s="46"/>
      <c r="D208" s="42">
        <f>SUM(A208:C208)</f>
        <v>3920</v>
      </c>
      <c r="E208" s="42" t="str">
        <f>IFERROR(D208-SUM(#REF!)," ")</f>
        <v xml:space="preserve"> </v>
      </c>
      <c r="G208" s="8" t="s">
        <v>264</v>
      </c>
      <c r="H208" s="8" t="str">
        <f>IFERROR(IF(MATCH($G208,コンシューマー!B:B,0),"Y"),"-")</f>
        <v>Y</v>
      </c>
      <c r="I208" s="8" t="str">
        <f>IFERROR(IF(MATCH($G208,コマーシャル!B:B,0),"Y"),"-")</f>
        <v>-</v>
      </c>
      <c r="J208" s="47">
        <f>SUMIF(コンシューマー!$B:$B,全体!$G208,コンシューマー!D:D)</f>
        <v>0</v>
      </c>
      <c r="K208" s="47">
        <f>SUMIF(コンシューマー!$B:$B,全体!$G208,コンシューマー!E:E)</f>
        <v>0</v>
      </c>
      <c r="L208" s="47">
        <f>SUMIF(コンシューマー!$B:$B,全体!$G208,コンシューマー!F:F)</f>
        <v>0</v>
      </c>
      <c r="M208" s="47">
        <f>SUMIF(コンシューマー!$B:$B,全体!$G208,コンシューマー!G:G)</f>
        <v>0</v>
      </c>
      <c r="N208" s="47">
        <f>SUMIF(コンシューマー!$B:$B,全体!$G208,コンシューマー!H:H)</f>
        <v>0</v>
      </c>
      <c r="O208" s="47">
        <f>SUMIF(コンシューマー!$B:$B,全体!$G208,コンシューマー!I:I)</f>
        <v>0</v>
      </c>
      <c r="P208" s="47">
        <f>SUMIF(コンシューマー!$B:$B,全体!$G208,コンシューマー!J:J)</f>
        <v>0</v>
      </c>
      <c r="Q208" s="47">
        <f>SUMIF(コンシューマー!$B:$B,全体!$G208,コンシューマー!K:K)</f>
        <v>0</v>
      </c>
      <c r="R208" s="47">
        <f>SUMIF(コンシューマー!$B:$B,全体!$G208,コンシューマー!L:L)</f>
        <v>0</v>
      </c>
      <c r="S208" s="47">
        <f>SUMIF(コンシューマー!$B:$B,全体!$G208,コンシューマー!M:M)</f>
        <v>0</v>
      </c>
      <c r="T208" s="47">
        <f>SUMIF(コンシューマー!$B:$B,全体!$G208,コンシューマー!N:N)</f>
        <v>0</v>
      </c>
      <c r="U208" s="47">
        <f>SUMIF(コンシューマー!$B:$B,全体!$G208,コンシューマー!O:O)</f>
        <v>0</v>
      </c>
      <c r="V208" s="47">
        <f>SUMIF(コンシューマー!$B:$B,全体!$G208,コンシューマー!P:P)</f>
        <v>0</v>
      </c>
      <c r="W208" s="47">
        <f>SUMIF(コンシューマー!$B:$B,全体!$G208,コンシューマー!Q:Q)</f>
        <v>0</v>
      </c>
      <c r="X208" s="47">
        <f>SUMIF(コンシューマー!$B:$B,全体!$G208,コンシューマー!R:R)</f>
        <v>0</v>
      </c>
      <c r="Y208" s="47">
        <f>SUMIF(コンシューマー!$B:$B,全体!$G208,コンシューマー!S:S)</f>
        <v>0</v>
      </c>
      <c r="Z208" s="47">
        <f>SUMIF(コンシューマー!$B:$B,全体!$G208,コンシューマー!T:T)</f>
        <v>0</v>
      </c>
      <c r="AA208" s="47">
        <f>SUMIF(コンシューマー!$B:$B,全体!$G208,コンシューマー!U:U)</f>
        <v>0</v>
      </c>
      <c r="AB208" s="47">
        <f>SUMIF(コンシューマー!$B:$B,全体!$G208,コンシューマー!V:V)</f>
        <v>0</v>
      </c>
      <c r="AC208" s="47">
        <f>SUMIF(コンシューマー!$B:$B,全体!$G208,コンシューマー!W:W)</f>
        <v>0</v>
      </c>
      <c r="AD208" s="47">
        <f>SUMIF(コンシューマー!$B:$B,全体!$G208,コンシューマー!X:X)</f>
        <v>0</v>
      </c>
      <c r="AE208" s="47">
        <f>SUMIF(コンシューマー!$B:$B,全体!$G208,コンシューマー!Y:Y)</f>
        <v>258</v>
      </c>
      <c r="AF208" s="47">
        <f>SUMIF(コンシューマー!$B:$B,全体!$G208,コンシューマー!Z:Z)</f>
        <v>216</v>
      </c>
      <c r="AG208" s="47">
        <f>SUMIF(コンシューマー!$B:$B,全体!$G208,コンシューマー!AA:AA)</f>
        <v>219</v>
      </c>
      <c r="AH208" s="47"/>
      <c r="AI208" s="47">
        <v>120</v>
      </c>
      <c r="AJ208" s="47"/>
      <c r="AK208" s="47">
        <v>111</v>
      </c>
      <c r="AL208" s="47">
        <v>180.96774193548387</v>
      </c>
      <c r="AM208" s="47">
        <v>460.86666666666667</v>
      </c>
      <c r="AN208" s="47">
        <v>52</v>
      </c>
      <c r="AO208" s="47">
        <v>54</v>
      </c>
      <c r="AP208" s="47">
        <v>45</v>
      </c>
      <c r="AQ208" s="47">
        <v>83</v>
      </c>
      <c r="AR208" s="47">
        <f>SUMIF(結果貼付!$A:$A,G208,結果貼付!$D:$D)</f>
        <v>17</v>
      </c>
      <c r="AS208" s="47">
        <f t="shared" si="52"/>
        <v>36.428571428571423</v>
      </c>
      <c r="AT208" s="85">
        <f>SUM(SUMIF(コンシューマー!$B:$B,全体!$G208,コンシューマー!AO:AO),SUMIF(コマーシャル!$B:$B,全体!$G208,コマーシャル!AK:AK))</f>
        <v>36.028799999999997</v>
      </c>
      <c r="AU208" s="85">
        <f>SUM(SUMIF(コンシューマー!$B:$B,全体!$G208,コンシューマー!AP:AP),SUMIF(コマーシャル!$B:$B,全体!$G208,コマーシャル!AL:AL))</f>
        <v>43.234559999999995</v>
      </c>
      <c r="AV208" s="85">
        <f>SUM(SUMIF(コンシューマー!$B:$B,全体!$G208,コンシューマー!AQ:AQ),SUMIF(コマーシャル!$B:$B,全体!$G208,コマーシャル!AM:AM))</f>
        <v>36.639326444933424</v>
      </c>
      <c r="AW208" s="85">
        <f>SUM(SUMIF(コンシューマー!$B:$B,全体!$G208,コンシューマー!AR:AR),SUMIF(コマーシャル!$B:$B,全体!$G208,コマーシャル!AN:AN))</f>
        <v>35.915337430649309</v>
      </c>
      <c r="AX208" s="85">
        <f>SUM(SUMIF(コンシューマー!$B:$B,全体!$G208,コンシューマー!AS:AS),SUMIF(コマーシャル!$B:$B,全体!$G208,コマーシャル!AO:AO))</f>
        <v>31.113145710513553</v>
      </c>
      <c r="AY208" s="85">
        <f>SUM(SUMIF(コンシューマー!$B:$B,全体!$G208,コンシューマー!AT:AT),SUMIF(コマーシャル!$B:$B,全体!$G208,コマーシャル!AP:AP))</f>
        <v>30.832902301420951</v>
      </c>
    </row>
    <row r="209" spans="1:52" ht="18.75" outlineLevel="1">
      <c r="A209" s="42">
        <f>SUMIFS(SAP貼付!K:K,SAP貼付!C:C,全体!G209)</f>
        <v>922</v>
      </c>
      <c r="B209" s="42">
        <f>SUMIFS(ONE_08_Case貼付!D:D,ONE_08_Case貼付!A:A,IF(全体!G209="","-",全体!G209))</f>
        <v>0</v>
      </c>
      <c r="C209" s="46"/>
      <c r="D209" s="42">
        <f t="shared" si="53"/>
        <v>922</v>
      </c>
      <c r="E209" s="42" t="str">
        <f>IFERROR(D209-SUM(#REF!)," ")</f>
        <v xml:space="preserve"> </v>
      </c>
      <c r="G209" s="8" t="s">
        <v>265</v>
      </c>
      <c r="H209" s="8" t="str">
        <f>IFERROR(IF(MATCH($G209,コンシューマー!B:B,0),"Y"),"-")</f>
        <v>Y</v>
      </c>
      <c r="I209" s="8" t="str">
        <f>IFERROR(IF(MATCH($G209,コマーシャル!B:B,0),"Y"),"-")</f>
        <v>-</v>
      </c>
      <c r="J209" s="47">
        <f>SUMIF(コンシューマー!$B:$B,全体!$G209,コンシューマー!D:D)</f>
        <v>73</v>
      </c>
      <c r="K209" s="47">
        <f>SUMIF(コンシューマー!$B:$B,全体!$G209,コンシューマー!E:E)</f>
        <v>101</v>
      </c>
      <c r="L209" s="47">
        <f>SUMIF(コンシューマー!$B:$B,全体!$G209,コンシューマー!F:F)</f>
        <v>88</v>
      </c>
      <c r="M209" s="47">
        <f>SUMIF(コンシューマー!$B:$B,全体!$G209,コンシューマー!G:G)</f>
        <v>92</v>
      </c>
      <c r="N209" s="47">
        <f>SUMIF(コンシューマー!$B:$B,全体!$G209,コンシューマー!H:H)</f>
        <v>145</v>
      </c>
      <c r="O209" s="47">
        <f>SUMIF(コンシューマー!$B:$B,全体!$G209,コンシューマー!I:I)</f>
        <v>112</v>
      </c>
      <c r="P209" s="47">
        <f>SUMIF(コンシューマー!$B:$B,全体!$G209,コンシューマー!J:J)</f>
        <v>72</v>
      </c>
      <c r="Q209" s="47">
        <f>SUMIF(コンシューマー!$B:$B,全体!$G209,コンシューマー!K:K)</f>
        <v>80</v>
      </c>
      <c r="R209" s="47">
        <f>SUMIF(コンシューマー!$B:$B,全体!$G209,コンシューマー!L:L)</f>
        <v>68</v>
      </c>
      <c r="S209" s="47">
        <f>SUMIF(コンシューマー!$B:$B,全体!$G209,コンシューマー!M:M)</f>
        <v>70</v>
      </c>
      <c r="T209" s="47">
        <f>SUMIF(コンシューマー!$B:$B,全体!$G209,コンシューマー!N:N)</f>
        <v>51</v>
      </c>
      <c r="U209" s="47">
        <f>SUMIF(コンシューマー!$B:$B,全体!$G209,コンシューマー!O:O)</f>
        <v>66</v>
      </c>
      <c r="V209" s="47">
        <f>SUMIF(コンシューマー!$B:$B,全体!$G209,コンシューマー!P:P)</f>
        <v>70</v>
      </c>
      <c r="W209" s="47">
        <f>SUMIF(コンシューマー!$B:$B,全体!$G209,コンシューマー!Q:Q)</f>
        <v>43</v>
      </c>
      <c r="X209" s="47">
        <f>SUMIF(コンシューマー!$B:$B,全体!$G209,コンシューマー!R:R)</f>
        <v>67</v>
      </c>
      <c r="Y209" s="47">
        <f>SUMIF(コンシューマー!$B:$B,全体!$G209,コンシューマー!S:S)</f>
        <v>86</v>
      </c>
      <c r="Z209" s="47">
        <f>SUMIF(コンシューマー!$B:$B,全体!$G209,コンシューマー!T:T)</f>
        <v>93</v>
      </c>
      <c r="AA209" s="47">
        <f>SUMIF(コンシューマー!$B:$B,全体!$G209,コンシューマー!U:U)</f>
        <v>122</v>
      </c>
      <c r="AB209" s="47">
        <f>SUMIF(コンシューマー!$B:$B,全体!$G209,コンシューマー!V:V)</f>
        <v>153</v>
      </c>
      <c r="AC209" s="47">
        <f>SUMIF(コンシューマー!$B:$B,全体!$G209,コンシューマー!W:W)</f>
        <v>133</v>
      </c>
      <c r="AD209" s="47">
        <f>SUMIF(コンシューマー!$B:$B,全体!$G209,コンシューマー!X:X)</f>
        <v>57</v>
      </c>
      <c r="AE209" s="47">
        <f>SUMIF(コンシューマー!$B:$B,全体!$G209,コンシューマー!Y:Y)</f>
        <v>32</v>
      </c>
      <c r="AF209" s="47">
        <f>SUMIF(コンシューマー!$B:$B,全体!$G209,コンシューマー!Z:Z)</f>
        <v>40</v>
      </c>
      <c r="AG209" s="47">
        <f>SUMIF(コンシューマー!$B:$B,全体!$G209,コンシューマー!AA:AA)</f>
        <v>47</v>
      </c>
      <c r="AH209" s="47"/>
      <c r="AI209" s="47">
        <v>27</v>
      </c>
      <c r="AJ209" s="47"/>
      <c r="AK209" s="47">
        <v>0</v>
      </c>
      <c r="AL209" s="47">
        <v>0</v>
      </c>
      <c r="AM209" s="47">
        <v>0</v>
      </c>
      <c r="AN209" s="47">
        <v>0</v>
      </c>
      <c r="AO209" s="47">
        <v>0</v>
      </c>
      <c r="AP209" s="47">
        <v>0</v>
      </c>
      <c r="AQ209" s="47">
        <v>0</v>
      </c>
      <c r="AR209" s="47">
        <f>SUMIF(結果貼付!$A:$A,G209,結果貼付!$D:$D)</f>
        <v>0</v>
      </c>
      <c r="AS209" s="47">
        <f t="shared" si="52"/>
        <v>0</v>
      </c>
      <c r="AT209" s="85">
        <f>SUM(SUMIF(コンシューマー!$B:$B,全体!$G209,コンシューマー!AO:AO),SUMIF(コマーシャル!$B:$B,全体!$G209,コマーシャル!AK:AK))</f>
        <v>0</v>
      </c>
      <c r="AU209" s="85">
        <f>SUM(SUMIF(コンシューマー!$B:$B,全体!$G209,コンシューマー!AP:AP),SUMIF(コマーシャル!$B:$B,全体!$G209,コマーシャル!AL:AL))</f>
        <v>0</v>
      </c>
      <c r="AV209" s="85">
        <f>SUM(SUMIF(コンシューマー!$B:$B,全体!$G209,コンシューマー!AQ:AQ),SUMIF(コマーシャル!$B:$B,全体!$G209,コマーシャル!AM:AM))</f>
        <v>0</v>
      </c>
      <c r="AW209" s="85">
        <f>SUM(SUMIF(コンシューマー!$B:$B,全体!$G209,コンシューマー!AR:AR),SUMIF(コマーシャル!$B:$B,全体!$G209,コマーシャル!AN:AN))</f>
        <v>0</v>
      </c>
      <c r="AX209" s="85">
        <f>SUM(SUMIF(コンシューマー!$B:$B,全体!$G209,コンシューマー!AS:AS),SUMIF(コマーシャル!$B:$B,全体!$G209,コマーシャル!AO:AO))</f>
        <v>0</v>
      </c>
      <c r="AY209" s="85">
        <f>SUM(SUMIF(コンシューマー!$B:$B,全体!$G209,コンシューマー!AT:AT),SUMIF(コマーシャル!$B:$B,全体!$G209,コマーシャル!AP:AP))</f>
        <v>0</v>
      </c>
    </row>
    <row r="210" spans="1:52" ht="18.75" outlineLevel="1">
      <c r="A210" s="42">
        <f>SUMIFS(SAP貼付!K:K,SAP貼付!C:C,全体!G210)</f>
        <v>0</v>
      </c>
      <c r="B210" s="42">
        <f>SUMIFS(ONE_08_Case貼付!D:D,ONE_08_Case貼付!A:A,IF(全体!G210="","-",全体!G210))</f>
        <v>3600</v>
      </c>
      <c r="C210" s="46"/>
      <c r="D210" s="42">
        <f>SUM(A210:C210)</f>
        <v>3600</v>
      </c>
      <c r="E210" s="42" t="str">
        <f>IFERROR(D210-SUM(#REF!)," ")</f>
        <v xml:space="preserve"> </v>
      </c>
      <c r="G210" s="8" t="s">
        <v>266</v>
      </c>
      <c r="H210" s="8" t="str">
        <f>IFERROR(IF(MATCH($G210,コンシューマー!B:B,0),"Y"),"-")</f>
        <v>Y</v>
      </c>
      <c r="I210" s="8" t="str">
        <f>IFERROR(IF(MATCH($G210,コマーシャル!B:B,0),"Y"),"-")</f>
        <v>-</v>
      </c>
      <c r="J210" s="47">
        <f>SUMIF(コンシューマー!$B:$B,全体!$G210,コンシューマー!D:D)</f>
        <v>0</v>
      </c>
      <c r="K210" s="47">
        <f>SUMIF(コンシューマー!$B:$B,全体!$G210,コンシューマー!E:E)</f>
        <v>0</v>
      </c>
      <c r="L210" s="47">
        <f>SUMIF(コンシューマー!$B:$B,全体!$G210,コンシューマー!F:F)</f>
        <v>0</v>
      </c>
      <c r="M210" s="47">
        <f>SUMIF(コンシューマー!$B:$B,全体!$G210,コンシューマー!G:G)</f>
        <v>0</v>
      </c>
      <c r="N210" s="47">
        <f>SUMIF(コンシューマー!$B:$B,全体!$G210,コンシューマー!H:H)</f>
        <v>0</v>
      </c>
      <c r="O210" s="47">
        <f>SUMIF(コンシューマー!$B:$B,全体!$G210,コンシューマー!I:I)</f>
        <v>0</v>
      </c>
      <c r="P210" s="47">
        <f>SUMIF(コンシューマー!$B:$B,全体!$G210,コンシューマー!J:J)</f>
        <v>0</v>
      </c>
      <c r="Q210" s="47">
        <f>SUMIF(コンシューマー!$B:$B,全体!$G210,コンシューマー!K:K)</f>
        <v>0</v>
      </c>
      <c r="R210" s="47">
        <f>SUMIF(コンシューマー!$B:$B,全体!$G210,コンシューマー!L:L)</f>
        <v>0</v>
      </c>
      <c r="S210" s="47">
        <f>SUMIF(コンシューマー!$B:$B,全体!$G210,コンシューマー!M:M)</f>
        <v>0</v>
      </c>
      <c r="T210" s="47">
        <f>SUMIF(コンシューマー!$B:$B,全体!$G210,コンシューマー!N:N)</f>
        <v>0</v>
      </c>
      <c r="U210" s="47">
        <f>SUMIF(コンシューマー!$B:$B,全体!$G210,コンシューマー!O:O)</f>
        <v>0</v>
      </c>
      <c r="V210" s="47">
        <f>SUMIF(コンシューマー!$B:$B,全体!$G210,コンシューマー!P:P)</f>
        <v>0</v>
      </c>
      <c r="W210" s="47">
        <f>SUMIF(コンシューマー!$B:$B,全体!$G210,コンシューマー!Q:Q)</f>
        <v>271</v>
      </c>
      <c r="X210" s="47">
        <f>SUMIF(コンシューマー!$B:$B,全体!$G210,コンシューマー!R:R)</f>
        <v>823</v>
      </c>
      <c r="Y210" s="47">
        <f>SUMIF(コンシューマー!$B:$B,全体!$G210,コンシューマー!S:S)</f>
        <v>0</v>
      </c>
      <c r="Z210" s="47">
        <f>SUMIF(コンシューマー!$B:$B,全体!$G210,コンシューマー!T:T)</f>
        <v>23</v>
      </c>
      <c r="AA210" s="47">
        <f>SUMIF(コンシューマー!$B:$B,全体!$G210,コンシューマー!U:U)</f>
        <v>0</v>
      </c>
      <c r="AB210" s="47">
        <f>SUMIF(コンシューマー!$B:$B,全体!$G210,コンシューマー!V:V)</f>
        <v>0</v>
      </c>
      <c r="AC210" s="47">
        <f>SUMIF(コンシューマー!$B:$B,全体!$G210,コンシューマー!W:W)</f>
        <v>0</v>
      </c>
      <c r="AD210" s="47">
        <f>SUMIF(コンシューマー!$B:$B,全体!$G210,コンシューマー!X:X)</f>
        <v>0</v>
      </c>
      <c r="AE210" s="47">
        <f>SUMIF(コンシューマー!$B:$B,全体!$G210,コンシューマー!Y:Y)</f>
        <v>0</v>
      </c>
      <c r="AF210" s="47">
        <f>SUMIF(コンシューマー!$B:$B,全体!$G210,コンシューマー!Z:Z)</f>
        <v>217</v>
      </c>
      <c r="AG210" s="47">
        <f>SUMIF(コンシューマー!$B:$B,全体!$G210,コンシューマー!AA:AA)</f>
        <v>259</v>
      </c>
      <c r="AH210" s="47"/>
      <c r="AI210" s="47">
        <v>127</v>
      </c>
      <c r="AJ210" s="47"/>
      <c r="AK210" s="47">
        <v>99</v>
      </c>
      <c r="AL210" s="47">
        <v>295.16129032258061</v>
      </c>
      <c r="AM210" s="47">
        <v>202.53333333333333</v>
      </c>
      <c r="AN210" s="47">
        <v>38</v>
      </c>
      <c r="AO210" s="47">
        <v>30</v>
      </c>
      <c r="AP210" s="47">
        <v>12</v>
      </c>
      <c r="AQ210" s="47">
        <v>2</v>
      </c>
      <c r="AR210" s="47">
        <f>SUMIF(結果貼付!$A:$A,G210,結果貼付!$D:$D)</f>
        <v>2</v>
      </c>
      <c r="AS210" s="47">
        <f t="shared" si="52"/>
        <v>4.2857142857142856</v>
      </c>
      <c r="AT210" s="85">
        <f>SUM(SUMIF(コンシューマー!$B:$B,全体!$G210,コンシューマー!AO:AO),SUMIF(コマーシャル!$B:$B,全体!$G210,コマーシャル!AK:AK))</f>
        <v>25.019999999999996</v>
      </c>
      <c r="AU210" s="85">
        <f>SUM(SUMIF(コンシューマー!$B:$B,全体!$G210,コンシューマー!AP:AP),SUMIF(コマーシャル!$B:$B,全体!$G210,コマーシャル!AL:AL))</f>
        <v>25</v>
      </c>
      <c r="AV210" s="85">
        <f>SUM(SUMIF(コンシューマー!$B:$B,全体!$G210,コンシューマー!AQ:AQ),SUMIF(コマーシャル!$B:$B,全体!$G210,コマーシャル!AM:AM))</f>
        <v>0</v>
      </c>
      <c r="AW210" s="85">
        <f>SUM(SUMIF(コンシューマー!$B:$B,全体!$G210,コンシューマー!AR:AR),SUMIF(コマーシャル!$B:$B,全体!$G210,コマーシャル!AN:AN))</f>
        <v>0</v>
      </c>
      <c r="AX210" s="85">
        <f>SUM(SUMIF(コンシューマー!$B:$B,全体!$G210,コンシューマー!AS:AS),SUMIF(コマーシャル!$B:$B,全体!$G210,コマーシャル!AO:AO))</f>
        <v>0</v>
      </c>
      <c r="AY210" s="85">
        <f>SUM(SUMIF(コンシューマー!$B:$B,全体!$G210,コンシューマー!AT:AT),SUMIF(コマーシャル!$B:$B,全体!$G210,コマーシャル!AP:AP))</f>
        <v>0</v>
      </c>
      <c r="AZ210" s="11" t="s">
        <v>267</v>
      </c>
    </row>
    <row r="211" spans="1:52" ht="18.75" outlineLevel="1">
      <c r="A211" s="42">
        <f>SUMIFS(SAP貼付!K:K,SAP貼付!C:C,全体!G211)</f>
        <v>462</v>
      </c>
      <c r="B211" s="42">
        <f>SUMIFS(ONE_08_Case貼付!D:D,ONE_08_Case貼付!A:A,IF(全体!G211="","-",全体!G211))</f>
        <v>2400</v>
      </c>
      <c r="C211" s="46"/>
      <c r="D211" s="42">
        <f t="shared" si="53"/>
        <v>2862</v>
      </c>
      <c r="E211" s="42" t="str">
        <f>IFERROR(D211-SUM(#REF!)," ")</f>
        <v xml:space="preserve"> </v>
      </c>
      <c r="G211" s="8" t="s">
        <v>268</v>
      </c>
      <c r="H211" s="8" t="str">
        <f>IFERROR(IF(MATCH($G211,コンシューマー!B:B,0),"Y"),"-")</f>
        <v>Y</v>
      </c>
      <c r="I211" s="8" t="str">
        <f>IFERROR(IF(MATCH($G211,コマーシャル!B:B,0),"Y"),"-")</f>
        <v>Y</v>
      </c>
      <c r="J211" s="47">
        <f>SUMIF(コンシューマー!$B:$B,全体!$G211,コンシューマー!D:D)</f>
        <v>316</v>
      </c>
      <c r="K211" s="47">
        <f>SUMIF(コンシューマー!$B:$B,全体!$G211,コンシューマー!E:E)</f>
        <v>317</v>
      </c>
      <c r="L211" s="47">
        <f>SUMIF(コンシューマー!$B:$B,全体!$G211,コンシューマー!F:F)</f>
        <v>296</v>
      </c>
      <c r="M211" s="47">
        <f>SUMIF(コンシューマー!$B:$B,全体!$G211,コンシューマー!G:G)</f>
        <v>298</v>
      </c>
      <c r="N211" s="47">
        <f>SUMIF(コンシューマー!$B:$B,全体!$G211,コンシューマー!H:H)</f>
        <v>436</v>
      </c>
      <c r="O211" s="47">
        <f>SUMIF(コンシューマー!$B:$B,全体!$G211,コンシューマー!I:I)</f>
        <v>409</v>
      </c>
      <c r="P211" s="47">
        <f>SUMIF(コンシューマー!$B:$B,全体!$G211,コンシューマー!J:J)</f>
        <v>479</v>
      </c>
      <c r="Q211" s="47">
        <f>SUMIF(コンシューマー!$B:$B,全体!$G211,コンシューマー!K:K)</f>
        <v>454</v>
      </c>
      <c r="R211" s="47">
        <f>SUMIF(コンシューマー!$B:$B,全体!$G211,コンシューマー!L:L)</f>
        <v>256</v>
      </c>
      <c r="S211" s="47">
        <f>SUMIF(コンシューマー!$B:$B,全体!$G211,コンシューマー!M:M)</f>
        <v>267</v>
      </c>
      <c r="T211" s="47">
        <f>SUMIF(コンシューマー!$B:$B,全体!$G211,コンシューマー!N:N)</f>
        <v>331</v>
      </c>
      <c r="U211" s="47">
        <f>SUMIF(コンシューマー!$B:$B,全体!$G211,コンシューマー!O:O)</f>
        <v>295</v>
      </c>
      <c r="V211" s="47">
        <f>SUMIF(コンシューマー!$B:$B,全体!$G211,コンシューマー!P:P)</f>
        <v>282</v>
      </c>
      <c r="W211" s="47">
        <f>SUMIF(コンシューマー!$B:$B,全体!$G211,コンシューマー!Q:Q)</f>
        <v>359</v>
      </c>
      <c r="X211" s="47">
        <f>SUMIF(コンシューマー!$B:$B,全体!$G211,コンシューマー!R:R)</f>
        <v>364</v>
      </c>
      <c r="Y211" s="47">
        <f>SUMIF(コンシューマー!$B:$B,全体!$G211,コンシューマー!S:S)</f>
        <v>385</v>
      </c>
      <c r="Z211" s="47">
        <f>SUMIF(コンシューマー!$B:$B,全体!$G211,コンシューマー!T:T)</f>
        <v>496</v>
      </c>
      <c r="AA211" s="47">
        <f>SUMIF(コンシューマー!$B:$B,全体!$G211,コンシューマー!U:U)</f>
        <v>550</v>
      </c>
      <c r="AB211" s="47">
        <f>SUMIF(コンシューマー!$B:$B,全体!$G211,コンシューマー!V:V)</f>
        <v>473</v>
      </c>
      <c r="AC211" s="47">
        <f>SUMIF(コンシューマー!$B:$B,全体!$G211,コンシューマー!W:W)</f>
        <v>696</v>
      </c>
      <c r="AD211" s="47">
        <f>SUMIF(コンシューマー!$B:$B,全体!$G211,コンシューマー!X:X)</f>
        <v>526</v>
      </c>
      <c r="AE211" s="47">
        <f>SUMIF(コンシューマー!$B:$B,全体!$G211,コンシューマー!Y:Y)</f>
        <v>543</v>
      </c>
      <c r="AF211" s="47">
        <f>SUMIF(コンシューマー!$B:$B,全体!$G211,コンシューマー!Z:Z)</f>
        <v>528</v>
      </c>
      <c r="AG211" s="47">
        <f>SUMIF(コンシューマー!$B:$B,全体!$G211,コンシューマー!AA:AA)</f>
        <v>598</v>
      </c>
      <c r="AH211" s="47"/>
      <c r="AI211" s="47">
        <v>774</v>
      </c>
      <c r="AJ211" s="47"/>
      <c r="AK211" s="47">
        <v>417</v>
      </c>
      <c r="AL211" s="47">
        <v>550.64516129032256</v>
      </c>
      <c r="AM211" s="47">
        <v>589.95000000000005</v>
      </c>
      <c r="AN211" s="47">
        <v>441</v>
      </c>
      <c r="AO211" s="47">
        <v>382</v>
      </c>
      <c r="AP211" s="47">
        <v>257</v>
      </c>
      <c r="AQ211" s="47">
        <v>216</v>
      </c>
      <c r="AR211" s="47">
        <f>SUMIF(結果貼付!$A:$A,G211,結果貼付!$D:$D)</f>
        <v>160</v>
      </c>
      <c r="AS211" s="47">
        <f t="shared" si="52"/>
        <v>342.85714285714289</v>
      </c>
      <c r="AT211" s="85">
        <f>SUM(SUMIF(コンシューマー!$B:$B,全体!$G211,コンシューマー!AO:AO),SUMIF(コマーシャル!$B:$B,全体!$G211,コマーシャル!AK:AK))</f>
        <v>360.8</v>
      </c>
      <c r="AU211" s="85">
        <f>SUM(SUMIF(コンシューマー!$B:$B,全体!$G211,コンシューマー!AP:AP),SUMIF(コマーシャル!$B:$B,全体!$G211,コマーシャル!AL:AL))</f>
        <v>422.96</v>
      </c>
      <c r="AV211" s="85">
        <f>SUM(SUMIF(コンシューマー!$B:$B,全体!$G211,コンシューマー!AQ:AQ),SUMIF(コマーシャル!$B:$B,全体!$G211,コマーシャル!AM:AM))</f>
        <v>366.06666497594449</v>
      </c>
      <c r="AW211" s="85">
        <f>SUM(SUMIF(コンシューマー!$B:$B,全体!$G211,コンシューマー!AR:AR),SUMIF(コマーシャル!$B:$B,全体!$G211,コマーシャル!AN:AN))</f>
        <v>359.82122283966731</v>
      </c>
      <c r="AX211" s="85">
        <f>SUM(SUMIF(コンシューマー!$B:$B,全体!$G211,コンシューマー!AS:AS),SUMIF(コマーシャル!$B:$B,全体!$G211,コマーシャル!AO:AO))</f>
        <v>318.39544161414238</v>
      </c>
      <c r="AY211" s="85">
        <f>SUM(SUMIF(コンシューマー!$B:$B,全体!$G211,コンシューマー!AT:AT),SUMIF(コマーシャル!$B:$B,全体!$G211,コマーシャル!AP:AP))</f>
        <v>315.97794084958792</v>
      </c>
    </row>
    <row r="212" spans="1:52" ht="18.75" outlineLevel="1">
      <c r="A212" s="42"/>
      <c r="B212" s="42"/>
      <c r="C212" s="46"/>
      <c r="D212" s="42"/>
      <c r="E212" s="42"/>
      <c r="G212" s="8" t="s">
        <v>269</v>
      </c>
      <c r="H212" s="8"/>
      <c r="I212" s="8"/>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85">
        <f>SUM(SUMIF(コンシューマー!$B:$B,全体!$G212,コンシューマー!AO:AO),SUMIF(コマーシャル!$B:$B,全体!$G212,コマーシャル!AK:AK))</f>
        <v>0</v>
      </c>
      <c r="AU212" s="85">
        <f>SUM(SUMIF(コンシューマー!$B:$B,全体!$G212,コンシューマー!AP:AP),SUMIF(コマーシャル!$B:$B,全体!$G212,コマーシャル!AL:AL))</f>
        <v>0</v>
      </c>
      <c r="AV212" s="85">
        <f>SUM(SUMIF(コンシューマー!$B:$B,全体!$G212,コンシューマー!AQ:AQ),SUMIF(コマーシャル!$B:$B,全体!$G212,コマーシャル!AM:AM))</f>
        <v>0</v>
      </c>
      <c r="AW212" s="85">
        <f>SUM(SUMIF(コンシューマー!$B:$B,全体!$G212,コンシューマー!AR:AR),SUMIF(コマーシャル!$B:$B,全体!$G212,コマーシャル!AN:AN))</f>
        <v>0</v>
      </c>
      <c r="AX212" s="85">
        <f>SUM(SUMIF(コンシューマー!$B:$B,全体!$G212,コンシューマー!AS:AS),SUMIF(コマーシャル!$B:$B,全体!$G212,コマーシャル!AO:AO))</f>
        <v>0</v>
      </c>
      <c r="AY212" s="85">
        <f>SUM(SUMIF(コンシューマー!$B:$B,全体!$G212,コンシューマー!AT:AT),SUMIF(コマーシャル!$B:$B,全体!$G212,コマーシャル!AP:AP))</f>
        <v>0</v>
      </c>
    </row>
    <row r="213" spans="1:52" ht="18.75" outlineLevel="1">
      <c r="A213" s="42">
        <f>SUMIFS(SAP貼付!K:K,SAP貼付!C:C,全体!G213)</f>
        <v>411</v>
      </c>
      <c r="B213" s="42">
        <f>SUMIFS(ONE_08_Case貼付!D:D,ONE_08_Case貼付!A:A,IF(全体!G213="","-",全体!G213))</f>
        <v>0</v>
      </c>
      <c r="C213" s="46"/>
      <c r="D213" s="42">
        <f t="shared" si="53"/>
        <v>411</v>
      </c>
      <c r="E213" s="42" t="str">
        <f>IFERROR(D213-SUM(#REF!)," ")</f>
        <v xml:space="preserve"> </v>
      </c>
      <c r="G213" s="8" t="s">
        <v>270</v>
      </c>
      <c r="H213" s="8" t="str">
        <f>IFERROR(IF(MATCH($G213,コンシューマー!B:B,0),"Y"),"-")</f>
        <v>Y</v>
      </c>
      <c r="I213" s="8" t="str">
        <f>IFERROR(IF(MATCH($G213,コマーシャル!B:B,0),"Y"),"-")</f>
        <v>Y</v>
      </c>
      <c r="J213" s="47">
        <f>SUMIF(コンシューマー!$B:$B,全体!$G213,コンシューマー!D:D)</f>
        <v>1489</v>
      </c>
      <c r="K213" s="47">
        <f>SUMIF(コンシューマー!$B:$B,全体!$G213,コンシューマー!E:E)</f>
        <v>1647</v>
      </c>
      <c r="L213" s="47">
        <f>SUMIF(コンシューマー!$B:$B,全体!$G213,コンシューマー!F:F)</f>
        <v>1524</v>
      </c>
      <c r="M213" s="47">
        <f>SUMIF(コンシューマー!$B:$B,全体!$G213,コンシューマー!G:G)</f>
        <v>1409</v>
      </c>
      <c r="N213" s="47">
        <f>SUMIF(コンシューマー!$B:$B,全体!$G213,コンシューマー!H:H)</f>
        <v>1564</v>
      </c>
      <c r="O213" s="47">
        <f>SUMIF(コンシューマー!$B:$B,全体!$G213,コンシューマー!I:I)</f>
        <v>1410</v>
      </c>
      <c r="P213" s="47">
        <f>SUMIF(コンシューマー!$B:$B,全体!$G213,コンシューマー!J:J)</f>
        <v>1072</v>
      </c>
      <c r="Q213" s="47">
        <f>SUMIF(コンシューマー!$B:$B,全体!$G213,コンシューマー!K:K)</f>
        <v>1033</v>
      </c>
      <c r="R213" s="47">
        <f>SUMIF(コンシューマー!$B:$B,全体!$G213,コンシューマー!L:L)</f>
        <v>905</v>
      </c>
      <c r="S213" s="47">
        <f>SUMIF(コンシューマー!$B:$B,全体!$G213,コンシューマー!M:M)</f>
        <v>982</v>
      </c>
      <c r="T213" s="47">
        <f>SUMIF(コンシューマー!$B:$B,全体!$G213,コンシューマー!N:N)</f>
        <v>1254</v>
      </c>
      <c r="U213" s="47">
        <f>SUMIF(コンシューマー!$B:$B,全体!$G213,コンシューマー!O:O)</f>
        <v>1397</v>
      </c>
      <c r="V213" s="47">
        <f>SUMIF(コンシューマー!$B:$B,全体!$G213,コンシューマー!P:P)</f>
        <v>47</v>
      </c>
      <c r="W213" s="47">
        <f>SUMIF(コンシューマー!$B:$B,全体!$G213,コンシューマー!Q:Q)</f>
        <v>37</v>
      </c>
      <c r="X213" s="47">
        <f>SUMIF(コンシューマー!$B:$B,全体!$G213,コンシューマー!R:R)</f>
        <v>114</v>
      </c>
      <c r="Y213" s="47">
        <f>SUMIF(コンシューマー!$B:$B,全体!$G213,コンシューマー!S:S)</f>
        <v>13</v>
      </c>
      <c r="Z213" s="47">
        <f>SUMIF(コンシューマー!$B:$B,全体!$G213,コンシューマー!T:T)</f>
        <v>31</v>
      </c>
      <c r="AA213" s="47">
        <f>SUMIF(コンシューマー!$B:$B,全体!$G213,コンシューマー!U:U)</f>
        <v>16</v>
      </c>
      <c r="AB213" s="47">
        <f>SUMIF(コンシューマー!$B:$B,全体!$G213,コンシューマー!V:V)</f>
        <v>33</v>
      </c>
      <c r="AC213" s="47">
        <f>SUMIF(コンシューマー!$B:$B,全体!$G213,コンシューマー!W:W)</f>
        <v>51</v>
      </c>
      <c r="AD213" s="47">
        <f>SUMIF(コンシューマー!$B:$B,全体!$G213,コンシューマー!X:X)</f>
        <v>50</v>
      </c>
      <c r="AE213" s="47">
        <f>SUMIF(コンシューマー!$B:$B,全体!$G213,コンシューマー!Y:Y)</f>
        <v>79</v>
      </c>
      <c r="AF213" s="47">
        <f>SUMIF(コンシューマー!$B:$B,全体!$G213,コンシューマー!Z:Z)</f>
        <v>67</v>
      </c>
      <c r="AG213" s="47">
        <f>SUMIF(コンシューマー!$B:$B,全体!$G213,コンシューマー!AA:AA)</f>
        <v>67</v>
      </c>
      <c r="AH213" s="47"/>
      <c r="AI213" s="47">
        <v>0</v>
      </c>
      <c r="AJ213" s="47"/>
      <c r="AK213" s="47">
        <v>0</v>
      </c>
      <c r="AL213" s="47">
        <v>0</v>
      </c>
      <c r="AM213" s="47">
        <v>0</v>
      </c>
      <c r="AN213" s="47">
        <v>0</v>
      </c>
      <c r="AO213" s="47">
        <v>-1</v>
      </c>
      <c r="AP213" s="47">
        <v>-1</v>
      </c>
      <c r="AQ213" s="47">
        <v>0</v>
      </c>
      <c r="AR213" s="47">
        <f>SUMIF(結果貼付!$A:$A,G213,結果貼付!$D:$D)</f>
        <v>0</v>
      </c>
      <c r="AS213" s="47">
        <f t="shared" si="52"/>
        <v>0</v>
      </c>
      <c r="AT213" s="85">
        <f>SUM(SUMIF(コンシューマー!$B:$B,全体!$G213,コンシューマー!AO:AO),SUMIF(コマーシャル!$B:$B,全体!$G213,コマーシャル!AK:AK))</f>
        <v>0</v>
      </c>
      <c r="AU213" s="85">
        <f>SUM(SUMIF(コンシューマー!$B:$B,全体!$G213,コンシューマー!AP:AP),SUMIF(コマーシャル!$B:$B,全体!$G213,コマーシャル!AL:AL))</f>
        <v>0</v>
      </c>
      <c r="AV213" s="85">
        <f>SUM(SUMIF(コンシューマー!$B:$B,全体!$G213,コンシューマー!AQ:AQ),SUMIF(コマーシャル!$B:$B,全体!$G213,コマーシャル!AM:AM))</f>
        <v>0</v>
      </c>
      <c r="AW213" s="85">
        <f>SUM(SUMIF(コンシューマー!$B:$B,全体!$G213,コンシューマー!AR:AR),SUMIF(コマーシャル!$B:$B,全体!$G213,コマーシャル!AN:AN))</f>
        <v>0</v>
      </c>
      <c r="AX213" s="85">
        <f>SUM(SUMIF(コンシューマー!$B:$B,全体!$G213,コンシューマー!AS:AS),SUMIF(コマーシャル!$B:$B,全体!$G213,コマーシャル!AO:AO))</f>
        <v>0</v>
      </c>
      <c r="AY213" s="85">
        <f>SUM(SUMIF(コンシューマー!$B:$B,全体!$G213,コンシューマー!AT:AT),SUMIF(コマーシャル!$B:$B,全体!$G213,コマーシャル!AP:AP))</f>
        <v>0</v>
      </c>
    </row>
    <row r="214" spans="1:52" ht="18.75" outlineLevel="1">
      <c r="A214" s="42">
        <f>SUMIFS(SAP貼付!K:K,SAP貼付!C:C,全体!G214)</f>
        <v>2937</v>
      </c>
      <c r="B214" s="42">
        <f>SUMIFS(ONE_08_Case貼付!D:D,ONE_08_Case貼付!A:A,IF(全体!G214="","-",全体!G214))</f>
        <v>9504</v>
      </c>
      <c r="C214" s="46"/>
      <c r="D214" s="42">
        <f t="shared" si="53"/>
        <v>12441</v>
      </c>
      <c r="E214" s="42" t="str">
        <f>IFERROR(D214-SUM(#REF!)," ")</f>
        <v xml:space="preserve"> </v>
      </c>
      <c r="G214" s="8" t="s">
        <v>271</v>
      </c>
      <c r="H214" s="8" t="str">
        <f>IFERROR(IF(MATCH($G214,コンシューマー!B:B,0),"Y"),"-")</f>
        <v>Y</v>
      </c>
      <c r="I214" s="8" t="str">
        <f>IFERROR(IF(MATCH($G214,コマーシャル!B:B,0),"Y"),"-")</f>
        <v>Y</v>
      </c>
      <c r="J214" s="41">
        <f>SUMIF(コンシューマー!$B:$B,全体!$G214,コンシューマー!D:D)</f>
        <v>0</v>
      </c>
      <c r="K214" s="41">
        <f>SUMIF(コンシューマー!$B:$B,全体!$G214,コンシューマー!E:E)</f>
        <v>0</v>
      </c>
      <c r="L214" s="41">
        <f>SUMIF(コンシューマー!$B:$B,全体!$G214,コンシューマー!F:F)</f>
        <v>0</v>
      </c>
      <c r="M214" s="41">
        <f>SUMIF(コンシューマー!$B:$B,全体!$G214,コンシューマー!G:G)</f>
        <v>0</v>
      </c>
      <c r="N214" s="41">
        <f>SUMIF(コンシューマー!$B:$B,全体!$G214,コンシューマー!H:H)</f>
        <v>0</v>
      </c>
      <c r="O214" s="41">
        <f>SUMIF(コンシューマー!$B:$B,全体!$G214,コンシューマー!I:I)</f>
        <v>0</v>
      </c>
      <c r="P214" s="41">
        <f>SUMIF(コンシューマー!$B:$B,全体!$G214,コンシューマー!J:J)</f>
        <v>25</v>
      </c>
      <c r="Q214" s="41">
        <f>SUMIF(コンシューマー!$B:$B,全体!$G214,コンシューマー!K:K)</f>
        <v>213</v>
      </c>
      <c r="R214" s="41">
        <f>SUMIF(コンシューマー!$B:$B,全体!$G214,コンシューマー!L:L)</f>
        <v>334</v>
      </c>
      <c r="S214" s="41">
        <f>SUMIF(コンシューマー!$B:$B,全体!$G214,コンシューマー!M:M)</f>
        <v>281</v>
      </c>
      <c r="T214" s="41">
        <f>SUMIF(コンシューマー!$B:$B,全体!$G214,コンシューマー!N:N)</f>
        <v>213</v>
      </c>
      <c r="U214" s="41">
        <f>SUMIF(コンシューマー!$B:$B,全体!$G214,コンシューマー!O:O)</f>
        <v>933</v>
      </c>
      <c r="V214" s="41">
        <f>SUMIF(コンシューマー!$B:$B,全体!$G214,コンシューマー!P:P)</f>
        <v>1391</v>
      </c>
      <c r="W214" s="41">
        <f>SUMIF(コンシューマー!$B:$B,全体!$G214,コンシューマー!Q:Q)</f>
        <v>1535</v>
      </c>
      <c r="X214" s="41">
        <f>SUMIF(コンシューマー!$B:$B,全体!$G214,コンシューマー!R:R)</f>
        <v>1462</v>
      </c>
      <c r="Y214" s="41">
        <f>SUMIF(コンシューマー!$B:$B,全体!$G214,コンシューマー!S:S)</f>
        <v>1253</v>
      </c>
      <c r="Z214" s="41">
        <f>SUMIF(コンシューマー!$B:$B,全体!$G214,コンシューマー!T:T)</f>
        <v>2197</v>
      </c>
      <c r="AA214" s="41">
        <f>SUMIF(コンシューマー!$B:$B,全体!$G214,コンシューマー!U:U)</f>
        <v>2088</v>
      </c>
      <c r="AB214" s="41">
        <f>SUMIF(コンシューマー!$B:$B,全体!$G214,コンシューマー!V:V)</f>
        <v>2392</v>
      </c>
      <c r="AC214" s="41">
        <f>SUMIF(コンシューマー!$B:$B,全体!$G214,コンシューマー!W:W)</f>
        <v>3703</v>
      </c>
      <c r="AD214" s="41">
        <f>SUMIF(コンシューマー!$B:$B,全体!$G214,コンシューマー!X:X)</f>
        <v>2771</v>
      </c>
      <c r="AE214" s="41">
        <f>SUMIF(コンシューマー!$B:$B,全体!$G214,コンシューマー!Y:Y)</f>
        <v>1953</v>
      </c>
      <c r="AF214" s="41">
        <f>SUMIF(コンシューマー!$B:$B,全体!$G214,コンシューマー!Z:Z)</f>
        <v>2335</v>
      </c>
      <c r="AG214" s="41">
        <f>SUMIF(コンシューマー!$B:$B,全体!$G214,コンシューマー!AA:AA)</f>
        <v>2895</v>
      </c>
      <c r="AH214" s="41"/>
      <c r="AI214" s="47">
        <v>3500</v>
      </c>
      <c r="AJ214" s="47"/>
      <c r="AK214" s="47">
        <v>1809</v>
      </c>
      <c r="AL214" s="47">
        <v>1592.9032258064515</v>
      </c>
      <c r="AM214" s="47">
        <v>1957.7833333333338</v>
      </c>
      <c r="AN214" s="47">
        <v>660</v>
      </c>
      <c r="AO214" s="47">
        <v>1219</v>
      </c>
      <c r="AP214" s="47">
        <v>714</v>
      </c>
      <c r="AQ214" s="47">
        <v>1077</v>
      </c>
      <c r="AR214" s="47">
        <f>SUMIF(結果貼付!$A:$A,G214,結果貼付!$D:$D)</f>
        <v>510</v>
      </c>
      <c r="AS214" s="47">
        <f t="shared" si="52"/>
        <v>1092.8571428571429</v>
      </c>
      <c r="AT214" s="85">
        <f>SUM(SUMIF(コンシューマー!$B:$B,全体!$G214,コンシューマー!AO:AO),SUMIF(コマーシャル!$B:$B,全体!$G214,コマーシャル!AK:AK))</f>
        <v>928.61199999999997</v>
      </c>
      <c r="AU214" s="85">
        <f>SUM(SUMIF(コンシューマー!$B:$B,全体!$G214,コンシューマー!AP:AP),SUMIF(コマーシャル!$B:$B,全体!$G214,コマーシャル!AL:AL))</f>
        <v>1066.7343999999998</v>
      </c>
      <c r="AV214" s="85">
        <f>SUM(SUMIF(コンシューマー!$B:$B,全体!$G214,コンシューマー!AQ:AQ),SUMIF(コマーシャル!$B:$B,全体!$G214,コマーシャル!AM:AM))</f>
        <v>916.58568695483518</v>
      </c>
      <c r="AW214" s="85">
        <f>SUM(SUMIF(コンシューマー!$B:$B,全体!$G214,コンシューマー!AR:AR),SUMIF(コマーシャル!$B:$B,全体!$G214,コマーシャル!AN:AN))</f>
        <v>891.20092040129771</v>
      </c>
      <c r="AX214" s="85">
        <f>SUM(SUMIF(コンシューマー!$B:$B,全体!$G214,コンシューマー!AS:AS),SUMIF(コマーシャル!$B:$B,全体!$G214,コマーシャル!AO:AO))</f>
        <v>869.1543463484129</v>
      </c>
      <c r="AY214" s="85">
        <f>SUM(SUMIF(コンシューマー!$B:$B,全体!$G214,コンシューマー!AT:AT),SUMIF(コマーシャル!$B:$B,全体!$G214,コマーシャル!AP:AP))</f>
        <v>863.19917390519515</v>
      </c>
      <c r="AZ214" s="11" t="s">
        <v>272</v>
      </c>
    </row>
    <row r="215" spans="1:52" ht="18.75" outlineLevel="1">
      <c r="A215" s="42">
        <f>SUMIFS(SAP貼付!K:K,SAP貼付!C:C,全体!G215)</f>
        <v>2418</v>
      </c>
      <c r="B215" s="42">
        <f>SUMIFS(ONE_08_Case貼付!D:D,ONE_08_Case貼付!A:A,IF(全体!G215="","-",全体!G215))</f>
        <v>11550</v>
      </c>
      <c r="C215" s="46"/>
      <c r="D215" s="42">
        <f t="shared" si="53"/>
        <v>13968</v>
      </c>
      <c r="E215" s="42" t="str">
        <f>IFERROR(D215-SUM(#REF!)," ")</f>
        <v xml:space="preserve"> </v>
      </c>
      <c r="G215" s="8" t="s">
        <v>273</v>
      </c>
      <c r="H215" s="8" t="str">
        <f>IFERROR(IF(MATCH($G215,コンシューマー!B:B,0),"Y"),"-")</f>
        <v>Y</v>
      </c>
      <c r="I215" s="8" t="str">
        <f>IFERROR(IF(MATCH($G215,コマーシャル!B:B,0),"Y"),"-")</f>
        <v>Y</v>
      </c>
      <c r="J215" s="109">
        <f>SUMIF(コンシューマー!$B:$B,全体!$G215,コンシューマー!D:D)</f>
        <v>578</v>
      </c>
      <c r="K215" s="109">
        <f>SUMIF(コンシューマー!$B:$B,全体!$G215,コンシューマー!E:E)</f>
        <v>668</v>
      </c>
      <c r="L215" s="109">
        <f>SUMIF(コンシューマー!$B:$B,全体!$G215,コンシューマー!F:F)</f>
        <v>603</v>
      </c>
      <c r="M215" s="109">
        <f>SUMIF(コンシューマー!$B:$B,全体!$G215,コンシューマー!G:G)</f>
        <v>717</v>
      </c>
      <c r="N215" s="109">
        <f>SUMIF(コンシューマー!$B:$B,全体!$G215,コンシューマー!H:H)</f>
        <v>714</v>
      </c>
      <c r="O215" s="109">
        <f>SUMIF(コンシューマー!$B:$B,全体!$G215,コンシューマー!I:I)</f>
        <v>845</v>
      </c>
      <c r="P215" s="109">
        <f>SUMIF(コンシューマー!$B:$B,全体!$G215,コンシューマー!J:J)</f>
        <v>779</v>
      </c>
      <c r="Q215" s="109">
        <f>SUMIF(コンシューマー!$B:$B,全体!$G215,コンシューマー!K:K)</f>
        <v>948</v>
      </c>
      <c r="R215" s="109">
        <f>SUMIF(コンシューマー!$B:$B,全体!$G215,コンシューマー!L:L)</f>
        <v>1003</v>
      </c>
      <c r="S215" s="109">
        <f>SUMIF(コンシューマー!$B:$B,全体!$G215,コンシューマー!M:M)</f>
        <v>1333</v>
      </c>
      <c r="T215" s="109">
        <f>SUMIF(コンシューマー!$B:$B,全体!$G215,コンシューマー!N:N)</f>
        <v>2519</v>
      </c>
      <c r="U215" s="109">
        <f>SUMIF(コンシューマー!$B:$B,全体!$G215,コンシューマー!O:O)</f>
        <v>2549</v>
      </c>
      <c r="V215" s="109">
        <f>SUMIF(コンシューマー!$B:$B,全体!$G215,コンシューマー!P:P)</f>
        <v>789</v>
      </c>
      <c r="W215" s="109">
        <f>SUMIF(コンシューマー!$B:$B,全体!$G215,コンシューマー!Q:Q)</f>
        <v>724</v>
      </c>
      <c r="X215" s="109">
        <f>SUMIF(コンシューマー!$B:$B,全体!$G215,コンシューマー!R:R)</f>
        <v>1108</v>
      </c>
      <c r="Y215" s="109">
        <f>SUMIF(コンシューマー!$B:$B,全体!$G215,コンシューマー!S:S)</f>
        <v>764</v>
      </c>
      <c r="Z215" s="109">
        <f>SUMIF(コンシューマー!$B:$B,全体!$G215,コンシューマー!T:T)</f>
        <v>1332</v>
      </c>
      <c r="AA215" s="109">
        <f>SUMIF(コンシューマー!$B:$B,全体!$G215,コンシューマー!U:U)</f>
        <v>1269</v>
      </c>
      <c r="AB215" s="109">
        <f>SUMIF(コンシューマー!$B:$B,全体!$G215,コンシューマー!V:V)</f>
        <v>1451</v>
      </c>
      <c r="AC215" s="109">
        <f>SUMIF(コンシューマー!$B:$B,全体!$G215,コンシューマー!W:W)</f>
        <v>2140</v>
      </c>
      <c r="AD215" s="109">
        <f>SUMIF(コンシューマー!$B:$B,全体!$G215,コンシューマー!X:X)</f>
        <v>1696</v>
      </c>
      <c r="AE215" s="109">
        <f>SUMIF(コンシューマー!$B:$B,全体!$G215,コンシューマー!Y:Y)</f>
        <v>2908</v>
      </c>
      <c r="AF215" s="109">
        <f>SUMIF(コンシューマー!$B:$B,全体!$G215,コンシューマー!Z:Z)</f>
        <v>1365</v>
      </c>
      <c r="AG215" s="109">
        <f>SUMIF(コンシューマー!$B:$B,全体!$G215,コンシューマー!AA:AA)</f>
        <v>4552</v>
      </c>
      <c r="AH215" s="109"/>
      <c r="AI215" s="47">
        <v>2091</v>
      </c>
      <c r="AJ215" s="47"/>
      <c r="AK215" s="47">
        <v>1051</v>
      </c>
      <c r="AL215" s="47">
        <v>963.8709677419356</v>
      </c>
      <c r="AM215" s="47">
        <v>1276.6333333333334</v>
      </c>
      <c r="AN215" s="47">
        <v>707</v>
      </c>
      <c r="AO215" s="47">
        <v>746</v>
      </c>
      <c r="AP215" s="47">
        <v>887</v>
      </c>
      <c r="AQ215" s="47">
        <v>677</v>
      </c>
      <c r="AR215" s="47">
        <f>SUMIF(結果貼付!$A:$A,G215,結果貼付!$D:$D)</f>
        <v>582</v>
      </c>
      <c r="AS215" s="47">
        <f t="shared" si="52"/>
        <v>1247.1428571428571</v>
      </c>
      <c r="AT215" s="85">
        <f>SUM(SUMIF(コンシューマー!$B:$B,全体!$G215,コンシューマー!AO:AO),SUMIF(コマーシャル!$B:$B,全体!$G215,コマーシャル!AK:AK))</f>
        <v>1765.4232911833283</v>
      </c>
      <c r="AU215" s="85">
        <f>SUM(SUMIF(コンシューマー!$B:$B,全体!$G215,コンシューマー!AP:AP),SUMIF(コマーシャル!$B:$B,全体!$G215,コマーシャル!AL:AL))</f>
        <v>878.50794941999391</v>
      </c>
      <c r="AV215" s="85">
        <f>SUM(SUMIF(コンシューマー!$B:$B,全体!$G215,コンシューマー!AQ:AQ),SUMIF(コマーシャル!$B:$B,全体!$G215,コマーシャル!AM:AM))</f>
        <v>775.00467806961683</v>
      </c>
      <c r="AW215" s="85">
        <f>SUM(SUMIF(コンシューマー!$B:$B,全体!$G215,コンシューマー!AR:AR),SUMIF(コマーシャル!$B:$B,全体!$G215,コマーシャル!AN:AN))</f>
        <v>763.64264960247112</v>
      </c>
      <c r="AX215" s="85">
        <f>SUM(SUMIF(コンシューマー!$B:$B,全体!$G215,コンシューマー!AS:AS),SUMIF(コマーシャル!$B:$B,全体!$G215,コマーシャル!AO:AO))</f>
        <v>688.27874496805407</v>
      </c>
      <c r="AY215" s="85">
        <f>SUM(SUMIF(コンシューマー!$B:$B,全体!$G215,コンシューマー!AT:AT),SUMIF(コマーシャル!$B:$B,全体!$G215,コマーシャル!AP:AP))</f>
        <v>683.88070365939052</v>
      </c>
      <c r="AZ215" s="11" t="s">
        <v>272</v>
      </c>
    </row>
    <row r="216" spans="1:52" ht="18.75" outlineLevel="1">
      <c r="A216" s="42">
        <f>SUMIFS(SAP貼付!K:K,SAP貼付!C:C,全体!G216)</f>
        <v>49</v>
      </c>
      <c r="B216" s="42">
        <f>SUMIFS(ONE_08_Case貼付!D:D,ONE_08_Case貼付!A:A,IF(全体!G216="","-",全体!G216))</f>
        <v>0</v>
      </c>
      <c r="C216" s="46"/>
      <c r="D216" s="42">
        <f t="shared" si="53"/>
        <v>49</v>
      </c>
      <c r="E216" s="42" t="str">
        <f>IFERROR(D216-SUM(#REF!)," ")</f>
        <v xml:space="preserve"> </v>
      </c>
      <c r="G216" s="8" t="s">
        <v>274</v>
      </c>
      <c r="H216" s="8" t="str">
        <f>IFERROR(IF(MATCH($G216,コンシューマー!B:B,0),"Y"),"-")</f>
        <v>-</v>
      </c>
      <c r="I216" s="8" t="str">
        <f>IFERROR(IF(MATCH($G216,コマーシャル!B:B,0),"Y"),"-")</f>
        <v>Y</v>
      </c>
      <c r="J216" s="109">
        <f>SUMIF(コンシューマー!$B:$B,全体!$G216,コンシューマー!D:D)</f>
        <v>0</v>
      </c>
      <c r="K216" s="109">
        <f>SUMIF(コンシューマー!$B:$B,全体!$G216,コンシューマー!E:E)</f>
        <v>0</v>
      </c>
      <c r="L216" s="109">
        <f>SUMIF(コンシューマー!$B:$B,全体!$G216,コンシューマー!F:F)</f>
        <v>0</v>
      </c>
      <c r="M216" s="109">
        <f>SUMIF(コンシューマー!$B:$B,全体!$G216,コンシューマー!G:G)</f>
        <v>0</v>
      </c>
      <c r="N216" s="109">
        <f>SUMIF(コンシューマー!$B:$B,全体!$G216,コンシューマー!H:H)</f>
        <v>0</v>
      </c>
      <c r="O216" s="109">
        <f>SUMIF(コンシューマー!$B:$B,全体!$G216,コンシューマー!I:I)</f>
        <v>0</v>
      </c>
      <c r="P216" s="109">
        <f>SUMIF(コンシューマー!$B:$B,全体!$G216,コンシューマー!J:J)</f>
        <v>0</v>
      </c>
      <c r="Q216" s="109">
        <f>SUMIF(コンシューマー!$B:$B,全体!$G216,コンシューマー!K:K)</f>
        <v>0</v>
      </c>
      <c r="R216" s="109">
        <f>SUMIF(コンシューマー!$B:$B,全体!$G216,コンシューマー!L:L)</f>
        <v>0</v>
      </c>
      <c r="S216" s="109">
        <f>SUMIF(コンシューマー!$B:$B,全体!$G216,コンシューマー!M:M)</f>
        <v>0</v>
      </c>
      <c r="T216" s="109">
        <f>SUMIF(コンシューマー!$B:$B,全体!$G216,コンシューマー!N:N)</f>
        <v>0</v>
      </c>
      <c r="U216" s="109">
        <f>SUMIF(コンシューマー!$B:$B,全体!$G216,コンシューマー!O:O)</f>
        <v>0</v>
      </c>
      <c r="V216" s="109">
        <f>SUMIF(コンシューマー!$B:$B,全体!$G216,コンシューマー!P:P)</f>
        <v>0</v>
      </c>
      <c r="W216" s="109">
        <f>SUMIF(コンシューマー!$B:$B,全体!$G216,コンシューマー!Q:Q)</f>
        <v>0</v>
      </c>
      <c r="X216" s="109">
        <f>SUMIF(コンシューマー!$B:$B,全体!$G216,コンシューマー!R:R)</f>
        <v>0</v>
      </c>
      <c r="Y216" s="109">
        <f>SUMIF(コンシューマー!$B:$B,全体!$G216,コンシューマー!S:S)</f>
        <v>0</v>
      </c>
      <c r="Z216" s="109">
        <f>SUMIF(コンシューマー!$B:$B,全体!$G216,コンシューマー!T:T)</f>
        <v>0</v>
      </c>
      <c r="AA216" s="109">
        <f>SUMIF(コンシューマー!$B:$B,全体!$G216,コンシューマー!U:U)</f>
        <v>0</v>
      </c>
      <c r="AB216" s="109">
        <f>SUMIF(コンシューマー!$B:$B,全体!$G216,コンシューマー!V:V)</f>
        <v>0</v>
      </c>
      <c r="AC216" s="109">
        <f>SUMIF(コンシューマー!$B:$B,全体!$G216,コンシューマー!W:W)</f>
        <v>0</v>
      </c>
      <c r="AD216" s="109">
        <f>SUMIF(コンシューマー!$B:$B,全体!$G216,コンシューマー!X:X)</f>
        <v>0</v>
      </c>
      <c r="AE216" s="109">
        <f>SUMIF(コンシューマー!$B:$B,全体!$G216,コンシューマー!Y:Y)</f>
        <v>0</v>
      </c>
      <c r="AF216" s="109">
        <f>SUMIF(コンシューマー!$B:$B,全体!$G216,コンシューマー!Z:Z)</f>
        <v>0</v>
      </c>
      <c r="AG216" s="109">
        <f>SUMIF(コンシューマー!$B:$B,全体!$G216,コンシューマー!AA:AA)</f>
        <v>0</v>
      </c>
      <c r="AH216" s="109"/>
      <c r="AI216" s="47">
        <v>0</v>
      </c>
      <c r="AJ216" s="47"/>
      <c r="AK216" s="47">
        <v>0</v>
      </c>
      <c r="AL216" s="47">
        <v>0</v>
      </c>
      <c r="AM216" s="47">
        <v>0</v>
      </c>
      <c r="AN216" s="47">
        <v>0</v>
      </c>
      <c r="AO216" s="47">
        <v>0</v>
      </c>
      <c r="AP216" s="47">
        <v>0</v>
      </c>
      <c r="AQ216" s="47">
        <v>0</v>
      </c>
      <c r="AR216" s="47">
        <f>SUMIF(結果貼付!$A:$A,G216,結果貼付!$D:$D)</f>
        <v>0</v>
      </c>
      <c r="AS216" s="47">
        <f t="shared" si="52"/>
        <v>0</v>
      </c>
      <c r="AT216" s="85">
        <f>SUM(SUMIF(コンシューマー!$B:$B,全体!$G216,コンシューマー!AO:AO),SUMIF(コマーシャル!$B:$B,全体!$G216,コマーシャル!AK:AK))</f>
        <v>0</v>
      </c>
      <c r="AU216" s="85">
        <f>SUM(SUMIF(コンシューマー!$B:$B,全体!$G216,コンシューマー!AP:AP),SUMIF(コマーシャル!$B:$B,全体!$G216,コマーシャル!AL:AL))</f>
        <v>0</v>
      </c>
      <c r="AV216" s="85">
        <f>SUM(SUMIF(コンシューマー!$B:$B,全体!$G216,コンシューマー!AQ:AQ),SUMIF(コマーシャル!$B:$B,全体!$G216,コマーシャル!AM:AM))</f>
        <v>0</v>
      </c>
      <c r="AW216" s="85">
        <f>SUM(SUMIF(コンシューマー!$B:$B,全体!$G216,コンシューマー!AR:AR),SUMIF(コマーシャル!$B:$B,全体!$G216,コマーシャル!AN:AN))</f>
        <v>0</v>
      </c>
      <c r="AX216" s="85">
        <f>SUM(SUMIF(コンシューマー!$B:$B,全体!$G216,コンシューマー!AS:AS),SUMIF(コマーシャル!$B:$B,全体!$G216,コマーシャル!AO:AO))</f>
        <v>0</v>
      </c>
      <c r="AY216" s="85">
        <f>SUM(SUMIF(コンシューマー!$B:$B,全体!$G216,コンシューマー!AT:AT),SUMIF(コマーシャル!$B:$B,全体!$G216,コマーシャル!AP:AP))</f>
        <v>0</v>
      </c>
    </row>
    <row r="217" spans="1:52" ht="18.75" outlineLevel="1">
      <c r="A217" s="42">
        <f>SUMIFS(SAP貼付!K:K,SAP貼付!C:C,全体!G217)</f>
        <v>0</v>
      </c>
      <c r="B217" s="42">
        <f>SUMIFS(ONE_08_Case貼付!D:D,ONE_08_Case貼付!A:A,IF(全体!G217="","-",全体!G217))</f>
        <v>21384</v>
      </c>
      <c r="C217" s="46"/>
      <c r="D217" s="42">
        <f>SUM(A217:C217)</f>
        <v>21384</v>
      </c>
      <c r="E217" s="42" t="str">
        <f>IFERROR(D217-SUM(#REF!)," ")</f>
        <v xml:space="preserve"> </v>
      </c>
      <c r="G217" s="3" t="s">
        <v>275</v>
      </c>
      <c r="H217" s="8" t="str">
        <f>IFERROR(IF(MATCH($G217,コンシューマー!B:B,0),"Y"),"-")</f>
        <v>Y</v>
      </c>
      <c r="I217" s="8" t="str">
        <f>IFERROR(IF(MATCH($G217,コマーシャル!B:B,0),"Y"),"-")</f>
        <v>Y</v>
      </c>
      <c r="J217" s="109">
        <f>SUMIF(コンシューマー!$B:$B,全体!$G217,コンシューマー!D:D)</f>
        <v>0</v>
      </c>
      <c r="K217" s="109">
        <f>SUMIF(コンシューマー!$B:$B,全体!$G217,コンシューマー!E:E)</f>
        <v>0</v>
      </c>
      <c r="L217" s="109">
        <f>SUMIF(コンシューマー!$B:$B,全体!$G217,コンシューマー!F:F)</f>
        <v>0</v>
      </c>
      <c r="M217" s="109">
        <f>SUMIF(コンシューマー!$B:$B,全体!$G217,コンシューマー!G:G)</f>
        <v>0</v>
      </c>
      <c r="N217" s="109">
        <f>SUMIF(コンシューマー!$B:$B,全体!$G217,コンシューマー!H:H)</f>
        <v>0</v>
      </c>
      <c r="O217" s="109">
        <f>SUMIF(コンシューマー!$B:$B,全体!$G217,コンシューマー!I:I)</f>
        <v>0</v>
      </c>
      <c r="P217" s="109">
        <f>SUMIF(コンシューマー!$B:$B,全体!$G217,コンシューマー!J:J)</f>
        <v>0</v>
      </c>
      <c r="Q217" s="109">
        <f>SUMIF(コンシューマー!$B:$B,全体!$G217,コンシューマー!K:K)</f>
        <v>0</v>
      </c>
      <c r="R217" s="109">
        <f>SUMIF(コンシューマー!$B:$B,全体!$G217,コンシューマー!L:L)</f>
        <v>0</v>
      </c>
      <c r="S217" s="109">
        <f>SUMIF(コンシューマー!$B:$B,全体!$G217,コンシューマー!M:M)</f>
        <v>0</v>
      </c>
      <c r="T217" s="109">
        <f>SUMIF(コンシューマー!$B:$B,全体!$G217,コンシューマー!N:N)</f>
        <v>0</v>
      </c>
      <c r="U217" s="109">
        <f>SUMIF(コンシューマー!$B:$B,全体!$G217,コンシューマー!O:O)</f>
        <v>0</v>
      </c>
      <c r="V217" s="109">
        <f>SUMIF(コンシューマー!$B:$B,全体!$G217,コンシューマー!P:P)</f>
        <v>0</v>
      </c>
      <c r="W217" s="109">
        <f>SUMIF(コンシューマー!$B:$B,全体!$G217,コンシューマー!Q:Q)</f>
        <v>5</v>
      </c>
      <c r="X217" s="109">
        <f>SUMIF(コンシューマー!$B:$B,全体!$G217,コンシューマー!R:R)</f>
        <v>542</v>
      </c>
      <c r="Y217" s="109">
        <f>SUMIF(コンシューマー!$B:$B,全体!$G217,コンシューマー!S:S)</f>
        <v>827</v>
      </c>
      <c r="Z217" s="109">
        <f>SUMIF(コンシューマー!$B:$B,全体!$G217,コンシューマー!T:T)</f>
        <v>1103</v>
      </c>
      <c r="AA217" s="109">
        <f>SUMIF(コンシューマー!$B:$B,全体!$G217,コンシューマー!U:U)</f>
        <v>1388</v>
      </c>
      <c r="AB217" s="109">
        <f>SUMIF(コンシューマー!$B:$B,全体!$G217,コンシューマー!V:V)</f>
        <v>2185</v>
      </c>
      <c r="AC217" s="109">
        <f>SUMIF(コンシューマー!$B:$B,全体!$G217,コンシューマー!W:W)</f>
        <v>1961</v>
      </c>
      <c r="AD217" s="109">
        <f>SUMIF(コンシューマー!$B:$B,全体!$G217,コンシューマー!X:X)</f>
        <v>2219</v>
      </c>
      <c r="AE217" s="109">
        <f>SUMIF(コンシューマー!$B:$B,全体!$G217,コンシューマー!Y:Y)</f>
        <v>1385</v>
      </c>
      <c r="AF217" s="109">
        <f>SUMIF(コンシューマー!$B:$B,全体!$G217,コンシューマー!Z:Z)</f>
        <v>1081</v>
      </c>
      <c r="AG217" s="109">
        <f>SUMIF(コンシューマー!$B:$B,全体!$G217,コンシューマー!AA:AA)</f>
        <v>1040</v>
      </c>
      <c r="AH217" s="109"/>
      <c r="AI217" s="47">
        <v>1163</v>
      </c>
      <c r="AJ217" s="47"/>
      <c r="AK217" s="47">
        <v>1406</v>
      </c>
      <c r="AL217" s="47">
        <v>1992.5806451612905</v>
      </c>
      <c r="AM217" s="47">
        <v>1785.5333333333335</v>
      </c>
      <c r="AN217" s="47">
        <v>796</v>
      </c>
      <c r="AO217" s="47">
        <v>1085</v>
      </c>
      <c r="AP217" s="47">
        <v>739</v>
      </c>
      <c r="AQ217" s="47">
        <v>334</v>
      </c>
      <c r="AR217" s="47">
        <f>SUMIF(結果貼付!$A:$A,G217,結果貼付!$D:$D)</f>
        <v>108</v>
      </c>
      <c r="AS217" s="47">
        <f t="shared" si="52"/>
        <v>231.42857142857144</v>
      </c>
      <c r="AT217" s="85">
        <f>SUM(SUMIF(コンシューマー!$B:$B,全体!$G217,コンシューマー!AO:AO),SUMIF(コマーシャル!$B:$B,全体!$G217,コマーシャル!AK:AK))</f>
        <v>1581.2</v>
      </c>
      <c r="AU217" s="85">
        <f>SUM(SUMIF(コンシューマー!$B:$B,全体!$G217,コンシューマー!AP:AP),SUMIF(コマーシャル!$B:$B,全体!$G217,コマーシャル!AL:AL))</f>
        <v>2531</v>
      </c>
      <c r="AV217" s="85">
        <f>SUM(SUMIF(コンシューマー!$B:$B,全体!$G217,コンシューマー!AQ:AQ),SUMIF(コマーシャル!$B:$B,全体!$G217,コマーシャル!AM:AM))</f>
        <v>2147.9584828254951</v>
      </c>
      <c r="AW217" s="85">
        <f>SUM(SUMIF(コンシューマー!$B:$B,全体!$G217,コンシューマー!AR:AR),SUMIF(コマーシャル!$B:$B,全体!$G217,コマーシャル!AN:AN))</f>
        <v>2105.9102599485323</v>
      </c>
      <c r="AX217" s="85">
        <f>SUM(SUMIF(コンシューマー!$B:$B,全体!$G217,コンシューマー!AS:AS),SUMIF(コマーシャル!$B:$B,全体!$G217,コマーシャル!AO:AO))</f>
        <v>1827.0059896318949</v>
      </c>
      <c r="AY217" s="85">
        <f>SUM(SUMIF(コンシューマー!$B:$B,全体!$G217,コンシューマー!AT:AT),SUMIF(コマーシャル!$B:$B,全体!$G217,コマーシャル!AP:AP))</f>
        <v>1810.7298623801887</v>
      </c>
      <c r="AZ217" s="11" t="s">
        <v>276</v>
      </c>
    </row>
    <row r="218" spans="1:52" ht="18.75" outlineLevel="1">
      <c r="A218" s="42">
        <f>SUMIFS(SAP貼付!K:K,SAP貼付!C:C,全体!G218)</f>
        <v>0</v>
      </c>
      <c r="B218" s="42">
        <f>SUMIFS(ONE_08_Case貼付!D:D,ONE_08_Case貼付!A:A,IF(全体!G218="","-",全体!G218))</f>
        <v>18216</v>
      </c>
      <c r="C218" s="46"/>
      <c r="D218" s="42">
        <f>SUM(A218:C218)</f>
        <v>18216</v>
      </c>
      <c r="E218" s="42" t="str">
        <f>IFERROR(D218-SUM(#REF!)," ")</f>
        <v xml:space="preserve"> </v>
      </c>
      <c r="G218" s="3" t="s">
        <v>277</v>
      </c>
      <c r="H218" s="8" t="str">
        <f>IFERROR(IF(MATCH($G218,コンシューマー!B:B,0),"Y"),"-")</f>
        <v>Y</v>
      </c>
      <c r="I218" s="8" t="str">
        <f>IFERROR(IF(MATCH($G218,コマーシャル!B:B,0),"Y"),"-")</f>
        <v>Y</v>
      </c>
      <c r="J218" s="109">
        <f>SUMIF(コンシューマー!$B:$B,全体!$G218,コンシューマー!D:D)</f>
        <v>0</v>
      </c>
      <c r="K218" s="109">
        <f>SUMIF(コンシューマー!$B:$B,全体!$G218,コンシューマー!E:E)</f>
        <v>0</v>
      </c>
      <c r="L218" s="109">
        <f>SUMIF(コンシューマー!$B:$B,全体!$G218,コンシューマー!F:F)</f>
        <v>0</v>
      </c>
      <c r="M218" s="109">
        <f>SUMIF(コンシューマー!$B:$B,全体!$G218,コンシューマー!G:G)</f>
        <v>0</v>
      </c>
      <c r="N218" s="109">
        <f>SUMIF(コンシューマー!$B:$B,全体!$G218,コンシューマー!H:H)</f>
        <v>0</v>
      </c>
      <c r="O218" s="109">
        <f>SUMIF(コンシューマー!$B:$B,全体!$G218,コンシューマー!I:I)</f>
        <v>0</v>
      </c>
      <c r="P218" s="109">
        <f>SUMIF(コンシューマー!$B:$B,全体!$G218,コンシューマー!J:J)</f>
        <v>0</v>
      </c>
      <c r="Q218" s="109">
        <f>SUMIF(コンシューマー!$B:$B,全体!$G218,コンシューマー!K:K)</f>
        <v>0</v>
      </c>
      <c r="R218" s="109">
        <f>SUMIF(コンシューマー!$B:$B,全体!$G218,コンシューマー!L:L)</f>
        <v>0</v>
      </c>
      <c r="S218" s="109">
        <f>SUMIF(コンシューマー!$B:$B,全体!$G218,コンシューマー!M:M)</f>
        <v>0</v>
      </c>
      <c r="T218" s="109">
        <f>SUMIF(コンシューマー!$B:$B,全体!$G218,コンシューマー!N:N)</f>
        <v>0</v>
      </c>
      <c r="U218" s="109">
        <f>SUMIF(コンシューマー!$B:$B,全体!$G218,コンシューマー!O:O)</f>
        <v>0</v>
      </c>
      <c r="V218" s="109">
        <f>SUMIF(コンシューマー!$B:$B,全体!$G218,コンシューマー!P:P)</f>
        <v>0</v>
      </c>
      <c r="W218" s="109">
        <f>SUMIF(コンシューマー!$B:$B,全体!$G218,コンシューマー!Q:Q)</f>
        <v>0</v>
      </c>
      <c r="X218" s="109">
        <f>SUMIF(コンシューマー!$B:$B,全体!$G218,コンシューマー!R:R)</f>
        <v>459</v>
      </c>
      <c r="Y218" s="109">
        <f>SUMIF(コンシューマー!$B:$B,全体!$G218,コンシューマー!S:S)</f>
        <v>845</v>
      </c>
      <c r="Z218" s="109">
        <f>SUMIF(コンシューマー!$B:$B,全体!$G218,コンシューマー!T:T)</f>
        <v>1907</v>
      </c>
      <c r="AA218" s="109">
        <f>SUMIF(コンシューマー!$B:$B,全体!$G218,コンシューマー!U:U)</f>
        <v>1349</v>
      </c>
      <c r="AB218" s="109">
        <f>SUMIF(コンシューマー!$B:$B,全体!$G218,コンシューマー!V:V)</f>
        <v>2116</v>
      </c>
      <c r="AC218" s="109">
        <f>SUMIF(コンシューマー!$B:$B,全体!$G218,コンシューマー!W:W)</f>
        <v>2693</v>
      </c>
      <c r="AD218" s="109">
        <f>SUMIF(コンシューマー!$B:$B,全体!$G218,コンシューマー!X:X)</f>
        <v>1949</v>
      </c>
      <c r="AE218" s="109">
        <f>SUMIF(コンシューマー!$B:$B,全体!$G218,コンシューマー!Y:Y)</f>
        <v>1224</v>
      </c>
      <c r="AF218" s="109">
        <f>SUMIF(コンシューマー!$B:$B,全体!$G218,コンシューマー!Z:Z)</f>
        <v>847</v>
      </c>
      <c r="AG218" s="109">
        <f>SUMIF(コンシューマー!$B:$B,全体!$G218,コンシューマー!AA:AA)</f>
        <v>765</v>
      </c>
      <c r="AH218" s="109"/>
      <c r="AI218" s="47">
        <v>822</v>
      </c>
      <c r="AJ218" s="47"/>
      <c r="AK218" s="47">
        <v>830</v>
      </c>
      <c r="AL218" s="47">
        <v>1236.7741935483871</v>
      </c>
      <c r="AM218" s="47">
        <v>1176.8666666666668</v>
      </c>
      <c r="AN218" s="47">
        <v>647</v>
      </c>
      <c r="AO218" s="47">
        <v>918</v>
      </c>
      <c r="AP218" s="47">
        <v>1482</v>
      </c>
      <c r="AQ218" s="47">
        <v>2384</v>
      </c>
      <c r="AR218" s="47">
        <f>SUMIF(結果貼付!$A:$A,G218,結果貼付!$D:$D)</f>
        <v>867</v>
      </c>
      <c r="AS218" s="47">
        <f t="shared" si="52"/>
        <v>1857.8571428571429</v>
      </c>
      <c r="AT218" s="85">
        <f>SUM(SUMIF(コンシューマー!$B:$B,全体!$G218,コンシューマー!AO:AO),SUMIF(コマーシャル!$B:$B,全体!$G218,コマーシャル!AK:AK))</f>
        <v>1591.2</v>
      </c>
      <c r="AU218" s="85">
        <f>SUM(SUMIF(コンシューマー!$B:$B,全体!$G218,コンシューマー!AP:AP),SUMIF(コマーシャル!$B:$B,全体!$G218,コマーシャル!AL:AL))</f>
        <v>1267</v>
      </c>
      <c r="AV218" s="85">
        <f>SUM(SUMIF(コンシューマー!$B:$B,全体!$G218,コンシューマー!AQ:AQ),SUMIF(コマーシャル!$B:$B,全体!$G218,コマーシャル!AM:AM))</f>
        <v>1078.3013314437026</v>
      </c>
      <c r="AW218" s="85">
        <f>SUM(SUMIF(コンシューマー!$B:$B,全体!$G218,コンシューマー!AR:AR),SUMIF(コマーシャル!$B:$B,全体!$G218,コマーシャル!AN:AN))</f>
        <v>1057.5870137619811</v>
      </c>
      <c r="AX218" s="85">
        <f>SUM(SUMIF(コンシューマー!$B:$B,全体!$G218,コンシューマー!AS:AS),SUMIF(コマーシャル!$B:$B,全体!$G218,コマーシャル!AO:AO))</f>
        <v>920.18972886286497</v>
      </c>
      <c r="AY218" s="85">
        <f>SUM(SUMIF(コンシューマー!$B:$B,全体!$G218,コンシューマー!AT:AT),SUMIF(コマーシャル!$B:$B,全体!$G218,コマーシャル!AP:AP))</f>
        <v>912.17158094953936</v>
      </c>
      <c r="AZ218" s="11" t="s">
        <v>276</v>
      </c>
    </row>
    <row r="219" spans="1:52" ht="18.75" outlineLevel="1">
      <c r="A219" s="42"/>
      <c r="B219" s="42"/>
      <c r="C219" s="46"/>
      <c r="D219" s="42"/>
      <c r="E219" s="42"/>
      <c r="G219" s="8" t="s">
        <v>278</v>
      </c>
      <c r="H219" s="8"/>
      <c r="I219" s="8"/>
      <c r="J219" s="109"/>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c r="AG219" s="109"/>
      <c r="AH219" s="109"/>
      <c r="AI219" s="47"/>
      <c r="AJ219" s="47"/>
      <c r="AK219" s="47"/>
      <c r="AL219" s="47"/>
      <c r="AM219" s="47"/>
      <c r="AN219" s="47"/>
      <c r="AO219" s="47"/>
      <c r="AP219" s="47"/>
      <c r="AQ219" s="47"/>
      <c r="AR219" s="47"/>
      <c r="AS219" s="47"/>
      <c r="AT219" s="85">
        <f>SUM(SUMIF(コンシューマー!$B:$B,全体!$G219,コンシューマー!AO:AO),SUMIF(コマーシャル!$B:$B,全体!$G219,コマーシャル!AK:AK))</f>
        <v>0</v>
      </c>
      <c r="AU219" s="85">
        <f>SUM(SUMIF(コンシューマー!$B:$B,全体!$G219,コンシューマー!AP:AP),SUMIF(コマーシャル!$B:$B,全体!$G219,コマーシャル!AL:AL))</f>
        <v>0</v>
      </c>
      <c r="AV219" s="85">
        <f>SUM(SUMIF(コンシューマー!$B:$B,全体!$G219,コンシューマー!AQ:AQ),SUMIF(コマーシャル!$B:$B,全体!$G219,コマーシャル!AM:AM))</f>
        <v>0</v>
      </c>
      <c r="AW219" s="85">
        <f>SUM(SUMIF(コンシューマー!$B:$B,全体!$G219,コンシューマー!AR:AR),SUMIF(コマーシャル!$B:$B,全体!$G219,コマーシャル!AN:AN))</f>
        <v>0</v>
      </c>
      <c r="AX219" s="85">
        <f>SUM(SUMIF(コンシューマー!$B:$B,全体!$G219,コンシューマー!AS:AS),SUMIF(コマーシャル!$B:$B,全体!$G219,コマーシャル!AO:AO))</f>
        <v>0</v>
      </c>
      <c r="AY219" s="85">
        <f>SUM(SUMIF(コンシューマー!$B:$B,全体!$G219,コンシューマー!AT:AT),SUMIF(コマーシャル!$B:$B,全体!$G219,コマーシャル!AP:AP))</f>
        <v>300</v>
      </c>
      <c r="AZ219" s="11" t="s">
        <v>279</v>
      </c>
    </row>
    <row r="220" spans="1:52" ht="18.75" outlineLevel="1">
      <c r="A220" s="42"/>
      <c r="B220" s="42"/>
      <c r="C220" s="46"/>
      <c r="D220" s="42"/>
      <c r="E220" s="42"/>
      <c r="G220" s="8" t="s">
        <v>280</v>
      </c>
      <c r="H220" s="8"/>
      <c r="I220" s="8"/>
      <c r="J220" s="109"/>
      <c r="K220" s="109"/>
      <c r="L220" s="109"/>
      <c r="M220" s="109"/>
      <c r="N220" s="109"/>
      <c r="O220" s="109"/>
      <c r="P220" s="109"/>
      <c r="Q220" s="109"/>
      <c r="R220" s="109"/>
      <c r="S220" s="109"/>
      <c r="T220" s="109"/>
      <c r="U220" s="109"/>
      <c r="V220" s="109"/>
      <c r="W220" s="109"/>
      <c r="X220" s="109"/>
      <c r="Y220" s="109"/>
      <c r="Z220" s="109"/>
      <c r="AA220" s="109"/>
      <c r="AB220" s="109"/>
      <c r="AC220" s="109"/>
      <c r="AD220" s="109"/>
      <c r="AE220" s="109"/>
      <c r="AF220" s="109"/>
      <c r="AG220" s="109"/>
      <c r="AH220" s="109"/>
      <c r="AI220" s="47"/>
      <c r="AJ220" s="47"/>
      <c r="AK220" s="47"/>
      <c r="AL220" s="47"/>
      <c r="AM220" s="47"/>
      <c r="AN220" s="47"/>
      <c r="AO220" s="47"/>
      <c r="AP220" s="47"/>
      <c r="AQ220" s="47"/>
      <c r="AR220" s="47"/>
      <c r="AS220" s="47"/>
      <c r="AT220" s="85">
        <f>SUM(SUMIF(コンシューマー!$B:$B,全体!$G220,コンシューマー!AO:AO),SUMIF(コマーシャル!$B:$B,全体!$G220,コマーシャル!AK:AK))</f>
        <v>0</v>
      </c>
      <c r="AU220" s="85">
        <f>SUM(SUMIF(コンシューマー!$B:$B,全体!$G220,コンシューマー!AP:AP),SUMIF(コマーシャル!$B:$B,全体!$G220,コマーシャル!AL:AL))</f>
        <v>0</v>
      </c>
      <c r="AV220" s="85">
        <f>SUM(SUMIF(コンシューマー!$B:$B,全体!$G220,コンシューマー!AQ:AQ),SUMIF(コマーシャル!$B:$B,全体!$G220,コマーシャル!AM:AM))</f>
        <v>0</v>
      </c>
      <c r="AW220" s="85">
        <f>SUM(SUMIF(コンシューマー!$B:$B,全体!$G220,コンシューマー!AR:AR),SUMIF(コマーシャル!$B:$B,全体!$G220,コマーシャル!AN:AN))</f>
        <v>0</v>
      </c>
      <c r="AX220" s="85">
        <f>SUM(SUMIF(コンシューマー!$B:$B,全体!$G220,コンシューマー!AS:AS),SUMIF(コマーシャル!$B:$B,全体!$G220,コマーシャル!AO:AO))</f>
        <v>0</v>
      </c>
      <c r="AY220" s="85">
        <f>SUM(SUMIF(コンシューマー!$B:$B,全体!$G220,コンシューマー!AT:AT),SUMIF(コマーシャル!$B:$B,全体!$G220,コマーシャル!AP:AP))</f>
        <v>150</v>
      </c>
      <c r="AZ220" s="11" t="s">
        <v>279</v>
      </c>
    </row>
    <row r="221" spans="1:52" ht="18.75" outlineLevel="1">
      <c r="A221" s="42">
        <f>SUMIFS(SAP貼付!K:K,SAP貼付!C:C,全体!G221)</f>
        <v>1144</v>
      </c>
      <c r="B221" s="42">
        <f>SUMIFS(ONE_08_Case貼付!D:D,ONE_08_Case貼付!A:A,IF(全体!G221="","-",全体!G221))</f>
        <v>672</v>
      </c>
      <c r="C221" s="46"/>
      <c r="D221" s="42">
        <f t="shared" si="53"/>
        <v>1816</v>
      </c>
      <c r="E221" s="42" t="str">
        <f>IFERROR(D221-SUM(#REF!)," ")</f>
        <v xml:space="preserve"> </v>
      </c>
      <c r="G221" s="8" t="s">
        <v>281</v>
      </c>
      <c r="H221" s="8" t="str">
        <f>IFERROR(IF(MATCH($G221,コンシューマー!B:B,0),"Y"),"-")</f>
        <v>Y</v>
      </c>
      <c r="I221" s="8" t="str">
        <f>IFERROR(IF(MATCH($G221,コマーシャル!B:B,0),"Y"),"-")</f>
        <v>Y</v>
      </c>
      <c r="J221" s="47">
        <f>SUMIF(コンシューマー!$B:$B,全体!$G221,コンシューマー!D:D)</f>
        <v>592</v>
      </c>
      <c r="K221" s="47">
        <f>SUMIF(コンシューマー!$B:$B,全体!$G221,コンシューマー!E:E)</f>
        <v>631</v>
      </c>
      <c r="L221" s="47">
        <f>SUMIF(コンシューマー!$B:$B,全体!$G221,コンシューマー!F:F)</f>
        <v>590</v>
      </c>
      <c r="M221" s="47">
        <f>SUMIF(コンシューマー!$B:$B,全体!$G221,コンシューマー!G:G)</f>
        <v>680</v>
      </c>
      <c r="N221" s="47">
        <f>SUMIF(コンシューマー!$B:$B,全体!$G221,コンシューマー!H:H)</f>
        <v>1000</v>
      </c>
      <c r="O221" s="47">
        <f>SUMIF(コンシューマー!$B:$B,全体!$G221,コンシューマー!I:I)</f>
        <v>716</v>
      </c>
      <c r="P221" s="47">
        <f>SUMIF(コンシューマー!$B:$B,全体!$G221,コンシューマー!J:J)</f>
        <v>719</v>
      </c>
      <c r="Q221" s="47">
        <f>SUMIF(コンシューマー!$B:$B,全体!$G221,コンシューマー!K:K)</f>
        <v>560</v>
      </c>
      <c r="R221" s="47">
        <f>SUMIF(コンシューマー!$B:$B,全体!$G221,コンシューマー!L:L)</f>
        <v>420</v>
      </c>
      <c r="S221" s="47">
        <f>SUMIF(コンシューマー!$B:$B,全体!$G221,コンシューマー!M:M)</f>
        <v>391</v>
      </c>
      <c r="T221" s="47">
        <f>SUMIF(コンシューマー!$B:$B,全体!$G221,コンシューマー!N:N)</f>
        <v>164</v>
      </c>
      <c r="U221" s="47">
        <f>SUMIF(コンシューマー!$B:$B,全体!$G221,コンシューマー!O:O)</f>
        <v>242</v>
      </c>
      <c r="V221" s="47">
        <f>SUMIF(コンシューマー!$B:$B,全体!$G221,コンシューマー!P:P)</f>
        <v>134</v>
      </c>
      <c r="W221" s="47">
        <f>SUMIF(コンシューマー!$B:$B,全体!$G221,コンシューマー!Q:Q)</f>
        <v>233</v>
      </c>
      <c r="X221" s="47">
        <f>SUMIF(コンシューマー!$B:$B,全体!$G221,コンシューマー!R:R)</f>
        <v>296</v>
      </c>
      <c r="Y221" s="47">
        <f>SUMIF(コンシューマー!$B:$B,全体!$G221,コンシューマー!S:S)</f>
        <v>331</v>
      </c>
      <c r="Z221" s="47">
        <f>SUMIF(コンシューマー!$B:$B,全体!$G221,コンシューマー!T:T)</f>
        <v>348</v>
      </c>
      <c r="AA221" s="47">
        <f>SUMIF(コンシューマー!$B:$B,全体!$G221,コンシューマー!U:U)</f>
        <v>516</v>
      </c>
      <c r="AB221" s="47">
        <f>SUMIF(コンシューマー!$B:$B,全体!$G221,コンシューマー!V:V)</f>
        <v>459</v>
      </c>
      <c r="AC221" s="47">
        <f>SUMIF(コンシューマー!$B:$B,全体!$G221,コンシューマー!W:W)</f>
        <v>659</v>
      </c>
      <c r="AD221" s="47">
        <f>SUMIF(コンシューマー!$B:$B,全体!$G221,コンシューマー!X:X)</f>
        <v>247</v>
      </c>
      <c r="AE221" s="47">
        <f>SUMIF(コンシューマー!$B:$B,全体!$G221,コンシューマー!Y:Y)</f>
        <v>149</v>
      </c>
      <c r="AF221" s="47">
        <f>SUMIF(コンシューマー!$B:$B,全体!$G221,コンシューマー!Z:Z)</f>
        <v>234</v>
      </c>
      <c r="AG221" s="47">
        <f>SUMIF(コンシューマー!$B:$B,全体!$G221,コンシューマー!AA:AA)</f>
        <v>218</v>
      </c>
      <c r="AH221" s="47"/>
      <c r="AI221" s="47">
        <v>60</v>
      </c>
      <c r="AJ221" s="47"/>
      <c r="AK221" s="47">
        <v>199</v>
      </c>
      <c r="AL221" s="47">
        <v>120.96774193548387</v>
      </c>
      <c r="AM221" s="47">
        <v>177.86666666666665</v>
      </c>
      <c r="AN221" s="47">
        <v>254</v>
      </c>
      <c r="AO221" s="47">
        <v>110</v>
      </c>
      <c r="AP221" s="47">
        <v>76</v>
      </c>
      <c r="AQ221" s="47">
        <v>92</v>
      </c>
      <c r="AR221" s="47">
        <f>SUMIF(結果貼付!$A:$A,G221,結果貼付!$D:$D)</f>
        <v>30</v>
      </c>
      <c r="AS221" s="47">
        <f t="shared" si="52"/>
        <v>64.285714285714278</v>
      </c>
      <c r="AT221" s="85">
        <f>SUM(SUMIF(コンシューマー!$B:$B,全体!$G221,コンシューマー!AO:AO),SUMIF(コマーシャル!$B:$B,全体!$G221,コマーシャル!AK:AK))</f>
        <v>105.004</v>
      </c>
      <c r="AU221" s="85">
        <f>SUM(SUMIF(コンシューマー!$B:$B,全体!$G221,コンシューマー!AP:AP),SUMIF(コマーシャル!$B:$B,全体!$G221,コマーシャル!AL:AL))</f>
        <v>105</v>
      </c>
      <c r="AV221" s="85">
        <f>SUM(SUMIF(コンシューマー!$B:$B,全体!$G221,コンシューマー!AQ:AQ),SUMIF(コマーシャル!$B:$B,全体!$G221,コマーシャル!AM:AM))</f>
        <v>105</v>
      </c>
      <c r="AW221" s="85">
        <f>SUM(SUMIF(コンシューマー!$B:$B,全体!$G221,コンシューマー!AR:AR),SUMIF(コマーシャル!$B:$B,全体!$G221,コマーシャル!AN:AN))</f>
        <v>105</v>
      </c>
      <c r="AX221" s="85">
        <f>SUM(SUMIF(コンシューマー!$B:$B,全体!$G221,コンシューマー!AS:AS),SUMIF(コマーシャル!$B:$B,全体!$G221,コマーシャル!AO:AO))</f>
        <v>130</v>
      </c>
      <c r="AY221" s="85">
        <f>SUM(SUMIF(コンシューマー!$B:$B,全体!$G221,コンシューマー!AT:AT),SUMIF(コマーシャル!$B:$B,全体!$G221,コマーシャル!AP:AP))</f>
        <v>130</v>
      </c>
    </row>
    <row r="222" spans="1:52" ht="18.75" outlineLevel="1">
      <c r="A222" s="42">
        <f>SUMIFS(SAP貼付!K:K,SAP貼付!C:C,全体!G222)</f>
        <v>0</v>
      </c>
      <c r="B222" s="42">
        <f>SUMIFS(ONE_08_Case貼付!D:D,ONE_08_Case貼付!A:A,IF(全体!G222="","-",全体!G222))</f>
        <v>528</v>
      </c>
      <c r="C222" s="46"/>
      <c r="D222" s="42">
        <f>SUM(A222:C222)</f>
        <v>528</v>
      </c>
      <c r="E222" s="42" t="str">
        <f>IFERROR(D222-SUM(#REF!)," ")</f>
        <v xml:space="preserve"> </v>
      </c>
      <c r="G222" s="8" t="s">
        <v>282</v>
      </c>
      <c r="H222" s="8" t="str">
        <f>IFERROR(IF(MATCH($G222,コンシューマー!B:B,0),"Y"),"-")</f>
        <v>-</v>
      </c>
      <c r="I222" s="8" t="str">
        <f>IFERROR(IF(MATCH($G222,コマーシャル!B:B,0),"Y"),"-")</f>
        <v>Y</v>
      </c>
      <c r="J222" s="47">
        <f>SUMIF(コンシューマー!$B:$B,全体!$G222,コンシューマー!D:D)</f>
        <v>0</v>
      </c>
      <c r="K222" s="47">
        <f>SUMIF(コンシューマー!$B:$B,全体!$G222,コンシューマー!E:E)</f>
        <v>0</v>
      </c>
      <c r="L222" s="47">
        <f>SUMIF(コンシューマー!$B:$B,全体!$G222,コンシューマー!F:F)</f>
        <v>0</v>
      </c>
      <c r="M222" s="47">
        <f>SUMIF(コンシューマー!$B:$B,全体!$G222,コンシューマー!G:G)</f>
        <v>0</v>
      </c>
      <c r="N222" s="47">
        <f>SUMIF(コンシューマー!$B:$B,全体!$G222,コンシューマー!H:H)</f>
        <v>0</v>
      </c>
      <c r="O222" s="47">
        <f>SUMIF(コンシューマー!$B:$B,全体!$G222,コンシューマー!I:I)</f>
        <v>0</v>
      </c>
      <c r="P222" s="47">
        <f>SUMIF(コンシューマー!$B:$B,全体!$G222,コンシューマー!J:J)</f>
        <v>0</v>
      </c>
      <c r="Q222" s="47">
        <f>SUMIF(コンシューマー!$B:$B,全体!$G222,コンシューマー!K:K)</f>
        <v>0</v>
      </c>
      <c r="R222" s="47">
        <f>SUMIF(コンシューマー!$B:$B,全体!$G222,コンシューマー!L:L)</f>
        <v>0</v>
      </c>
      <c r="S222" s="47">
        <f>SUMIF(コンシューマー!$B:$B,全体!$G222,コンシューマー!M:M)</f>
        <v>0</v>
      </c>
      <c r="T222" s="47">
        <f>SUMIF(コンシューマー!$B:$B,全体!$G222,コンシューマー!N:N)</f>
        <v>0</v>
      </c>
      <c r="U222" s="47">
        <f>SUMIF(コンシューマー!$B:$B,全体!$G222,コンシューマー!O:O)</f>
        <v>0</v>
      </c>
      <c r="V222" s="47">
        <f>SUMIF(コンシューマー!$B:$B,全体!$G222,コンシューマー!P:P)</f>
        <v>0</v>
      </c>
      <c r="W222" s="47">
        <f>SUMIF(コンシューマー!$B:$B,全体!$G222,コンシューマー!Q:Q)</f>
        <v>0</v>
      </c>
      <c r="X222" s="47">
        <f>SUMIF(コンシューマー!$B:$B,全体!$G222,コンシューマー!R:R)</f>
        <v>0</v>
      </c>
      <c r="Y222" s="47">
        <f>SUMIF(コンシューマー!$B:$B,全体!$G222,コンシューマー!S:S)</f>
        <v>0</v>
      </c>
      <c r="Z222" s="47">
        <f>SUMIF(コンシューマー!$B:$B,全体!$G222,コンシューマー!T:T)</f>
        <v>0</v>
      </c>
      <c r="AA222" s="47">
        <f>SUMIF(コンシューマー!$B:$B,全体!$G222,コンシューマー!U:U)</f>
        <v>0</v>
      </c>
      <c r="AB222" s="47">
        <f>SUMIF(コンシューマー!$B:$B,全体!$G222,コンシューマー!V:V)</f>
        <v>0</v>
      </c>
      <c r="AC222" s="47">
        <f>SUMIF(コンシューマー!$B:$B,全体!$G222,コンシューマー!W:W)</f>
        <v>0</v>
      </c>
      <c r="AD222" s="47">
        <f>SUMIF(コンシューマー!$B:$B,全体!$G222,コンシューマー!X:X)</f>
        <v>0</v>
      </c>
      <c r="AE222" s="47">
        <f>SUMIF(コンシューマー!$B:$B,全体!$G222,コンシューマー!Y:Y)</f>
        <v>0</v>
      </c>
      <c r="AF222" s="47">
        <f>SUMIF(コンシューマー!$B:$B,全体!$G222,コンシューマー!Z:Z)</f>
        <v>0</v>
      </c>
      <c r="AG222" s="47">
        <f>SUMIF(コンシューマー!$B:$B,全体!$G222,コンシューマー!AA:AA)</f>
        <v>0</v>
      </c>
      <c r="AH222" s="47"/>
      <c r="AI222" s="47">
        <v>57</v>
      </c>
      <c r="AJ222" s="47"/>
      <c r="AK222" s="47">
        <v>67</v>
      </c>
      <c r="AL222" s="47">
        <v>41.612903225806456</v>
      </c>
      <c r="AM222" s="47">
        <v>31</v>
      </c>
      <c r="AN222" s="47">
        <v>35</v>
      </c>
      <c r="AO222" s="47">
        <v>95</v>
      </c>
      <c r="AP222" s="47">
        <v>26</v>
      </c>
      <c r="AQ222" s="47">
        <v>34</v>
      </c>
      <c r="AR222" s="47">
        <f>SUMIF(結果貼付!$A:$A,G222,結果貼付!$D:$D)</f>
        <v>7</v>
      </c>
      <c r="AS222" s="47">
        <f t="shared" si="52"/>
        <v>15</v>
      </c>
      <c r="AT222" s="85">
        <f>SUM(SUMIF(コンシューマー!$B:$B,全体!$G222,コンシューマー!AO:AO),SUMIF(コマーシャル!$B:$B,全体!$G222,コマーシャル!AK:AK))</f>
        <v>50</v>
      </c>
      <c r="AU222" s="85">
        <f>SUM(SUMIF(コンシューマー!$B:$B,全体!$G222,コンシューマー!AP:AP),SUMIF(コマーシャル!$B:$B,全体!$G222,コマーシャル!AL:AL))</f>
        <v>50</v>
      </c>
      <c r="AV222" s="85">
        <f>SUM(SUMIF(コンシューマー!$B:$B,全体!$G222,コンシューマー!AQ:AQ),SUMIF(コマーシャル!$B:$B,全体!$G222,コマーシャル!AM:AM))</f>
        <v>50</v>
      </c>
      <c r="AW222" s="85">
        <f>SUM(SUMIF(コンシューマー!$B:$B,全体!$G222,コンシューマー!AR:AR),SUMIF(コマーシャル!$B:$B,全体!$G222,コマーシャル!AN:AN))</f>
        <v>50</v>
      </c>
      <c r="AX222" s="85">
        <f>SUM(SUMIF(コンシューマー!$B:$B,全体!$G222,コンシューマー!AS:AS),SUMIF(コマーシャル!$B:$B,全体!$G222,コマーシャル!AO:AO))</f>
        <v>60</v>
      </c>
      <c r="AY222" s="85">
        <f>SUM(SUMIF(コンシューマー!$B:$B,全体!$G222,コンシューマー!AT:AT),SUMIF(コマーシャル!$B:$B,全体!$G222,コマーシャル!AP:AP))</f>
        <v>60</v>
      </c>
    </row>
    <row r="223" spans="1:52" ht="18.75" outlineLevel="1">
      <c r="A223" s="42">
        <f>SUMIFS(SAP貼付!K:K,SAP貼付!C:C,全体!G223)</f>
        <v>18</v>
      </c>
      <c r="B223" s="42">
        <f>SUMIFS(ONE_08_Case貼付!D:D,ONE_08_Case貼付!A:A,IF(全体!G223="","-",全体!G223))</f>
        <v>0</v>
      </c>
      <c r="C223" s="46"/>
      <c r="D223" s="42">
        <f t="shared" si="53"/>
        <v>18</v>
      </c>
      <c r="E223" s="42" t="str">
        <f>IFERROR(D223-SUM(#REF!)," ")</f>
        <v xml:space="preserve"> </v>
      </c>
      <c r="G223" s="8" t="s">
        <v>283</v>
      </c>
      <c r="H223" s="8" t="str">
        <f>IFERROR(IF(MATCH($G223,コンシューマー!B:B,0),"Y"),"-")</f>
        <v>Y</v>
      </c>
      <c r="I223" s="8" t="str">
        <f>IFERROR(IF(MATCH($G223,コマーシャル!B:B,0),"Y"),"-")</f>
        <v>-</v>
      </c>
      <c r="J223" s="47">
        <f>SUMIF(コンシューマー!$B:$B,全体!$G223,コンシューマー!D:D)</f>
        <v>33</v>
      </c>
      <c r="K223" s="47">
        <f>SUMIF(コンシューマー!$B:$B,全体!$G223,コンシューマー!E:E)</f>
        <v>33</v>
      </c>
      <c r="L223" s="47">
        <f>SUMIF(コンシューマー!$B:$B,全体!$G223,コンシューマー!F:F)</f>
        <v>35</v>
      </c>
      <c r="M223" s="47">
        <f>SUMIF(コンシューマー!$B:$B,全体!$G223,コンシューマー!G:G)</f>
        <v>48</v>
      </c>
      <c r="N223" s="47">
        <f>SUMIF(コンシューマー!$B:$B,全体!$G223,コンシューマー!H:H)</f>
        <v>60</v>
      </c>
      <c r="O223" s="47">
        <f>SUMIF(コンシューマー!$B:$B,全体!$G223,コンシューマー!I:I)</f>
        <v>69</v>
      </c>
      <c r="P223" s="47">
        <f>SUMIF(コンシューマー!$B:$B,全体!$G223,コンシューマー!J:J)</f>
        <v>21</v>
      </c>
      <c r="Q223" s="47">
        <f>SUMIF(コンシューマー!$B:$B,全体!$G223,コンシューマー!K:K)</f>
        <v>47</v>
      </c>
      <c r="R223" s="47">
        <f>SUMIF(コンシューマー!$B:$B,全体!$G223,コンシューマー!L:L)</f>
        <v>43</v>
      </c>
      <c r="S223" s="47">
        <f>SUMIF(コンシューマー!$B:$B,全体!$G223,コンシューマー!M:M)</f>
        <v>42</v>
      </c>
      <c r="T223" s="47">
        <f>SUMIF(コンシューマー!$B:$B,全体!$G223,コンシューマー!N:N)</f>
        <v>35</v>
      </c>
      <c r="U223" s="47">
        <f>SUMIF(コンシューマー!$B:$B,全体!$G223,コンシューマー!O:O)</f>
        <v>48</v>
      </c>
      <c r="V223" s="47">
        <f>SUMIF(コンシューマー!$B:$B,全体!$G223,コンシューマー!P:P)</f>
        <v>36</v>
      </c>
      <c r="W223" s="47">
        <f>SUMIF(コンシューマー!$B:$B,全体!$G223,コンシューマー!Q:Q)</f>
        <v>25</v>
      </c>
      <c r="X223" s="47">
        <f>SUMIF(コンシューマー!$B:$B,全体!$G223,コンシューマー!R:R)</f>
        <v>26</v>
      </c>
      <c r="Y223" s="47">
        <f>SUMIF(コンシューマー!$B:$B,全体!$G223,コンシューマー!S:S)</f>
        <v>0</v>
      </c>
      <c r="Z223" s="47">
        <f>SUMIF(コンシューマー!$B:$B,全体!$G223,コンシューマー!T:T)</f>
        <v>1</v>
      </c>
      <c r="AA223" s="47">
        <f>SUMIF(コンシューマー!$B:$B,全体!$G223,コンシューマー!U:U)</f>
        <v>0</v>
      </c>
      <c r="AB223" s="47">
        <f>SUMIF(コンシューマー!$B:$B,全体!$G223,コンシューマー!V:V)</f>
        <v>0</v>
      </c>
      <c r="AC223" s="47">
        <f>SUMIF(コンシューマー!$B:$B,全体!$G223,コンシューマー!W:W)</f>
        <v>0</v>
      </c>
      <c r="AD223" s="47">
        <f>SUMIF(コンシューマー!$B:$B,全体!$G223,コンシューマー!X:X)</f>
        <v>0</v>
      </c>
      <c r="AE223" s="47">
        <f>SUMIF(コンシューマー!$B:$B,全体!$G223,コンシューマー!Y:Y)</f>
        <v>0</v>
      </c>
      <c r="AF223" s="47">
        <f>SUMIF(コンシューマー!$B:$B,全体!$G223,コンシューマー!Z:Z)</f>
        <v>0</v>
      </c>
      <c r="AG223" s="47">
        <f>SUMIF(コンシューマー!$B:$B,全体!$G223,コンシューマー!AA:AA)</f>
        <v>0</v>
      </c>
      <c r="AH223" s="47"/>
      <c r="AI223" s="47">
        <v>0</v>
      </c>
      <c r="AJ223" s="47"/>
      <c r="AK223" s="47">
        <v>0</v>
      </c>
      <c r="AL223" s="47">
        <v>0</v>
      </c>
      <c r="AM223" s="47">
        <v>0</v>
      </c>
      <c r="AN223" s="47">
        <v>0</v>
      </c>
      <c r="AO223" s="47">
        <v>0</v>
      </c>
      <c r="AP223" s="47">
        <v>0</v>
      </c>
      <c r="AQ223" s="47">
        <v>0</v>
      </c>
      <c r="AR223" s="47">
        <f>SUMIF(結果貼付!$A:$A,G223,結果貼付!$D:$D)</f>
        <v>0</v>
      </c>
      <c r="AS223" s="47">
        <f t="shared" si="52"/>
        <v>0</v>
      </c>
      <c r="AT223" s="85">
        <f>SUM(SUMIF(コンシューマー!$B:$B,全体!$G223,コンシューマー!AO:AO),SUMIF(コマーシャル!$B:$B,全体!$G223,コマーシャル!AK:AK))</f>
        <v>0</v>
      </c>
      <c r="AU223" s="85">
        <f>SUM(SUMIF(コンシューマー!$B:$B,全体!$G223,コンシューマー!AP:AP),SUMIF(コマーシャル!$B:$B,全体!$G223,コマーシャル!AL:AL))</f>
        <v>0</v>
      </c>
      <c r="AV223" s="85">
        <f>SUM(SUMIF(コンシューマー!$B:$B,全体!$G223,コンシューマー!AQ:AQ),SUMIF(コマーシャル!$B:$B,全体!$G223,コマーシャル!AM:AM))</f>
        <v>0</v>
      </c>
      <c r="AW223" s="85">
        <f>SUM(SUMIF(コンシューマー!$B:$B,全体!$G223,コンシューマー!AR:AR),SUMIF(コマーシャル!$B:$B,全体!$G223,コマーシャル!AN:AN))</f>
        <v>0</v>
      </c>
      <c r="AX223" s="85">
        <f>SUM(SUMIF(コンシューマー!$B:$B,全体!$G223,コンシューマー!AS:AS),SUMIF(コマーシャル!$B:$B,全体!$G223,コマーシャル!AO:AO))</f>
        <v>0</v>
      </c>
      <c r="AY223" s="85">
        <f>SUM(SUMIF(コンシューマー!$B:$B,全体!$G223,コンシューマー!AT:AT),SUMIF(コマーシャル!$B:$B,全体!$G223,コマーシャル!AP:AP))</f>
        <v>0</v>
      </c>
    </row>
    <row r="224" spans="1:52" ht="19.5" outlineLevel="1" thickBot="1">
      <c r="A224" s="51">
        <f>SUMIFS(SAP貼付!K:K,SAP貼付!C:C,全体!G224)</f>
        <v>22</v>
      </c>
      <c r="B224" s="51">
        <f>SUMIFS(ONE_08_Case貼付!D:D,ONE_08_Case貼付!A:A,IF(全体!G224="","-",全体!G224))</f>
        <v>0</v>
      </c>
      <c r="C224" s="58"/>
      <c r="D224" s="51">
        <f t="shared" si="53"/>
        <v>22</v>
      </c>
      <c r="E224" s="51" t="str">
        <f>IFERROR(D224-SUM(#REF!)," ")</f>
        <v xml:space="preserve"> </v>
      </c>
      <c r="G224" s="21" t="s">
        <v>284</v>
      </c>
      <c r="H224" s="169" t="str">
        <f>IFERROR(IF(MATCH($G224,コンシューマー!B:B,0),"Y"),"-")</f>
        <v>-</v>
      </c>
      <c r="I224" s="169" t="str">
        <f>IFERROR(IF(MATCH($G224,コマーシャル!B:B,0),"Y"),"-")</f>
        <v>Y</v>
      </c>
      <c r="J224" s="89">
        <f>SUMIF(コンシューマー!$B:$B,全体!$G224,コンシューマー!D:D)</f>
        <v>0</v>
      </c>
      <c r="K224" s="89">
        <f>SUMIF(コンシューマー!$B:$B,全体!$G224,コンシューマー!E:E)</f>
        <v>0</v>
      </c>
      <c r="L224" s="89">
        <f>SUMIF(コンシューマー!$B:$B,全体!$G224,コンシューマー!F:F)</f>
        <v>0</v>
      </c>
      <c r="M224" s="89">
        <f>SUMIF(コンシューマー!$B:$B,全体!$G224,コンシューマー!G:G)</f>
        <v>0</v>
      </c>
      <c r="N224" s="89">
        <f>SUMIF(コンシューマー!$B:$B,全体!$G224,コンシューマー!H:H)</f>
        <v>0</v>
      </c>
      <c r="O224" s="89">
        <f>SUMIF(コンシューマー!$B:$B,全体!$G224,コンシューマー!I:I)</f>
        <v>0</v>
      </c>
      <c r="P224" s="89">
        <f>SUMIF(コンシューマー!$B:$B,全体!$G224,コンシューマー!J:J)</f>
        <v>0</v>
      </c>
      <c r="Q224" s="89">
        <f>SUMIF(コンシューマー!$B:$B,全体!$G224,コンシューマー!K:K)</f>
        <v>0</v>
      </c>
      <c r="R224" s="89">
        <f>SUMIF(コンシューマー!$B:$B,全体!$G224,コンシューマー!L:L)</f>
        <v>0</v>
      </c>
      <c r="S224" s="89">
        <f>SUMIF(コンシューマー!$B:$B,全体!$G224,コンシューマー!M:M)</f>
        <v>0</v>
      </c>
      <c r="T224" s="89">
        <f>SUMIF(コンシューマー!$B:$B,全体!$G224,コンシューマー!N:N)</f>
        <v>0</v>
      </c>
      <c r="U224" s="89">
        <f>SUMIF(コンシューマー!$B:$B,全体!$G224,コンシューマー!O:O)</f>
        <v>0</v>
      </c>
      <c r="V224" s="89">
        <f>SUMIF(コンシューマー!$B:$B,全体!$G224,コンシューマー!P:P)</f>
        <v>0</v>
      </c>
      <c r="W224" s="89">
        <f>SUMIF(コンシューマー!$B:$B,全体!$G224,コンシューマー!Q:Q)</f>
        <v>0</v>
      </c>
      <c r="X224" s="89">
        <f>SUMIF(コンシューマー!$B:$B,全体!$G224,コンシューマー!R:R)</f>
        <v>0</v>
      </c>
      <c r="Y224" s="89">
        <f>SUMIF(コンシューマー!$B:$B,全体!$G224,コンシューマー!S:S)</f>
        <v>0</v>
      </c>
      <c r="Z224" s="89">
        <f>SUMIF(コンシューマー!$B:$B,全体!$G224,コンシューマー!T:T)</f>
        <v>0</v>
      </c>
      <c r="AA224" s="89">
        <f>SUMIF(コンシューマー!$B:$B,全体!$G224,コンシューマー!U:U)</f>
        <v>0</v>
      </c>
      <c r="AB224" s="89">
        <f>SUMIF(コンシューマー!$B:$B,全体!$G224,コンシューマー!V:V)</f>
        <v>0</v>
      </c>
      <c r="AC224" s="89">
        <f>SUMIF(コンシューマー!$B:$B,全体!$G224,コンシューマー!W:W)</f>
        <v>0</v>
      </c>
      <c r="AD224" s="89">
        <f>SUMIF(コンシューマー!$B:$B,全体!$G224,コンシューマー!X:X)</f>
        <v>0</v>
      </c>
      <c r="AE224" s="89">
        <f>SUMIF(コンシューマー!$B:$B,全体!$G224,コンシューマー!Y:Y)</f>
        <v>0</v>
      </c>
      <c r="AF224" s="89">
        <f>SUMIF(コンシューマー!$B:$B,全体!$G224,コンシューマー!Z:Z)</f>
        <v>0</v>
      </c>
      <c r="AG224" s="89">
        <f>SUMIF(コンシューマー!$B:$B,全体!$G224,コンシューマー!AA:AA)</f>
        <v>0</v>
      </c>
      <c r="AH224" s="109"/>
      <c r="AI224" s="47">
        <v>0</v>
      </c>
      <c r="AJ224" s="47"/>
      <c r="AK224" s="47">
        <v>0</v>
      </c>
      <c r="AL224" s="47">
        <v>0</v>
      </c>
      <c r="AM224" s="47">
        <v>0</v>
      </c>
      <c r="AN224" s="47">
        <v>0</v>
      </c>
      <c r="AO224" s="47">
        <v>0</v>
      </c>
      <c r="AP224" s="47">
        <v>-1</v>
      </c>
      <c r="AQ224" s="47">
        <v>0</v>
      </c>
      <c r="AR224" s="47">
        <f>SUMIF(結果貼付!$A:$A,G224,結果貼付!$D:$D)</f>
        <v>0</v>
      </c>
      <c r="AS224" s="47">
        <f t="shared" si="52"/>
        <v>0</v>
      </c>
      <c r="AT224" s="85">
        <f>SUM(SUMIF(コンシューマー!$B:$B,全体!$G224,コンシューマー!AO:AO),SUMIF(コマーシャル!$B:$B,全体!$G224,コマーシャル!AK:AK))</f>
        <v>0</v>
      </c>
      <c r="AU224" s="85">
        <f>SUM(SUMIF(コンシューマー!$B:$B,全体!$G224,コンシューマー!AP:AP),SUMIF(コマーシャル!$B:$B,全体!$G224,コマーシャル!AL:AL))</f>
        <v>0</v>
      </c>
      <c r="AV224" s="85">
        <f>SUM(SUMIF(コンシューマー!$B:$B,全体!$G224,コンシューマー!AQ:AQ),SUMIF(コマーシャル!$B:$B,全体!$G224,コマーシャル!AM:AM))</f>
        <v>0</v>
      </c>
      <c r="AW224" s="85">
        <f>SUM(SUMIF(コンシューマー!$B:$B,全体!$G224,コンシューマー!AR:AR),SUMIF(コマーシャル!$B:$B,全体!$G224,コマーシャル!AN:AN))</f>
        <v>0</v>
      </c>
      <c r="AX224" s="85">
        <f>SUM(SUMIF(コンシューマー!$B:$B,全体!$G224,コンシューマー!AS:AS),SUMIF(コマーシャル!$B:$B,全体!$G224,コマーシャル!AO:AO))</f>
        <v>0</v>
      </c>
      <c r="AY224" s="85">
        <f>SUM(SUMIF(コンシューマー!$B:$B,全体!$G224,コンシューマー!AT:AT),SUMIF(コマーシャル!$B:$B,全体!$G224,コマーシャル!AP:AP))</f>
        <v>0</v>
      </c>
    </row>
    <row r="225" spans="1:51" ht="19.5" thickTop="1">
      <c r="A225" s="49">
        <f>SUM(A189:A224)</f>
        <v>8708</v>
      </c>
      <c r="B225" s="49">
        <f>SUM(B189:B224)</f>
        <v>139494</v>
      </c>
      <c r="C225" s="49">
        <f>SUM(C189:C224)</f>
        <v>0</v>
      </c>
      <c r="D225" s="49">
        <f t="shared" si="53"/>
        <v>148202</v>
      </c>
      <c r="E225" s="49">
        <f>SUM(E189:E224)</f>
        <v>0</v>
      </c>
      <c r="G225" s="5" t="s">
        <v>285</v>
      </c>
      <c r="H225" s="5"/>
      <c r="I225" s="5"/>
      <c r="J225" s="49">
        <f t="shared" ref="J225:AG225" si="54">SUM(J189:J224)</f>
        <v>3676</v>
      </c>
      <c r="K225" s="49">
        <f t="shared" si="54"/>
        <v>3935</v>
      </c>
      <c r="L225" s="49">
        <f t="shared" si="54"/>
        <v>4942</v>
      </c>
      <c r="M225" s="49">
        <f t="shared" si="54"/>
        <v>8478</v>
      </c>
      <c r="N225" s="49">
        <f t="shared" si="54"/>
        <v>9476</v>
      </c>
      <c r="O225" s="49">
        <f t="shared" si="54"/>
        <v>13798</v>
      </c>
      <c r="P225" s="49">
        <f t="shared" si="54"/>
        <v>14956</v>
      </c>
      <c r="Q225" s="49">
        <f t="shared" si="54"/>
        <v>17309</v>
      </c>
      <c r="R225" s="49">
        <f t="shared" si="54"/>
        <v>16272</v>
      </c>
      <c r="S225" s="49">
        <f t="shared" si="54"/>
        <v>14637</v>
      </c>
      <c r="T225" s="49">
        <f t="shared" si="54"/>
        <v>16507</v>
      </c>
      <c r="U225" s="49">
        <f t="shared" si="54"/>
        <v>20870</v>
      </c>
      <c r="V225" s="49">
        <f t="shared" si="54"/>
        <v>12743</v>
      </c>
      <c r="W225" s="49">
        <f t="shared" si="54"/>
        <v>13641</v>
      </c>
      <c r="X225" s="49">
        <f t="shared" si="54"/>
        <v>16019</v>
      </c>
      <c r="Y225" s="49">
        <f t="shared" si="54"/>
        <v>15338</v>
      </c>
      <c r="Z225" s="49">
        <f t="shared" si="54"/>
        <v>25178</v>
      </c>
      <c r="AA225" s="49">
        <f t="shared" si="54"/>
        <v>22795</v>
      </c>
      <c r="AB225" s="49">
        <f t="shared" si="54"/>
        <v>25339</v>
      </c>
      <c r="AC225" s="49">
        <f t="shared" si="54"/>
        <v>31506</v>
      </c>
      <c r="AD225" s="49">
        <f t="shared" si="54"/>
        <v>21589</v>
      </c>
      <c r="AE225" s="49">
        <f t="shared" si="54"/>
        <v>17720</v>
      </c>
      <c r="AF225" s="49">
        <f t="shared" si="54"/>
        <v>17135</v>
      </c>
      <c r="AG225" s="49">
        <f t="shared" si="54"/>
        <v>24135</v>
      </c>
      <c r="AH225" s="49"/>
      <c r="AI225" s="49">
        <v>15756</v>
      </c>
      <c r="AJ225" s="49"/>
      <c r="AK225" s="49">
        <v>9971</v>
      </c>
      <c r="AL225" s="49">
        <v>14078.709677419352</v>
      </c>
      <c r="AM225" s="85">
        <f>SUM(SUMIF(コンシューマー!$B:$B,全体!$G225,コンシューマー!AG:AG),SUMIF(コマーシャル!$B:$B,全体!$G225,コマーシャル!AG:AG))</f>
        <v>13722</v>
      </c>
      <c r="AN225" s="85">
        <f>SUM(SUMIF(コンシューマー!$B:$B,全体!$G225,コンシューマー!AH:AH),SUMIF(コマーシャル!$B:$B,全体!$G225,コマーシャル!AH:AH))</f>
        <v>8807.391304347826</v>
      </c>
      <c r="AO225" s="85">
        <f>SUM(SUMIF(コンシューマー!$B:$B,全体!$G225,コンシューマー!AL:AL),SUMIF(コマーシャル!$B:$B,全体!$G225,コマーシャル!AI:AI))</f>
        <v>4918</v>
      </c>
      <c r="AP225" s="85">
        <v>11409</v>
      </c>
      <c r="AQ225" s="85">
        <v>13627</v>
      </c>
      <c r="AR225" s="85">
        <f>SUM(SUMIF(コンシューマー!$B:$B,全体!$G225,コンシューマー!AM:AM),SUMIF(コマーシャル!$B:$B,全体!$G225,コマーシャル!AJ:AJ))</f>
        <v>10922.678571428571</v>
      </c>
      <c r="AS225" s="85">
        <f>SUM(SUMIF(コンシューマー!$B:$B,全体!$G225,コンシューマー!AN:AN),SUMIF(コマーシャル!$B:$B,全体!$G225,コマーシャル!AK:AK))</f>
        <v>10895.928571428571</v>
      </c>
      <c r="AT225" s="85">
        <f>SUM(SUMIF(コンシューマー!$B:$B,全体!$G225,コンシューマー!AO:AO),SUMIF(コマーシャル!$B:$B,全体!$G225,コマーシャル!AK:AK))</f>
        <v>12940.990462684049</v>
      </c>
      <c r="AU225" s="85">
        <f>SUM(SUMIF(コンシューマー!$B:$B,全体!$G225,コンシューマー!AP:AP),SUMIF(コマーシャル!$B:$B,全体!$G225,コマーシャル!AL:AL))</f>
        <v>14032.022711253463</v>
      </c>
      <c r="AV225" s="85">
        <f>SUM(SUMIF(コンシューマー!$B:$B,全体!$G225,コンシューマー!AQ:AQ),SUMIF(コマーシャル!$B:$B,全体!$G225,コマーシャル!AM:AM))</f>
        <v>11999.203627466904</v>
      </c>
      <c r="AW225" s="85">
        <f>SUM(SUMIF(コンシューマー!$B:$B,全体!$G225,コンシューマー!AR:AR),SUMIF(コマーシャル!$B:$B,全体!$G225,コマーシャル!AN:AN))</f>
        <v>12425.947892690758</v>
      </c>
      <c r="AX225" s="85">
        <f>SUM(SUMIF(コンシューマー!$B:$B,全体!$G225,コンシューマー!AS:AS),SUMIF(コマーシャル!$B:$B,全体!$G225,コマーシャル!AO:AO))</f>
        <v>11164.075836103573</v>
      </c>
      <c r="AY225" s="85">
        <f>SUM(SUMIF(コンシューマー!$B:$B,全体!$G225,コンシューマー!AT:AT),SUMIF(コマーシャル!$B:$B,全体!$G225,コマーシャル!AP:AP))</f>
        <v>11353.433379775979</v>
      </c>
    </row>
    <row r="226" spans="1:51" ht="18.75">
      <c r="A226" s="60"/>
      <c r="B226" s="60"/>
      <c r="C226" s="60"/>
      <c r="D226" s="60"/>
      <c r="E226" s="60"/>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row>
    <row r="227" spans="1:51" ht="15.75" customHeight="1">
      <c r="AS227" s="72"/>
      <c r="AT227" s="72"/>
      <c r="AU227" s="72"/>
      <c r="AV227" s="72"/>
      <c r="AW227" s="72"/>
      <c r="AX227" s="72"/>
      <c r="AY227" s="72"/>
    </row>
    <row r="228" spans="1:51" ht="15.75" customHeight="1">
      <c r="G228" s="1" t="s">
        <v>231</v>
      </c>
      <c r="AS228" s="72"/>
      <c r="AT228" s="72"/>
      <c r="AU228" s="72"/>
      <c r="AV228" s="72"/>
      <c r="AW228" s="72"/>
      <c r="AX228" s="72"/>
      <c r="AY228" s="72"/>
    </row>
    <row r="229" spans="1:51" ht="15.75" customHeight="1">
      <c r="G229" s="1" t="s">
        <v>232</v>
      </c>
      <c r="AS229" s="72"/>
      <c r="AT229" s="72"/>
      <c r="AU229" s="72"/>
      <c r="AV229" s="72"/>
      <c r="AW229" s="72"/>
      <c r="AX229" s="72"/>
      <c r="AY229" s="72"/>
    </row>
    <row r="230" spans="1:51" ht="15.75" customHeight="1">
      <c r="G230" s="1" t="s">
        <v>233</v>
      </c>
      <c r="AS230" s="72"/>
      <c r="AT230" s="72"/>
      <c r="AU230" s="72"/>
      <c r="AV230" s="72"/>
      <c r="AW230" s="72"/>
      <c r="AX230" s="72"/>
      <c r="AY230" s="72"/>
    </row>
    <row r="231" spans="1:51" ht="15.75" customHeight="1">
      <c r="G231" s="1" t="s">
        <v>234</v>
      </c>
      <c r="AS231" s="72"/>
      <c r="AT231" s="72"/>
      <c r="AU231" s="72"/>
      <c r="AV231" s="72"/>
      <c r="AW231" s="72"/>
      <c r="AX231" s="72"/>
      <c r="AY231" s="72"/>
    </row>
    <row r="232" spans="1:51" ht="15.75" customHeight="1">
      <c r="G232" s="1" t="s">
        <v>235</v>
      </c>
      <c r="AS232" s="72"/>
      <c r="AT232" s="72"/>
      <c r="AU232" s="72"/>
      <c r="AV232" s="72"/>
      <c r="AW232" s="72"/>
      <c r="AX232" s="72"/>
      <c r="AY232" s="72"/>
    </row>
    <row r="233" spans="1:51" ht="15.75" customHeight="1">
      <c r="G233" s="1" t="s">
        <v>236</v>
      </c>
      <c r="AS233" s="72"/>
      <c r="AT233" s="72"/>
      <c r="AU233" s="72"/>
      <c r="AV233" s="72"/>
      <c r="AW233" s="72"/>
      <c r="AX233" s="72"/>
      <c r="AY233" s="72"/>
    </row>
    <row r="234" spans="1:51" ht="15.75" customHeight="1">
      <c r="G234" s="1" t="s">
        <v>286</v>
      </c>
      <c r="AS234" s="72"/>
      <c r="AT234" s="72"/>
      <c r="AU234" s="72"/>
      <c r="AV234" s="72"/>
      <c r="AW234" s="72"/>
      <c r="AX234" s="72"/>
      <c r="AY234" s="72"/>
    </row>
    <row r="235" spans="1:51" ht="15.75" customHeight="1">
      <c r="G235" s="1" t="s">
        <v>287</v>
      </c>
      <c r="AS235" s="72"/>
      <c r="AT235" s="72"/>
      <c r="AU235" s="72"/>
      <c r="AV235" s="72"/>
      <c r="AW235" s="72"/>
      <c r="AX235" s="72"/>
      <c r="AY235" s="72"/>
    </row>
    <row r="236" spans="1:51" ht="15.75" customHeight="1">
      <c r="G236" s="1" t="s">
        <v>288</v>
      </c>
      <c r="AS236" s="72"/>
      <c r="AT236" s="72"/>
      <c r="AU236" s="72"/>
      <c r="AV236" s="72"/>
      <c r="AW236" s="72"/>
      <c r="AX236" s="72"/>
      <c r="AY236" s="72"/>
    </row>
    <row r="237" spans="1:51" ht="15.75" customHeight="1">
      <c r="G237" s="1" t="s">
        <v>289</v>
      </c>
      <c r="AS237" s="72"/>
      <c r="AT237" s="72"/>
      <c r="AU237" s="72"/>
      <c r="AV237" s="72"/>
      <c r="AW237" s="72"/>
      <c r="AX237" s="72"/>
      <c r="AY237" s="72"/>
    </row>
    <row r="238" spans="1:51" ht="15.75" customHeight="1">
      <c r="AS238" s="72"/>
      <c r="AT238" s="72"/>
      <c r="AU238" s="72"/>
      <c r="AV238" s="72"/>
      <c r="AW238" s="72"/>
      <c r="AX238" s="72"/>
      <c r="AY238" s="72"/>
    </row>
    <row r="239" spans="1:51" ht="15.75" customHeight="1">
      <c r="AS239" s="72"/>
      <c r="AT239" s="72"/>
      <c r="AU239" s="72"/>
      <c r="AV239" s="72"/>
      <c r="AW239" s="72"/>
      <c r="AX239" s="72"/>
      <c r="AY239" s="72"/>
    </row>
    <row r="240" spans="1:51" ht="15.75" customHeight="1">
      <c r="AS240" s="72"/>
      <c r="AT240" s="72"/>
      <c r="AU240" s="72"/>
      <c r="AV240" s="72"/>
      <c r="AW240" s="72"/>
      <c r="AX240" s="72"/>
      <c r="AY240" s="72"/>
    </row>
    <row r="241" spans="7:51" ht="15.75" customHeight="1">
      <c r="AS241" s="72"/>
      <c r="AT241" s="72"/>
      <c r="AU241" s="72"/>
      <c r="AV241" s="72"/>
      <c r="AW241" s="72"/>
      <c r="AX241" s="72"/>
      <c r="AY241" s="72"/>
    </row>
    <row r="242" spans="7:51" ht="15.75" customHeight="1">
      <c r="AS242" s="72"/>
      <c r="AT242" s="72"/>
      <c r="AU242" s="72"/>
      <c r="AV242" s="72"/>
      <c r="AW242" s="72"/>
      <c r="AX242" s="72"/>
      <c r="AY242" s="72"/>
    </row>
    <row r="243" spans="7:51" ht="15.75" customHeight="1">
      <c r="AS243" s="72"/>
      <c r="AT243" s="72"/>
      <c r="AU243" s="72"/>
      <c r="AV243" s="72"/>
      <c r="AW243" s="72"/>
      <c r="AX243" s="72"/>
      <c r="AY243" s="72"/>
    </row>
    <row r="244" spans="7:51" ht="15.75" customHeight="1">
      <c r="AS244" s="72"/>
      <c r="AT244" s="72"/>
      <c r="AU244" s="72"/>
      <c r="AV244" s="72"/>
      <c r="AW244" s="72"/>
      <c r="AX244" s="72"/>
      <c r="AY244" s="72"/>
    </row>
    <row r="245" spans="7:51" ht="15.75" customHeight="1">
      <c r="AS245" s="72"/>
      <c r="AT245" s="72"/>
      <c r="AU245" s="72"/>
      <c r="AV245" s="72"/>
      <c r="AW245" s="72"/>
      <c r="AX245" s="72"/>
      <c r="AY245" s="72"/>
    </row>
    <row r="246" spans="7:51" ht="15.75" customHeight="1">
      <c r="AS246" s="72"/>
      <c r="AT246" s="72"/>
      <c r="AU246" s="72"/>
      <c r="AV246" s="72"/>
      <c r="AW246" s="72"/>
      <c r="AX246" s="72"/>
      <c r="AY246" s="72"/>
    </row>
    <row r="247" spans="7:51" ht="15.75" customHeight="1">
      <c r="AS247" s="72"/>
      <c r="AT247" s="72"/>
      <c r="AU247" s="72"/>
      <c r="AV247" s="72"/>
      <c r="AW247" s="72"/>
      <c r="AX247" s="72"/>
      <c r="AY247" s="72"/>
    </row>
    <row r="248" spans="7:51" ht="15.75" customHeight="1">
      <c r="AS248" s="72"/>
      <c r="AT248" s="72"/>
      <c r="AU248" s="72"/>
      <c r="AV248" s="72"/>
      <c r="AW248" s="72"/>
      <c r="AX248" s="72"/>
      <c r="AY248" s="72"/>
    </row>
    <row r="249" spans="7:51" ht="15.75" customHeight="1">
      <c r="AS249" s="72"/>
      <c r="AT249" s="72"/>
      <c r="AU249" s="72"/>
      <c r="AV249" s="72"/>
      <c r="AW249" s="72"/>
      <c r="AX249" s="72"/>
      <c r="AY249" s="72"/>
    </row>
    <row r="250" spans="7:51" ht="15.75" customHeight="1">
      <c r="AS250" s="72"/>
      <c r="AT250" s="72"/>
      <c r="AU250" s="72"/>
      <c r="AV250" s="72"/>
      <c r="AW250" s="72"/>
      <c r="AX250" s="72"/>
      <c r="AY250" s="72"/>
    </row>
    <row r="251" spans="7:51" ht="15.75" customHeight="1">
      <c r="G251" s="8" t="s">
        <v>290</v>
      </c>
      <c r="H251" s="8" t="str">
        <f>IFERROR(IF(MATCH($G251,コンシューマー!B:B,0),"Y"),"-")</f>
        <v>-</v>
      </c>
      <c r="I251" s="8" t="str">
        <f>IFERROR(IF(MATCH($G251,コマーシャル!B:B,0),"Y"),"-")</f>
        <v>-</v>
      </c>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47"/>
      <c r="AJ251" s="47"/>
      <c r="AK251" s="47"/>
      <c r="AL251" s="47">
        <v>0</v>
      </c>
      <c r="AM251" s="47">
        <v>0</v>
      </c>
      <c r="AN251" s="47"/>
      <c r="AO251" s="47"/>
      <c r="AP251" s="47"/>
      <c r="AQ251" s="47"/>
      <c r="AR251" s="47">
        <f>SUMIF(結果貼付!$A:$A,G251,結果貼付!$D:$D)</f>
        <v>0</v>
      </c>
      <c r="AS251" s="47">
        <f t="shared" ref="AS251:AS262" si="55">(AR251/AS$2)*AS$1</f>
        <v>0</v>
      </c>
      <c r="AT251" s="85">
        <f>SUM(SUMIF(コンシューマー!$B:$B,全体!$G251,コンシューマー!AO:AO),SUMIF(コマーシャル!$B:$B,全体!$G251,コマーシャル!AL:AL))</f>
        <v>0</v>
      </c>
      <c r="AU251" s="85">
        <f>SUM(SUMIF(コンシューマー!$B:$B,全体!$G251,コンシューマー!AP:AP),SUMIF(コマーシャル!$B:$B,全体!$G251,コマーシャル!AM:AM))</f>
        <v>0</v>
      </c>
      <c r="AV251" s="85">
        <f>SUM(SUMIF(コンシューマー!$B:$B,全体!$G251,コンシューマー!AQ:AQ),SUMIF(コマーシャル!$B:$B,全体!$G251,コマーシャル!AN:AN))</f>
        <v>0</v>
      </c>
      <c r="AW251" s="85">
        <f>SUM(SUMIF(コンシューマー!$B:$B,全体!$G251,コンシューマー!AR:AR),SUMIF(コマーシャル!$B:$B,全体!$G251,コマーシャル!AO:AO))</f>
        <v>0</v>
      </c>
      <c r="AX251" s="85">
        <f>SUM(SUMIF(コンシューマー!$B:$B,全体!$G251,コンシューマー!AS:AS),SUMIF(コマーシャル!$B:$B,全体!$G251,コマーシャル!AP:AP))</f>
        <v>0</v>
      </c>
      <c r="AY251" s="85">
        <f>SUM(SUMIF(コンシューマー!$B:$B,全体!$G251,コンシューマー!AT:AT),SUMIF(コマーシャル!$B:$B,全体!$G251,コマーシャル!AR:AR))</f>
        <v>0</v>
      </c>
    </row>
    <row r="252" spans="7:51" ht="15.75" customHeight="1">
      <c r="G252" s="8" t="s">
        <v>291</v>
      </c>
      <c r="H252" s="8" t="str">
        <f>IFERROR(IF(MATCH($G252,コンシューマー!B:B,0),"Y"),"-")</f>
        <v>-</v>
      </c>
      <c r="I252" s="8" t="str">
        <f>IFERROR(IF(MATCH($G252,コマーシャル!B:B,0),"Y"),"-")</f>
        <v>-</v>
      </c>
      <c r="J252" s="88">
        <f>SUMIF(コンシューマー!$B:$B,全体!$G252,コンシューマー!D:D)</f>
        <v>0</v>
      </c>
      <c r="K252" s="88">
        <f>SUMIF(コンシューマー!$B:$B,全体!$G252,コンシューマー!E:E)</f>
        <v>0</v>
      </c>
      <c r="L252" s="88">
        <f>SUMIF(コンシューマー!$B:$B,全体!$G252,コンシューマー!F:F)</f>
        <v>0</v>
      </c>
      <c r="M252" s="88">
        <f>SUMIF(コンシューマー!$B:$B,全体!$G252,コンシューマー!G:G)</f>
        <v>0</v>
      </c>
      <c r="N252" s="88">
        <f>SUMIF(コンシューマー!$B:$B,全体!$G252,コンシューマー!H:H)</f>
        <v>0</v>
      </c>
      <c r="O252" s="88">
        <f>SUMIF(コンシューマー!$B:$B,全体!$G252,コンシューマー!I:I)</f>
        <v>0</v>
      </c>
      <c r="P252" s="88">
        <f>SUMIF(コンシューマー!$B:$B,全体!$G252,コンシューマー!J:J)</f>
        <v>0</v>
      </c>
      <c r="Q252" s="88">
        <f>SUMIF(コンシューマー!$B:$B,全体!$G252,コンシューマー!K:K)</f>
        <v>0</v>
      </c>
      <c r="R252" s="88">
        <f>SUMIF(コンシューマー!$B:$B,全体!$G252,コンシューマー!L:L)</f>
        <v>0</v>
      </c>
      <c r="S252" s="88">
        <f>SUMIF(コンシューマー!$B:$B,全体!$G252,コンシューマー!M:M)</f>
        <v>0</v>
      </c>
      <c r="T252" s="88">
        <f>SUMIF(コンシューマー!$B:$B,全体!$G252,コンシューマー!N:N)</f>
        <v>0</v>
      </c>
      <c r="U252" s="88">
        <f>SUMIF(コンシューマー!$B:$B,全体!$G252,コンシューマー!O:O)</f>
        <v>0</v>
      </c>
      <c r="V252" s="88">
        <f>SUMIF(コンシューマー!$B:$B,全体!$G252,コンシューマー!P:P)</f>
        <v>0</v>
      </c>
      <c r="W252" s="88">
        <f>SUMIF(コンシューマー!$B:$B,全体!$G252,コンシューマー!Q:Q)</f>
        <v>0</v>
      </c>
      <c r="X252" s="88">
        <f>SUMIF(コンシューマー!$B:$B,全体!$G252,コンシューマー!R:R)</f>
        <v>0</v>
      </c>
      <c r="Y252" s="88">
        <f>SUMIF(コンシューマー!$B:$B,全体!$G252,コンシューマー!S:S)</f>
        <v>0</v>
      </c>
      <c r="Z252" s="88">
        <f>SUMIF(コンシューマー!$B:$B,全体!$G252,コンシューマー!T:T)</f>
        <v>0</v>
      </c>
      <c r="AA252" s="88">
        <f>SUMIF(コンシューマー!$B:$B,全体!$G252,コンシューマー!U:U)</f>
        <v>0</v>
      </c>
      <c r="AB252" s="88">
        <f>SUMIF(コンシューマー!$B:$B,全体!$G252,コンシューマー!V:V)</f>
        <v>0</v>
      </c>
      <c r="AC252" s="88">
        <f>SUMIF(コンシューマー!$B:$B,全体!$G252,コンシューマー!W:W)</f>
        <v>0</v>
      </c>
      <c r="AD252" s="88">
        <f>SUMIF(コンシューマー!$B:$B,全体!$G252,コンシューマー!X:X)</f>
        <v>0</v>
      </c>
      <c r="AE252" s="88">
        <f>SUMIF(コンシューマー!$B:$B,全体!$G252,コンシューマー!Y:Y)</f>
        <v>0</v>
      </c>
      <c r="AF252" s="88">
        <f>SUMIF(コンシューマー!$B:$B,全体!$G252,コンシューマー!Z:Z)</f>
        <v>0</v>
      </c>
      <c r="AG252" s="88">
        <f>SUMIF(コンシューマー!$B:$B,全体!$G252,コンシューマー!AA:AA)</f>
        <v>0</v>
      </c>
      <c r="AH252" s="88"/>
      <c r="AI252" s="47">
        <v>1</v>
      </c>
      <c r="AJ252" s="47"/>
      <c r="AK252" s="47"/>
      <c r="AL252" s="47">
        <v>0</v>
      </c>
      <c r="AM252" s="47">
        <v>0</v>
      </c>
      <c r="AN252" s="47"/>
      <c r="AO252" s="47"/>
      <c r="AP252" s="47"/>
      <c r="AQ252" s="47"/>
      <c r="AR252" s="47">
        <f>SUMIF(結果貼付!$A:$A,G252,結果貼付!$D:$D)</f>
        <v>0</v>
      </c>
      <c r="AS252" s="47">
        <f t="shared" si="55"/>
        <v>0</v>
      </c>
      <c r="AT252" s="85">
        <f>SUM(SUMIF(コンシューマー!$B:$B,全体!$G252,コンシューマー!AO:AO),SUMIF(コマーシャル!$B:$B,全体!$G252,コマーシャル!AL:AL))</f>
        <v>0</v>
      </c>
      <c r="AU252" s="85">
        <f>SUM(SUMIF(コンシューマー!$B:$B,全体!$G252,コンシューマー!AP:AP),SUMIF(コマーシャル!$B:$B,全体!$G252,コマーシャル!AM:AM))</f>
        <v>0</v>
      </c>
      <c r="AV252" s="85">
        <f>SUM(SUMIF(コンシューマー!$B:$B,全体!$G252,コンシューマー!AQ:AQ),SUMIF(コマーシャル!$B:$B,全体!$G252,コマーシャル!AN:AN))</f>
        <v>0</v>
      </c>
      <c r="AW252" s="85">
        <f>SUM(SUMIF(コンシューマー!$B:$B,全体!$G252,コンシューマー!AR:AR),SUMIF(コマーシャル!$B:$B,全体!$G252,コマーシャル!AO:AO))</f>
        <v>0</v>
      </c>
      <c r="AX252" s="85">
        <f>SUM(SUMIF(コンシューマー!$B:$B,全体!$G252,コンシューマー!AS:AS),SUMIF(コマーシャル!$B:$B,全体!$G252,コマーシャル!AP:AP))</f>
        <v>0</v>
      </c>
      <c r="AY252" s="85">
        <f>SUM(SUMIF(コンシューマー!$B:$B,全体!$G252,コンシューマー!AT:AT),SUMIF(コマーシャル!$B:$B,全体!$G252,コマーシャル!AR:AR))</f>
        <v>0</v>
      </c>
    </row>
    <row r="253" spans="7:51" ht="15.75" customHeight="1">
      <c r="G253" s="8" t="s">
        <v>292</v>
      </c>
      <c r="H253" s="8" t="str">
        <f>IFERROR(IF(MATCH($G253,コンシューマー!B:B,0),"Y"),"-")</f>
        <v>-</v>
      </c>
      <c r="I253" s="8" t="str">
        <f>IFERROR(IF(MATCH($G253,コマーシャル!B:B,0),"Y"),"-")</f>
        <v>-</v>
      </c>
      <c r="J253" s="88">
        <f>SUMIF(コンシューマー!$B:$B,全体!$G253,コンシューマー!D:D)</f>
        <v>0</v>
      </c>
      <c r="K253" s="88">
        <f>SUMIF(コンシューマー!$B:$B,全体!$G253,コンシューマー!E:E)</f>
        <v>0</v>
      </c>
      <c r="L253" s="88">
        <f>SUMIF(コンシューマー!$B:$B,全体!$G253,コンシューマー!F:F)</f>
        <v>0</v>
      </c>
      <c r="M253" s="88">
        <f>SUMIF(コンシューマー!$B:$B,全体!$G253,コンシューマー!G:G)</f>
        <v>0</v>
      </c>
      <c r="N253" s="88">
        <f>SUMIF(コンシューマー!$B:$B,全体!$G253,コンシューマー!H:H)</f>
        <v>0</v>
      </c>
      <c r="O253" s="88">
        <f>SUMIF(コンシューマー!$B:$B,全体!$G253,コンシューマー!I:I)</f>
        <v>0</v>
      </c>
      <c r="P253" s="88">
        <f>SUMIF(コンシューマー!$B:$B,全体!$G253,コンシューマー!J:J)</f>
        <v>0</v>
      </c>
      <c r="Q253" s="88">
        <f>SUMIF(コンシューマー!$B:$B,全体!$G253,コンシューマー!K:K)</f>
        <v>0</v>
      </c>
      <c r="R253" s="88">
        <f>SUMIF(コンシューマー!$B:$B,全体!$G253,コンシューマー!L:L)</f>
        <v>0</v>
      </c>
      <c r="S253" s="88">
        <f>SUMIF(コンシューマー!$B:$B,全体!$G253,コンシューマー!M:M)</f>
        <v>0</v>
      </c>
      <c r="T253" s="88">
        <f>SUMIF(コンシューマー!$B:$B,全体!$G253,コンシューマー!N:N)</f>
        <v>0</v>
      </c>
      <c r="U253" s="88">
        <f>SUMIF(コンシューマー!$B:$B,全体!$G253,コンシューマー!O:O)</f>
        <v>0</v>
      </c>
      <c r="V253" s="88">
        <f>SUMIF(コンシューマー!$B:$B,全体!$G253,コンシューマー!P:P)</f>
        <v>0</v>
      </c>
      <c r="W253" s="88">
        <f>SUMIF(コンシューマー!$B:$B,全体!$G253,コンシューマー!Q:Q)</f>
        <v>0</v>
      </c>
      <c r="X253" s="88">
        <f>SUMIF(コンシューマー!$B:$B,全体!$G253,コンシューマー!R:R)</f>
        <v>0</v>
      </c>
      <c r="Y253" s="88">
        <f>SUMIF(コンシューマー!$B:$B,全体!$G253,コンシューマー!S:S)</f>
        <v>0</v>
      </c>
      <c r="Z253" s="88">
        <f>SUMIF(コンシューマー!$B:$B,全体!$G253,コンシューマー!T:T)</f>
        <v>0</v>
      </c>
      <c r="AA253" s="88">
        <f>SUMIF(コンシューマー!$B:$B,全体!$G253,コンシューマー!U:U)</f>
        <v>0</v>
      </c>
      <c r="AB253" s="88">
        <f>SUMIF(コンシューマー!$B:$B,全体!$G253,コンシューマー!V:V)</f>
        <v>0</v>
      </c>
      <c r="AC253" s="88">
        <f>SUMIF(コンシューマー!$B:$B,全体!$G253,コンシューマー!W:W)</f>
        <v>0</v>
      </c>
      <c r="AD253" s="88">
        <f>SUMIF(コンシューマー!$B:$B,全体!$G253,コンシューマー!X:X)</f>
        <v>0</v>
      </c>
      <c r="AE253" s="88">
        <f>SUMIF(コンシューマー!$B:$B,全体!$G253,コンシューマー!Y:Y)</f>
        <v>0</v>
      </c>
      <c r="AF253" s="88">
        <f>SUMIF(コンシューマー!$B:$B,全体!$G253,コンシューマー!Z:Z)</f>
        <v>0</v>
      </c>
      <c r="AG253" s="88">
        <f>SUMIF(コンシューマー!$B:$B,全体!$G253,コンシューマー!AA:AA)</f>
        <v>0</v>
      </c>
      <c r="AH253" s="88"/>
      <c r="AI253" s="47">
        <v>2</v>
      </c>
      <c r="AJ253" s="47"/>
      <c r="AK253" s="47"/>
      <c r="AL253" s="47">
        <v>0</v>
      </c>
      <c r="AM253" s="47">
        <v>0</v>
      </c>
      <c r="AN253" s="47"/>
      <c r="AO253" s="47"/>
      <c r="AP253" s="47"/>
      <c r="AQ253" s="47"/>
      <c r="AR253" s="47">
        <f>SUMIF(結果貼付!$A:$A,G253,結果貼付!$D:$D)</f>
        <v>0</v>
      </c>
      <c r="AS253" s="47">
        <f t="shared" si="55"/>
        <v>0</v>
      </c>
      <c r="AT253" s="85">
        <f>SUM(SUMIF(コンシューマー!$B:$B,全体!$G253,コンシューマー!AO:AO),SUMIF(コマーシャル!$B:$B,全体!$G253,コマーシャル!AL:AL))</f>
        <v>0</v>
      </c>
      <c r="AU253" s="85">
        <f>SUM(SUMIF(コンシューマー!$B:$B,全体!$G253,コンシューマー!AP:AP),SUMIF(コマーシャル!$B:$B,全体!$G253,コマーシャル!AM:AM))</f>
        <v>0</v>
      </c>
      <c r="AV253" s="85">
        <f>SUM(SUMIF(コンシューマー!$B:$B,全体!$G253,コンシューマー!AQ:AQ),SUMIF(コマーシャル!$B:$B,全体!$G253,コマーシャル!AN:AN))</f>
        <v>0</v>
      </c>
      <c r="AW253" s="85">
        <f>SUM(SUMIF(コンシューマー!$B:$B,全体!$G253,コンシューマー!AR:AR),SUMIF(コマーシャル!$B:$B,全体!$G253,コマーシャル!AO:AO))</f>
        <v>0</v>
      </c>
      <c r="AX253" s="85">
        <f>SUM(SUMIF(コンシューマー!$B:$B,全体!$G253,コンシューマー!AS:AS),SUMIF(コマーシャル!$B:$B,全体!$G253,コマーシャル!AP:AP))</f>
        <v>0</v>
      </c>
      <c r="AY253" s="85">
        <f>SUM(SUMIF(コンシューマー!$B:$B,全体!$G253,コンシューマー!AT:AT),SUMIF(コマーシャル!$B:$B,全体!$G253,コマーシャル!AR:AR))</f>
        <v>0</v>
      </c>
    </row>
    <row r="254" spans="7:51" ht="15.75" customHeight="1">
      <c r="G254" s="8" t="s">
        <v>293</v>
      </c>
      <c r="H254" s="8" t="str">
        <f>IFERROR(IF(MATCH($G254,コンシューマー!B:B,0),"Y"),"-")</f>
        <v>-</v>
      </c>
      <c r="I254" s="8" t="str">
        <f>IFERROR(IF(MATCH($G254,コマーシャル!B:B,0),"Y"),"-")</f>
        <v>-</v>
      </c>
      <c r="J254" s="88">
        <f>SUMIF(コンシューマー!$B:$B,全体!$G254,コンシューマー!D:D)</f>
        <v>0</v>
      </c>
      <c r="K254" s="88">
        <f>SUMIF(コンシューマー!$B:$B,全体!$G254,コンシューマー!E:E)</f>
        <v>0</v>
      </c>
      <c r="L254" s="88">
        <f>SUMIF(コンシューマー!$B:$B,全体!$G254,コンシューマー!F:F)</f>
        <v>0</v>
      </c>
      <c r="M254" s="88">
        <f>SUMIF(コンシューマー!$B:$B,全体!$G254,コンシューマー!G:G)</f>
        <v>0</v>
      </c>
      <c r="N254" s="88">
        <f>SUMIF(コンシューマー!$B:$B,全体!$G254,コンシューマー!H:H)</f>
        <v>0</v>
      </c>
      <c r="O254" s="88">
        <f>SUMIF(コンシューマー!$B:$B,全体!$G254,コンシューマー!I:I)</f>
        <v>0</v>
      </c>
      <c r="P254" s="88">
        <f>SUMIF(コンシューマー!$B:$B,全体!$G254,コンシューマー!J:J)</f>
        <v>0</v>
      </c>
      <c r="Q254" s="88">
        <f>SUMIF(コンシューマー!$B:$B,全体!$G254,コンシューマー!K:K)</f>
        <v>0</v>
      </c>
      <c r="R254" s="88">
        <f>SUMIF(コンシューマー!$B:$B,全体!$G254,コンシューマー!L:L)</f>
        <v>0</v>
      </c>
      <c r="S254" s="88">
        <f>SUMIF(コンシューマー!$B:$B,全体!$G254,コンシューマー!M:M)</f>
        <v>0</v>
      </c>
      <c r="T254" s="88">
        <f>SUMIF(コンシューマー!$B:$B,全体!$G254,コンシューマー!N:N)</f>
        <v>0</v>
      </c>
      <c r="U254" s="88">
        <f>SUMIF(コンシューマー!$B:$B,全体!$G254,コンシューマー!O:O)</f>
        <v>0</v>
      </c>
      <c r="V254" s="88">
        <f>SUMIF(コンシューマー!$B:$B,全体!$G254,コンシューマー!P:P)</f>
        <v>0</v>
      </c>
      <c r="W254" s="88">
        <f>SUMIF(コンシューマー!$B:$B,全体!$G254,コンシューマー!Q:Q)</f>
        <v>0</v>
      </c>
      <c r="X254" s="88">
        <f>SUMIF(コンシューマー!$B:$B,全体!$G254,コンシューマー!R:R)</f>
        <v>0</v>
      </c>
      <c r="Y254" s="88">
        <f>SUMIF(コンシューマー!$B:$B,全体!$G254,コンシューマー!S:S)</f>
        <v>0</v>
      </c>
      <c r="Z254" s="88">
        <f>SUMIF(コンシューマー!$B:$B,全体!$G254,コンシューマー!T:T)</f>
        <v>0</v>
      </c>
      <c r="AA254" s="88">
        <f>SUMIF(コンシューマー!$B:$B,全体!$G254,コンシューマー!U:U)</f>
        <v>0</v>
      </c>
      <c r="AB254" s="88">
        <f>SUMIF(コンシューマー!$B:$B,全体!$G254,コンシューマー!V:V)</f>
        <v>0</v>
      </c>
      <c r="AC254" s="88">
        <f>SUMIF(コンシューマー!$B:$B,全体!$G254,コンシューマー!W:W)</f>
        <v>0</v>
      </c>
      <c r="AD254" s="88">
        <f>SUMIF(コンシューマー!$B:$B,全体!$G254,コンシューマー!X:X)</f>
        <v>0</v>
      </c>
      <c r="AE254" s="88">
        <f>SUMIF(コンシューマー!$B:$B,全体!$G254,コンシューマー!Y:Y)</f>
        <v>0</v>
      </c>
      <c r="AF254" s="88">
        <f>SUMIF(コンシューマー!$B:$B,全体!$G254,コンシューマー!Z:Z)</f>
        <v>0</v>
      </c>
      <c r="AG254" s="88">
        <f>SUMIF(コンシューマー!$B:$B,全体!$G254,コンシューマー!AA:AA)</f>
        <v>0</v>
      </c>
      <c r="AH254" s="88"/>
      <c r="AI254" s="47">
        <v>3</v>
      </c>
      <c r="AJ254" s="47"/>
      <c r="AK254" s="47"/>
      <c r="AL254" s="47">
        <v>0</v>
      </c>
      <c r="AM254" s="47">
        <v>0</v>
      </c>
      <c r="AN254" s="47"/>
      <c r="AO254" s="47"/>
      <c r="AP254" s="47"/>
      <c r="AQ254" s="47"/>
      <c r="AR254" s="47">
        <f>SUMIF(結果貼付!$A:$A,G254,結果貼付!$D:$D)</f>
        <v>0</v>
      </c>
      <c r="AS254" s="47">
        <f t="shared" si="55"/>
        <v>0</v>
      </c>
      <c r="AT254" s="85">
        <f>SUM(SUMIF(コンシューマー!$B:$B,全体!$G254,コンシューマー!AO:AO),SUMIF(コマーシャル!$B:$B,全体!$G254,コマーシャル!AL:AL))</f>
        <v>0</v>
      </c>
      <c r="AU254" s="85">
        <f>SUM(SUMIF(コンシューマー!$B:$B,全体!$G254,コンシューマー!AP:AP),SUMIF(コマーシャル!$B:$B,全体!$G254,コマーシャル!AM:AM))</f>
        <v>0</v>
      </c>
      <c r="AV254" s="85">
        <f>SUM(SUMIF(コンシューマー!$B:$B,全体!$G254,コンシューマー!AQ:AQ),SUMIF(コマーシャル!$B:$B,全体!$G254,コマーシャル!AN:AN))</f>
        <v>0</v>
      </c>
      <c r="AW254" s="85">
        <f>SUM(SUMIF(コンシューマー!$B:$B,全体!$G254,コンシューマー!AR:AR),SUMIF(コマーシャル!$B:$B,全体!$G254,コマーシャル!AO:AO))</f>
        <v>0</v>
      </c>
      <c r="AX254" s="85">
        <f>SUM(SUMIF(コンシューマー!$B:$B,全体!$G254,コンシューマー!AS:AS),SUMIF(コマーシャル!$B:$B,全体!$G254,コマーシャル!AP:AP))</f>
        <v>0</v>
      </c>
      <c r="AY254" s="85">
        <f>SUM(SUMIF(コンシューマー!$B:$B,全体!$G254,コンシューマー!AT:AT),SUMIF(コマーシャル!$B:$B,全体!$G254,コマーシャル!AR:AR))</f>
        <v>0</v>
      </c>
    </row>
    <row r="255" spans="7:51" ht="15.75" customHeight="1">
      <c r="G255" s="8" t="s">
        <v>294</v>
      </c>
      <c r="H255" s="8" t="str">
        <f>IFERROR(IF(MATCH($G255,コンシューマー!B:B,0),"Y"),"-")</f>
        <v>-</v>
      </c>
      <c r="I255" s="8" t="str">
        <f>IFERROR(IF(MATCH($G255,コマーシャル!B:B,0),"Y"),"-")</f>
        <v>-</v>
      </c>
      <c r="J255" s="88">
        <f>SUMIF(コンシューマー!$B:$B,全体!$G255,コンシューマー!D:D)</f>
        <v>0</v>
      </c>
      <c r="K255" s="88">
        <f>SUMIF(コンシューマー!$B:$B,全体!$G255,コンシューマー!E:E)</f>
        <v>0</v>
      </c>
      <c r="L255" s="88">
        <f>SUMIF(コンシューマー!$B:$B,全体!$G255,コンシューマー!F:F)</f>
        <v>0</v>
      </c>
      <c r="M255" s="88">
        <f>SUMIF(コンシューマー!$B:$B,全体!$G255,コンシューマー!G:G)</f>
        <v>0</v>
      </c>
      <c r="N255" s="88">
        <f>SUMIF(コンシューマー!$B:$B,全体!$G255,コンシューマー!H:H)</f>
        <v>0</v>
      </c>
      <c r="O255" s="88">
        <f>SUMIF(コンシューマー!$B:$B,全体!$G255,コンシューマー!I:I)</f>
        <v>0</v>
      </c>
      <c r="P255" s="88">
        <f>SUMIF(コンシューマー!$B:$B,全体!$G255,コンシューマー!J:J)</f>
        <v>0</v>
      </c>
      <c r="Q255" s="88">
        <f>SUMIF(コンシューマー!$B:$B,全体!$G255,コンシューマー!K:K)</f>
        <v>0</v>
      </c>
      <c r="R255" s="88">
        <f>SUMIF(コンシューマー!$B:$B,全体!$G255,コンシューマー!L:L)</f>
        <v>0</v>
      </c>
      <c r="S255" s="88">
        <f>SUMIF(コンシューマー!$B:$B,全体!$G255,コンシューマー!M:M)</f>
        <v>0</v>
      </c>
      <c r="T255" s="88">
        <f>SUMIF(コンシューマー!$B:$B,全体!$G255,コンシューマー!N:N)</f>
        <v>0</v>
      </c>
      <c r="U255" s="88">
        <f>SUMIF(コンシューマー!$B:$B,全体!$G255,コンシューマー!O:O)</f>
        <v>0</v>
      </c>
      <c r="V255" s="88">
        <f>SUMIF(コンシューマー!$B:$B,全体!$G255,コンシューマー!P:P)</f>
        <v>0</v>
      </c>
      <c r="W255" s="88">
        <f>SUMIF(コンシューマー!$B:$B,全体!$G255,コンシューマー!Q:Q)</f>
        <v>0</v>
      </c>
      <c r="X255" s="88">
        <f>SUMIF(コンシューマー!$B:$B,全体!$G255,コンシューマー!R:R)</f>
        <v>0</v>
      </c>
      <c r="Y255" s="88">
        <f>SUMIF(コンシューマー!$B:$B,全体!$G255,コンシューマー!S:S)</f>
        <v>0</v>
      </c>
      <c r="Z255" s="88">
        <f>SUMIF(コンシューマー!$B:$B,全体!$G255,コンシューマー!T:T)</f>
        <v>0</v>
      </c>
      <c r="AA255" s="88">
        <f>SUMIF(コンシューマー!$B:$B,全体!$G255,コンシューマー!U:U)</f>
        <v>0</v>
      </c>
      <c r="AB255" s="88">
        <f>SUMIF(コンシューマー!$B:$B,全体!$G255,コンシューマー!V:V)</f>
        <v>0</v>
      </c>
      <c r="AC255" s="88">
        <f>SUMIF(コンシューマー!$B:$B,全体!$G255,コンシューマー!W:W)</f>
        <v>0</v>
      </c>
      <c r="AD255" s="88">
        <f>SUMIF(コンシューマー!$B:$B,全体!$G255,コンシューマー!X:X)</f>
        <v>0</v>
      </c>
      <c r="AE255" s="88">
        <f>SUMIF(コンシューマー!$B:$B,全体!$G255,コンシューマー!Y:Y)</f>
        <v>0</v>
      </c>
      <c r="AF255" s="88">
        <f>SUMIF(コンシューマー!$B:$B,全体!$G255,コンシューマー!Z:Z)</f>
        <v>0</v>
      </c>
      <c r="AG255" s="88">
        <f>SUMIF(コンシューマー!$B:$B,全体!$G255,コンシューマー!AA:AA)</f>
        <v>0</v>
      </c>
      <c r="AH255" s="88"/>
      <c r="AI255" s="47">
        <v>4</v>
      </c>
      <c r="AJ255" s="47"/>
      <c r="AK255" s="47"/>
      <c r="AL255" s="47">
        <v>0</v>
      </c>
      <c r="AM255" s="47">
        <v>0</v>
      </c>
      <c r="AN255" s="47"/>
      <c r="AO255" s="47"/>
      <c r="AP255" s="47"/>
      <c r="AQ255" s="47"/>
      <c r="AR255" s="47">
        <f>SUMIF(結果貼付!$A:$A,G255,結果貼付!$D:$D)</f>
        <v>0</v>
      </c>
      <c r="AS255" s="47">
        <f t="shared" si="55"/>
        <v>0</v>
      </c>
      <c r="AT255" s="85">
        <f>SUM(SUMIF(コンシューマー!$B:$B,全体!$G255,コンシューマー!AO:AO),SUMIF(コマーシャル!$B:$B,全体!$G255,コマーシャル!AL:AL))</f>
        <v>0</v>
      </c>
      <c r="AU255" s="85">
        <f>SUM(SUMIF(コンシューマー!$B:$B,全体!$G255,コンシューマー!AP:AP),SUMIF(コマーシャル!$B:$B,全体!$G255,コマーシャル!AM:AM))</f>
        <v>0</v>
      </c>
      <c r="AV255" s="85">
        <f>SUM(SUMIF(コンシューマー!$B:$B,全体!$G255,コンシューマー!AQ:AQ),SUMIF(コマーシャル!$B:$B,全体!$G255,コマーシャル!AN:AN))</f>
        <v>0</v>
      </c>
      <c r="AW255" s="85">
        <f>SUM(SUMIF(コンシューマー!$B:$B,全体!$G255,コンシューマー!AR:AR),SUMIF(コマーシャル!$B:$B,全体!$G255,コマーシャル!AO:AO))</f>
        <v>0</v>
      </c>
      <c r="AX255" s="85">
        <f>SUM(SUMIF(コンシューマー!$B:$B,全体!$G255,コンシューマー!AS:AS),SUMIF(コマーシャル!$B:$B,全体!$G255,コマーシャル!AP:AP))</f>
        <v>0</v>
      </c>
      <c r="AY255" s="85">
        <f>SUM(SUMIF(コンシューマー!$B:$B,全体!$G255,コンシューマー!AT:AT),SUMIF(コマーシャル!$B:$B,全体!$G255,コマーシャル!AR:AR))</f>
        <v>0</v>
      </c>
    </row>
    <row r="256" spans="7:51" ht="15.75" customHeight="1">
      <c r="G256" s="8" t="s">
        <v>295</v>
      </c>
      <c r="H256" s="8" t="str">
        <f>IFERROR(IF(MATCH($G256,コンシューマー!B:B,0),"Y"),"-")</f>
        <v>-</v>
      </c>
      <c r="I256" s="8" t="str">
        <f>IFERROR(IF(MATCH($G256,コマーシャル!B:B,0),"Y"),"-")</f>
        <v>-</v>
      </c>
      <c r="J256" s="88">
        <f>SUMIF(コンシューマー!$B:$B,全体!$G256,コンシューマー!D:D)</f>
        <v>0</v>
      </c>
      <c r="K256" s="88">
        <f>SUMIF(コンシューマー!$B:$B,全体!$G256,コンシューマー!E:E)</f>
        <v>0</v>
      </c>
      <c r="L256" s="88">
        <f>SUMIF(コンシューマー!$B:$B,全体!$G256,コンシューマー!F:F)</f>
        <v>0</v>
      </c>
      <c r="M256" s="88">
        <f>SUMIF(コンシューマー!$B:$B,全体!$G256,コンシューマー!G:G)</f>
        <v>0</v>
      </c>
      <c r="N256" s="88">
        <f>SUMIF(コンシューマー!$B:$B,全体!$G256,コンシューマー!H:H)</f>
        <v>0</v>
      </c>
      <c r="O256" s="88">
        <f>SUMIF(コンシューマー!$B:$B,全体!$G256,コンシューマー!I:I)</f>
        <v>0</v>
      </c>
      <c r="P256" s="88">
        <f>SUMIF(コンシューマー!$B:$B,全体!$G256,コンシューマー!J:J)</f>
        <v>0</v>
      </c>
      <c r="Q256" s="88">
        <f>SUMIF(コンシューマー!$B:$B,全体!$G256,コンシューマー!K:K)</f>
        <v>0</v>
      </c>
      <c r="R256" s="88">
        <f>SUMIF(コンシューマー!$B:$B,全体!$G256,コンシューマー!L:L)</f>
        <v>0</v>
      </c>
      <c r="S256" s="88">
        <f>SUMIF(コンシューマー!$B:$B,全体!$G256,コンシューマー!M:M)</f>
        <v>0</v>
      </c>
      <c r="T256" s="88">
        <f>SUMIF(コンシューマー!$B:$B,全体!$G256,コンシューマー!N:N)</f>
        <v>0</v>
      </c>
      <c r="U256" s="88">
        <f>SUMIF(コンシューマー!$B:$B,全体!$G256,コンシューマー!O:O)</f>
        <v>0</v>
      </c>
      <c r="V256" s="88">
        <f>SUMIF(コンシューマー!$B:$B,全体!$G256,コンシューマー!P:P)</f>
        <v>0</v>
      </c>
      <c r="W256" s="88">
        <f>SUMIF(コンシューマー!$B:$B,全体!$G256,コンシューマー!Q:Q)</f>
        <v>0</v>
      </c>
      <c r="X256" s="88">
        <f>SUMIF(コンシューマー!$B:$B,全体!$G256,コンシューマー!R:R)</f>
        <v>0</v>
      </c>
      <c r="Y256" s="88">
        <f>SUMIF(コンシューマー!$B:$B,全体!$G256,コンシューマー!S:S)</f>
        <v>0</v>
      </c>
      <c r="Z256" s="88">
        <f>SUMIF(コンシューマー!$B:$B,全体!$G256,コンシューマー!T:T)</f>
        <v>0</v>
      </c>
      <c r="AA256" s="88">
        <f>SUMIF(コンシューマー!$B:$B,全体!$G256,コンシューマー!U:U)</f>
        <v>0</v>
      </c>
      <c r="AB256" s="88">
        <f>SUMIF(コンシューマー!$B:$B,全体!$G256,コンシューマー!V:V)</f>
        <v>0</v>
      </c>
      <c r="AC256" s="88">
        <f>SUMIF(コンシューマー!$B:$B,全体!$G256,コンシューマー!W:W)</f>
        <v>0</v>
      </c>
      <c r="AD256" s="88">
        <f>SUMIF(コンシューマー!$B:$B,全体!$G256,コンシューマー!X:X)</f>
        <v>0</v>
      </c>
      <c r="AE256" s="88">
        <f>SUMIF(コンシューマー!$B:$B,全体!$G256,コンシューマー!Y:Y)</f>
        <v>0</v>
      </c>
      <c r="AF256" s="88">
        <f>SUMIF(コンシューマー!$B:$B,全体!$G256,コンシューマー!Z:Z)</f>
        <v>0</v>
      </c>
      <c r="AG256" s="88">
        <f>SUMIF(コンシューマー!$B:$B,全体!$G256,コンシューマー!AA:AA)</f>
        <v>0</v>
      </c>
      <c r="AH256" s="88"/>
      <c r="AI256" s="47">
        <v>5</v>
      </c>
      <c r="AJ256" s="47"/>
      <c r="AK256" s="47"/>
      <c r="AL256" s="47">
        <v>0</v>
      </c>
      <c r="AM256" s="47">
        <v>0</v>
      </c>
      <c r="AN256" s="47"/>
      <c r="AO256" s="47"/>
      <c r="AP256" s="47"/>
      <c r="AQ256" s="47"/>
      <c r="AR256" s="47">
        <f>SUMIF(結果貼付!$A:$A,G256,結果貼付!$D:$D)</f>
        <v>0</v>
      </c>
      <c r="AS256" s="47">
        <f t="shared" si="55"/>
        <v>0</v>
      </c>
      <c r="AT256" s="85">
        <f>SUM(SUMIF(コンシューマー!$B:$B,全体!$G256,コンシューマー!AO:AO),SUMIF(コマーシャル!$B:$B,全体!$G256,コマーシャル!AL:AL))</f>
        <v>0</v>
      </c>
      <c r="AU256" s="85">
        <f>SUM(SUMIF(コンシューマー!$B:$B,全体!$G256,コンシューマー!AP:AP),SUMIF(コマーシャル!$B:$B,全体!$G256,コマーシャル!AM:AM))</f>
        <v>0</v>
      </c>
      <c r="AV256" s="85">
        <f>SUM(SUMIF(コンシューマー!$B:$B,全体!$G256,コンシューマー!AQ:AQ),SUMIF(コマーシャル!$B:$B,全体!$G256,コマーシャル!AN:AN))</f>
        <v>0</v>
      </c>
      <c r="AW256" s="85">
        <f>SUM(SUMIF(コンシューマー!$B:$B,全体!$G256,コンシューマー!AR:AR),SUMIF(コマーシャル!$B:$B,全体!$G256,コマーシャル!AO:AO))</f>
        <v>0</v>
      </c>
      <c r="AX256" s="85">
        <f>SUM(SUMIF(コンシューマー!$B:$B,全体!$G256,コンシューマー!AS:AS),SUMIF(コマーシャル!$B:$B,全体!$G256,コマーシャル!AP:AP))</f>
        <v>0</v>
      </c>
      <c r="AY256" s="85">
        <f>SUM(SUMIF(コンシューマー!$B:$B,全体!$G256,コンシューマー!AT:AT),SUMIF(コマーシャル!$B:$B,全体!$G256,コマーシャル!AR:AR))</f>
        <v>0</v>
      </c>
    </row>
    <row r="257" spans="7:51" ht="15.75" customHeight="1">
      <c r="G257" s="8" t="s">
        <v>296</v>
      </c>
      <c r="H257" s="8" t="str">
        <f>IFERROR(IF(MATCH($G257,コンシューマー!B:B,0),"Y"),"-")</f>
        <v>-</v>
      </c>
      <c r="I257" s="8" t="str">
        <f>IFERROR(IF(MATCH($G257,コマーシャル!B:B,0),"Y"),"-")</f>
        <v>-</v>
      </c>
      <c r="J257" s="88">
        <f>SUMIF(コンシューマー!$B:$B,全体!$G257,コンシューマー!D:D)</f>
        <v>0</v>
      </c>
      <c r="K257" s="88">
        <f>SUMIF(コンシューマー!$B:$B,全体!$G257,コンシューマー!E:E)</f>
        <v>0</v>
      </c>
      <c r="L257" s="88">
        <f>SUMIF(コンシューマー!$B:$B,全体!$G257,コンシューマー!F:F)</f>
        <v>0</v>
      </c>
      <c r="M257" s="88">
        <f>SUMIF(コンシューマー!$B:$B,全体!$G257,コンシューマー!G:G)</f>
        <v>0</v>
      </c>
      <c r="N257" s="88">
        <f>SUMIF(コンシューマー!$B:$B,全体!$G257,コンシューマー!H:H)</f>
        <v>0</v>
      </c>
      <c r="O257" s="88">
        <f>SUMIF(コンシューマー!$B:$B,全体!$G257,コンシューマー!I:I)</f>
        <v>0</v>
      </c>
      <c r="P257" s="88">
        <f>SUMIF(コンシューマー!$B:$B,全体!$G257,コンシューマー!J:J)</f>
        <v>0</v>
      </c>
      <c r="Q257" s="88">
        <f>SUMIF(コンシューマー!$B:$B,全体!$G257,コンシューマー!K:K)</f>
        <v>0</v>
      </c>
      <c r="R257" s="88">
        <f>SUMIF(コンシューマー!$B:$B,全体!$G257,コンシューマー!L:L)</f>
        <v>0</v>
      </c>
      <c r="S257" s="88">
        <f>SUMIF(コンシューマー!$B:$B,全体!$G257,コンシューマー!M:M)</f>
        <v>0</v>
      </c>
      <c r="T257" s="88">
        <f>SUMIF(コンシューマー!$B:$B,全体!$G257,コンシューマー!N:N)</f>
        <v>0</v>
      </c>
      <c r="U257" s="88">
        <f>SUMIF(コンシューマー!$B:$B,全体!$G257,コンシューマー!O:O)</f>
        <v>0</v>
      </c>
      <c r="V257" s="88">
        <f>SUMIF(コンシューマー!$B:$B,全体!$G257,コンシューマー!P:P)</f>
        <v>0</v>
      </c>
      <c r="W257" s="88">
        <f>SUMIF(コンシューマー!$B:$B,全体!$G257,コンシューマー!Q:Q)</f>
        <v>0</v>
      </c>
      <c r="X257" s="88">
        <f>SUMIF(コンシューマー!$B:$B,全体!$G257,コンシューマー!R:R)</f>
        <v>0</v>
      </c>
      <c r="Y257" s="88">
        <f>SUMIF(コンシューマー!$B:$B,全体!$G257,コンシューマー!S:S)</f>
        <v>0</v>
      </c>
      <c r="Z257" s="88">
        <f>SUMIF(コンシューマー!$B:$B,全体!$G257,コンシューマー!T:T)</f>
        <v>0</v>
      </c>
      <c r="AA257" s="88">
        <f>SUMIF(コンシューマー!$B:$B,全体!$G257,コンシューマー!U:U)</f>
        <v>0</v>
      </c>
      <c r="AB257" s="88">
        <f>SUMIF(コンシューマー!$B:$B,全体!$G257,コンシューマー!V:V)</f>
        <v>0</v>
      </c>
      <c r="AC257" s="88">
        <f>SUMIF(コンシューマー!$B:$B,全体!$G257,コンシューマー!W:W)</f>
        <v>0</v>
      </c>
      <c r="AD257" s="88">
        <f>SUMIF(コンシューマー!$B:$B,全体!$G257,コンシューマー!X:X)</f>
        <v>0</v>
      </c>
      <c r="AE257" s="88">
        <f>SUMIF(コンシューマー!$B:$B,全体!$G257,コンシューマー!Y:Y)</f>
        <v>0</v>
      </c>
      <c r="AF257" s="88">
        <f>SUMIF(コンシューマー!$B:$B,全体!$G257,コンシューマー!Z:Z)</f>
        <v>0</v>
      </c>
      <c r="AG257" s="88">
        <f>SUMIF(コンシューマー!$B:$B,全体!$G257,コンシューマー!AA:AA)</f>
        <v>0</v>
      </c>
      <c r="AH257" s="88"/>
      <c r="AI257" s="47">
        <v>6</v>
      </c>
      <c r="AJ257" s="47"/>
      <c r="AK257" s="47"/>
      <c r="AL257" s="47">
        <v>0</v>
      </c>
      <c r="AM257" s="47">
        <v>0</v>
      </c>
      <c r="AN257" s="47"/>
      <c r="AO257" s="47"/>
      <c r="AP257" s="47"/>
      <c r="AQ257" s="47"/>
      <c r="AR257" s="47">
        <f>SUMIF(結果貼付!$A:$A,G257,結果貼付!$D:$D)</f>
        <v>0</v>
      </c>
      <c r="AS257" s="47">
        <f t="shared" si="55"/>
        <v>0</v>
      </c>
      <c r="AT257" s="85">
        <f>SUM(SUMIF(コンシューマー!$B:$B,全体!$G257,コンシューマー!AO:AO),SUMIF(コマーシャル!$B:$B,全体!$G257,コマーシャル!AL:AL))</f>
        <v>0</v>
      </c>
      <c r="AU257" s="85">
        <f>SUM(SUMIF(コンシューマー!$B:$B,全体!$G257,コンシューマー!AP:AP),SUMIF(コマーシャル!$B:$B,全体!$G257,コマーシャル!AM:AM))</f>
        <v>0</v>
      </c>
      <c r="AV257" s="85">
        <f>SUM(SUMIF(コンシューマー!$B:$B,全体!$G257,コンシューマー!AQ:AQ),SUMIF(コマーシャル!$B:$B,全体!$G257,コマーシャル!AN:AN))</f>
        <v>0</v>
      </c>
      <c r="AW257" s="85">
        <f>SUM(SUMIF(コンシューマー!$B:$B,全体!$G257,コンシューマー!AR:AR),SUMIF(コマーシャル!$B:$B,全体!$G257,コマーシャル!AO:AO))</f>
        <v>0</v>
      </c>
      <c r="AX257" s="85">
        <f>SUM(SUMIF(コンシューマー!$B:$B,全体!$G257,コンシューマー!AS:AS),SUMIF(コマーシャル!$B:$B,全体!$G257,コマーシャル!AP:AP))</f>
        <v>0</v>
      </c>
      <c r="AY257" s="85">
        <f>SUM(SUMIF(コンシューマー!$B:$B,全体!$G257,コンシューマー!AT:AT),SUMIF(コマーシャル!$B:$B,全体!$G257,コマーシャル!AR:AR))</f>
        <v>0</v>
      </c>
    </row>
    <row r="258" spans="7:51" ht="15.75" customHeight="1">
      <c r="G258" s="8" t="s">
        <v>297</v>
      </c>
      <c r="H258" s="8" t="str">
        <f>IFERROR(IF(MATCH($G258,コンシューマー!B:B,0),"Y"),"-")</f>
        <v>-</v>
      </c>
      <c r="I258" s="8" t="str">
        <f>IFERROR(IF(MATCH($G258,コマーシャル!B:B,0),"Y"),"-")</f>
        <v>-</v>
      </c>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47"/>
      <c r="AJ258" s="47"/>
      <c r="AK258" s="47"/>
      <c r="AL258" s="47">
        <v>0</v>
      </c>
      <c r="AM258" s="47">
        <v>0</v>
      </c>
      <c r="AN258" s="47"/>
      <c r="AO258" s="47"/>
      <c r="AP258" s="47"/>
      <c r="AQ258" s="47"/>
      <c r="AR258" s="47">
        <f>SUMIF(結果貼付!$A:$A,G258,結果貼付!$D:$D)</f>
        <v>0</v>
      </c>
      <c r="AS258" s="47">
        <f t="shared" si="55"/>
        <v>0</v>
      </c>
      <c r="AT258" s="85">
        <f>SUM(SUMIF(コンシューマー!$B:$B,全体!$G258,コンシューマー!AO:AO),SUMIF(コマーシャル!$B:$B,全体!$G258,コマーシャル!AL:AL))</f>
        <v>0</v>
      </c>
      <c r="AU258" s="85">
        <f>SUM(SUMIF(コンシューマー!$B:$B,全体!$G258,コンシューマー!AP:AP),SUMIF(コマーシャル!$B:$B,全体!$G258,コマーシャル!AM:AM))</f>
        <v>0</v>
      </c>
      <c r="AV258" s="85">
        <f>SUM(SUMIF(コンシューマー!$B:$B,全体!$G258,コンシューマー!AQ:AQ),SUMIF(コマーシャル!$B:$B,全体!$G258,コマーシャル!AN:AN))</f>
        <v>0</v>
      </c>
      <c r="AW258" s="85">
        <f>SUM(SUMIF(コンシューマー!$B:$B,全体!$G258,コンシューマー!AR:AR),SUMIF(コマーシャル!$B:$B,全体!$G258,コマーシャル!AO:AO))</f>
        <v>0</v>
      </c>
      <c r="AX258" s="85">
        <f>SUM(SUMIF(コンシューマー!$B:$B,全体!$G258,コンシューマー!AS:AS),SUMIF(コマーシャル!$B:$B,全体!$G258,コマーシャル!AP:AP))</f>
        <v>0</v>
      </c>
      <c r="AY258" s="85">
        <f>SUM(SUMIF(コンシューマー!$B:$B,全体!$G258,コンシューマー!AT:AT),SUMIF(コマーシャル!$B:$B,全体!$G258,コマーシャル!AR:AR))</f>
        <v>0</v>
      </c>
    </row>
    <row r="259" spans="7:51" ht="15.75" customHeight="1">
      <c r="G259" s="8" t="s">
        <v>298</v>
      </c>
      <c r="H259" s="8" t="str">
        <f>IFERROR(IF(MATCH($G259,コンシューマー!B:B,0),"Y"),"-")</f>
        <v>-</v>
      </c>
      <c r="I259" s="8" t="str">
        <f>IFERROR(IF(MATCH($G259,コマーシャル!B:B,0),"Y"),"-")</f>
        <v>-</v>
      </c>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47"/>
      <c r="AJ259" s="47"/>
      <c r="AK259" s="47"/>
      <c r="AL259" s="47">
        <v>0</v>
      </c>
      <c r="AM259" s="47">
        <v>0</v>
      </c>
      <c r="AN259" s="47"/>
      <c r="AO259" s="47"/>
      <c r="AP259" s="47"/>
      <c r="AQ259" s="47"/>
      <c r="AR259" s="47">
        <f>SUMIF(結果貼付!$A:$A,G259,結果貼付!$D:$D)</f>
        <v>0</v>
      </c>
      <c r="AS259" s="47">
        <f t="shared" si="55"/>
        <v>0</v>
      </c>
      <c r="AT259" s="85">
        <f>SUM(SUMIF(コンシューマー!$B:$B,全体!$G259,コンシューマー!AO:AO),SUMIF(コマーシャル!$B:$B,全体!$G259,コマーシャル!AL:AL))</f>
        <v>0</v>
      </c>
      <c r="AU259" s="85">
        <f>SUM(SUMIF(コンシューマー!$B:$B,全体!$G259,コンシューマー!AP:AP),SUMIF(コマーシャル!$B:$B,全体!$G259,コマーシャル!AM:AM))</f>
        <v>0</v>
      </c>
      <c r="AV259" s="85">
        <f>SUM(SUMIF(コンシューマー!$B:$B,全体!$G259,コンシューマー!AQ:AQ),SUMIF(コマーシャル!$B:$B,全体!$G259,コマーシャル!AN:AN))</f>
        <v>0</v>
      </c>
      <c r="AW259" s="85">
        <f>SUM(SUMIF(コンシューマー!$B:$B,全体!$G259,コンシューマー!AR:AR),SUMIF(コマーシャル!$B:$B,全体!$G259,コマーシャル!AO:AO))</f>
        <v>0</v>
      </c>
      <c r="AX259" s="85">
        <f>SUM(SUMIF(コンシューマー!$B:$B,全体!$G259,コンシューマー!AS:AS),SUMIF(コマーシャル!$B:$B,全体!$G259,コマーシャル!AP:AP))</f>
        <v>0</v>
      </c>
      <c r="AY259" s="85">
        <f>SUM(SUMIF(コンシューマー!$B:$B,全体!$G259,コンシューマー!AT:AT),SUMIF(コマーシャル!$B:$B,全体!$G259,コマーシャル!AR:AR))</f>
        <v>0</v>
      </c>
    </row>
    <row r="260" spans="7:51" ht="15.75" customHeight="1">
      <c r="G260" s="8" t="s">
        <v>299</v>
      </c>
      <c r="H260" s="8" t="str">
        <f>IFERROR(IF(MATCH($G260,コンシューマー!B:B,0),"Y"),"-")</f>
        <v>-</v>
      </c>
      <c r="I260" s="8" t="str">
        <f>IFERROR(IF(MATCH($G260,コマーシャル!B:B,0),"Y"),"-")</f>
        <v>-</v>
      </c>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47"/>
      <c r="AJ260" s="47"/>
      <c r="AK260" s="47"/>
      <c r="AL260" s="47">
        <v>0</v>
      </c>
      <c r="AM260" s="47">
        <v>0</v>
      </c>
      <c r="AN260" s="47"/>
      <c r="AO260" s="47"/>
      <c r="AP260" s="47"/>
      <c r="AQ260" s="47"/>
      <c r="AR260" s="47">
        <f>SUMIF(結果貼付!$A:$A,G260,結果貼付!$D:$D)</f>
        <v>0</v>
      </c>
      <c r="AS260" s="47">
        <f t="shared" si="55"/>
        <v>0</v>
      </c>
      <c r="AT260" s="85">
        <f>SUM(SUMIF(コンシューマー!$B:$B,全体!$G260,コンシューマー!AO:AO),SUMIF(コマーシャル!$B:$B,全体!$G260,コマーシャル!AL:AL))</f>
        <v>0</v>
      </c>
      <c r="AU260" s="85">
        <f>SUM(SUMIF(コンシューマー!$B:$B,全体!$G260,コンシューマー!AP:AP),SUMIF(コマーシャル!$B:$B,全体!$G260,コマーシャル!AM:AM))</f>
        <v>0</v>
      </c>
      <c r="AV260" s="85">
        <f>SUM(SUMIF(コンシューマー!$B:$B,全体!$G260,コンシューマー!AQ:AQ),SUMIF(コマーシャル!$B:$B,全体!$G260,コマーシャル!AN:AN))</f>
        <v>0</v>
      </c>
      <c r="AW260" s="85">
        <f>SUM(SUMIF(コンシューマー!$B:$B,全体!$G260,コンシューマー!AR:AR),SUMIF(コマーシャル!$B:$B,全体!$G260,コマーシャル!AO:AO))</f>
        <v>0</v>
      </c>
      <c r="AX260" s="85">
        <f>SUM(SUMIF(コンシューマー!$B:$B,全体!$G260,コンシューマー!AS:AS),SUMIF(コマーシャル!$B:$B,全体!$G260,コマーシャル!AP:AP))</f>
        <v>0</v>
      </c>
      <c r="AY260" s="85">
        <f>SUM(SUMIF(コンシューマー!$B:$B,全体!$G260,コンシューマー!AT:AT),SUMIF(コマーシャル!$B:$B,全体!$G260,コマーシャル!AR:AR))</f>
        <v>0</v>
      </c>
    </row>
    <row r="261" spans="7:51" ht="15.75" customHeight="1">
      <c r="G261" s="8" t="s">
        <v>300</v>
      </c>
      <c r="H261" s="8" t="str">
        <f>IFERROR(IF(MATCH($G261,コンシューマー!B:B,0),"Y"),"-")</f>
        <v>-</v>
      </c>
      <c r="I261" s="8" t="str">
        <f>IFERROR(IF(MATCH($G261,コマーシャル!B:B,0),"Y"),"-")</f>
        <v>-</v>
      </c>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47"/>
      <c r="AJ261" s="47"/>
      <c r="AK261" s="47"/>
      <c r="AL261" s="47">
        <v>0</v>
      </c>
      <c r="AM261" s="47">
        <v>0</v>
      </c>
      <c r="AN261" s="47"/>
      <c r="AO261" s="47"/>
      <c r="AP261" s="47"/>
      <c r="AQ261" s="47"/>
      <c r="AR261" s="47">
        <f>SUMIF(結果貼付!$A:$A,G261,結果貼付!$D:$D)</f>
        <v>0</v>
      </c>
      <c r="AS261" s="47">
        <f t="shared" si="55"/>
        <v>0</v>
      </c>
      <c r="AT261" s="85">
        <f>SUM(SUMIF(コンシューマー!$B:$B,全体!$G261,コンシューマー!AO:AO),SUMIF(コマーシャル!$B:$B,全体!$G261,コマーシャル!AL:AL))</f>
        <v>0</v>
      </c>
      <c r="AU261" s="85">
        <f>SUM(SUMIF(コンシューマー!$B:$B,全体!$G261,コンシューマー!AP:AP),SUMIF(コマーシャル!$B:$B,全体!$G261,コマーシャル!AM:AM))</f>
        <v>0</v>
      </c>
      <c r="AV261" s="85">
        <f>SUM(SUMIF(コンシューマー!$B:$B,全体!$G261,コンシューマー!AQ:AQ),SUMIF(コマーシャル!$B:$B,全体!$G261,コマーシャル!AN:AN))</f>
        <v>0</v>
      </c>
      <c r="AW261" s="85">
        <f>SUM(SUMIF(コンシューマー!$B:$B,全体!$G261,コンシューマー!AR:AR),SUMIF(コマーシャル!$B:$B,全体!$G261,コマーシャル!AO:AO))</f>
        <v>0</v>
      </c>
      <c r="AX261" s="85">
        <f>SUM(SUMIF(コンシューマー!$B:$B,全体!$G261,コンシューマー!AS:AS),SUMIF(コマーシャル!$B:$B,全体!$G261,コマーシャル!AP:AP))</f>
        <v>0</v>
      </c>
      <c r="AY261" s="85">
        <f>SUM(SUMIF(コンシューマー!$B:$B,全体!$G261,コンシューマー!AT:AT),SUMIF(コマーシャル!$B:$B,全体!$G261,コマーシャル!AR:AR))</f>
        <v>0</v>
      </c>
    </row>
    <row r="262" spans="7:51" ht="15.75" customHeight="1">
      <c r="G262" s="8" t="s">
        <v>301</v>
      </c>
      <c r="H262" s="8" t="str">
        <f>IFERROR(IF(MATCH($G262,コンシューマー!B:B,0),"Y"),"-")</f>
        <v>-</v>
      </c>
      <c r="I262" s="8" t="str">
        <f>IFERROR(IF(MATCH($G262,コマーシャル!B:B,0),"Y"),"-")</f>
        <v>-</v>
      </c>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47"/>
      <c r="AJ262" s="47"/>
      <c r="AK262" s="47"/>
      <c r="AL262" s="47">
        <v>0</v>
      </c>
      <c r="AM262" s="47">
        <v>0</v>
      </c>
      <c r="AN262" s="47"/>
      <c r="AO262" s="47"/>
      <c r="AP262" s="47"/>
      <c r="AQ262" s="47"/>
      <c r="AR262" s="47">
        <f>SUMIF(結果貼付!$A:$A,G262,結果貼付!$D:$D)</f>
        <v>0</v>
      </c>
      <c r="AS262" s="47">
        <f t="shared" si="55"/>
        <v>0</v>
      </c>
      <c r="AT262" s="85">
        <f>SUM(SUMIF(コンシューマー!$B:$B,全体!$G262,コンシューマー!AO:AO),SUMIF(コマーシャル!$B:$B,全体!$G262,コマーシャル!AL:AL))</f>
        <v>0</v>
      </c>
      <c r="AU262" s="85">
        <f>SUM(SUMIF(コンシューマー!$B:$B,全体!$G262,コンシューマー!AP:AP),SUMIF(コマーシャル!$B:$B,全体!$G262,コマーシャル!AM:AM))</f>
        <v>0</v>
      </c>
      <c r="AV262" s="85">
        <f>SUM(SUMIF(コンシューマー!$B:$B,全体!$G262,コンシューマー!AQ:AQ),SUMIF(コマーシャル!$B:$B,全体!$G262,コマーシャル!AN:AN))</f>
        <v>0</v>
      </c>
      <c r="AW262" s="85">
        <f>SUM(SUMIF(コンシューマー!$B:$B,全体!$G262,コンシューマー!AR:AR),SUMIF(コマーシャル!$B:$B,全体!$G262,コマーシャル!AO:AO))</f>
        <v>0</v>
      </c>
      <c r="AX262" s="85">
        <f>SUM(SUMIF(コンシューマー!$B:$B,全体!$G262,コンシューマー!AS:AS),SUMIF(コマーシャル!$B:$B,全体!$G262,コマーシャル!AP:AP))</f>
        <v>0</v>
      </c>
      <c r="AY262" s="85">
        <f>SUM(SUMIF(コンシューマー!$B:$B,全体!$G262,コンシューマー!AT:AT),SUMIF(コマーシャル!$B:$B,全体!$G262,コマーシャル!AR:AR))</f>
        <v>0</v>
      </c>
    </row>
  </sheetData>
  <sheetProtection selectLockedCells="1" selectUnlockedCells="1"/>
  <phoneticPr fontId="3"/>
  <conditionalFormatting sqref="G127:I130">
    <cfRule type="containsErrors" dxfId="55" priority="27">
      <formula>ISERROR(G127)</formula>
    </cfRule>
  </conditionalFormatting>
  <conditionalFormatting sqref="H1:I1048576">
    <cfRule type="cellIs" dxfId="54" priority="25" operator="equal">
      <formula>"-"</formula>
    </cfRule>
  </conditionalFormatting>
  <conditionalFormatting sqref="J41:AS41">
    <cfRule type="expression" dxfId="53" priority="2">
      <formula>AND(ISNUMBER(J41),J41=0)</formula>
    </cfRule>
  </conditionalFormatting>
  <conditionalFormatting sqref="J148:AS148">
    <cfRule type="expression" dxfId="52" priority="1">
      <formula>AND(ISNUMBER(J148),J148=0)</formula>
    </cfRule>
  </conditionalFormatting>
  <conditionalFormatting sqref="AI21:AS40 AI42:AS75 AI111:AS136 AI139:AS147 AI149:AS155 AI158:AS172 AI175:AS224">
    <cfRule type="cellIs" dxfId="51" priority="13" operator="equal">
      <formula>0</formula>
    </cfRule>
  </conditionalFormatting>
  <conditionalFormatting sqref="AI81:AS108">
    <cfRule type="cellIs" dxfId="50" priority="12" operator="equal">
      <formula>0</formula>
    </cfRule>
  </conditionalFormatting>
  <conditionalFormatting sqref="AI251:AS262">
    <cfRule type="cellIs" dxfId="49" priority="7" operator="equal">
      <formula>0</formula>
    </cfRule>
  </conditionalFormatting>
  <conditionalFormatting sqref="AS1 AZ1:BB21 J1:AH40 AT1:AY225 AI2:AS20 BA22:BB23 AZ24:BB38 BA39:BB42 J42:AH75 AZ43:BB77 J76:AY76 AI77:AS80 J77:AH108 AZ78:AZ79 BA78:BB80 AZ81:BB132 J109:AY109 AI110:AS110 J110:AH136 BA133:BB133 AZ134:BB171 J137:AY137 AI138:AS138 J138:AH147 J149:AH262 AI156:AS157 BA172:BB172 AI173:AY174 AZ173:BB1048576 AI225:AS225 AI226:AY250 AT251:AY262 J263:AY1048576">
    <cfRule type="expression" dxfId="48" priority="26">
      <formula>AND(ISNUMBER(J1),J1=0)</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7CD9-B9B9-4D12-B8F4-BF010E82AF4B}">
  <dimension ref="A1:AG41"/>
  <sheetViews>
    <sheetView topLeftCell="A10" zoomScaleNormal="100" workbookViewId="0">
      <selection activeCell="G24" sqref="F24:G25"/>
    </sheetView>
  </sheetViews>
  <sheetFormatPr defaultRowHeight="18.75"/>
  <cols>
    <col min="3" max="3" width="24.125" bestFit="1" customWidth="1"/>
    <col min="4" max="4" width="23.875" bestFit="1" customWidth="1"/>
    <col min="10" max="10" width="8.875" customWidth="1"/>
    <col min="13" max="13" width="8.625" customWidth="1"/>
    <col min="14" max="14" width="10" customWidth="1"/>
  </cols>
  <sheetData>
    <row r="1" spans="1:33">
      <c r="A1" s="409" t="s">
        <v>302</v>
      </c>
      <c r="B1" s="409" t="s">
        <v>303</v>
      </c>
      <c r="D1" s="377"/>
      <c r="E1" s="378">
        <v>45901</v>
      </c>
      <c r="F1" s="378">
        <v>45931</v>
      </c>
      <c r="G1" s="378">
        <v>45962</v>
      </c>
      <c r="H1" s="378">
        <v>45992</v>
      </c>
      <c r="I1" s="378">
        <v>46023</v>
      </c>
      <c r="J1" s="378">
        <v>46054</v>
      </c>
      <c r="K1" s="378">
        <v>46082</v>
      </c>
      <c r="L1" s="378">
        <v>46113</v>
      </c>
      <c r="M1" s="378">
        <v>46143</v>
      </c>
      <c r="N1" s="378">
        <v>46174</v>
      </c>
      <c r="O1" s="378">
        <v>46204</v>
      </c>
      <c r="P1" s="378">
        <v>46235</v>
      </c>
      <c r="Q1" s="378">
        <v>46266</v>
      </c>
      <c r="R1" s="378">
        <v>46296</v>
      </c>
      <c r="S1" s="378">
        <v>46327</v>
      </c>
      <c r="T1" s="378">
        <v>46357</v>
      </c>
      <c r="U1" s="378">
        <v>46388</v>
      </c>
      <c r="V1" s="378">
        <v>46419</v>
      </c>
      <c r="W1" s="378">
        <v>46447</v>
      </c>
      <c r="X1" s="378">
        <v>46478</v>
      </c>
      <c r="Y1" s="378">
        <v>46508</v>
      </c>
      <c r="Z1" s="378">
        <v>46539</v>
      </c>
      <c r="AA1" s="379">
        <v>46569</v>
      </c>
      <c r="AB1" s="378">
        <v>46600</v>
      </c>
      <c r="AC1" s="379">
        <v>46631</v>
      </c>
      <c r="AD1" s="378">
        <v>46661</v>
      </c>
      <c r="AE1" s="379">
        <v>46692</v>
      </c>
      <c r="AF1" s="378">
        <v>46722</v>
      </c>
      <c r="AG1" s="379">
        <v>46753</v>
      </c>
    </row>
    <row r="2" spans="1:33">
      <c r="A2" t="s">
        <v>304</v>
      </c>
      <c r="B2" t="s">
        <v>305</v>
      </c>
      <c r="C2" s="384" t="s">
        <v>306</v>
      </c>
      <c r="D2" s="382" t="s">
        <v>290</v>
      </c>
      <c r="E2" s="85">
        <v>100</v>
      </c>
      <c r="F2" s="85">
        <v>50</v>
      </c>
      <c r="G2" s="85">
        <v>30</v>
      </c>
      <c r="H2" s="85">
        <v>30</v>
      </c>
      <c r="I2" s="85">
        <v>20</v>
      </c>
      <c r="J2" s="85">
        <v>20</v>
      </c>
      <c r="K2" s="85">
        <v>20</v>
      </c>
      <c r="L2" s="85">
        <v>20</v>
      </c>
      <c r="M2" s="85">
        <v>20</v>
      </c>
      <c r="N2" s="85">
        <v>20</v>
      </c>
      <c r="O2" s="85">
        <v>10</v>
      </c>
      <c r="P2" s="85">
        <v>10</v>
      </c>
      <c r="Q2" s="85">
        <v>10</v>
      </c>
      <c r="R2" s="85">
        <v>10</v>
      </c>
      <c r="S2" s="85">
        <v>10</v>
      </c>
      <c r="T2" s="85">
        <v>10</v>
      </c>
      <c r="U2" s="85">
        <v>10</v>
      </c>
      <c r="V2" s="85">
        <v>10</v>
      </c>
      <c r="W2" s="85">
        <v>10</v>
      </c>
      <c r="X2" s="85">
        <v>10</v>
      </c>
      <c r="Y2" s="85">
        <v>10</v>
      </c>
      <c r="Z2" s="85">
        <v>10</v>
      </c>
      <c r="AA2" s="373">
        <v>10</v>
      </c>
      <c r="AB2" s="85"/>
      <c r="AC2" s="85"/>
      <c r="AD2" s="85"/>
      <c r="AE2" s="85"/>
      <c r="AF2" s="85"/>
      <c r="AG2" s="85"/>
    </row>
    <row r="3" spans="1:33">
      <c r="A3" t="s">
        <v>304</v>
      </c>
      <c r="B3" t="s">
        <v>305</v>
      </c>
      <c r="C3" s="385" t="s">
        <v>306</v>
      </c>
      <c r="D3" s="382" t="s">
        <v>291</v>
      </c>
      <c r="E3" s="85"/>
      <c r="F3" s="85">
        <v>1300</v>
      </c>
      <c r="G3" s="85">
        <v>500</v>
      </c>
      <c r="H3" s="85">
        <v>500</v>
      </c>
      <c r="I3" s="85">
        <v>400</v>
      </c>
      <c r="J3" s="85">
        <v>200</v>
      </c>
      <c r="K3" s="85">
        <v>200</v>
      </c>
      <c r="L3" s="85">
        <v>200</v>
      </c>
      <c r="M3" s="85">
        <v>200</v>
      </c>
      <c r="N3" s="86">
        <v>80</v>
      </c>
      <c r="O3" s="86">
        <v>80</v>
      </c>
      <c r="P3" s="86">
        <v>80</v>
      </c>
      <c r="Q3" s="86">
        <v>80</v>
      </c>
      <c r="R3" s="86">
        <v>80</v>
      </c>
      <c r="S3" s="86">
        <v>80</v>
      </c>
      <c r="T3" s="86">
        <v>80</v>
      </c>
      <c r="U3" s="86">
        <v>80</v>
      </c>
      <c r="V3" s="86">
        <v>80</v>
      </c>
      <c r="W3" s="86">
        <v>80</v>
      </c>
      <c r="X3" s="86">
        <v>80</v>
      </c>
      <c r="Y3" s="86">
        <v>80</v>
      </c>
      <c r="Z3" s="86">
        <v>80</v>
      </c>
      <c r="AA3" s="436">
        <v>80</v>
      </c>
      <c r="AB3" s="86">
        <v>80</v>
      </c>
      <c r="AC3" s="86">
        <v>80</v>
      </c>
      <c r="AD3" s="86">
        <v>80</v>
      </c>
      <c r="AE3" s="85"/>
      <c r="AF3" s="85"/>
      <c r="AG3" s="373"/>
    </row>
    <row r="4" spans="1:33">
      <c r="A4" t="s">
        <v>304</v>
      </c>
      <c r="B4" t="s">
        <v>305</v>
      </c>
      <c r="C4" t="s">
        <v>307</v>
      </c>
      <c r="D4" s="382" t="s">
        <v>297</v>
      </c>
      <c r="E4" s="85"/>
      <c r="F4" s="85"/>
      <c r="G4" s="85">
        <v>200</v>
      </c>
      <c r="H4" s="85">
        <v>100</v>
      </c>
      <c r="I4" s="85">
        <v>60</v>
      </c>
      <c r="J4" s="85">
        <v>100</v>
      </c>
      <c r="K4" s="85">
        <v>100</v>
      </c>
      <c r="L4" s="85">
        <v>100</v>
      </c>
      <c r="M4" s="85">
        <v>100</v>
      </c>
      <c r="N4" s="86">
        <v>50</v>
      </c>
      <c r="O4" s="86">
        <v>50</v>
      </c>
      <c r="P4" s="86">
        <v>50</v>
      </c>
      <c r="Q4" s="86">
        <v>50</v>
      </c>
      <c r="R4" s="86">
        <v>50</v>
      </c>
      <c r="S4" s="86">
        <v>50</v>
      </c>
      <c r="T4" s="86">
        <v>50</v>
      </c>
      <c r="U4" s="86">
        <v>50</v>
      </c>
      <c r="V4" s="86">
        <v>50</v>
      </c>
      <c r="W4" s="86">
        <v>50</v>
      </c>
      <c r="X4" s="86">
        <v>50</v>
      </c>
      <c r="Y4" s="86">
        <v>50</v>
      </c>
      <c r="Z4" s="86">
        <v>50</v>
      </c>
      <c r="AA4" s="86">
        <v>50</v>
      </c>
      <c r="AB4" s="86">
        <v>50</v>
      </c>
      <c r="AC4" s="86">
        <v>50</v>
      </c>
      <c r="AD4" s="86">
        <v>50</v>
      </c>
      <c r="AE4" s="85"/>
      <c r="AF4" s="85"/>
      <c r="AG4" s="373"/>
    </row>
    <row r="5" spans="1:33">
      <c r="A5" t="s">
        <v>304</v>
      </c>
      <c r="B5" t="s">
        <v>305</v>
      </c>
      <c r="C5" s="385" t="s">
        <v>306</v>
      </c>
      <c r="D5" s="383" t="s">
        <v>292</v>
      </c>
      <c r="E5" s="85"/>
      <c r="F5" s="85"/>
      <c r="G5" s="85"/>
      <c r="H5" s="85">
        <v>50</v>
      </c>
      <c r="I5" s="85">
        <v>50</v>
      </c>
      <c r="J5" s="85">
        <v>10</v>
      </c>
      <c r="K5" s="85">
        <v>10</v>
      </c>
      <c r="L5" s="85">
        <v>10</v>
      </c>
      <c r="M5" s="85">
        <v>10</v>
      </c>
      <c r="N5" s="85">
        <v>10</v>
      </c>
      <c r="O5" s="85">
        <v>10</v>
      </c>
      <c r="P5" s="85">
        <v>10</v>
      </c>
      <c r="Q5" s="85">
        <v>10</v>
      </c>
      <c r="R5" s="85">
        <v>10</v>
      </c>
      <c r="S5" s="85">
        <v>10</v>
      </c>
      <c r="T5" s="86">
        <v>10</v>
      </c>
      <c r="U5" s="86">
        <v>10</v>
      </c>
      <c r="V5" s="86">
        <v>10</v>
      </c>
      <c r="W5" s="86">
        <v>10</v>
      </c>
      <c r="X5" s="86">
        <v>10</v>
      </c>
      <c r="Y5" s="86">
        <v>10</v>
      </c>
      <c r="Z5" s="86">
        <v>10</v>
      </c>
      <c r="AA5" s="86">
        <v>10</v>
      </c>
      <c r="AB5" s="86">
        <v>10</v>
      </c>
      <c r="AC5" s="86">
        <v>10</v>
      </c>
      <c r="AD5" s="86">
        <v>10</v>
      </c>
      <c r="AE5" s="86">
        <v>10</v>
      </c>
      <c r="AF5" s="85"/>
      <c r="AG5" s="373"/>
    </row>
    <row r="6" spans="1:33">
      <c r="A6" s="410" t="s">
        <v>308</v>
      </c>
      <c r="B6" t="s">
        <v>309</v>
      </c>
      <c r="C6" t="s">
        <v>310</v>
      </c>
      <c r="D6" s="382" t="s">
        <v>298</v>
      </c>
      <c r="E6" s="85"/>
      <c r="F6" s="85"/>
      <c r="G6" s="85"/>
      <c r="H6" s="85"/>
      <c r="I6" s="85"/>
      <c r="J6" s="85"/>
      <c r="K6" s="85"/>
      <c r="L6" s="85">
        <v>400</v>
      </c>
      <c r="M6" s="85">
        <v>200</v>
      </c>
      <c r="N6" s="86">
        <v>30</v>
      </c>
      <c r="O6" s="86">
        <v>30</v>
      </c>
      <c r="P6" s="86">
        <v>30</v>
      </c>
      <c r="Q6" s="86">
        <v>30</v>
      </c>
      <c r="R6" s="86">
        <v>30</v>
      </c>
      <c r="S6" s="86">
        <v>30</v>
      </c>
      <c r="T6" s="86">
        <v>30</v>
      </c>
      <c r="U6" s="86">
        <v>30</v>
      </c>
      <c r="V6" s="86">
        <v>30</v>
      </c>
      <c r="W6" s="86">
        <v>30</v>
      </c>
      <c r="X6" s="86">
        <v>30</v>
      </c>
      <c r="Y6" s="86">
        <v>30</v>
      </c>
      <c r="Z6" s="86">
        <v>30</v>
      </c>
      <c r="AA6" s="86">
        <v>30</v>
      </c>
      <c r="AB6" s="86">
        <v>30</v>
      </c>
      <c r="AC6" s="86">
        <v>30</v>
      </c>
      <c r="AD6" s="86">
        <v>30</v>
      </c>
      <c r="AE6" s="85"/>
      <c r="AF6" s="85"/>
      <c r="AG6" s="373"/>
    </row>
    <row r="7" spans="1:33">
      <c r="A7" s="410" t="s">
        <v>308</v>
      </c>
      <c r="B7" t="s">
        <v>309</v>
      </c>
      <c r="C7" s="385" t="s">
        <v>311</v>
      </c>
      <c r="D7" s="383" t="s">
        <v>293</v>
      </c>
      <c r="E7" s="85"/>
      <c r="F7" s="85"/>
      <c r="G7" s="85"/>
      <c r="H7" s="85"/>
      <c r="I7" s="85"/>
      <c r="J7" s="85"/>
      <c r="K7" s="85"/>
      <c r="L7" s="85">
        <v>500</v>
      </c>
      <c r="M7" s="85">
        <v>250</v>
      </c>
      <c r="N7" s="86">
        <v>30</v>
      </c>
      <c r="O7" s="86">
        <v>30</v>
      </c>
      <c r="P7" s="86">
        <v>30</v>
      </c>
      <c r="Q7" s="86">
        <v>30</v>
      </c>
      <c r="R7" s="86">
        <v>30</v>
      </c>
      <c r="S7" s="86">
        <v>30</v>
      </c>
      <c r="T7" s="86">
        <v>30</v>
      </c>
      <c r="U7" s="86">
        <v>30</v>
      </c>
      <c r="V7" s="86">
        <v>30</v>
      </c>
      <c r="W7" s="86">
        <v>30</v>
      </c>
      <c r="X7" s="85"/>
      <c r="Y7" s="85"/>
      <c r="Z7" s="85"/>
      <c r="AA7" s="437"/>
      <c r="AB7" s="85"/>
      <c r="AC7" s="85"/>
      <c r="AD7" s="85"/>
      <c r="AE7" s="85"/>
      <c r="AF7" s="85"/>
      <c r="AG7" s="373"/>
    </row>
    <row r="8" spans="1:33">
      <c r="A8" s="410" t="s">
        <v>308</v>
      </c>
      <c r="B8" t="s">
        <v>309</v>
      </c>
      <c r="C8" t="s">
        <v>310</v>
      </c>
      <c r="D8" s="382" t="s">
        <v>299</v>
      </c>
      <c r="E8" s="85"/>
      <c r="F8" s="85"/>
      <c r="G8" s="85"/>
      <c r="H8" s="85"/>
      <c r="I8" s="85"/>
      <c r="J8" s="85"/>
      <c r="K8" s="85"/>
      <c r="L8" s="85">
        <v>300</v>
      </c>
      <c r="M8" s="85">
        <v>180</v>
      </c>
      <c r="N8" s="86">
        <v>20</v>
      </c>
      <c r="O8" s="86">
        <v>20</v>
      </c>
      <c r="P8" s="86">
        <v>20</v>
      </c>
      <c r="Q8" s="86">
        <v>20</v>
      </c>
      <c r="R8" s="86">
        <v>20</v>
      </c>
      <c r="S8" s="86">
        <v>20</v>
      </c>
      <c r="T8" s="86">
        <v>20</v>
      </c>
      <c r="U8" s="86">
        <v>20</v>
      </c>
      <c r="V8" s="86">
        <v>20</v>
      </c>
      <c r="W8" s="85"/>
      <c r="X8" s="85"/>
      <c r="Y8" s="85"/>
      <c r="Z8" s="85"/>
      <c r="AA8" s="437"/>
      <c r="AB8" s="85"/>
      <c r="AC8" s="85"/>
      <c r="AD8" s="85"/>
      <c r="AE8" s="85"/>
      <c r="AF8" s="85"/>
      <c r="AG8" s="373"/>
    </row>
    <row r="9" spans="1:33">
      <c r="A9" t="s">
        <v>304</v>
      </c>
      <c r="B9" t="s">
        <v>305</v>
      </c>
      <c r="C9" s="385" t="s">
        <v>306</v>
      </c>
      <c r="D9" s="383" t="s">
        <v>294</v>
      </c>
      <c r="E9" s="85"/>
      <c r="F9" s="85"/>
      <c r="G9" s="85"/>
      <c r="H9" s="85"/>
      <c r="I9" s="85"/>
      <c r="J9" s="85">
        <v>100</v>
      </c>
      <c r="K9" s="85">
        <v>50</v>
      </c>
      <c r="L9" s="85">
        <v>50</v>
      </c>
      <c r="M9" s="85">
        <v>50</v>
      </c>
      <c r="N9" s="86">
        <v>10</v>
      </c>
      <c r="O9" s="86">
        <v>10</v>
      </c>
      <c r="P9" s="86">
        <v>10</v>
      </c>
      <c r="Q9" s="86">
        <v>10</v>
      </c>
      <c r="R9" s="86">
        <v>10</v>
      </c>
      <c r="S9" s="86">
        <v>10</v>
      </c>
      <c r="T9" s="86">
        <v>10</v>
      </c>
      <c r="U9" s="86">
        <v>10</v>
      </c>
      <c r="V9" s="85"/>
      <c r="W9" s="85"/>
      <c r="X9" s="85"/>
      <c r="Y9" s="85"/>
      <c r="Z9" s="85"/>
      <c r="AA9" s="437"/>
      <c r="AB9" s="85"/>
      <c r="AC9" s="85"/>
      <c r="AD9" s="85"/>
      <c r="AE9" s="85"/>
      <c r="AF9" s="85"/>
      <c r="AG9" s="373"/>
    </row>
    <row r="10" spans="1:33">
      <c r="A10" s="410" t="s">
        <v>308</v>
      </c>
      <c r="B10" t="s">
        <v>309</v>
      </c>
      <c r="C10" t="s">
        <v>310</v>
      </c>
      <c r="D10" s="382" t="s">
        <v>300</v>
      </c>
      <c r="E10" s="85"/>
      <c r="F10" s="85"/>
      <c r="G10" s="85"/>
      <c r="H10" s="85"/>
      <c r="I10" s="85"/>
      <c r="J10" s="85"/>
      <c r="K10" s="85"/>
      <c r="L10" s="85"/>
      <c r="M10" s="85"/>
      <c r="N10" s="85"/>
      <c r="O10" s="438">
        <v>80</v>
      </c>
      <c r="P10" s="86">
        <v>30</v>
      </c>
      <c r="Q10" s="86">
        <v>20</v>
      </c>
      <c r="R10" s="86">
        <v>20</v>
      </c>
      <c r="S10" s="86">
        <v>20</v>
      </c>
      <c r="T10" s="86">
        <v>20</v>
      </c>
      <c r="U10" s="86">
        <v>20</v>
      </c>
      <c r="V10" s="86">
        <v>20</v>
      </c>
      <c r="W10" s="86">
        <v>20</v>
      </c>
      <c r="X10" s="86">
        <v>20</v>
      </c>
      <c r="Y10" s="86">
        <v>20</v>
      </c>
      <c r="Z10" s="86">
        <v>20</v>
      </c>
      <c r="AA10" s="437"/>
      <c r="AB10" s="85"/>
      <c r="AC10" s="85"/>
      <c r="AD10" s="85"/>
      <c r="AE10" s="85"/>
      <c r="AF10" s="85"/>
      <c r="AG10" s="373"/>
    </row>
    <row r="11" spans="1:33">
      <c r="A11" s="410" t="s">
        <v>308</v>
      </c>
      <c r="B11" t="s">
        <v>309</v>
      </c>
      <c r="C11" t="s">
        <v>310</v>
      </c>
      <c r="D11" s="374" t="s">
        <v>312</v>
      </c>
      <c r="E11" s="85"/>
      <c r="F11" s="85"/>
      <c r="G11" s="85"/>
      <c r="H11" s="85"/>
      <c r="I11" s="85"/>
      <c r="J11" s="85"/>
      <c r="K11" s="85"/>
      <c r="L11" s="85"/>
      <c r="M11" s="85"/>
      <c r="N11" s="85"/>
      <c r="O11" s="85"/>
      <c r="P11" s="438">
        <v>60</v>
      </c>
      <c r="Q11" s="86">
        <v>30</v>
      </c>
      <c r="R11" s="86">
        <v>30</v>
      </c>
      <c r="S11" s="86">
        <v>30</v>
      </c>
      <c r="T11" s="86">
        <v>30</v>
      </c>
      <c r="U11" s="86">
        <v>20</v>
      </c>
      <c r="V11" s="86">
        <v>20</v>
      </c>
      <c r="W11" s="86">
        <v>20</v>
      </c>
      <c r="X11" s="86">
        <v>20</v>
      </c>
      <c r="Y11" s="86">
        <v>20</v>
      </c>
      <c r="Z11" s="86">
        <v>20</v>
      </c>
      <c r="AA11" s="86">
        <v>20</v>
      </c>
      <c r="AB11" s="85"/>
      <c r="AC11" s="85"/>
      <c r="AD11" s="85"/>
      <c r="AE11" s="85"/>
      <c r="AF11" s="85"/>
      <c r="AG11" s="373"/>
    </row>
    <row r="12" spans="1:33">
      <c r="A12" s="410" t="s">
        <v>308</v>
      </c>
      <c r="B12" t="s">
        <v>309</v>
      </c>
      <c r="C12" s="385" t="s">
        <v>311</v>
      </c>
      <c r="D12" s="374" t="s">
        <v>313</v>
      </c>
      <c r="E12" s="85"/>
      <c r="F12" s="85"/>
      <c r="G12" s="85"/>
      <c r="H12" s="85"/>
      <c r="I12" s="85"/>
      <c r="J12" s="85"/>
      <c r="K12" s="85"/>
      <c r="L12" s="85"/>
      <c r="M12" s="85">
        <v>200</v>
      </c>
      <c r="N12" s="86">
        <v>200</v>
      </c>
      <c r="O12" s="86">
        <v>200</v>
      </c>
      <c r="P12" s="86">
        <v>200</v>
      </c>
      <c r="Q12" s="86">
        <v>200</v>
      </c>
      <c r="R12" s="86">
        <v>200</v>
      </c>
      <c r="S12" s="86">
        <v>200</v>
      </c>
      <c r="T12" s="86">
        <v>200</v>
      </c>
      <c r="U12" s="86">
        <v>200</v>
      </c>
      <c r="V12" s="86">
        <v>200</v>
      </c>
      <c r="W12" s="86">
        <v>200</v>
      </c>
      <c r="X12" s="86">
        <v>200</v>
      </c>
      <c r="Y12" s="86">
        <v>200</v>
      </c>
      <c r="Z12" s="85"/>
      <c r="AA12" s="437"/>
      <c r="AB12" s="85"/>
      <c r="AC12" s="85"/>
      <c r="AD12" s="85"/>
      <c r="AE12" s="85"/>
      <c r="AF12" s="85"/>
      <c r="AG12" s="373"/>
    </row>
    <row r="13" spans="1:33">
      <c r="A13" s="410" t="s">
        <v>308</v>
      </c>
      <c r="B13" t="s">
        <v>309</v>
      </c>
      <c r="C13" s="385" t="s">
        <v>311</v>
      </c>
      <c r="D13" s="374" t="s">
        <v>314</v>
      </c>
      <c r="E13" s="85"/>
      <c r="F13" s="85"/>
      <c r="G13" s="85"/>
      <c r="H13" s="85"/>
      <c r="I13" s="85"/>
      <c r="J13" s="85"/>
      <c r="K13" s="85"/>
      <c r="L13" s="85">
        <v>800</v>
      </c>
      <c r="M13" s="85">
        <v>400</v>
      </c>
      <c r="N13" s="86">
        <v>150</v>
      </c>
      <c r="O13" s="86">
        <v>150</v>
      </c>
      <c r="P13" s="86">
        <v>150</v>
      </c>
      <c r="Q13" s="86">
        <v>150</v>
      </c>
      <c r="R13" s="86">
        <v>100</v>
      </c>
      <c r="S13" s="86">
        <v>100</v>
      </c>
      <c r="T13" s="86">
        <v>100</v>
      </c>
      <c r="U13" s="86">
        <v>100</v>
      </c>
      <c r="V13" s="85">
        <v>80</v>
      </c>
      <c r="W13" s="85">
        <v>80</v>
      </c>
      <c r="X13" s="85"/>
      <c r="Y13" s="85"/>
      <c r="Z13" s="85"/>
      <c r="AA13" s="437"/>
      <c r="AB13" s="85"/>
      <c r="AC13" s="85"/>
      <c r="AD13" s="85"/>
      <c r="AE13" s="85"/>
      <c r="AF13" s="85"/>
      <c r="AG13" s="373"/>
    </row>
    <row r="14" spans="1:33">
      <c r="A14" t="s">
        <v>304</v>
      </c>
      <c r="B14" t="s">
        <v>305</v>
      </c>
      <c r="C14" s="385" t="s">
        <v>306</v>
      </c>
      <c r="D14" s="383" t="s">
        <v>296</v>
      </c>
      <c r="E14" s="85"/>
      <c r="F14" s="85"/>
      <c r="G14" s="85"/>
      <c r="H14" s="85"/>
      <c r="I14" s="85"/>
      <c r="J14" s="85"/>
      <c r="K14" s="85"/>
      <c r="L14" s="85"/>
      <c r="M14" s="435">
        <v>400</v>
      </c>
      <c r="N14" s="86">
        <v>150</v>
      </c>
      <c r="O14" s="86">
        <v>150</v>
      </c>
      <c r="P14" s="86">
        <v>150</v>
      </c>
      <c r="Q14" s="86">
        <v>150</v>
      </c>
      <c r="R14" s="86">
        <v>80</v>
      </c>
      <c r="S14" s="86">
        <v>80</v>
      </c>
      <c r="T14" s="86">
        <v>80</v>
      </c>
      <c r="U14" s="86">
        <v>80</v>
      </c>
      <c r="V14" s="86">
        <v>80</v>
      </c>
      <c r="W14" s="86">
        <v>80</v>
      </c>
      <c r="X14" s="86">
        <v>80</v>
      </c>
      <c r="Y14" s="85"/>
      <c r="Z14" s="85"/>
      <c r="AA14" s="437"/>
      <c r="AB14" s="85"/>
      <c r="AC14" s="85"/>
      <c r="AD14" s="85"/>
      <c r="AE14" s="85"/>
      <c r="AF14" s="85"/>
      <c r="AG14" s="373"/>
    </row>
    <row r="15" spans="1:33">
      <c r="A15" t="s">
        <v>304</v>
      </c>
      <c r="B15" t="s">
        <v>305</v>
      </c>
      <c r="C15" t="s">
        <v>315</v>
      </c>
      <c r="D15" s="382" t="s">
        <v>301</v>
      </c>
      <c r="E15" s="85"/>
      <c r="F15" s="85"/>
      <c r="G15" s="85"/>
      <c r="H15" s="85"/>
      <c r="I15" s="85"/>
      <c r="J15" s="85"/>
      <c r="K15" s="85"/>
      <c r="L15" s="85"/>
      <c r="M15" s="435">
        <v>300</v>
      </c>
      <c r="N15" s="86">
        <v>100</v>
      </c>
      <c r="O15" s="86">
        <v>100</v>
      </c>
      <c r="P15" s="86">
        <v>100</v>
      </c>
      <c r="Q15" s="86">
        <v>150</v>
      </c>
      <c r="R15" s="86">
        <v>80</v>
      </c>
      <c r="S15" s="86">
        <v>80</v>
      </c>
      <c r="T15" s="86">
        <v>80</v>
      </c>
      <c r="U15" s="86">
        <v>80</v>
      </c>
      <c r="V15" s="86">
        <v>80</v>
      </c>
      <c r="W15" s="86">
        <v>80</v>
      </c>
      <c r="X15" s="86">
        <v>80</v>
      </c>
      <c r="Y15" s="85"/>
      <c r="Z15" s="85"/>
      <c r="AA15" s="437"/>
      <c r="AB15" s="85"/>
      <c r="AC15" s="85"/>
      <c r="AD15" s="85"/>
      <c r="AE15" s="85"/>
      <c r="AF15" s="85"/>
      <c r="AG15" s="373"/>
    </row>
    <row r="16" spans="1:33">
      <c r="A16" s="410" t="s">
        <v>308</v>
      </c>
      <c r="B16" t="s">
        <v>309</v>
      </c>
      <c r="C16" s="385" t="s">
        <v>311</v>
      </c>
      <c r="D16" s="383" t="s">
        <v>316</v>
      </c>
      <c r="E16" s="85"/>
      <c r="F16" s="85"/>
      <c r="G16" s="85"/>
      <c r="H16" s="85"/>
      <c r="I16" s="85"/>
      <c r="J16" s="85"/>
      <c r="K16" s="85"/>
      <c r="L16" s="85"/>
      <c r="M16" s="85"/>
      <c r="N16" s="438">
        <v>500</v>
      </c>
      <c r="O16" s="86">
        <v>400</v>
      </c>
      <c r="P16" s="86">
        <v>150</v>
      </c>
      <c r="Q16" s="86">
        <v>150</v>
      </c>
      <c r="R16" s="86">
        <v>150</v>
      </c>
      <c r="S16" s="86">
        <v>100</v>
      </c>
      <c r="T16" s="86">
        <v>100</v>
      </c>
      <c r="U16" s="86">
        <v>100</v>
      </c>
      <c r="V16" s="86">
        <v>100</v>
      </c>
      <c r="W16" s="86">
        <v>100</v>
      </c>
      <c r="X16" s="86">
        <v>80</v>
      </c>
      <c r="Y16" s="86">
        <v>80</v>
      </c>
      <c r="Z16" s="85"/>
      <c r="AA16" s="437"/>
      <c r="AB16" s="85"/>
      <c r="AC16" s="85"/>
      <c r="AD16" s="85"/>
      <c r="AE16" s="85"/>
      <c r="AF16" s="85"/>
      <c r="AG16" s="373"/>
    </row>
    <row r="17" spans="1:33">
      <c r="A17" s="410" t="s">
        <v>308</v>
      </c>
      <c r="B17" t="s">
        <v>309</v>
      </c>
      <c r="C17" t="s">
        <v>310</v>
      </c>
      <c r="D17" s="374" t="s">
        <v>317</v>
      </c>
      <c r="E17" s="85"/>
      <c r="F17" s="85"/>
      <c r="G17" s="85"/>
      <c r="H17" s="85"/>
      <c r="I17" s="85"/>
      <c r="J17" s="85"/>
      <c r="K17" s="85"/>
      <c r="L17" s="85"/>
      <c r="M17" s="85"/>
      <c r="N17" s="85"/>
      <c r="O17" s="438">
        <v>200</v>
      </c>
      <c r="P17" s="86">
        <v>150</v>
      </c>
      <c r="Q17" s="86">
        <v>150</v>
      </c>
      <c r="R17" s="86">
        <v>100</v>
      </c>
      <c r="S17" s="86">
        <v>50</v>
      </c>
      <c r="T17" s="86">
        <v>50</v>
      </c>
      <c r="U17" s="86">
        <v>50</v>
      </c>
      <c r="V17" s="86">
        <v>50</v>
      </c>
      <c r="W17" s="86">
        <v>50</v>
      </c>
      <c r="X17" s="86">
        <v>50</v>
      </c>
      <c r="Y17" s="86">
        <v>50</v>
      </c>
      <c r="Z17" s="86">
        <v>50</v>
      </c>
      <c r="AA17" s="437"/>
      <c r="AB17" s="85"/>
      <c r="AC17" s="85"/>
      <c r="AD17" s="85"/>
      <c r="AE17" s="85"/>
      <c r="AF17" s="85"/>
      <c r="AG17" s="373"/>
    </row>
    <row r="18" spans="1:33">
      <c r="A18" s="410" t="s">
        <v>308</v>
      </c>
      <c r="B18" t="s">
        <v>309</v>
      </c>
      <c r="C18" t="s">
        <v>310</v>
      </c>
      <c r="D18" s="463" t="s">
        <v>318</v>
      </c>
      <c r="E18" s="85"/>
      <c r="F18" s="85"/>
      <c r="G18" s="85"/>
      <c r="H18" s="85"/>
      <c r="I18" s="85"/>
      <c r="J18" s="85"/>
      <c r="K18" s="85"/>
      <c r="L18" s="85"/>
      <c r="M18" s="85"/>
      <c r="N18" s="85"/>
      <c r="O18" s="85"/>
      <c r="P18" s="7"/>
      <c r="Q18" s="7"/>
      <c r="R18" s="7"/>
      <c r="S18" s="7"/>
      <c r="T18" s="7"/>
      <c r="U18" s="7"/>
      <c r="V18" s="7"/>
      <c r="W18" s="85"/>
      <c r="X18" s="85"/>
      <c r="Y18" s="85"/>
      <c r="Z18" s="85"/>
      <c r="AA18" s="85"/>
      <c r="AB18" s="85"/>
      <c r="AC18" s="7"/>
      <c r="AD18" s="7"/>
      <c r="AE18" s="7"/>
      <c r="AF18" s="7"/>
      <c r="AG18" s="464"/>
    </row>
    <row r="19" spans="1:33">
      <c r="A19" s="410" t="s">
        <v>308</v>
      </c>
      <c r="B19" t="s">
        <v>309</v>
      </c>
      <c r="C19" t="s">
        <v>310</v>
      </c>
      <c r="D19" s="374" t="s">
        <v>319</v>
      </c>
      <c r="E19" s="85"/>
      <c r="F19" s="85"/>
      <c r="G19" s="85"/>
      <c r="H19" s="85"/>
      <c r="I19" s="85"/>
      <c r="J19" s="85"/>
      <c r="K19" s="85"/>
      <c r="L19" s="85"/>
      <c r="M19" s="85"/>
      <c r="N19" s="85"/>
      <c r="O19" s="85"/>
      <c r="P19" s="438">
        <v>100</v>
      </c>
      <c r="Q19" s="7">
        <v>50</v>
      </c>
      <c r="R19" s="7">
        <v>50</v>
      </c>
      <c r="S19" s="7">
        <v>50</v>
      </c>
      <c r="T19" s="7">
        <v>30</v>
      </c>
      <c r="U19" s="7">
        <v>30</v>
      </c>
      <c r="V19" s="7">
        <v>30</v>
      </c>
      <c r="W19" s="7">
        <v>30</v>
      </c>
      <c r="X19" s="7">
        <v>30</v>
      </c>
      <c r="Y19" s="7">
        <v>30</v>
      </c>
      <c r="Z19" s="7">
        <v>30</v>
      </c>
      <c r="AA19" s="315">
        <v>30</v>
      </c>
      <c r="AB19" s="7"/>
      <c r="AC19" s="7"/>
      <c r="AD19" s="7"/>
      <c r="AE19" s="7"/>
      <c r="AF19" s="7"/>
      <c r="AG19" s="464"/>
    </row>
    <row r="20" spans="1:33">
      <c r="A20" s="410" t="s">
        <v>308</v>
      </c>
      <c r="B20" t="s">
        <v>309</v>
      </c>
      <c r="C20" t="s">
        <v>310</v>
      </c>
      <c r="D20" s="374" t="s">
        <v>320</v>
      </c>
      <c r="E20" s="85"/>
      <c r="F20" s="85"/>
      <c r="G20" s="85"/>
      <c r="H20" s="85"/>
      <c r="I20" s="85"/>
      <c r="J20" s="85"/>
      <c r="K20" s="85"/>
      <c r="L20" s="85"/>
      <c r="M20" s="85"/>
      <c r="N20" s="85"/>
      <c r="O20" s="85"/>
      <c r="P20" s="7"/>
      <c r="Q20" s="438">
        <v>150</v>
      </c>
      <c r="R20" s="7">
        <v>100</v>
      </c>
      <c r="S20" s="7">
        <v>100</v>
      </c>
      <c r="T20" s="7">
        <v>100</v>
      </c>
      <c r="U20" s="7">
        <v>50</v>
      </c>
      <c r="V20" s="7">
        <v>50</v>
      </c>
      <c r="W20" s="7">
        <v>100</v>
      </c>
      <c r="X20" s="7">
        <v>50</v>
      </c>
      <c r="Y20" s="7">
        <v>50</v>
      </c>
      <c r="Z20" s="7">
        <v>50</v>
      </c>
      <c r="AA20" s="315">
        <v>50</v>
      </c>
      <c r="AB20" s="7">
        <v>50</v>
      </c>
      <c r="AC20" s="7"/>
      <c r="AD20" s="7"/>
      <c r="AE20" s="7"/>
      <c r="AF20" s="7"/>
      <c r="AG20" s="464"/>
    </row>
    <row r="21" spans="1:33">
      <c r="A21" s="410" t="s">
        <v>308</v>
      </c>
      <c r="B21" t="s">
        <v>309</v>
      </c>
      <c r="C21" t="s">
        <v>310</v>
      </c>
      <c r="D21" s="374" t="s">
        <v>321</v>
      </c>
      <c r="E21" s="85"/>
      <c r="F21" s="85"/>
      <c r="G21" s="85"/>
      <c r="H21" s="85"/>
      <c r="I21" s="85"/>
      <c r="J21" s="85"/>
      <c r="K21" s="85"/>
      <c r="L21" s="85"/>
      <c r="M21" s="85"/>
      <c r="N21" s="85"/>
      <c r="O21" s="85"/>
      <c r="P21" s="7"/>
      <c r="Q21" s="438">
        <v>100</v>
      </c>
      <c r="R21" s="7">
        <v>50</v>
      </c>
      <c r="S21" s="7">
        <v>50</v>
      </c>
      <c r="T21" s="7">
        <v>50</v>
      </c>
      <c r="U21" s="7">
        <v>30</v>
      </c>
      <c r="V21" s="7">
        <v>30</v>
      </c>
      <c r="W21" s="7">
        <v>30</v>
      </c>
      <c r="X21" s="7">
        <v>30</v>
      </c>
      <c r="Y21" s="7">
        <v>30</v>
      </c>
      <c r="Z21" s="7">
        <v>30</v>
      </c>
      <c r="AA21" s="315">
        <v>30</v>
      </c>
      <c r="AB21" s="7">
        <v>30</v>
      </c>
      <c r="AC21" s="7"/>
      <c r="AD21" s="7"/>
      <c r="AE21" s="7"/>
      <c r="AF21" s="7"/>
      <c r="AG21" s="464"/>
    </row>
    <row r="22" spans="1:33">
      <c r="A22" s="410" t="s">
        <v>308</v>
      </c>
      <c r="B22" t="s">
        <v>309</v>
      </c>
      <c r="C22" s="385" t="s">
        <v>311</v>
      </c>
      <c r="D22" s="374" t="s">
        <v>322</v>
      </c>
      <c r="E22" s="85"/>
      <c r="F22" s="85"/>
      <c r="G22" s="85"/>
      <c r="H22" s="85"/>
      <c r="I22" s="85"/>
      <c r="J22" s="85"/>
      <c r="K22" s="85"/>
      <c r="L22" s="85"/>
      <c r="M22" s="85"/>
      <c r="N22" s="85"/>
      <c r="O22" s="85"/>
      <c r="P22" s="7"/>
      <c r="Q22" s="438">
        <v>150</v>
      </c>
      <c r="R22" s="7">
        <v>100</v>
      </c>
      <c r="S22" s="7">
        <v>100</v>
      </c>
      <c r="T22" s="7">
        <v>100</v>
      </c>
      <c r="U22" s="7">
        <v>100</v>
      </c>
      <c r="V22" s="7">
        <v>100</v>
      </c>
      <c r="W22" s="7">
        <v>50</v>
      </c>
      <c r="X22" s="7">
        <v>50</v>
      </c>
      <c r="Y22" s="7">
        <v>50</v>
      </c>
      <c r="Z22" s="7">
        <v>50</v>
      </c>
      <c r="AA22" s="315">
        <v>50</v>
      </c>
      <c r="AB22" s="7">
        <v>50</v>
      </c>
      <c r="AC22" s="7"/>
      <c r="AD22" s="7"/>
      <c r="AE22" s="7"/>
      <c r="AF22" s="7"/>
      <c r="AG22" s="464"/>
    </row>
    <row r="23" spans="1:33">
      <c r="A23" s="410" t="s">
        <v>308</v>
      </c>
      <c r="B23" t="s">
        <v>309</v>
      </c>
      <c r="C23" t="s">
        <v>310</v>
      </c>
      <c r="D23" s="374" t="s">
        <v>323</v>
      </c>
      <c r="E23" s="85"/>
      <c r="F23" s="85"/>
      <c r="G23" s="85"/>
      <c r="H23" s="85"/>
      <c r="I23" s="85"/>
      <c r="J23" s="85"/>
      <c r="K23" s="85"/>
      <c r="L23" s="85"/>
      <c r="M23" s="85"/>
      <c r="N23" s="85"/>
      <c r="O23" s="85"/>
      <c r="P23" s="7"/>
      <c r="Q23" s="438">
        <v>60</v>
      </c>
      <c r="R23" s="7">
        <v>30</v>
      </c>
      <c r="S23" s="7">
        <v>30</v>
      </c>
      <c r="T23" s="7">
        <v>30</v>
      </c>
      <c r="U23" s="7">
        <v>30</v>
      </c>
      <c r="V23" s="7">
        <v>20</v>
      </c>
      <c r="W23" s="7">
        <v>20</v>
      </c>
      <c r="X23" s="7">
        <v>20</v>
      </c>
      <c r="Y23" s="7">
        <v>20</v>
      </c>
      <c r="Z23" s="7">
        <v>20</v>
      </c>
      <c r="AA23" s="315">
        <v>20</v>
      </c>
      <c r="AB23" s="7">
        <v>20</v>
      </c>
      <c r="AC23" s="7"/>
      <c r="AD23" s="7"/>
      <c r="AE23" s="7"/>
      <c r="AF23" s="7"/>
      <c r="AG23" s="464"/>
    </row>
    <row r="24" spans="1:33">
      <c r="A24" s="410" t="s">
        <v>308</v>
      </c>
      <c r="B24" t="s">
        <v>309</v>
      </c>
      <c r="C24" t="s">
        <v>310</v>
      </c>
      <c r="D24" s="374" t="s">
        <v>324</v>
      </c>
      <c r="E24" s="85"/>
      <c r="F24" s="85"/>
      <c r="G24" s="85"/>
      <c r="H24" s="85"/>
      <c r="I24" s="85"/>
      <c r="J24" s="85"/>
      <c r="K24" s="85"/>
      <c r="L24" s="85"/>
      <c r="M24" s="85"/>
      <c r="N24" s="85"/>
      <c r="O24" s="85"/>
      <c r="P24" s="7"/>
      <c r="Q24" s="7"/>
      <c r="R24" s="438">
        <v>80</v>
      </c>
      <c r="S24" s="7">
        <v>30</v>
      </c>
      <c r="T24" s="7">
        <v>20</v>
      </c>
      <c r="U24" s="7">
        <v>20</v>
      </c>
      <c r="V24" s="7">
        <v>20</v>
      </c>
      <c r="W24" s="7">
        <v>20</v>
      </c>
      <c r="X24" s="7">
        <v>20</v>
      </c>
      <c r="Y24" s="7">
        <v>20</v>
      </c>
      <c r="Z24" s="7">
        <v>20</v>
      </c>
      <c r="AA24" s="315">
        <v>20</v>
      </c>
      <c r="AB24" s="7">
        <v>20</v>
      </c>
      <c r="AC24" s="7">
        <v>20</v>
      </c>
      <c r="AD24" s="7"/>
      <c r="AE24" s="7"/>
      <c r="AF24" s="7"/>
      <c r="AG24" s="464"/>
    </row>
    <row r="25" spans="1:33">
      <c r="A25" s="410" t="s">
        <v>308</v>
      </c>
      <c r="B25" t="s">
        <v>309</v>
      </c>
      <c r="C25" s="385" t="s">
        <v>311</v>
      </c>
      <c r="D25" s="374" t="s">
        <v>325</v>
      </c>
      <c r="E25" s="85"/>
      <c r="F25" s="85"/>
      <c r="G25" s="85"/>
      <c r="H25" s="85"/>
      <c r="I25" s="85"/>
      <c r="J25" s="85"/>
      <c r="K25" s="85"/>
      <c r="L25" s="85"/>
      <c r="M25" s="85"/>
      <c r="N25" s="85"/>
      <c r="O25" s="85"/>
      <c r="P25" s="7"/>
      <c r="Q25" s="7"/>
      <c r="R25" s="438">
        <v>50</v>
      </c>
      <c r="S25" s="7">
        <v>20</v>
      </c>
      <c r="T25" s="7">
        <v>20</v>
      </c>
      <c r="U25" s="7">
        <v>10</v>
      </c>
      <c r="V25" s="7">
        <v>10</v>
      </c>
      <c r="W25" s="7">
        <v>10</v>
      </c>
      <c r="X25" s="7">
        <v>10</v>
      </c>
      <c r="Y25" s="7">
        <v>10</v>
      </c>
      <c r="Z25" s="7">
        <v>10</v>
      </c>
      <c r="AA25" s="315">
        <v>10</v>
      </c>
      <c r="AB25" s="7">
        <v>10</v>
      </c>
      <c r="AC25" s="7">
        <v>10</v>
      </c>
      <c r="AD25" s="7"/>
      <c r="AE25" s="7"/>
      <c r="AF25" s="7"/>
      <c r="AG25" s="464"/>
    </row>
    <row r="26" spans="1:33">
      <c r="A26" s="410"/>
      <c r="C26" s="385" t="s">
        <v>326</v>
      </c>
      <c r="D26" s="374" t="s">
        <v>327</v>
      </c>
      <c r="E26" s="85"/>
      <c r="F26" s="85"/>
      <c r="G26" s="85"/>
      <c r="H26" s="85"/>
      <c r="I26" s="85"/>
      <c r="J26" s="85"/>
      <c r="K26" s="85"/>
      <c r="L26" s="85"/>
      <c r="M26" s="85"/>
      <c r="N26" s="85"/>
      <c r="O26" s="85"/>
      <c r="P26" s="7"/>
      <c r="Q26" s="7"/>
      <c r="R26" s="438">
        <v>80</v>
      </c>
      <c r="S26" s="7">
        <v>30</v>
      </c>
      <c r="T26" s="7">
        <v>20</v>
      </c>
      <c r="U26" s="7">
        <v>20</v>
      </c>
      <c r="V26" s="7">
        <v>20</v>
      </c>
      <c r="W26" s="7">
        <v>20</v>
      </c>
      <c r="X26" s="7">
        <v>20</v>
      </c>
      <c r="Y26" s="7">
        <v>20</v>
      </c>
      <c r="Z26" s="7">
        <v>20</v>
      </c>
      <c r="AA26" s="315">
        <v>20</v>
      </c>
      <c r="AB26" s="7">
        <v>20</v>
      </c>
      <c r="AC26" s="7">
        <v>20</v>
      </c>
      <c r="AD26" s="7"/>
      <c r="AE26" s="7"/>
      <c r="AF26" s="7"/>
      <c r="AG26" s="464"/>
    </row>
    <row r="27" spans="1:33">
      <c r="A27" s="410"/>
      <c r="C27" s="385" t="s">
        <v>326</v>
      </c>
      <c r="D27" s="374" t="s">
        <v>328</v>
      </c>
      <c r="E27" s="85"/>
      <c r="F27" s="85"/>
      <c r="G27" s="85"/>
      <c r="H27" s="85"/>
      <c r="I27" s="85"/>
      <c r="J27" s="85"/>
      <c r="K27" s="85"/>
      <c r="L27" s="85"/>
      <c r="M27" s="85"/>
      <c r="N27" s="85"/>
      <c r="O27" s="85"/>
      <c r="P27" s="7"/>
      <c r="Q27" s="7"/>
      <c r="R27" s="7"/>
      <c r="S27" s="438">
        <v>70</v>
      </c>
      <c r="T27" s="7">
        <v>60</v>
      </c>
      <c r="U27" s="7">
        <v>60</v>
      </c>
      <c r="V27" s="7">
        <v>50</v>
      </c>
      <c r="W27" s="7">
        <v>50</v>
      </c>
      <c r="X27" s="7">
        <v>50</v>
      </c>
      <c r="Y27" s="7">
        <v>50</v>
      </c>
      <c r="Z27" s="7">
        <v>50</v>
      </c>
      <c r="AA27" s="315">
        <v>50</v>
      </c>
      <c r="AB27" s="7">
        <v>30</v>
      </c>
      <c r="AC27" s="7">
        <v>30</v>
      </c>
      <c r="AD27" s="7">
        <v>30</v>
      </c>
      <c r="AE27" s="7"/>
      <c r="AF27" s="7"/>
      <c r="AG27" s="464"/>
    </row>
    <row r="28" spans="1:33">
      <c r="A28" s="410"/>
      <c r="C28" s="385" t="s">
        <v>326</v>
      </c>
      <c r="D28" s="374" t="s">
        <v>329</v>
      </c>
      <c r="E28" s="85"/>
      <c r="F28" s="85"/>
      <c r="G28" s="85"/>
      <c r="H28" s="85"/>
      <c r="I28" s="85"/>
      <c r="J28" s="85"/>
      <c r="K28" s="85"/>
      <c r="L28" s="85"/>
      <c r="M28" s="85"/>
      <c r="N28" s="85"/>
      <c r="O28" s="85"/>
      <c r="P28" s="7"/>
      <c r="Q28" s="7"/>
      <c r="R28" s="7"/>
      <c r="S28" s="438">
        <v>150</v>
      </c>
      <c r="T28" s="7">
        <v>100</v>
      </c>
      <c r="U28" s="7">
        <v>50</v>
      </c>
      <c r="V28" s="7">
        <v>30</v>
      </c>
      <c r="W28" s="7">
        <v>30</v>
      </c>
      <c r="X28" s="7">
        <v>30</v>
      </c>
      <c r="Y28" s="7">
        <v>30</v>
      </c>
      <c r="Z28" s="7">
        <v>30</v>
      </c>
      <c r="AA28" s="315">
        <v>30</v>
      </c>
      <c r="AB28" s="7">
        <v>30</v>
      </c>
      <c r="AC28" s="7">
        <v>30</v>
      </c>
      <c r="AD28" s="7">
        <v>30</v>
      </c>
      <c r="AE28" s="7"/>
      <c r="AF28" s="7"/>
      <c r="AG28" s="464"/>
    </row>
    <row r="29" spans="1:33">
      <c r="A29" s="410"/>
      <c r="C29" s="385" t="s">
        <v>326</v>
      </c>
      <c r="D29" s="374" t="s">
        <v>330</v>
      </c>
      <c r="E29" s="85"/>
      <c r="F29" s="85"/>
      <c r="G29" s="85"/>
      <c r="H29" s="85"/>
      <c r="I29" s="85"/>
      <c r="J29" s="85"/>
      <c r="K29" s="85"/>
      <c r="L29" s="85"/>
      <c r="M29" s="85"/>
      <c r="N29" s="85"/>
      <c r="O29" s="85"/>
      <c r="P29" s="7"/>
      <c r="Q29" s="7"/>
      <c r="R29" s="7"/>
      <c r="S29" s="438">
        <v>100</v>
      </c>
      <c r="T29" s="7">
        <v>50</v>
      </c>
      <c r="U29" s="7">
        <v>50</v>
      </c>
      <c r="V29" s="7">
        <v>10</v>
      </c>
      <c r="W29" s="7">
        <v>10</v>
      </c>
      <c r="X29" s="7">
        <v>10</v>
      </c>
      <c r="Y29" s="7">
        <v>10</v>
      </c>
      <c r="Z29" s="7">
        <v>10</v>
      </c>
      <c r="AA29" s="315">
        <v>10</v>
      </c>
      <c r="AB29" s="7">
        <v>10</v>
      </c>
      <c r="AC29" s="7">
        <v>10</v>
      </c>
      <c r="AD29" s="7">
        <v>10</v>
      </c>
      <c r="AE29" s="7"/>
      <c r="AF29" s="7"/>
      <c r="AG29" s="464"/>
    </row>
    <row r="30" spans="1:33">
      <c r="A30" s="410"/>
      <c r="C30" s="385" t="s">
        <v>326</v>
      </c>
      <c r="D30" s="374" t="s">
        <v>331</v>
      </c>
      <c r="E30" s="85"/>
      <c r="F30" s="85"/>
      <c r="G30" s="85"/>
      <c r="H30" s="85"/>
      <c r="I30" s="85"/>
      <c r="J30" s="85"/>
      <c r="K30" s="85"/>
      <c r="L30" s="85"/>
      <c r="M30" s="85"/>
      <c r="N30" s="85"/>
      <c r="O30" s="85"/>
      <c r="P30" s="7"/>
      <c r="Q30" s="7"/>
      <c r="R30" s="7"/>
      <c r="S30" s="438">
        <v>300</v>
      </c>
      <c r="T30" s="7">
        <v>200</v>
      </c>
      <c r="U30" s="7">
        <v>200</v>
      </c>
      <c r="V30" s="7">
        <v>100</v>
      </c>
      <c r="W30" s="7">
        <v>100</v>
      </c>
      <c r="X30" s="7">
        <v>100</v>
      </c>
      <c r="Y30" s="7">
        <v>100</v>
      </c>
      <c r="Z30" s="7">
        <v>100</v>
      </c>
      <c r="AA30" s="315">
        <v>100</v>
      </c>
      <c r="AB30" s="7">
        <v>100</v>
      </c>
      <c r="AC30" s="7">
        <v>100</v>
      </c>
      <c r="AD30" s="7">
        <v>100</v>
      </c>
      <c r="AE30" s="7"/>
      <c r="AF30" s="7"/>
      <c r="AG30" s="464"/>
    </row>
    <row r="31" spans="1:33">
      <c r="A31" s="410"/>
      <c r="C31" s="385" t="s">
        <v>326</v>
      </c>
      <c r="D31" s="374" t="s">
        <v>332</v>
      </c>
      <c r="E31" s="85"/>
      <c r="F31" s="85"/>
      <c r="G31" s="85"/>
      <c r="H31" s="85"/>
      <c r="I31" s="85"/>
      <c r="J31" s="85"/>
      <c r="K31" s="85"/>
      <c r="L31" s="85"/>
      <c r="M31" s="85"/>
      <c r="N31" s="85"/>
      <c r="O31" s="85"/>
      <c r="P31" s="7"/>
      <c r="Q31" s="7"/>
      <c r="R31" s="7"/>
      <c r="S31" s="7"/>
      <c r="T31" s="438">
        <v>50</v>
      </c>
      <c r="U31" s="7">
        <v>30</v>
      </c>
      <c r="V31" s="7">
        <v>20</v>
      </c>
      <c r="W31" s="7">
        <v>20</v>
      </c>
      <c r="X31" s="7">
        <v>20</v>
      </c>
      <c r="Y31" s="7">
        <v>20</v>
      </c>
      <c r="Z31" s="7">
        <v>20</v>
      </c>
      <c r="AA31" s="315">
        <v>20</v>
      </c>
      <c r="AB31" s="7">
        <v>20</v>
      </c>
      <c r="AC31" s="7">
        <v>20</v>
      </c>
      <c r="AD31" s="7">
        <v>20</v>
      </c>
      <c r="AE31" s="7">
        <v>20</v>
      </c>
      <c r="AF31" s="7"/>
      <c r="AG31" s="464"/>
    </row>
    <row r="32" spans="1:33">
      <c r="A32" s="410" t="s">
        <v>308</v>
      </c>
      <c r="B32" t="s">
        <v>309</v>
      </c>
      <c r="C32" t="s">
        <v>310</v>
      </c>
      <c r="D32" s="374" t="s">
        <v>333</v>
      </c>
      <c r="E32" s="85"/>
      <c r="F32" s="85"/>
      <c r="G32" s="85"/>
      <c r="H32" s="85"/>
      <c r="I32" s="85"/>
      <c r="J32" s="85"/>
      <c r="K32" s="85"/>
      <c r="L32" s="85"/>
      <c r="M32" s="85"/>
      <c r="N32" s="85"/>
      <c r="O32" s="85"/>
      <c r="P32" s="85"/>
      <c r="Q32" s="85"/>
      <c r="R32" s="85"/>
      <c r="S32" s="85"/>
      <c r="T32" s="85"/>
      <c r="U32" s="438">
        <v>500</v>
      </c>
      <c r="V32" s="86">
        <v>200</v>
      </c>
      <c r="W32" s="86">
        <v>200</v>
      </c>
      <c r="X32" s="86">
        <v>150</v>
      </c>
      <c r="Y32" s="86">
        <v>150</v>
      </c>
      <c r="Z32" s="86">
        <v>150</v>
      </c>
      <c r="AA32" s="86">
        <v>100</v>
      </c>
      <c r="AB32" s="86">
        <v>100</v>
      </c>
      <c r="AC32" s="86">
        <v>100</v>
      </c>
      <c r="AD32" s="86">
        <v>100</v>
      </c>
      <c r="AE32" s="86">
        <v>100</v>
      </c>
      <c r="AF32" s="86">
        <v>100</v>
      </c>
      <c r="AG32" s="373"/>
    </row>
    <row r="33" spans="3:33" ht="19.5" thickBot="1">
      <c r="D33" s="380" t="s">
        <v>32</v>
      </c>
      <c r="E33" s="375">
        <f t="shared" ref="E33:AG33" si="0">SUM(E2:E32)</f>
        <v>100</v>
      </c>
      <c r="F33" s="375">
        <f t="shared" si="0"/>
        <v>1350</v>
      </c>
      <c r="G33" s="375">
        <f t="shared" si="0"/>
        <v>730</v>
      </c>
      <c r="H33" s="375">
        <f t="shared" si="0"/>
        <v>680</v>
      </c>
      <c r="I33" s="375">
        <f t="shared" si="0"/>
        <v>530</v>
      </c>
      <c r="J33" s="375">
        <f t="shared" si="0"/>
        <v>430</v>
      </c>
      <c r="K33" s="375">
        <f t="shared" si="0"/>
        <v>380</v>
      </c>
      <c r="L33" s="375">
        <f t="shared" si="0"/>
        <v>2380</v>
      </c>
      <c r="M33" s="375">
        <f t="shared" si="0"/>
        <v>2310</v>
      </c>
      <c r="N33" s="375">
        <f t="shared" si="0"/>
        <v>1350</v>
      </c>
      <c r="O33" s="375">
        <f t="shared" si="0"/>
        <v>1520</v>
      </c>
      <c r="P33" s="375">
        <f t="shared" si="0"/>
        <v>1330</v>
      </c>
      <c r="Q33" s="375">
        <f t="shared" si="0"/>
        <v>1750</v>
      </c>
      <c r="R33" s="375">
        <f t="shared" si="0"/>
        <v>1540</v>
      </c>
      <c r="S33" s="375">
        <f t="shared" si="0"/>
        <v>1930</v>
      </c>
      <c r="T33" s="375">
        <f t="shared" si="0"/>
        <v>1730</v>
      </c>
      <c r="U33" s="375">
        <f t="shared" si="0"/>
        <v>2070</v>
      </c>
      <c r="V33" s="375">
        <f t="shared" si="0"/>
        <v>1550</v>
      </c>
      <c r="W33" s="375">
        <f t="shared" si="0"/>
        <v>1530</v>
      </c>
      <c r="X33" s="375">
        <f t="shared" si="0"/>
        <v>1300</v>
      </c>
      <c r="Y33" s="375">
        <f t="shared" si="0"/>
        <v>1140</v>
      </c>
      <c r="Z33" s="375">
        <f t="shared" si="0"/>
        <v>860</v>
      </c>
      <c r="AA33" s="376">
        <f t="shared" si="0"/>
        <v>740</v>
      </c>
      <c r="AB33" s="376">
        <f t="shared" si="0"/>
        <v>660</v>
      </c>
      <c r="AC33" s="376">
        <f t="shared" si="0"/>
        <v>510</v>
      </c>
      <c r="AD33" s="376">
        <f t="shared" si="0"/>
        <v>460</v>
      </c>
      <c r="AE33" s="376">
        <f t="shared" si="0"/>
        <v>130</v>
      </c>
      <c r="AF33" s="376">
        <f t="shared" si="0"/>
        <v>100</v>
      </c>
      <c r="AG33" s="376">
        <f t="shared" si="0"/>
        <v>0</v>
      </c>
    </row>
    <row r="35" spans="3:33">
      <c r="E35" s="386">
        <f t="shared" ref="E35:AG35" si="1">E1</f>
        <v>45901</v>
      </c>
      <c r="F35" s="386">
        <f t="shared" si="1"/>
        <v>45931</v>
      </c>
      <c r="G35" s="386">
        <f t="shared" si="1"/>
        <v>45962</v>
      </c>
      <c r="H35" s="386">
        <f t="shared" si="1"/>
        <v>45992</v>
      </c>
      <c r="I35" s="386">
        <f t="shared" si="1"/>
        <v>46023</v>
      </c>
      <c r="J35" s="386">
        <f t="shared" si="1"/>
        <v>46054</v>
      </c>
      <c r="K35" s="386">
        <f t="shared" si="1"/>
        <v>46082</v>
      </c>
      <c r="L35" s="386">
        <f t="shared" si="1"/>
        <v>46113</v>
      </c>
      <c r="M35" s="386">
        <f t="shared" si="1"/>
        <v>46143</v>
      </c>
      <c r="N35" s="386">
        <f t="shared" si="1"/>
        <v>46174</v>
      </c>
      <c r="O35" s="386">
        <f t="shared" si="1"/>
        <v>46204</v>
      </c>
      <c r="P35" s="386">
        <f t="shared" si="1"/>
        <v>46235</v>
      </c>
      <c r="Q35" s="386">
        <f t="shared" si="1"/>
        <v>46266</v>
      </c>
      <c r="R35" s="386">
        <f t="shared" si="1"/>
        <v>46296</v>
      </c>
      <c r="S35" s="386">
        <f t="shared" si="1"/>
        <v>46327</v>
      </c>
      <c r="T35" s="386">
        <f t="shared" si="1"/>
        <v>46357</v>
      </c>
      <c r="U35" s="386">
        <f t="shared" si="1"/>
        <v>46388</v>
      </c>
      <c r="V35" s="386">
        <f t="shared" si="1"/>
        <v>46419</v>
      </c>
      <c r="W35" s="386">
        <f t="shared" si="1"/>
        <v>46447</v>
      </c>
      <c r="X35" s="386">
        <f t="shared" si="1"/>
        <v>46478</v>
      </c>
      <c r="Y35" s="386">
        <f t="shared" si="1"/>
        <v>46508</v>
      </c>
      <c r="Z35" s="386">
        <f t="shared" si="1"/>
        <v>46539</v>
      </c>
      <c r="AA35" s="386">
        <f t="shared" si="1"/>
        <v>46569</v>
      </c>
      <c r="AB35" s="386">
        <f t="shared" si="1"/>
        <v>46600</v>
      </c>
      <c r="AC35" s="386">
        <f t="shared" si="1"/>
        <v>46631</v>
      </c>
      <c r="AD35" s="386">
        <f t="shared" si="1"/>
        <v>46661</v>
      </c>
      <c r="AE35" s="386">
        <f t="shared" si="1"/>
        <v>46692</v>
      </c>
      <c r="AF35" s="386">
        <f t="shared" si="1"/>
        <v>46722</v>
      </c>
      <c r="AG35" s="386">
        <f t="shared" si="1"/>
        <v>46753</v>
      </c>
    </row>
    <row r="36" spans="3:33">
      <c r="C36" s="385" t="s">
        <v>311</v>
      </c>
      <c r="E36" s="251">
        <f t="shared" ref="E36:N37" si="2">_xlfn.LET(
    _xlpm.targetDate, E$35,
    _xlpm.col, _xlfn.XMATCH(_xlpm.targetDate, $E$1:$AA$1, 0),
    _xlpm.rng, INDEX($E$2:$AA$32, 0, _xlpm.col),
    SUMIFS(_xlpm.rng, $C$2:$C$32, $C36)
)</f>
        <v>0</v>
      </c>
      <c r="F36" s="251">
        <f t="shared" si="2"/>
        <v>0</v>
      </c>
      <c r="G36" s="251">
        <f t="shared" si="2"/>
        <v>0</v>
      </c>
      <c r="H36" s="251">
        <f t="shared" si="2"/>
        <v>0</v>
      </c>
      <c r="I36" s="251">
        <f t="shared" si="2"/>
        <v>0</v>
      </c>
      <c r="J36" s="251">
        <f t="shared" si="2"/>
        <v>0</v>
      </c>
      <c r="K36" s="251">
        <f t="shared" si="2"/>
        <v>0</v>
      </c>
      <c r="L36" s="251">
        <f t="shared" si="2"/>
        <v>1300</v>
      </c>
      <c r="M36" s="251">
        <f t="shared" si="2"/>
        <v>850</v>
      </c>
      <c r="N36" s="251">
        <f t="shared" si="2"/>
        <v>880</v>
      </c>
      <c r="O36" s="251">
        <f t="shared" ref="O36:AA37" si="3">_xlfn.LET(
    _xlpm.targetDate, O$35,
    _xlpm.col, _xlfn.XMATCH(_xlpm.targetDate, $E$1:$AA$1, 0),
    _xlpm.rng, INDEX($E$2:$AA$32, 0, _xlpm.col),
    SUMIFS(_xlpm.rng, $C$2:$C$32, $C36)
)</f>
        <v>780</v>
      </c>
      <c r="P36" s="251">
        <f t="shared" si="3"/>
        <v>530</v>
      </c>
      <c r="Q36" s="251">
        <f t="shared" si="3"/>
        <v>680</v>
      </c>
      <c r="R36" s="251">
        <f t="shared" si="3"/>
        <v>630</v>
      </c>
      <c r="S36" s="251">
        <f t="shared" si="3"/>
        <v>550</v>
      </c>
      <c r="T36" s="251">
        <f t="shared" si="3"/>
        <v>550</v>
      </c>
      <c r="U36" s="251">
        <f t="shared" si="3"/>
        <v>540</v>
      </c>
      <c r="V36" s="251">
        <f t="shared" si="3"/>
        <v>520</v>
      </c>
      <c r="W36" s="251">
        <f t="shared" si="3"/>
        <v>470</v>
      </c>
      <c r="X36" s="251">
        <f t="shared" si="3"/>
        <v>340</v>
      </c>
      <c r="Y36" s="251">
        <f t="shared" si="3"/>
        <v>340</v>
      </c>
      <c r="Z36" s="251">
        <f t="shared" si="3"/>
        <v>60</v>
      </c>
      <c r="AA36" s="251">
        <f t="shared" si="3"/>
        <v>60</v>
      </c>
      <c r="AB36" s="251">
        <f t="shared" ref="AB36:AG37" si="4">_xlfn.LET(
    _xlpm.targetDate, AB$35,
    _xlpm.col, _xlfn.XMATCH(_xlpm.targetDate, $E$1:$AG$1, 0),
    _xlpm.rng, INDEX($E$2:$AG$32, 0, _xlpm.col),
    SUMIFS(_xlpm.rng, $C$2:$C$32, $C36)
)</f>
        <v>60</v>
      </c>
      <c r="AC36" s="251">
        <f t="shared" si="4"/>
        <v>10</v>
      </c>
      <c r="AD36" s="251">
        <f t="shared" si="4"/>
        <v>0</v>
      </c>
      <c r="AE36" s="251">
        <f t="shared" si="4"/>
        <v>0</v>
      </c>
      <c r="AF36" s="251">
        <f t="shared" si="4"/>
        <v>0</v>
      </c>
      <c r="AG36" s="251">
        <f t="shared" si="4"/>
        <v>0</v>
      </c>
    </row>
    <row r="37" spans="3:33">
      <c r="C37" t="s">
        <v>310</v>
      </c>
      <c r="E37" s="251">
        <f t="shared" si="2"/>
        <v>0</v>
      </c>
      <c r="F37" s="251">
        <f t="shared" si="2"/>
        <v>0</v>
      </c>
      <c r="G37" s="251">
        <f t="shared" si="2"/>
        <v>200</v>
      </c>
      <c r="H37" s="251">
        <f t="shared" si="2"/>
        <v>100</v>
      </c>
      <c r="I37" s="251">
        <f t="shared" si="2"/>
        <v>60</v>
      </c>
      <c r="J37" s="251">
        <f t="shared" si="2"/>
        <v>100</v>
      </c>
      <c r="K37" s="251">
        <f t="shared" si="2"/>
        <v>100</v>
      </c>
      <c r="L37" s="251">
        <f t="shared" si="2"/>
        <v>800</v>
      </c>
      <c r="M37" s="251">
        <f t="shared" si="2"/>
        <v>480</v>
      </c>
      <c r="N37" s="251">
        <f t="shared" si="2"/>
        <v>100</v>
      </c>
      <c r="O37" s="251">
        <f t="shared" si="3"/>
        <v>380</v>
      </c>
      <c r="P37" s="251">
        <f t="shared" si="3"/>
        <v>440</v>
      </c>
      <c r="Q37" s="251">
        <f t="shared" si="3"/>
        <v>660</v>
      </c>
      <c r="R37" s="251">
        <f t="shared" si="3"/>
        <v>560</v>
      </c>
      <c r="S37" s="251">
        <f t="shared" si="3"/>
        <v>460</v>
      </c>
      <c r="T37" s="251">
        <f t="shared" si="3"/>
        <v>430</v>
      </c>
      <c r="U37" s="251">
        <f t="shared" si="3"/>
        <v>850</v>
      </c>
      <c r="V37" s="251">
        <f t="shared" si="3"/>
        <v>540</v>
      </c>
      <c r="W37" s="251">
        <f t="shared" si="3"/>
        <v>570</v>
      </c>
      <c r="X37" s="251">
        <f t="shared" si="3"/>
        <v>470</v>
      </c>
      <c r="Y37" s="251">
        <f t="shared" si="3"/>
        <v>470</v>
      </c>
      <c r="Z37" s="251">
        <f t="shared" si="3"/>
        <v>470</v>
      </c>
      <c r="AA37" s="251">
        <f t="shared" si="3"/>
        <v>350</v>
      </c>
      <c r="AB37" s="251">
        <f t="shared" si="4"/>
        <v>300</v>
      </c>
      <c r="AC37" s="251">
        <f t="shared" si="4"/>
        <v>200</v>
      </c>
      <c r="AD37" s="251">
        <f t="shared" si="4"/>
        <v>180</v>
      </c>
      <c r="AE37" s="251">
        <f t="shared" si="4"/>
        <v>100</v>
      </c>
      <c r="AF37" s="251">
        <f t="shared" si="4"/>
        <v>100</v>
      </c>
      <c r="AG37" s="251">
        <f t="shared" si="4"/>
        <v>0</v>
      </c>
    </row>
    <row r="39" spans="3:33">
      <c r="C39" s="385" t="s">
        <v>306</v>
      </c>
      <c r="E39" s="251">
        <f t="shared" ref="E39:N40" si="5">_xlfn.LET(
    _xlpm.targetDate, E$35,
    _xlpm.col, _xlfn.XMATCH(_xlpm.targetDate, $E$1:$AA$1, 0),
    _xlpm.rng, INDEX($E$2:$AA$32, 0, _xlpm.col),
    SUMIFS(_xlpm.rng, $C$2:$C$32, $C39)
)</f>
        <v>100</v>
      </c>
      <c r="F39" s="251">
        <f t="shared" si="5"/>
        <v>1350</v>
      </c>
      <c r="G39" s="251">
        <f t="shared" si="5"/>
        <v>530</v>
      </c>
      <c r="H39" s="251">
        <f t="shared" si="5"/>
        <v>580</v>
      </c>
      <c r="I39" s="251">
        <f t="shared" si="5"/>
        <v>470</v>
      </c>
      <c r="J39" s="251">
        <f t="shared" si="5"/>
        <v>330</v>
      </c>
      <c r="K39" s="251">
        <f t="shared" si="5"/>
        <v>280</v>
      </c>
      <c r="L39" s="251">
        <f t="shared" si="5"/>
        <v>280</v>
      </c>
      <c r="M39" s="251">
        <f t="shared" si="5"/>
        <v>680</v>
      </c>
      <c r="N39" s="251">
        <f t="shared" si="5"/>
        <v>270</v>
      </c>
      <c r="O39" s="251">
        <f t="shared" ref="O39:AA40" si="6">_xlfn.LET(
    _xlpm.targetDate, O$35,
    _xlpm.col, _xlfn.XMATCH(_xlpm.targetDate, $E$1:$AA$1, 0),
    _xlpm.rng, INDEX($E$2:$AA$32, 0, _xlpm.col),
    SUMIFS(_xlpm.rng, $C$2:$C$32, $C39)
)</f>
        <v>260</v>
      </c>
      <c r="P39" s="251">
        <f t="shared" si="6"/>
        <v>260</v>
      </c>
      <c r="Q39" s="251">
        <f t="shared" si="6"/>
        <v>260</v>
      </c>
      <c r="R39" s="251">
        <f t="shared" si="6"/>
        <v>190</v>
      </c>
      <c r="S39" s="251">
        <f t="shared" si="6"/>
        <v>190</v>
      </c>
      <c r="T39" s="251">
        <f t="shared" si="6"/>
        <v>190</v>
      </c>
      <c r="U39" s="251">
        <f t="shared" si="6"/>
        <v>190</v>
      </c>
      <c r="V39" s="251">
        <f t="shared" si="6"/>
        <v>180</v>
      </c>
      <c r="W39" s="251">
        <f t="shared" si="6"/>
        <v>180</v>
      </c>
      <c r="X39" s="251">
        <f t="shared" si="6"/>
        <v>180</v>
      </c>
      <c r="Y39" s="251">
        <f t="shared" si="6"/>
        <v>100</v>
      </c>
      <c r="Z39" s="251">
        <f t="shared" si="6"/>
        <v>100</v>
      </c>
      <c r="AA39" s="251">
        <f t="shared" si="6"/>
        <v>100</v>
      </c>
      <c r="AB39" s="251">
        <f t="shared" ref="AB39:AG40" si="7">_xlfn.LET(
    _xlpm.targetDate, AB$35,
    _xlpm.col, _xlfn.XMATCH(_xlpm.targetDate, $E$1:$AG$1, 0),
    _xlpm.rng, INDEX($E$2:$AG$32, 0, _xlpm.col),
    SUMIFS(_xlpm.rng, $C$2:$C$32, $C39)
)</f>
        <v>90</v>
      </c>
      <c r="AC39" s="251">
        <f t="shared" si="7"/>
        <v>90</v>
      </c>
      <c r="AD39" s="251">
        <f t="shared" si="7"/>
        <v>90</v>
      </c>
      <c r="AE39" s="251">
        <f t="shared" si="7"/>
        <v>10</v>
      </c>
      <c r="AF39" s="251">
        <f t="shared" si="7"/>
        <v>0</v>
      </c>
      <c r="AG39" s="251">
        <f t="shared" si="7"/>
        <v>0</v>
      </c>
    </row>
    <row r="40" spans="3:33">
      <c r="C40" t="s">
        <v>315</v>
      </c>
      <c r="E40" s="251">
        <f t="shared" si="5"/>
        <v>0</v>
      </c>
      <c r="F40" s="251">
        <f t="shared" si="5"/>
        <v>0</v>
      </c>
      <c r="G40" s="251">
        <f t="shared" si="5"/>
        <v>0</v>
      </c>
      <c r="H40" s="251">
        <f t="shared" si="5"/>
        <v>0</v>
      </c>
      <c r="I40" s="251">
        <f t="shared" si="5"/>
        <v>0</v>
      </c>
      <c r="J40" s="251">
        <f t="shared" si="5"/>
        <v>0</v>
      </c>
      <c r="K40" s="251">
        <f t="shared" si="5"/>
        <v>0</v>
      </c>
      <c r="L40" s="251">
        <f t="shared" si="5"/>
        <v>0</v>
      </c>
      <c r="M40" s="251">
        <f t="shared" si="5"/>
        <v>300</v>
      </c>
      <c r="N40" s="251">
        <f t="shared" si="5"/>
        <v>100</v>
      </c>
      <c r="O40" s="251">
        <f t="shared" si="6"/>
        <v>100</v>
      </c>
      <c r="P40" s="251">
        <f t="shared" si="6"/>
        <v>100</v>
      </c>
      <c r="Q40" s="251">
        <f t="shared" si="6"/>
        <v>150</v>
      </c>
      <c r="R40" s="251">
        <f t="shared" si="6"/>
        <v>80</v>
      </c>
      <c r="S40" s="251">
        <f t="shared" si="6"/>
        <v>80</v>
      </c>
      <c r="T40" s="251">
        <f t="shared" si="6"/>
        <v>80</v>
      </c>
      <c r="U40" s="251">
        <f t="shared" si="6"/>
        <v>80</v>
      </c>
      <c r="V40" s="251">
        <f t="shared" si="6"/>
        <v>80</v>
      </c>
      <c r="W40" s="251">
        <f t="shared" si="6"/>
        <v>80</v>
      </c>
      <c r="X40" s="251">
        <f t="shared" si="6"/>
        <v>80</v>
      </c>
      <c r="Y40" s="251">
        <f t="shared" si="6"/>
        <v>0</v>
      </c>
      <c r="Z40" s="251">
        <f t="shared" si="6"/>
        <v>0</v>
      </c>
      <c r="AA40" s="251">
        <f t="shared" si="6"/>
        <v>0</v>
      </c>
      <c r="AB40" s="251">
        <f t="shared" si="7"/>
        <v>0</v>
      </c>
      <c r="AC40" s="251">
        <f t="shared" si="7"/>
        <v>0</v>
      </c>
      <c r="AD40" s="251">
        <f t="shared" si="7"/>
        <v>0</v>
      </c>
      <c r="AE40" s="251">
        <f t="shared" si="7"/>
        <v>0</v>
      </c>
      <c r="AF40" s="251">
        <f t="shared" si="7"/>
        <v>0</v>
      </c>
      <c r="AG40" s="251">
        <f t="shared" si="7"/>
        <v>0</v>
      </c>
    </row>
    <row r="41" spans="3:33">
      <c r="E41" s="122">
        <f t="shared" ref="E41:K41" si="8">SUM(E36:E40)</f>
        <v>100</v>
      </c>
      <c r="F41" s="122">
        <f t="shared" si="8"/>
        <v>1350</v>
      </c>
      <c r="G41" s="122">
        <f t="shared" si="8"/>
        <v>730</v>
      </c>
      <c r="H41" s="122">
        <f t="shared" si="8"/>
        <v>680</v>
      </c>
      <c r="I41" s="122">
        <f t="shared" si="8"/>
        <v>530</v>
      </c>
      <c r="J41" s="122">
        <f t="shared" si="8"/>
        <v>430</v>
      </c>
      <c r="K41" s="122">
        <f t="shared" si="8"/>
        <v>380</v>
      </c>
      <c r="L41" s="122">
        <f>SUM(L36:L40)</f>
        <v>2380</v>
      </c>
      <c r="M41" s="122">
        <f t="shared" ref="M41:AG41" si="9">SUM(M36:M40)</f>
        <v>2310</v>
      </c>
      <c r="N41" s="122">
        <f t="shared" si="9"/>
        <v>1350</v>
      </c>
      <c r="O41" s="122">
        <f t="shared" si="9"/>
        <v>1520</v>
      </c>
      <c r="P41" s="122">
        <f t="shared" si="9"/>
        <v>1330</v>
      </c>
      <c r="Q41" s="122">
        <f t="shared" si="9"/>
        <v>1750</v>
      </c>
      <c r="R41" s="122">
        <f t="shared" si="9"/>
        <v>1460</v>
      </c>
      <c r="S41" s="122">
        <f t="shared" si="9"/>
        <v>1280</v>
      </c>
      <c r="T41" s="122">
        <f t="shared" si="9"/>
        <v>1250</v>
      </c>
      <c r="U41" s="122">
        <f t="shared" si="9"/>
        <v>1660</v>
      </c>
      <c r="V41" s="122">
        <f t="shared" si="9"/>
        <v>1320</v>
      </c>
      <c r="W41" s="122">
        <f t="shared" si="9"/>
        <v>1300</v>
      </c>
      <c r="X41" s="122">
        <f t="shared" si="9"/>
        <v>1070</v>
      </c>
      <c r="Y41" s="122">
        <f t="shared" si="9"/>
        <v>910</v>
      </c>
      <c r="Z41" s="122">
        <f t="shared" si="9"/>
        <v>630</v>
      </c>
      <c r="AA41" s="122">
        <f t="shared" si="9"/>
        <v>510</v>
      </c>
      <c r="AB41" s="122">
        <f t="shared" si="9"/>
        <v>450</v>
      </c>
      <c r="AC41" s="122">
        <f t="shared" si="9"/>
        <v>300</v>
      </c>
      <c r="AD41" s="122">
        <f t="shared" si="9"/>
        <v>270</v>
      </c>
      <c r="AE41" s="122">
        <f t="shared" si="9"/>
        <v>110</v>
      </c>
      <c r="AF41" s="122">
        <f t="shared" si="9"/>
        <v>100</v>
      </c>
      <c r="AG41" s="122">
        <f t="shared" si="9"/>
        <v>0</v>
      </c>
    </row>
  </sheetData>
  <autoFilter ref="A1:AA33" xr:uid="{7FAE7CD9-B9B9-4D12-B8F4-BF010E82AF4B}"/>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6254-F4B2-451C-B7A1-6E1D608FED98}">
  <sheetPr codeName="Sheet3"/>
  <dimension ref="A1:BI204"/>
  <sheetViews>
    <sheetView tabSelected="1" zoomScale="70" zoomScaleNormal="70" workbookViewId="0">
      <pane xSplit="3" topLeftCell="D1" activePane="topRight" state="frozen"/>
      <selection pane="topRight" activeCell="V15" sqref="V15:V16"/>
      <selection activeCell="L4" sqref="L4"/>
    </sheetView>
  </sheetViews>
  <sheetFormatPr defaultColWidth="9" defaultRowHeight="18.75" outlineLevelRow="1"/>
  <cols>
    <col min="1" max="1" width="32.75" style="11" customWidth="1"/>
    <col min="2" max="2" width="21" style="1" customWidth="1"/>
    <col min="3" max="3" width="9" style="11" customWidth="1"/>
    <col min="4" max="38" width="11.375" style="65" customWidth="1"/>
    <col min="39" max="40" width="13.125" style="65" customWidth="1"/>
    <col min="41" max="46" width="11.375" style="11" customWidth="1"/>
    <col min="47" max="47" width="92.25" style="11" bestFit="1" customWidth="1"/>
    <col min="48" max="49" width="9" style="11" customWidth="1"/>
    <col min="50" max="16384" width="9" style="11"/>
  </cols>
  <sheetData>
    <row r="1" spans="1:48">
      <c r="B1" s="1" t="s">
        <v>5</v>
      </c>
      <c r="AL1" s="65" t="s">
        <v>6</v>
      </c>
      <c r="AM1" s="32">
        <v>30</v>
      </c>
    </row>
    <row r="2" spans="1:48">
      <c r="B2" s="1" t="s">
        <v>7</v>
      </c>
      <c r="AM2" s="80">
        <f>結果貼付!A3</f>
        <v>14</v>
      </c>
      <c r="AN2" s="80"/>
      <c r="AO2" s="28"/>
      <c r="AP2" s="28"/>
      <c r="AQ2" s="28"/>
      <c r="AR2" s="28"/>
      <c r="AS2" s="28"/>
      <c r="AT2" s="28"/>
      <c r="AV2" s="28"/>
    </row>
    <row r="3" spans="1:48">
      <c r="A3" s="30" t="s">
        <v>8</v>
      </c>
      <c r="D3" s="31" t="s">
        <v>9</v>
      </c>
      <c r="E3" s="31" t="s">
        <v>9</v>
      </c>
      <c r="F3" s="31" t="s">
        <v>9</v>
      </c>
      <c r="G3" s="31" t="s">
        <v>9</v>
      </c>
      <c r="H3" s="31" t="s">
        <v>9</v>
      </c>
      <c r="I3" s="31" t="s">
        <v>9</v>
      </c>
      <c r="J3" s="31" t="s">
        <v>9</v>
      </c>
      <c r="K3" s="31" t="s">
        <v>9</v>
      </c>
      <c r="L3" s="31" t="s">
        <v>9</v>
      </c>
      <c r="M3" s="31" t="s">
        <v>9</v>
      </c>
      <c r="N3" s="31" t="s">
        <v>9</v>
      </c>
      <c r="O3" s="31" t="s">
        <v>9</v>
      </c>
      <c r="P3" s="31" t="s">
        <v>9</v>
      </c>
      <c r="Q3" s="31" t="s">
        <v>9</v>
      </c>
      <c r="R3" s="31" t="s">
        <v>9</v>
      </c>
      <c r="S3" s="31" t="s">
        <v>9</v>
      </c>
      <c r="T3" s="31" t="s">
        <v>9</v>
      </c>
      <c r="U3" s="31"/>
      <c r="V3" s="31"/>
      <c r="W3" s="31"/>
      <c r="X3" s="31"/>
      <c r="Y3" s="31"/>
      <c r="Z3" s="31"/>
      <c r="AA3" s="31"/>
      <c r="AB3" s="31"/>
      <c r="AC3" s="31"/>
      <c r="AD3" s="31"/>
      <c r="AE3" s="31"/>
      <c r="AF3" s="31"/>
      <c r="AG3" s="31"/>
      <c r="AH3" s="31"/>
      <c r="AI3" s="31"/>
      <c r="AJ3" s="31" t="s">
        <v>10</v>
      </c>
      <c r="AK3" s="31"/>
      <c r="AL3" s="32" t="s">
        <v>9</v>
      </c>
      <c r="AM3" s="33" t="s">
        <v>10</v>
      </c>
      <c r="AN3" s="33" t="s">
        <v>10</v>
      </c>
      <c r="AO3" s="34" t="s">
        <v>11</v>
      </c>
      <c r="AP3" s="34" t="s">
        <v>11</v>
      </c>
      <c r="AQ3" s="34" t="s">
        <v>11</v>
      </c>
      <c r="AR3" s="34" t="s">
        <v>11</v>
      </c>
      <c r="AS3" s="34" t="s">
        <v>11</v>
      </c>
      <c r="AT3" s="34" t="s">
        <v>11</v>
      </c>
    </row>
    <row r="4" spans="1:48">
      <c r="A4" s="37" t="s">
        <v>12</v>
      </c>
      <c r="B4" s="1" t="s">
        <v>13</v>
      </c>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28">
        <f>HLOOKUP(AO17,係数計算!$B$21:$M$25,4,0)</f>
        <v>1.1299426282640455</v>
      </c>
      <c r="AP4" s="28">
        <f>HLOOKUP(AP17,係数計算!$B$21:$M$25,4,0)</f>
        <v>1.1478954037947804</v>
      </c>
      <c r="AQ4" s="28">
        <f>HLOOKUP(AQ17,係数計算!$B$21:$M$25,4,0)</f>
        <v>0.84745459292134406</v>
      </c>
      <c r="AR4" s="28">
        <f>HLOOKUP(AR17,係数計算!$B$21:$M$25,4,0)</f>
        <v>0.98024011125389476</v>
      </c>
      <c r="AS4" s="28">
        <f>HLOOKUP(AS17,係数計算!$B$21:$M$25,4,0)</f>
        <v>0.86629133780495471</v>
      </c>
      <c r="AT4" s="28">
        <f>HLOOKUP(AT17,係数計算!$B$21:$M$25,4,0)</f>
        <v>0.99099276518999158</v>
      </c>
    </row>
    <row r="5" spans="1:48">
      <c r="A5" s="35" t="s">
        <v>14</v>
      </c>
      <c r="B5" s="1" t="s">
        <v>15</v>
      </c>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28">
        <f>HLOOKUP(AO17,係数計算!$B$21:$M$25,5,0)</f>
        <v>0.95505496235329224</v>
      </c>
      <c r="AP5" s="28">
        <f>HLOOKUP(AP17,係数計算!$B$21:$M$25,5,0)</f>
        <v>1.0963032016567411</v>
      </c>
      <c r="AQ5" s="28">
        <f>HLOOKUP(AQ17,係数計算!$B$21:$M$25,5,0)</f>
        <v>0.9290671834783798</v>
      </c>
      <c r="AR5" s="28">
        <f>HLOOKUP(AR17,係数計算!$B$21:$M$25,5,0)</f>
        <v>0.9107089192951896</v>
      </c>
      <c r="AS5" s="28">
        <f>HLOOKUP(AS17,係数計算!$B$21:$M$25,5,0)</f>
        <v>0.78893924804713433</v>
      </c>
      <c r="AT5" s="28">
        <f>HLOOKUP(AT17,係数計算!$B$21:$M$25,5,0)</f>
        <v>0.78183308698914222</v>
      </c>
    </row>
    <row r="6" spans="1:48">
      <c r="A6" s="38" t="s">
        <v>16</v>
      </c>
      <c r="B6" s="1" t="s">
        <v>17</v>
      </c>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6"/>
      <c r="AN6" s="66"/>
      <c r="AO6" s="28"/>
      <c r="AP6" s="28">
        <v>1.2</v>
      </c>
      <c r="AQ6" s="28"/>
      <c r="AR6" s="28"/>
      <c r="AS6" s="28"/>
      <c r="AT6" s="28"/>
    </row>
    <row r="7" spans="1:48">
      <c r="A7" s="406" t="s">
        <v>334</v>
      </c>
      <c r="B7" s="1" t="s">
        <v>335</v>
      </c>
      <c r="D7" s="68">
        <v>17126</v>
      </c>
      <c r="E7" s="68">
        <v>14404</v>
      </c>
      <c r="F7" s="68">
        <v>11215</v>
      </c>
      <c r="G7" s="68">
        <v>13131</v>
      </c>
      <c r="H7" s="68">
        <v>17508</v>
      </c>
      <c r="I7" s="68">
        <v>18249</v>
      </c>
      <c r="J7" s="68">
        <v>14197</v>
      </c>
      <c r="K7" s="68">
        <v>14695</v>
      </c>
      <c r="L7" s="68">
        <v>13892</v>
      </c>
      <c r="M7" s="68">
        <v>11444</v>
      </c>
      <c r="N7" s="68">
        <v>12214</v>
      </c>
      <c r="O7" s="68">
        <v>16193</v>
      </c>
      <c r="P7" s="68">
        <v>10384</v>
      </c>
      <c r="Q7" s="68">
        <v>11285</v>
      </c>
      <c r="R7" s="68">
        <v>13602</v>
      </c>
      <c r="S7" s="68">
        <v>11433</v>
      </c>
      <c r="T7" s="68">
        <v>20413</v>
      </c>
      <c r="U7" s="68">
        <v>15673</v>
      </c>
      <c r="V7" s="68">
        <v>19439</v>
      </c>
      <c r="W7" s="68">
        <v>26418</v>
      </c>
      <c r="X7" s="68">
        <v>17055</v>
      </c>
      <c r="Y7" s="68">
        <v>12593</v>
      </c>
      <c r="Z7" s="68">
        <v>13316</v>
      </c>
      <c r="AA7" s="68">
        <v>17840</v>
      </c>
      <c r="AB7" s="68">
        <v>12506</v>
      </c>
      <c r="AC7" s="68">
        <v>11532</v>
      </c>
      <c r="AD7" s="68">
        <v>13870.375939849624</v>
      </c>
      <c r="AE7" s="80">
        <f t="shared" ref="AE7:AF7" si="0">AE61</f>
        <v>11068</v>
      </c>
      <c r="AF7" s="80">
        <f t="shared" si="0"/>
        <v>20446</v>
      </c>
      <c r="AG7" s="80">
        <v>12199</v>
      </c>
      <c r="AH7" s="80">
        <v>6403</v>
      </c>
      <c r="AI7" s="80">
        <v>8023</v>
      </c>
      <c r="AJ7" s="80">
        <v>8568</v>
      </c>
      <c r="AK7" s="80">
        <v>9965</v>
      </c>
      <c r="AL7" s="68">
        <f t="shared" ref="AL7:AR7" si="1">AL61</f>
        <v>3598</v>
      </c>
      <c r="AM7" s="80">
        <f t="shared" si="1"/>
        <v>7709.9999999999991</v>
      </c>
      <c r="AN7" s="80">
        <f t="shared" ref="AN7" si="2">AN61</f>
        <v>7192.4999999999991</v>
      </c>
      <c r="AO7" s="29">
        <f t="shared" si="1"/>
        <v>9596.8552660566384</v>
      </c>
      <c r="AP7" s="29">
        <f t="shared" si="1"/>
        <v>11404.276047267964</v>
      </c>
      <c r="AQ7" s="29">
        <f t="shared" si="1"/>
        <v>9266.224450365884</v>
      </c>
      <c r="AR7" s="29">
        <f t="shared" si="1"/>
        <v>8916.0663898181429</v>
      </c>
      <c r="AS7" s="29">
        <f t="shared" ref="AS7:AT7" si="3">AS61</f>
        <v>7850.6200956259991</v>
      </c>
      <c r="AT7" s="29">
        <f t="shared" si="3"/>
        <v>7779.9527531945732</v>
      </c>
    </row>
    <row r="8" spans="1:48">
      <c r="B8" s="1" t="s">
        <v>336</v>
      </c>
      <c r="D8" s="68">
        <v>18878</v>
      </c>
      <c r="E8" s="68">
        <v>16210</v>
      </c>
      <c r="F8" s="68">
        <v>12825</v>
      </c>
      <c r="G8" s="68">
        <v>14836</v>
      </c>
      <c r="H8" s="68">
        <v>19312</v>
      </c>
      <c r="I8" s="68">
        <v>20847</v>
      </c>
      <c r="J8" s="68">
        <v>16361</v>
      </c>
      <c r="K8" s="68">
        <v>17172</v>
      </c>
      <c r="L8" s="68">
        <v>16209</v>
      </c>
      <c r="M8" s="68">
        <v>14120</v>
      </c>
      <c r="N8" s="68">
        <v>16200</v>
      </c>
      <c r="O8" s="68">
        <v>16705</v>
      </c>
      <c r="P8" s="68">
        <v>11502</v>
      </c>
      <c r="Q8" s="68">
        <v>13243</v>
      </c>
      <c r="R8" s="68">
        <v>16196</v>
      </c>
      <c r="S8" s="68">
        <v>14111</v>
      </c>
      <c r="T8" s="68">
        <v>23709</v>
      </c>
      <c r="U8" s="68">
        <v>21079</v>
      </c>
      <c r="V8" s="68">
        <v>25076</v>
      </c>
      <c r="W8" s="68">
        <v>28770</v>
      </c>
      <c r="X8" s="68">
        <v>18639</v>
      </c>
      <c r="Y8" s="68">
        <v>15575</v>
      </c>
      <c r="Z8" s="68">
        <v>14538</v>
      </c>
      <c r="AA8" s="68">
        <v>20888</v>
      </c>
      <c r="AB8" s="68">
        <v>17430</v>
      </c>
      <c r="AC8" s="68">
        <v>17398</v>
      </c>
      <c r="AD8" s="68">
        <v>19384.516920671784</v>
      </c>
      <c r="AE8" s="80">
        <f>SUM(AE94,AE119)</f>
        <v>13124</v>
      </c>
      <c r="AF8" s="80">
        <f>SUM(AF94,AF119)</f>
        <v>22452</v>
      </c>
      <c r="AG8" s="80">
        <v>13536</v>
      </c>
      <c r="AH8" s="80">
        <v>7082</v>
      </c>
      <c r="AI8" s="80">
        <v>9184</v>
      </c>
      <c r="AJ8" s="80">
        <v>9827</v>
      </c>
      <c r="AK8" s="80">
        <v>11111</v>
      </c>
      <c r="AL8" s="68">
        <f>SUM(AL94,AL119)</f>
        <v>4657</v>
      </c>
      <c r="AM8" s="80">
        <f>SUM(AM94,AM119)</f>
        <v>9979.2857142857138</v>
      </c>
      <c r="AN8" s="80">
        <f>SUM(AN94,AN119)</f>
        <v>9150.5357142857138</v>
      </c>
      <c r="AO8" s="461">
        <f t="shared" ref="AO8:AT8" si="4">SUM(AO94,AO119)</f>
        <v>11070.252139781929</v>
      </c>
      <c r="AP8" s="29">
        <f t="shared" si="4"/>
        <v>13146.627367738314</v>
      </c>
      <c r="AQ8" s="29">
        <f t="shared" si="4"/>
        <v>10703.453788248515</v>
      </c>
      <c r="AR8" s="29">
        <f t="shared" si="4"/>
        <v>10606.661993128026</v>
      </c>
      <c r="AS8" s="29">
        <f t="shared" si="4"/>
        <v>9795.1257209124724</v>
      </c>
      <c r="AT8" s="29">
        <f t="shared" si="4"/>
        <v>9706.9986474979996</v>
      </c>
    </row>
    <row r="9" spans="1:48" outlineLevel="1">
      <c r="B9" s="1" t="s">
        <v>337</v>
      </c>
      <c r="D9" s="69">
        <v>0.87032524631846597</v>
      </c>
      <c r="E9" s="69">
        <v>0.88914250462677358</v>
      </c>
      <c r="F9" s="69">
        <v>0.86362573099415207</v>
      </c>
      <c r="G9" s="69">
        <v>0.88662712321380421</v>
      </c>
      <c r="H9" s="69">
        <v>0.85899958574979285</v>
      </c>
      <c r="I9" s="69">
        <v>0.86242624838106208</v>
      </c>
      <c r="J9" s="69">
        <v>0.84033510670824929</v>
      </c>
      <c r="K9" s="69">
        <v>0.82197763801537382</v>
      </c>
      <c r="L9" s="69">
        <v>0.86279227589610707</v>
      </c>
      <c r="M9" s="69">
        <v>0.86048158640226624</v>
      </c>
      <c r="N9" s="69">
        <v>0.80919753086419755</v>
      </c>
      <c r="O9" s="69">
        <v>0.73888057467824009</v>
      </c>
      <c r="P9" s="69">
        <v>0.64684402712571731</v>
      </c>
      <c r="Q9" s="69">
        <v>0.75617307256663902</v>
      </c>
      <c r="R9" s="69">
        <v>0.75123487280810075</v>
      </c>
      <c r="S9" s="69">
        <v>0.69732832541988521</v>
      </c>
      <c r="T9" s="69">
        <v>0.70951959171622592</v>
      </c>
      <c r="U9" s="69">
        <v>0.7034014896342331</v>
      </c>
      <c r="V9" s="69">
        <v>0.71032062529909079</v>
      </c>
      <c r="W9" s="69">
        <v>0.65853319429961765</v>
      </c>
      <c r="X9" s="69">
        <v>0.56344224475561999</v>
      </c>
      <c r="Y9" s="69">
        <v>0.61919743178170139</v>
      </c>
      <c r="Z9" s="69">
        <v>0.58199202091071678</v>
      </c>
      <c r="AA9" s="69">
        <v>0.58569513596323253</v>
      </c>
      <c r="AB9" s="69">
        <v>0.59971313826735517</v>
      </c>
      <c r="AC9" s="69">
        <v>0.61782963559029769</v>
      </c>
      <c r="AD9" s="69">
        <v>0.59894986176777876</v>
      </c>
      <c r="AE9" s="69">
        <f>AE94/AE8</f>
        <v>0.44529106979579397</v>
      </c>
      <c r="AF9" s="69">
        <f>AF94/AF8</f>
        <v>0.43421521468020668</v>
      </c>
      <c r="AG9" s="69">
        <v>0.4334367612293144</v>
      </c>
      <c r="AH9" s="69">
        <v>0.33493363456650665</v>
      </c>
      <c r="AI9" s="69">
        <v>0.33863240418118468</v>
      </c>
      <c r="AJ9" s="69">
        <v>0.35667039788338251</v>
      </c>
      <c r="AK9" s="69">
        <v>0.39258392583925839</v>
      </c>
      <c r="AL9" s="69">
        <f t="shared" ref="AL9:AT9" si="5">AL94/AL8</f>
        <v>0.47713120034356882</v>
      </c>
      <c r="AM9" s="69">
        <f t="shared" si="5"/>
        <v>0.47713120034356893</v>
      </c>
      <c r="AN9" s="69">
        <f t="shared" ref="AN9" si="6">AN94/AN8</f>
        <v>0.43223464668344941</v>
      </c>
      <c r="AO9" s="40">
        <f t="shared" si="5"/>
        <v>0.40730813379973491</v>
      </c>
      <c r="AP9" s="40">
        <f t="shared" si="5"/>
        <v>0.40296337148011036</v>
      </c>
      <c r="AQ9" s="40">
        <f t="shared" si="5"/>
        <v>0.4194424912910128</v>
      </c>
      <c r="AR9" s="40">
        <f t="shared" si="5"/>
        <v>0.40674224013090438</v>
      </c>
      <c r="AS9" s="40">
        <f t="shared" si="5"/>
        <v>0.38474731195863193</v>
      </c>
      <c r="AT9" s="40">
        <f t="shared" si="5"/>
        <v>0.3847433513657097</v>
      </c>
    </row>
    <row r="10" spans="1:48" outlineLevel="1">
      <c r="B10" s="1" t="s">
        <v>338</v>
      </c>
      <c r="D10" s="69">
        <v>0.12967475368153406</v>
      </c>
      <c r="E10" s="69">
        <v>0.11085749537322641</v>
      </c>
      <c r="F10" s="69">
        <v>0.13637426900584795</v>
      </c>
      <c r="G10" s="69">
        <v>0.11337287678619574</v>
      </c>
      <c r="H10" s="69">
        <v>0.14100041425020712</v>
      </c>
      <c r="I10" s="69">
        <v>0.13757375161893798</v>
      </c>
      <c r="J10" s="69">
        <v>0.15966489329175074</v>
      </c>
      <c r="K10" s="69">
        <v>0.17802236198462615</v>
      </c>
      <c r="L10" s="69">
        <v>0.1372077241038929</v>
      </c>
      <c r="M10" s="69">
        <v>0.1395184135977337</v>
      </c>
      <c r="N10" s="69">
        <v>0.19080246913580248</v>
      </c>
      <c r="O10" s="69">
        <v>0.26111942532175997</v>
      </c>
      <c r="P10" s="69">
        <v>0.35315597287428274</v>
      </c>
      <c r="Q10" s="69">
        <v>0.24382692743336101</v>
      </c>
      <c r="R10" s="69">
        <v>0.24876512719189922</v>
      </c>
      <c r="S10" s="69">
        <v>0.30267167458011479</v>
      </c>
      <c r="T10" s="69">
        <v>0.29048040828377408</v>
      </c>
      <c r="U10" s="69">
        <v>0.2965985103657669</v>
      </c>
      <c r="V10" s="69">
        <v>0.28967937470090921</v>
      </c>
      <c r="W10" s="69">
        <v>0.34146680570038235</v>
      </c>
      <c r="X10" s="69">
        <v>0.43655775524438006</v>
      </c>
      <c r="Y10" s="69">
        <v>0.38080256821829855</v>
      </c>
      <c r="Z10" s="69">
        <v>0.41800797908928328</v>
      </c>
      <c r="AA10" s="69">
        <v>0.41430486403676753</v>
      </c>
      <c r="AB10" s="69">
        <v>0.40028686173264488</v>
      </c>
      <c r="AC10" s="69">
        <v>0.38217036440970226</v>
      </c>
      <c r="AD10" s="69">
        <v>0.40105013823222119</v>
      </c>
      <c r="AE10" s="69">
        <f>AE119/AE8</f>
        <v>0.55470893020420609</v>
      </c>
      <c r="AF10" s="69">
        <f>AF119/AF8</f>
        <v>0.56578478531979337</v>
      </c>
      <c r="AG10" s="69">
        <v>0.5665632387706856</v>
      </c>
      <c r="AH10" s="69">
        <v>0.6650663654334934</v>
      </c>
      <c r="AI10" s="69">
        <v>0.66136759581881532</v>
      </c>
      <c r="AJ10" s="69">
        <v>0.64332960211661749</v>
      </c>
      <c r="AK10" s="69">
        <v>0.60741607416074161</v>
      </c>
      <c r="AL10" s="69">
        <f>AL119/AL8</f>
        <v>0.52286879965643118</v>
      </c>
      <c r="AM10" s="69">
        <f>AM119/AM8</f>
        <v>0.52286879965643118</v>
      </c>
      <c r="AN10" s="69">
        <f>AN119/AN8</f>
        <v>0.56776535331655054</v>
      </c>
      <c r="AO10" s="40">
        <f t="shared" ref="AO10:AT10" si="7">AO119/AO8</f>
        <v>0.59269186620026504</v>
      </c>
      <c r="AP10" s="40">
        <f t="shared" si="7"/>
        <v>0.5970366285198897</v>
      </c>
      <c r="AQ10" s="40">
        <f t="shared" si="7"/>
        <v>0.58055750870898715</v>
      </c>
      <c r="AR10" s="40">
        <f t="shared" si="7"/>
        <v>0.59325775986909568</v>
      </c>
      <c r="AS10" s="40">
        <f t="shared" si="7"/>
        <v>0.61525268804136801</v>
      </c>
      <c r="AT10" s="40">
        <f t="shared" si="7"/>
        <v>0.6152566486342903</v>
      </c>
    </row>
    <row r="11" spans="1:48">
      <c r="B11" s="1" t="s">
        <v>339</v>
      </c>
      <c r="D11" s="68">
        <v>18863</v>
      </c>
      <c r="E11" s="68">
        <v>16344</v>
      </c>
      <c r="F11" s="68">
        <v>13150</v>
      </c>
      <c r="G11" s="68">
        <v>15053</v>
      </c>
      <c r="H11" s="68">
        <v>19646</v>
      </c>
      <c r="I11" s="68">
        <v>21017</v>
      </c>
      <c r="J11" s="68">
        <v>16195</v>
      </c>
      <c r="K11" s="68">
        <v>17231</v>
      </c>
      <c r="L11" s="68">
        <v>16290</v>
      </c>
      <c r="M11" s="68">
        <v>14193</v>
      </c>
      <c r="N11" s="68">
        <v>15555</v>
      </c>
      <c r="O11" s="68">
        <v>20524</v>
      </c>
      <c r="P11" s="68">
        <v>11187</v>
      </c>
      <c r="Q11" s="68">
        <v>13328</v>
      </c>
      <c r="R11" s="68">
        <v>16104</v>
      </c>
      <c r="S11" s="68">
        <v>14236</v>
      </c>
      <c r="T11" s="68">
        <v>23786</v>
      </c>
      <c r="U11" s="68">
        <v>21284</v>
      </c>
      <c r="V11" s="68">
        <v>24920</v>
      </c>
      <c r="W11" s="68">
        <v>31047</v>
      </c>
      <c r="X11" s="68">
        <v>21142</v>
      </c>
      <c r="Y11" s="68">
        <v>17261</v>
      </c>
      <c r="Z11" s="68">
        <v>16575</v>
      </c>
      <c r="AA11" s="68">
        <v>23871</v>
      </c>
      <c r="AB11" s="68">
        <v>17075</v>
      </c>
      <c r="AC11" s="68">
        <v>18752</v>
      </c>
      <c r="AD11" s="68">
        <v>21928.254150755893</v>
      </c>
      <c r="AE11" s="80">
        <f>SUM(AE136,AE149)</f>
        <v>13109</v>
      </c>
      <c r="AF11" s="80">
        <f>SUM(AF136,AF149)</f>
        <v>22495</v>
      </c>
      <c r="AG11" s="80">
        <v>13528</v>
      </c>
      <c r="AH11" s="80">
        <v>7107</v>
      </c>
      <c r="AI11" s="80">
        <v>8947</v>
      </c>
      <c r="AJ11" s="80">
        <v>9808</v>
      </c>
      <c r="AK11" s="80">
        <v>11518</v>
      </c>
      <c r="AL11" s="68">
        <f t="shared" ref="AL11:AT11" si="8">SUM(AL136,AL149)</f>
        <v>4291</v>
      </c>
      <c r="AM11" s="80">
        <f t="shared" si="8"/>
        <v>9195</v>
      </c>
      <c r="AN11" s="80">
        <f t="shared" si="8"/>
        <v>8557.5</v>
      </c>
      <c r="AO11" s="29">
        <f t="shared" si="8"/>
        <v>11123.717672932731</v>
      </c>
      <c r="AP11" s="29">
        <f t="shared" si="8"/>
        <v>13213.316247519277</v>
      </c>
      <c r="AQ11" s="29">
        <f t="shared" si="8"/>
        <v>10870.124922676434</v>
      </c>
      <c r="AR11" s="29">
        <f t="shared" si="8"/>
        <v>10926.486088981566</v>
      </c>
      <c r="AS11" s="29">
        <f t="shared" si="8"/>
        <v>10135.328160374644</v>
      </c>
      <c r="AT11" s="29">
        <f t="shared" si="8"/>
        <v>10035.231386277865</v>
      </c>
    </row>
    <row r="12" spans="1:48" outlineLevel="1">
      <c r="B12" s="1" t="s">
        <v>337</v>
      </c>
      <c r="D12" s="69">
        <v>0.87022212797540155</v>
      </c>
      <c r="E12" s="69">
        <v>0.89029613313754286</v>
      </c>
      <c r="F12" s="69">
        <v>0.86707224334600763</v>
      </c>
      <c r="G12" s="69">
        <v>0.88826147611771744</v>
      </c>
      <c r="H12" s="69">
        <v>0.86007329736333094</v>
      </c>
      <c r="I12" s="69">
        <v>0.84737678855325915</v>
      </c>
      <c r="J12" s="69">
        <v>0.83661623958011733</v>
      </c>
      <c r="K12" s="69">
        <v>0.8222970228077302</v>
      </c>
      <c r="L12" s="69">
        <v>0.86138735420503376</v>
      </c>
      <c r="M12" s="69">
        <v>0.86035369548368912</v>
      </c>
      <c r="N12" s="69">
        <v>0.80160720025715204</v>
      </c>
      <c r="O12" s="69">
        <v>0.78732215942311445</v>
      </c>
      <c r="P12" s="69">
        <v>0.73630106373469206</v>
      </c>
      <c r="Q12" s="69">
        <v>0.74609843937575027</v>
      </c>
      <c r="R12" s="69">
        <v>0.74913065076999508</v>
      </c>
      <c r="S12" s="69">
        <v>0.69914301770160159</v>
      </c>
      <c r="T12" s="69">
        <v>0.7099133944337005</v>
      </c>
      <c r="U12" s="69">
        <v>0.70560045104303704</v>
      </c>
      <c r="V12" s="69">
        <v>0.72447833065810596</v>
      </c>
      <c r="W12" s="69">
        <v>0.69227300544336001</v>
      </c>
      <c r="X12" s="69">
        <v>0.62657269889319833</v>
      </c>
      <c r="Y12" s="69">
        <v>0.66653148716760324</v>
      </c>
      <c r="Z12" s="69">
        <v>0.64084464555052789</v>
      </c>
      <c r="AA12" s="69">
        <v>0.65133425495370956</v>
      </c>
      <c r="AB12" s="69">
        <v>0.60550512445095173</v>
      </c>
      <c r="AC12" s="69">
        <v>0.56788609215017061</v>
      </c>
      <c r="AD12" s="69">
        <v>0.54803976023013601</v>
      </c>
      <c r="AE12" s="69">
        <f>AE136/AE11</f>
        <v>0.44915706766343733</v>
      </c>
      <c r="AF12" s="69">
        <f>AF136/AF11</f>
        <v>0.43387419426539231</v>
      </c>
      <c r="AG12" s="69">
        <v>0.4345801301005322</v>
      </c>
      <c r="AH12" s="69">
        <v>0.33375545237090193</v>
      </c>
      <c r="AI12" s="69">
        <v>0.35732647814910024</v>
      </c>
      <c r="AJ12" s="69">
        <v>0.3615415986949429</v>
      </c>
      <c r="AK12" s="69">
        <v>0.38669907970133705</v>
      </c>
      <c r="AL12" s="69">
        <f>AL136/AL11</f>
        <v>0.44744814728501514</v>
      </c>
      <c r="AM12" s="69">
        <f>AM136/AM11</f>
        <v>0.4474481472850152</v>
      </c>
      <c r="AN12" s="69">
        <f>AN136/AN11</f>
        <v>0.41767872793289101</v>
      </c>
      <c r="AO12" s="40">
        <f t="shared" ref="AO12:AT12" si="9">AO136/AO11</f>
        <v>0.40789795339497104</v>
      </c>
      <c r="AP12" s="40">
        <f t="shared" si="9"/>
        <v>0.40829001186830233</v>
      </c>
      <c r="AQ12" s="40">
        <f t="shared" si="9"/>
        <v>0.42485674609457286</v>
      </c>
      <c r="AR12" s="40">
        <f t="shared" si="9"/>
        <v>0.42511287171298229</v>
      </c>
      <c r="AS12" s="40">
        <f t="shared" si="9"/>
        <v>0.40370593371823627</v>
      </c>
      <c r="AT12" s="40">
        <f t="shared" si="9"/>
        <v>0.40318271075400403</v>
      </c>
    </row>
    <row r="13" spans="1:48" outlineLevel="1">
      <c r="B13" s="1" t="s">
        <v>338</v>
      </c>
      <c r="D13" s="69">
        <v>0.12977787202459842</v>
      </c>
      <c r="E13" s="69">
        <v>0.10970386686245717</v>
      </c>
      <c r="F13" s="69">
        <v>0.1329277566539924</v>
      </c>
      <c r="G13" s="69">
        <v>0.1117385238822826</v>
      </c>
      <c r="H13" s="69">
        <v>0.13992670263666904</v>
      </c>
      <c r="I13" s="69">
        <v>0.15262321144674085</v>
      </c>
      <c r="J13" s="69">
        <v>0.16338376041988267</v>
      </c>
      <c r="K13" s="69">
        <v>0.17770297719226974</v>
      </c>
      <c r="L13" s="69">
        <v>0.13861264579496624</v>
      </c>
      <c r="M13" s="69">
        <v>0.13964630451631085</v>
      </c>
      <c r="N13" s="69">
        <v>0.19839279974284796</v>
      </c>
      <c r="O13" s="69">
        <v>0.2126778405768856</v>
      </c>
      <c r="P13" s="69">
        <v>0.26369893626530794</v>
      </c>
      <c r="Q13" s="69">
        <v>0.25390156062424968</v>
      </c>
      <c r="R13" s="69">
        <v>0.25086934923000498</v>
      </c>
      <c r="S13" s="69">
        <v>0.30085698229839841</v>
      </c>
      <c r="T13" s="69">
        <v>0.2900866055662995</v>
      </c>
      <c r="U13" s="69">
        <v>0.29439954895696296</v>
      </c>
      <c r="V13" s="69">
        <v>0.27552166934189404</v>
      </c>
      <c r="W13" s="69">
        <v>0.30772699455663993</v>
      </c>
      <c r="X13" s="69">
        <v>0.37342730110680161</v>
      </c>
      <c r="Y13" s="69">
        <v>0.33346851283239676</v>
      </c>
      <c r="Z13" s="69">
        <v>0.35915535444947211</v>
      </c>
      <c r="AA13" s="69">
        <v>0.3486657450462905</v>
      </c>
      <c r="AB13" s="69">
        <v>0.39449487554904833</v>
      </c>
      <c r="AC13" s="69">
        <v>0.43211390784982934</v>
      </c>
      <c r="AD13" s="69">
        <v>0.45196023976986405</v>
      </c>
      <c r="AE13" s="69">
        <f>AE149/AE11</f>
        <v>0.55084293233656267</v>
      </c>
      <c r="AF13" s="69">
        <f>AF149/AF11</f>
        <v>0.56612580573460769</v>
      </c>
      <c r="AG13" s="69">
        <v>0.5654198698994678</v>
      </c>
      <c r="AH13" s="69">
        <v>0.66624454762909813</v>
      </c>
      <c r="AI13" s="69">
        <v>0.64267352185089976</v>
      </c>
      <c r="AJ13" s="69">
        <v>0.63845840130505704</v>
      </c>
      <c r="AK13" s="69">
        <v>0.61330092029866301</v>
      </c>
      <c r="AL13" s="69">
        <f t="shared" ref="AL13:AT13" si="10">AL149/AL11</f>
        <v>0.55255185271498486</v>
      </c>
      <c r="AM13" s="69">
        <f t="shared" si="10"/>
        <v>0.55255185271498486</v>
      </c>
      <c r="AN13" s="69">
        <f t="shared" si="10"/>
        <v>0.58232127206710904</v>
      </c>
      <c r="AO13" s="40">
        <f t="shared" si="10"/>
        <v>0.59210204660502896</v>
      </c>
      <c r="AP13" s="40">
        <f t="shared" si="10"/>
        <v>0.59170998813169773</v>
      </c>
      <c r="AQ13" s="40">
        <f t="shared" si="10"/>
        <v>0.5751432539054272</v>
      </c>
      <c r="AR13" s="40">
        <f t="shared" si="10"/>
        <v>0.57488712828701771</v>
      </c>
      <c r="AS13" s="40">
        <f t="shared" si="10"/>
        <v>0.59629406628176362</v>
      </c>
      <c r="AT13" s="40">
        <f t="shared" si="10"/>
        <v>0.59681728924599597</v>
      </c>
    </row>
    <row r="14" spans="1:48">
      <c r="B14" s="1" t="s">
        <v>340</v>
      </c>
      <c r="D14" s="68">
        <v>18867</v>
      </c>
      <c r="E14" s="68">
        <v>16358</v>
      </c>
      <c r="F14" s="68">
        <v>13178</v>
      </c>
      <c r="G14" s="68">
        <v>15089</v>
      </c>
      <c r="H14" s="68">
        <v>19703</v>
      </c>
      <c r="I14" s="68">
        <v>21007</v>
      </c>
      <c r="J14" s="68">
        <v>16207</v>
      </c>
      <c r="K14" s="68">
        <v>17425</v>
      </c>
      <c r="L14" s="68">
        <v>16864</v>
      </c>
      <c r="M14" s="68">
        <v>14668</v>
      </c>
      <c r="N14" s="68">
        <v>16493</v>
      </c>
      <c r="O14" s="68">
        <v>20871</v>
      </c>
      <c r="P14" s="68">
        <v>12318</v>
      </c>
      <c r="Q14" s="68">
        <v>13452</v>
      </c>
      <c r="R14" s="68">
        <v>15477</v>
      </c>
      <c r="S14" s="68">
        <v>15338</v>
      </c>
      <c r="T14" s="68">
        <v>25178</v>
      </c>
      <c r="U14" s="68">
        <v>22795</v>
      </c>
      <c r="V14" s="68">
        <v>25339</v>
      </c>
      <c r="W14" s="68">
        <v>31620</v>
      </c>
      <c r="X14" s="68">
        <v>21630</v>
      </c>
      <c r="Y14" s="68">
        <v>17755</v>
      </c>
      <c r="Z14" s="68">
        <v>17175</v>
      </c>
      <c r="AA14" s="68">
        <v>24184</v>
      </c>
      <c r="AB14" s="68">
        <v>17302</v>
      </c>
      <c r="AC14" s="68">
        <v>15699</v>
      </c>
      <c r="AD14" s="68">
        <v>21133.665384270116</v>
      </c>
      <c r="AE14" s="80">
        <f t="shared" ref="AE14:AF14" si="11">AE202</f>
        <v>13166</v>
      </c>
      <c r="AF14" s="80">
        <f t="shared" si="11"/>
        <v>22493</v>
      </c>
      <c r="AG14" s="80">
        <v>22493</v>
      </c>
      <c r="AH14" s="80">
        <v>7066</v>
      </c>
      <c r="AI14" s="80">
        <v>8716</v>
      </c>
      <c r="AJ14" s="80">
        <v>9213</v>
      </c>
      <c r="AK14" s="80">
        <v>11431</v>
      </c>
      <c r="AL14" s="68">
        <f t="shared" ref="AL14:AR14" si="12">AL202</f>
        <v>4679</v>
      </c>
      <c r="AM14" s="80">
        <f t="shared" si="12"/>
        <v>10026.428571428571</v>
      </c>
      <c r="AN14" s="80">
        <f t="shared" ref="AN14" si="13">AN202</f>
        <v>9148.9285714285706</v>
      </c>
      <c r="AO14" s="29">
        <f t="shared" si="12"/>
        <v>11193.990462684049</v>
      </c>
      <c r="AP14" s="29">
        <f t="shared" si="12"/>
        <v>13301.022711253463</v>
      </c>
      <c r="AQ14" s="29">
        <f t="shared" si="12"/>
        <v>11278.203627466904</v>
      </c>
      <c r="AR14" s="29">
        <f t="shared" si="12"/>
        <v>11744.947892690758</v>
      </c>
      <c r="AS14" s="29">
        <f t="shared" ref="AS14:AT14" si="14">AS202</f>
        <v>10338.075836103573</v>
      </c>
      <c r="AT14" s="29">
        <f t="shared" si="14"/>
        <v>10527.433379775979</v>
      </c>
    </row>
    <row r="15" spans="1:4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80"/>
      <c r="AN15" s="80" t="s">
        <v>341</v>
      </c>
      <c r="AO15" s="28">
        <f>+AO7/AO8</f>
        <v>0.86690484958057012</v>
      </c>
      <c r="AP15" s="28">
        <f t="shared" ref="AP15:AT15" si="15">+AP7/AP8</f>
        <v>0.86746780967215498</v>
      </c>
      <c r="AQ15" s="28">
        <f t="shared" si="15"/>
        <v>0.86572284364318119</v>
      </c>
      <c r="AR15" s="28">
        <f t="shared" si="15"/>
        <v>0.84061002373742022</v>
      </c>
      <c r="AS15" s="28">
        <f t="shared" si="15"/>
        <v>0.80148232083075999</v>
      </c>
      <c r="AT15" s="28">
        <f t="shared" si="15"/>
        <v>0.80147870992027725</v>
      </c>
    </row>
    <row r="16" spans="1:48">
      <c r="B16" s="18"/>
      <c r="D16" s="40" t="s">
        <v>28</v>
      </c>
      <c r="E16" s="40"/>
      <c r="F16" s="40"/>
      <c r="G16" s="40"/>
      <c r="H16" s="40"/>
      <c r="I16" s="40"/>
      <c r="J16" s="40"/>
      <c r="K16" s="40"/>
      <c r="L16" s="40"/>
      <c r="M16" s="40"/>
      <c r="N16" s="40"/>
      <c r="O16" s="40"/>
      <c r="P16" s="40" t="s">
        <v>342</v>
      </c>
      <c r="R16" s="40"/>
      <c r="S16" s="40"/>
      <c r="T16" s="40"/>
      <c r="U16" s="40"/>
      <c r="V16" s="40"/>
      <c r="W16" s="40"/>
      <c r="X16" s="40"/>
      <c r="Y16" s="40"/>
      <c r="Z16" s="40"/>
      <c r="AA16" s="40"/>
      <c r="AB16" s="40"/>
      <c r="AC16" s="40"/>
      <c r="AD16" s="40"/>
      <c r="AE16" s="40"/>
      <c r="AF16" s="40"/>
      <c r="AG16" s="40"/>
      <c r="AH16" s="40"/>
      <c r="AI16" s="40"/>
      <c r="AJ16" s="40"/>
      <c r="AK16" s="40"/>
      <c r="AL16" s="40"/>
      <c r="AM16" s="69" t="s">
        <v>343</v>
      </c>
      <c r="AN16" s="69"/>
      <c r="AO16" s="381">
        <v>46174</v>
      </c>
      <c r="AP16" s="381">
        <v>46204</v>
      </c>
      <c r="AQ16" s="381">
        <v>46235</v>
      </c>
      <c r="AR16" s="381">
        <v>46266</v>
      </c>
      <c r="AS16" s="381">
        <v>46296</v>
      </c>
      <c r="AT16" s="381">
        <v>46327</v>
      </c>
    </row>
    <row r="17" spans="1:47">
      <c r="A17" s="11" t="s">
        <v>344</v>
      </c>
      <c r="B17" s="3" t="s">
        <v>34</v>
      </c>
      <c r="C17" s="3" t="s">
        <v>345</v>
      </c>
      <c r="D17" s="70" t="s">
        <v>37</v>
      </c>
      <c r="E17" s="70" t="s">
        <v>38</v>
      </c>
      <c r="F17" s="70" t="s">
        <v>39</v>
      </c>
      <c r="G17" s="70" t="s">
        <v>40</v>
      </c>
      <c r="H17" s="70" t="s">
        <v>41</v>
      </c>
      <c r="I17" s="70" t="s">
        <v>49</v>
      </c>
      <c r="J17" s="70" t="s">
        <v>50</v>
      </c>
      <c r="K17" s="70" t="s">
        <v>51</v>
      </c>
      <c r="L17" s="70" t="s">
        <v>52</v>
      </c>
      <c r="M17" s="70" t="s">
        <v>53</v>
      </c>
      <c r="N17" s="70" t="s">
        <v>67</v>
      </c>
      <c r="O17" s="70" t="s">
        <v>48</v>
      </c>
      <c r="P17" s="70" t="s">
        <v>37</v>
      </c>
      <c r="Q17" s="70" t="s">
        <v>38</v>
      </c>
      <c r="R17" s="70" t="s">
        <v>39</v>
      </c>
      <c r="S17" s="70" t="s">
        <v>40</v>
      </c>
      <c r="T17" s="70" t="s">
        <v>41</v>
      </c>
      <c r="U17" s="70" t="s">
        <v>60</v>
      </c>
      <c r="V17" s="70" t="s">
        <v>50</v>
      </c>
      <c r="W17" s="70" t="s">
        <v>51</v>
      </c>
      <c r="X17" s="70" t="s">
        <v>52</v>
      </c>
      <c r="Y17" s="70" t="s">
        <v>53</v>
      </c>
      <c r="Z17" s="70" t="s">
        <v>54</v>
      </c>
      <c r="AA17" s="70" t="s">
        <v>48</v>
      </c>
      <c r="AB17" s="70" t="s">
        <v>55</v>
      </c>
      <c r="AC17" s="70" t="s">
        <v>38</v>
      </c>
      <c r="AD17" s="70" t="s">
        <v>39</v>
      </c>
      <c r="AE17" s="70" t="s">
        <v>58</v>
      </c>
      <c r="AF17" s="70" t="s">
        <v>59</v>
      </c>
      <c r="AG17" s="70" t="s">
        <v>60</v>
      </c>
      <c r="AH17" s="70" t="s">
        <v>61</v>
      </c>
      <c r="AI17" s="70" t="s">
        <v>62</v>
      </c>
      <c r="AJ17" s="70" t="s">
        <v>63</v>
      </c>
      <c r="AK17" s="70" t="s">
        <v>64</v>
      </c>
      <c r="AL17" s="70" t="s">
        <v>65</v>
      </c>
      <c r="AM17" s="70" t="s">
        <v>346</v>
      </c>
      <c r="AN17" s="70" t="s">
        <v>347</v>
      </c>
      <c r="AO17" s="70" t="s">
        <v>47</v>
      </c>
      <c r="AP17" s="70" t="s">
        <v>48</v>
      </c>
      <c r="AQ17" s="70" t="s">
        <v>37</v>
      </c>
      <c r="AR17" s="70" t="s">
        <v>38</v>
      </c>
      <c r="AS17" s="70" t="s">
        <v>39</v>
      </c>
      <c r="AT17" s="70" t="s">
        <v>40</v>
      </c>
    </row>
    <row r="18" spans="1:47" outlineLevel="1">
      <c r="A18" s="18" t="str">
        <f>IFERROR(IF(MATCH($B18,全体!G:G,0),"Y"),"-")</f>
        <v>Y</v>
      </c>
      <c r="B18" s="4" t="s">
        <v>348</v>
      </c>
      <c r="C18" s="41"/>
      <c r="D18" s="115"/>
      <c r="E18" s="115"/>
      <c r="F18" s="115"/>
      <c r="G18" s="115"/>
      <c r="H18" s="115"/>
      <c r="I18" s="115"/>
      <c r="J18" s="115"/>
      <c r="K18" s="115"/>
      <c r="L18" s="115"/>
      <c r="M18" s="115"/>
      <c r="N18" s="115"/>
      <c r="O18" s="115"/>
      <c r="P18" s="115"/>
      <c r="Q18" s="115"/>
      <c r="R18" s="115"/>
      <c r="S18" s="115"/>
      <c r="T18" s="115"/>
      <c r="U18" s="47">
        <v>0</v>
      </c>
      <c r="V18" s="47">
        <v>40</v>
      </c>
      <c r="W18" s="47">
        <v>144</v>
      </c>
      <c r="X18" s="47">
        <v>92</v>
      </c>
      <c r="Y18" s="47">
        <v>113</v>
      </c>
      <c r="Z18" s="47">
        <v>109</v>
      </c>
      <c r="AA18" s="47">
        <v>175</v>
      </c>
      <c r="AB18" s="47">
        <v>140</v>
      </c>
      <c r="AC18" s="47">
        <v>97</v>
      </c>
      <c r="AD18" s="47">
        <v>91</v>
      </c>
      <c r="AE18" s="47">
        <v>87</v>
      </c>
      <c r="AF18" s="47">
        <v>186</v>
      </c>
      <c r="AG18" s="47">
        <v>79</v>
      </c>
      <c r="AH18" s="47">
        <v>36.999999999999993</v>
      </c>
      <c r="AI18" s="47">
        <v>53</v>
      </c>
      <c r="AJ18" s="47">
        <v>57</v>
      </c>
      <c r="AK18" s="47">
        <v>44</v>
      </c>
      <c r="AL18" s="47">
        <f>SUMIF(結果貼付!$A:$A,コンシューマー!B18,結果貼付!$D:$D)</f>
        <v>29</v>
      </c>
      <c r="AM18" s="47">
        <f t="shared" ref="AM18:AM20" si="16">(AL18/AM$2)*AM$1</f>
        <v>62.142857142857146</v>
      </c>
      <c r="AN18" s="47">
        <f>AM18 - _xlfn.XLOOKUP(B18, コマーシャル!$B:$B, コマーシャル!$AJ:$AJ, 0)</f>
        <v>47.142857142857146</v>
      </c>
      <c r="AO18" s="44">
        <v>50</v>
      </c>
      <c r="AP18" s="44">
        <v>35</v>
      </c>
      <c r="AQ18" s="44">
        <f t="shared" ref="AQ18:AQ24" si="17">IF(AQ$6="",AP18*AQ$4,AP18*AQ$6)</f>
        <v>29.660910752247041</v>
      </c>
      <c r="AR18" s="44">
        <f t="shared" ref="AR18:AR28" si="18">IF(AR$6="",AQ18*AR$4,AQ18*AR$6)</f>
        <v>29.074814455674481</v>
      </c>
      <c r="AS18" s="44">
        <f t="shared" ref="AS18:AS19" si="19">IF(AS$6="",AR18*AS$4,AR18*AS$6)</f>
        <v>25.187259911237081</v>
      </c>
      <c r="AT18" s="44">
        <f t="shared" ref="AT18:AT28" si="20">IF(AT$6="",AS18*AT$4,AS18*AT$6)</f>
        <v>24.960392346995857</v>
      </c>
    </row>
    <row r="19" spans="1:47" outlineLevel="1">
      <c r="A19" s="18" t="str">
        <f>IFERROR(IF(MATCH($B19,全体!G:G,0),"Y"),"-")</f>
        <v>Y</v>
      </c>
      <c r="B19" s="4" t="s">
        <v>70</v>
      </c>
      <c r="C19" s="41"/>
      <c r="D19" s="115"/>
      <c r="E19" s="115"/>
      <c r="F19" s="115"/>
      <c r="G19" s="115"/>
      <c r="H19" s="115"/>
      <c r="I19" s="115"/>
      <c r="J19" s="115"/>
      <c r="K19" s="115"/>
      <c r="L19" s="115"/>
      <c r="M19" s="115"/>
      <c r="N19" s="115"/>
      <c r="O19" s="115"/>
      <c r="P19" s="115"/>
      <c r="Q19" s="115"/>
      <c r="R19" s="115"/>
      <c r="S19" s="115"/>
      <c r="T19" s="115"/>
      <c r="U19" s="47">
        <v>0</v>
      </c>
      <c r="V19" s="47">
        <v>1175</v>
      </c>
      <c r="W19" s="47">
        <v>725</v>
      </c>
      <c r="X19" s="47">
        <v>628</v>
      </c>
      <c r="Y19" s="47">
        <v>511</v>
      </c>
      <c r="Z19" s="47">
        <v>495</v>
      </c>
      <c r="AA19" s="47">
        <v>986</v>
      </c>
      <c r="AB19" s="47">
        <v>0</v>
      </c>
      <c r="AC19" s="47">
        <v>0</v>
      </c>
      <c r="AD19" s="47">
        <v>441</v>
      </c>
      <c r="AE19" s="47">
        <v>484</v>
      </c>
      <c r="AF19" s="47">
        <v>970.99999999999989</v>
      </c>
      <c r="AG19" s="47">
        <v>678</v>
      </c>
      <c r="AH19" s="47">
        <v>252</v>
      </c>
      <c r="AI19" s="47">
        <v>191</v>
      </c>
      <c r="AJ19" s="47">
        <v>496</v>
      </c>
      <c r="AK19" s="47">
        <v>742</v>
      </c>
      <c r="AL19" s="47">
        <f>SUMIF(結果貼付!$A:$A,コンシューマー!B19,結果貼付!$D:$D)</f>
        <v>283</v>
      </c>
      <c r="AM19" s="47">
        <f t="shared" si="16"/>
        <v>606.42857142857144</v>
      </c>
      <c r="AN19" s="47">
        <f>AM19 - _xlfn.XLOOKUP(B19, コマーシャル!$B:$B, コマーシャル!$AJ:$AJ, 0)</f>
        <v>550.17857142857144</v>
      </c>
      <c r="AO19" s="45">
        <v>900.72</v>
      </c>
      <c r="AP19" s="44">
        <f t="shared" ref="AP18:AP24" si="21">IF(AP$6="",AO19*AP$4,AO19*AP$6)</f>
        <v>1080.864</v>
      </c>
      <c r="AQ19" s="44">
        <v>816</v>
      </c>
      <c r="AR19" s="44">
        <f t="shared" si="18"/>
        <v>799.87593078317809</v>
      </c>
      <c r="AS19" s="44">
        <f t="shared" si="19"/>
        <v>692.92559015614268</v>
      </c>
      <c r="AT19" s="44">
        <f t="shared" si="20"/>
        <v>686.6842466597426</v>
      </c>
    </row>
    <row r="20" spans="1:47" ht="18" customHeight="1" outlineLevel="1">
      <c r="A20" s="18" t="str">
        <f>IFERROR(IF(MATCH($B20,全体!G:G,0),"Y"),"-")</f>
        <v>Y</v>
      </c>
      <c r="B20" s="4" t="s">
        <v>349</v>
      </c>
      <c r="C20" s="41"/>
      <c r="D20" s="115"/>
      <c r="E20" s="115"/>
      <c r="F20" s="115"/>
      <c r="G20" s="115"/>
      <c r="H20" s="115"/>
      <c r="I20" s="115"/>
      <c r="J20" s="115"/>
      <c r="K20" s="115"/>
      <c r="L20" s="115"/>
      <c r="M20" s="115"/>
      <c r="N20" s="115"/>
      <c r="O20" s="115"/>
      <c r="P20" s="115"/>
      <c r="Q20" s="115"/>
      <c r="R20" s="115"/>
      <c r="S20" s="115"/>
      <c r="T20" s="115"/>
      <c r="U20" s="47">
        <v>0</v>
      </c>
      <c r="V20" s="47">
        <v>0</v>
      </c>
      <c r="W20" s="47">
        <v>1480</v>
      </c>
      <c r="X20" s="47">
        <v>1588</v>
      </c>
      <c r="Y20" s="47">
        <v>1062</v>
      </c>
      <c r="Z20" s="47">
        <v>1178</v>
      </c>
      <c r="AA20" s="47">
        <v>2495</v>
      </c>
      <c r="AB20" s="47">
        <v>1332</v>
      </c>
      <c r="AC20" s="47">
        <v>769</v>
      </c>
      <c r="AD20" s="47">
        <v>766</v>
      </c>
      <c r="AE20" s="47">
        <v>787</v>
      </c>
      <c r="AF20" s="47">
        <v>1849</v>
      </c>
      <c r="AG20" s="47">
        <v>1139</v>
      </c>
      <c r="AH20" s="47">
        <v>410</v>
      </c>
      <c r="AI20" s="47">
        <v>354</v>
      </c>
      <c r="AJ20" s="47">
        <v>265</v>
      </c>
      <c r="AK20" s="47">
        <v>206</v>
      </c>
      <c r="AL20" s="47">
        <f>SUMIF(結果貼付!$A:$A,コンシューマー!B20,結果貼付!$D:$D)</f>
        <v>80</v>
      </c>
      <c r="AM20" s="47">
        <f t="shared" si="16"/>
        <v>171.42857142857144</v>
      </c>
      <c r="AN20" s="47">
        <f>AM20 - _xlfn.XLOOKUP(B20, コマーシャル!$B:$B, コマーシャル!$AJ:$AJ, 0)</f>
        <v>133.92857142857144</v>
      </c>
      <c r="AO20" s="44">
        <v>279.54527516103747</v>
      </c>
      <c r="AP20" s="44">
        <f t="shared" si="21"/>
        <v>335.45433019324497</v>
      </c>
      <c r="AQ20" s="44">
        <f t="shared" si="17"/>
        <v>284.28231283761858</v>
      </c>
      <c r="AR20" s="44">
        <f t="shared" si="18"/>
        <v>278.66492596346177</v>
      </c>
      <c r="AS20" s="44">
        <v>201</v>
      </c>
      <c r="AT20" s="44">
        <f t="shared" si="20"/>
        <v>199.18954580318831</v>
      </c>
    </row>
    <row r="21" spans="1:47" outlineLevel="1">
      <c r="A21" s="18" t="str">
        <f>IFERROR(IF(MATCH($B21,全体!G:G,0),"Y"),"-")</f>
        <v>Y</v>
      </c>
      <c r="B21" s="4" t="s">
        <v>350</v>
      </c>
      <c r="C21" s="41"/>
      <c r="D21" s="115"/>
      <c r="E21" s="115"/>
      <c r="F21" s="115"/>
      <c r="G21" s="115"/>
      <c r="H21" s="115"/>
      <c r="I21" s="115"/>
      <c r="J21" s="115"/>
      <c r="K21" s="115"/>
      <c r="L21" s="115"/>
      <c r="M21" s="115"/>
      <c r="N21" s="115"/>
      <c r="O21" s="115"/>
      <c r="P21" s="115"/>
      <c r="Q21" s="115"/>
      <c r="R21" s="115"/>
      <c r="S21" s="115"/>
      <c r="T21" s="115"/>
      <c r="U21" s="47">
        <v>0</v>
      </c>
      <c r="V21" s="47">
        <v>0</v>
      </c>
      <c r="W21" s="47">
        <v>3854</v>
      </c>
      <c r="X21" s="47">
        <v>4592</v>
      </c>
      <c r="Y21" s="47">
        <v>3139</v>
      </c>
      <c r="Z21" s="47">
        <v>3271</v>
      </c>
      <c r="AA21" s="47">
        <v>4684</v>
      </c>
      <c r="AB21" s="47">
        <v>4356</v>
      </c>
      <c r="AC21" s="47">
        <v>3815</v>
      </c>
      <c r="AD21" s="47">
        <v>3306</v>
      </c>
      <c r="AE21" s="47">
        <v>3620</v>
      </c>
      <c r="AF21" s="47">
        <v>6521</v>
      </c>
      <c r="AG21" s="47">
        <v>3191</v>
      </c>
      <c r="AH21" s="47">
        <v>1467</v>
      </c>
      <c r="AI21" s="47">
        <v>1862</v>
      </c>
      <c r="AJ21" s="47">
        <v>2849</v>
      </c>
      <c r="AK21" s="47">
        <v>4525</v>
      </c>
      <c r="AL21" s="47">
        <f>SUMIF(結果貼付!$A:$A,コンシューマー!B21,結果貼付!$D:$D)</f>
        <v>1529</v>
      </c>
      <c r="AM21" s="47">
        <f t="shared" ref="AM21:AM36" si="22">(AL21/AM$2)*AM$1</f>
        <v>3276.4285714285711</v>
      </c>
      <c r="AN21" s="47">
        <f>AM21 - _xlfn.XLOOKUP(B21, コマーシャル!$B:$B, コマーシャル!$AJ:$AJ, 0)</f>
        <v>3167.6785714285711</v>
      </c>
      <c r="AO21" s="45">
        <v>3768</v>
      </c>
      <c r="AP21" s="44">
        <f t="shared" si="21"/>
        <v>4521.5999999999995</v>
      </c>
      <c r="AQ21" s="44">
        <v>3732</v>
      </c>
      <c r="AR21" s="45">
        <v>3491</v>
      </c>
      <c r="AS21" s="45">
        <v>3190</v>
      </c>
      <c r="AT21" s="44">
        <f t="shared" si="20"/>
        <v>3161.2669209560731</v>
      </c>
      <c r="AU21" s="163"/>
    </row>
    <row r="22" spans="1:47" outlineLevel="1">
      <c r="A22" s="18" t="str">
        <f>IFERROR(IF(MATCH($B22,全体!G:G,0),"Y"),"-")</f>
        <v>Y</v>
      </c>
      <c r="B22" s="4" t="s">
        <v>351</v>
      </c>
      <c r="C22" s="41"/>
      <c r="D22" s="115"/>
      <c r="E22" s="115"/>
      <c r="F22" s="115"/>
      <c r="G22" s="115"/>
      <c r="H22" s="115"/>
      <c r="I22" s="115"/>
      <c r="J22" s="115"/>
      <c r="K22" s="115"/>
      <c r="L22" s="115"/>
      <c r="M22" s="115"/>
      <c r="N22" s="115"/>
      <c r="O22" s="115"/>
      <c r="P22" s="115"/>
      <c r="Q22" s="115"/>
      <c r="R22" s="115"/>
      <c r="S22" s="115"/>
      <c r="T22" s="115"/>
      <c r="U22" s="115"/>
      <c r="V22" s="115"/>
      <c r="W22" s="115"/>
      <c r="X22" s="115"/>
      <c r="Y22" s="115"/>
      <c r="Z22" s="47">
        <v>0</v>
      </c>
      <c r="AA22" s="47">
        <v>0</v>
      </c>
      <c r="AB22" s="47">
        <v>0</v>
      </c>
      <c r="AC22" s="47">
        <v>0</v>
      </c>
      <c r="AD22" s="47">
        <v>79</v>
      </c>
      <c r="AE22" s="47">
        <v>135</v>
      </c>
      <c r="AF22" s="47">
        <v>98</v>
      </c>
      <c r="AG22" s="47">
        <v>47</v>
      </c>
      <c r="AH22" s="47">
        <v>18</v>
      </c>
      <c r="AI22" s="47">
        <v>81</v>
      </c>
      <c r="AJ22" s="47">
        <v>80</v>
      </c>
      <c r="AK22" s="47">
        <v>51</v>
      </c>
      <c r="AL22" s="47">
        <f>SUMIF(結果貼付!$A:$A,コンシューマー!B22,結果貼付!$D:$D)</f>
        <v>17</v>
      </c>
      <c r="AM22" s="47">
        <f t="shared" si="22"/>
        <v>36.428571428571423</v>
      </c>
      <c r="AN22" s="47">
        <f>AM22 - _xlfn.XLOOKUP(B22, コマーシャル!$B:$B, コマーシャル!$AJ:$AJ, 0)</f>
        <v>36.428571428571423</v>
      </c>
      <c r="AO22" s="44">
        <v>69.207810840839372</v>
      </c>
      <c r="AP22" s="44">
        <f t="shared" si="21"/>
        <v>83.04937300900724</v>
      </c>
      <c r="AQ22" s="44">
        <f t="shared" si="17"/>
        <v>70.380572595721091</v>
      </c>
      <c r="AR22" s="44">
        <f t="shared" si="18"/>
        <v>68.989860311342454</v>
      </c>
      <c r="AS22" s="44">
        <f t="shared" ref="AS22:AS26" si="23">IF(AS$6="",AR22*AS$4,AR22*AS$6)</f>
        <v>59.765318384089802</v>
      </c>
      <c r="AT22" s="44">
        <f t="shared" si="20"/>
        <v>59.22699812790939</v>
      </c>
    </row>
    <row r="23" spans="1:47" outlineLevel="1">
      <c r="A23" s="18" t="str">
        <f>IFERROR(IF(MATCH($B23,全体!G:G,0),"Y"),"-")</f>
        <v>Y</v>
      </c>
      <c r="B23" s="4" t="s">
        <v>74</v>
      </c>
      <c r="C23" s="41"/>
      <c r="D23" s="115"/>
      <c r="E23" s="115"/>
      <c r="F23" s="115"/>
      <c r="G23" s="115"/>
      <c r="H23" s="115"/>
      <c r="I23" s="115"/>
      <c r="J23" s="115"/>
      <c r="K23" s="115"/>
      <c r="L23" s="115"/>
      <c r="M23" s="115"/>
      <c r="N23" s="115"/>
      <c r="O23" s="115"/>
      <c r="P23" s="115"/>
      <c r="Q23" s="115"/>
      <c r="R23" s="115"/>
      <c r="S23" s="115"/>
      <c r="T23" s="115"/>
      <c r="U23" s="47">
        <v>0</v>
      </c>
      <c r="V23" s="47">
        <v>-1</v>
      </c>
      <c r="W23" s="47">
        <v>0</v>
      </c>
      <c r="X23" s="47">
        <v>250</v>
      </c>
      <c r="Y23" s="47">
        <v>639</v>
      </c>
      <c r="Z23" s="47">
        <v>1248</v>
      </c>
      <c r="AA23" s="47">
        <v>1907</v>
      </c>
      <c r="AB23" s="47">
        <v>1214</v>
      </c>
      <c r="AC23" s="47">
        <v>1352</v>
      </c>
      <c r="AD23" s="47">
        <v>2057.375939849624</v>
      </c>
      <c r="AE23" s="47">
        <v>1560</v>
      </c>
      <c r="AF23" s="47">
        <v>3057</v>
      </c>
      <c r="AG23" s="47">
        <v>1352</v>
      </c>
      <c r="AH23" s="47">
        <v>576</v>
      </c>
      <c r="AI23" s="47">
        <v>403</v>
      </c>
      <c r="AJ23" s="47">
        <v>458</v>
      </c>
      <c r="AK23" s="47">
        <v>280</v>
      </c>
      <c r="AL23" s="47">
        <f>SUMIF(結果貼付!$A:$A,コンシューマー!B23,結果貼付!$D:$D)</f>
        <v>156</v>
      </c>
      <c r="AM23" s="47">
        <f t="shared" si="22"/>
        <v>334.28571428571428</v>
      </c>
      <c r="AN23" s="47">
        <f>AM23 - _xlfn.XLOOKUP(B23, コマーシャル!$B:$B, コマーシャル!$AJ:$AJ, 0)</f>
        <v>263.03571428571428</v>
      </c>
      <c r="AO23" s="44">
        <v>432</v>
      </c>
      <c r="AP23" s="44">
        <f t="shared" si="21"/>
        <v>518.4</v>
      </c>
      <c r="AQ23" s="44">
        <f t="shared" si="17"/>
        <v>439.32046097042473</v>
      </c>
      <c r="AR23" s="44">
        <f t="shared" si="18"/>
        <v>430.6395375377615</v>
      </c>
      <c r="AS23" s="44">
        <f t="shared" si="23"/>
        <v>373.05930108529441</v>
      </c>
      <c r="AT23" s="44">
        <f t="shared" si="20"/>
        <v>369.69906836236152</v>
      </c>
      <c r="AU23" s="163"/>
    </row>
    <row r="24" spans="1:47" outlineLevel="1">
      <c r="A24" s="18" t="str">
        <f>IFERROR(IF(MATCH($B24,全体!G:G,0),"Y"),"-")</f>
        <v>Y</v>
      </c>
      <c r="B24" s="4" t="s">
        <v>352</v>
      </c>
      <c r="C24" s="41"/>
      <c r="D24" s="115"/>
      <c r="E24" s="115"/>
      <c r="F24" s="115"/>
      <c r="G24" s="115"/>
      <c r="H24" s="115"/>
      <c r="I24" s="115"/>
      <c r="J24" s="115"/>
      <c r="K24" s="115"/>
      <c r="L24" s="115"/>
      <c r="M24" s="115"/>
      <c r="N24" s="115"/>
      <c r="O24" s="115"/>
      <c r="P24" s="115"/>
      <c r="Q24" s="115"/>
      <c r="R24" s="115"/>
      <c r="S24" s="115"/>
      <c r="T24" s="115"/>
      <c r="U24" s="115"/>
      <c r="V24" s="115"/>
      <c r="W24" s="115"/>
      <c r="X24" s="115"/>
      <c r="Y24" s="115"/>
      <c r="Z24" s="47">
        <v>0</v>
      </c>
      <c r="AA24" s="47">
        <v>0</v>
      </c>
      <c r="AB24" s="47">
        <v>0</v>
      </c>
      <c r="AC24" s="47">
        <v>1</v>
      </c>
      <c r="AD24" s="47">
        <v>132</v>
      </c>
      <c r="AE24" s="47">
        <v>33</v>
      </c>
      <c r="AF24" s="47">
        <v>120</v>
      </c>
      <c r="AG24" s="47">
        <v>28</v>
      </c>
      <c r="AH24" s="47">
        <v>38</v>
      </c>
      <c r="AI24" s="47">
        <v>13</v>
      </c>
      <c r="AJ24" s="47">
        <v>15</v>
      </c>
      <c r="AK24" s="47">
        <v>2</v>
      </c>
      <c r="AL24" s="47">
        <f>SUMIF(結果貼付!$A:$A,コンシューマー!B24,結果貼付!$D:$D)</f>
        <v>1</v>
      </c>
      <c r="AM24" s="47">
        <f t="shared" si="22"/>
        <v>2.1428571428571428</v>
      </c>
      <c r="AN24" s="47">
        <f>AM24 - _xlfn.XLOOKUP(B24, コマーシャル!$B:$B, コマーシャル!$AJ:$AJ, 0)</f>
        <v>2.1428571428571428</v>
      </c>
      <c r="AO24" s="44">
        <v>2.7140317976799762</v>
      </c>
      <c r="AP24" s="44">
        <f t="shared" si="21"/>
        <v>3.2568381572159715</v>
      </c>
      <c r="AQ24" s="44">
        <f t="shared" si="17"/>
        <v>2.7600224547341616</v>
      </c>
      <c r="AR24" s="44">
        <f t="shared" si="18"/>
        <v>2.7054847180918622</v>
      </c>
      <c r="AS24" s="44">
        <f t="shared" si="23"/>
        <v>2.3437379758466599</v>
      </c>
      <c r="AT24" s="44">
        <f t="shared" si="20"/>
        <v>2.322627377565075</v>
      </c>
      <c r="AU24" s="163"/>
    </row>
    <row r="25" spans="1:47" outlineLevel="1">
      <c r="A25" s="18" t="str">
        <f>IFERROR(IF(MATCH($B25,全体!G:G,0),"Y"),"-")</f>
        <v>Y</v>
      </c>
      <c r="B25" s="4" t="s">
        <v>76</v>
      </c>
      <c r="C25" s="41"/>
      <c r="D25" s="115"/>
      <c r="E25" s="115"/>
      <c r="F25" s="115"/>
      <c r="G25" s="115"/>
      <c r="H25" s="115"/>
      <c r="I25" s="115"/>
      <c r="J25" s="115"/>
      <c r="K25" s="115"/>
      <c r="L25" s="115"/>
      <c r="M25" s="115"/>
      <c r="N25" s="115"/>
      <c r="O25" s="115"/>
      <c r="P25" s="115"/>
      <c r="Q25" s="115"/>
      <c r="R25" s="115"/>
      <c r="S25" s="115"/>
      <c r="T25" s="115"/>
      <c r="U25" s="47">
        <v>0</v>
      </c>
      <c r="V25" s="47">
        <v>0</v>
      </c>
      <c r="W25" s="47">
        <v>0</v>
      </c>
      <c r="X25" s="47">
        <v>46</v>
      </c>
      <c r="Y25" s="47">
        <v>392</v>
      </c>
      <c r="Z25" s="47">
        <v>489</v>
      </c>
      <c r="AA25" s="47">
        <v>997</v>
      </c>
      <c r="AB25" s="47">
        <v>1668</v>
      </c>
      <c r="AC25" s="47">
        <v>1116</v>
      </c>
      <c r="AD25" s="47">
        <v>973</v>
      </c>
      <c r="AE25" s="47">
        <v>600</v>
      </c>
      <c r="AF25" s="47">
        <v>1079</v>
      </c>
      <c r="AG25" s="47">
        <v>667</v>
      </c>
      <c r="AH25" s="47">
        <v>503</v>
      </c>
      <c r="AI25" s="47">
        <v>2684</v>
      </c>
      <c r="AJ25" s="47">
        <v>2015</v>
      </c>
      <c r="AK25" s="47">
        <v>2341</v>
      </c>
      <c r="AL25" s="47">
        <f>SUMIF(結果貼付!$A:$A,コンシューマー!B25,結果貼付!$D:$D)</f>
        <v>569</v>
      </c>
      <c r="AM25" s="47">
        <f t="shared" si="22"/>
        <v>1219.2857142857144</v>
      </c>
      <c r="AN25" s="47">
        <f>AM25 - _xlfn.XLOOKUP(B25, コマーシャル!$B:$B, コマーシャル!$AJ:$AJ, 0)</f>
        <v>1204.2857142857144</v>
      </c>
      <c r="AO25" s="45">
        <v>1792</v>
      </c>
      <c r="AP25" s="45">
        <v>2750</v>
      </c>
      <c r="AQ25" s="44">
        <v>1722</v>
      </c>
      <c r="AR25" s="45">
        <v>1687.9734715792067</v>
      </c>
      <c r="AS25" s="44">
        <f t="shared" si="23"/>
        <v>1462.2767968736248</v>
      </c>
      <c r="AT25" s="44">
        <f t="shared" si="20"/>
        <v>1449.105726406957</v>
      </c>
      <c r="AU25" s="163"/>
    </row>
    <row r="26" spans="1:47" outlineLevel="1">
      <c r="A26" s="18" t="str">
        <f>IFERROR(IF(MATCH($B26,全体!G:G,0),"Y"),"-")</f>
        <v>Y</v>
      </c>
      <c r="B26" s="4" t="s">
        <v>77</v>
      </c>
      <c r="C26" s="41"/>
      <c r="D26" s="115"/>
      <c r="E26" s="115"/>
      <c r="F26" s="115"/>
      <c r="G26" s="115"/>
      <c r="H26" s="115"/>
      <c r="I26" s="115"/>
      <c r="J26" s="115"/>
      <c r="K26" s="115"/>
      <c r="L26" s="115"/>
      <c r="M26" s="115"/>
      <c r="N26" s="115"/>
      <c r="O26" s="115"/>
      <c r="P26" s="115"/>
      <c r="Q26" s="115"/>
      <c r="R26" s="115"/>
      <c r="S26" s="115"/>
      <c r="T26" s="115"/>
      <c r="U26" s="115"/>
      <c r="V26" s="115"/>
      <c r="W26" s="115"/>
      <c r="X26" s="115"/>
      <c r="Y26" s="47">
        <v>75</v>
      </c>
      <c r="Z26" s="47">
        <v>477</v>
      </c>
      <c r="AA26" s="47">
        <v>2556</v>
      </c>
      <c r="AB26" s="47">
        <v>1484</v>
      </c>
      <c r="AC26" s="47">
        <v>1877</v>
      </c>
      <c r="AD26" s="47">
        <v>3103</v>
      </c>
      <c r="AE26" s="47">
        <v>2278</v>
      </c>
      <c r="AF26" s="47">
        <v>4331</v>
      </c>
      <c r="AG26" s="47">
        <v>3564</v>
      </c>
      <c r="AH26" s="47">
        <v>2493</v>
      </c>
      <c r="AI26" s="47">
        <v>1543</v>
      </c>
      <c r="AJ26" s="47">
        <v>1072</v>
      </c>
      <c r="AK26" s="47">
        <v>937</v>
      </c>
      <c r="AL26" s="47">
        <f>SUMIF(結果貼付!$A:$A,コンシューマー!B26,結果貼付!$D:$D)</f>
        <v>550</v>
      </c>
      <c r="AM26" s="47">
        <f t="shared" si="22"/>
        <v>1178.5714285714284</v>
      </c>
      <c r="AN26" s="47">
        <f>AM26 - _xlfn.XLOOKUP(B26, コマーシャル!$B:$B, コマーシャル!$AJ:$AJ, 0)</f>
        <v>1047.3214285714284</v>
      </c>
      <c r="AO26" s="44">
        <v>1360</v>
      </c>
      <c r="AP26" s="45">
        <v>1032</v>
      </c>
      <c r="AQ26" s="44">
        <v>1283</v>
      </c>
      <c r="AR26" s="45">
        <v>1257.6480627387471</v>
      </c>
      <c r="AS26" s="44">
        <f t="shared" si="23"/>
        <v>1089.4896227577588</v>
      </c>
      <c r="AT26" s="44">
        <f t="shared" si="20"/>
        <v>1079.6763339025122</v>
      </c>
      <c r="AU26" s="163"/>
    </row>
    <row r="27" spans="1:47" outlineLevel="1">
      <c r="A27" s="18" t="str">
        <f>IFERROR(IF(MATCH($B27,全体!G:G,0),"Y"),"-")</f>
        <v>Y</v>
      </c>
      <c r="B27" s="4" t="s">
        <v>78</v>
      </c>
      <c r="C27" s="41"/>
      <c r="D27" s="115"/>
      <c r="E27" s="115"/>
      <c r="F27" s="115"/>
      <c r="G27" s="115"/>
      <c r="H27" s="115"/>
      <c r="I27" s="115"/>
      <c r="J27" s="115"/>
      <c r="K27" s="115"/>
      <c r="L27" s="115"/>
      <c r="M27" s="115"/>
      <c r="N27" s="115"/>
      <c r="O27" s="115"/>
      <c r="P27" s="115"/>
      <c r="Q27" s="115"/>
      <c r="R27" s="115"/>
      <c r="S27" s="115"/>
      <c r="T27" s="115"/>
      <c r="U27" s="115"/>
      <c r="V27" s="115"/>
      <c r="W27" s="115"/>
      <c r="X27" s="115"/>
      <c r="Y27" s="115"/>
      <c r="Z27" s="47">
        <v>0</v>
      </c>
      <c r="AA27" s="47">
        <v>0</v>
      </c>
      <c r="AB27" s="47">
        <v>0</v>
      </c>
      <c r="AC27" s="47">
        <v>0</v>
      </c>
      <c r="AD27" s="47">
        <v>53</v>
      </c>
      <c r="AE27" s="47">
        <v>26</v>
      </c>
      <c r="AF27" s="47">
        <v>39</v>
      </c>
      <c r="AG27" s="47">
        <v>25</v>
      </c>
      <c r="AH27" s="47">
        <v>10</v>
      </c>
      <c r="AI27" s="47">
        <v>2</v>
      </c>
      <c r="AJ27" s="47">
        <v>12</v>
      </c>
      <c r="AK27" s="47">
        <v>11</v>
      </c>
      <c r="AL27" s="47">
        <f>SUMIF(結果貼付!$A:$A,コンシューマー!B27,結果貼付!$D:$D)</f>
        <v>4</v>
      </c>
      <c r="AM27" s="47">
        <f t="shared" si="22"/>
        <v>8.5714285714285712</v>
      </c>
      <c r="AN27" s="47">
        <f>AM27 - _xlfn.XLOOKUP(B27, コマーシャル!$B:$B, コマーシャル!$AJ:$AJ, 0)</f>
        <v>8.5714285714285712</v>
      </c>
      <c r="AO27" s="44">
        <v>14.927174887239866</v>
      </c>
      <c r="AP27" s="44">
        <f>IF(AP$6="",AO27*AP$4,AO27*AP$6)</f>
        <v>17.912609864687838</v>
      </c>
      <c r="AQ27" s="44">
        <f t="shared" ref="AQ27:AQ28" si="24">IF(AQ$6="",AP27*AQ$4,AP27*AQ$6)</f>
        <v>15.180123501037883</v>
      </c>
      <c r="AR27" s="44">
        <f t="shared" si="18"/>
        <v>14.880165949505237</v>
      </c>
      <c r="AS27" s="44">
        <f t="shared" ref="AS27:AS28" si="25">IF(AS$6="",AR27*AS$4,AR27*AS$6)</f>
        <v>12.890558867156626</v>
      </c>
      <c r="AT27" s="44">
        <f t="shared" si="20"/>
        <v>12.77445057660791</v>
      </c>
    </row>
    <row r="28" spans="1:47" outlineLevel="1">
      <c r="A28" s="18" t="str">
        <f>IFERROR(IF(MATCH($B28,全体!G:G,0),"Y"),"-")</f>
        <v>Y</v>
      </c>
      <c r="B28" s="4" t="s">
        <v>79</v>
      </c>
      <c r="C28" s="41"/>
      <c r="D28" s="115"/>
      <c r="E28" s="115"/>
      <c r="F28" s="115"/>
      <c r="G28" s="115"/>
      <c r="H28" s="115"/>
      <c r="I28" s="115"/>
      <c r="J28" s="115"/>
      <c r="K28" s="115"/>
      <c r="L28" s="115"/>
      <c r="M28" s="115"/>
      <c r="N28" s="115"/>
      <c r="O28" s="115"/>
      <c r="P28" s="115"/>
      <c r="Q28" s="115"/>
      <c r="R28" s="115"/>
      <c r="S28" s="115"/>
      <c r="T28" s="115"/>
      <c r="U28" s="115"/>
      <c r="V28" s="115"/>
      <c r="W28" s="115"/>
      <c r="X28" s="115"/>
      <c r="Y28" s="115"/>
      <c r="Z28" s="47">
        <v>0</v>
      </c>
      <c r="AA28" s="47">
        <v>10</v>
      </c>
      <c r="AB28" s="47">
        <v>35</v>
      </c>
      <c r="AC28" s="47">
        <v>34</v>
      </c>
      <c r="AD28" s="47">
        <v>100</v>
      </c>
      <c r="AE28" s="47">
        <v>72</v>
      </c>
      <c r="AF28" s="47">
        <v>191</v>
      </c>
      <c r="AG28" s="47">
        <v>4</v>
      </c>
      <c r="AH28" s="47">
        <v>89</v>
      </c>
      <c r="AI28" s="47">
        <v>113</v>
      </c>
      <c r="AJ28" s="47">
        <v>104</v>
      </c>
      <c r="AK28" s="47">
        <v>77</v>
      </c>
      <c r="AL28" s="47">
        <f>SUMIF(結果貼付!$A:$A,コンシューマー!B28,結果貼付!$D:$D)</f>
        <v>96</v>
      </c>
      <c r="AM28" s="47">
        <f t="shared" si="22"/>
        <v>205.71428571428569</v>
      </c>
      <c r="AN28" s="47">
        <f>AM28 - _xlfn.XLOOKUP(B28, コマーシャル!$B:$B, コマーシャル!$AJ:$AJ, 0)</f>
        <v>198.21428571428569</v>
      </c>
      <c r="AO28" s="44">
        <v>250</v>
      </c>
      <c r="AP28" s="44">
        <f>IF(AP$6="",AO28*AP$4,AO28*AP$6)</f>
        <v>300</v>
      </c>
      <c r="AQ28" s="44">
        <f t="shared" si="24"/>
        <v>254.23637787640322</v>
      </c>
      <c r="AR28" s="44">
        <f t="shared" si="18"/>
        <v>249.21269533435273</v>
      </c>
      <c r="AS28" s="44">
        <f t="shared" si="25"/>
        <v>215.89079923917501</v>
      </c>
      <c r="AT28" s="44">
        <f t="shared" si="20"/>
        <v>213.94622011710737</v>
      </c>
      <c r="AU28" s="163"/>
    </row>
    <row r="29" spans="1:47" outlineLevel="1">
      <c r="A29" s="97" t="str">
        <f>IFERROR(IF(MATCH($B29,全体!G:G,0),"Y"),"-")</f>
        <v>Y</v>
      </c>
      <c r="B29" s="4" t="s">
        <v>80</v>
      </c>
      <c r="C29" s="41"/>
      <c r="D29" s="47">
        <v>5947</v>
      </c>
      <c r="E29" s="47">
        <v>5107</v>
      </c>
      <c r="F29" s="47">
        <v>3821</v>
      </c>
      <c r="G29" s="47">
        <v>4902</v>
      </c>
      <c r="H29" s="47">
        <v>6782</v>
      </c>
      <c r="I29" s="47">
        <v>6634</v>
      </c>
      <c r="J29" s="47">
        <v>4651</v>
      </c>
      <c r="K29" s="47">
        <v>5233</v>
      </c>
      <c r="L29" s="47">
        <v>4041</v>
      </c>
      <c r="M29" s="47">
        <v>3442</v>
      </c>
      <c r="N29" s="47">
        <v>3586</v>
      </c>
      <c r="O29" s="47">
        <v>4650</v>
      </c>
      <c r="P29" s="47">
        <v>2681</v>
      </c>
      <c r="Q29" s="47">
        <v>3179</v>
      </c>
      <c r="R29" s="47">
        <v>3887</v>
      </c>
      <c r="S29" s="47">
        <v>2269</v>
      </c>
      <c r="T29" s="47">
        <v>4072</v>
      </c>
      <c r="U29" s="47">
        <v>3080</v>
      </c>
      <c r="V29" s="47">
        <v>7614</v>
      </c>
      <c r="W29" s="47">
        <v>7504</v>
      </c>
      <c r="X29" s="47">
        <v>3452</v>
      </c>
      <c r="Y29" s="47">
        <v>1306</v>
      </c>
      <c r="Z29" s="47">
        <v>1454</v>
      </c>
      <c r="AA29" s="47">
        <v>284</v>
      </c>
      <c r="AB29" s="47">
        <v>174</v>
      </c>
      <c r="AC29" s="47">
        <v>311</v>
      </c>
      <c r="AD29" s="47"/>
      <c r="AE29" s="47">
        <v>33</v>
      </c>
      <c r="AF29" s="47">
        <v>6</v>
      </c>
      <c r="AG29" s="47">
        <v>0</v>
      </c>
      <c r="AH29" s="47">
        <v>0</v>
      </c>
      <c r="AI29" s="47">
        <v>-2</v>
      </c>
      <c r="AJ29" s="47">
        <v>0</v>
      </c>
      <c r="AK29" s="47">
        <v>0</v>
      </c>
      <c r="AL29" s="47">
        <f>SUMIF(結果貼付!$A:$A,コンシューマー!B29,結果貼付!$D:$D)</f>
        <v>-1</v>
      </c>
      <c r="AM29" s="47">
        <f t="shared" si="22"/>
        <v>-2.1428571428571428</v>
      </c>
      <c r="AN29" s="47">
        <f>AM29 - _xlfn.XLOOKUP(B29, コマーシャル!$B:$B, コマーシャル!$AJ:$AJ, 0)</f>
        <v>-2.1428571428571428</v>
      </c>
      <c r="AO29" s="46"/>
      <c r="AP29" s="46"/>
      <c r="AQ29" s="46"/>
      <c r="AR29" s="46"/>
      <c r="AS29" s="46"/>
      <c r="AT29" s="46"/>
    </row>
    <row r="30" spans="1:47" outlineLevel="1">
      <c r="A30" s="97" t="str">
        <f>IFERROR(IF(MATCH($B30,全体!G:G,0),"Y"),"-")</f>
        <v>Y</v>
      </c>
      <c r="B30" s="4" t="s">
        <v>81</v>
      </c>
      <c r="C30" s="41"/>
      <c r="D30" s="47">
        <v>1389</v>
      </c>
      <c r="E30" s="47">
        <v>1578</v>
      </c>
      <c r="F30" s="47">
        <v>1454</v>
      </c>
      <c r="G30" s="47">
        <v>1777</v>
      </c>
      <c r="H30" s="47">
        <v>2661</v>
      </c>
      <c r="I30" s="47">
        <v>2951</v>
      </c>
      <c r="J30" s="47">
        <v>2018</v>
      </c>
      <c r="K30" s="47">
        <v>2292</v>
      </c>
      <c r="L30" s="47">
        <v>2401</v>
      </c>
      <c r="M30" s="47">
        <v>1944</v>
      </c>
      <c r="N30" s="47">
        <v>2259</v>
      </c>
      <c r="O30" s="47">
        <v>3579</v>
      </c>
      <c r="P30" s="47">
        <v>2639</v>
      </c>
      <c r="Q30" s="47">
        <v>2412</v>
      </c>
      <c r="R30" s="47">
        <v>2315</v>
      </c>
      <c r="S30" s="47">
        <v>1664</v>
      </c>
      <c r="T30" s="47">
        <v>3117</v>
      </c>
      <c r="U30" s="47">
        <v>2469</v>
      </c>
      <c r="V30" s="47">
        <v>3675</v>
      </c>
      <c r="W30" s="47">
        <v>7581</v>
      </c>
      <c r="X30" s="47">
        <v>3789</v>
      </c>
      <c r="Y30" s="47">
        <v>2482</v>
      </c>
      <c r="Z30" s="47">
        <v>2589</v>
      </c>
      <c r="AA30" s="47">
        <v>1271</v>
      </c>
      <c r="AB30" s="47">
        <v>276</v>
      </c>
      <c r="AC30" s="47">
        <v>223</v>
      </c>
      <c r="AD30" s="47"/>
      <c r="AE30" s="47">
        <v>19</v>
      </c>
      <c r="AF30" s="47">
        <v>-1</v>
      </c>
      <c r="AG30" s="47">
        <v>10</v>
      </c>
      <c r="AH30" s="47">
        <v>0</v>
      </c>
      <c r="AI30" s="47">
        <v>51</v>
      </c>
      <c r="AJ30" s="47">
        <v>0</v>
      </c>
      <c r="AK30" s="47">
        <v>-1</v>
      </c>
      <c r="AL30" s="47">
        <f>SUMIF(結果貼付!$A:$A,コンシューマー!B30,結果貼付!$D:$D)</f>
        <v>0</v>
      </c>
      <c r="AM30" s="47">
        <f t="shared" si="22"/>
        <v>0</v>
      </c>
      <c r="AN30" s="47">
        <f>AM30 - _xlfn.XLOOKUP(B30, コマーシャル!$B:$B, コマーシャル!$AJ:$AJ, 0)</f>
        <v>0</v>
      </c>
      <c r="AO30" s="46"/>
      <c r="AP30" s="46"/>
      <c r="AQ30" s="46"/>
      <c r="AR30" s="46"/>
      <c r="AS30" s="46"/>
      <c r="AT30" s="46"/>
      <c r="AU30" s="163"/>
    </row>
    <row r="31" spans="1:47" outlineLevel="1">
      <c r="A31" s="97" t="str">
        <f>IFERROR(IF(MATCH($B31,全体!G:G,0),"Y"),"-")</f>
        <v>-</v>
      </c>
      <c r="B31" s="4" t="s">
        <v>353</v>
      </c>
      <c r="C31" s="41"/>
      <c r="D31" s="43">
        <v>47</v>
      </c>
      <c r="E31" s="43">
        <v>78</v>
      </c>
      <c r="F31" s="43">
        <v>56</v>
      </c>
      <c r="G31" s="43">
        <v>44</v>
      </c>
      <c r="H31" s="43">
        <v>99</v>
      </c>
      <c r="I31" s="43">
        <v>125</v>
      </c>
      <c r="J31" s="43">
        <v>286</v>
      </c>
      <c r="K31" s="43">
        <v>747</v>
      </c>
      <c r="L31" s="43">
        <v>821</v>
      </c>
      <c r="M31" s="43">
        <v>510</v>
      </c>
      <c r="N31" s="43">
        <v>74</v>
      </c>
      <c r="O31" s="43">
        <v>24</v>
      </c>
      <c r="P31" s="43">
        <v>5</v>
      </c>
      <c r="Q31" s="43">
        <v>-1</v>
      </c>
      <c r="R31" s="43">
        <v>0</v>
      </c>
      <c r="S31" s="43">
        <v>0</v>
      </c>
      <c r="T31" s="43">
        <v>0</v>
      </c>
      <c r="U31" s="43">
        <v>0</v>
      </c>
      <c r="V31" s="43">
        <v>0</v>
      </c>
      <c r="W31" s="43">
        <v>0</v>
      </c>
      <c r="X31" s="43">
        <v>0</v>
      </c>
      <c r="Y31" s="43">
        <v>0</v>
      </c>
      <c r="Z31" s="43">
        <v>0</v>
      </c>
      <c r="AA31" s="43">
        <v>0</v>
      </c>
      <c r="AB31" s="43">
        <v>0</v>
      </c>
      <c r="AC31" s="43">
        <v>0</v>
      </c>
      <c r="AD31" s="43"/>
      <c r="AE31" s="43">
        <v>0</v>
      </c>
      <c r="AF31" s="43">
        <v>0</v>
      </c>
      <c r="AG31" s="43">
        <v>0</v>
      </c>
      <c r="AH31" s="43">
        <v>0</v>
      </c>
      <c r="AI31" s="43">
        <v>0</v>
      </c>
      <c r="AJ31" s="43">
        <v>0</v>
      </c>
      <c r="AK31" s="43">
        <v>0</v>
      </c>
      <c r="AL31" s="47">
        <f>SUMIF(結果貼付!$A:$A,コンシューマー!B31,結果貼付!$D:$D)</f>
        <v>0</v>
      </c>
      <c r="AM31" s="47">
        <f t="shared" si="22"/>
        <v>0</v>
      </c>
      <c r="AN31" s="47">
        <f>AM31 - _xlfn.XLOOKUP(B31, コマーシャル!$B:$B, コマーシャル!$AJ:$AJ, 0)</f>
        <v>0</v>
      </c>
      <c r="AO31" s="46"/>
      <c r="AP31" s="46"/>
      <c r="AQ31" s="46"/>
      <c r="AR31" s="46"/>
      <c r="AS31" s="46"/>
      <c r="AT31" s="46"/>
    </row>
    <row r="32" spans="1:47" outlineLevel="1">
      <c r="A32" s="97" t="str">
        <f>IFERROR(IF(MATCH($B32,全体!G:G,0),"Y"),"-")</f>
        <v>Y</v>
      </c>
      <c r="B32" s="4" t="s">
        <v>82</v>
      </c>
      <c r="C32" s="41"/>
      <c r="D32" s="115"/>
      <c r="E32" s="115"/>
      <c r="F32" s="115"/>
      <c r="G32" s="115"/>
      <c r="H32" s="115"/>
      <c r="I32" s="115"/>
      <c r="J32" s="115"/>
      <c r="K32" s="115"/>
      <c r="L32" s="115"/>
      <c r="M32" s="47">
        <v>183</v>
      </c>
      <c r="N32" s="47">
        <v>564</v>
      </c>
      <c r="O32" s="47">
        <v>705</v>
      </c>
      <c r="P32" s="47">
        <v>489</v>
      </c>
      <c r="Q32" s="47">
        <v>564</v>
      </c>
      <c r="R32" s="47">
        <v>708</v>
      </c>
      <c r="S32" s="47">
        <v>634</v>
      </c>
      <c r="T32" s="47">
        <v>770</v>
      </c>
      <c r="U32" s="43">
        <v>859</v>
      </c>
      <c r="V32" s="43">
        <v>627</v>
      </c>
      <c r="W32" s="43">
        <v>1031</v>
      </c>
      <c r="X32" s="43">
        <v>574</v>
      </c>
      <c r="Y32" s="43">
        <v>520</v>
      </c>
      <c r="Z32" s="43">
        <v>529</v>
      </c>
      <c r="AA32" s="43">
        <v>816</v>
      </c>
      <c r="AB32" s="43">
        <v>956</v>
      </c>
      <c r="AC32" s="43">
        <v>1198</v>
      </c>
      <c r="AD32" s="43">
        <v>1771</v>
      </c>
      <c r="AE32" s="43">
        <v>748</v>
      </c>
      <c r="AF32" s="43">
        <v>1098</v>
      </c>
      <c r="AG32" s="43">
        <v>840</v>
      </c>
      <c r="AH32" s="43">
        <v>352</v>
      </c>
      <c r="AI32" s="43">
        <v>302</v>
      </c>
      <c r="AJ32" s="43">
        <v>239</v>
      </c>
      <c r="AK32" s="43">
        <v>291</v>
      </c>
      <c r="AL32" s="47">
        <f>SUMIF(結果貼付!$A:$A,コンシューマー!B32,結果貼付!$D:$D)</f>
        <v>179</v>
      </c>
      <c r="AM32" s="47">
        <f t="shared" si="22"/>
        <v>383.57142857142861</v>
      </c>
      <c r="AN32" s="47">
        <f>AM32 - _xlfn.XLOOKUP(B32, コマーシャル!$B:$B, コマーシャル!$AJ:$AJ, 0)</f>
        <v>316.07142857142861</v>
      </c>
      <c r="AO32" s="45">
        <v>400</v>
      </c>
      <c r="AP32" s="44">
        <f>IF(AP$6="",AO32*AP$4,AO32*AP$6)</f>
        <v>480</v>
      </c>
      <c r="AQ32" s="44">
        <f t="shared" ref="AQ32" si="26">IF(AQ$6="",AP32*AQ$4,AP32*AQ$6)</f>
        <v>406.77820460224513</v>
      </c>
      <c r="AR32" s="44">
        <f t="shared" ref="AR32" si="27">IF(AR$6="",AQ32*AR$4,AQ32*AR$6)</f>
        <v>398.74031253496435</v>
      </c>
      <c r="AS32" s="44">
        <f t="shared" ref="AS32" si="28">IF(AS$6="",AR32*AS$4,AR32*AS$6)</f>
        <v>345.42527878268004</v>
      </c>
      <c r="AT32" s="44">
        <f t="shared" ref="AT32:AT34" si="29">IF(AT$6="",AS32*AT$4,AS32*AT$6)</f>
        <v>342.3139521873718</v>
      </c>
      <c r="AU32" s="163"/>
    </row>
    <row r="33" spans="1:47" outlineLevel="1">
      <c r="A33" s="97" t="str">
        <f>IFERROR(IF(MATCH($B33,全体!G:G,0),"Y"),"-")</f>
        <v>Y</v>
      </c>
      <c r="B33" s="4" t="s">
        <v>83</v>
      </c>
      <c r="C33" s="41"/>
      <c r="D33" s="115"/>
      <c r="E33" s="115"/>
      <c r="F33" s="115"/>
      <c r="G33" s="115"/>
      <c r="H33" s="115"/>
      <c r="I33" s="115"/>
      <c r="J33" s="115"/>
      <c r="K33" s="115"/>
      <c r="L33" s="115"/>
      <c r="M33" s="115"/>
      <c r="N33" s="115"/>
      <c r="O33" s="115"/>
      <c r="P33" s="115"/>
      <c r="Q33" s="115"/>
      <c r="R33" s="115">
        <v>0</v>
      </c>
      <c r="S33" s="115">
        <v>9</v>
      </c>
      <c r="T33" s="115">
        <v>17</v>
      </c>
      <c r="U33" s="43">
        <v>17</v>
      </c>
      <c r="V33" s="43">
        <v>45</v>
      </c>
      <c r="W33" s="43">
        <v>55</v>
      </c>
      <c r="X33" s="43">
        <v>36</v>
      </c>
      <c r="Y33" s="43">
        <v>61</v>
      </c>
      <c r="Z33" s="43">
        <v>53</v>
      </c>
      <c r="AA33" s="43">
        <v>53</v>
      </c>
      <c r="AB33" s="43">
        <v>128</v>
      </c>
      <c r="AC33" s="43">
        <v>81</v>
      </c>
      <c r="AD33" s="43">
        <v>108</v>
      </c>
      <c r="AE33" s="43">
        <v>40</v>
      </c>
      <c r="AF33" s="43">
        <v>37</v>
      </c>
      <c r="AG33" s="43">
        <v>34</v>
      </c>
      <c r="AH33" s="43">
        <v>26</v>
      </c>
      <c r="AI33" s="43">
        <v>40</v>
      </c>
      <c r="AJ33" s="43">
        <v>19</v>
      </c>
      <c r="AK33" s="43">
        <v>15</v>
      </c>
      <c r="AL33" s="47">
        <f>SUMIF(結果貼付!$A:$A,コンシューマー!B33,結果貼付!$D:$D)</f>
        <v>3</v>
      </c>
      <c r="AM33" s="47">
        <f t="shared" si="22"/>
        <v>6.4285714285714279</v>
      </c>
      <c r="AN33" s="47">
        <f>AM33 - _xlfn.XLOOKUP(B33, コマーシャル!$B:$B, コマーシャル!$AJ:$AJ, 0)</f>
        <v>6.4285714285714279</v>
      </c>
      <c r="AO33" s="44">
        <v>7.2057599999999988</v>
      </c>
      <c r="AP33" s="46"/>
      <c r="AQ33" s="46"/>
      <c r="AR33" s="46"/>
      <c r="AS33" s="46"/>
      <c r="AT33" s="46"/>
      <c r="AU33" s="11" t="s">
        <v>354</v>
      </c>
    </row>
    <row r="34" spans="1:47" outlineLevel="1">
      <c r="A34" s="97" t="str">
        <f>IFERROR(IF(MATCH($B34,全体!G:G,0),"Y"),"-")</f>
        <v>Y</v>
      </c>
      <c r="B34" s="4" t="s">
        <v>85</v>
      </c>
      <c r="C34" s="41"/>
      <c r="D34" s="115"/>
      <c r="E34" s="115"/>
      <c r="F34" s="115"/>
      <c r="G34" s="115"/>
      <c r="H34" s="115"/>
      <c r="I34" s="115"/>
      <c r="J34" s="115"/>
      <c r="K34" s="115"/>
      <c r="L34" s="115"/>
      <c r="M34" s="115"/>
      <c r="N34" s="115"/>
      <c r="O34" s="115"/>
      <c r="P34" s="115"/>
      <c r="Q34" s="115"/>
      <c r="R34" s="115"/>
      <c r="S34" s="115"/>
      <c r="T34" s="115"/>
      <c r="U34" s="43"/>
      <c r="V34" s="43"/>
      <c r="W34" s="43"/>
      <c r="X34" s="43"/>
      <c r="Y34" s="43"/>
      <c r="Z34" s="43"/>
      <c r="AA34" s="43"/>
      <c r="AB34" s="43"/>
      <c r="AC34" s="43"/>
      <c r="AD34" s="43"/>
      <c r="AE34" s="43"/>
      <c r="AF34" s="43"/>
      <c r="AG34" s="43">
        <v>0</v>
      </c>
      <c r="AH34" s="43">
        <v>0</v>
      </c>
      <c r="AI34" s="43">
        <v>0</v>
      </c>
      <c r="AJ34" s="43">
        <v>0</v>
      </c>
      <c r="AK34" s="43">
        <v>0</v>
      </c>
      <c r="AL34" s="47">
        <f>SUMIF(結果貼付!$A:$A,コンシューマー!B34,結果貼付!$D:$D)</f>
        <v>0</v>
      </c>
      <c r="AM34" s="47">
        <f t="shared" si="22"/>
        <v>0</v>
      </c>
      <c r="AN34" s="47">
        <f>AM34 - _xlfn.XLOOKUP(B34, コマーシャル!$B:$B, コマーシャル!$AJ:$AJ, 0)</f>
        <v>0</v>
      </c>
      <c r="AO34" s="45">
        <v>7.1999999999999993</v>
      </c>
      <c r="AP34" s="45">
        <v>5</v>
      </c>
      <c r="AQ34" s="45">
        <v>5</v>
      </c>
      <c r="AR34" s="45">
        <v>5</v>
      </c>
      <c r="AS34" s="45">
        <v>5</v>
      </c>
      <c r="AT34" s="44">
        <f t="shared" si="29"/>
        <v>4.9549638259499575</v>
      </c>
      <c r="AU34" s="11" t="s">
        <v>355</v>
      </c>
    </row>
    <row r="35" spans="1:47" outlineLevel="1">
      <c r="A35" s="97" t="str">
        <f>IFERROR(IF(MATCH($B35,全体!G:G,0),"Y"),"-")</f>
        <v>-</v>
      </c>
      <c r="B35" s="4" t="s">
        <v>356</v>
      </c>
      <c r="C35" s="41"/>
      <c r="D35" s="46"/>
      <c r="E35" s="46"/>
      <c r="F35" s="46"/>
      <c r="G35" s="46"/>
      <c r="H35" s="46"/>
      <c r="I35" s="46"/>
      <c r="J35" s="46"/>
      <c r="K35" s="46"/>
      <c r="L35" s="46"/>
      <c r="M35" s="46"/>
      <c r="N35" s="46"/>
      <c r="O35" s="46"/>
      <c r="P35" s="46"/>
      <c r="Q35" s="46"/>
      <c r="R35" s="46"/>
      <c r="S35" s="46"/>
      <c r="T35" s="46"/>
      <c r="U35" s="46"/>
      <c r="V35" s="46"/>
      <c r="W35" s="46"/>
      <c r="X35" s="46"/>
      <c r="Y35" s="46"/>
      <c r="Z35" s="46"/>
      <c r="AA35" s="44"/>
      <c r="AB35" s="44"/>
      <c r="AC35" s="44"/>
      <c r="AD35" s="44">
        <v>0</v>
      </c>
      <c r="AE35" s="44">
        <v>0</v>
      </c>
      <c r="AF35" s="44">
        <v>0</v>
      </c>
      <c r="AG35" s="44">
        <v>0</v>
      </c>
      <c r="AH35" s="44">
        <v>0</v>
      </c>
      <c r="AI35" s="44">
        <v>0</v>
      </c>
      <c r="AJ35" s="44">
        <v>0</v>
      </c>
      <c r="AK35" s="44">
        <v>0</v>
      </c>
      <c r="AL35" s="47">
        <f>SUMIF(結果貼付!$A:$A,コンシューマー!B35,結果貼付!$D:$D)</f>
        <v>0</v>
      </c>
      <c r="AM35" s="47">
        <f t="shared" si="22"/>
        <v>0</v>
      </c>
      <c r="AN35" s="47">
        <f>AM35 - _xlfn.XLOOKUP(B35, コマーシャル!$B:$B, コマーシャル!$AJ:$AJ, 0)</f>
        <v>0</v>
      </c>
      <c r="AO35" s="46"/>
      <c r="AP35" s="46"/>
      <c r="AQ35" s="46"/>
      <c r="AR35" s="46"/>
      <c r="AS35" s="46"/>
      <c r="AT35" s="46"/>
      <c r="AU35" s="11" t="s">
        <v>357</v>
      </c>
    </row>
    <row r="36" spans="1:47" outlineLevel="1">
      <c r="A36" s="97" t="str">
        <f>IFERROR(IF(MATCH($B36,全体!G:G,0),"Y"),"-")</f>
        <v>-</v>
      </c>
      <c r="B36" s="4" t="s">
        <v>358</v>
      </c>
      <c r="C36" s="41"/>
      <c r="D36" s="46"/>
      <c r="E36" s="46"/>
      <c r="F36" s="46"/>
      <c r="G36" s="46"/>
      <c r="H36" s="46"/>
      <c r="I36" s="46"/>
      <c r="J36" s="46"/>
      <c r="K36" s="46"/>
      <c r="L36" s="46"/>
      <c r="M36" s="46"/>
      <c r="N36" s="46"/>
      <c r="O36" s="46"/>
      <c r="P36" s="46"/>
      <c r="Q36" s="46"/>
      <c r="R36" s="46"/>
      <c r="S36" s="46"/>
      <c r="T36" s="46"/>
      <c r="U36" s="46"/>
      <c r="V36" s="46"/>
      <c r="W36" s="46"/>
      <c r="X36" s="46"/>
      <c r="Y36" s="46"/>
      <c r="Z36" s="46"/>
      <c r="AA36" s="44"/>
      <c r="AB36" s="44"/>
      <c r="AC36" s="44"/>
      <c r="AD36" s="44">
        <v>0</v>
      </c>
      <c r="AE36" s="44">
        <v>0</v>
      </c>
      <c r="AF36" s="44">
        <v>0</v>
      </c>
      <c r="AG36" s="44">
        <v>0</v>
      </c>
      <c r="AH36" s="44">
        <v>0</v>
      </c>
      <c r="AI36" s="44">
        <v>0</v>
      </c>
      <c r="AJ36" s="44">
        <v>0</v>
      </c>
      <c r="AK36" s="44">
        <v>0</v>
      </c>
      <c r="AL36" s="47">
        <f>SUMIF(結果貼付!$A:$A,コンシューマー!B36,結果貼付!$D:$D)</f>
        <v>0</v>
      </c>
      <c r="AM36" s="47">
        <f t="shared" si="22"/>
        <v>0</v>
      </c>
      <c r="AN36" s="47">
        <f>AM36 - _xlfn.XLOOKUP(B36, コマーシャル!$B:$B, コマーシャル!$AJ:$AJ, 0)</f>
        <v>0</v>
      </c>
      <c r="AO36" s="46"/>
      <c r="AP36" s="46"/>
      <c r="AQ36" s="46"/>
      <c r="AR36" s="46"/>
      <c r="AS36" s="46"/>
      <c r="AT36" s="46"/>
      <c r="AU36" s="11" t="s">
        <v>357</v>
      </c>
    </row>
    <row r="37" spans="1:47" outlineLevel="1">
      <c r="A37" s="97" t="str">
        <f>IFERROR(IF(MATCH($B37,全体!G:G,0),"Y"),"-")</f>
        <v>Y</v>
      </c>
      <c r="B37" s="4" t="s">
        <v>88</v>
      </c>
      <c r="C37" s="41"/>
      <c r="D37" s="115"/>
      <c r="E37" s="115"/>
      <c r="F37" s="115"/>
      <c r="G37" s="115"/>
      <c r="H37" s="115"/>
      <c r="I37" s="115"/>
      <c r="J37" s="115"/>
      <c r="K37" s="115"/>
      <c r="L37" s="115"/>
      <c r="M37" s="115"/>
      <c r="N37" s="115"/>
      <c r="O37" s="115"/>
      <c r="P37" s="115"/>
      <c r="Q37" s="115"/>
      <c r="R37" s="115">
        <v>0</v>
      </c>
      <c r="S37" s="115">
        <v>0</v>
      </c>
      <c r="T37" s="115">
        <v>0</v>
      </c>
      <c r="U37" s="47">
        <v>0</v>
      </c>
      <c r="V37" s="47">
        <v>0</v>
      </c>
      <c r="W37" s="47">
        <v>182</v>
      </c>
      <c r="X37" s="47">
        <v>777</v>
      </c>
      <c r="Y37" s="47">
        <v>379</v>
      </c>
      <c r="Z37" s="47">
        <v>342</v>
      </c>
      <c r="AA37" s="47">
        <v>391</v>
      </c>
      <c r="AB37" s="47">
        <v>297</v>
      </c>
      <c r="AC37" s="47">
        <v>201</v>
      </c>
      <c r="AD37" s="47">
        <v>161</v>
      </c>
      <c r="AE37" s="47">
        <v>147</v>
      </c>
      <c r="AF37" s="47">
        <v>245</v>
      </c>
      <c r="AG37" s="47">
        <v>122</v>
      </c>
      <c r="AH37" s="47">
        <v>36</v>
      </c>
      <c r="AI37" s="47">
        <v>177</v>
      </c>
      <c r="AJ37" s="47">
        <v>577</v>
      </c>
      <c r="AK37" s="47">
        <v>25</v>
      </c>
      <c r="AL37" s="47">
        <f>SUMIF(結果貼付!$A:$A,コンシューマー!B37,結果貼付!$D:$D)</f>
        <v>12</v>
      </c>
      <c r="AM37" s="43">
        <f t="shared" ref="AM37:AM60" si="30">(AL37/AM$2)*AM$1</f>
        <v>25.714285714285712</v>
      </c>
      <c r="AN37" s="47">
        <f>AM37 - _xlfn.XLOOKUP(B37, コマーシャル!$B:$B, コマーシャル!$AJ:$AJ, 0)</f>
        <v>25.714285714285712</v>
      </c>
      <c r="AO37" s="45">
        <v>33.925397470999698</v>
      </c>
      <c r="AP37" s="44">
        <f>IF(AP$6="",AO37*AP$4,AO37*AP$6)</f>
        <v>40.710476965199639</v>
      </c>
      <c r="AQ37" s="44">
        <f t="shared" ref="AQ37:AQ38" si="31">IF(AQ$6="",AP37*AQ$4,AP37*AQ$6)</f>
        <v>34.500280684177014</v>
      </c>
      <c r="AR37" s="44">
        <f t="shared" ref="AR37:AR38" si="32">IF(AR$6="",AQ37*AR$4,AQ37*AR$6)</f>
        <v>33.818558976148275</v>
      </c>
      <c r="AS37" s="44">
        <f t="shared" ref="AS37:AS38" si="33">IF(AS$6="",AR37*AS$4,AR37*AS$6)</f>
        <v>29.296724698083249</v>
      </c>
      <c r="AT37" s="44">
        <f t="shared" ref="AT37:AT40" si="34">IF(AT$6="",AS37*AT$4,AS37*AT$6)</f>
        <v>29.032842219563442</v>
      </c>
    </row>
    <row r="38" spans="1:47" outlineLevel="1">
      <c r="A38" s="97" t="str">
        <f>IFERROR(IF(MATCH($B38,全体!G:G,0),"Y"),"-")</f>
        <v>Y</v>
      </c>
      <c r="B38" s="4" t="s">
        <v>90</v>
      </c>
      <c r="C38" s="41"/>
      <c r="D38" s="115"/>
      <c r="E38" s="115"/>
      <c r="F38" s="115"/>
      <c r="G38" s="115"/>
      <c r="H38" s="115"/>
      <c r="I38" s="115"/>
      <c r="J38" s="115"/>
      <c r="K38" s="115"/>
      <c r="L38" s="115"/>
      <c r="M38" s="115"/>
      <c r="N38" s="115"/>
      <c r="O38" s="115"/>
      <c r="P38" s="115"/>
      <c r="Q38" s="115"/>
      <c r="R38" s="115">
        <v>0</v>
      </c>
      <c r="S38" s="115">
        <v>0</v>
      </c>
      <c r="T38" s="115">
        <v>0</v>
      </c>
      <c r="U38" s="47">
        <v>0</v>
      </c>
      <c r="V38" s="47">
        <v>0</v>
      </c>
      <c r="W38" s="47">
        <v>57</v>
      </c>
      <c r="X38" s="47">
        <v>21</v>
      </c>
      <c r="Y38" s="47">
        <v>8</v>
      </c>
      <c r="Z38" s="47">
        <v>9</v>
      </c>
      <c r="AA38" s="47">
        <v>53</v>
      </c>
      <c r="AB38" s="47">
        <v>68</v>
      </c>
      <c r="AC38" s="47">
        <v>30</v>
      </c>
      <c r="AD38" s="47">
        <v>23</v>
      </c>
      <c r="AE38" s="47">
        <v>22</v>
      </c>
      <c r="AF38" s="47">
        <v>38</v>
      </c>
      <c r="AG38" s="47">
        <v>15</v>
      </c>
      <c r="AH38" s="47">
        <v>6</v>
      </c>
      <c r="AI38" s="47">
        <v>3</v>
      </c>
      <c r="AJ38" s="47">
        <v>2</v>
      </c>
      <c r="AK38" s="47">
        <v>1</v>
      </c>
      <c r="AL38" s="47">
        <f>SUMIF(結果貼付!$A:$A,コンシューマー!B38,結果貼付!$D:$D)</f>
        <v>2</v>
      </c>
      <c r="AM38" s="43">
        <f t="shared" si="30"/>
        <v>4.2857142857142856</v>
      </c>
      <c r="AN38" s="47">
        <f>AM38 - _xlfn.XLOOKUP(B38, コマーシャル!$B:$B, コマーシャル!$AJ:$AJ, 0)</f>
        <v>4.2857142857142856</v>
      </c>
      <c r="AO38" s="44">
        <v>1.3570158988399881</v>
      </c>
      <c r="AP38" s="44">
        <f>IF(AP$6="",AO38*AP$4,AO38*AP$6)</f>
        <v>1.6284190786079857</v>
      </c>
      <c r="AQ38" s="44">
        <f t="shared" si="31"/>
        <v>1.3800112273670808</v>
      </c>
      <c r="AR38" s="44">
        <f t="shared" si="32"/>
        <v>1.3527423590459311</v>
      </c>
      <c r="AS38" s="44">
        <f t="shared" si="33"/>
        <v>1.1718689879233299</v>
      </c>
      <c r="AT38" s="44">
        <f t="shared" si="34"/>
        <v>1.1613136887825375</v>
      </c>
    </row>
    <row r="39" spans="1:47" outlineLevel="1">
      <c r="A39" s="97"/>
      <c r="B39" s="4" t="s">
        <v>91</v>
      </c>
      <c r="C39" s="41"/>
      <c r="D39" s="115"/>
      <c r="E39" s="115"/>
      <c r="F39" s="115"/>
      <c r="G39" s="115"/>
      <c r="H39" s="115"/>
      <c r="I39" s="115"/>
      <c r="J39" s="115"/>
      <c r="K39" s="115"/>
      <c r="L39" s="115"/>
      <c r="M39" s="115"/>
      <c r="N39" s="115"/>
      <c r="O39" s="115"/>
      <c r="P39" s="115"/>
      <c r="Q39" s="115"/>
      <c r="R39" s="115"/>
      <c r="S39" s="115"/>
      <c r="T39" s="115"/>
      <c r="U39" s="47"/>
      <c r="V39" s="47"/>
      <c r="W39" s="47"/>
      <c r="X39" s="47"/>
      <c r="Y39" s="47"/>
      <c r="Z39" s="47"/>
      <c r="AA39" s="47"/>
      <c r="AB39" s="47"/>
      <c r="AC39" s="47"/>
      <c r="AD39" s="47"/>
      <c r="AE39" s="47"/>
      <c r="AF39" s="47"/>
      <c r="AG39" s="47"/>
      <c r="AH39" s="47"/>
      <c r="AI39" s="47"/>
      <c r="AJ39" s="47"/>
      <c r="AK39" s="47"/>
      <c r="AL39" s="47"/>
      <c r="AM39" s="43"/>
      <c r="AN39" s="47"/>
      <c r="AO39" s="44">
        <v>6.0047999999999995</v>
      </c>
      <c r="AP39" s="44">
        <v>5</v>
      </c>
      <c r="AQ39" s="44">
        <v>5</v>
      </c>
      <c r="AR39" s="44">
        <v>5</v>
      </c>
      <c r="AS39" s="44">
        <v>5</v>
      </c>
      <c r="AT39" s="44">
        <v>5</v>
      </c>
    </row>
    <row r="40" spans="1:47" outlineLevel="1">
      <c r="A40" s="97" t="str">
        <f>IFERROR(IF(MATCH($B40,全体!G:G,0),"Y"),"-")</f>
        <v>Y</v>
      </c>
      <c r="B40" s="4" t="s">
        <v>359</v>
      </c>
      <c r="C40" s="41"/>
      <c r="D40" s="115"/>
      <c r="E40" s="115"/>
      <c r="F40" s="115"/>
      <c r="G40" s="115"/>
      <c r="H40" s="115"/>
      <c r="I40" s="115"/>
      <c r="J40" s="115"/>
      <c r="K40" s="115"/>
      <c r="L40" s="115"/>
      <c r="M40" s="115"/>
      <c r="N40" s="115"/>
      <c r="O40" s="115"/>
      <c r="P40" s="115"/>
      <c r="Q40" s="115"/>
      <c r="R40" s="115"/>
      <c r="S40" s="115"/>
      <c r="T40" s="115"/>
      <c r="U40" s="47"/>
      <c r="V40" s="47"/>
      <c r="W40" s="47">
        <v>0</v>
      </c>
      <c r="X40" s="47">
        <v>0</v>
      </c>
      <c r="Y40" s="47">
        <v>0</v>
      </c>
      <c r="Z40" s="47">
        <v>30</v>
      </c>
      <c r="AA40" s="47">
        <v>229</v>
      </c>
      <c r="AB40" s="47">
        <v>163</v>
      </c>
      <c r="AC40" s="47">
        <v>145</v>
      </c>
      <c r="AD40" s="47">
        <v>277</v>
      </c>
      <c r="AE40" s="47">
        <v>222</v>
      </c>
      <c r="AF40" s="47">
        <v>301</v>
      </c>
      <c r="AG40" s="47">
        <v>243</v>
      </c>
      <c r="AH40" s="47">
        <v>64</v>
      </c>
      <c r="AI40" s="47">
        <v>130</v>
      </c>
      <c r="AJ40" s="47">
        <v>292</v>
      </c>
      <c r="AK40" s="47">
        <v>179</v>
      </c>
      <c r="AL40" s="47">
        <f>SUMIF(結果貼付!$A:$A,コンシューマー!B40,結果貼付!$D:$D)</f>
        <v>13</v>
      </c>
      <c r="AM40" s="43">
        <f t="shared" si="30"/>
        <v>27.857142857142858</v>
      </c>
      <c r="AN40" s="47">
        <f>AM40 - _xlfn.XLOOKUP(B40, コマーシャル!$B:$B, コマーシャル!$AJ:$AJ, 0)</f>
        <v>27.857142857142858</v>
      </c>
      <c r="AO40" s="45">
        <v>150</v>
      </c>
      <c r="AP40" s="44">
        <f t="shared" ref="AP40:AQ40" si="35">IF(AP$6="",AO40*AP$4,AO40*AP$6)</f>
        <v>180</v>
      </c>
      <c r="AQ40" s="44">
        <f t="shared" si="35"/>
        <v>152.54182672584193</v>
      </c>
      <c r="AR40" s="44">
        <f t="shared" ref="AR40" si="36">IF(AR$6="",AQ40*AR$4,AQ40*AR$6)</f>
        <v>149.52761720061164</v>
      </c>
      <c r="AS40" s="44">
        <f t="shared" ref="AS40" si="37">IF(AS$6="",AR40*AS$4,AR40*AS$6)</f>
        <v>129.53447954350503</v>
      </c>
      <c r="AT40" s="44">
        <f t="shared" si="34"/>
        <v>128.36773207026445</v>
      </c>
    </row>
    <row r="41" spans="1:47" ht="18.600000000000001" customHeight="1" outlineLevel="1">
      <c r="A41" s="97" t="str">
        <f>IFERROR(IF(MATCH($B41,全体!G:G,0),"Y"),"-")</f>
        <v>Y</v>
      </c>
      <c r="B41" s="4" t="s">
        <v>360</v>
      </c>
      <c r="C41" s="41"/>
      <c r="D41" s="115"/>
      <c r="E41" s="115"/>
      <c r="F41" s="115"/>
      <c r="G41" s="115"/>
      <c r="H41" s="115"/>
      <c r="I41" s="115"/>
      <c r="J41" s="115"/>
      <c r="K41" s="115"/>
      <c r="L41" s="115"/>
      <c r="M41" s="115"/>
      <c r="N41" s="115"/>
      <c r="O41" s="115"/>
      <c r="P41" s="115"/>
      <c r="Q41" s="115"/>
      <c r="R41" s="115"/>
      <c r="S41" s="115"/>
      <c r="T41" s="115"/>
      <c r="U41" s="47"/>
      <c r="V41" s="47"/>
      <c r="W41" s="47">
        <v>0</v>
      </c>
      <c r="X41" s="47">
        <v>0</v>
      </c>
      <c r="Y41" s="47">
        <v>0</v>
      </c>
      <c r="Z41" s="47">
        <v>3</v>
      </c>
      <c r="AA41" s="47">
        <v>29</v>
      </c>
      <c r="AB41" s="47">
        <v>54</v>
      </c>
      <c r="AC41" s="47">
        <v>34</v>
      </c>
      <c r="AD41" s="47">
        <v>34</v>
      </c>
      <c r="AE41" s="47">
        <v>15</v>
      </c>
      <c r="AF41" s="47">
        <v>55</v>
      </c>
      <c r="AG41" s="47">
        <v>35</v>
      </c>
      <c r="AH41" s="47">
        <v>7</v>
      </c>
      <c r="AI41" s="47">
        <v>14</v>
      </c>
      <c r="AJ41" s="47">
        <v>6</v>
      </c>
      <c r="AK41" s="47">
        <v>1</v>
      </c>
      <c r="AL41" s="47">
        <f>SUMIF(結果貼付!$A:$A,コンシューマー!B41,結果貼付!$D:$D)</f>
        <v>1</v>
      </c>
      <c r="AM41" s="43">
        <f t="shared" si="30"/>
        <v>2.1428571428571428</v>
      </c>
      <c r="AN41" s="47">
        <f>AM41 - _xlfn.XLOOKUP(B41, コマーシャル!$B:$B, コマーシャル!$AJ:$AJ, 0)</f>
        <v>2.1428571428571428</v>
      </c>
      <c r="AO41" s="46"/>
      <c r="AP41" s="46"/>
      <c r="AQ41" s="46"/>
      <c r="AR41" s="46"/>
      <c r="AS41" s="46"/>
      <c r="AT41" s="46"/>
      <c r="AU41" s="11" t="s">
        <v>361</v>
      </c>
    </row>
    <row r="42" spans="1:47" ht="18.600000000000001" customHeight="1" outlineLevel="1">
      <c r="A42" s="97" t="str">
        <f>IFERROR(IF(MATCH($B42,全体!G:G,0),"Y"),"-")</f>
        <v>Y</v>
      </c>
      <c r="B42" s="4" t="s">
        <v>96</v>
      </c>
      <c r="C42" s="41"/>
      <c r="D42" s="115"/>
      <c r="E42" s="115"/>
      <c r="F42" s="115"/>
      <c r="G42" s="115"/>
      <c r="H42" s="115"/>
      <c r="I42" s="115"/>
      <c r="J42" s="115"/>
      <c r="K42" s="115"/>
      <c r="L42" s="115"/>
      <c r="M42" s="115"/>
      <c r="N42" s="115"/>
      <c r="O42" s="115"/>
      <c r="P42" s="115"/>
      <c r="Q42" s="115"/>
      <c r="R42" s="115"/>
      <c r="S42" s="115"/>
      <c r="T42" s="115"/>
      <c r="U42" s="47"/>
      <c r="V42" s="47"/>
      <c r="W42" s="47">
        <v>0</v>
      </c>
      <c r="X42" s="47">
        <v>0</v>
      </c>
      <c r="Y42" s="47">
        <v>0</v>
      </c>
      <c r="Z42" s="47">
        <v>3</v>
      </c>
      <c r="AA42" s="47">
        <v>29</v>
      </c>
      <c r="AB42" s="47">
        <v>0</v>
      </c>
      <c r="AC42" s="47">
        <v>0</v>
      </c>
      <c r="AD42" s="47">
        <v>10</v>
      </c>
      <c r="AE42" s="47">
        <v>2</v>
      </c>
      <c r="AF42" s="47">
        <v>37</v>
      </c>
      <c r="AG42" s="47">
        <v>28</v>
      </c>
      <c r="AH42" s="47">
        <v>2</v>
      </c>
      <c r="AI42" s="47">
        <v>1</v>
      </c>
      <c r="AJ42" s="47">
        <v>1</v>
      </c>
      <c r="AK42" s="47">
        <v>0</v>
      </c>
      <c r="AL42" s="47">
        <f>SUMIF(結果貼付!$A:$A,コンシューマー!B42,結果貼付!$D:$D)</f>
        <v>0</v>
      </c>
      <c r="AM42" s="43">
        <f t="shared" si="30"/>
        <v>0</v>
      </c>
      <c r="AN42" s="47">
        <f>AM42 - _xlfn.XLOOKUP(B42, コマーシャル!$B:$B, コマーシャル!$AJ:$AJ, 0)</f>
        <v>0</v>
      </c>
      <c r="AO42" s="44">
        <v>12</v>
      </c>
      <c r="AP42" s="44">
        <f>IF(AP$6="",AO42*AP$4,AO42*AP$6)</f>
        <v>14.399999999999999</v>
      </c>
      <c r="AQ42" s="44">
        <f t="shared" ref="AQ42" si="38">IF(AQ$6="",AP42*AQ$4,AP42*AQ$6)</f>
        <v>12.203346138067353</v>
      </c>
      <c r="AR42" s="44">
        <f t="shared" ref="AR42" si="39">IF(AR$6="",AQ42*AR$4,AQ42*AR$6)</f>
        <v>11.962209376048929</v>
      </c>
      <c r="AS42" s="44">
        <f t="shared" ref="AS42" si="40">IF(AS$6="",AR42*AS$4,AR42*AS$6)</f>
        <v>10.362758363480399</v>
      </c>
      <c r="AT42" s="44">
        <f t="shared" ref="AT42" si="41">IF(AT$6="",AS42*AT$4,AS42*AT$6)</f>
        <v>10.269418565621152</v>
      </c>
      <c r="AU42" s="11" t="s">
        <v>362</v>
      </c>
    </row>
    <row r="43" spans="1:47" outlineLevel="1">
      <c r="A43" s="97" t="str">
        <f>IFERROR(IF(MATCH($B43,全体!G:G,0),"Y"),"-")</f>
        <v>Y</v>
      </c>
      <c r="B43" s="4" t="s">
        <v>100</v>
      </c>
      <c r="C43" s="41"/>
      <c r="D43" s="115"/>
      <c r="E43" s="115"/>
      <c r="F43" s="47">
        <v>4</v>
      </c>
      <c r="G43" s="47">
        <v>3</v>
      </c>
      <c r="H43" s="47">
        <v>2</v>
      </c>
      <c r="I43" s="47">
        <v>5</v>
      </c>
      <c r="J43" s="47">
        <v>4</v>
      </c>
      <c r="K43" s="47">
        <v>8</v>
      </c>
      <c r="L43" s="47">
        <v>5</v>
      </c>
      <c r="M43" s="47">
        <v>3</v>
      </c>
      <c r="N43" s="47">
        <v>1</v>
      </c>
      <c r="O43" s="47">
        <v>4</v>
      </c>
      <c r="P43" s="47">
        <v>5</v>
      </c>
      <c r="Q43" s="47">
        <v>4</v>
      </c>
      <c r="R43" s="47">
        <v>12</v>
      </c>
      <c r="S43" s="47">
        <v>5</v>
      </c>
      <c r="T43" s="47">
        <v>5</v>
      </c>
      <c r="U43" s="47">
        <v>5</v>
      </c>
      <c r="V43" s="47">
        <v>69</v>
      </c>
      <c r="W43" s="47">
        <v>420</v>
      </c>
      <c r="X43" s="47">
        <v>352</v>
      </c>
      <c r="Y43" s="47">
        <v>142</v>
      </c>
      <c r="Z43" s="47">
        <v>114</v>
      </c>
      <c r="AA43" s="47">
        <v>82</v>
      </c>
      <c r="AB43" s="47">
        <v>65</v>
      </c>
      <c r="AC43" s="47">
        <v>143</v>
      </c>
      <c r="AD43" s="47">
        <v>145</v>
      </c>
      <c r="AE43" s="47">
        <v>45</v>
      </c>
      <c r="AF43" s="47">
        <v>97</v>
      </c>
      <c r="AG43" s="47">
        <v>43</v>
      </c>
      <c r="AH43" s="47">
        <v>6</v>
      </c>
      <c r="AI43" s="47">
        <v>2</v>
      </c>
      <c r="AJ43" s="47">
        <v>5</v>
      </c>
      <c r="AK43" s="47">
        <v>195</v>
      </c>
      <c r="AL43" s="47">
        <f>SUMIF(結果貼付!$A:$A,コンシューマー!B43,結果貼付!$D:$D)</f>
        <v>8</v>
      </c>
      <c r="AM43" s="43">
        <f t="shared" si="30"/>
        <v>17.142857142857142</v>
      </c>
      <c r="AN43" s="47">
        <f>AM43 - _xlfn.XLOOKUP(B43, コマーシャル!$B:$B, コマーシャル!$AJ:$AJ, 0)</f>
        <v>17.142857142857142</v>
      </c>
      <c r="AO43" s="46"/>
      <c r="AP43" s="46"/>
      <c r="AQ43" s="46"/>
      <c r="AR43" s="46"/>
      <c r="AS43" s="46"/>
      <c r="AT43" s="46"/>
      <c r="AU43" s="11" t="s">
        <v>361</v>
      </c>
    </row>
    <row r="44" spans="1:47" outlineLevel="1">
      <c r="A44" s="97" t="str">
        <f>IFERROR(IF(MATCH($B44,全体!G:G,0),"Y"),"-")</f>
        <v>Y</v>
      </c>
      <c r="B44" s="4" t="s">
        <v>103</v>
      </c>
      <c r="C44" s="41"/>
      <c r="D44" s="47">
        <v>16</v>
      </c>
      <c r="E44" s="47">
        <v>8</v>
      </c>
      <c r="F44" s="47">
        <v>10</v>
      </c>
      <c r="G44" s="47">
        <v>17</v>
      </c>
      <c r="H44" s="47">
        <v>26</v>
      </c>
      <c r="I44" s="47">
        <v>15</v>
      </c>
      <c r="J44" s="47">
        <v>21</v>
      </c>
      <c r="K44" s="47">
        <v>8</v>
      </c>
      <c r="L44" s="47">
        <v>4</v>
      </c>
      <c r="M44" s="47">
        <v>1</v>
      </c>
      <c r="N44" s="47">
        <v>3</v>
      </c>
      <c r="O44" s="47">
        <v>4</v>
      </c>
      <c r="P44" s="47">
        <v>3</v>
      </c>
      <c r="Q44" s="47">
        <v>5</v>
      </c>
      <c r="R44" s="47">
        <v>4</v>
      </c>
      <c r="S44" s="47">
        <v>8</v>
      </c>
      <c r="T44" s="47">
        <v>4</v>
      </c>
      <c r="U44" s="47">
        <v>9</v>
      </c>
      <c r="V44" s="47">
        <v>23</v>
      </c>
      <c r="W44" s="47">
        <v>6</v>
      </c>
      <c r="X44" s="47">
        <v>0</v>
      </c>
      <c r="Y44" s="47">
        <v>0</v>
      </c>
      <c r="Z44" s="47">
        <v>2</v>
      </c>
      <c r="AA44" s="47">
        <v>9</v>
      </c>
      <c r="AB44" s="47">
        <v>20</v>
      </c>
      <c r="AC44" s="47">
        <v>57</v>
      </c>
      <c r="AD44" s="47">
        <v>160</v>
      </c>
      <c r="AE44" s="47">
        <v>36</v>
      </c>
      <c r="AF44" s="47">
        <v>66</v>
      </c>
      <c r="AG44" s="47">
        <v>43</v>
      </c>
      <c r="AH44" s="47">
        <v>8</v>
      </c>
      <c r="AI44" s="47">
        <v>3</v>
      </c>
      <c r="AJ44" s="47">
        <v>0</v>
      </c>
      <c r="AK44" s="47">
        <v>39</v>
      </c>
      <c r="AL44" s="47">
        <f>SUMIF(結果貼付!$A:$A,コンシューマー!B44,結果貼付!$D:$D)</f>
        <v>56</v>
      </c>
      <c r="AM44" s="43">
        <f t="shared" si="30"/>
        <v>120</v>
      </c>
      <c r="AN44" s="47">
        <f>AM44 - _xlfn.XLOOKUP(B44, コマーシャル!$B:$B, コマーシャル!$AJ:$AJ, 0)</f>
        <v>120</v>
      </c>
      <c r="AO44" s="45">
        <v>60.047999999999995</v>
      </c>
      <c r="AP44" s="46"/>
      <c r="AQ44" s="46"/>
      <c r="AR44" s="46"/>
      <c r="AS44" s="46"/>
      <c r="AT44" s="46"/>
      <c r="AU44" s="11" t="s">
        <v>363</v>
      </c>
    </row>
    <row r="45" spans="1:47" outlineLevel="1">
      <c r="A45" s="97" t="str">
        <f>IFERROR(IF(MATCH($B45,全体!G:G,0),"Y"),"-")</f>
        <v>Y</v>
      </c>
      <c r="B45" s="3" t="s">
        <v>104</v>
      </c>
      <c r="C45" s="41"/>
      <c r="D45" s="43">
        <v>1</v>
      </c>
      <c r="E45" s="43">
        <v>1</v>
      </c>
      <c r="F45" s="43">
        <v>3</v>
      </c>
      <c r="G45" s="43">
        <v>7</v>
      </c>
      <c r="H45" s="43">
        <v>6</v>
      </c>
      <c r="I45" s="43">
        <v>15</v>
      </c>
      <c r="J45" s="43">
        <v>0</v>
      </c>
      <c r="K45" s="43">
        <v>5</v>
      </c>
      <c r="L45" s="43">
        <v>13</v>
      </c>
      <c r="M45" s="43">
        <v>10</v>
      </c>
      <c r="N45" s="43">
        <v>7</v>
      </c>
      <c r="O45" s="43">
        <v>16</v>
      </c>
      <c r="P45" s="43">
        <v>8</v>
      </c>
      <c r="Q45" s="43">
        <v>3</v>
      </c>
      <c r="R45" s="43">
        <v>8</v>
      </c>
      <c r="S45" s="43">
        <v>5</v>
      </c>
      <c r="T45" s="43">
        <v>10</v>
      </c>
      <c r="U45" s="43">
        <v>8</v>
      </c>
      <c r="V45" s="43">
        <v>21</v>
      </c>
      <c r="W45" s="43">
        <v>26</v>
      </c>
      <c r="X45" s="43">
        <v>12</v>
      </c>
      <c r="Y45" s="43">
        <v>13</v>
      </c>
      <c r="Z45" s="43">
        <v>28</v>
      </c>
      <c r="AA45" s="43">
        <v>16</v>
      </c>
      <c r="AB45" s="43">
        <v>7</v>
      </c>
      <c r="AC45" s="43">
        <v>0</v>
      </c>
      <c r="AD45" s="43"/>
      <c r="AE45" s="43">
        <v>0</v>
      </c>
      <c r="AF45" s="43">
        <v>0</v>
      </c>
      <c r="AG45" s="43">
        <v>1</v>
      </c>
      <c r="AH45" s="43">
        <v>0</v>
      </c>
      <c r="AI45" s="43">
        <v>0</v>
      </c>
      <c r="AJ45" s="43">
        <v>0</v>
      </c>
      <c r="AK45" s="43">
        <v>0</v>
      </c>
      <c r="AL45" s="47">
        <f>SUMIF(結果貼付!$A:$A,コンシューマー!B45,結果貼付!$D:$D)</f>
        <v>0</v>
      </c>
      <c r="AM45" s="47">
        <f t="shared" si="30"/>
        <v>0</v>
      </c>
      <c r="AN45" s="47">
        <f>AM45 - _xlfn.XLOOKUP(B45, コマーシャル!$B:$B, コマーシャル!$AJ:$AJ, 0)</f>
        <v>0</v>
      </c>
      <c r="AO45" s="46"/>
      <c r="AP45" s="46"/>
      <c r="AQ45" s="46"/>
      <c r="AR45" s="46"/>
      <c r="AS45" s="46"/>
      <c r="AT45" s="46"/>
      <c r="AU45" s="11" t="s">
        <v>363</v>
      </c>
    </row>
    <row r="46" spans="1:47" outlineLevel="1">
      <c r="A46" s="97" t="str">
        <f>IFERROR(IF(MATCH($B46,全体!G:G,0),"Y"),"-")</f>
        <v>Y</v>
      </c>
      <c r="B46" s="3" t="s">
        <v>105</v>
      </c>
      <c r="C46" s="41"/>
      <c r="D46" s="43">
        <v>1</v>
      </c>
      <c r="E46" s="43">
        <v>1</v>
      </c>
      <c r="F46" s="43">
        <v>3</v>
      </c>
      <c r="G46" s="43">
        <v>7</v>
      </c>
      <c r="H46" s="43">
        <v>6</v>
      </c>
      <c r="I46" s="43">
        <v>15</v>
      </c>
      <c r="J46" s="43">
        <v>0</v>
      </c>
      <c r="K46" s="43">
        <v>5</v>
      </c>
      <c r="L46" s="43">
        <v>13</v>
      </c>
      <c r="M46" s="43">
        <v>10</v>
      </c>
      <c r="N46" s="43">
        <v>7</v>
      </c>
      <c r="O46" s="43">
        <v>16</v>
      </c>
      <c r="P46" s="43">
        <v>8</v>
      </c>
      <c r="Q46" s="43">
        <v>3</v>
      </c>
      <c r="R46" s="43">
        <v>8</v>
      </c>
      <c r="S46" s="43">
        <v>0</v>
      </c>
      <c r="T46" s="43">
        <v>0</v>
      </c>
      <c r="U46" s="43">
        <v>0</v>
      </c>
      <c r="V46" s="43">
        <v>0</v>
      </c>
      <c r="W46" s="43">
        <v>0</v>
      </c>
      <c r="X46" s="43">
        <v>0</v>
      </c>
      <c r="Y46" s="43">
        <v>0</v>
      </c>
      <c r="Z46" s="43">
        <v>0</v>
      </c>
      <c r="AA46" s="43">
        <v>49</v>
      </c>
      <c r="AB46" s="43">
        <v>33</v>
      </c>
      <c r="AC46" s="43">
        <v>36</v>
      </c>
      <c r="AD46" s="43">
        <v>80</v>
      </c>
      <c r="AE46" s="43">
        <v>29</v>
      </c>
      <c r="AF46" s="43">
        <v>12</v>
      </c>
      <c r="AG46" s="43">
        <v>6</v>
      </c>
      <c r="AH46" s="43">
        <v>0</v>
      </c>
      <c r="AI46" s="43">
        <v>0</v>
      </c>
      <c r="AJ46" s="43">
        <v>0</v>
      </c>
      <c r="AK46" s="43">
        <v>0</v>
      </c>
      <c r="AL46" s="47">
        <f>SUMIF(結果貼付!$A:$A,コンシューマー!B46,結果貼付!$D:$D)</f>
        <v>0</v>
      </c>
      <c r="AM46" s="47">
        <f t="shared" si="30"/>
        <v>0</v>
      </c>
      <c r="AN46" s="47">
        <f>AM46 - _xlfn.XLOOKUP(B46, コマーシャル!$B:$B, コマーシャル!$AJ:$AJ, 0)</f>
        <v>0</v>
      </c>
      <c r="AO46" s="46"/>
      <c r="AP46" s="46"/>
      <c r="AQ46" s="46"/>
      <c r="AR46" s="46"/>
      <c r="AS46" s="46"/>
      <c r="AT46" s="46"/>
      <c r="AU46" s="11" t="s">
        <v>363</v>
      </c>
    </row>
    <row r="47" spans="1:47" outlineLevel="1">
      <c r="A47" s="97" t="str">
        <f>IFERROR(IF(MATCH($B47,全体!G:G,0),"Y"),"-")</f>
        <v>Y</v>
      </c>
      <c r="B47" s="3" t="s">
        <v>364</v>
      </c>
      <c r="C47" s="41"/>
      <c r="D47" s="48"/>
      <c r="E47" s="48"/>
      <c r="F47" s="48"/>
      <c r="G47" s="48"/>
      <c r="H47" s="48"/>
      <c r="I47" s="44">
        <v>0</v>
      </c>
      <c r="J47" s="44">
        <v>0</v>
      </c>
      <c r="K47" s="44">
        <v>5</v>
      </c>
      <c r="L47" s="44">
        <v>3</v>
      </c>
      <c r="M47" s="44">
        <v>0</v>
      </c>
      <c r="N47" s="44">
        <v>2</v>
      </c>
      <c r="O47" s="44">
        <v>9</v>
      </c>
      <c r="P47" s="44">
        <v>12</v>
      </c>
      <c r="Q47" s="44">
        <v>3</v>
      </c>
      <c r="R47" s="44">
        <v>2</v>
      </c>
      <c r="S47" s="44">
        <v>1</v>
      </c>
      <c r="T47" s="44">
        <v>1</v>
      </c>
      <c r="U47" s="43">
        <v>1</v>
      </c>
      <c r="V47" s="43">
        <v>3</v>
      </c>
      <c r="W47" s="43">
        <v>4</v>
      </c>
      <c r="X47" s="43">
        <v>5</v>
      </c>
      <c r="Y47" s="43">
        <v>2</v>
      </c>
      <c r="Z47" s="43">
        <v>1</v>
      </c>
      <c r="AA47" s="43">
        <v>2</v>
      </c>
      <c r="AB47" s="43">
        <v>1</v>
      </c>
      <c r="AC47" s="43">
        <v>0</v>
      </c>
      <c r="AD47" s="43"/>
      <c r="AE47" s="43">
        <v>0</v>
      </c>
      <c r="AF47" s="43">
        <v>0</v>
      </c>
      <c r="AG47" s="43">
        <v>0</v>
      </c>
      <c r="AH47" s="43">
        <v>0</v>
      </c>
      <c r="AI47" s="43">
        <v>0</v>
      </c>
      <c r="AJ47" s="43">
        <v>0</v>
      </c>
      <c r="AK47" s="43">
        <v>0</v>
      </c>
      <c r="AL47" s="47">
        <f>SUMIF(結果貼付!$A:$A,コンシューマー!B47,結果貼付!$D:$D)</f>
        <v>0</v>
      </c>
      <c r="AM47" s="47">
        <f t="shared" si="30"/>
        <v>0</v>
      </c>
      <c r="AN47" s="47">
        <f>AM47 - _xlfn.XLOOKUP(B47, コマーシャル!$B:$B, コマーシャル!$AJ:$AJ, 0)</f>
        <v>0</v>
      </c>
      <c r="AO47" s="46"/>
      <c r="AP47" s="46"/>
      <c r="AQ47" s="46"/>
      <c r="AR47" s="46"/>
      <c r="AS47" s="46"/>
      <c r="AT47" s="46"/>
      <c r="AU47" s="11" t="s">
        <v>365</v>
      </c>
    </row>
    <row r="48" spans="1:47" outlineLevel="1">
      <c r="A48" s="97" t="str">
        <f>IFERROR(IF(MATCH($B48,全体!G:G,0),"Y"),"-")</f>
        <v>Y</v>
      </c>
      <c r="B48" s="3" t="s">
        <v>366</v>
      </c>
      <c r="C48" s="41"/>
      <c r="D48" s="48"/>
      <c r="E48" s="48"/>
      <c r="F48" s="48"/>
      <c r="G48" s="48"/>
      <c r="H48" s="48"/>
      <c r="I48" s="44">
        <v>0</v>
      </c>
      <c r="J48" s="44">
        <v>2</v>
      </c>
      <c r="K48" s="44">
        <v>1</v>
      </c>
      <c r="L48" s="44">
        <v>0</v>
      </c>
      <c r="M48" s="44">
        <v>0</v>
      </c>
      <c r="N48" s="44">
        <v>1</v>
      </c>
      <c r="O48" s="44">
        <v>1</v>
      </c>
      <c r="P48" s="44">
        <v>0</v>
      </c>
      <c r="Q48" s="44">
        <v>0</v>
      </c>
      <c r="R48" s="44">
        <v>0</v>
      </c>
      <c r="S48" s="44">
        <v>4</v>
      </c>
      <c r="T48" s="44">
        <v>0</v>
      </c>
      <c r="U48" s="43">
        <v>5</v>
      </c>
      <c r="V48" s="43">
        <v>2</v>
      </c>
      <c r="W48" s="43">
        <v>2</v>
      </c>
      <c r="X48" s="43">
        <v>1</v>
      </c>
      <c r="Y48" s="43">
        <v>5</v>
      </c>
      <c r="Z48" s="43">
        <v>3</v>
      </c>
      <c r="AA48" s="43">
        <v>4</v>
      </c>
      <c r="AB48" s="43">
        <v>2</v>
      </c>
      <c r="AC48" s="43">
        <v>0</v>
      </c>
      <c r="AD48" s="43"/>
      <c r="AE48" s="43">
        <v>1</v>
      </c>
      <c r="AF48" s="43">
        <v>0</v>
      </c>
      <c r="AG48" s="43">
        <v>0</v>
      </c>
      <c r="AH48" s="43">
        <v>0</v>
      </c>
      <c r="AI48" s="43">
        <v>0</v>
      </c>
      <c r="AJ48" s="43">
        <v>0</v>
      </c>
      <c r="AK48" s="43">
        <v>0</v>
      </c>
      <c r="AL48" s="47">
        <f>SUMIF(結果貼付!$A:$A,コンシューマー!B48,結果貼付!$D:$D)</f>
        <v>0</v>
      </c>
      <c r="AM48" s="47">
        <f t="shared" si="30"/>
        <v>0</v>
      </c>
      <c r="AN48" s="47">
        <f>AM48 - _xlfn.XLOOKUP(B48, コマーシャル!$B:$B, コマーシャル!$AJ:$AJ, 0)</f>
        <v>0</v>
      </c>
      <c r="AO48" s="46"/>
      <c r="AP48" s="46"/>
      <c r="AQ48" s="46"/>
      <c r="AR48" s="46"/>
      <c r="AS48" s="46"/>
      <c r="AT48" s="46"/>
      <c r="AU48" s="11" t="s">
        <v>365</v>
      </c>
    </row>
    <row r="49" spans="1:52" outlineLevel="1">
      <c r="A49" s="97" t="str">
        <f>IFERROR(IF(MATCH($B49,全体!G:G,0),"Y"),"-")</f>
        <v>Y</v>
      </c>
      <c r="B49" s="3" t="s">
        <v>367</v>
      </c>
      <c r="C49" s="41"/>
      <c r="D49" s="48"/>
      <c r="E49" s="48"/>
      <c r="F49" s="48"/>
      <c r="G49" s="48"/>
      <c r="H49" s="48"/>
      <c r="I49" s="44">
        <v>0</v>
      </c>
      <c r="J49" s="44">
        <v>1</v>
      </c>
      <c r="K49" s="44">
        <v>1</v>
      </c>
      <c r="L49" s="44">
        <v>0</v>
      </c>
      <c r="M49" s="44">
        <v>1</v>
      </c>
      <c r="N49" s="44">
        <v>0</v>
      </c>
      <c r="O49" s="44">
        <v>3</v>
      </c>
      <c r="P49" s="44">
        <v>0</v>
      </c>
      <c r="Q49" s="44">
        <v>9</v>
      </c>
      <c r="R49" s="44">
        <v>6</v>
      </c>
      <c r="S49" s="44">
        <v>1</v>
      </c>
      <c r="T49" s="44">
        <v>2</v>
      </c>
      <c r="U49" s="43">
        <v>1</v>
      </c>
      <c r="V49" s="43">
        <v>5</v>
      </c>
      <c r="W49" s="43">
        <v>16</v>
      </c>
      <c r="X49" s="43">
        <v>7</v>
      </c>
      <c r="Y49" s="43">
        <v>3</v>
      </c>
      <c r="Z49" s="43">
        <v>4</v>
      </c>
      <c r="AA49" s="43">
        <v>2</v>
      </c>
      <c r="AB49" s="43">
        <v>2</v>
      </c>
      <c r="AC49" s="43">
        <v>0</v>
      </c>
      <c r="AD49" s="43"/>
      <c r="AE49" s="43">
        <v>0</v>
      </c>
      <c r="AF49" s="43">
        <v>0</v>
      </c>
      <c r="AG49" s="43">
        <v>0</v>
      </c>
      <c r="AH49" s="43">
        <v>0</v>
      </c>
      <c r="AI49" s="43">
        <v>0</v>
      </c>
      <c r="AJ49" s="43">
        <v>0</v>
      </c>
      <c r="AK49" s="43">
        <v>0</v>
      </c>
      <c r="AL49" s="47">
        <f>SUMIF(結果貼付!$A:$A,コンシューマー!B49,結果貼付!$D:$D)</f>
        <v>0</v>
      </c>
      <c r="AM49" s="47">
        <f t="shared" si="30"/>
        <v>0</v>
      </c>
      <c r="AN49" s="47">
        <f>AM49 - _xlfn.XLOOKUP(B49, コマーシャル!$B:$B, コマーシャル!$AJ:$AJ, 0)</f>
        <v>0</v>
      </c>
      <c r="AO49" s="46"/>
      <c r="AP49" s="46"/>
      <c r="AQ49" s="46"/>
      <c r="AR49" s="46"/>
      <c r="AS49" s="46"/>
      <c r="AT49" s="46"/>
      <c r="AU49" s="11" t="s">
        <v>365</v>
      </c>
    </row>
    <row r="50" spans="1:52" outlineLevel="1">
      <c r="A50" s="97" t="str">
        <f>IFERROR(IF(MATCH($B50,全体!G:G,0),"Y"),"-")</f>
        <v>Y</v>
      </c>
      <c r="B50" s="3" t="s">
        <v>368</v>
      </c>
      <c r="C50" s="41"/>
      <c r="D50" s="48"/>
      <c r="E50" s="48"/>
      <c r="F50" s="48"/>
      <c r="G50" s="48"/>
      <c r="H50" s="48"/>
      <c r="I50" s="44">
        <v>1</v>
      </c>
      <c r="J50" s="44">
        <v>0</v>
      </c>
      <c r="K50" s="44">
        <v>6</v>
      </c>
      <c r="L50" s="44">
        <v>0</v>
      </c>
      <c r="M50" s="44">
        <v>2</v>
      </c>
      <c r="N50" s="44">
        <v>2</v>
      </c>
      <c r="O50" s="44">
        <v>2</v>
      </c>
      <c r="P50" s="44">
        <v>3</v>
      </c>
      <c r="Q50" s="44">
        <v>3</v>
      </c>
      <c r="R50" s="44">
        <v>9</v>
      </c>
      <c r="S50" s="44">
        <v>11</v>
      </c>
      <c r="T50" s="44">
        <v>4</v>
      </c>
      <c r="U50" s="43">
        <v>9</v>
      </c>
      <c r="V50" s="43">
        <v>3</v>
      </c>
      <c r="W50" s="43">
        <v>17</v>
      </c>
      <c r="X50" s="43">
        <v>3</v>
      </c>
      <c r="Y50" s="43">
        <v>8</v>
      </c>
      <c r="Z50" s="43">
        <v>4</v>
      </c>
      <c r="AA50" s="43">
        <v>17</v>
      </c>
      <c r="AB50" s="43">
        <v>9</v>
      </c>
      <c r="AC50" s="43">
        <v>11</v>
      </c>
      <c r="AD50" s="43"/>
      <c r="AE50" s="43">
        <v>3</v>
      </c>
      <c r="AF50" s="43">
        <v>3</v>
      </c>
      <c r="AG50" s="43">
        <v>0</v>
      </c>
      <c r="AH50" s="43">
        <v>0</v>
      </c>
      <c r="AI50" s="43">
        <v>0</v>
      </c>
      <c r="AJ50" s="43">
        <v>0</v>
      </c>
      <c r="AK50" s="43">
        <v>0</v>
      </c>
      <c r="AL50" s="47">
        <f>SUMIF(結果貼付!$A:$A,コンシューマー!B50,結果貼付!$D:$D)</f>
        <v>0</v>
      </c>
      <c r="AM50" s="47">
        <f t="shared" si="30"/>
        <v>0</v>
      </c>
      <c r="AN50" s="47">
        <f>AM50 - _xlfn.XLOOKUP(B50, コマーシャル!$B:$B, コマーシャル!$AJ:$AJ, 0)</f>
        <v>0</v>
      </c>
      <c r="AO50" s="46"/>
      <c r="AP50" s="46"/>
      <c r="AQ50" s="46"/>
      <c r="AR50" s="46"/>
      <c r="AS50" s="46"/>
      <c r="AT50" s="46"/>
      <c r="AU50" s="11" t="s">
        <v>365</v>
      </c>
    </row>
    <row r="51" spans="1:52" outlineLevel="1">
      <c r="A51" s="97" t="str">
        <f>IFERROR(IF(MATCH($B51,全体!G:G,0),"Y"),"-")</f>
        <v>Y</v>
      </c>
      <c r="B51" s="3" t="s">
        <v>117</v>
      </c>
      <c r="C51" s="41"/>
      <c r="D51" s="48"/>
      <c r="E51" s="48"/>
      <c r="F51" s="48"/>
      <c r="G51" s="48"/>
      <c r="H51" s="48"/>
      <c r="I51" s="44">
        <v>0</v>
      </c>
      <c r="J51" s="44">
        <v>0</v>
      </c>
      <c r="K51" s="44">
        <v>0</v>
      </c>
      <c r="L51" s="44">
        <v>0</v>
      </c>
      <c r="M51" s="44">
        <v>0</v>
      </c>
      <c r="N51" s="44">
        <v>0</v>
      </c>
      <c r="O51" s="44">
        <v>0</v>
      </c>
      <c r="P51" s="44">
        <v>0</v>
      </c>
      <c r="Q51" s="44">
        <v>0</v>
      </c>
      <c r="R51" s="44">
        <v>0</v>
      </c>
      <c r="S51" s="44">
        <v>1</v>
      </c>
      <c r="T51" s="44">
        <v>0</v>
      </c>
      <c r="U51" s="43">
        <v>0</v>
      </c>
      <c r="V51" s="43">
        <v>0</v>
      </c>
      <c r="W51" s="43">
        <v>5</v>
      </c>
      <c r="X51" s="43">
        <v>0</v>
      </c>
      <c r="Y51" s="43">
        <v>0</v>
      </c>
      <c r="Z51" s="43">
        <v>0</v>
      </c>
      <c r="AA51" s="43">
        <v>0</v>
      </c>
      <c r="AB51" s="43">
        <v>0</v>
      </c>
      <c r="AC51" s="43">
        <v>0</v>
      </c>
      <c r="AD51" s="43"/>
      <c r="AE51" s="43">
        <v>0</v>
      </c>
      <c r="AF51" s="43">
        <v>0</v>
      </c>
      <c r="AG51" s="43">
        <v>0</v>
      </c>
      <c r="AH51" s="43">
        <v>0</v>
      </c>
      <c r="AI51" s="43">
        <v>0</v>
      </c>
      <c r="AJ51" s="43">
        <v>0</v>
      </c>
      <c r="AK51" s="43">
        <v>0</v>
      </c>
      <c r="AL51" s="47">
        <f>SUMIF(結果貼付!$A:$A,コンシューマー!B51,結果貼付!$D:$D)</f>
        <v>0</v>
      </c>
      <c r="AM51" s="47">
        <f t="shared" si="30"/>
        <v>0</v>
      </c>
      <c r="AN51" s="47">
        <f>AM51 - _xlfn.XLOOKUP(B51, コマーシャル!$B:$B, コマーシャル!$AJ:$AJ, 0)</f>
        <v>0</v>
      </c>
      <c r="AO51" s="46"/>
      <c r="AP51" s="46"/>
      <c r="AQ51" s="46"/>
      <c r="AR51" s="46"/>
      <c r="AS51" s="46"/>
      <c r="AT51" s="46"/>
      <c r="AU51" s="11" t="s">
        <v>365</v>
      </c>
    </row>
    <row r="52" spans="1:52" outlineLevel="1">
      <c r="A52" s="97" t="str">
        <f>IFERROR(IF(MATCH($B52,全体!G:G,0),"Y"),"-")</f>
        <v>Y</v>
      </c>
      <c r="B52" s="3" t="s">
        <v>118</v>
      </c>
      <c r="C52" s="41"/>
      <c r="D52" s="48"/>
      <c r="E52" s="48"/>
      <c r="F52" s="48"/>
      <c r="G52" s="48"/>
      <c r="H52" s="48"/>
      <c r="I52" s="44">
        <v>0</v>
      </c>
      <c r="J52" s="44">
        <v>0</v>
      </c>
      <c r="K52" s="44">
        <v>0</v>
      </c>
      <c r="L52" s="44">
        <v>0</v>
      </c>
      <c r="M52" s="44">
        <v>0</v>
      </c>
      <c r="N52" s="44">
        <v>0</v>
      </c>
      <c r="O52" s="44">
        <v>1</v>
      </c>
      <c r="P52" s="44">
        <v>1</v>
      </c>
      <c r="Q52" s="44">
        <v>5</v>
      </c>
      <c r="R52" s="44">
        <v>21</v>
      </c>
      <c r="S52" s="44">
        <v>3</v>
      </c>
      <c r="T52" s="44">
        <v>29</v>
      </c>
      <c r="U52" s="43">
        <v>6</v>
      </c>
      <c r="V52" s="43">
        <v>8</v>
      </c>
      <c r="W52" s="43">
        <v>44</v>
      </c>
      <c r="X52" s="43">
        <v>39</v>
      </c>
      <c r="Y52" s="43">
        <v>19</v>
      </c>
      <c r="Z52" s="43">
        <v>6</v>
      </c>
      <c r="AA52" s="43">
        <v>29</v>
      </c>
      <c r="AB52" s="43">
        <v>11</v>
      </c>
      <c r="AC52" s="43">
        <v>0</v>
      </c>
      <c r="AD52" s="43"/>
      <c r="AE52" s="43">
        <v>10</v>
      </c>
      <c r="AF52" s="43">
        <v>0</v>
      </c>
      <c r="AG52" s="43">
        <v>0</v>
      </c>
      <c r="AH52" s="43">
        <v>0</v>
      </c>
      <c r="AI52" s="43">
        <v>0</v>
      </c>
      <c r="AJ52" s="43">
        <v>1</v>
      </c>
      <c r="AK52" s="43">
        <v>1</v>
      </c>
      <c r="AL52" s="47">
        <f>SUMIF(結果貼付!$A:$A,コンシューマー!B52,結果貼付!$D:$D)</f>
        <v>4</v>
      </c>
      <c r="AM52" s="47">
        <f t="shared" si="30"/>
        <v>8.5714285714285712</v>
      </c>
      <c r="AN52" s="47">
        <f>AM52 - _xlfn.XLOOKUP(B52, コマーシャル!$B:$B, コマーシャル!$AJ:$AJ, 0)</f>
        <v>1.0714285714285712</v>
      </c>
      <c r="AO52" s="46"/>
      <c r="AP52" s="46"/>
      <c r="AQ52" s="46"/>
      <c r="AR52" s="46"/>
      <c r="AS52" s="46"/>
      <c r="AT52" s="46"/>
      <c r="AU52" s="11" t="s">
        <v>365</v>
      </c>
    </row>
    <row r="53" spans="1:52" outlineLevel="1">
      <c r="A53" s="97" t="str">
        <f>IFERROR(IF(MATCH($B53,全体!G:G,0),"Y"),"-")</f>
        <v>Y</v>
      </c>
      <c r="B53" s="16" t="s">
        <v>119</v>
      </c>
      <c r="C53" s="41"/>
      <c r="D53" s="43">
        <v>0</v>
      </c>
      <c r="E53" s="43">
        <v>0</v>
      </c>
      <c r="F53" s="43">
        <v>0</v>
      </c>
      <c r="G53" s="43">
        <v>0</v>
      </c>
      <c r="H53" s="43">
        <v>0</v>
      </c>
      <c r="I53" s="43">
        <v>1</v>
      </c>
      <c r="J53" s="43">
        <v>0</v>
      </c>
      <c r="K53" s="43">
        <v>0</v>
      </c>
      <c r="L53" s="43">
        <v>0</v>
      </c>
      <c r="M53" s="43">
        <v>0</v>
      </c>
      <c r="N53" s="43">
        <v>0</v>
      </c>
      <c r="O53" s="43">
        <v>0</v>
      </c>
      <c r="P53" s="43">
        <v>0</v>
      </c>
      <c r="Q53" s="43">
        <v>1</v>
      </c>
      <c r="R53" s="43">
        <v>0</v>
      </c>
      <c r="S53" s="43">
        <v>0</v>
      </c>
      <c r="T53" s="43">
        <v>0</v>
      </c>
      <c r="U53" s="43">
        <v>0</v>
      </c>
      <c r="V53" s="43">
        <v>0</v>
      </c>
      <c r="W53" s="43">
        <v>0</v>
      </c>
      <c r="X53" s="43">
        <v>0</v>
      </c>
      <c r="Y53" s="43">
        <v>0</v>
      </c>
      <c r="Z53" s="43">
        <v>0</v>
      </c>
      <c r="AA53" s="43">
        <v>0</v>
      </c>
      <c r="AB53" s="43">
        <v>0</v>
      </c>
      <c r="AC53" s="43">
        <v>0</v>
      </c>
      <c r="AD53" s="43"/>
      <c r="AE53" s="43">
        <v>0</v>
      </c>
      <c r="AF53" s="43">
        <v>0</v>
      </c>
      <c r="AG53" s="43">
        <v>0</v>
      </c>
      <c r="AH53" s="43">
        <v>0</v>
      </c>
      <c r="AI53" s="43">
        <v>0</v>
      </c>
      <c r="AJ53" s="43">
        <v>0</v>
      </c>
      <c r="AK53" s="43">
        <v>0</v>
      </c>
      <c r="AL53" s="47">
        <f>SUMIF(結果貼付!$A:$A,コンシューマー!B53,結果貼付!$D:$D)</f>
        <v>0</v>
      </c>
      <c r="AM53" s="43">
        <f t="shared" si="30"/>
        <v>0</v>
      </c>
      <c r="AN53" s="47">
        <f>AM53 - _xlfn.XLOOKUP(B53, コマーシャル!$B:$B, コマーシャル!$AJ:$AJ, 0)</f>
        <v>0</v>
      </c>
      <c r="AO53" s="46"/>
      <c r="AP53" s="46"/>
      <c r="AQ53" s="46"/>
      <c r="AR53" s="46"/>
      <c r="AS53" s="46"/>
      <c r="AT53" s="46"/>
      <c r="AU53" s="11" t="s">
        <v>365</v>
      </c>
    </row>
    <row r="54" spans="1:52" outlineLevel="1">
      <c r="A54" s="97" t="str">
        <f>IFERROR(IF(MATCH($B54,全体!G:G,0),"Y"),"-")</f>
        <v>Y</v>
      </c>
      <c r="B54" s="3" t="s">
        <v>120</v>
      </c>
      <c r="C54" s="41"/>
      <c r="D54" s="43">
        <v>0</v>
      </c>
      <c r="E54" s="43">
        <v>0</v>
      </c>
      <c r="F54" s="43">
        <v>0</v>
      </c>
      <c r="G54" s="43">
        <v>0</v>
      </c>
      <c r="H54" s="43">
        <v>0</v>
      </c>
      <c r="I54" s="43">
        <v>0</v>
      </c>
      <c r="J54" s="43">
        <v>1</v>
      </c>
      <c r="K54" s="43">
        <v>1</v>
      </c>
      <c r="L54" s="43">
        <v>1</v>
      </c>
      <c r="M54" s="43">
        <v>0</v>
      </c>
      <c r="N54" s="43">
        <v>0</v>
      </c>
      <c r="O54" s="43">
        <v>0</v>
      </c>
      <c r="P54" s="43">
        <v>0</v>
      </c>
      <c r="Q54" s="43">
        <v>0</v>
      </c>
      <c r="R54" s="43">
        <v>0</v>
      </c>
      <c r="S54" s="43">
        <v>0</v>
      </c>
      <c r="T54" s="43">
        <v>0</v>
      </c>
      <c r="U54" s="43">
        <v>0</v>
      </c>
      <c r="V54" s="43">
        <v>0</v>
      </c>
      <c r="W54" s="43">
        <v>1</v>
      </c>
      <c r="X54" s="43">
        <v>0</v>
      </c>
      <c r="Y54" s="43">
        <v>0</v>
      </c>
      <c r="Z54" s="43">
        <v>0</v>
      </c>
      <c r="AA54" s="43">
        <v>0</v>
      </c>
      <c r="AB54" s="43">
        <v>0</v>
      </c>
      <c r="AC54" s="43">
        <v>0</v>
      </c>
      <c r="AD54" s="43"/>
      <c r="AE54" s="43">
        <v>0</v>
      </c>
      <c r="AF54" s="43">
        <v>0</v>
      </c>
      <c r="AG54" s="43">
        <v>0</v>
      </c>
      <c r="AH54" s="43">
        <v>0</v>
      </c>
      <c r="AI54" s="43">
        <v>0</v>
      </c>
      <c r="AJ54" s="43">
        <v>0</v>
      </c>
      <c r="AK54" s="43">
        <v>0</v>
      </c>
      <c r="AL54" s="47">
        <f>SUMIF(結果貼付!$A:$A,コンシューマー!B54,結果貼付!$D:$D)</f>
        <v>0</v>
      </c>
      <c r="AM54" s="43">
        <f t="shared" si="30"/>
        <v>0</v>
      </c>
      <c r="AN54" s="47">
        <f>AM54 - _xlfn.XLOOKUP(B54, コマーシャル!$B:$B, コマーシャル!$AJ:$AJ, 0)</f>
        <v>0</v>
      </c>
      <c r="AO54" s="46"/>
      <c r="AP54" s="46"/>
      <c r="AQ54" s="46"/>
      <c r="AR54" s="46"/>
      <c r="AS54" s="46"/>
      <c r="AT54" s="46"/>
      <c r="AU54" s="11" t="s">
        <v>365</v>
      </c>
    </row>
    <row r="55" spans="1:52" outlineLevel="1">
      <c r="A55" s="97" t="str">
        <f>IFERROR(IF(MATCH($B55,全体!G:G,0),"Y"),"-")</f>
        <v>Y</v>
      </c>
      <c r="B55" s="3" t="s">
        <v>121</v>
      </c>
      <c r="C55" s="41"/>
      <c r="D55" s="43">
        <v>0</v>
      </c>
      <c r="E55" s="43">
        <v>0</v>
      </c>
      <c r="F55" s="43">
        <v>0</v>
      </c>
      <c r="G55" s="43">
        <v>0</v>
      </c>
      <c r="H55" s="43">
        <v>0</v>
      </c>
      <c r="I55" s="43">
        <v>0</v>
      </c>
      <c r="J55" s="43">
        <v>1</v>
      </c>
      <c r="K55" s="43">
        <v>3</v>
      </c>
      <c r="L55" s="43">
        <v>1</v>
      </c>
      <c r="M55" s="43">
        <v>1</v>
      </c>
      <c r="N55" s="43">
        <v>0</v>
      </c>
      <c r="O55" s="43">
        <v>3</v>
      </c>
      <c r="P55" s="43">
        <v>1</v>
      </c>
      <c r="Q55" s="43">
        <v>2</v>
      </c>
      <c r="R55" s="43">
        <v>0</v>
      </c>
      <c r="S55" s="43">
        <v>1</v>
      </c>
      <c r="T55" s="43">
        <v>2</v>
      </c>
      <c r="U55" s="43">
        <v>3</v>
      </c>
      <c r="V55" s="43">
        <v>2</v>
      </c>
      <c r="W55" s="43">
        <v>3</v>
      </c>
      <c r="X55" s="43">
        <v>0</v>
      </c>
      <c r="Y55" s="43">
        <v>1</v>
      </c>
      <c r="Z55" s="43">
        <v>1</v>
      </c>
      <c r="AA55" s="43">
        <v>0</v>
      </c>
      <c r="AB55" s="43">
        <v>0</v>
      </c>
      <c r="AC55" s="43">
        <v>0</v>
      </c>
      <c r="AD55" s="43"/>
      <c r="AE55" s="43">
        <v>0</v>
      </c>
      <c r="AF55" s="43">
        <v>0</v>
      </c>
      <c r="AG55" s="43">
        <v>0</v>
      </c>
      <c r="AH55" s="43">
        <v>0</v>
      </c>
      <c r="AI55" s="43">
        <v>0</v>
      </c>
      <c r="AJ55" s="43">
        <v>0</v>
      </c>
      <c r="AK55" s="43">
        <v>0</v>
      </c>
      <c r="AL55" s="47">
        <f>SUMIF(結果貼付!$A:$A,コンシューマー!B55,結果貼付!$D:$D)</f>
        <v>0</v>
      </c>
      <c r="AM55" s="43">
        <f t="shared" si="30"/>
        <v>0</v>
      </c>
      <c r="AN55" s="47">
        <f>AM55 - _xlfn.XLOOKUP(B55, コマーシャル!$B:$B, コマーシャル!$AJ:$AJ, 0)</f>
        <v>0</v>
      </c>
      <c r="AO55" s="46"/>
      <c r="AP55" s="46"/>
      <c r="AQ55" s="46"/>
      <c r="AR55" s="46"/>
      <c r="AS55" s="46"/>
      <c r="AT55" s="46"/>
      <c r="AU55" s="11" t="s">
        <v>365</v>
      </c>
    </row>
    <row r="56" spans="1:52" outlineLevel="1">
      <c r="A56" s="97" t="str">
        <f>IFERROR(IF(MATCH($B56,全体!G:G,0),"Y"),"-")</f>
        <v>Y</v>
      </c>
      <c r="B56" s="3" t="s">
        <v>122</v>
      </c>
      <c r="C56" s="41"/>
      <c r="D56" s="43">
        <v>0</v>
      </c>
      <c r="E56" s="43">
        <v>1</v>
      </c>
      <c r="F56" s="43">
        <v>2</v>
      </c>
      <c r="G56" s="43">
        <v>0</v>
      </c>
      <c r="H56" s="43">
        <v>1</v>
      </c>
      <c r="I56" s="43">
        <v>3</v>
      </c>
      <c r="J56" s="43">
        <v>4</v>
      </c>
      <c r="K56" s="43">
        <v>10</v>
      </c>
      <c r="L56" s="43">
        <v>2</v>
      </c>
      <c r="M56" s="43">
        <v>1</v>
      </c>
      <c r="N56" s="43">
        <v>3</v>
      </c>
      <c r="O56" s="43">
        <v>1</v>
      </c>
      <c r="P56" s="43">
        <v>3</v>
      </c>
      <c r="Q56" s="43">
        <v>2</v>
      </c>
      <c r="R56" s="43">
        <v>0</v>
      </c>
      <c r="S56" s="43">
        <v>0</v>
      </c>
      <c r="T56" s="43">
        <v>1</v>
      </c>
      <c r="U56" s="43">
        <v>0</v>
      </c>
      <c r="V56" s="43">
        <v>0</v>
      </c>
      <c r="W56" s="43">
        <v>0</v>
      </c>
      <c r="X56" s="43">
        <v>0</v>
      </c>
      <c r="Y56" s="43">
        <v>0</v>
      </c>
      <c r="Z56" s="43">
        <v>0</v>
      </c>
      <c r="AA56" s="43">
        <v>0</v>
      </c>
      <c r="AB56" s="43">
        <v>0</v>
      </c>
      <c r="AC56" s="43">
        <v>0</v>
      </c>
      <c r="AD56" s="43"/>
      <c r="AE56" s="43">
        <v>0</v>
      </c>
      <c r="AF56" s="43">
        <v>0</v>
      </c>
      <c r="AG56" s="43">
        <v>0</v>
      </c>
      <c r="AH56" s="43">
        <v>0</v>
      </c>
      <c r="AI56" s="43">
        <v>0</v>
      </c>
      <c r="AJ56" s="43">
        <v>0</v>
      </c>
      <c r="AK56" s="43">
        <v>0</v>
      </c>
      <c r="AL56" s="47">
        <f>SUMIF(結果貼付!$A:$A,コンシューマー!B56,結果貼付!$D:$D)</f>
        <v>0</v>
      </c>
      <c r="AM56" s="47">
        <f t="shared" si="30"/>
        <v>0</v>
      </c>
      <c r="AN56" s="47">
        <f>AM56 - _xlfn.XLOOKUP(B56, コマーシャル!$B:$B, コマーシャル!$AJ:$AJ, 0)</f>
        <v>0</v>
      </c>
      <c r="AO56" s="46"/>
      <c r="AP56" s="46"/>
      <c r="AQ56" s="46"/>
      <c r="AR56" s="46"/>
      <c r="AS56" s="46"/>
      <c r="AT56" s="46"/>
      <c r="AU56" s="11" t="s">
        <v>365</v>
      </c>
    </row>
    <row r="57" spans="1:52" outlineLevel="1">
      <c r="A57" s="97" t="str">
        <f>IFERROR(IF(MATCH($B57,全体!G:G,0),"Y"),"-")</f>
        <v>Y</v>
      </c>
      <c r="B57" s="3" t="s">
        <v>123</v>
      </c>
      <c r="C57" s="41"/>
      <c r="D57" s="41">
        <v>5</v>
      </c>
      <c r="E57" s="41">
        <v>10</v>
      </c>
      <c r="F57" s="41">
        <v>5</v>
      </c>
      <c r="G57" s="41">
        <v>3</v>
      </c>
      <c r="H57" s="41">
        <v>7</v>
      </c>
      <c r="I57" s="41">
        <v>11</v>
      </c>
      <c r="J57" s="41">
        <v>7</v>
      </c>
      <c r="K57" s="41">
        <v>23</v>
      </c>
      <c r="L57" s="41">
        <v>8</v>
      </c>
      <c r="M57" s="41">
        <v>4</v>
      </c>
      <c r="N57" s="41">
        <v>8</v>
      </c>
      <c r="O57" s="41">
        <v>2</v>
      </c>
      <c r="P57" s="43">
        <v>1</v>
      </c>
      <c r="Q57" s="43">
        <v>6</v>
      </c>
      <c r="R57" s="43">
        <v>3</v>
      </c>
      <c r="S57" s="43">
        <v>0</v>
      </c>
      <c r="T57" s="43">
        <v>0</v>
      </c>
      <c r="U57" s="43">
        <v>0</v>
      </c>
      <c r="V57" s="43">
        <v>0</v>
      </c>
      <c r="W57" s="43">
        <v>0</v>
      </c>
      <c r="X57" s="43">
        <v>0</v>
      </c>
      <c r="Y57" s="43">
        <v>0</v>
      </c>
      <c r="Z57" s="43">
        <v>0</v>
      </c>
      <c r="AA57" s="43">
        <v>0</v>
      </c>
      <c r="AB57" s="43">
        <v>0</v>
      </c>
      <c r="AC57" s="43">
        <v>0</v>
      </c>
      <c r="AD57" s="43"/>
      <c r="AE57" s="43">
        <v>0</v>
      </c>
      <c r="AF57" s="43">
        <v>0</v>
      </c>
      <c r="AG57" s="43">
        <v>0</v>
      </c>
      <c r="AH57" s="43">
        <v>0</v>
      </c>
      <c r="AI57" s="43">
        <v>0</v>
      </c>
      <c r="AJ57" s="43">
        <v>0</v>
      </c>
      <c r="AK57" s="43">
        <v>0</v>
      </c>
      <c r="AL57" s="47">
        <f>SUMIF(結果貼付!$A:$A,コンシューマー!B57,結果貼付!$D:$D)</f>
        <v>0</v>
      </c>
      <c r="AM57" s="43">
        <f t="shared" si="30"/>
        <v>0</v>
      </c>
      <c r="AN57" s="47">
        <f>AM57 - _xlfn.XLOOKUP(B57, コマーシャル!$B:$B, コマーシャル!$AJ:$AJ, 0)</f>
        <v>0</v>
      </c>
      <c r="AO57" s="46"/>
      <c r="AP57" s="46"/>
      <c r="AQ57" s="46"/>
      <c r="AR57" s="46"/>
      <c r="AS57" s="46"/>
      <c r="AT57" s="46"/>
      <c r="AU57" s="11" t="s">
        <v>365</v>
      </c>
    </row>
    <row r="58" spans="1:52" outlineLevel="1">
      <c r="A58" s="97" t="str">
        <f>IFERROR(IF(MATCH($B58,全体!G:G,0),"Y"),"-")</f>
        <v>Y</v>
      </c>
      <c r="B58" s="3" t="s">
        <v>124</v>
      </c>
      <c r="C58" s="41"/>
      <c r="D58" s="46"/>
      <c r="E58" s="46"/>
      <c r="F58" s="46"/>
      <c r="G58" s="46"/>
      <c r="H58" s="46"/>
      <c r="I58" s="46"/>
      <c r="J58" s="46"/>
      <c r="K58" s="46"/>
      <c r="L58" s="46"/>
      <c r="M58" s="46"/>
      <c r="N58" s="46"/>
      <c r="O58" s="46"/>
      <c r="P58" s="43">
        <v>0</v>
      </c>
      <c r="Q58" s="43">
        <v>1</v>
      </c>
      <c r="R58" s="43">
        <v>2</v>
      </c>
      <c r="S58" s="43">
        <v>7</v>
      </c>
      <c r="T58" s="43">
        <v>3</v>
      </c>
      <c r="U58" s="43">
        <v>8</v>
      </c>
      <c r="V58" s="43">
        <v>43</v>
      </c>
      <c r="W58" s="43">
        <v>6</v>
      </c>
      <c r="X58" s="43">
        <v>66</v>
      </c>
      <c r="Y58" s="43">
        <v>16</v>
      </c>
      <c r="Z58" s="43">
        <v>17</v>
      </c>
      <c r="AA58" s="43">
        <v>32</v>
      </c>
      <c r="AB58" s="43">
        <v>10</v>
      </c>
      <c r="AC58" s="43">
        <v>0</v>
      </c>
      <c r="AD58" s="43"/>
      <c r="AE58" s="43">
        <v>2</v>
      </c>
      <c r="AF58" s="43">
        <v>4</v>
      </c>
      <c r="AG58" s="43">
        <v>0</v>
      </c>
      <c r="AH58" s="43">
        <v>0</v>
      </c>
      <c r="AI58" s="43">
        <v>1</v>
      </c>
      <c r="AJ58" s="43">
        <v>2</v>
      </c>
      <c r="AK58" s="43">
        <v>0</v>
      </c>
      <c r="AL58" s="47">
        <f>SUMIF(結果貼付!$A:$A,コンシューマー!B58,結果貼付!$D:$D)</f>
        <v>5</v>
      </c>
      <c r="AM58" s="43">
        <f t="shared" si="30"/>
        <v>10.714285714285715</v>
      </c>
      <c r="AN58" s="47">
        <f>AM58 - _xlfn.XLOOKUP(B58, コマーシャル!$B:$B, コマーシャル!$AJ:$AJ, 0)</f>
        <v>10.714285714285715</v>
      </c>
      <c r="AO58" s="46"/>
      <c r="AP58" s="46"/>
      <c r="AQ58" s="46"/>
      <c r="AR58" s="46"/>
      <c r="AS58" s="46"/>
      <c r="AT58" s="46"/>
      <c r="AU58" s="11" t="s">
        <v>365</v>
      </c>
    </row>
    <row r="59" spans="1:52" outlineLevel="1">
      <c r="A59" s="97" t="str">
        <f>IFERROR(IF(MATCH($B59,全体!G:G,0),"Y"),"-")</f>
        <v>Y</v>
      </c>
      <c r="B59" s="3" t="s">
        <v>125</v>
      </c>
      <c r="C59" s="41"/>
      <c r="D59" s="46"/>
      <c r="E59" s="46"/>
      <c r="F59" s="46"/>
      <c r="G59" s="46"/>
      <c r="H59" s="46"/>
      <c r="I59" s="46"/>
      <c r="J59" s="46"/>
      <c r="K59" s="46"/>
      <c r="L59" s="46"/>
      <c r="M59" s="46"/>
      <c r="N59" s="46"/>
      <c r="O59" s="46"/>
      <c r="P59" s="43">
        <v>2</v>
      </c>
      <c r="Q59" s="43">
        <v>1</v>
      </c>
      <c r="R59" s="43">
        <v>1</v>
      </c>
      <c r="S59" s="43">
        <v>2</v>
      </c>
      <c r="T59" s="43">
        <v>8</v>
      </c>
      <c r="U59" s="43">
        <v>102</v>
      </c>
      <c r="V59" s="43">
        <v>0</v>
      </c>
      <c r="W59" s="43">
        <v>300</v>
      </c>
      <c r="X59" s="43">
        <v>14</v>
      </c>
      <c r="Y59" s="43">
        <v>23</v>
      </c>
      <c r="Z59" s="43">
        <v>34</v>
      </c>
      <c r="AA59" s="43">
        <v>380</v>
      </c>
      <c r="AB59" s="43">
        <v>1</v>
      </c>
      <c r="AC59" s="43">
        <v>1</v>
      </c>
      <c r="AD59" s="43"/>
      <c r="AE59" s="43">
        <v>12</v>
      </c>
      <c r="AF59" s="43">
        <v>6</v>
      </c>
      <c r="AG59" s="43">
        <v>5</v>
      </c>
      <c r="AH59" s="43">
        <v>3</v>
      </c>
      <c r="AI59" s="43">
        <v>2</v>
      </c>
      <c r="AJ59" s="43">
        <v>1</v>
      </c>
      <c r="AK59" s="43">
        <v>3</v>
      </c>
      <c r="AL59" s="47">
        <f>SUMIF(結果貼付!$A:$A,コンシューマー!B59,結果貼付!$D:$D)</f>
        <v>2</v>
      </c>
      <c r="AM59" s="43">
        <f t="shared" si="30"/>
        <v>4.2857142857142856</v>
      </c>
      <c r="AN59" s="47">
        <f>AM59 - _xlfn.XLOOKUP(B59, コマーシャル!$B:$B, コマーシャル!$AJ:$AJ, 0)</f>
        <v>4.2857142857142856</v>
      </c>
      <c r="AO59" s="46"/>
      <c r="AP59" s="46"/>
      <c r="AQ59" s="46"/>
      <c r="AR59" s="46"/>
      <c r="AS59" s="46"/>
      <c r="AT59" s="46"/>
      <c r="AU59" s="11" t="s">
        <v>365</v>
      </c>
    </row>
    <row r="60" spans="1:52" ht="19.5" outlineLevel="1" thickBot="1">
      <c r="A60" s="97" t="str">
        <f>IFERROR(IF(MATCH($B60,全体!G:G,0),"Y"),"-")</f>
        <v>Y</v>
      </c>
      <c r="B60" s="15" t="s">
        <v>128</v>
      </c>
      <c r="C60" s="52"/>
      <c r="D60" s="114">
        <v>3</v>
      </c>
      <c r="E60" s="114">
        <v>6</v>
      </c>
      <c r="F60" s="114">
        <v>1</v>
      </c>
      <c r="G60" s="114">
        <v>6</v>
      </c>
      <c r="H60" s="114">
        <v>7</v>
      </c>
      <c r="I60" s="114">
        <v>2</v>
      </c>
      <c r="J60" s="114">
        <v>1</v>
      </c>
      <c r="K60" s="114">
        <v>16</v>
      </c>
      <c r="L60" s="114">
        <v>4</v>
      </c>
      <c r="M60" s="114">
        <v>0</v>
      </c>
      <c r="N60" s="114">
        <v>7</v>
      </c>
      <c r="O60" s="114">
        <v>4</v>
      </c>
      <c r="P60" s="114">
        <v>3</v>
      </c>
      <c r="Q60" s="114">
        <v>3</v>
      </c>
      <c r="R60" s="114">
        <v>2</v>
      </c>
      <c r="S60" s="114">
        <v>0</v>
      </c>
      <c r="T60" s="114">
        <v>0</v>
      </c>
      <c r="U60" s="114">
        <v>0</v>
      </c>
      <c r="V60" s="114">
        <v>0</v>
      </c>
      <c r="W60" s="114">
        <v>0</v>
      </c>
      <c r="X60" s="114">
        <v>0</v>
      </c>
      <c r="Y60" s="114">
        <v>0</v>
      </c>
      <c r="Z60" s="114">
        <v>0</v>
      </c>
      <c r="AA60" s="114">
        <v>0</v>
      </c>
      <c r="AB60" s="114">
        <v>0</v>
      </c>
      <c r="AC60" s="114">
        <v>0</v>
      </c>
      <c r="AD60" s="114"/>
      <c r="AE60" s="114">
        <v>0</v>
      </c>
      <c r="AF60" s="114">
        <v>0</v>
      </c>
      <c r="AG60" s="114">
        <v>0</v>
      </c>
      <c r="AH60" s="114">
        <v>0</v>
      </c>
      <c r="AI60" s="114">
        <v>0</v>
      </c>
      <c r="AJ60" s="114">
        <v>0</v>
      </c>
      <c r="AK60" s="114">
        <v>0</v>
      </c>
      <c r="AL60" s="89">
        <f>SUMIF(結果貼付!$A:$A,コンシューマー!B60,結果貼付!$D:$D)</f>
        <v>0</v>
      </c>
      <c r="AM60" s="114">
        <f t="shared" si="30"/>
        <v>0</v>
      </c>
      <c r="AN60" s="89">
        <f>AM60 - _xlfn.XLOOKUP(B60, コマーシャル!$B:$B, コマーシャル!$AJ:$AJ, 0)</f>
        <v>0</v>
      </c>
      <c r="AO60" s="58"/>
      <c r="AP60" s="58"/>
      <c r="AQ60" s="58"/>
      <c r="AR60" s="58"/>
      <c r="AS60" s="58"/>
      <c r="AT60" s="58"/>
      <c r="AU60" s="11" t="s">
        <v>365</v>
      </c>
    </row>
    <row r="61" spans="1:52" ht="19.5" thickTop="1">
      <c r="A61" s="60"/>
      <c r="B61" s="2" t="s">
        <v>129</v>
      </c>
      <c r="C61" s="53"/>
      <c r="D61" s="116">
        <v>17126</v>
      </c>
      <c r="E61" s="116">
        <v>14404</v>
      </c>
      <c r="F61" s="116">
        <v>11215</v>
      </c>
      <c r="G61" s="116">
        <v>13131</v>
      </c>
      <c r="H61" s="116">
        <v>17508</v>
      </c>
      <c r="I61" s="116">
        <v>18249</v>
      </c>
      <c r="J61" s="116">
        <v>14197</v>
      </c>
      <c r="K61" s="116">
        <v>14695</v>
      </c>
      <c r="L61" s="116">
        <v>13892</v>
      </c>
      <c r="M61" s="116">
        <v>11444</v>
      </c>
      <c r="N61" s="116">
        <v>12214</v>
      </c>
      <c r="O61" s="116">
        <v>16193</v>
      </c>
      <c r="P61" s="116">
        <v>10384</v>
      </c>
      <c r="Q61" s="116">
        <v>11285</v>
      </c>
      <c r="R61" s="116">
        <v>13602</v>
      </c>
      <c r="S61" s="116">
        <v>11433</v>
      </c>
      <c r="T61" s="116">
        <v>20413</v>
      </c>
      <c r="U61" s="116">
        <v>15673</v>
      </c>
      <c r="V61" s="116">
        <v>19439</v>
      </c>
      <c r="W61" s="116">
        <v>26418</v>
      </c>
      <c r="X61" s="116">
        <v>17055</v>
      </c>
      <c r="Y61" s="116">
        <v>12593</v>
      </c>
      <c r="Z61" s="116">
        <v>13316</v>
      </c>
      <c r="AA61" s="116">
        <v>17840</v>
      </c>
      <c r="AB61" s="116">
        <f t="shared" ref="AB61:AT61" si="42">SUM(AB18:AB60)</f>
        <v>12506</v>
      </c>
      <c r="AC61" s="116">
        <f t="shared" si="42"/>
        <v>11532</v>
      </c>
      <c r="AD61" s="116">
        <f t="shared" si="42"/>
        <v>13870.375939849624</v>
      </c>
      <c r="AE61" s="116">
        <f t="shared" si="42"/>
        <v>11068</v>
      </c>
      <c r="AF61" s="116">
        <f t="shared" si="42"/>
        <v>20446</v>
      </c>
      <c r="AG61" s="116">
        <f t="shared" si="42"/>
        <v>12199</v>
      </c>
      <c r="AH61" s="116">
        <f t="shared" si="42"/>
        <v>6403</v>
      </c>
      <c r="AI61" s="116">
        <f t="shared" si="42"/>
        <v>8023</v>
      </c>
      <c r="AJ61" s="116">
        <f t="shared" si="42"/>
        <v>8568</v>
      </c>
      <c r="AK61" s="116">
        <f t="shared" si="42"/>
        <v>9965</v>
      </c>
      <c r="AL61" s="116">
        <f t="shared" si="42"/>
        <v>3598</v>
      </c>
      <c r="AM61" s="116">
        <f t="shared" si="42"/>
        <v>7709.9999999999991</v>
      </c>
      <c r="AN61" s="116">
        <f t="shared" si="42"/>
        <v>7192.4999999999991</v>
      </c>
      <c r="AO61" s="116">
        <f t="shared" si="42"/>
        <v>9596.8552660566384</v>
      </c>
      <c r="AP61" s="116">
        <f t="shared" si="42"/>
        <v>11404.276047267964</v>
      </c>
      <c r="AQ61" s="116">
        <f t="shared" si="42"/>
        <v>9266.224450365884</v>
      </c>
      <c r="AR61" s="116">
        <f t="shared" si="42"/>
        <v>8916.0663898181429</v>
      </c>
      <c r="AS61" s="116">
        <f t="shared" si="42"/>
        <v>7850.6200956259991</v>
      </c>
      <c r="AT61" s="116">
        <f t="shared" si="42"/>
        <v>7779.9527531945732</v>
      </c>
    </row>
    <row r="62" spans="1:52" ht="19.5" thickBot="1">
      <c r="A62" s="60"/>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55"/>
      <c r="AP62" s="55"/>
      <c r="AQ62" s="55"/>
      <c r="AR62" s="55"/>
      <c r="AS62" s="55"/>
      <c r="AT62" s="55"/>
      <c r="AZ62" s="78"/>
    </row>
    <row r="63" spans="1:52" outlineLevel="1">
      <c r="A63" s="97" t="str">
        <f>IFERROR(IF(MATCH(名称読みかえ!$E108,全体!G:G,0),"Y"),"-")</f>
        <v>Y</v>
      </c>
      <c r="B63" s="351" t="s">
        <v>130</v>
      </c>
      <c r="C63" s="350"/>
      <c r="D63" s="335"/>
      <c r="E63" s="335"/>
      <c r="F63" s="335"/>
      <c r="G63" s="335"/>
      <c r="H63" s="335"/>
      <c r="I63" s="335"/>
      <c r="J63" s="335"/>
      <c r="K63" s="335"/>
      <c r="L63" s="335"/>
      <c r="M63" s="335"/>
      <c r="N63" s="335"/>
      <c r="O63" s="335"/>
      <c r="P63" s="335"/>
      <c r="Q63" s="335"/>
      <c r="R63" s="335"/>
      <c r="S63" s="335"/>
      <c r="T63" s="335"/>
      <c r="U63" s="335"/>
      <c r="V63" s="335"/>
      <c r="W63" s="335"/>
      <c r="X63" s="335"/>
      <c r="Y63" s="335"/>
      <c r="Z63" s="335"/>
      <c r="AA63" s="335"/>
      <c r="AB63" s="460">
        <v>0</v>
      </c>
      <c r="AC63" s="460">
        <v>0</v>
      </c>
      <c r="AD63" s="460"/>
      <c r="AE63" s="460">
        <v>0</v>
      </c>
      <c r="AF63" s="460">
        <v>0</v>
      </c>
      <c r="AG63" s="460">
        <v>0</v>
      </c>
      <c r="AH63" s="460">
        <v>0</v>
      </c>
      <c r="AI63" s="460">
        <v>1</v>
      </c>
      <c r="AJ63" s="460">
        <v>24</v>
      </c>
      <c r="AK63" s="460">
        <v>38</v>
      </c>
      <c r="AL63" s="43">
        <f>SUMIF(結果貼付!$A:$A,コンシューマー!$B63,結果貼付!$D:$D)</f>
        <v>16</v>
      </c>
      <c r="AM63" s="43">
        <f t="shared" ref="AM63:AM93" si="43">(AL63/AM$2)*AM$1</f>
        <v>34.285714285714285</v>
      </c>
      <c r="AN63" s="47">
        <f>AM63 - _xlfn.XLOOKUP(名称読みかえ!E108, コマーシャル!$B:$B, コマーシャル!$AJ:$AJ, 0)</f>
        <v>23.035714285714285</v>
      </c>
      <c r="AO63" s="474">
        <v>100</v>
      </c>
      <c r="AP63" s="45">
        <v>300</v>
      </c>
      <c r="AQ63" s="44">
        <f t="shared" ref="AQ63:AR65" si="44">IF(AQ$6="",AP63*AQ$4,AP63*AQ$6)</f>
        <v>254.23637787640322</v>
      </c>
      <c r="AR63" s="44">
        <f t="shared" si="44"/>
        <v>249.21269533435273</v>
      </c>
      <c r="AS63" s="44">
        <f t="shared" ref="AS63:AS65" si="45">IF(AS$6="",AR63*AS$4,AR63*AS$6)</f>
        <v>215.89079923917501</v>
      </c>
      <c r="AT63" s="44">
        <f t="shared" ref="AT63" si="46">IF(AT$6="",AS63*AT$4,AS63*AT$6)</f>
        <v>213.94622011710737</v>
      </c>
      <c r="AU63" s="78"/>
      <c r="AZ63" s="78"/>
    </row>
    <row r="64" spans="1:52" outlineLevel="1">
      <c r="A64" s="97" t="str">
        <f>IFERROR(IF(MATCH($B64,全体!G:G,0),"Y"),"-")</f>
        <v>Y</v>
      </c>
      <c r="B64" s="353" t="s">
        <v>369</v>
      </c>
      <c r="C64" s="350"/>
      <c r="D64" s="117"/>
      <c r="E64" s="117"/>
      <c r="F64" s="117"/>
      <c r="G64" s="117"/>
      <c r="H64" s="117"/>
      <c r="I64" s="117"/>
      <c r="J64" s="117"/>
      <c r="K64" s="117"/>
      <c r="L64" s="117"/>
      <c r="M64" s="117"/>
      <c r="N64" s="117"/>
      <c r="O64" s="117"/>
      <c r="P64" s="117"/>
      <c r="Q64" s="117"/>
      <c r="R64" s="117"/>
      <c r="S64" s="117">
        <v>55</v>
      </c>
      <c r="T64" s="117">
        <v>105</v>
      </c>
      <c r="U64" s="43">
        <v>98</v>
      </c>
      <c r="V64" s="43">
        <v>307</v>
      </c>
      <c r="W64" s="43">
        <v>454</v>
      </c>
      <c r="X64" s="43">
        <v>233</v>
      </c>
      <c r="Y64" s="43">
        <v>226</v>
      </c>
      <c r="Z64" s="43">
        <v>306</v>
      </c>
      <c r="AA64" s="43">
        <v>376</v>
      </c>
      <c r="AB64" s="43">
        <v>247</v>
      </c>
      <c r="AC64" s="43">
        <v>195</v>
      </c>
      <c r="AD64" s="43">
        <v>221</v>
      </c>
      <c r="AE64" s="43">
        <v>187</v>
      </c>
      <c r="AF64" s="43">
        <v>256</v>
      </c>
      <c r="AG64" s="43">
        <v>181</v>
      </c>
      <c r="AH64" s="43">
        <v>97</v>
      </c>
      <c r="AI64" s="43">
        <v>71</v>
      </c>
      <c r="AJ64" s="43">
        <v>101</v>
      </c>
      <c r="AK64" s="43">
        <v>107</v>
      </c>
      <c r="AL64" s="43">
        <f>SUMIF(結果貼付!$A:$A,コンシューマー!$B64,結果貼付!$D:$D)</f>
        <v>67</v>
      </c>
      <c r="AM64" s="43">
        <f t="shared" si="43"/>
        <v>143.57142857142856</v>
      </c>
      <c r="AN64" s="47">
        <f>AM64 - _xlfn.XLOOKUP(B64, コマーシャル!$B:$B, コマーシャル!$AJ:$AJ, 0)</f>
        <v>94.821428571428555</v>
      </c>
      <c r="AO64" s="45">
        <v>100</v>
      </c>
      <c r="AP64" s="44">
        <f>IF(AP$6="",AO64*AP$4,AO64*AP$6)</f>
        <v>120</v>
      </c>
      <c r="AQ64" s="44">
        <f t="shared" ref="AQ64:AQ65" si="47">IF(AQ$6="",AP64*AQ$4,AP64*AQ$6)</f>
        <v>101.69455115056128</v>
      </c>
      <c r="AR64" s="44">
        <f t="shared" si="44"/>
        <v>99.685078133741087</v>
      </c>
      <c r="AS64" s="44">
        <f t="shared" si="45"/>
        <v>86.35631969567001</v>
      </c>
      <c r="AT64" s="44">
        <f t="shared" ref="AT64" si="48">IF(AT$6="",AS64*AT$4,AS64*AT$6)</f>
        <v>85.578488046842949</v>
      </c>
      <c r="AU64" s="78" t="s">
        <v>370</v>
      </c>
    </row>
    <row r="65" spans="1:47" outlineLevel="1">
      <c r="A65" s="97" t="str">
        <f>IFERROR(IF(MATCH($B65,全体!G:G,0),"Y"),"-")</f>
        <v>Y</v>
      </c>
      <c r="B65" s="353" t="s">
        <v>371</v>
      </c>
      <c r="C65" s="350"/>
      <c r="D65" s="117"/>
      <c r="E65" s="117"/>
      <c r="F65" s="117"/>
      <c r="G65" s="117"/>
      <c r="H65" s="117"/>
      <c r="I65" s="117"/>
      <c r="J65" s="117"/>
      <c r="K65" s="117"/>
      <c r="L65" s="117"/>
      <c r="M65" s="117"/>
      <c r="N65" s="117"/>
      <c r="O65" s="117"/>
      <c r="P65" s="117"/>
      <c r="Q65" s="117"/>
      <c r="R65" s="117"/>
      <c r="S65" s="117">
        <v>0</v>
      </c>
      <c r="T65" s="117">
        <v>0</v>
      </c>
      <c r="U65" s="43">
        <v>0</v>
      </c>
      <c r="V65" s="43">
        <v>0</v>
      </c>
      <c r="W65" s="43">
        <v>37</v>
      </c>
      <c r="X65" s="43">
        <v>61</v>
      </c>
      <c r="Y65" s="43">
        <v>118</v>
      </c>
      <c r="Z65" s="43">
        <v>100</v>
      </c>
      <c r="AA65" s="43">
        <v>169</v>
      </c>
      <c r="AB65" s="43">
        <v>152</v>
      </c>
      <c r="AC65" s="43">
        <v>94</v>
      </c>
      <c r="AD65" s="43">
        <v>38</v>
      </c>
      <c r="AE65" s="43">
        <v>15</v>
      </c>
      <c r="AF65" s="43">
        <v>22</v>
      </c>
      <c r="AG65" s="43">
        <v>17</v>
      </c>
      <c r="AH65" s="43">
        <v>11</v>
      </c>
      <c r="AI65" s="43">
        <v>12</v>
      </c>
      <c r="AJ65" s="43">
        <v>7</v>
      </c>
      <c r="AK65" s="43">
        <v>3</v>
      </c>
      <c r="AL65" s="43">
        <f>SUMIF(結果貼付!$A:$A,コンシューマー!$B65,結果貼付!$D:$D)</f>
        <v>14</v>
      </c>
      <c r="AM65" s="43">
        <f t="shared" si="43"/>
        <v>30</v>
      </c>
      <c r="AN65" s="47">
        <f>AM65 - _xlfn.XLOOKUP(B65, コマーシャル!$B:$B, コマーシャル!$AJ:$AJ, 0)</f>
        <v>-3.75</v>
      </c>
      <c r="AO65" s="44">
        <v>3.3925397470999696</v>
      </c>
      <c r="AP65" s="44">
        <f>IF(AP$6="",AO65*AP$4,AO65*AP$6)</f>
        <v>4.0710476965199636</v>
      </c>
      <c r="AQ65" s="44">
        <f t="shared" si="47"/>
        <v>3.4500280684177014</v>
      </c>
      <c r="AR65" s="44">
        <f t="shared" si="44"/>
        <v>3.3818558976148272</v>
      </c>
      <c r="AS65" s="44">
        <f t="shared" si="45"/>
        <v>2.9296724698083247</v>
      </c>
      <c r="AT65" s="44">
        <f t="shared" ref="AT65" si="49">IF(AT$6="",AS65*AT$4,AS65*AT$6)</f>
        <v>2.9032842219563437</v>
      </c>
      <c r="AU65" s="78"/>
    </row>
    <row r="66" spans="1:47" outlineLevel="1">
      <c r="A66" s="97" t="str">
        <f>IFERROR(IF(MATCH($B66,全体!G:G,0),"Y"),"-")</f>
        <v>Y</v>
      </c>
      <c r="B66" s="352" t="s">
        <v>372</v>
      </c>
      <c r="C66" s="350"/>
      <c r="D66" s="117"/>
      <c r="E66" s="117"/>
      <c r="F66" s="117"/>
      <c r="G66" s="117"/>
      <c r="H66" s="117"/>
      <c r="I66" s="117"/>
      <c r="J66" s="117"/>
      <c r="K66" s="117"/>
      <c r="L66" s="117"/>
      <c r="M66" s="117"/>
      <c r="N66" s="117"/>
      <c r="O66" s="117"/>
      <c r="P66" s="117"/>
      <c r="Q66" s="117"/>
      <c r="R66" s="117"/>
      <c r="S66" s="117">
        <v>0</v>
      </c>
      <c r="T66" s="117">
        <v>0</v>
      </c>
      <c r="U66" s="43">
        <v>0</v>
      </c>
      <c r="V66" s="43">
        <v>0</v>
      </c>
      <c r="W66" s="43">
        <v>0</v>
      </c>
      <c r="X66" s="43">
        <v>0</v>
      </c>
      <c r="Y66" s="43">
        <v>0</v>
      </c>
      <c r="Z66" s="43">
        <v>0</v>
      </c>
      <c r="AA66" s="43">
        <v>0</v>
      </c>
      <c r="AB66" s="43">
        <v>0</v>
      </c>
      <c r="AC66" s="43">
        <v>0</v>
      </c>
      <c r="AD66" s="43"/>
      <c r="AE66" s="43">
        <v>0</v>
      </c>
      <c r="AF66" s="43">
        <v>0</v>
      </c>
      <c r="AG66" s="43">
        <v>0</v>
      </c>
      <c r="AH66" s="43">
        <v>0</v>
      </c>
      <c r="AI66" s="43">
        <v>0</v>
      </c>
      <c r="AJ66" s="43">
        <v>0</v>
      </c>
      <c r="AK66" s="43">
        <v>0</v>
      </c>
      <c r="AL66" s="43">
        <f>SUMIF(結果貼付!$A:$A,コンシューマー!$B66,結果貼付!$D:$D)</f>
        <v>0</v>
      </c>
      <c r="AM66" s="43">
        <f t="shared" si="43"/>
        <v>0</v>
      </c>
      <c r="AN66" s="47">
        <f>AM66 - _xlfn.XLOOKUP(B66, コマーシャル!$B:$B, コマーシャル!$AJ:$AJ, 0)</f>
        <v>0</v>
      </c>
      <c r="AO66" s="46"/>
      <c r="AP66" s="46"/>
      <c r="AQ66" s="46"/>
      <c r="AR66" s="46"/>
      <c r="AS66" s="46"/>
      <c r="AT66" s="46"/>
      <c r="AU66" s="78"/>
    </row>
    <row r="67" spans="1:47" outlineLevel="1">
      <c r="A67" s="97" t="str">
        <f>IFERROR(IF(MATCH($B67,全体!G:G,0),"Y"),"-")</f>
        <v>Y</v>
      </c>
      <c r="B67" s="366" t="s">
        <v>373</v>
      </c>
      <c r="C67" s="350"/>
      <c r="D67" s="117"/>
      <c r="E67" s="117"/>
      <c r="F67" s="117"/>
      <c r="G67" s="117"/>
      <c r="H67" s="117"/>
      <c r="I67" s="117"/>
      <c r="J67" s="117"/>
      <c r="K67" s="117"/>
      <c r="L67" s="117"/>
      <c r="M67" s="117"/>
      <c r="N67" s="117"/>
      <c r="O67" s="117"/>
      <c r="P67" s="117"/>
      <c r="Q67" s="117"/>
      <c r="R67" s="117"/>
      <c r="S67" s="117">
        <v>71</v>
      </c>
      <c r="T67" s="117">
        <v>115</v>
      </c>
      <c r="U67" s="43">
        <v>90</v>
      </c>
      <c r="V67" s="43">
        <v>64</v>
      </c>
      <c r="W67" s="43">
        <v>104</v>
      </c>
      <c r="X67" s="43">
        <v>80</v>
      </c>
      <c r="Y67" s="43">
        <v>41</v>
      </c>
      <c r="Z67" s="43">
        <v>82</v>
      </c>
      <c r="AA67" s="43">
        <v>117</v>
      </c>
      <c r="AB67" s="43">
        <v>142</v>
      </c>
      <c r="AC67" s="43">
        <v>181</v>
      </c>
      <c r="AD67" s="43">
        <v>251</v>
      </c>
      <c r="AE67" s="43">
        <v>205</v>
      </c>
      <c r="AF67" s="43">
        <v>337</v>
      </c>
      <c r="AG67" s="43">
        <v>481</v>
      </c>
      <c r="AH67" s="43">
        <v>156</v>
      </c>
      <c r="AI67" s="43">
        <v>112</v>
      </c>
      <c r="AJ67" s="43">
        <v>144</v>
      </c>
      <c r="AK67" s="43">
        <v>69</v>
      </c>
      <c r="AL67" s="43">
        <f>SUMIF(結果貼付!$A:$A,コンシューマー!$B67,結果貼付!$D:$D)</f>
        <v>35</v>
      </c>
      <c r="AM67" s="43">
        <f t="shared" si="43"/>
        <v>75</v>
      </c>
      <c r="AN67" s="47">
        <f>AM67 - _xlfn.XLOOKUP(B67, コマーシャル!$B:$B, コマーシャル!$AJ:$AJ, 0)</f>
        <v>63.75</v>
      </c>
      <c r="AO67" s="45">
        <v>70</v>
      </c>
      <c r="AP67" s="46"/>
      <c r="AQ67" s="46"/>
      <c r="AR67" s="46"/>
      <c r="AS67" s="46"/>
      <c r="AT67" s="46"/>
      <c r="AU67" s="78"/>
    </row>
    <row r="68" spans="1:47" outlineLevel="1">
      <c r="A68" s="97" t="str">
        <f>IFERROR(IF(MATCH($B68,全体!G:G,0),"Y"),"-")</f>
        <v>Y</v>
      </c>
      <c r="B68" s="352" t="s">
        <v>374</v>
      </c>
      <c r="C68" s="350"/>
      <c r="D68" s="117"/>
      <c r="E68" s="117"/>
      <c r="F68" s="117"/>
      <c r="G68" s="117"/>
      <c r="H68" s="117"/>
      <c r="I68" s="117"/>
      <c r="J68" s="117"/>
      <c r="K68" s="117"/>
      <c r="L68" s="117"/>
      <c r="M68" s="117"/>
      <c r="N68" s="117"/>
      <c r="O68" s="117"/>
      <c r="P68" s="117"/>
      <c r="Q68" s="117"/>
      <c r="R68" s="117"/>
      <c r="S68" s="117">
        <v>12</v>
      </c>
      <c r="T68" s="117">
        <v>24</v>
      </c>
      <c r="U68" s="43">
        <v>16</v>
      </c>
      <c r="V68" s="43">
        <v>41</v>
      </c>
      <c r="W68" s="43">
        <v>47</v>
      </c>
      <c r="X68" s="43">
        <v>10</v>
      </c>
      <c r="Y68" s="43">
        <v>18</v>
      </c>
      <c r="Z68" s="43">
        <v>48</v>
      </c>
      <c r="AA68" s="43">
        <v>58</v>
      </c>
      <c r="AB68" s="43">
        <v>32</v>
      </c>
      <c r="AC68" s="43">
        <v>31</v>
      </c>
      <c r="AD68" s="43">
        <v>33</v>
      </c>
      <c r="AE68" s="43">
        <v>82</v>
      </c>
      <c r="AF68" s="43">
        <v>149</v>
      </c>
      <c r="AG68" s="43">
        <v>32</v>
      </c>
      <c r="AH68" s="43">
        <v>49</v>
      </c>
      <c r="AI68" s="43">
        <v>57</v>
      </c>
      <c r="AJ68" s="43">
        <v>57</v>
      </c>
      <c r="AK68" s="43">
        <v>15</v>
      </c>
      <c r="AL68" s="43">
        <f>SUMIF(結果貼付!$A:$A,コンシューマー!$B68,結果貼付!$D:$D)</f>
        <v>3</v>
      </c>
      <c r="AM68" s="43">
        <f t="shared" si="43"/>
        <v>6.4285714285714279</v>
      </c>
      <c r="AN68" s="47">
        <f>AM68 - _xlfn.XLOOKUP(B68, コマーシャル!$B:$B, コマーシャル!$AJ:$AJ, 0)</f>
        <v>6.4285714285714279</v>
      </c>
      <c r="AO68" s="44">
        <v>6.0047999999999995</v>
      </c>
      <c r="AP68" s="46"/>
      <c r="AQ68" s="46"/>
      <c r="AR68" s="46"/>
      <c r="AS68" s="46"/>
      <c r="AT68" s="46"/>
      <c r="AU68" s="78"/>
    </row>
    <row r="69" spans="1:47" ht="19.5" outlineLevel="1" thickBot="1">
      <c r="A69" s="97" t="str">
        <f>IFERROR(IF(MATCH($B69,全体!G:G,0),"Y"),"-")</f>
        <v>Y</v>
      </c>
      <c r="B69" s="354" t="s">
        <v>375</v>
      </c>
      <c r="C69" s="350"/>
      <c r="D69" s="117"/>
      <c r="E69" s="117"/>
      <c r="F69" s="117"/>
      <c r="G69" s="117"/>
      <c r="H69" s="117"/>
      <c r="I69" s="117"/>
      <c r="J69" s="117"/>
      <c r="K69" s="117"/>
      <c r="L69" s="117"/>
      <c r="M69" s="117"/>
      <c r="N69" s="117"/>
      <c r="O69" s="117"/>
      <c r="P69" s="117"/>
      <c r="Q69" s="117"/>
      <c r="R69" s="117"/>
      <c r="S69" s="117">
        <v>12</v>
      </c>
      <c r="T69" s="117">
        <v>24</v>
      </c>
      <c r="U69" s="43">
        <v>0</v>
      </c>
      <c r="V69" s="43">
        <v>0</v>
      </c>
      <c r="W69" s="43">
        <v>0</v>
      </c>
      <c r="X69" s="43">
        <v>0</v>
      </c>
      <c r="Y69" s="43">
        <v>0</v>
      </c>
      <c r="Z69" s="43">
        <v>0</v>
      </c>
      <c r="AA69" s="43">
        <v>0</v>
      </c>
      <c r="AB69" s="43">
        <v>0</v>
      </c>
      <c r="AC69" s="43">
        <v>0</v>
      </c>
      <c r="AD69" s="43"/>
      <c r="AE69" s="43">
        <v>0</v>
      </c>
      <c r="AF69" s="43">
        <v>90</v>
      </c>
      <c r="AG69" s="43">
        <v>54</v>
      </c>
      <c r="AH69" s="43">
        <v>11</v>
      </c>
      <c r="AI69" s="43">
        <v>40</v>
      </c>
      <c r="AJ69" s="43">
        <v>19</v>
      </c>
      <c r="AK69" s="43">
        <v>12</v>
      </c>
      <c r="AL69" s="43">
        <f>SUMIF(結果貼付!$A:$A,コンシューマー!$B69,結果貼付!$D:$D)</f>
        <v>3</v>
      </c>
      <c r="AM69" s="43">
        <f t="shared" ref="AM69" si="50">(AL69/AM$2)*AM$1</f>
        <v>6.4285714285714279</v>
      </c>
      <c r="AN69" s="47">
        <f>AM69 - _xlfn.XLOOKUP(B69, コマーシャル!$B:$B, コマーシャル!$AJ:$AJ, 0)</f>
        <v>6.4285714285714279</v>
      </c>
      <c r="AO69" s="45">
        <v>40.031999999999996</v>
      </c>
      <c r="AP69" s="44">
        <f>IF(AP$6="",AO69*AP$4,AO69*AP$6)</f>
        <v>48.038399999999996</v>
      </c>
      <c r="AQ69" s="44">
        <f t="shared" ref="AQ69:AR71" si="51">IF(AQ$6="",AP69*AQ$4,AP69*AQ$6)</f>
        <v>40.710362716592691</v>
      </c>
      <c r="AR69" s="44">
        <f t="shared" ref="AR69" si="52">IF(AR$6="",AQ69*AR$4,AQ69*AR$6)</f>
        <v>39.905930478499229</v>
      </c>
      <c r="AS69" s="46"/>
      <c r="AT69" s="46"/>
      <c r="AU69" s="78"/>
    </row>
    <row r="70" spans="1:47" outlineLevel="1">
      <c r="A70" s="97" t="str">
        <f>IFERROR(IF(MATCH($B70,全体!G:G,0),"Y"),"-")</f>
        <v>Y</v>
      </c>
      <c r="B70" s="366" t="s">
        <v>376</v>
      </c>
      <c r="C70" s="350"/>
      <c r="D70" s="117"/>
      <c r="E70" s="117"/>
      <c r="F70" s="117"/>
      <c r="G70" s="117"/>
      <c r="H70" s="117"/>
      <c r="I70" s="117"/>
      <c r="J70" s="117"/>
      <c r="K70" s="117"/>
      <c r="L70" s="117"/>
      <c r="M70" s="117"/>
      <c r="N70" s="117"/>
      <c r="O70" s="117"/>
      <c r="P70" s="117"/>
      <c r="Q70" s="117"/>
      <c r="R70" s="117"/>
      <c r="S70" s="117">
        <v>0</v>
      </c>
      <c r="T70" s="117">
        <v>0</v>
      </c>
      <c r="U70" s="43">
        <v>0</v>
      </c>
      <c r="V70" s="43">
        <v>55</v>
      </c>
      <c r="W70" s="43">
        <v>1566</v>
      </c>
      <c r="X70" s="43">
        <v>1987</v>
      </c>
      <c r="Y70" s="43">
        <v>986</v>
      </c>
      <c r="Z70" s="43">
        <v>1204</v>
      </c>
      <c r="AA70" s="43">
        <v>1829</v>
      </c>
      <c r="AB70" s="43">
        <v>999</v>
      </c>
      <c r="AC70" s="43">
        <v>1220</v>
      </c>
      <c r="AD70" s="43">
        <v>2274</v>
      </c>
      <c r="AE70" s="43">
        <v>1606</v>
      </c>
      <c r="AF70" s="43">
        <v>3201</v>
      </c>
      <c r="AG70" s="43">
        <v>1909</v>
      </c>
      <c r="AH70" s="43">
        <v>551</v>
      </c>
      <c r="AI70" s="43">
        <v>454</v>
      </c>
      <c r="AJ70" s="43">
        <v>813</v>
      </c>
      <c r="AK70" s="43">
        <v>1449</v>
      </c>
      <c r="AL70" s="43">
        <f>SUMIF(結果貼付!$A:$A,コンシューマー!$B70,結果貼付!$D:$D)</f>
        <v>506</v>
      </c>
      <c r="AM70" s="43">
        <f t="shared" si="43"/>
        <v>1084.2857142857144</v>
      </c>
      <c r="AN70" s="47">
        <f>AM70 - _xlfn.XLOOKUP(B70, コマーシャル!$B:$B, コマーシャル!$AJ:$AJ, 0)</f>
        <v>923.03571428571445</v>
      </c>
      <c r="AO70" s="45">
        <v>1023.8184</v>
      </c>
      <c r="AP70" s="44">
        <f>IF(AP$6="",AO70*AP$4,AO70*AP$6)</f>
        <v>1228.5820799999999</v>
      </c>
      <c r="AQ70" s="44">
        <f t="shared" si="51"/>
        <v>1041.167526476858</v>
      </c>
      <c r="AR70" s="45">
        <v>934</v>
      </c>
      <c r="AS70" s="45">
        <v>875</v>
      </c>
      <c r="AT70" s="44">
        <f t="shared" ref="AT70" si="53">IF(AT$6="",AS70*AT$4,AS70*AT$6)</f>
        <v>867.11866954124264</v>
      </c>
      <c r="AU70" s="325"/>
    </row>
    <row r="71" spans="1:47" outlineLevel="1">
      <c r="A71" s="97" t="str">
        <f>IFERROR(IF(MATCH($B71,全体!G:G,0),"Y"),"-")</f>
        <v>Y</v>
      </c>
      <c r="B71" s="356" t="s">
        <v>377</v>
      </c>
      <c r="C71" s="350"/>
      <c r="D71" s="117"/>
      <c r="E71" s="117"/>
      <c r="F71" s="117"/>
      <c r="G71" s="117"/>
      <c r="H71" s="117"/>
      <c r="I71" s="117"/>
      <c r="J71" s="117"/>
      <c r="K71" s="117"/>
      <c r="L71" s="117"/>
      <c r="M71" s="117"/>
      <c r="N71" s="117"/>
      <c r="O71" s="117"/>
      <c r="P71" s="117"/>
      <c r="Q71" s="117"/>
      <c r="R71" s="117"/>
      <c r="S71" s="117">
        <v>0</v>
      </c>
      <c r="T71" s="117">
        <v>0</v>
      </c>
      <c r="U71" s="43">
        <v>0</v>
      </c>
      <c r="V71" s="43">
        <v>0</v>
      </c>
      <c r="W71" s="43">
        <v>160</v>
      </c>
      <c r="X71" s="43">
        <v>337</v>
      </c>
      <c r="Y71" s="43">
        <v>446</v>
      </c>
      <c r="Z71" s="43">
        <v>520</v>
      </c>
      <c r="AA71" s="43">
        <v>669</v>
      </c>
      <c r="AB71" s="43">
        <v>401</v>
      </c>
      <c r="AC71" s="43">
        <v>407</v>
      </c>
      <c r="AD71" s="43">
        <v>600</v>
      </c>
      <c r="AE71" s="43">
        <v>562</v>
      </c>
      <c r="AF71" s="43">
        <v>1046</v>
      </c>
      <c r="AG71" s="43">
        <v>630</v>
      </c>
      <c r="AH71" s="43">
        <v>248</v>
      </c>
      <c r="AI71" s="43">
        <v>258</v>
      </c>
      <c r="AJ71" s="43">
        <v>325</v>
      </c>
      <c r="AK71" s="43">
        <v>568</v>
      </c>
      <c r="AL71" s="43">
        <f>SUMIF(結果貼付!$A:$A,コンシューマー!$B71,結果貼付!$D:$D)</f>
        <v>306</v>
      </c>
      <c r="AM71" s="43">
        <f t="shared" si="43"/>
        <v>655.71428571428578</v>
      </c>
      <c r="AN71" s="47">
        <f>AM71 - _xlfn.XLOOKUP(B71, コマーシャル!$B:$B, コマーシャル!$AJ:$AJ, 0)</f>
        <v>393.21428571428578</v>
      </c>
      <c r="AO71" s="44">
        <v>501</v>
      </c>
      <c r="AP71" s="44">
        <f>IF(AP$6="",AO71*AP$4,AO71*AP$6)</f>
        <v>601.19999999999993</v>
      </c>
      <c r="AQ71" s="44">
        <f t="shared" si="51"/>
        <v>509.48970126431198</v>
      </c>
      <c r="AR71" s="44">
        <f t="shared" si="51"/>
        <v>499.4222414500428</v>
      </c>
      <c r="AS71" s="44">
        <f t="shared" ref="AS71" si="54">IF(AS$6="",AR71*AS$4,AR71*AS$6)</f>
        <v>432.64516167530667</v>
      </c>
      <c r="AT71" s="44">
        <f t="shared" ref="AT71" si="55">IF(AT$6="",AS71*AT$4,AS71*AT$6)</f>
        <v>428.74822511468312</v>
      </c>
      <c r="AU71" s="78"/>
    </row>
    <row r="72" spans="1:47" outlineLevel="1">
      <c r="A72" s="97" t="str">
        <f>IFERROR(IF(MATCH($B72,全体!G:G,0),"Y"),"-")</f>
        <v>Y</v>
      </c>
      <c r="B72" s="353" t="s">
        <v>378</v>
      </c>
      <c r="C72" s="350"/>
      <c r="D72" s="117"/>
      <c r="E72" s="117"/>
      <c r="F72" s="117"/>
      <c r="G72" s="117"/>
      <c r="H72" s="117"/>
      <c r="I72" s="117"/>
      <c r="J72" s="117"/>
      <c r="K72" s="117"/>
      <c r="L72" s="117"/>
      <c r="M72" s="117"/>
      <c r="N72" s="117"/>
      <c r="O72" s="117"/>
      <c r="P72" s="117"/>
      <c r="Q72" s="117"/>
      <c r="R72" s="117"/>
      <c r="S72" s="117">
        <v>0</v>
      </c>
      <c r="T72" s="117">
        <v>0</v>
      </c>
      <c r="U72" s="43">
        <v>0</v>
      </c>
      <c r="V72" s="43">
        <v>3</v>
      </c>
      <c r="W72" s="43">
        <v>2</v>
      </c>
      <c r="X72" s="43">
        <v>6</v>
      </c>
      <c r="Y72" s="43">
        <v>3</v>
      </c>
      <c r="Z72" s="43">
        <v>3</v>
      </c>
      <c r="AA72" s="43">
        <v>3</v>
      </c>
      <c r="AB72" s="43">
        <v>9</v>
      </c>
      <c r="AC72" s="43">
        <v>35</v>
      </c>
      <c r="AD72" s="43">
        <v>56.308936957322054</v>
      </c>
      <c r="AE72" s="43">
        <v>10</v>
      </c>
      <c r="AF72" s="43">
        <v>13</v>
      </c>
      <c r="AG72" s="43">
        <v>13</v>
      </c>
      <c r="AH72" s="43">
        <v>3</v>
      </c>
      <c r="AI72" s="43">
        <v>2</v>
      </c>
      <c r="AJ72" s="43">
        <v>0</v>
      </c>
      <c r="AK72" s="43">
        <v>0</v>
      </c>
      <c r="AL72" s="43">
        <f>SUMIF(結果貼付!$A:$A,コンシューマー!$B72,結果貼付!$D:$D)</f>
        <v>1</v>
      </c>
      <c r="AM72" s="43">
        <f t="shared" si="43"/>
        <v>2.1428571428571428</v>
      </c>
      <c r="AN72" s="47">
        <f>AM72 - _xlfn.XLOOKUP(B72, コマーシャル!$B:$B, コマーシャル!$AJ:$AJ, 0)</f>
        <v>2.1428571428571428</v>
      </c>
      <c r="AO72" s="44">
        <v>2.0015999999999998</v>
      </c>
      <c r="AP72" s="46"/>
      <c r="AQ72" s="46"/>
      <c r="AR72" s="46"/>
      <c r="AS72" s="46"/>
      <c r="AT72" s="46"/>
      <c r="AU72" s="78"/>
    </row>
    <row r="73" spans="1:47" outlineLevel="1">
      <c r="A73" s="97" t="str">
        <f>IFERROR(IF(MATCH($B73,全体!G:G,0),"Y"),"-")</f>
        <v>Y</v>
      </c>
      <c r="B73" s="353" t="s">
        <v>379</v>
      </c>
      <c r="C73" s="350"/>
      <c r="D73" s="117"/>
      <c r="E73" s="117"/>
      <c r="F73" s="117"/>
      <c r="G73" s="117"/>
      <c r="H73" s="117"/>
      <c r="I73" s="117"/>
      <c r="J73" s="117"/>
      <c r="K73" s="117"/>
      <c r="L73" s="117"/>
      <c r="M73" s="117"/>
      <c r="N73" s="117"/>
      <c r="O73" s="117"/>
      <c r="P73" s="117"/>
      <c r="Q73" s="117"/>
      <c r="R73" s="117"/>
      <c r="S73" s="117">
        <v>0</v>
      </c>
      <c r="T73" s="117">
        <v>0</v>
      </c>
      <c r="U73" s="43">
        <v>0</v>
      </c>
      <c r="V73" s="43">
        <v>0</v>
      </c>
      <c r="W73" s="43">
        <v>0</v>
      </c>
      <c r="X73" s="43">
        <v>0</v>
      </c>
      <c r="Y73" s="43">
        <v>0</v>
      </c>
      <c r="Z73" s="43">
        <v>0</v>
      </c>
      <c r="AA73" s="43">
        <v>0</v>
      </c>
      <c r="AB73" s="43">
        <v>0</v>
      </c>
      <c r="AC73" s="43">
        <v>0</v>
      </c>
      <c r="AD73" s="43"/>
      <c r="AE73" s="43">
        <v>0</v>
      </c>
      <c r="AF73" s="43">
        <v>0</v>
      </c>
      <c r="AG73" s="43">
        <v>0</v>
      </c>
      <c r="AH73" s="43">
        <v>0</v>
      </c>
      <c r="AI73" s="43">
        <v>0</v>
      </c>
      <c r="AJ73" s="43">
        <v>0</v>
      </c>
      <c r="AK73" s="43">
        <v>0</v>
      </c>
      <c r="AL73" s="43">
        <f>SUMIF(結果貼付!$A:$A,コンシューマー!$B73,結果貼付!$D:$D)</f>
        <v>0</v>
      </c>
      <c r="AM73" s="43">
        <f t="shared" si="43"/>
        <v>0</v>
      </c>
      <c r="AN73" s="47">
        <f>AM73 - _xlfn.XLOOKUP(B73, コマーシャル!$B:$B, コマーシャル!$AJ:$AJ, 0)</f>
        <v>0</v>
      </c>
      <c r="AO73" s="46"/>
      <c r="AP73" s="46"/>
      <c r="AQ73" s="46"/>
      <c r="AR73" s="46"/>
      <c r="AS73" s="46"/>
      <c r="AT73" s="46"/>
      <c r="AU73" s="78"/>
    </row>
    <row r="74" spans="1:47" outlineLevel="1">
      <c r="A74" s="97" t="str">
        <f>IFERROR(IF(MATCH($B74,全体!G:G,0),"Y"),"-")</f>
        <v>Y</v>
      </c>
      <c r="B74" s="353" t="s">
        <v>380</v>
      </c>
      <c r="C74" s="350"/>
      <c r="D74" s="117"/>
      <c r="E74" s="117"/>
      <c r="F74" s="117"/>
      <c r="G74" s="117"/>
      <c r="H74" s="117"/>
      <c r="I74" s="117"/>
      <c r="J74" s="117"/>
      <c r="K74" s="117"/>
      <c r="L74" s="117"/>
      <c r="M74" s="117"/>
      <c r="N74" s="117"/>
      <c r="O74" s="117"/>
      <c r="P74" s="117"/>
      <c r="Q74" s="117"/>
      <c r="R74" s="117"/>
      <c r="S74" s="117">
        <v>0</v>
      </c>
      <c r="T74" s="117">
        <v>0</v>
      </c>
      <c r="U74" s="43">
        <v>0</v>
      </c>
      <c r="V74" s="43">
        <v>0</v>
      </c>
      <c r="W74" s="43">
        <v>25</v>
      </c>
      <c r="X74" s="43">
        <v>24</v>
      </c>
      <c r="Y74" s="43">
        <v>18</v>
      </c>
      <c r="Z74" s="43">
        <v>36</v>
      </c>
      <c r="AA74" s="43">
        <v>57</v>
      </c>
      <c r="AB74" s="43">
        <v>40</v>
      </c>
      <c r="AC74" s="43">
        <v>85</v>
      </c>
      <c r="AD74" s="43">
        <v>200</v>
      </c>
      <c r="AE74" s="43">
        <v>8</v>
      </c>
      <c r="AF74" s="43">
        <v>129</v>
      </c>
      <c r="AG74" s="43">
        <v>29</v>
      </c>
      <c r="AH74" s="43">
        <v>22</v>
      </c>
      <c r="AI74" s="43">
        <v>45</v>
      </c>
      <c r="AJ74" s="43">
        <v>26</v>
      </c>
      <c r="AK74" s="43">
        <v>46</v>
      </c>
      <c r="AL74" s="43">
        <f>SUMIF(結果貼付!$A:$A,コンシューマー!$B74,結果貼付!$D:$D)</f>
        <v>30</v>
      </c>
      <c r="AM74" s="43">
        <f t="shared" si="43"/>
        <v>64.285714285714278</v>
      </c>
      <c r="AN74" s="47">
        <f>AM74 - _xlfn.XLOOKUP(B74, コマーシャル!$B:$B, コマーシャル!$AJ:$AJ, 0)</f>
        <v>64.285714285714278</v>
      </c>
      <c r="AO74" s="45">
        <v>80.063999999999993</v>
      </c>
      <c r="AP74" s="44">
        <f>IF(AP$6="",AO74*AP$4,AO74*AP$6)</f>
        <v>96.076799999999992</v>
      </c>
      <c r="AQ74" s="44">
        <f t="shared" ref="AQ74" si="56">IF(AQ$6="",AP74*AQ$4,AP74*AQ$6)</f>
        <v>81.420725433185382</v>
      </c>
      <c r="AR74" s="44">
        <f t="shared" ref="AQ74:AR76" si="57">IF(AR$6="",AQ74*AR$4,AQ74*AR$6)</f>
        <v>79.811860956998459</v>
      </c>
      <c r="AS74" s="44">
        <f t="shared" ref="AS74:AS76" si="58">IF(AS$6="",AR74*AS$4,AR74*AS$6)</f>
        <v>69.140323801141221</v>
      </c>
      <c r="AT74" s="44">
        <f t="shared" ref="AT74:AT76" si="59">IF(AT$6="",AS74*AT$4,AS74*AT$6)</f>
        <v>68.517560669824334</v>
      </c>
      <c r="AU74" s="78"/>
    </row>
    <row r="75" spans="1:47" outlineLevel="1">
      <c r="A75" s="97" t="str">
        <f>IFERROR(IF(MATCH($B75,全体!G:G,0),"Y"),"-")</f>
        <v>Y</v>
      </c>
      <c r="B75" s="353" t="s">
        <v>381</v>
      </c>
      <c r="C75" s="350"/>
      <c r="D75" s="117"/>
      <c r="E75" s="117"/>
      <c r="F75" s="117"/>
      <c r="G75" s="117"/>
      <c r="H75" s="117"/>
      <c r="I75" s="117"/>
      <c r="J75" s="117"/>
      <c r="K75" s="117"/>
      <c r="L75" s="117"/>
      <c r="M75" s="117"/>
      <c r="N75" s="117"/>
      <c r="O75" s="117"/>
      <c r="P75" s="117"/>
      <c r="Q75" s="117"/>
      <c r="R75" s="117"/>
      <c r="S75" s="117">
        <v>0</v>
      </c>
      <c r="T75" s="117">
        <v>0</v>
      </c>
      <c r="U75" s="43">
        <v>0</v>
      </c>
      <c r="V75" s="43">
        <v>0</v>
      </c>
      <c r="W75" s="43">
        <v>4</v>
      </c>
      <c r="X75" s="43">
        <v>5</v>
      </c>
      <c r="Y75" s="43">
        <v>7</v>
      </c>
      <c r="Z75" s="43">
        <v>8</v>
      </c>
      <c r="AA75" s="43">
        <v>128</v>
      </c>
      <c r="AB75" s="43">
        <v>93</v>
      </c>
      <c r="AC75" s="43">
        <v>218</v>
      </c>
      <c r="AD75" s="43">
        <v>647</v>
      </c>
      <c r="AE75" s="43">
        <v>471.99999999999994</v>
      </c>
      <c r="AF75" s="43">
        <v>1074</v>
      </c>
      <c r="AG75" s="43">
        <v>336</v>
      </c>
      <c r="AH75" s="43">
        <v>311</v>
      </c>
      <c r="AI75" s="43">
        <v>253</v>
      </c>
      <c r="AJ75" s="43">
        <v>238</v>
      </c>
      <c r="AK75" s="43">
        <v>404</v>
      </c>
      <c r="AL75" s="43">
        <f>SUMIF(結果貼付!$A:$A,コンシューマー!$B75,結果貼付!$D:$D)</f>
        <v>371</v>
      </c>
      <c r="AM75" s="43">
        <f t="shared" si="43"/>
        <v>795</v>
      </c>
      <c r="AN75" s="47">
        <f>AM75 - _xlfn.XLOOKUP(B75, コマーシャル!$B:$B, コマーシャル!$AJ:$AJ, 0)</f>
        <v>776.25</v>
      </c>
      <c r="AO75" s="44">
        <v>876.70079999999996</v>
      </c>
      <c r="AP75" s="44">
        <f>IF(AP$6="",AO75*AP$4,AO75*AP$6)</f>
        <v>1052.0409599999998</v>
      </c>
      <c r="AQ75" s="44">
        <f t="shared" si="57"/>
        <v>891.55694349337989</v>
      </c>
      <c r="AR75" s="44">
        <f t="shared" si="57"/>
        <v>873.93987747913309</v>
      </c>
      <c r="AS75" s="44">
        <f t="shared" si="58"/>
        <v>757.08654562249637</v>
      </c>
      <c r="AT75" s="44">
        <f t="shared" si="59"/>
        <v>750.26728933457639</v>
      </c>
      <c r="AU75" s="78"/>
    </row>
    <row r="76" spans="1:47" ht="19.5" outlineLevel="1" thickBot="1">
      <c r="A76" s="97" t="str">
        <f>IFERROR(IF(MATCH($B76,全体!G:G,0),"Y"),"-")</f>
        <v>Y</v>
      </c>
      <c r="B76" s="354" t="s">
        <v>382</v>
      </c>
      <c r="C76" s="350"/>
      <c r="D76" s="117"/>
      <c r="E76" s="117"/>
      <c r="F76" s="117"/>
      <c r="G76" s="117"/>
      <c r="H76" s="117"/>
      <c r="I76" s="117"/>
      <c r="J76" s="117"/>
      <c r="K76" s="117"/>
      <c r="L76" s="117"/>
      <c r="M76" s="117"/>
      <c r="N76" s="117"/>
      <c r="O76" s="117"/>
      <c r="P76" s="117"/>
      <c r="Q76" s="117"/>
      <c r="R76" s="117"/>
      <c r="S76" s="117">
        <v>0</v>
      </c>
      <c r="T76" s="117">
        <v>0</v>
      </c>
      <c r="U76" s="43">
        <v>0</v>
      </c>
      <c r="V76" s="43">
        <v>0</v>
      </c>
      <c r="W76" s="43">
        <v>7</v>
      </c>
      <c r="X76" s="43">
        <v>23</v>
      </c>
      <c r="Y76" s="43">
        <v>20</v>
      </c>
      <c r="Z76" s="43">
        <v>31</v>
      </c>
      <c r="AA76" s="43">
        <v>62</v>
      </c>
      <c r="AB76" s="43">
        <v>103</v>
      </c>
      <c r="AC76" s="43">
        <v>213</v>
      </c>
      <c r="AD76" s="43">
        <v>1200</v>
      </c>
      <c r="AE76" s="43">
        <v>801</v>
      </c>
      <c r="AF76" s="43">
        <v>1350</v>
      </c>
      <c r="AG76" s="43">
        <v>935</v>
      </c>
      <c r="AH76" s="43">
        <v>295</v>
      </c>
      <c r="AI76" s="43">
        <v>299</v>
      </c>
      <c r="AJ76" s="43">
        <v>204</v>
      </c>
      <c r="AK76" s="43">
        <v>254</v>
      </c>
      <c r="AL76" s="43">
        <f>SUMIF(結果貼付!$A:$A,コンシューマー!$B76,結果貼付!$D:$D)</f>
        <v>585</v>
      </c>
      <c r="AM76" s="43">
        <f t="shared" si="43"/>
        <v>1253.5714285714284</v>
      </c>
      <c r="AN76" s="47">
        <f>AM76 - _xlfn.XLOOKUP(B76, コマーシャル!$B:$B, コマーシャル!$AJ:$AJ, 0)</f>
        <v>1137.3214285714284</v>
      </c>
      <c r="AO76" s="44">
        <v>1237.9895999999999</v>
      </c>
      <c r="AP76" s="45">
        <v>1286</v>
      </c>
      <c r="AQ76" s="44">
        <f t="shared" ref="AQ76" si="60">IF(AQ$6="",AP76*AQ$4,AP76*AQ$6)</f>
        <v>1089.8266064968484</v>
      </c>
      <c r="AR76" s="44">
        <f t="shared" si="57"/>
        <v>1068.2917539999253</v>
      </c>
      <c r="AS76" s="44">
        <f t="shared" si="58"/>
        <v>925.45189273859683</v>
      </c>
      <c r="AT76" s="44">
        <f t="shared" si="59"/>
        <v>917.11613023533357</v>
      </c>
    </row>
    <row r="77" spans="1:47" outlineLevel="1">
      <c r="A77" s="97" t="str">
        <f>IFERROR(IF(MATCH($B77,全体!G:G,0),"Y"),"-")</f>
        <v>Y</v>
      </c>
      <c r="B77" s="355" t="s">
        <v>148</v>
      </c>
      <c r="C77" s="350"/>
      <c r="D77" s="117"/>
      <c r="E77" s="117"/>
      <c r="F77" s="117"/>
      <c r="G77" s="47">
        <v>365</v>
      </c>
      <c r="H77" s="47">
        <v>439</v>
      </c>
      <c r="I77" s="47">
        <v>412</v>
      </c>
      <c r="J77" s="47">
        <v>443</v>
      </c>
      <c r="K77" s="47">
        <v>363</v>
      </c>
      <c r="L77" s="47">
        <v>487</v>
      </c>
      <c r="M77" s="47">
        <v>427</v>
      </c>
      <c r="N77" s="47">
        <v>270</v>
      </c>
      <c r="O77" s="47">
        <v>301</v>
      </c>
      <c r="P77" s="47">
        <v>199</v>
      </c>
      <c r="Q77" s="47">
        <v>298</v>
      </c>
      <c r="R77" s="47">
        <v>301</v>
      </c>
      <c r="S77" s="47">
        <v>219</v>
      </c>
      <c r="T77" s="47">
        <v>339</v>
      </c>
      <c r="U77" s="43">
        <v>308</v>
      </c>
      <c r="V77" s="43">
        <v>332</v>
      </c>
      <c r="W77" s="43">
        <v>601</v>
      </c>
      <c r="X77" s="43">
        <v>222</v>
      </c>
      <c r="Y77" s="43">
        <v>44</v>
      </c>
      <c r="Z77" s="43">
        <v>63</v>
      </c>
      <c r="AA77" s="43">
        <v>58</v>
      </c>
      <c r="AB77" s="43">
        <v>5</v>
      </c>
      <c r="AC77" s="43">
        <v>4</v>
      </c>
      <c r="AD77" s="43"/>
      <c r="AE77" s="43">
        <v>2</v>
      </c>
      <c r="AF77" s="43">
        <v>4</v>
      </c>
      <c r="AG77" s="43">
        <v>0</v>
      </c>
      <c r="AH77" s="43">
        <v>0</v>
      </c>
      <c r="AI77" s="43">
        <v>-1</v>
      </c>
      <c r="AJ77" s="43">
        <v>0</v>
      </c>
      <c r="AK77" s="43">
        <v>0</v>
      </c>
      <c r="AL77" s="43">
        <f>SUMIF(結果貼付!$A:$A,コンシューマー!$B77,結果貼付!$D:$D)</f>
        <v>0</v>
      </c>
      <c r="AM77" s="43">
        <f t="shared" si="43"/>
        <v>0</v>
      </c>
      <c r="AN77" s="47">
        <f>AM77 - _xlfn.XLOOKUP(B77, コマーシャル!$B:$B, コマーシャル!$AJ:$AJ, 0)</f>
        <v>0</v>
      </c>
      <c r="AO77" s="117"/>
      <c r="AP77" s="117"/>
      <c r="AQ77" s="117"/>
      <c r="AR77" s="117"/>
      <c r="AS77" s="117"/>
      <c r="AT77" s="117"/>
      <c r="AU77" s="78" t="s">
        <v>383</v>
      </c>
    </row>
    <row r="78" spans="1:47" outlineLevel="1">
      <c r="A78" s="97" t="str">
        <f>IFERROR(IF(MATCH($B78,全体!G:G,0),"Y"),"-")</f>
        <v>Y</v>
      </c>
      <c r="B78" s="353" t="s">
        <v>150</v>
      </c>
      <c r="C78" s="350"/>
      <c r="D78" s="117"/>
      <c r="E78" s="117"/>
      <c r="F78" s="117"/>
      <c r="G78" s="47">
        <v>68</v>
      </c>
      <c r="H78" s="47">
        <v>148</v>
      </c>
      <c r="I78" s="47">
        <v>191</v>
      </c>
      <c r="J78" s="47">
        <v>198</v>
      </c>
      <c r="K78" s="47">
        <v>129</v>
      </c>
      <c r="L78" s="47">
        <v>124</v>
      </c>
      <c r="M78" s="47">
        <v>100</v>
      </c>
      <c r="N78" s="47">
        <v>164</v>
      </c>
      <c r="O78" s="47">
        <v>136</v>
      </c>
      <c r="P78" s="47">
        <v>74</v>
      </c>
      <c r="Q78" s="47">
        <v>114</v>
      </c>
      <c r="R78" s="47">
        <v>100</v>
      </c>
      <c r="S78" s="47">
        <v>3</v>
      </c>
      <c r="T78" s="47">
        <v>61</v>
      </c>
      <c r="U78" s="43">
        <v>5</v>
      </c>
      <c r="V78" s="43">
        <v>1</v>
      </c>
      <c r="W78" s="43">
        <v>2</v>
      </c>
      <c r="X78" s="43">
        <v>0</v>
      </c>
      <c r="Y78" s="43">
        <v>0</v>
      </c>
      <c r="Z78" s="43">
        <v>0</v>
      </c>
      <c r="AA78" s="43">
        <v>0</v>
      </c>
      <c r="AB78" s="43">
        <v>0</v>
      </c>
      <c r="AC78" s="43">
        <v>0</v>
      </c>
      <c r="AD78" s="43"/>
      <c r="AE78" s="43">
        <v>0</v>
      </c>
      <c r="AF78" s="43">
        <v>0</v>
      </c>
      <c r="AG78" s="43">
        <v>0</v>
      </c>
      <c r="AH78" s="43">
        <v>0</v>
      </c>
      <c r="AI78" s="43">
        <v>0</v>
      </c>
      <c r="AJ78" s="43">
        <v>0</v>
      </c>
      <c r="AK78" s="43">
        <v>0</v>
      </c>
      <c r="AL78" s="43">
        <f>SUMIF(結果貼付!$A:$A,コンシューマー!$B78,結果貼付!$D:$D)</f>
        <v>0</v>
      </c>
      <c r="AM78" s="43">
        <f t="shared" si="43"/>
        <v>0</v>
      </c>
      <c r="AN78" s="47">
        <f>AM78 - _xlfn.XLOOKUP(B78, コマーシャル!$B:$B, コマーシャル!$AJ:$AJ, 0)</f>
        <v>0</v>
      </c>
      <c r="AO78" s="117"/>
      <c r="AP78" s="117"/>
      <c r="AQ78" s="117"/>
      <c r="AR78" s="117"/>
      <c r="AS78" s="117"/>
      <c r="AT78" s="117"/>
      <c r="AU78" s="78" t="s">
        <v>8</v>
      </c>
    </row>
    <row r="79" spans="1:47" outlineLevel="1">
      <c r="A79" s="97" t="str">
        <f>IFERROR(IF(MATCH($B79,全体!G:G,0),"Y"),"-")</f>
        <v>Y</v>
      </c>
      <c r="B79" s="353" t="s">
        <v>151</v>
      </c>
      <c r="C79" s="350"/>
      <c r="D79" s="117"/>
      <c r="E79" s="117"/>
      <c r="F79" s="117"/>
      <c r="G79" s="117"/>
      <c r="H79" s="117"/>
      <c r="I79" s="47">
        <v>2</v>
      </c>
      <c r="J79" s="47">
        <v>44</v>
      </c>
      <c r="K79" s="47">
        <v>64</v>
      </c>
      <c r="L79" s="47">
        <v>53</v>
      </c>
      <c r="M79" s="47">
        <v>32</v>
      </c>
      <c r="N79" s="47">
        <v>31</v>
      </c>
      <c r="O79" s="47">
        <v>32</v>
      </c>
      <c r="P79" s="47">
        <v>19</v>
      </c>
      <c r="Q79" s="47">
        <v>60</v>
      </c>
      <c r="R79" s="47">
        <v>51</v>
      </c>
      <c r="S79" s="47">
        <v>0</v>
      </c>
      <c r="T79" s="47">
        <v>17</v>
      </c>
      <c r="U79" s="43">
        <v>2</v>
      </c>
      <c r="V79" s="43">
        <v>21</v>
      </c>
      <c r="W79" s="43">
        <v>3</v>
      </c>
      <c r="X79" s="43">
        <v>6</v>
      </c>
      <c r="Y79" s="43">
        <v>2</v>
      </c>
      <c r="Z79" s="43">
        <v>6</v>
      </c>
      <c r="AA79" s="43">
        <v>0</v>
      </c>
      <c r="AB79" s="43">
        <v>0</v>
      </c>
      <c r="AC79" s="43">
        <v>0</v>
      </c>
      <c r="AD79" s="43"/>
      <c r="AE79" s="43">
        <v>0</v>
      </c>
      <c r="AF79" s="43">
        <v>0</v>
      </c>
      <c r="AG79" s="43">
        <v>0</v>
      </c>
      <c r="AH79" s="43">
        <v>0</v>
      </c>
      <c r="AI79" s="43">
        <v>0</v>
      </c>
      <c r="AJ79" s="43">
        <v>0</v>
      </c>
      <c r="AK79" s="43">
        <v>0</v>
      </c>
      <c r="AL79" s="43">
        <f>SUMIF(結果貼付!$A:$A,コンシューマー!$B79,結果貼付!$D:$D)</f>
        <v>0</v>
      </c>
      <c r="AM79" s="43">
        <f t="shared" si="43"/>
        <v>0</v>
      </c>
      <c r="AN79" s="47">
        <f>AM79 - _xlfn.XLOOKUP(B79, コマーシャル!$B:$B, コマーシャル!$AJ:$AJ, 0)</f>
        <v>0</v>
      </c>
      <c r="AO79" s="117"/>
      <c r="AP79" s="117"/>
      <c r="AQ79" s="117"/>
      <c r="AR79" s="117"/>
      <c r="AS79" s="117"/>
      <c r="AT79" s="117"/>
      <c r="AU79" s="78" t="s">
        <v>384</v>
      </c>
    </row>
    <row r="80" spans="1:47" outlineLevel="1">
      <c r="A80" s="97" t="str">
        <f>IFERROR(IF(MATCH($B80,全体!G:G,0),"Y"),"-")</f>
        <v>Y</v>
      </c>
      <c r="B80" s="356" t="s">
        <v>152</v>
      </c>
      <c r="C80" s="350"/>
      <c r="D80" s="117"/>
      <c r="E80" s="117"/>
      <c r="F80" s="117"/>
      <c r="G80" s="117"/>
      <c r="H80" s="117"/>
      <c r="I80" s="47">
        <v>40</v>
      </c>
      <c r="J80" s="47">
        <v>74</v>
      </c>
      <c r="K80" s="47">
        <v>88</v>
      </c>
      <c r="L80" s="47">
        <v>38</v>
      </c>
      <c r="M80" s="47">
        <v>27</v>
      </c>
      <c r="N80" s="47">
        <v>30</v>
      </c>
      <c r="O80" s="47">
        <v>88</v>
      </c>
      <c r="P80" s="47">
        <v>48</v>
      </c>
      <c r="Q80" s="47">
        <v>37</v>
      </c>
      <c r="R80" s="47">
        <v>31</v>
      </c>
      <c r="S80" s="47">
        <v>76</v>
      </c>
      <c r="T80" s="47">
        <v>45</v>
      </c>
      <c r="U80" s="43">
        <v>83</v>
      </c>
      <c r="V80" s="43">
        <v>31</v>
      </c>
      <c r="W80" s="43">
        <v>14</v>
      </c>
      <c r="X80" s="43">
        <v>1</v>
      </c>
      <c r="Y80" s="43">
        <v>3</v>
      </c>
      <c r="Z80" s="43">
        <v>27</v>
      </c>
      <c r="AA80" s="43">
        <v>20</v>
      </c>
      <c r="AB80" s="43">
        <v>0</v>
      </c>
      <c r="AC80" s="43">
        <v>1</v>
      </c>
      <c r="AD80" s="43"/>
      <c r="AE80" s="43">
        <v>0</v>
      </c>
      <c r="AF80" s="43">
        <v>0</v>
      </c>
      <c r="AG80" s="43">
        <v>0</v>
      </c>
      <c r="AH80" s="43">
        <v>0</v>
      </c>
      <c r="AI80" s="43">
        <v>0</v>
      </c>
      <c r="AJ80" s="43">
        <v>0</v>
      </c>
      <c r="AK80" s="43">
        <v>0</v>
      </c>
      <c r="AL80" s="43">
        <f>SUMIF(結果貼付!$A:$A,コンシューマー!$B80,結果貼付!$D:$D)</f>
        <v>0</v>
      </c>
      <c r="AM80" s="43">
        <f t="shared" si="43"/>
        <v>0</v>
      </c>
      <c r="AN80" s="47">
        <f>AM80 - _xlfn.XLOOKUP(B80, コマーシャル!$B:$B, コマーシャル!$AJ:$AJ, 0)</f>
        <v>0</v>
      </c>
      <c r="AO80" s="117"/>
      <c r="AP80" s="117"/>
      <c r="AQ80" s="117"/>
      <c r="AR80" s="117"/>
      <c r="AS80" s="117"/>
      <c r="AT80" s="117"/>
      <c r="AU80" s="78" t="s">
        <v>385</v>
      </c>
    </row>
    <row r="81" spans="1:47" outlineLevel="1">
      <c r="A81" s="97" t="str">
        <f>IFERROR(IF(MATCH($B81,全体!G:G,0),"Y"),"-")</f>
        <v>Y</v>
      </c>
      <c r="B81" s="352" t="s">
        <v>153</v>
      </c>
      <c r="C81" s="350"/>
      <c r="D81" s="117"/>
      <c r="E81" s="117"/>
      <c r="F81" s="117"/>
      <c r="G81" s="47">
        <v>432</v>
      </c>
      <c r="H81" s="47">
        <v>476</v>
      </c>
      <c r="I81" s="47">
        <v>509</v>
      </c>
      <c r="J81" s="47">
        <v>617</v>
      </c>
      <c r="K81" s="47">
        <v>292</v>
      </c>
      <c r="L81" s="47">
        <v>317</v>
      </c>
      <c r="M81" s="47">
        <v>223</v>
      </c>
      <c r="N81" s="47">
        <v>262</v>
      </c>
      <c r="O81" s="47">
        <v>231</v>
      </c>
      <c r="P81" s="47">
        <v>118</v>
      </c>
      <c r="Q81" s="47">
        <v>226</v>
      </c>
      <c r="R81" s="47">
        <v>231</v>
      </c>
      <c r="S81" s="47">
        <v>36</v>
      </c>
      <c r="T81" s="47">
        <v>60</v>
      </c>
      <c r="U81" s="43">
        <v>72</v>
      </c>
      <c r="V81" s="43">
        <v>99</v>
      </c>
      <c r="W81" s="43">
        <v>30</v>
      </c>
      <c r="X81" s="43">
        <v>0</v>
      </c>
      <c r="Y81" s="43">
        <v>-1</v>
      </c>
      <c r="Z81" s="43">
        <v>0</v>
      </c>
      <c r="AA81" s="43">
        <v>0</v>
      </c>
      <c r="AB81" s="43">
        <v>0</v>
      </c>
      <c r="AC81" s="43">
        <v>0</v>
      </c>
      <c r="AD81" s="43"/>
      <c r="AE81" s="43">
        <v>0</v>
      </c>
      <c r="AF81" s="43">
        <v>0</v>
      </c>
      <c r="AG81" s="43">
        <v>0</v>
      </c>
      <c r="AH81" s="43">
        <v>0</v>
      </c>
      <c r="AI81" s="43">
        <v>0</v>
      </c>
      <c r="AJ81" s="43">
        <v>0</v>
      </c>
      <c r="AK81" s="43">
        <v>-1</v>
      </c>
      <c r="AL81" s="43">
        <f>SUMIF(結果貼付!$A:$A,コンシューマー!$B81,結果貼付!$D:$D)</f>
        <v>0</v>
      </c>
      <c r="AM81" s="43">
        <f t="shared" si="43"/>
        <v>0</v>
      </c>
      <c r="AN81" s="47">
        <f>AM81 - _xlfn.XLOOKUP(B81, コマーシャル!$B:$B, コマーシャル!$AJ:$AJ, 0)</f>
        <v>0</v>
      </c>
      <c r="AO81" s="117"/>
      <c r="AP81" s="117"/>
      <c r="AQ81" s="117"/>
      <c r="AR81" s="117"/>
      <c r="AS81" s="117"/>
      <c r="AT81" s="117"/>
      <c r="AU81" s="78" t="s">
        <v>384</v>
      </c>
    </row>
    <row r="82" spans="1:47" outlineLevel="1">
      <c r="A82" s="97" t="str">
        <f>IFERROR(IF(MATCH($B82,全体!G:G,0),"Y"),"-")</f>
        <v>Y</v>
      </c>
      <c r="B82" s="352" t="s">
        <v>154</v>
      </c>
      <c r="C82" s="350"/>
      <c r="D82" s="117"/>
      <c r="E82" s="117"/>
      <c r="F82" s="117"/>
      <c r="G82" s="47">
        <v>53</v>
      </c>
      <c r="H82" s="47">
        <v>133</v>
      </c>
      <c r="I82" s="47">
        <v>100</v>
      </c>
      <c r="J82" s="47">
        <v>91</v>
      </c>
      <c r="K82" s="47">
        <v>75</v>
      </c>
      <c r="L82" s="47">
        <v>69</v>
      </c>
      <c r="M82" s="47">
        <v>62</v>
      </c>
      <c r="N82" s="47">
        <v>56</v>
      </c>
      <c r="O82" s="47">
        <v>40</v>
      </c>
      <c r="P82" s="47">
        <v>32</v>
      </c>
      <c r="Q82" s="47">
        <v>51</v>
      </c>
      <c r="R82" s="47">
        <v>59</v>
      </c>
      <c r="S82" s="47">
        <v>1</v>
      </c>
      <c r="T82" s="47">
        <v>8</v>
      </c>
      <c r="U82" s="43">
        <v>3</v>
      </c>
      <c r="V82" s="43">
        <v>2</v>
      </c>
      <c r="W82" s="43">
        <v>10</v>
      </c>
      <c r="X82" s="43">
        <v>0</v>
      </c>
      <c r="Y82" s="43">
        <v>0</v>
      </c>
      <c r="Z82" s="43">
        <v>0</v>
      </c>
      <c r="AA82" s="43">
        <v>0</v>
      </c>
      <c r="AB82" s="43">
        <v>0</v>
      </c>
      <c r="AC82" s="43">
        <v>0</v>
      </c>
      <c r="AD82" s="43"/>
      <c r="AE82" s="43">
        <v>0</v>
      </c>
      <c r="AF82" s="43">
        <v>0</v>
      </c>
      <c r="AG82" s="43">
        <v>0</v>
      </c>
      <c r="AH82" s="43">
        <v>0</v>
      </c>
      <c r="AI82" s="43">
        <v>0</v>
      </c>
      <c r="AJ82" s="43">
        <v>0</v>
      </c>
      <c r="AK82" s="43">
        <v>0</v>
      </c>
      <c r="AL82" s="43">
        <f>SUMIF(結果貼付!$A:$A,コンシューマー!$B82,結果貼付!$D:$D)</f>
        <v>0</v>
      </c>
      <c r="AM82" s="43">
        <f t="shared" si="43"/>
        <v>0</v>
      </c>
      <c r="AN82" s="47">
        <f>AM82 - _xlfn.XLOOKUP(B82, コマーシャル!$B:$B, コマーシャル!$AJ:$AJ, 0)</f>
        <v>0</v>
      </c>
      <c r="AO82" s="117"/>
      <c r="AP82" s="117"/>
      <c r="AQ82" s="117"/>
      <c r="AR82" s="117"/>
      <c r="AS82" s="117"/>
      <c r="AT82" s="117"/>
      <c r="AU82" s="78"/>
    </row>
    <row r="83" spans="1:47" outlineLevel="1">
      <c r="A83" s="97" t="str">
        <f>IFERROR(IF(MATCH($B83,全体!G:G,0),"Y"),"-")</f>
        <v>Y</v>
      </c>
      <c r="B83" s="352" t="s">
        <v>386</v>
      </c>
      <c r="C83" s="350"/>
      <c r="D83" s="117"/>
      <c r="E83" s="117"/>
      <c r="F83" s="117"/>
      <c r="G83" s="117"/>
      <c r="H83" s="117"/>
      <c r="I83" s="47">
        <v>1705</v>
      </c>
      <c r="J83" s="47">
        <v>5698</v>
      </c>
      <c r="K83" s="47">
        <v>5954</v>
      </c>
      <c r="L83" s="47">
        <v>5821</v>
      </c>
      <c r="M83" s="47">
        <v>4824</v>
      </c>
      <c r="N83" s="47">
        <v>4887</v>
      </c>
      <c r="O83" s="47">
        <v>6648</v>
      </c>
      <c r="P83" s="47">
        <v>3573</v>
      </c>
      <c r="Q83" s="47">
        <v>4561</v>
      </c>
      <c r="R83" s="47">
        <v>5986</v>
      </c>
      <c r="S83" s="47">
        <v>5158</v>
      </c>
      <c r="T83" s="47">
        <v>8660</v>
      </c>
      <c r="U83" s="43">
        <v>7377</v>
      </c>
      <c r="V83" s="43">
        <v>8679</v>
      </c>
      <c r="W83" s="43">
        <v>9754</v>
      </c>
      <c r="X83" s="43">
        <v>4117</v>
      </c>
      <c r="Y83" s="43">
        <v>3218</v>
      </c>
      <c r="Z83" s="43">
        <v>3245</v>
      </c>
      <c r="AA83" s="43">
        <v>3730</v>
      </c>
      <c r="AB83" s="43">
        <v>2706</v>
      </c>
      <c r="AC83" s="43">
        <v>1674</v>
      </c>
      <c r="AD83" s="43">
        <v>459</v>
      </c>
      <c r="AE83" s="43">
        <v>489</v>
      </c>
      <c r="AF83" s="43">
        <v>657</v>
      </c>
      <c r="AG83" s="43">
        <v>245</v>
      </c>
      <c r="AH83" s="43">
        <v>125</v>
      </c>
      <c r="AI83" s="43">
        <v>644</v>
      </c>
      <c r="AJ83" s="43">
        <v>634</v>
      </c>
      <c r="AK83" s="43">
        <v>423</v>
      </c>
      <c r="AL83" s="43">
        <f>SUMIF(結果貼付!$A:$A,コンシューマー!$B83,結果貼付!$D:$D)</f>
        <v>95</v>
      </c>
      <c r="AM83" s="43">
        <f t="shared" si="43"/>
        <v>203.57142857142856</v>
      </c>
      <c r="AN83" s="47">
        <f>AM83 - _xlfn.XLOOKUP(B83, コマーシャル!$B:$B, コマーシャル!$AJ:$AJ, 0)</f>
        <v>177.32142857142856</v>
      </c>
      <c r="AO83" s="462">
        <v>240</v>
      </c>
      <c r="AP83" s="44">
        <f>IF(AP$6="",AO83*AP$4,AO83*AP$6)</f>
        <v>288</v>
      </c>
      <c r="AQ83" s="44">
        <f t="shared" ref="AQ83" si="61">IF(AQ$6="",AP83*AQ$4,AP83*AQ$6)</f>
        <v>244.06692276134709</v>
      </c>
      <c r="AR83" s="44">
        <f t="shared" ref="AR83" si="62">IF(AR$6="",AQ83*AR$4,AQ83*AR$6)</f>
        <v>239.24418752097861</v>
      </c>
      <c r="AS83" s="44">
        <f t="shared" ref="AS83" si="63">IF(AS$6="",AR83*AS$4,AR83*AS$6)</f>
        <v>207.25516726960802</v>
      </c>
      <c r="AT83" s="44">
        <f t="shared" ref="AT83" si="64">IF(AT$6="",AS83*AT$4,AS83*AT$6)</f>
        <v>205.38837131242309</v>
      </c>
      <c r="AU83" s="163"/>
    </row>
    <row r="84" spans="1:47" outlineLevel="1">
      <c r="A84" s="97" t="str">
        <f>IFERROR(IF(MATCH($B84,全体!G:G,0),"Y"),"-")</f>
        <v>Y</v>
      </c>
      <c r="B84" s="352" t="s">
        <v>156</v>
      </c>
      <c r="C84" s="350"/>
      <c r="D84" s="117"/>
      <c r="E84" s="117"/>
      <c r="F84" s="117"/>
      <c r="G84" s="117"/>
      <c r="H84" s="117"/>
      <c r="I84" s="47">
        <v>370</v>
      </c>
      <c r="J84" s="47">
        <v>990</v>
      </c>
      <c r="K84" s="47">
        <v>1255</v>
      </c>
      <c r="L84" s="47">
        <v>1435</v>
      </c>
      <c r="M84" s="47">
        <v>1201</v>
      </c>
      <c r="N84" s="47">
        <v>1132</v>
      </c>
      <c r="O84" s="47">
        <v>1616</v>
      </c>
      <c r="P84" s="47">
        <v>843</v>
      </c>
      <c r="Q84" s="47">
        <v>1127</v>
      </c>
      <c r="R84" s="47">
        <v>1352</v>
      </c>
      <c r="S84" s="47">
        <v>1309</v>
      </c>
      <c r="T84" s="47">
        <v>2363</v>
      </c>
      <c r="U84" s="43">
        <v>2008.0000000000002</v>
      </c>
      <c r="V84" s="43">
        <v>1867</v>
      </c>
      <c r="W84" s="43">
        <v>565</v>
      </c>
      <c r="X84" s="43">
        <v>662</v>
      </c>
      <c r="Y84" s="43">
        <v>780</v>
      </c>
      <c r="Z84" s="43">
        <v>865</v>
      </c>
      <c r="AA84" s="43">
        <v>1004</v>
      </c>
      <c r="AB84" s="43">
        <v>869</v>
      </c>
      <c r="AC84" s="43">
        <v>717</v>
      </c>
      <c r="AD84" s="43">
        <v>542.29837746590169</v>
      </c>
      <c r="AE84" s="43">
        <v>217</v>
      </c>
      <c r="AF84" s="43">
        <v>241</v>
      </c>
      <c r="AG84" s="43">
        <v>166</v>
      </c>
      <c r="AH84" s="43">
        <v>97</v>
      </c>
      <c r="AI84" s="43">
        <v>103</v>
      </c>
      <c r="AJ84" s="43">
        <v>0</v>
      </c>
      <c r="AK84" s="43">
        <v>0</v>
      </c>
      <c r="AL84" s="43">
        <f>SUMIF(結果貼付!$A:$A,コンシューマー!$B84,結果貼付!$D:$D)</f>
        <v>0</v>
      </c>
      <c r="AM84" s="43">
        <f t="shared" si="43"/>
        <v>0</v>
      </c>
      <c r="AN84" s="47">
        <f>AM84 - _xlfn.XLOOKUP(B84, コマーシャル!$B:$B, コマーシャル!$AJ:$AJ, 0)</f>
        <v>0</v>
      </c>
      <c r="AO84" s="117"/>
      <c r="AP84" s="117"/>
      <c r="AQ84" s="117"/>
      <c r="AR84" s="117"/>
      <c r="AS84" s="117"/>
      <c r="AT84" s="117"/>
      <c r="AU84" s="78"/>
    </row>
    <row r="85" spans="1:47" outlineLevel="1">
      <c r="A85" s="97" t="str">
        <f>IFERROR(IF(MATCH($B85,全体!G:G,0),"Y"),"-")</f>
        <v>Y</v>
      </c>
      <c r="B85" s="352" t="s">
        <v>157</v>
      </c>
      <c r="C85" s="350"/>
      <c r="D85" s="117"/>
      <c r="E85" s="117"/>
      <c r="F85" s="117"/>
      <c r="G85" s="117"/>
      <c r="H85" s="117"/>
      <c r="I85" s="47">
        <v>42</v>
      </c>
      <c r="J85" s="47">
        <v>65</v>
      </c>
      <c r="K85" s="47">
        <v>108</v>
      </c>
      <c r="L85" s="47">
        <v>80</v>
      </c>
      <c r="M85" s="47">
        <v>93</v>
      </c>
      <c r="N85" s="47">
        <v>99</v>
      </c>
      <c r="O85" s="47">
        <v>98</v>
      </c>
      <c r="P85" s="47">
        <v>11</v>
      </c>
      <c r="Q85" s="47">
        <v>14</v>
      </c>
      <c r="R85" s="47">
        <v>14</v>
      </c>
      <c r="S85" s="47">
        <v>14</v>
      </c>
      <c r="T85" s="47">
        <v>14</v>
      </c>
      <c r="U85" s="43">
        <v>14</v>
      </c>
      <c r="V85" s="43">
        <v>14</v>
      </c>
      <c r="W85" s="43">
        <v>14</v>
      </c>
      <c r="X85" s="43">
        <v>14</v>
      </c>
      <c r="Y85" s="43">
        <v>14</v>
      </c>
      <c r="Z85" s="43">
        <v>14</v>
      </c>
      <c r="AA85" s="43">
        <v>14</v>
      </c>
      <c r="AB85" s="43">
        <v>14</v>
      </c>
      <c r="AC85" s="43">
        <v>14</v>
      </c>
      <c r="AD85" s="43"/>
      <c r="AE85" s="43">
        <v>0</v>
      </c>
      <c r="AF85" s="43">
        <v>0</v>
      </c>
      <c r="AG85" s="43">
        <v>0</v>
      </c>
      <c r="AH85" s="43">
        <v>0</v>
      </c>
      <c r="AI85" s="43">
        <v>0</v>
      </c>
      <c r="AJ85" s="43">
        <v>0</v>
      </c>
      <c r="AK85" s="43">
        <v>0</v>
      </c>
      <c r="AL85" s="43">
        <f>SUMIF(結果貼付!$A:$A,コンシューマー!$B85,結果貼付!$D:$D)</f>
        <v>0</v>
      </c>
      <c r="AM85" s="43">
        <f t="shared" si="43"/>
        <v>0</v>
      </c>
      <c r="AN85" s="47">
        <f>AM85 - _xlfn.XLOOKUP(B85, コマーシャル!$B:$B, コマーシャル!$AJ:$AJ, 0)</f>
        <v>0</v>
      </c>
      <c r="AO85" s="117"/>
      <c r="AP85" s="117"/>
      <c r="AQ85" s="117"/>
      <c r="AR85" s="117"/>
      <c r="AS85" s="117"/>
      <c r="AT85" s="117"/>
      <c r="AU85" s="78"/>
    </row>
    <row r="86" spans="1:47" outlineLevel="1">
      <c r="A86" s="97" t="str">
        <f>IFERROR(IF(MATCH($B86,全体!G:G,0),"Y"),"-")</f>
        <v>Y</v>
      </c>
      <c r="B86" s="352" t="s">
        <v>158</v>
      </c>
      <c r="C86" s="350"/>
      <c r="D86" s="117"/>
      <c r="E86" s="117"/>
      <c r="F86" s="117"/>
      <c r="G86" s="117"/>
      <c r="H86" s="117"/>
      <c r="I86" s="47">
        <v>75</v>
      </c>
      <c r="J86" s="47">
        <v>289</v>
      </c>
      <c r="K86" s="47">
        <v>459</v>
      </c>
      <c r="L86" s="47">
        <v>480</v>
      </c>
      <c r="M86" s="47">
        <v>432</v>
      </c>
      <c r="N86" s="47">
        <v>389</v>
      </c>
      <c r="O86" s="47">
        <v>467</v>
      </c>
      <c r="P86" s="47">
        <v>309</v>
      </c>
      <c r="Q86" s="47">
        <v>279</v>
      </c>
      <c r="R86" s="47">
        <v>32</v>
      </c>
      <c r="S86" s="47">
        <v>0</v>
      </c>
      <c r="T86" s="47">
        <v>22</v>
      </c>
      <c r="U86" s="43">
        <v>0</v>
      </c>
      <c r="V86" s="43">
        <v>0</v>
      </c>
      <c r="W86" s="43">
        <v>2</v>
      </c>
      <c r="X86" s="43">
        <v>3</v>
      </c>
      <c r="Y86" s="43">
        <v>6</v>
      </c>
      <c r="Z86" s="43">
        <v>39</v>
      </c>
      <c r="AA86" s="43">
        <v>17</v>
      </c>
      <c r="AB86" s="43">
        <v>0</v>
      </c>
      <c r="AC86" s="43">
        <v>0</v>
      </c>
      <c r="AD86" s="43"/>
      <c r="AE86" s="43">
        <v>0</v>
      </c>
      <c r="AF86" s="43">
        <v>0</v>
      </c>
      <c r="AG86" s="43">
        <v>0</v>
      </c>
      <c r="AH86" s="43">
        <v>0</v>
      </c>
      <c r="AI86" s="43">
        <v>0</v>
      </c>
      <c r="AJ86" s="43">
        <v>0</v>
      </c>
      <c r="AK86" s="43">
        <v>0</v>
      </c>
      <c r="AL86" s="43">
        <f>SUMIF(結果貼付!$A:$A,コンシューマー!$B86,結果貼付!$D:$D)</f>
        <v>0</v>
      </c>
      <c r="AM86" s="43">
        <f t="shared" si="43"/>
        <v>0</v>
      </c>
      <c r="AN86" s="47">
        <f>AM86 - _xlfn.XLOOKUP(B86, コマーシャル!$B:$B, コマーシャル!$AJ:$AJ, 0)</f>
        <v>0</v>
      </c>
      <c r="AO86" s="117"/>
      <c r="AP86" s="117"/>
      <c r="AQ86" s="117"/>
      <c r="AR86" s="117"/>
      <c r="AS86" s="117"/>
      <c r="AT86" s="117"/>
      <c r="AU86" s="78"/>
    </row>
    <row r="87" spans="1:47" outlineLevel="1">
      <c r="A87" s="97" t="str">
        <f>IFERROR(IF(MATCH($B87,全体!G:G,0),"Y"),"-")</f>
        <v>Y</v>
      </c>
      <c r="B87" s="352" t="s">
        <v>159</v>
      </c>
      <c r="C87" s="350"/>
      <c r="D87" s="117"/>
      <c r="E87" s="117"/>
      <c r="F87" s="117"/>
      <c r="G87" s="117"/>
      <c r="H87" s="117"/>
      <c r="I87" s="47">
        <v>605</v>
      </c>
      <c r="J87" s="47">
        <v>2343</v>
      </c>
      <c r="K87" s="47">
        <v>2805</v>
      </c>
      <c r="L87" s="47">
        <v>2829</v>
      </c>
      <c r="M87" s="47">
        <v>2125</v>
      </c>
      <c r="N87" s="47">
        <v>1656</v>
      </c>
      <c r="O87" s="47">
        <v>2135</v>
      </c>
      <c r="P87" s="47">
        <v>1303</v>
      </c>
      <c r="Q87" s="47">
        <v>1440</v>
      </c>
      <c r="R87" s="47">
        <v>1338</v>
      </c>
      <c r="S87" s="47">
        <v>920</v>
      </c>
      <c r="T87" s="47">
        <v>1541</v>
      </c>
      <c r="U87" s="43">
        <v>1594</v>
      </c>
      <c r="V87" s="43">
        <v>3389</v>
      </c>
      <c r="W87" s="43">
        <v>3150</v>
      </c>
      <c r="X87" s="43">
        <v>1312</v>
      </c>
      <c r="Y87" s="43">
        <v>1059</v>
      </c>
      <c r="Z87" s="43">
        <v>1036</v>
      </c>
      <c r="AA87" s="43">
        <v>949</v>
      </c>
      <c r="AB87" s="43">
        <v>815</v>
      </c>
      <c r="AC87" s="43">
        <v>884</v>
      </c>
      <c r="AD87" s="43">
        <v>699.09710960859843</v>
      </c>
      <c r="AE87" s="43">
        <v>370</v>
      </c>
      <c r="AF87" s="43">
        <v>505</v>
      </c>
      <c r="AG87" s="43">
        <v>273</v>
      </c>
      <c r="AH87" s="43">
        <v>93</v>
      </c>
      <c r="AI87" s="43">
        <v>139</v>
      </c>
      <c r="AJ87" s="43">
        <v>164</v>
      </c>
      <c r="AK87" s="43">
        <v>84</v>
      </c>
      <c r="AL87" s="43">
        <f>SUMIF(結果貼付!$A:$A,コンシューマー!$B87,結果貼付!$D:$D)</f>
        <v>2</v>
      </c>
      <c r="AM87" s="43">
        <f t="shared" si="43"/>
        <v>4.2857142857142856</v>
      </c>
      <c r="AN87" s="47">
        <f>AM87 - _xlfn.XLOOKUP(B87, コマーシャル!$B:$B, コマーシャル!$AJ:$AJ, 0)</f>
        <v>-3.2142857142857144</v>
      </c>
      <c r="AO87" s="117"/>
      <c r="AP87" s="117"/>
      <c r="AQ87" s="117"/>
      <c r="AR87" s="117"/>
      <c r="AS87" s="117"/>
      <c r="AT87" s="117"/>
    </row>
    <row r="88" spans="1:47" outlineLevel="1">
      <c r="A88" s="97" t="str">
        <f>IFERROR(IF(MATCH($B88,全体!G:G,0),"Y"),"-")</f>
        <v>Y</v>
      </c>
      <c r="B88" s="352" t="s">
        <v>160</v>
      </c>
      <c r="C88" s="350"/>
      <c r="D88" s="117"/>
      <c r="E88" s="117"/>
      <c r="F88" s="117"/>
      <c r="G88" s="117"/>
      <c r="H88" s="117"/>
      <c r="I88" s="47">
        <v>79</v>
      </c>
      <c r="J88" s="47">
        <v>279</v>
      </c>
      <c r="K88" s="47">
        <v>341</v>
      </c>
      <c r="L88" s="47">
        <v>341</v>
      </c>
      <c r="M88" s="47">
        <v>372</v>
      </c>
      <c r="N88" s="47">
        <v>452</v>
      </c>
      <c r="O88" s="47">
        <v>406</v>
      </c>
      <c r="P88" s="47">
        <v>292</v>
      </c>
      <c r="Q88" s="47">
        <v>342</v>
      </c>
      <c r="R88" s="47">
        <v>571</v>
      </c>
      <c r="S88" s="47">
        <v>584</v>
      </c>
      <c r="T88" s="47">
        <v>637</v>
      </c>
      <c r="U88" s="43">
        <v>1099</v>
      </c>
      <c r="V88" s="43">
        <v>2192</v>
      </c>
      <c r="W88" s="43">
        <v>1986</v>
      </c>
      <c r="X88" s="43">
        <v>2238</v>
      </c>
      <c r="Y88" s="43">
        <v>3207</v>
      </c>
      <c r="Z88" s="43">
        <v>1378</v>
      </c>
      <c r="AA88" s="43">
        <v>3623</v>
      </c>
      <c r="AB88" s="43">
        <v>1841</v>
      </c>
      <c r="AC88" s="43">
        <v>2113</v>
      </c>
      <c r="AD88" s="43">
        <v>1132</v>
      </c>
      <c r="AE88" s="43">
        <v>34</v>
      </c>
      <c r="AF88" s="43">
        <v>52</v>
      </c>
      <c r="AG88" s="43">
        <v>34</v>
      </c>
      <c r="AH88" s="43">
        <v>24</v>
      </c>
      <c r="AI88" s="43">
        <v>25</v>
      </c>
      <c r="AJ88" s="43">
        <v>268</v>
      </c>
      <c r="AK88" s="43">
        <v>572</v>
      </c>
      <c r="AL88" s="43">
        <f>SUMIF(結果貼付!$A:$A,コンシューマー!$B88,結果貼付!$D:$D)</f>
        <v>95</v>
      </c>
      <c r="AM88" s="43">
        <f t="shared" si="43"/>
        <v>203.57142857142856</v>
      </c>
      <c r="AN88" s="47">
        <f>AM88 - _xlfn.XLOOKUP(B88, コマーシャル!$B:$B, コマーシャル!$AJ:$AJ, 0)</f>
        <v>109.82142857142856</v>
      </c>
      <c r="AO88" s="117"/>
      <c r="AP88" s="117"/>
      <c r="AQ88" s="117"/>
      <c r="AR88" s="117"/>
      <c r="AS88" s="117"/>
      <c r="AT88" s="117"/>
      <c r="AU88" s="11" t="s">
        <v>387</v>
      </c>
    </row>
    <row r="89" spans="1:47" outlineLevel="1">
      <c r="A89" s="97" t="str">
        <f>IFERROR(IF(MATCH($B89,全体!G:G,0),"Y"),"-")</f>
        <v>Y</v>
      </c>
      <c r="B89" s="352" t="s">
        <v>161</v>
      </c>
      <c r="C89" s="350"/>
      <c r="D89" s="117"/>
      <c r="E89" s="117"/>
      <c r="F89" s="117"/>
      <c r="G89" s="117"/>
      <c r="H89" s="117"/>
      <c r="I89" s="47">
        <v>16</v>
      </c>
      <c r="J89" s="47">
        <v>31</v>
      </c>
      <c r="K89" s="47">
        <v>44</v>
      </c>
      <c r="L89" s="47">
        <v>28</v>
      </c>
      <c r="M89" s="47">
        <v>23</v>
      </c>
      <c r="N89" s="47">
        <v>20</v>
      </c>
      <c r="O89" s="47">
        <v>39</v>
      </c>
      <c r="P89" s="47">
        <v>16</v>
      </c>
      <c r="Q89" s="47">
        <v>16</v>
      </c>
      <c r="R89" s="47">
        <v>33</v>
      </c>
      <c r="S89" s="47">
        <v>16</v>
      </c>
      <c r="T89" s="47">
        <v>33</v>
      </c>
      <c r="U89" s="43">
        <v>25</v>
      </c>
      <c r="V89" s="43">
        <v>19</v>
      </c>
      <c r="W89" s="43">
        <v>92</v>
      </c>
      <c r="X89" s="43">
        <v>25</v>
      </c>
      <c r="Y89" s="43">
        <v>19</v>
      </c>
      <c r="Z89" s="43">
        <v>32</v>
      </c>
      <c r="AA89" s="43">
        <v>29</v>
      </c>
      <c r="AB89" s="43">
        <v>26</v>
      </c>
      <c r="AC89" s="43">
        <v>111</v>
      </c>
      <c r="AD89" s="43">
        <v>53.694345503116644</v>
      </c>
      <c r="AE89" s="43">
        <v>6</v>
      </c>
      <c r="AF89" s="43">
        <v>8</v>
      </c>
      <c r="AG89" s="43">
        <v>7</v>
      </c>
      <c r="AH89" s="43">
        <v>2</v>
      </c>
      <c r="AI89" s="43">
        <v>0</v>
      </c>
      <c r="AJ89" s="43">
        <v>0</v>
      </c>
      <c r="AK89" s="43">
        <v>0</v>
      </c>
      <c r="AL89" s="43">
        <f>SUMIF(結果貼付!$A:$A,コンシューマー!$B89,結果貼付!$D:$D)</f>
        <v>0</v>
      </c>
      <c r="AM89" s="43">
        <f t="shared" si="43"/>
        <v>0</v>
      </c>
      <c r="AN89" s="47">
        <f>AM89 - _xlfn.XLOOKUP(B89, コマーシャル!$B:$B, コマーシャル!$AJ:$AJ, 0)</f>
        <v>0</v>
      </c>
      <c r="AO89" s="46"/>
      <c r="AP89" s="46"/>
      <c r="AQ89" s="46"/>
      <c r="AR89" s="46"/>
      <c r="AS89" s="46"/>
      <c r="AT89" s="46"/>
    </row>
    <row r="90" spans="1:47" outlineLevel="1">
      <c r="A90" s="97" t="str">
        <f>IFERROR(IF(MATCH($B90,全体!G:G,0),"Y"),"-")</f>
        <v>-</v>
      </c>
      <c r="B90" s="352" t="s">
        <v>388</v>
      </c>
      <c r="C90" s="350"/>
      <c r="D90" s="43">
        <v>479</v>
      </c>
      <c r="E90" s="43">
        <v>412</v>
      </c>
      <c r="F90" s="43">
        <v>390</v>
      </c>
      <c r="G90" s="43">
        <v>477</v>
      </c>
      <c r="H90" s="43">
        <v>358</v>
      </c>
      <c r="I90" s="43">
        <v>263</v>
      </c>
      <c r="J90" s="43">
        <v>127</v>
      </c>
      <c r="K90" s="43">
        <v>71</v>
      </c>
      <c r="L90" s="43">
        <v>309</v>
      </c>
      <c r="M90" s="43">
        <v>857</v>
      </c>
      <c r="N90" s="43">
        <v>1845</v>
      </c>
      <c r="O90" s="43">
        <v>0</v>
      </c>
      <c r="P90" s="43">
        <v>0</v>
      </c>
      <c r="Q90" s="43">
        <v>0</v>
      </c>
      <c r="R90" s="43">
        <v>0</v>
      </c>
      <c r="S90" s="43">
        <v>0</v>
      </c>
      <c r="T90" s="43">
        <v>182</v>
      </c>
      <c r="U90" s="43">
        <v>42</v>
      </c>
      <c r="V90" s="43">
        <v>59</v>
      </c>
      <c r="W90" s="43">
        <v>0</v>
      </c>
      <c r="X90" s="43">
        <v>0</v>
      </c>
      <c r="Y90" s="43">
        <v>0</v>
      </c>
      <c r="Z90" s="43">
        <v>0</v>
      </c>
      <c r="AA90" s="43">
        <v>383</v>
      </c>
      <c r="AB90" s="43">
        <v>0</v>
      </c>
      <c r="AC90" s="43">
        <v>0</v>
      </c>
      <c r="AD90" s="43"/>
      <c r="AE90" s="43">
        <v>0</v>
      </c>
      <c r="AF90" s="43">
        <v>0</v>
      </c>
      <c r="AG90" s="43">
        <v>0</v>
      </c>
      <c r="AH90" s="43">
        <v>0</v>
      </c>
      <c r="AI90" s="43">
        <v>0</v>
      </c>
      <c r="AJ90" s="43">
        <v>0</v>
      </c>
      <c r="AK90" s="43">
        <v>0</v>
      </c>
      <c r="AL90" s="43">
        <f>SUMIF(結果貼付!$A:$A,コンシューマー!$B90,結果貼付!$D:$D)</f>
        <v>0</v>
      </c>
      <c r="AM90" s="47">
        <f t="shared" si="43"/>
        <v>0</v>
      </c>
      <c r="AN90" s="47">
        <f>AM90 - _xlfn.XLOOKUP(B90, コマーシャル!$B:$B, コマーシャル!$AJ:$AJ, 0)</f>
        <v>0</v>
      </c>
      <c r="AO90" s="46"/>
      <c r="AP90" s="46"/>
      <c r="AQ90" s="46"/>
      <c r="AR90" s="46"/>
      <c r="AS90" s="46"/>
      <c r="AT90" s="46"/>
      <c r="AU90" s="11" t="s">
        <v>389</v>
      </c>
    </row>
    <row r="91" spans="1:47" outlineLevel="1">
      <c r="A91" s="97" t="str">
        <f>IFERROR(IF(MATCH($B91,全体!G:G,0),"Y"),"-")</f>
        <v>-</v>
      </c>
      <c r="B91" s="352" t="s">
        <v>390</v>
      </c>
      <c r="C91" s="350"/>
      <c r="D91" s="43"/>
      <c r="E91" s="43"/>
      <c r="F91" s="43"/>
      <c r="G91" s="43"/>
      <c r="H91" s="43"/>
      <c r="I91" s="43"/>
      <c r="J91" s="43"/>
      <c r="K91" s="43"/>
      <c r="L91" s="43"/>
      <c r="M91" s="43"/>
      <c r="N91" s="43"/>
      <c r="O91" s="43"/>
      <c r="P91" s="43"/>
      <c r="Q91" s="43"/>
      <c r="R91" s="43"/>
      <c r="S91" s="43">
        <v>265</v>
      </c>
      <c r="T91" s="43">
        <v>365</v>
      </c>
      <c r="U91" s="43">
        <v>364</v>
      </c>
      <c r="V91" s="43">
        <v>72</v>
      </c>
      <c r="W91" s="43">
        <v>442</v>
      </c>
      <c r="X91" s="43">
        <v>208</v>
      </c>
      <c r="Y91" s="43">
        <v>103</v>
      </c>
      <c r="Z91" s="43">
        <v>58</v>
      </c>
      <c r="AA91" s="43">
        <v>0</v>
      </c>
      <c r="AB91" s="43">
        <v>0</v>
      </c>
      <c r="AC91" s="43">
        <v>0</v>
      </c>
      <c r="AD91" s="43"/>
      <c r="AE91" s="43">
        <v>6</v>
      </c>
      <c r="AF91" s="43">
        <v>12</v>
      </c>
      <c r="AG91" s="43">
        <v>0</v>
      </c>
      <c r="AH91" s="43">
        <v>0</v>
      </c>
      <c r="AI91" s="43">
        <v>-1</v>
      </c>
      <c r="AJ91" s="43">
        <v>17</v>
      </c>
      <c r="AK91" s="43">
        <v>58</v>
      </c>
      <c r="AL91" s="43">
        <f>SUMIF(結果貼付!$A:$A,コンシューマー!$B91,結果貼付!$D:$D)</f>
        <v>0</v>
      </c>
      <c r="AM91" s="47">
        <f t="shared" si="43"/>
        <v>0</v>
      </c>
      <c r="AN91" s="47">
        <f>AM91 - _xlfn.XLOOKUP(B91, コマーシャル!$B:$B, コマーシャル!$AJ:$AJ, 0)</f>
        <v>0</v>
      </c>
      <c r="AO91" s="46"/>
      <c r="AP91" s="46"/>
      <c r="AQ91" s="46"/>
      <c r="AR91" s="46"/>
      <c r="AS91" s="46"/>
      <c r="AT91" s="46"/>
      <c r="AU91" s="11" t="s">
        <v>391</v>
      </c>
    </row>
    <row r="92" spans="1:47" outlineLevel="1">
      <c r="A92" s="97" t="str">
        <f>IFERROR(IF(MATCH($B92,全体!G:G,0),"Y"),"-")</f>
        <v>Y</v>
      </c>
      <c r="B92" s="352" t="s">
        <v>392</v>
      </c>
      <c r="C92" s="350"/>
      <c r="D92" s="43">
        <v>1081</v>
      </c>
      <c r="E92" s="43">
        <v>1152</v>
      </c>
      <c r="F92" s="43">
        <v>1114</v>
      </c>
      <c r="G92" s="43">
        <v>1000</v>
      </c>
      <c r="H92" s="43">
        <v>1237</v>
      </c>
      <c r="I92" s="43">
        <v>1403</v>
      </c>
      <c r="J92" s="43">
        <v>1068</v>
      </c>
      <c r="K92" s="43">
        <v>1335</v>
      </c>
      <c r="L92" s="43">
        <v>1307</v>
      </c>
      <c r="M92" s="43">
        <v>1081</v>
      </c>
      <c r="N92" s="43">
        <v>1311</v>
      </c>
      <c r="O92" s="43">
        <v>1673</v>
      </c>
      <c r="P92" s="43">
        <v>1416</v>
      </c>
      <c r="Q92" s="43">
        <v>1418</v>
      </c>
      <c r="R92" s="43">
        <v>2052</v>
      </c>
      <c r="S92" s="43">
        <v>1224</v>
      </c>
      <c r="T92" s="43">
        <v>2414</v>
      </c>
      <c r="U92" s="43">
        <v>1796</v>
      </c>
      <c r="V92" s="43">
        <v>1001</v>
      </c>
      <c r="W92" s="43">
        <v>2226</v>
      </c>
      <c r="X92" s="43">
        <v>1633</v>
      </c>
      <c r="Y92" s="43">
        <v>1105</v>
      </c>
      <c r="Z92" s="43">
        <v>1658</v>
      </c>
      <c r="AA92" s="43">
        <v>2369</v>
      </c>
      <c r="AB92" s="43">
        <v>1909</v>
      </c>
      <c r="AC92" s="43">
        <v>2429</v>
      </c>
      <c r="AD92" s="43">
        <v>3100</v>
      </c>
      <c r="AE92" s="43">
        <v>755</v>
      </c>
      <c r="AF92" s="43">
        <v>566</v>
      </c>
      <c r="AG92" s="43">
        <v>520</v>
      </c>
      <c r="AH92" s="43">
        <v>276.99999999999989</v>
      </c>
      <c r="AI92" s="43">
        <v>597</v>
      </c>
      <c r="AJ92" s="43">
        <v>464</v>
      </c>
      <c r="AK92" s="43">
        <v>261</v>
      </c>
      <c r="AL92" s="43">
        <f>SUMIF(結果貼付!$A:$A,コンシューマー!$B92,結果貼付!$D:$D)</f>
        <v>93</v>
      </c>
      <c r="AM92" s="47">
        <f t="shared" si="43"/>
        <v>199.28571428571431</v>
      </c>
      <c r="AN92" s="47">
        <f>AM92 - _xlfn.XLOOKUP(B92, コマーシャル!$B:$B, コマーシャル!$AJ:$AJ, 0)</f>
        <v>184.28571428571431</v>
      </c>
      <c r="AO92" s="45">
        <v>228</v>
      </c>
      <c r="AP92" s="42">
        <f>IF(AP$6="",AO92*AP$4,AO92*AP$6)</f>
        <v>273.59999999999997</v>
      </c>
      <c r="AQ92" s="42">
        <f t="shared" ref="AQ92" si="65">IF(AQ$6="",AP92*AQ$4,AP92*AQ$6)</f>
        <v>231.8635766232797</v>
      </c>
      <c r="AR92" s="42">
        <f t="shared" ref="AR92" si="66">IF(AR$6="",AQ92*AR$4,AQ92*AR$6)</f>
        <v>227.28197814492964</v>
      </c>
      <c r="AS92" s="42">
        <f t="shared" ref="AS92" si="67">IF(AS$6="",AR92*AS$4,AR92*AS$6)</f>
        <v>196.89240890612757</v>
      </c>
      <c r="AT92" s="42">
        <f t="shared" ref="AT92" si="68">IF(AT$6="",AS92*AT$4,AS92*AT$6)</f>
        <v>195.11895274680188</v>
      </c>
      <c r="AU92" s="11" t="s">
        <v>387</v>
      </c>
    </row>
    <row r="93" spans="1:47" ht="19.5" outlineLevel="1" thickBot="1">
      <c r="A93" s="97" t="str">
        <f>IFERROR(IF(MATCH($B93,全体!G:G,0),"Y"),"-")</f>
        <v>Y</v>
      </c>
      <c r="B93" s="358" t="s">
        <v>163</v>
      </c>
      <c r="C93" s="357"/>
      <c r="D93" s="118">
        <v>39</v>
      </c>
      <c r="E93" s="118">
        <v>39</v>
      </c>
      <c r="F93" s="118">
        <v>39</v>
      </c>
      <c r="G93" s="118">
        <v>39</v>
      </c>
      <c r="H93" s="118">
        <v>49</v>
      </c>
      <c r="I93" s="118">
        <v>64</v>
      </c>
      <c r="J93" s="118">
        <v>48</v>
      </c>
      <c r="K93" s="118">
        <v>17</v>
      </c>
      <c r="L93" s="118">
        <v>35</v>
      </c>
      <c r="M93" s="118">
        <v>34</v>
      </c>
      <c r="N93" s="118">
        <v>13</v>
      </c>
      <c r="O93" s="118">
        <v>35</v>
      </c>
      <c r="P93" s="118">
        <v>16</v>
      </c>
      <c r="Q93" s="118">
        <v>31</v>
      </c>
      <c r="R93" s="118">
        <v>16</v>
      </c>
      <c r="S93" s="118">
        <v>15</v>
      </c>
      <c r="T93" s="118">
        <v>61</v>
      </c>
      <c r="U93" s="118">
        <v>35</v>
      </c>
      <c r="V93" s="118">
        <v>34</v>
      </c>
      <c r="W93" s="118">
        <v>55</v>
      </c>
      <c r="X93" s="118">
        <v>61</v>
      </c>
      <c r="Y93" s="118">
        <v>85</v>
      </c>
      <c r="Z93" s="118">
        <v>40</v>
      </c>
      <c r="AA93" s="118">
        <v>38</v>
      </c>
      <c r="AB93" s="118">
        <v>50</v>
      </c>
      <c r="AC93" s="118">
        <v>123</v>
      </c>
      <c r="AD93" s="114">
        <v>103.95496053659457</v>
      </c>
      <c r="AE93" s="114">
        <v>17</v>
      </c>
      <c r="AF93" s="114">
        <v>37</v>
      </c>
      <c r="AG93" s="114">
        <v>5</v>
      </c>
      <c r="AH93" s="114">
        <v>0</v>
      </c>
      <c r="AI93" s="114">
        <v>0</v>
      </c>
      <c r="AJ93" s="114">
        <v>0</v>
      </c>
      <c r="AK93" s="114">
        <v>0</v>
      </c>
      <c r="AL93" s="114">
        <f>SUMIF(結果貼付!$A:$A,コンシューマー!$B93,結果貼付!$D:$D)</f>
        <v>0</v>
      </c>
      <c r="AM93" s="107">
        <f t="shared" si="43"/>
        <v>0</v>
      </c>
      <c r="AN93" s="89">
        <f>AM93 - _xlfn.XLOOKUP(B93, コマーシャル!$B:$B, コマーシャル!$AJ:$AJ, 0)</f>
        <v>0</v>
      </c>
      <c r="AO93" s="58"/>
      <c r="AP93" s="58"/>
      <c r="AQ93" s="58"/>
      <c r="AR93" s="58"/>
      <c r="AS93" s="58"/>
      <c r="AT93" s="58"/>
    </row>
    <row r="94" spans="1:47">
      <c r="A94" s="60"/>
      <c r="B94" s="2" t="s">
        <v>164</v>
      </c>
      <c r="C94" s="53"/>
      <c r="D94" s="116">
        <f t="shared" ref="D94:Z94" si="69">SUM(D63:D93)</f>
        <v>1599</v>
      </c>
      <c r="E94" s="116">
        <f t="shared" si="69"/>
        <v>1603</v>
      </c>
      <c r="F94" s="116">
        <f t="shared" si="69"/>
        <v>1543</v>
      </c>
      <c r="G94" s="116">
        <f t="shared" si="69"/>
        <v>2434</v>
      </c>
      <c r="H94" s="116">
        <f t="shared" si="69"/>
        <v>2840</v>
      </c>
      <c r="I94" s="116">
        <f t="shared" si="69"/>
        <v>5876</v>
      </c>
      <c r="J94" s="116">
        <f t="shared" si="69"/>
        <v>12405</v>
      </c>
      <c r="K94" s="116">
        <f t="shared" si="69"/>
        <v>13400</v>
      </c>
      <c r="L94" s="116">
        <f t="shared" si="69"/>
        <v>13753</v>
      </c>
      <c r="M94" s="116">
        <f t="shared" si="69"/>
        <v>11913</v>
      </c>
      <c r="N94" s="116">
        <f t="shared" si="69"/>
        <v>12617</v>
      </c>
      <c r="O94" s="116">
        <f t="shared" si="69"/>
        <v>13945</v>
      </c>
      <c r="P94" s="116">
        <f t="shared" si="69"/>
        <v>8269</v>
      </c>
      <c r="Q94" s="116">
        <f t="shared" si="69"/>
        <v>10014</v>
      </c>
      <c r="R94" s="116">
        <f t="shared" si="69"/>
        <v>12167</v>
      </c>
      <c r="S94" s="116">
        <f t="shared" si="69"/>
        <v>9990</v>
      </c>
      <c r="T94" s="116">
        <f t="shared" si="69"/>
        <v>17090</v>
      </c>
      <c r="U94" s="116">
        <f t="shared" si="69"/>
        <v>15031</v>
      </c>
      <c r="V94" s="116">
        <f t="shared" si="69"/>
        <v>18282</v>
      </c>
      <c r="W94" s="116">
        <f t="shared" si="69"/>
        <v>21352</v>
      </c>
      <c r="X94" s="116">
        <f t="shared" si="69"/>
        <v>13268</v>
      </c>
      <c r="Y94" s="116">
        <f t="shared" si="69"/>
        <v>11527</v>
      </c>
      <c r="Z94" s="116">
        <f t="shared" si="69"/>
        <v>10799</v>
      </c>
      <c r="AA94" s="116">
        <f t="shared" ref="AA94:AH94" si="70">SUM(AA63:AA93)</f>
        <v>15702</v>
      </c>
      <c r="AB94" s="116">
        <f t="shared" si="70"/>
        <v>10453</v>
      </c>
      <c r="AC94" s="116">
        <f t="shared" si="70"/>
        <v>10749</v>
      </c>
      <c r="AD94" s="116">
        <f t="shared" si="70"/>
        <v>11610.353730071532</v>
      </c>
      <c r="AE94" s="116">
        <f t="shared" si="70"/>
        <v>5844</v>
      </c>
      <c r="AF94" s="116">
        <f t="shared" si="70"/>
        <v>9749</v>
      </c>
      <c r="AG94" s="116">
        <f t="shared" si="70"/>
        <v>5867</v>
      </c>
      <c r="AH94" s="116">
        <f t="shared" si="70"/>
        <v>2372</v>
      </c>
      <c r="AI94" s="116">
        <v>3110</v>
      </c>
      <c r="AJ94" s="116">
        <v>3505</v>
      </c>
      <c r="AK94" s="116">
        <v>4362</v>
      </c>
      <c r="AL94" s="116">
        <f t="shared" ref="AL94:AM94" si="71">SUM(AL63:AL93)</f>
        <v>2222</v>
      </c>
      <c r="AM94" s="116">
        <f t="shared" si="71"/>
        <v>4761.4285714285725</v>
      </c>
      <c r="AN94" s="116">
        <f t="shared" ref="AN94" si="72">SUM(AN63:AN93)</f>
        <v>3955.1785714285706</v>
      </c>
      <c r="AO94" s="116">
        <f t="shared" ref="AO94" si="73">SUM(AO63:AO93)</f>
        <v>4509.0037397470996</v>
      </c>
      <c r="AP94" s="116">
        <f t="shared" ref="AP94" si="74">SUM(AP63:AP93)</f>
        <v>5297.6092876965195</v>
      </c>
      <c r="AQ94" s="116">
        <f t="shared" ref="AQ94" si="75">SUM(AQ63:AQ93)</f>
        <v>4489.4833223611859</v>
      </c>
      <c r="AR94" s="116">
        <f t="shared" ref="AR94" si="76">SUM(AR63:AR93)</f>
        <v>4314.1774593962164</v>
      </c>
      <c r="AS94" s="116">
        <f t="shared" ref="AS94" si="77">SUM(AS63:AS93)</f>
        <v>3768.6482914179305</v>
      </c>
      <c r="AT94" s="116">
        <f t="shared" ref="AT94" si="78">SUM(AT63:AT93)</f>
        <v>3734.7031913407918</v>
      </c>
    </row>
    <row r="95" spans="1:47" ht="19.5" thickBot="1">
      <c r="A95" s="60"/>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
      <c r="AP95" s="1"/>
      <c r="AQ95" s="1"/>
      <c r="AR95" s="1"/>
      <c r="AS95" s="1"/>
      <c r="AT95" s="1"/>
    </row>
    <row r="96" spans="1:47" outlineLevel="1">
      <c r="A96" s="97" t="str">
        <f>IFERROR(IF(MATCH($B96,全体!G:G,0),"Y"),"-")</f>
        <v>Y</v>
      </c>
      <c r="B96" s="351" t="s">
        <v>165</v>
      </c>
      <c r="C96" s="350"/>
      <c r="D96" s="46"/>
      <c r="E96" s="46"/>
      <c r="F96" s="46"/>
      <c r="G96" s="46"/>
      <c r="H96" s="46"/>
      <c r="I96" s="46"/>
      <c r="J96" s="46"/>
      <c r="K96" s="46"/>
      <c r="L96" s="46"/>
      <c r="M96" s="46"/>
      <c r="N96" s="46"/>
      <c r="O96" s="46"/>
      <c r="P96" s="46"/>
      <c r="Q96" s="46"/>
      <c r="R96" s="46">
        <v>0</v>
      </c>
      <c r="S96" s="46">
        <v>0</v>
      </c>
      <c r="T96" s="46">
        <v>0</v>
      </c>
      <c r="U96" s="43">
        <v>0</v>
      </c>
      <c r="V96" s="43">
        <v>0</v>
      </c>
      <c r="W96" s="43">
        <v>0</v>
      </c>
      <c r="X96" s="43">
        <v>0</v>
      </c>
      <c r="Y96" s="43">
        <v>0</v>
      </c>
      <c r="Z96" s="43">
        <v>0</v>
      </c>
      <c r="AA96" s="43">
        <v>0</v>
      </c>
      <c r="AB96" s="43">
        <v>0</v>
      </c>
      <c r="AC96" s="43">
        <v>0</v>
      </c>
      <c r="AD96" s="43">
        <v>0</v>
      </c>
      <c r="AE96" s="43">
        <v>0</v>
      </c>
      <c r="AF96" s="43">
        <v>0</v>
      </c>
      <c r="AG96" s="43">
        <v>0</v>
      </c>
      <c r="AH96" s="43">
        <v>0</v>
      </c>
      <c r="AI96" s="43">
        <v>0</v>
      </c>
      <c r="AJ96" s="43">
        <v>0</v>
      </c>
      <c r="AK96" s="43">
        <v>0</v>
      </c>
      <c r="AL96" s="43">
        <f>SUMIF(結果貼付!$A:$A,コンシューマー!$B96,結果貼付!$D:$D)</f>
        <v>0</v>
      </c>
      <c r="AM96" s="47">
        <f t="shared" ref="AM96:AM114" si="79">(AL96/AM$2)*AM$1</f>
        <v>0</v>
      </c>
      <c r="AN96" s="388">
        <f>AM96 - _xlfn.XLOOKUP(B96, コマーシャル!$B:$B, コマーシャル!$AJ:$AJ, 0)</f>
        <v>0</v>
      </c>
      <c r="AO96" s="446">
        <v>5.0039999999999996</v>
      </c>
      <c r="AP96" s="440">
        <f t="shared" ref="AP96:AP101" si="80">IF(AP$6="",AO96*AP$4,AO96*AP$6)</f>
        <v>6.0047999999999995</v>
      </c>
      <c r="AQ96" s="440">
        <f t="shared" ref="AQ96" si="81">IF(AQ$6="",AP96*AQ$4,AP96*AQ$6)</f>
        <v>5.0887953395740864</v>
      </c>
      <c r="AR96" s="440">
        <f t="shared" ref="AR96:AR101" si="82">IF(AR$6="",AQ96*AR$4,AQ96*AR$6)</f>
        <v>4.9882413098124037</v>
      </c>
      <c r="AS96" s="440">
        <f t="shared" ref="AS96:AS101" si="83">IF(AS$6="",AR96*AS$4,AR96*AS$6)</f>
        <v>4.3212702375713263</v>
      </c>
      <c r="AT96" s="440">
        <f t="shared" ref="AT96:AT101" si="84">IF(AT$6="",AS96*AT$4,AS96*AT$6)</f>
        <v>4.2823475418640209</v>
      </c>
    </row>
    <row r="97" spans="1:47" outlineLevel="1">
      <c r="A97" s="97" t="str">
        <f>IFERROR(IF(MATCH($B97,全体!G:G,0),"Y"),"-")</f>
        <v>Y</v>
      </c>
      <c r="B97" s="352" t="s">
        <v>167</v>
      </c>
      <c r="C97" s="350"/>
      <c r="D97" s="46"/>
      <c r="E97" s="46"/>
      <c r="F97" s="46"/>
      <c r="G97" s="46"/>
      <c r="H97" s="46"/>
      <c r="I97" s="46"/>
      <c r="J97" s="46"/>
      <c r="K97" s="46"/>
      <c r="L97" s="46"/>
      <c r="M97" s="46"/>
      <c r="N97" s="46"/>
      <c r="O97" s="46"/>
      <c r="P97" s="46"/>
      <c r="Q97" s="46"/>
      <c r="R97" s="46"/>
      <c r="S97" s="46">
        <v>0</v>
      </c>
      <c r="T97" s="46">
        <v>0</v>
      </c>
      <c r="U97" s="43">
        <v>0</v>
      </c>
      <c r="V97" s="43">
        <v>0</v>
      </c>
      <c r="W97" s="43">
        <v>33</v>
      </c>
      <c r="X97" s="43">
        <v>21</v>
      </c>
      <c r="Y97" s="43">
        <v>28</v>
      </c>
      <c r="Z97" s="43">
        <v>26</v>
      </c>
      <c r="AA97" s="43">
        <v>37</v>
      </c>
      <c r="AB97" s="43">
        <v>38</v>
      </c>
      <c r="AC97" s="43">
        <v>43</v>
      </c>
      <c r="AD97" s="43">
        <v>78</v>
      </c>
      <c r="AE97" s="43">
        <v>112</v>
      </c>
      <c r="AF97" s="43">
        <v>208</v>
      </c>
      <c r="AG97" s="43">
        <v>77</v>
      </c>
      <c r="AH97" s="43">
        <v>26</v>
      </c>
      <c r="AI97" s="43">
        <v>53</v>
      </c>
      <c r="AJ97" s="43">
        <v>97</v>
      </c>
      <c r="AK97" s="43">
        <v>153</v>
      </c>
      <c r="AL97" s="43">
        <f>SUMIF(結果貼付!$A:$A,コンシューマー!$B97,結果貼付!$D:$D)</f>
        <v>70</v>
      </c>
      <c r="AM97" s="47">
        <f t="shared" si="79"/>
        <v>150</v>
      </c>
      <c r="AN97" s="388">
        <f>AM97 - _xlfn.XLOOKUP(B97, コマーシャル!$B:$B, コマーシャル!$AJ:$AJ, 0)</f>
        <v>135</v>
      </c>
      <c r="AO97" s="441">
        <v>173.01952710209846</v>
      </c>
      <c r="AP97" s="42">
        <f t="shared" si="80"/>
        <v>207.62343252251816</v>
      </c>
      <c r="AQ97" s="45">
        <v>70</v>
      </c>
      <c r="AR97" s="42">
        <f t="shared" si="82"/>
        <v>68.616807787772629</v>
      </c>
      <c r="AS97" s="42">
        <f t="shared" si="83"/>
        <v>59.442146214374986</v>
      </c>
      <c r="AT97" s="42">
        <f t="shared" si="84"/>
        <v>58.90673684581126</v>
      </c>
      <c r="AU97" s="163"/>
    </row>
    <row r="98" spans="1:47" ht="19.5" outlineLevel="1" thickBot="1">
      <c r="A98" s="97" t="str">
        <f>IFERROR(IF(MATCH($B98,全体!G:G,0),"Y"),"-")</f>
        <v>Y</v>
      </c>
      <c r="B98" s="354" t="s">
        <v>169</v>
      </c>
      <c r="C98" s="350"/>
      <c r="D98" s="46"/>
      <c r="E98" s="46"/>
      <c r="F98" s="46"/>
      <c r="G98" s="46"/>
      <c r="H98" s="46"/>
      <c r="I98" s="46"/>
      <c r="J98" s="46"/>
      <c r="K98" s="46"/>
      <c r="L98" s="46"/>
      <c r="M98" s="46"/>
      <c r="N98" s="46"/>
      <c r="O98" s="46"/>
      <c r="P98" s="46"/>
      <c r="Q98" s="46"/>
      <c r="R98" s="46"/>
      <c r="S98" s="46">
        <v>0</v>
      </c>
      <c r="T98" s="46">
        <v>0</v>
      </c>
      <c r="U98" s="43">
        <v>0</v>
      </c>
      <c r="V98" s="43">
        <v>0</v>
      </c>
      <c r="W98" s="43">
        <v>9</v>
      </c>
      <c r="X98" s="43">
        <v>2</v>
      </c>
      <c r="Y98" s="43">
        <v>1</v>
      </c>
      <c r="Z98" s="43">
        <v>2</v>
      </c>
      <c r="AA98" s="43">
        <v>46</v>
      </c>
      <c r="AB98" s="43">
        <v>49</v>
      </c>
      <c r="AC98" s="43">
        <v>33</v>
      </c>
      <c r="AD98" s="43">
        <v>56.045452144982143</v>
      </c>
      <c r="AE98" s="43">
        <v>64</v>
      </c>
      <c r="AF98" s="43">
        <v>169</v>
      </c>
      <c r="AG98" s="43">
        <v>93</v>
      </c>
      <c r="AH98" s="43">
        <v>16</v>
      </c>
      <c r="AI98" s="43">
        <v>16</v>
      </c>
      <c r="AJ98" s="43">
        <v>23</v>
      </c>
      <c r="AK98" s="43">
        <v>21</v>
      </c>
      <c r="AL98" s="43">
        <f>SUMIF(結果貼付!$A:$A,コンシューマー!$B98,結果貼付!$D:$D)</f>
        <v>30</v>
      </c>
      <c r="AM98" s="47">
        <f t="shared" si="79"/>
        <v>64.285714285714278</v>
      </c>
      <c r="AN98" s="388">
        <f>AM98 - _xlfn.XLOOKUP(B98, コマーシャル!$B:$B, コマーシャル!$AJ:$AJ, 0)</f>
        <v>64.285714285714278</v>
      </c>
      <c r="AO98" s="448">
        <v>45</v>
      </c>
      <c r="AP98" s="445">
        <f t="shared" si="80"/>
        <v>54</v>
      </c>
      <c r="AQ98" s="445">
        <f t="shared" ref="AQ98:AQ99" si="85">IF(AQ$6="",AP98*AQ$4,AP98*AQ$6)</f>
        <v>45.762548017752579</v>
      </c>
      <c r="AR98" s="445">
        <f t="shared" si="82"/>
        <v>44.858285160183492</v>
      </c>
      <c r="AS98" s="445">
        <f t="shared" si="83"/>
        <v>38.860343863051504</v>
      </c>
      <c r="AT98" s="445">
        <f t="shared" si="84"/>
        <v>38.510319621079333</v>
      </c>
      <c r="AU98" s="11" t="s">
        <v>393</v>
      </c>
    </row>
    <row r="99" spans="1:47" outlineLevel="1">
      <c r="A99" s="97" t="str">
        <f>IFERROR(IF(MATCH($B99,全体!G:G,0),"Y"),"-")</f>
        <v>Y</v>
      </c>
      <c r="B99" s="351" t="s">
        <v>170</v>
      </c>
      <c r="C99" s="350"/>
      <c r="D99" s="46"/>
      <c r="E99" s="46"/>
      <c r="F99" s="46"/>
      <c r="G99" s="46"/>
      <c r="H99" s="46"/>
      <c r="I99" s="46"/>
      <c r="J99" s="46"/>
      <c r="K99" s="46"/>
      <c r="L99" s="46"/>
      <c r="M99" s="46"/>
      <c r="N99" s="46"/>
      <c r="O99" s="46"/>
      <c r="P99" s="46"/>
      <c r="Q99" s="46"/>
      <c r="R99" s="46"/>
      <c r="S99" s="46"/>
      <c r="T99" s="46"/>
      <c r="U99" s="43"/>
      <c r="V99" s="43"/>
      <c r="W99" s="43"/>
      <c r="X99" s="43"/>
      <c r="Y99" s="43"/>
      <c r="Z99" s="43"/>
      <c r="AA99" s="43"/>
      <c r="AB99" s="43"/>
      <c r="AC99" s="43"/>
      <c r="AD99" s="46"/>
      <c r="AE99" s="46"/>
      <c r="AF99" s="46"/>
      <c r="AG99" s="46">
        <v>0</v>
      </c>
      <c r="AH99" s="46">
        <v>7</v>
      </c>
      <c r="AI99" s="46">
        <v>0</v>
      </c>
      <c r="AJ99" s="46">
        <v>5</v>
      </c>
      <c r="AK99" s="46">
        <v>2</v>
      </c>
      <c r="AL99" s="43">
        <f>SUMIF(結果貼付!$A:$A,コンシューマー!$B99,結果貼付!$D:$D)</f>
        <v>4</v>
      </c>
      <c r="AM99" s="47">
        <f t="shared" ref="AM99" si="86">(AL99/AM$2)*AM$1</f>
        <v>8.5714285714285712</v>
      </c>
      <c r="AN99" s="388">
        <f>AM99 - _xlfn.XLOOKUP(B99, コマーシャル!$B:$B, コマーシャル!$AJ:$AJ, 0)</f>
        <v>8.5714285714285712</v>
      </c>
      <c r="AO99" s="439">
        <v>2.2616931647333134</v>
      </c>
      <c r="AP99" s="440">
        <f t="shared" si="80"/>
        <v>2.7140317976799762</v>
      </c>
      <c r="AQ99" s="440">
        <f t="shared" si="85"/>
        <v>2.3000187122784679</v>
      </c>
      <c r="AR99" s="440">
        <f t="shared" si="82"/>
        <v>2.2545705984098849</v>
      </c>
      <c r="AS99" s="440">
        <f t="shared" si="83"/>
        <v>1.9531149798722165</v>
      </c>
      <c r="AT99" s="440">
        <f t="shared" si="84"/>
        <v>1.9355228146375625</v>
      </c>
    </row>
    <row r="100" spans="1:47" outlineLevel="1">
      <c r="A100" s="97" t="str">
        <f>IFERROR(IF(MATCH($B100,全体!G:G,0),"Y"),"-")</f>
        <v>Y</v>
      </c>
      <c r="B100" s="405" t="s">
        <v>171</v>
      </c>
      <c r="C100" s="350"/>
      <c r="D100" s="46"/>
      <c r="E100" s="46"/>
      <c r="F100" s="46"/>
      <c r="G100" s="46"/>
      <c r="H100" s="46"/>
      <c r="I100" s="46"/>
      <c r="J100" s="46"/>
      <c r="K100" s="46"/>
      <c r="L100" s="46"/>
      <c r="M100" s="46"/>
      <c r="N100" s="46"/>
      <c r="O100" s="46"/>
      <c r="P100" s="46"/>
      <c r="Q100" s="46"/>
      <c r="R100" s="44">
        <v>207</v>
      </c>
      <c r="S100" s="44">
        <v>205</v>
      </c>
      <c r="T100" s="44">
        <v>575</v>
      </c>
      <c r="U100" s="43">
        <v>508.99999999999994</v>
      </c>
      <c r="V100" s="43">
        <v>515</v>
      </c>
      <c r="W100" s="43">
        <v>960</v>
      </c>
      <c r="X100" s="43">
        <v>942</v>
      </c>
      <c r="Y100" s="43">
        <v>674</v>
      </c>
      <c r="Z100" s="43">
        <v>806</v>
      </c>
      <c r="AA100" s="43">
        <v>1622</v>
      </c>
      <c r="AB100" s="43">
        <v>857</v>
      </c>
      <c r="AC100" s="43">
        <v>435</v>
      </c>
      <c r="AD100" s="43">
        <v>510</v>
      </c>
      <c r="AE100" s="43">
        <v>653</v>
      </c>
      <c r="AF100" s="43">
        <v>1399</v>
      </c>
      <c r="AG100" s="43">
        <v>1015</v>
      </c>
      <c r="AH100" s="43">
        <v>386.99999999999994</v>
      </c>
      <c r="AI100" s="43">
        <v>458</v>
      </c>
      <c r="AJ100" s="43">
        <v>908</v>
      </c>
      <c r="AK100" s="43">
        <v>258</v>
      </c>
      <c r="AL100" s="43">
        <f>SUMIF(結果貼付!$A:$A,コンシューマー!$B100,結果貼付!$D:$D)</f>
        <v>97</v>
      </c>
      <c r="AM100" s="47">
        <f t="shared" si="79"/>
        <v>207.85714285714286</v>
      </c>
      <c r="AN100" s="388">
        <f>AM100 - _xlfn.XLOOKUP(B100, コマーシャル!$B:$B, コマーシャル!$AJ:$AJ, 0)</f>
        <v>207.85714285714286</v>
      </c>
      <c r="AO100" s="441">
        <v>420</v>
      </c>
      <c r="AP100" s="42">
        <f t="shared" si="80"/>
        <v>504</v>
      </c>
      <c r="AQ100" s="45">
        <v>547</v>
      </c>
      <c r="AR100" s="42">
        <f t="shared" si="82"/>
        <v>536.19134085588041</v>
      </c>
      <c r="AS100" s="42">
        <f t="shared" si="83"/>
        <v>464.49791398947309</v>
      </c>
      <c r="AT100" s="42">
        <f t="shared" si="84"/>
        <v>460.31407220941082</v>
      </c>
    </row>
    <row r="101" spans="1:47" outlineLevel="1">
      <c r="A101" s="97" t="str">
        <f>IFERROR(IF(MATCH($B101,全体!G:G,0),"Y"),"-")</f>
        <v>Y</v>
      </c>
      <c r="B101" s="352" t="s">
        <v>172</v>
      </c>
      <c r="C101" s="350"/>
      <c r="D101" s="46"/>
      <c r="E101" s="46"/>
      <c r="F101" s="46"/>
      <c r="G101" s="46"/>
      <c r="H101" s="46"/>
      <c r="I101" s="46"/>
      <c r="J101" s="46"/>
      <c r="K101" s="46"/>
      <c r="L101" s="46"/>
      <c r="M101" s="46"/>
      <c r="N101" s="46"/>
      <c r="O101" s="46"/>
      <c r="P101" s="46"/>
      <c r="Q101" s="46"/>
      <c r="R101" s="44">
        <v>207</v>
      </c>
      <c r="S101" s="44">
        <v>138</v>
      </c>
      <c r="T101" s="44">
        <v>192</v>
      </c>
      <c r="U101" s="43">
        <v>180</v>
      </c>
      <c r="V101" s="43">
        <v>103</v>
      </c>
      <c r="W101" s="43">
        <v>163</v>
      </c>
      <c r="X101" s="43">
        <v>140</v>
      </c>
      <c r="Y101" s="43">
        <v>71</v>
      </c>
      <c r="Z101" s="43">
        <v>147</v>
      </c>
      <c r="AA101" s="43">
        <v>185</v>
      </c>
      <c r="AB101" s="43">
        <v>301</v>
      </c>
      <c r="AC101" s="43">
        <v>300</v>
      </c>
      <c r="AD101" s="43">
        <v>250</v>
      </c>
      <c r="AE101" s="43">
        <v>350</v>
      </c>
      <c r="AF101" s="43">
        <v>950</v>
      </c>
      <c r="AG101" s="43">
        <v>533</v>
      </c>
      <c r="AH101" s="43">
        <v>250</v>
      </c>
      <c r="AI101" s="43">
        <v>232</v>
      </c>
      <c r="AJ101" s="43">
        <v>240.99999999999997</v>
      </c>
      <c r="AK101" s="43">
        <v>407</v>
      </c>
      <c r="AL101" s="43">
        <f>SUMIF(結果貼付!$A:$A,コンシューマー!$B101,結果貼付!$D:$D)</f>
        <v>162</v>
      </c>
      <c r="AM101" s="47">
        <f t="shared" si="79"/>
        <v>347.14285714285711</v>
      </c>
      <c r="AN101" s="388">
        <f>AM101 - _xlfn.XLOOKUP(B101, コマーシャル!$B:$B, コマーシャル!$AJ:$AJ, 0)</f>
        <v>347.14285714285711</v>
      </c>
      <c r="AO101" s="441">
        <v>450.36</v>
      </c>
      <c r="AP101" s="42">
        <f t="shared" si="80"/>
        <v>540.43200000000002</v>
      </c>
      <c r="AQ101" s="45">
        <v>578</v>
      </c>
      <c r="AR101" s="42">
        <f t="shared" si="82"/>
        <v>566.57878430475114</v>
      </c>
      <c r="AS101" s="42">
        <f t="shared" si="83"/>
        <v>490.82229302726773</v>
      </c>
      <c r="AT101" s="42">
        <f t="shared" si="84"/>
        <v>486.40134138398435</v>
      </c>
    </row>
    <row r="102" spans="1:47" outlineLevel="1">
      <c r="A102" s="97" t="str">
        <f>IFERROR(IF(MATCH($B102,全体!G:G,0),"Y"),"-")</f>
        <v>Y</v>
      </c>
      <c r="B102" s="352" t="s">
        <v>394</v>
      </c>
      <c r="C102" s="350"/>
      <c r="D102" s="46"/>
      <c r="E102" s="46"/>
      <c r="F102" s="46"/>
      <c r="G102" s="46"/>
      <c r="H102" s="46"/>
      <c r="I102" s="46"/>
      <c r="J102" s="46"/>
      <c r="K102" s="46"/>
      <c r="L102" s="46"/>
      <c r="M102" s="46"/>
      <c r="N102" s="46"/>
      <c r="O102" s="46"/>
      <c r="P102" s="46"/>
      <c r="Q102" s="46"/>
      <c r="R102" s="46">
        <v>0</v>
      </c>
      <c r="S102" s="46">
        <v>0</v>
      </c>
      <c r="T102" s="46">
        <v>0</v>
      </c>
      <c r="U102" s="43">
        <v>0</v>
      </c>
      <c r="V102" s="43">
        <v>0</v>
      </c>
      <c r="W102" s="43">
        <v>0</v>
      </c>
      <c r="X102" s="43">
        <v>0</v>
      </c>
      <c r="Y102" s="43">
        <v>0</v>
      </c>
      <c r="Z102" s="43">
        <v>1</v>
      </c>
      <c r="AA102" s="43">
        <v>4</v>
      </c>
      <c r="AB102" s="43">
        <v>3</v>
      </c>
      <c r="AC102" s="43">
        <v>2</v>
      </c>
      <c r="AD102" s="43">
        <v>11.039255725526786</v>
      </c>
      <c r="AE102" s="43">
        <v>0</v>
      </c>
      <c r="AF102" s="43">
        <v>52</v>
      </c>
      <c r="AG102" s="43">
        <v>0</v>
      </c>
      <c r="AH102" s="43">
        <v>1</v>
      </c>
      <c r="AI102" s="43">
        <v>8</v>
      </c>
      <c r="AJ102" s="43">
        <v>6</v>
      </c>
      <c r="AK102" s="43">
        <v>19</v>
      </c>
      <c r="AL102" s="43">
        <f>SUMIF(結果貼付!$A:$A,コンシューマー!$B102,結果貼付!$D:$D)</f>
        <v>0</v>
      </c>
      <c r="AM102" s="47">
        <f t="shared" si="79"/>
        <v>0</v>
      </c>
      <c r="AN102" s="388">
        <f>AM102 - _xlfn.XLOOKUP(B102, コマーシャル!$B:$B, コマーシャル!$AJ:$AJ, 0)</f>
        <v>0</v>
      </c>
      <c r="AO102" s="442">
        <v>20.399999999999999</v>
      </c>
      <c r="AP102" s="46"/>
      <c r="AQ102" s="46"/>
      <c r="AR102" s="46"/>
      <c r="AS102" s="46"/>
      <c r="AT102" s="46"/>
      <c r="AU102" s="11" t="s">
        <v>395</v>
      </c>
    </row>
    <row r="103" spans="1:47" outlineLevel="1">
      <c r="A103" s="97" t="str">
        <f>IFERROR(IF(MATCH($B103,全体!G:G,0),"Y"),"-")</f>
        <v>Y</v>
      </c>
      <c r="B103" s="352" t="s">
        <v>174</v>
      </c>
      <c r="C103" s="350"/>
      <c r="D103" s="46"/>
      <c r="E103" s="46"/>
      <c r="F103" s="46"/>
      <c r="G103" s="46"/>
      <c r="H103" s="46"/>
      <c r="I103" s="46"/>
      <c r="J103" s="44">
        <v>3</v>
      </c>
      <c r="K103" s="44">
        <v>2</v>
      </c>
      <c r="L103" s="44">
        <v>1</v>
      </c>
      <c r="M103" s="44">
        <v>5</v>
      </c>
      <c r="N103" s="44">
        <v>3</v>
      </c>
      <c r="O103" s="44">
        <v>6</v>
      </c>
      <c r="P103" s="44">
        <v>8</v>
      </c>
      <c r="Q103" s="44">
        <v>16</v>
      </c>
      <c r="R103" s="44">
        <v>7</v>
      </c>
      <c r="S103" s="44">
        <v>2</v>
      </c>
      <c r="T103" s="44">
        <v>28</v>
      </c>
      <c r="U103" s="43">
        <v>2</v>
      </c>
      <c r="V103" s="43">
        <v>34</v>
      </c>
      <c r="W103" s="43">
        <v>20</v>
      </c>
      <c r="X103" s="43">
        <v>8</v>
      </c>
      <c r="Y103" s="43">
        <v>4</v>
      </c>
      <c r="Z103" s="43">
        <v>12</v>
      </c>
      <c r="AA103" s="43">
        <v>1</v>
      </c>
      <c r="AB103" s="43">
        <v>0</v>
      </c>
      <c r="AC103" s="43">
        <v>3</v>
      </c>
      <c r="AD103" s="43">
        <v>24.268611952283742</v>
      </c>
      <c r="AE103" s="43">
        <v>9</v>
      </c>
      <c r="AF103" s="43">
        <v>6</v>
      </c>
      <c r="AG103" s="43">
        <v>4</v>
      </c>
      <c r="AH103" s="43">
        <v>0</v>
      </c>
      <c r="AI103" s="43">
        <v>2</v>
      </c>
      <c r="AJ103" s="43">
        <v>7</v>
      </c>
      <c r="AK103" s="43">
        <v>2</v>
      </c>
      <c r="AL103" s="43">
        <f>SUMIF(結果貼付!$A:$A,コンシューマー!$B103,結果貼付!$D:$D)</f>
        <v>3</v>
      </c>
      <c r="AM103" s="47">
        <f t="shared" si="79"/>
        <v>6.4285714285714279</v>
      </c>
      <c r="AN103" s="388">
        <f>AM103 - _xlfn.XLOOKUP(B103, コマーシャル!$B:$B, コマーシャル!$AJ:$AJ, 0)</f>
        <v>6.4285714285714279</v>
      </c>
      <c r="AO103" s="442">
        <v>2.2616931647333134</v>
      </c>
      <c r="AP103" s="42">
        <f>IF(AP$6="",AO103*AP$4,AO103*AP$6)</f>
        <v>2.7140317976799762</v>
      </c>
      <c r="AQ103" s="42">
        <f t="shared" ref="AQ103:AQ105" si="87">IF(AQ$6="",AP103*AQ$4,AP103*AQ$6)</f>
        <v>2.3000187122784679</v>
      </c>
      <c r="AR103" s="42">
        <f t="shared" ref="AR103:AR105" si="88">IF(AR$6="",AQ103*AR$4,AQ103*AR$6)</f>
        <v>2.2545705984098849</v>
      </c>
      <c r="AS103" s="42">
        <f t="shared" ref="AS103:AS105" si="89">IF(AS$6="",AR103*AS$4,AR103*AS$6)</f>
        <v>1.9531149798722165</v>
      </c>
      <c r="AT103" s="42">
        <f t="shared" ref="AT103:AT105" si="90">IF(AT$6="",AS103*AT$4,AS103*AT$6)</f>
        <v>1.9355228146375625</v>
      </c>
    </row>
    <row r="104" spans="1:47" outlineLevel="1">
      <c r="A104" s="97" t="str">
        <f>IFERROR(IF(MATCH($B104,全体!G:G,0),"Y"),"-")</f>
        <v>Y</v>
      </c>
      <c r="B104" s="352" t="s">
        <v>175</v>
      </c>
      <c r="C104" s="350"/>
      <c r="D104" s="46"/>
      <c r="E104" s="46"/>
      <c r="F104" s="46"/>
      <c r="G104" s="46"/>
      <c r="H104" s="46"/>
      <c r="I104" s="46"/>
      <c r="J104" s="44">
        <v>4</v>
      </c>
      <c r="K104" s="44">
        <v>2</v>
      </c>
      <c r="L104" s="44">
        <v>0</v>
      </c>
      <c r="M104" s="44">
        <v>6</v>
      </c>
      <c r="N104" s="44">
        <v>15</v>
      </c>
      <c r="O104" s="44">
        <v>5</v>
      </c>
      <c r="P104" s="44">
        <v>9</v>
      </c>
      <c r="Q104" s="44">
        <v>7</v>
      </c>
      <c r="R104" s="44">
        <v>5</v>
      </c>
      <c r="S104" s="44">
        <v>11</v>
      </c>
      <c r="T104" s="44">
        <v>7</v>
      </c>
      <c r="U104" s="43">
        <v>17</v>
      </c>
      <c r="V104" s="43">
        <v>14</v>
      </c>
      <c r="W104" s="43">
        <v>15</v>
      </c>
      <c r="X104" s="43">
        <v>11</v>
      </c>
      <c r="Y104" s="43">
        <v>10</v>
      </c>
      <c r="Z104" s="43">
        <v>12</v>
      </c>
      <c r="AA104" s="43">
        <v>11</v>
      </c>
      <c r="AB104" s="43">
        <v>9</v>
      </c>
      <c r="AC104" s="43">
        <v>13</v>
      </c>
      <c r="AD104" s="43">
        <v>22.078511451053572</v>
      </c>
      <c r="AE104" s="43">
        <v>2</v>
      </c>
      <c r="AF104" s="43">
        <v>5</v>
      </c>
      <c r="AG104" s="43">
        <v>5</v>
      </c>
      <c r="AH104" s="43">
        <v>1</v>
      </c>
      <c r="AI104" s="43">
        <v>3</v>
      </c>
      <c r="AJ104" s="43">
        <v>1</v>
      </c>
      <c r="AK104" s="43">
        <v>1</v>
      </c>
      <c r="AL104" s="43">
        <f>SUMIF(結果貼付!$A:$A,コンシューマー!$B104,結果貼付!$D:$D)</f>
        <v>4</v>
      </c>
      <c r="AM104" s="47">
        <f t="shared" si="79"/>
        <v>8.5714285714285712</v>
      </c>
      <c r="AN104" s="388">
        <f>AM104 - _xlfn.XLOOKUP(B104, コマーシャル!$B:$B, コマーシャル!$AJ:$AJ, 0)</f>
        <v>8.5714285714285712</v>
      </c>
      <c r="AO104" s="442">
        <v>1.1308465823666567</v>
      </c>
      <c r="AP104" s="42">
        <f>IF(AP$6="",AO104*AP$4,AO104*AP$6)</f>
        <v>1.3570158988399881</v>
      </c>
      <c r="AQ104" s="42">
        <f t="shared" si="87"/>
        <v>1.1500093561392339</v>
      </c>
      <c r="AR104" s="42">
        <f t="shared" si="88"/>
        <v>1.1272852992049425</v>
      </c>
      <c r="AS104" s="42">
        <f t="shared" si="89"/>
        <v>0.97655748993610825</v>
      </c>
      <c r="AT104" s="42">
        <f t="shared" si="90"/>
        <v>0.96776140731878124</v>
      </c>
    </row>
    <row r="105" spans="1:47" outlineLevel="1">
      <c r="A105" s="97" t="str">
        <f>IFERROR(IF(MATCH($B105,全体!G:G,0),"Y"),"-")</f>
        <v>Y</v>
      </c>
      <c r="B105" s="352" t="s">
        <v>176</v>
      </c>
      <c r="C105" s="350"/>
      <c r="D105" s="46"/>
      <c r="E105" s="46"/>
      <c r="F105" s="46"/>
      <c r="G105" s="46"/>
      <c r="H105" s="46"/>
      <c r="I105" s="46"/>
      <c r="J105" s="44">
        <v>1</v>
      </c>
      <c r="K105" s="44">
        <v>4</v>
      </c>
      <c r="L105" s="44">
        <v>0</v>
      </c>
      <c r="M105" s="44">
        <v>4</v>
      </c>
      <c r="N105" s="44">
        <v>5</v>
      </c>
      <c r="O105" s="44">
        <v>3</v>
      </c>
      <c r="P105" s="44">
        <v>7</v>
      </c>
      <c r="Q105" s="44">
        <v>7</v>
      </c>
      <c r="R105" s="44">
        <v>6</v>
      </c>
      <c r="S105" s="44">
        <v>6</v>
      </c>
      <c r="T105" s="44">
        <v>8</v>
      </c>
      <c r="U105" s="43">
        <v>10</v>
      </c>
      <c r="V105" s="43">
        <v>8</v>
      </c>
      <c r="W105" s="43">
        <v>6</v>
      </c>
      <c r="X105" s="43">
        <v>3</v>
      </c>
      <c r="Y105" s="43">
        <v>3</v>
      </c>
      <c r="Z105" s="43">
        <v>1</v>
      </c>
      <c r="AA105" s="43">
        <v>4</v>
      </c>
      <c r="AB105" s="43">
        <v>3</v>
      </c>
      <c r="AC105" s="43">
        <v>12</v>
      </c>
      <c r="AD105" s="43">
        <v>5.1830879982808638</v>
      </c>
      <c r="AE105" s="43">
        <v>4</v>
      </c>
      <c r="AF105" s="43">
        <v>7</v>
      </c>
      <c r="AG105" s="43">
        <v>8</v>
      </c>
      <c r="AH105" s="43">
        <v>6</v>
      </c>
      <c r="AI105" s="43">
        <v>1</v>
      </c>
      <c r="AJ105" s="43">
        <v>1</v>
      </c>
      <c r="AK105" s="43">
        <v>1</v>
      </c>
      <c r="AL105" s="43">
        <f>SUMIF(結果貼付!$A:$A,コンシューマー!$B105,結果貼付!$D:$D)</f>
        <v>0</v>
      </c>
      <c r="AM105" s="47">
        <f t="shared" si="79"/>
        <v>0</v>
      </c>
      <c r="AN105" s="388">
        <f>AM105 - _xlfn.XLOOKUP(B105, コマーシャル!$B:$B, コマーシャル!$AJ:$AJ, 0)</f>
        <v>0</v>
      </c>
      <c r="AO105" s="442">
        <v>1.1308465823666567</v>
      </c>
      <c r="AP105" s="42">
        <f>IF(AP$6="",AO105*AP$4,AO105*AP$6)</f>
        <v>1.3570158988399881</v>
      </c>
      <c r="AQ105" s="42">
        <f t="shared" si="87"/>
        <v>1.1500093561392339</v>
      </c>
      <c r="AR105" s="42">
        <f t="shared" si="88"/>
        <v>1.1272852992049425</v>
      </c>
      <c r="AS105" s="42">
        <f t="shared" si="89"/>
        <v>0.97655748993610825</v>
      </c>
      <c r="AT105" s="42">
        <f t="shared" si="90"/>
        <v>0.96776140731878124</v>
      </c>
    </row>
    <row r="106" spans="1:47" outlineLevel="1">
      <c r="A106" s="97" t="str">
        <f>IFERROR(IF(MATCH($B106,全体!G:G,0),"Y"),"-")</f>
        <v>Y</v>
      </c>
      <c r="B106" s="352" t="s">
        <v>177</v>
      </c>
      <c r="C106" s="350"/>
      <c r="D106" s="43">
        <v>17</v>
      </c>
      <c r="E106" s="43">
        <v>25</v>
      </c>
      <c r="F106" s="43">
        <v>14</v>
      </c>
      <c r="G106" s="43">
        <v>15</v>
      </c>
      <c r="H106" s="43">
        <v>25</v>
      </c>
      <c r="I106" s="43">
        <v>32</v>
      </c>
      <c r="J106" s="43">
        <v>58</v>
      </c>
      <c r="K106" s="43">
        <v>56</v>
      </c>
      <c r="L106" s="43">
        <v>70</v>
      </c>
      <c r="M106" s="43">
        <v>63</v>
      </c>
      <c r="N106" s="43">
        <v>113</v>
      </c>
      <c r="O106" s="43">
        <v>216</v>
      </c>
      <c r="P106" s="43">
        <v>314</v>
      </c>
      <c r="Q106" s="43">
        <v>272</v>
      </c>
      <c r="R106" s="43">
        <v>575</v>
      </c>
      <c r="S106" s="43">
        <v>574</v>
      </c>
      <c r="T106" s="43">
        <v>673</v>
      </c>
      <c r="U106" s="43">
        <v>739</v>
      </c>
      <c r="V106" s="43">
        <v>1064</v>
      </c>
      <c r="W106" s="43">
        <v>887</v>
      </c>
      <c r="X106" s="43">
        <v>674</v>
      </c>
      <c r="Y106" s="43">
        <v>522</v>
      </c>
      <c r="Z106" s="43">
        <v>413</v>
      </c>
      <c r="AA106" s="43">
        <v>439</v>
      </c>
      <c r="AB106" s="43">
        <v>333</v>
      </c>
      <c r="AC106" s="43">
        <v>347</v>
      </c>
      <c r="AD106" s="43">
        <v>386.37395039343744</v>
      </c>
      <c r="AE106" s="43">
        <v>531</v>
      </c>
      <c r="AF106" s="43">
        <v>852</v>
      </c>
      <c r="AG106" s="43">
        <v>883</v>
      </c>
      <c r="AH106" s="43">
        <v>391</v>
      </c>
      <c r="AI106" s="43">
        <v>373</v>
      </c>
      <c r="AJ106" s="43">
        <v>292</v>
      </c>
      <c r="AK106" s="43">
        <v>236</v>
      </c>
      <c r="AL106" s="43">
        <f>SUMIF(結果貼付!$A:$A,コンシューマー!$B106,結果貼付!$D:$D)</f>
        <v>105</v>
      </c>
      <c r="AM106" s="47">
        <f t="shared" si="79"/>
        <v>225</v>
      </c>
      <c r="AN106" s="388">
        <f>AM106 - _xlfn.XLOOKUP(B106, コマーシャル!$B:$B, コマーシャル!$AJ:$AJ, 0)</f>
        <v>225</v>
      </c>
      <c r="AO106" s="441">
        <v>266.87979343853095</v>
      </c>
      <c r="AP106" s="42">
        <f>IF(AP$6="",AO106*AP$4,AO106*AP$6)</f>
        <v>320.25575212623716</v>
      </c>
      <c r="AQ106" s="46"/>
      <c r="AR106" s="46"/>
      <c r="AS106" s="46"/>
      <c r="AT106" s="46"/>
    </row>
    <row r="107" spans="1:47" outlineLevel="1">
      <c r="A107" s="97" t="str">
        <f>IFERROR(IF(MATCH($B107,全体!G:G,0),"Y"),"-")</f>
        <v>Y</v>
      </c>
      <c r="B107" s="352" t="s">
        <v>180</v>
      </c>
      <c r="C107" s="350"/>
      <c r="D107" s="43">
        <v>1</v>
      </c>
      <c r="E107" s="43">
        <v>1</v>
      </c>
      <c r="F107" s="43">
        <v>-1</v>
      </c>
      <c r="G107" s="43">
        <v>2</v>
      </c>
      <c r="H107" s="43">
        <v>2</v>
      </c>
      <c r="I107" s="43">
        <v>4</v>
      </c>
      <c r="J107" s="43">
        <v>3</v>
      </c>
      <c r="K107" s="43">
        <v>1</v>
      </c>
      <c r="L107" s="43">
        <v>5</v>
      </c>
      <c r="M107" s="43">
        <v>1</v>
      </c>
      <c r="N107" s="43">
        <v>0</v>
      </c>
      <c r="O107" s="43">
        <v>0</v>
      </c>
      <c r="P107" s="43">
        <v>0</v>
      </c>
      <c r="Q107" s="43">
        <v>0</v>
      </c>
      <c r="R107" s="43">
        <v>4</v>
      </c>
      <c r="S107" s="43">
        <v>1</v>
      </c>
      <c r="T107" s="43">
        <v>2</v>
      </c>
      <c r="U107" s="43">
        <v>1</v>
      </c>
      <c r="V107" s="43">
        <v>3</v>
      </c>
      <c r="W107" s="43">
        <v>0</v>
      </c>
      <c r="X107" s="43">
        <v>1</v>
      </c>
      <c r="Y107" s="43">
        <v>0</v>
      </c>
      <c r="Z107" s="43">
        <v>0</v>
      </c>
      <c r="AA107" s="43">
        <v>0</v>
      </c>
      <c r="AB107" s="43">
        <v>0</v>
      </c>
      <c r="AC107" s="43">
        <v>0</v>
      </c>
      <c r="AD107" s="43">
        <v>5.1743209346843138</v>
      </c>
      <c r="AE107" s="43">
        <v>0</v>
      </c>
      <c r="AF107" s="43">
        <v>0</v>
      </c>
      <c r="AG107" s="43">
        <v>0</v>
      </c>
      <c r="AH107" s="43">
        <v>0</v>
      </c>
      <c r="AI107" s="43">
        <v>0</v>
      </c>
      <c r="AJ107" s="43">
        <v>0</v>
      </c>
      <c r="AK107" s="43">
        <v>0</v>
      </c>
      <c r="AL107" s="43">
        <f>SUMIF(結果貼付!$A:$A,コンシューマー!$B107,結果貼付!$D:$D)</f>
        <v>0</v>
      </c>
      <c r="AM107" s="47">
        <f t="shared" si="79"/>
        <v>0</v>
      </c>
      <c r="AN107" s="388">
        <f>AM107 - _xlfn.XLOOKUP(B107, コマーシャル!$B:$B, コマーシャル!$AJ:$AJ, 0)</f>
        <v>0</v>
      </c>
      <c r="AO107" s="46"/>
      <c r="AP107" s="46"/>
      <c r="AQ107" s="46"/>
      <c r="AR107" s="46"/>
      <c r="AS107" s="46"/>
      <c r="AT107" s="46"/>
    </row>
    <row r="108" spans="1:47" outlineLevel="1">
      <c r="A108" s="97" t="str">
        <f>IFERROR(IF(MATCH($B108,全体!G:G,0),"Y"),"-")</f>
        <v>Y</v>
      </c>
      <c r="B108" s="360" t="s">
        <v>181</v>
      </c>
      <c r="C108" s="350"/>
      <c r="D108" s="43">
        <v>42</v>
      </c>
      <c r="E108" s="43">
        <v>29</v>
      </c>
      <c r="F108" s="43">
        <v>25</v>
      </c>
      <c r="G108" s="43">
        <v>24</v>
      </c>
      <c r="H108" s="43">
        <v>27</v>
      </c>
      <c r="I108" s="43">
        <v>44</v>
      </c>
      <c r="J108" s="43">
        <v>39</v>
      </c>
      <c r="K108" s="43">
        <v>25</v>
      </c>
      <c r="L108" s="43">
        <v>28</v>
      </c>
      <c r="M108" s="43">
        <v>17</v>
      </c>
      <c r="N108" s="43">
        <v>34</v>
      </c>
      <c r="O108" s="43">
        <v>45</v>
      </c>
      <c r="P108" s="43">
        <v>14</v>
      </c>
      <c r="Q108" s="43">
        <v>38</v>
      </c>
      <c r="R108" s="43">
        <v>68</v>
      </c>
      <c r="S108" s="43">
        <v>22</v>
      </c>
      <c r="T108" s="43">
        <v>117</v>
      </c>
      <c r="U108" s="43">
        <v>22</v>
      </c>
      <c r="V108" s="43">
        <v>11</v>
      </c>
      <c r="W108" s="43">
        <v>65</v>
      </c>
      <c r="X108" s="43">
        <v>18</v>
      </c>
      <c r="Y108" s="43">
        <v>13</v>
      </c>
      <c r="Z108" s="43">
        <v>15</v>
      </c>
      <c r="AA108" s="43">
        <v>16</v>
      </c>
      <c r="AB108" s="43">
        <v>17</v>
      </c>
      <c r="AC108" s="43">
        <v>13</v>
      </c>
      <c r="AD108" s="43"/>
      <c r="AE108" s="43">
        <v>10</v>
      </c>
      <c r="AF108" s="43">
        <v>9</v>
      </c>
      <c r="AG108" s="43">
        <v>5</v>
      </c>
      <c r="AH108" s="43">
        <v>4</v>
      </c>
      <c r="AI108" s="43">
        <v>18</v>
      </c>
      <c r="AJ108" s="43">
        <v>12</v>
      </c>
      <c r="AK108" s="43">
        <v>0</v>
      </c>
      <c r="AL108" s="43">
        <f>SUMIF(結果貼付!$A:$A,コンシューマー!$B108,結果貼付!$D:$D)</f>
        <v>0</v>
      </c>
      <c r="AM108" s="47">
        <f t="shared" si="79"/>
        <v>0</v>
      </c>
      <c r="AN108" s="388">
        <f>AM108 - _xlfn.XLOOKUP(B108, コマーシャル!$B:$B, コマーシャル!$AJ:$AJ, 0)</f>
        <v>0</v>
      </c>
      <c r="AO108" s="46"/>
      <c r="AP108" s="46"/>
      <c r="AQ108" s="46"/>
      <c r="AR108" s="46"/>
      <c r="AS108" s="46"/>
      <c r="AT108" s="46"/>
    </row>
    <row r="109" spans="1:47" outlineLevel="1">
      <c r="A109" s="97" t="str">
        <f>IFERROR(IF(MATCH($B109,全体!G:G,0),"Y"),"-")</f>
        <v>Y</v>
      </c>
      <c r="B109" s="360" t="s">
        <v>178</v>
      </c>
      <c r="C109" s="350"/>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f>SUMIF(結果貼付!$A:$A,コンシューマー!$B109,結果貼付!$D:$D)</f>
        <v>0</v>
      </c>
      <c r="AM109" s="47">
        <f t="shared" ref="AM109" si="91">(AL109/AM$2)*AM$1</f>
        <v>0</v>
      </c>
      <c r="AN109" s="388">
        <f>AM109 - _xlfn.XLOOKUP(B109, コマーシャル!$B:$B, コマーシャル!$AJ:$AJ, 0)</f>
        <v>0</v>
      </c>
      <c r="AO109" s="442">
        <v>18</v>
      </c>
      <c r="AP109" s="42">
        <f t="shared" ref="AP109:AP116" si="92">IF(AP$6="",AO109*AP$4,AO109*AP$6)</f>
        <v>21.599999999999998</v>
      </c>
      <c r="AQ109" s="42">
        <f t="shared" ref="AQ109:AT109" si="93">IF(AQ$6="",AP109*AQ$4,AP109*AQ$6)</f>
        <v>18.305019207101029</v>
      </c>
      <c r="AR109" s="42">
        <f t="shared" si="93"/>
        <v>17.943314064073395</v>
      </c>
      <c r="AS109" s="42">
        <f t="shared" si="93"/>
        <v>15.5441375452206</v>
      </c>
      <c r="AT109" s="42">
        <f t="shared" si="93"/>
        <v>15.404127848431731</v>
      </c>
    </row>
    <row r="110" spans="1:47" outlineLevel="1">
      <c r="A110" s="97" t="str">
        <f>IFERROR(IF(MATCH($B110,全体!G:G,0),"Y"),"-")</f>
        <v>Y</v>
      </c>
      <c r="B110" s="360" t="s">
        <v>182</v>
      </c>
      <c r="C110" s="350"/>
      <c r="D110" s="43">
        <v>3</v>
      </c>
      <c r="E110" s="43">
        <v>3</v>
      </c>
      <c r="F110" s="43">
        <v>16</v>
      </c>
      <c r="G110" s="43">
        <v>5</v>
      </c>
      <c r="H110" s="43">
        <v>5</v>
      </c>
      <c r="I110" s="43">
        <v>7</v>
      </c>
      <c r="J110" s="43">
        <v>14</v>
      </c>
      <c r="K110" s="43">
        <v>7</v>
      </c>
      <c r="L110" s="43">
        <v>19</v>
      </c>
      <c r="M110" s="43">
        <v>22</v>
      </c>
      <c r="N110" s="43">
        <v>40</v>
      </c>
      <c r="O110" s="43">
        <v>201</v>
      </c>
      <c r="P110" s="43">
        <v>184</v>
      </c>
      <c r="Q110" s="43">
        <v>158</v>
      </c>
      <c r="R110" s="43">
        <v>285</v>
      </c>
      <c r="S110" s="43">
        <v>675</v>
      </c>
      <c r="T110" s="43">
        <v>945</v>
      </c>
      <c r="U110" s="43">
        <v>1096</v>
      </c>
      <c r="V110" s="43">
        <v>1187</v>
      </c>
      <c r="W110" s="43">
        <v>2315</v>
      </c>
      <c r="X110" s="43">
        <v>3537</v>
      </c>
      <c r="Y110" s="43">
        <v>2376</v>
      </c>
      <c r="Z110" s="43">
        <v>2505</v>
      </c>
      <c r="AA110" s="43">
        <v>3732</v>
      </c>
      <c r="AB110" s="43">
        <v>3314</v>
      </c>
      <c r="AC110" s="43">
        <v>3188</v>
      </c>
      <c r="AD110" s="43">
        <v>3016</v>
      </c>
      <c r="AE110" s="43">
        <v>2968</v>
      </c>
      <c r="AF110" s="43">
        <v>5772</v>
      </c>
      <c r="AG110" s="43">
        <v>1799</v>
      </c>
      <c r="AH110" s="43">
        <v>1171</v>
      </c>
      <c r="AI110" s="43">
        <v>1707</v>
      </c>
      <c r="AJ110" s="43">
        <v>3072</v>
      </c>
      <c r="AK110" s="43">
        <v>5114</v>
      </c>
      <c r="AL110" s="43">
        <f>SUMIF(結果貼付!$A:$A,コンシューマー!$B110,結果貼付!$D:$D)</f>
        <v>1417</v>
      </c>
      <c r="AM110" s="47">
        <f t="shared" si="79"/>
        <v>3036.4285714285711</v>
      </c>
      <c r="AN110" s="388">
        <f>AM110 - _xlfn.XLOOKUP(B110, コマーシャル!$B:$B, コマーシャル!$AJ:$AJ, 0)</f>
        <v>3028.9285714285711</v>
      </c>
      <c r="AO110" s="441">
        <v>3543</v>
      </c>
      <c r="AP110" s="42">
        <f t="shared" si="92"/>
        <v>4251.5999999999995</v>
      </c>
      <c r="AQ110" s="45">
        <v>3003</v>
      </c>
      <c r="AR110" s="45">
        <v>2538</v>
      </c>
      <c r="AS110" s="45">
        <v>2774</v>
      </c>
      <c r="AT110" s="42">
        <f t="shared" ref="AT110:AT114" si="94">IF(AT$6="",AS110*AT$4,AS110*AT$6)</f>
        <v>2749.0139306370365</v>
      </c>
    </row>
    <row r="111" spans="1:47" ht="19.5" outlineLevel="1" thickBot="1">
      <c r="A111" s="97" t="str">
        <f>IFERROR(IF(MATCH($B111,全体!G:G,0),"Y"),"-")</f>
        <v>Y</v>
      </c>
      <c r="B111" s="361" t="s">
        <v>183</v>
      </c>
      <c r="C111" s="350"/>
      <c r="D111" s="56"/>
      <c r="E111" s="56"/>
      <c r="F111" s="56"/>
      <c r="G111" s="56"/>
      <c r="H111" s="56"/>
      <c r="I111" s="56"/>
      <c r="J111" s="56">
        <v>0</v>
      </c>
      <c r="K111" s="56">
        <v>0</v>
      </c>
      <c r="L111" s="43">
        <v>17</v>
      </c>
      <c r="M111" s="43">
        <v>0</v>
      </c>
      <c r="N111" s="43">
        <v>36</v>
      </c>
      <c r="O111" s="43">
        <v>71</v>
      </c>
      <c r="P111" s="43">
        <v>66</v>
      </c>
      <c r="Q111" s="43">
        <v>70</v>
      </c>
      <c r="R111" s="43">
        <v>98</v>
      </c>
      <c r="S111" s="43">
        <v>110</v>
      </c>
      <c r="T111" s="43">
        <v>196</v>
      </c>
      <c r="U111" s="43">
        <v>162</v>
      </c>
      <c r="V111" s="43">
        <v>196</v>
      </c>
      <c r="W111" s="43">
        <v>213</v>
      </c>
      <c r="X111" s="43">
        <v>62</v>
      </c>
      <c r="Y111" s="43">
        <v>71</v>
      </c>
      <c r="Z111" s="43">
        <v>69</v>
      </c>
      <c r="AA111" s="43">
        <v>141</v>
      </c>
      <c r="AB111" s="43">
        <v>52</v>
      </c>
      <c r="AC111" s="43">
        <v>90</v>
      </c>
      <c r="AD111" s="43">
        <v>100</v>
      </c>
      <c r="AE111" s="43">
        <v>107</v>
      </c>
      <c r="AF111" s="43">
        <v>625</v>
      </c>
      <c r="AG111" s="43">
        <v>647</v>
      </c>
      <c r="AH111" s="43">
        <v>295</v>
      </c>
      <c r="AI111" s="43">
        <v>323</v>
      </c>
      <c r="AJ111" s="43">
        <v>174</v>
      </c>
      <c r="AK111" s="43">
        <v>220</v>
      </c>
      <c r="AL111" s="43">
        <f>SUMIF(結果貼付!$A:$A,コンシューマー!$B111,結果貼付!$D:$D)</f>
        <v>163</v>
      </c>
      <c r="AM111" s="47">
        <f t="shared" si="79"/>
        <v>349.28571428571428</v>
      </c>
      <c r="AN111" s="388">
        <f>AM111 - _xlfn.XLOOKUP(B111, コマーシャル!$B:$B, コマーシャル!$AJ:$AJ, 0)</f>
        <v>349.28571428571428</v>
      </c>
      <c r="AO111" s="443">
        <v>540</v>
      </c>
      <c r="AP111" s="445">
        <f t="shared" si="92"/>
        <v>648</v>
      </c>
      <c r="AQ111" s="445">
        <f t="shared" ref="AQ111:AQ113" si="95">IF(AQ$6="",AP111*AQ$4,AP111*AQ$6)</f>
        <v>549.15057621303094</v>
      </c>
      <c r="AR111" s="445">
        <f t="shared" ref="AR111:AR116" si="96">IF(AR$6="",AQ111*AR$4,AQ111*AR$6)</f>
        <v>538.29942192220187</v>
      </c>
      <c r="AS111" s="445">
        <f t="shared" ref="AS111:AS116" si="97">IF(AS$6="",AR111*AS$4,AR111*AS$6)</f>
        <v>466.32412635661802</v>
      </c>
      <c r="AT111" s="445">
        <f t="shared" si="94"/>
        <v>462.12383545295194</v>
      </c>
    </row>
    <row r="112" spans="1:47" outlineLevel="1">
      <c r="A112" s="97" t="str">
        <f>IFERROR(IF(MATCH($B112,全体!G:G,0),"Y"),"-")</f>
        <v>Y</v>
      </c>
      <c r="B112" s="359" t="s">
        <v>184</v>
      </c>
      <c r="C112" s="350"/>
      <c r="D112" s="56"/>
      <c r="E112" s="56"/>
      <c r="F112" s="56"/>
      <c r="G112" s="56"/>
      <c r="H112" s="56"/>
      <c r="I112" s="56"/>
      <c r="J112" s="56"/>
      <c r="K112" s="56"/>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f>SUMIF(結果貼付!$A:$A,コンシューマー!$B112,結果貼付!$D:$D)</f>
        <v>0</v>
      </c>
      <c r="AM112" s="47">
        <f t="shared" ref="AM112" si="98">(AL112/AM$2)*AM$1</f>
        <v>0</v>
      </c>
      <c r="AN112" s="388">
        <f>AM112 - _xlfn.XLOOKUP(B112, コマーシャル!$B:$B, コマーシャル!$AJ:$AJ, 0)</f>
        <v>0</v>
      </c>
      <c r="AO112" s="439">
        <v>6</v>
      </c>
      <c r="AP112" s="440">
        <f t="shared" si="92"/>
        <v>7.1999999999999993</v>
      </c>
      <c r="AQ112" s="440">
        <f t="shared" ref="AQ112" si="99">IF(AQ$6="",AP112*AQ$4,AP112*AQ$6)</f>
        <v>6.1016730690336765</v>
      </c>
      <c r="AR112" s="440">
        <f t="shared" ref="AR112" si="100">IF(AR$6="",AQ112*AR$4,AQ112*AR$6)</f>
        <v>5.9811046880244643</v>
      </c>
      <c r="AS112" s="440">
        <f t="shared" ref="AS112" si="101">IF(AS$6="",AR112*AS$4,AR112*AS$6)</f>
        <v>5.1813791817401995</v>
      </c>
      <c r="AT112" s="440">
        <f t="shared" ref="AT112" si="102">IF(AT$6="",AS112*AT$4,AS112*AT$6)</f>
        <v>5.1347092828105758</v>
      </c>
    </row>
    <row r="113" spans="1:52" outlineLevel="1">
      <c r="A113" s="97" t="str">
        <f>IFERROR(IF(MATCH($B113,全体!G:G,0),"Y"),"-")</f>
        <v>Y</v>
      </c>
      <c r="B113" s="467" t="s">
        <v>185</v>
      </c>
      <c r="C113" s="350"/>
      <c r="D113" s="56"/>
      <c r="E113" s="56"/>
      <c r="F113" s="56"/>
      <c r="G113" s="56"/>
      <c r="H113" s="56"/>
      <c r="I113" s="56"/>
      <c r="J113" s="56"/>
      <c r="K113" s="41">
        <v>15</v>
      </c>
      <c r="L113" s="41">
        <v>12</v>
      </c>
      <c r="M113" s="41">
        <v>6</v>
      </c>
      <c r="N113" s="41">
        <v>10</v>
      </c>
      <c r="O113" s="41">
        <v>48</v>
      </c>
      <c r="P113" s="41">
        <v>24</v>
      </c>
      <c r="Q113" s="41">
        <v>20</v>
      </c>
      <c r="R113" s="41">
        <v>12</v>
      </c>
      <c r="S113" s="41">
        <v>4</v>
      </c>
      <c r="T113" s="41">
        <v>7</v>
      </c>
      <c r="U113" s="43">
        <v>4</v>
      </c>
      <c r="V113" s="43">
        <v>0</v>
      </c>
      <c r="W113" s="43">
        <v>0</v>
      </c>
      <c r="X113" s="43">
        <v>0</v>
      </c>
      <c r="Y113" s="43">
        <v>0</v>
      </c>
      <c r="Z113" s="43">
        <v>0</v>
      </c>
      <c r="AA113" s="43">
        <v>0</v>
      </c>
      <c r="AB113" s="43">
        <v>0</v>
      </c>
      <c r="AC113" s="43">
        <v>0</v>
      </c>
      <c r="AD113" s="43"/>
      <c r="AE113" s="43">
        <v>0</v>
      </c>
      <c r="AF113" s="43">
        <v>0</v>
      </c>
      <c r="AG113" s="43">
        <v>0</v>
      </c>
      <c r="AH113" s="43">
        <v>0</v>
      </c>
      <c r="AI113" s="43">
        <v>0</v>
      </c>
      <c r="AJ113" s="43">
        <v>0</v>
      </c>
      <c r="AK113" s="43">
        <v>0</v>
      </c>
      <c r="AL113" s="43">
        <f>SUMIF(結果貼付!$A:$A,コンシューマー!$B113,結果貼付!$D:$D)</f>
        <v>0</v>
      </c>
      <c r="AM113" s="47">
        <f t="shared" si="79"/>
        <v>0</v>
      </c>
      <c r="AN113" s="388">
        <f>AM113 - _xlfn.XLOOKUP(B113, コマーシャル!$B:$B, コマーシャル!$AJ:$AJ, 0)</f>
        <v>0</v>
      </c>
      <c r="AO113" s="468">
        <v>0</v>
      </c>
      <c r="AP113" s="49">
        <f t="shared" si="92"/>
        <v>0</v>
      </c>
      <c r="AQ113" s="49">
        <f t="shared" si="95"/>
        <v>0</v>
      </c>
      <c r="AR113" s="49">
        <f t="shared" si="96"/>
        <v>0</v>
      </c>
      <c r="AS113" s="49">
        <f t="shared" si="97"/>
        <v>0</v>
      </c>
      <c r="AT113" s="49">
        <f t="shared" si="94"/>
        <v>0</v>
      </c>
      <c r="AU113" s="11" t="s">
        <v>8</v>
      </c>
    </row>
    <row r="114" spans="1:52" outlineLevel="1">
      <c r="A114" s="97" t="str">
        <f>IFERROR(IF(MATCH($B114,全体!G:G,0),"Y"),"-")</f>
        <v>Y</v>
      </c>
      <c r="B114" s="352" t="s">
        <v>186</v>
      </c>
      <c r="C114" s="350"/>
      <c r="D114" s="43">
        <v>1269</v>
      </c>
      <c r="E114" s="43">
        <v>870</v>
      </c>
      <c r="F114" s="43">
        <v>806</v>
      </c>
      <c r="G114" s="43">
        <v>765</v>
      </c>
      <c r="H114" s="43">
        <v>1264</v>
      </c>
      <c r="I114" s="43">
        <v>1648</v>
      </c>
      <c r="J114" s="43">
        <v>1467</v>
      </c>
      <c r="K114" s="43">
        <v>1880</v>
      </c>
      <c r="L114" s="43">
        <v>1265</v>
      </c>
      <c r="M114" s="43">
        <v>1171</v>
      </c>
      <c r="N114" s="43">
        <v>1993</v>
      </c>
      <c r="O114" s="43">
        <v>2509</v>
      </c>
      <c r="P114" s="43">
        <v>2257</v>
      </c>
      <c r="Q114" s="43">
        <v>1652</v>
      </c>
      <c r="R114" s="43">
        <v>1867</v>
      </c>
      <c r="S114" s="43">
        <v>1798</v>
      </c>
      <c r="T114" s="43">
        <v>2804</v>
      </c>
      <c r="U114" s="43">
        <v>2523</v>
      </c>
      <c r="V114" s="43">
        <v>3216</v>
      </c>
      <c r="W114" s="43">
        <v>3695</v>
      </c>
      <c r="X114" s="43">
        <v>2005.9999999999998</v>
      </c>
      <c r="Y114" s="43">
        <v>1580</v>
      </c>
      <c r="Z114" s="43">
        <v>1360</v>
      </c>
      <c r="AA114" s="43">
        <v>1811</v>
      </c>
      <c r="AB114" s="43">
        <v>1467</v>
      </c>
      <c r="AC114" s="43">
        <v>1573</v>
      </c>
      <c r="AD114" s="43">
        <v>2700</v>
      </c>
      <c r="AE114" s="43">
        <v>1758</v>
      </c>
      <c r="AF114" s="43">
        <v>2238</v>
      </c>
      <c r="AG114" s="43">
        <v>2412</v>
      </c>
      <c r="AH114" s="43">
        <v>1909</v>
      </c>
      <c r="AI114" s="43">
        <v>2502</v>
      </c>
      <c r="AJ114" s="43">
        <v>1061</v>
      </c>
      <c r="AK114" s="43">
        <v>231</v>
      </c>
      <c r="AL114" s="43">
        <f>SUMIF(結果貼付!$A:$A,コンシューマー!$B114,結果貼付!$D:$D)</f>
        <v>126</v>
      </c>
      <c r="AM114" s="47">
        <f t="shared" si="79"/>
        <v>270</v>
      </c>
      <c r="AN114" s="388">
        <f>AM114 - _xlfn.XLOOKUP(B114, コマーシャル!$B:$B, コマーシャル!$AJ:$AJ, 0)</f>
        <v>270</v>
      </c>
      <c r="AO114" s="441">
        <v>350.28</v>
      </c>
      <c r="AP114" s="42">
        <f t="shared" si="92"/>
        <v>420.33599999999996</v>
      </c>
      <c r="AQ114" s="45">
        <v>656</v>
      </c>
      <c r="AR114" s="45">
        <v>1250</v>
      </c>
      <c r="AS114" s="42">
        <f t="shared" si="97"/>
        <v>1082.8641722561933</v>
      </c>
      <c r="AT114" s="42">
        <f t="shared" si="94"/>
        <v>1073.1105603893363</v>
      </c>
      <c r="AU114" s="11" t="s">
        <v>396</v>
      </c>
    </row>
    <row r="115" spans="1:52" outlineLevel="1">
      <c r="A115" s="97" t="str">
        <f>IFERROR(IF(MATCH($B115,全体!G:G,0),"Y"),"-")</f>
        <v>Y</v>
      </c>
      <c r="B115" s="352" t="s">
        <v>187</v>
      </c>
      <c r="C115" s="350"/>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v>0</v>
      </c>
      <c r="AC115" s="43"/>
      <c r="AD115" s="43">
        <v>20</v>
      </c>
      <c r="AE115" s="43">
        <v>378</v>
      </c>
      <c r="AF115" s="43">
        <v>128</v>
      </c>
      <c r="AG115" s="43">
        <v>0</v>
      </c>
      <c r="AH115" s="43">
        <v>38</v>
      </c>
      <c r="AI115" s="43">
        <v>171</v>
      </c>
      <c r="AJ115" s="43">
        <v>258</v>
      </c>
      <c r="AK115" s="43">
        <v>122</v>
      </c>
      <c r="AL115" s="43">
        <f>SUMIF(結果貼付!$A:$A,コンシューマー!$B115,結果貼付!$D:$D)</f>
        <v>197</v>
      </c>
      <c r="AM115" s="47">
        <f>(AL115/AM$2)*AM$1</f>
        <v>422.14285714285711</v>
      </c>
      <c r="AN115" s="388">
        <f>AM115 - _xlfn.XLOOKUP(B115, コマーシャル!$B:$B, コマーシャル!$AJ:$AJ, 0)</f>
        <v>422.14285714285711</v>
      </c>
      <c r="AO115" s="441">
        <v>420</v>
      </c>
      <c r="AP115" s="42">
        <f t="shared" si="92"/>
        <v>504</v>
      </c>
      <c r="AQ115" s="42">
        <f t="shared" ref="AQ115:AQ116" si="103">IF(AQ$6="",AP115*AQ$4,AP115*AQ$6)</f>
        <v>427.1171148323574</v>
      </c>
      <c r="AR115" s="42">
        <f t="shared" si="96"/>
        <v>418.67732816171258</v>
      </c>
      <c r="AS115" s="42">
        <f t="shared" si="97"/>
        <v>362.69654272181401</v>
      </c>
      <c r="AT115" s="46"/>
      <c r="AU115" s="11" t="s">
        <v>397</v>
      </c>
    </row>
    <row r="116" spans="1:52" outlineLevel="1">
      <c r="A116" s="97" t="str">
        <f>IFERROR(IF(MATCH($B116,全体!G:G,0),"Y"),"-")</f>
        <v>Y</v>
      </c>
      <c r="B116" s="352" t="s">
        <v>189</v>
      </c>
      <c r="C116" s="350"/>
      <c r="D116" s="43">
        <v>1088</v>
      </c>
      <c r="E116" s="43">
        <v>850</v>
      </c>
      <c r="F116" s="43">
        <v>877</v>
      </c>
      <c r="G116" s="43">
        <v>848</v>
      </c>
      <c r="H116" s="43">
        <v>1383</v>
      </c>
      <c r="I116" s="43">
        <v>1102</v>
      </c>
      <c r="J116" s="43">
        <v>1007</v>
      </c>
      <c r="K116" s="43">
        <v>1035</v>
      </c>
      <c r="L116" s="43">
        <v>808</v>
      </c>
      <c r="M116" s="43">
        <v>663</v>
      </c>
      <c r="N116" s="43">
        <v>814</v>
      </c>
      <c r="O116" s="43">
        <v>1183</v>
      </c>
      <c r="P116" s="43">
        <v>1150</v>
      </c>
      <c r="Q116" s="43">
        <v>986</v>
      </c>
      <c r="R116" s="43">
        <v>837</v>
      </c>
      <c r="S116" s="43">
        <v>718</v>
      </c>
      <c r="T116" s="43">
        <v>1326</v>
      </c>
      <c r="U116" s="43">
        <v>969</v>
      </c>
      <c r="V116" s="43">
        <v>837</v>
      </c>
      <c r="W116" s="43">
        <v>1353</v>
      </c>
      <c r="X116" s="43">
        <v>686</v>
      </c>
      <c r="Y116" s="43">
        <v>566</v>
      </c>
      <c r="Z116" s="43">
        <v>686</v>
      </c>
      <c r="AA116" s="43">
        <v>603</v>
      </c>
      <c r="AB116" s="43">
        <v>534</v>
      </c>
      <c r="AC116" s="43">
        <v>597</v>
      </c>
      <c r="AD116" s="43">
        <v>590</v>
      </c>
      <c r="AE116" s="43">
        <v>334</v>
      </c>
      <c r="AF116" s="43">
        <v>283</v>
      </c>
      <c r="AG116" s="43">
        <v>188</v>
      </c>
      <c r="AH116" s="43">
        <v>208</v>
      </c>
      <c r="AI116" s="43">
        <v>207</v>
      </c>
      <c r="AJ116" s="43">
        <v>164</v>
      </c>
      <c r="AK116" s="43">
        <v>84</v>
      </c>
      <c r="AL116" s="43">
        <f>SUMIF(結果貼付!$A:$A,コンシューマー!$B116,結果貼付!$D:$D)</f>
        <v>57</v>
      </c>
      <c r="AM116" s="47">
        <f>(AL116/AM$2)*AM$1</f>
        <v>122.14285714285714</v>
      </c>
      <c r="AN116" s="388">
        <f>AM116 - _xlfn.XLOOKUP(B116, コマーシャル!$B:$B, コマーシャル!$AJ:$AJ, 0)</f>
        <v>122.14285714285714</v>
      </c>
      <c r="AO116" s="441">
        <v>146.4</v>
      </c>
      <c r="AP116" s="42">
        <f t="shared" si="92"/>
        <v>175.68</v>
      </c>
      <c r="AQ116" s="42">
        <f t="shared" si="103"/>
        <v>148.88082288442172</v>
      </c>
      <c r="AR116" s="42">
        <f t="shared" si="96"/>
        <v>145.93895438779694</v>
      </c>
      <c r="AS116" s="42">
        <f t="shared" si="97"/>
        <v>126.42565203446088</v>
      </c>
      <c r="AT116" s="42">
        <f t="shared" ref="AT116" si="104">IF(AT$6="",AS116*AT$4,AS116*AT$6)</f>
        <v>125.28690650057807</v>
      </c>
      <c r="AU116" s="11" t="s">
        <v>397</v>
      </c>
    </row>
    <row r="117" spans="1:52" outlineLevel="1">
      <c r="A117" s="97" t="str">
        <f>IFERROR(IF(MATCH($B117,全体!G:G,0),"Y"),"-")</f>
        <v>Y</v>
      </c>
      <c r="B117" s="352" t="s">
        <v>190</v>
      </c>
      <c r="C117" s="411"/>
      <c r="D117" s="56"/>
      <c r="E117" s="56"/>
      <c r="F117" s="56"/>
      <c r="G117" s="56"/>
      <c r="H117" s="56"/>
      <c r="I117" s="56"/>
      <c r="J117" s="56"/>
      <c r="K117" s="41">
        <v>12</v>
      </c>
      <c r="L117" s="41">
        <v>20</v>
      </c>
      <c r="M117" s="41">
        <v>4</v>
      </c>
      <c r="N117" s="41">
        <v>5</v>
      </c>
      <c r="O117" s="41">
        <v>0</v>
      </c>
      <c r="P117" s="41">
        <v>0</v>
      </c>
      <c r="Q117" s="41">
        <v>15</v>
      </c>
      <c r="R117" s="41">
        <v>14</v>
      </c>
      <c r="S117" s="41">
        <v>11</v>
      </c>
      <c r="T117" s="41">
        <v>13</v>
      </c>
      <c r="U117" s="41">
        <v>21</v>
      </c>
      <c r="V117" s="41">
        <v>13</v>
      </c>
      <c r="W117" s="41">
        <v>8</v>
      </c>
      <c r="X117" s="41">
        <v>1</v>
      </c>
      <c r="Y117" s="41">
        <v>13</v>
      </c>
      <c r="Z117" s="41">
        <v>13</v>
      </c>
      <c r="AA117" s="41">
        <v>10</v>
      </c>
      <c r="AB117" s="41">
        <v>4</v>
      </c>
      <c r="AC117" s="41">
        <v>0</v>
      </c>
      <c r="AD117" s="41"/>
      <c r="AE117" s="41">
        <v>0</v>
      </c>
      <c r="AF117" s="41">
        <v>0</v>
      </c>
      <c r="AG117" s="41">
        <v>0</v>
      </c>
      <c r="AH117" s="41">
        <v>0</v>
      </c>
      <c r="AI117" s="41">
        <v>0</v>
      </c>
      <c r="AJ117" s="41">
        <v>0</v>
      </c>
      <c r="AK117" s="41">
        <v>0</v>
      </c>
      <c r="AL117" s="41">
        <f>SUMIF(結果貼付!$A:$A,コンシューマー!$B117,結果貼付!$D:$D)</f>
        <v>0</v>
      </c>
      <c r="AM117" s="47">
        <f t="shared" ref="AM117:AM118" si="105">(AL117/AM$2)*AM$1</f>
        <v>0</v>
      </c>
      <c r="AN117" s="388">
        <f>AM117 - _xlfn.XLOOKUP(B117, コマーシャル!$B:$B, コマーシャル!$AJ:$AJ, 0)</f>
        <v>0</v>
      </c>
      <c r="AO117" s="46"/>
      <c r="AP117" s="46"/>
      <c r="AQ117" s="46"/>
      <c r="AR117" s="46"/>
      <c r="AS117" s="46"/>
      <c r="AT117" s="46"/>
    </row>
    <row r="118" spans="1:52" ht="19.5" outlineLevel="1" thickBot="1">
      <c r="A118" s="97" t="str">
        <f>IFERROR(IF(MATCH($B118,全体!G:G,0),"Y"),"-")</f>
        <v>Y</v>
      </c>
      <c r="B118" s="354" t="s">
        <v>398</v>
      </c>
      <c r="C118" s="412"/>
      <c r="D118" s="171"/>
      <c r="E118" s="171"/>
      <c r="F118" s="171"/>
      <c r="G118" s="171"/>
      <c r="H118" s="171"/>
      <c r="I118" s="171"/>
      <c r="J118" s="171"/>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v>0</v>
      </c>
      <c r="AI118" s="52">
        <v>0</v>
      </c>
      <c r="AJ118" s="52">
        <v>0</v>
      </c>
      <c r="AK118" s="52">
        <v>82</v>
      </c>
      <c r="AL118" s="52">
        <f>SUMIF(結果貼付!$A:$A,コンシューマー!$B118,結果貼付!$D:$D)</f>
        <v>28</v>
      </c>
      <c r="AM118" s="89">
        <f t="shared" si="105"/>
        <v>60</v>
      </c>
      <c r="AN118" s="449">
        <f>AM118 - _xlfn.XLOOKUP(B118, コマーシャル!$B:$B, コマーシャル!$AJ:$AJ, 0)</f>
        <v>60</v>
      </c>
      <c r="AO118" s="450">
        <v>150.11999999999998</v>
      </c>
      <c r="AP118" s="51">
        <f>IF(AP$6="",AO118*AP$4,AO118*AP$6)</f>
        <v>180.14399999999998</v>
      </c>
      <c r="AQ118" s="51">
        <f t="shared" ref="AQ118" si="106">IF(AQ$6="",AP118*AQ$4,AP118*AQ$6)</f>
        <v>152.66386018722258</v>
      </c>
      <c r="AR118" s="51">
        <f t="shared" ref="AR118" si="107">IF(AR$6="",AQ118*AR$4,AQ118*AR$6)</f>
        <v>149.6472392943721</v>
      </c>
      <c r="AS118" s="51">
        <f t="shared" ref="AS118" si="108">IF(AS$6="",AR118*AS$4,AR118*AS$6)</f>
        <v>129.63810712713979</v>
      </c>
      <c r="AT118" s="51">
        <v>488</v>
      </c>
      <c r="AU118" s="11" t="s">
        <v>399</v>
      </c>
    </row>
    <row r="119" spans="1:52">
      <c r="A119" s="60"/>
      <c r="B119" s="2" t="s">
        <v>192</v>
      </c>
      <c r="C119" s="53"/>
      <c r="D119" s="116">
        <v>2448</v>
      </c>
      <c r="E119" s="116">
        <v>1797</v>
      </c>
      <c r="F119" s="116">
        <v>1749</v>
      </c>
      <c r="G119" s="116">
        <v>1682</v>
      </c>
      <c r="H119" s="116">
        <v>2723</v>
      </c>
      <c r="I119" s="116">
        <v>2868</v>
      </c>
      <c r="J119" s="116">
        <v>2619</v>
      </c>
      <c r="K119" s="116">
        <v>3057</v>
      </c>
      <c r="L119" s="116">
        <v>2224</v>
      </c>
      <c r="M119" s="116">
        <v>1970</v>
      </c>
      <c r="N119" s="116">
        <v>3091</v>
      </c>
      <c r="O119" s="116">
        <v>4362</v>
      </c>
      <c r="P119" s="116">
        <v>4062</v>
      </c>
      <c r="Q119" s="116">
        <v>3229</v>
      </c>
      <c r="R119" s="116">
        <v>4029</v>
      </c>
      <c r="S119" s="116">
        <v>4271</v>
      </c>
      <c r="T119" s="116">
        <v>6887</v>
      </c>
      <c r="U119" s="116">
        <v>6252</v>
      </c>
      <c r="V119" s="116">
        <v>7264</v>
      </c>
      <c r="W119" s="116">
        <v>9824</v>
      </c>
      <c r="X119" s="116">
        <v>8137</v>
      </c>
      <c r="Y119" s="116">
        <v>5931</v>
      </c>
      <c r="Z119" s="116">
        <v>6077</v>
      </c>
      <c r="AA119" s="116">
        <v>8654</v>
      </c>
      <c r="AB119" s="49">
        <f t="shared" ref="AB119:AH119" si="109">SUM(AB96:AB117)</f>
        <v>6981</v>
      </c>
      <c r="AC119" s="49">
        <f t="shared" si="109"/>
        <v>6649</v>
      </c>
      <c r="AD119" s="49">
        <f t="shared" si="109"/>
        <v>7774.1631906002494</v>
      </c>
      <c r="AE119" s="49">
        <f t="shared" si="109"/>
        <v>7280</v>
      </c>
      <c r="AF119" s="49">
        <f t="shared" si="109"/>
        <v>12703</v>
      </c>
      <c r="AG119" s="49">
        <f t="shared" si="109"/>
        <v>7669</v>
      </c>
      <c r="AH119" s="49">
        <f t="shared" si="109"/>
        <v>4710</v>
      </c>
      <c r="AI119" s="49">
        <v>6074</v>
      </c>
      <c r="AJ119" s="49">
        <v>6322</v>
      </c>
      <c r="AK119" s="49">
        <v>6749</v>
      </c>
      <c r="AL119" s="49">
        <f t="shared" ref="AL119:AN119" si="110">SUM(AL96:AL117)</f>
        <v>2435</v>
      </c>
      <c r="AM119" s="49">
        <f t="shared" si="110"/>
        <v>5217.8571428571422</v>
      </c>
      <c r="AN119" s="49">
        <f t="shared" si="110"/>
        <v>5195.3571428571422</v>
      </c>
      <c r="AO119" s="49">
        <f>SUM(AO96:AO118)</f>
        <v>6561.2484000348286</v>
      </c>
      <c r="AP119" s="49">
        <f t="shared" ref="AP119:AT119" si="111">SUM(AP96:AP118)</f>
        <v>7849.0180800417957</v>
      </c>
      <c r="AQ119" s="49">
        <f t="shared" si="111"/>
        <v>6213.9704658873288</v>
      </c>
      <c r="AR119" s="49">
        <f t="shared" si="111"/>
        <v>6292.4845337318102</v>
      </c>
      <c r="AS119" s="49">
        <f t="shared" si="111"/>
        <v>6026.4774294945419</v>
      </c>
      <c r="AT119" s="49">
        <f t="shared" si="111"/>
        <v>5972.2954561572078</v>
      </c>
    </row>
    <row r="120" spans="1:52" ht="19.5" thickBot="1">
      <c r="A120" s="60"/>
      <c r="B120" s="12"/>
      <c r="C120" s="29"/>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29"/>
      <c r="AN120" s="29"/>
      <c r="AO120" s="29"/>
      <c r="AP120" s="29"/>
      <c r="AQ120" s="29"/>
      <c r="AR120" s="29"/>
      <c r="AS120" s="29"/>
      <c r="AT120" s="29"/>
    </row>
    <row r="121" spans="1:52" outlineLevel="1">
      <c r="A121" s="97" t="str">
        <f>IFERROR(IF(MATCH($B121,全体!G:G,0),"Y"),"-")</f>
        <v>Y</v>
      </c>
      <c r="B121" s="359" t="s">
        <v>193</v>
      </c>
      <c r="C121" s="350"/>
      <c r="D121" s="117"/>
      <c r="E121" s="117"/>
      <c r="F121" s="117"/>
      <c r="G121" s="117"/>
      <c r="H121" s="117"/>
      <c r="I121" s="117"/>
      <c r="J121" s="117"/>
      <c r="K121" s="117"/>
      <c r="L121" s="117"/>
      <c r="M121" s="117"/>
      <c r="N121" s="117"/>
      <c r="O121" s="117"/>
      <c r="P121" s="117"/>
      <c r="Q121" s="117"/>
      <c r="R121" s="117"/>
      <c r="S121" s="117">
        <v>137</v>
      </c>
      <c r="T121" s="117">
        <v>231</v>
      </c>
      <c r="U121" s="47">
        <v>203</v>
      </c>
      <c r="V121" s="47">
        <v>325</v>
      </c>
      <c r="W121" s="47">
        <v>442</v>
      </c>
      <c r="X121" s="47">
        <v>313</v>
      </c>
      <c r="Y121" s="47">
        <v>310</v>
      </c>
      <c r="Z121" s="47">
        <v>427</v>
      </c>
      <c r="AA121" s="47">
        <v>614</v>
      </c>
      <c r="AB121" s="47">
        <v>426</v>
      </c>
      <c r="AC121" s="47">
        <v>404</v>
      </c>
      <c r="AD121" s="47">
        <v>467.04543454151781</v>
      </c>
      <c r="AE121" s="47">
        <v>377</v>
      </c>
      <c r="AF121" s="47">
        <v>617</v>
      </c>
      <c r="AG121" s="47">
        <v>555</v>
      </c>
      <c r="AH121" s="47">
        <v>199</v>
      </c>
      <c r="AI121" s="47">
        <v>197</v>
      </c>
      <c r="AJ121" s="47">
        <v>285</v>
      </c>
      <c r="AK121" s="47">
        <v>195</v>
      </c>
      <c r="AL121" s="47">
        <f>SUMIF(結果貼付!$A:$A,コンシューマー!$B121,結果貼付!$D:$D)</f>
        <v>98</v>
      </c>
      <c r="AM121" s="47">
        <f>(AL121/AM$2)*AM$1</f>
        <v>210</v>
      </c>
      <c r="AN121" s="47">
        <f>AM121 - _xlfn.XLOOKUP(B121, コマーシャル!$B:$B, コマーシャル!$AJ:$AJ, 0)</f>
        <v>161.25</v>
      </c>
      <c r="AO121" s="45">
        <v>220.51508356149802</v>
      </c>
      <c r="AP121" s="44">
        <f>IF(AP$6="",AO121*AP$4,AO121*AP$6)</f>
        <v>264.61810027379761</v>
      </c>
      <c r="AQ121" s="44">
        <v>303</v>
      </c>
      <c r="AR121" s="44">
        <f t="shared" ref="AR121:AR124" si="112">IF(AR$6="",AQ121*AR$4,AQ121*AR$6)</f>
        <v>297.01275370993011</v>
      </c>
      <c r="AS121" s="44">
        <f t="shared" ref="AS121:AS124" si="113">IF(AS$6="",AR121*AS$4,AR121*AS$6)</f>
        <v>257.29957575650889</v>
      </c>
      <c r="AT121" s="44">
        <v>289</v>
      </c>
    </row>
    <row r="122" spans="1:52" outlineLevel="1">
      <c r="A122" s="97" t="str">
        <f>IFERROR(IF(MATCH($B122,全体!G:G,0),"Y"),"-")</f>
        <v>Y</v>
      </c>
      <c r="B122" s="360" t="s">
        <v>194</v>
      </c>
      <c r="C122" s="350"/>
      <c r="D122" s="117"/>
      <c r="E122" s="117"/>
      <c r="F122" s="117"/>
      <c r="G122" s="117"/>
      <c r="H122" s="117"/>
      <c r="I122" s="117"/>
      <c r="J122" s="117"/>
      <c r="K122" s="117"/>
      <c r="L122" s="117"/>
      <c r="M122" s="117"/>
      <c r="N122" s="117"/>
      <c r="O122" s="117"/>
      <c r="P122" s="117"/>
      <c r="Q122" s="117"/>
      <c r="R122" s="117"/>
      <c r="S122" s="117"/>
      <c r="T122" s="117"/>
      <c r="U122" s="47"/>
      <c r="V122" s="47"/>
      <c r="W122" s="47"/>
      <c r="X122" s="47"/>
      <c r="Y122" s="47"/>
      <c r="Z122" s="47"/>
      <c r="AA122" s="47"/>
      <c r="AB122" s="47">
        <v>0</v>
      </c>
      <c r="AC122" s="47"/>
      <c r="AD122" s="47">
        <v>24</v>
      </c>
      <c r="AE122" s="47">
        <v>34</v>
      </c>
      <c r="AF122" s="47">
        <v>77</v>
      </c>
      <c r="AG122" s="47">
        <v>24</v>
      </c>
      <c r="AH122" s="47">
        <v>39</v>
      </c>
      <c r="AI122" s="47">
        <v>50</v>
      </c>
      <c r="AJ122" s="47">
        <v>31.000000000000004</v>
      </c>
      <c r="AK122" s="47">
        <v>11</v>
      </c>
      <c r="AL122" s="47">
        <f>SUMIF(結果貼付!$A:$A,コンシューマー!$B122,結果貼付!$D:$D)</f>
        <v>6</v>
      </c>
      <c r="AM122" s="47">
        <f>(AL122/AM$2)*AM$1</f>
        <v>12.857142857142856</v>
      </c>
      <c r="AN122" s="47">
        <f>AM122 - _xlfn.XLOOKUP(B122, コマーシャル!$B:$B, コマーシャル!$AJ:$AJ, 0)</f>
        <v>12.857142857142856</v>
      </c>
      <c r="AO122" s="45">
        <v>50.039999999999992</v>
      </c>
      <c r="AP122" s="44">
        <f>IF(AP$6="",AO122*AP$4,AO122*AP$6)</f>
        <v>60.047999999999988</v>
      </c>
      <c r="AQ122" s="44">
        <f t="shared" ref="AQ122" si="114">IF(AQ$6="",AP122*AQ$4,AP122*AQ$6)</f>
        <v>50.887953395740858</v>
      </c>
      <c r="AR122" s="44">
        <f t="shared" si="112"/>
        <v>49.882413098124033</v>
      </c>
      <c r="AS122" s="44">
        <f t="shared" si="113"/>
        <v>43.212702375713263</v>
      </c>
      <c r="AT122" s="46"/>
      <c r="AU122" s="11" t="s">
        <v>400</v>
      </c>
    </row>
    <row r="123" spans="1:52" outlineLevel="1">
      <c r="A123" s="97" t="str">
        <f>IFERROR(IF(MATCH($B123,全体!G:G,0),"Y"),"-")</f>
        <v>Y</v>
      </c>
      <c r="B123" s="360" t="s">
        <v>195</v>
      </c>
      <c r="C123" s="350"/>
      <c r="D123" s="117"/>
      <c r="E123" s="117"/>
      <c r="F123" s="117"/>
      <c r="G123" s="117"/>
      <c r="H123" s="117"/>
      <c r="I123" s="117"/>
      <c r="J123" s="117"/>
      <c r="K123" s="117"/>
      <c r="L123" s="117"/>
      <c r="M123" s="117"/>
      <c r="N123" s="117"/>
      <c r="O123" s="117"/>
      <c r="P123" s="117"/>
      <c r="Q123" s="117"/>
      <c r="R123" s="117"/>
      <c r="S123" s="117">
        <v>0</v>
      </c>
      <c r="T123" s="117">
        <v>0</v>
      </c>
      <c r="U123" s="47">
        <v>0</v>
      </c>
      <c r="V123" s="47">
        <v>0</v>
      </c>
      <c r="W123" s="47">
        <v>91</v>
      </c>
      <c r="X123" s="47">
        <v>39</v>
      </c>
      <c r="Y123" s="47">
        <v>47</v>
      </c>
      <c r="Z123" s="47">
        <v>46</v>
      </c>
      <c r="AA123" s="47">
        <v>51</v>
      </c>
      <c r="AB123" s="47">
        <v>41</v>
      </c>
      <c r="AC123" s="47">
        <v>30</v>
      </c>
      <c r="AD123" s="47">
        <v>29</v>
      </c>
      <c r="AE123" s="47">
        <v>43</v>
      </c>
      <c r="AF123" s="47">
        <v>105</v>
      </c>
      <c r="AG123" s="47">
        <v>126</v>
      </c>
      <c r="AH123" s="47">
        <v>70</v>
      </c>
      <c r="AI123" s="47">
        <v>33</v>
      </c>
      <c r="AJ123" s="47">
        <v>15</v>
      </c>
      <c r="AK123" s="47">
        <v>8</v>
      </c>
      <c r="AL123" s="47">
        <f>SUMIF(結果貼付!$A:$A,コンシューマー!$B123,結果貼付!$D:$D)</f>
        <v>1</v>
      </c>
      <c r="AM123" s="47">
        <f t="shared" ref="AM123:AM135" si="115">(AL123/AM$2)*AM$1</f>
        <v>2.1428571428571428</v>
      </c>
      <c r="AN123" s="47">
        <f>AM123 - _xlfn.XLOOKUP(B123, コマーシャル!$B:$B, コマーシャル!$AJ:$AJ, 0)</f>
        <v>2.1428571428571428</v>
      </c>
      <c r="AO123" s="45">
        <v>20.015999999999998</v>
      </c>
      <c r="AP123" s="44">
        <f>IF(AP$6="",AO123*AP$4,AO123*AP$6)</f>
        <v>24.019199999999998</v>
      </c>
      <c r="AQ123" s="45">
        <v>10</v>
      </c>
      <c r="AR123" s="44">
        <f t="shared" si="112"/>
        <v>9.8024011125389485</v>
      </c>
      <c r="AS123" s="44">
        <f t="shared" si="113"/>
        <v>8.4917351734821427</v>
      </c>
      <c r="AT123" s="44">
        <f t="shared" ref="AT123" si="116">IF(AT$6="",AS123*AT$4,AS123*AT$6)</f>
        <v>8.4152481208301815</v>
      </c>
      <c r="AU123" s="11" t="s">
        <v>401</v>
      </c>
    </row>
    <row r="124" spans="1:52" ht="19.5" outlineLevel="1" thickBot="1">
      <c r="A124" s="97" t="str">
        <f>IFERROR(IF(MATCH($B124,全体!G:G,0),"Y"),"-")</f>
        <v>Y</v>
      </c>
      <c r="B124" s="361" t="s">
        <v>196</v>
      </c>
      <c r="C124" s="350"/>
      <c r="D124" s="117"/>
      <c r="E124" s="117"/>
      <c r="F124" s="117"/>
      <c r="G124" s="117"/>
      <c r="H124" s="117"/>
      <c r="I124" s="117"/>
      <c r="J124" s="117"/>
      <c r="K124" s="117"/>
      <c r="L124" s="117"/>
      <c r="M124" s="117"/>
      <c r="N124" s="117"/>
      <c r="O124" s="117"/>
      <c r="P124" s="117"/>
      <c r="Q124" s="117"/>
      <c r="R124" s="117"/>
      <c r="S124" s="117">
        <v>0</v>
      </c>
      <c r="T124" s="117">
        <v>0</v>
      </c>
      <c r="U124" s="47">
        <v>0</v>
      </c>
      <c r="V124" s="47">
        <v>0</v>
      </c>
      <c r="W124" s="47">
        <v>0</v>
      </c>
      <c r="X124" s="47">
        <v>0</v>
      </c>
      <c r="Y124" s="47">
        <v>0</v>
      </c>
      <c r="Z124" s="47">
        <v>0</v>
      </c>
      <c r="AA124" s="47">
        <v>0</v>
      </c>
      <c r="AB124" s="47">
        <v>0</v>
      </c>
      <c r="AC124" s="47">
        <v>0</v>
      </c>
      <c r="AD124" s="47">
        <v>30.802469016360131</v>
      </c>
      <c r="AE124" s="47">
        <v>0</v>
      </c>
      <c r="AF124" s="47">
        <v>0</v>
      </c>
      <c r="AG124" s="47">
        <v>56</v>
      </c>
      <c r="AH124" s="47">
        <v>12</v>
      </c>
      <c r="AI124" s="47">
        <v>7</v>
      </c>
      <c r="AJ124" s="47">
        <v>15</v>
      </c>
      <c r="AK124" s="47">
        <v>27</v>
      </c>
      <c r="AL124" s="47">
        <f>SUMIF(結果貼付!$A:$A,コンシューマー!$B124,結果貼付!$D:$D)</f>
        <v>30</v>
      </c>
      <c r="AM124" s="47">
        <f t="shared" si="115"/>
        <v>64.285714285714278</v>
      </c>
      <c r="AN124" s="47">
        <f>AM124 - _xlfn.XLOOKUP(B124, コマーシャル!$B:$B, コマーシャル!$AJ:$AJ, 0)</f>
        <v>0.53571428571427759</v>
      </c>
      <c r="AO124" s="45">
        <v>30.532857723899728</v>
      </c>
      <c r="AP124" s="44">
        <f>IF(AP$6="",AO124*AP$4,AO124*AP$6)</f>
        <v>36.63942926867967</v>
      </c>
      <c r="AQ124" s="45">
        <v>9</v>
      </c>
      <c r="AR124" s="44">
        <f t="shared" si="112"/>
        <v>8.8221610012850533</v>
      </c>
      <c r="AS124" s="44">
        <f t="shared" si="113"/>
        <v>7.6425616561339274</v>
      </c>
      <c r="AT124" s="44">
        <f t="shared" ref="AT124" si="117">IF(AT$6="",AS124*AT$4,AS124*AT$6)</f>
        <v>7.5737233087471623</v>
      </c>
    </row>
    <row r="125" spans="1:52" outlineLevel="1">
      <c r="A125" s="97" t="str">
        <f>IFERROR(IF(MATCH($B125,全体!G:G,0),"Y"),"-")</f>
        <v>Y</v>
      </c>
      <c r="B125" s="359" t="s">
        <v>197</v>
      </c>
      <c r="C125" s="350"/>
      <c r="D125" s="117"/>
      <c r="E125" s="117"/>
      <c r="F125" s="117"/>
      <c r="G125" s="117"/>
      <c r="H125" s="117"/>
      <c r="I125" s="117"/>
      <c r="J125" s="117"/>
      <c r="K125" s="117"/>
      <c r="L125" s="117"/>
      <c r="M125" s="117"/>
      <c r="N125" s="117"/>
      <c r="O125" s="117"/>
      <c r="P125" s="117"/>
      <c r="Q125" s="117"/>
      <c r="R125" s="117"/>
      <c r="S125" s="117">
        <v>0</v>
      </c>
      <c r="T125" s="117">
        <v>0</v>
      </c>
      <c r="U125" s="47">
        <v>0</v>
      </c>
      <c r="V125" s="47">
        <v>0</v>
      </c>
      <c r="W125" s="47">
        <v>1335</v>
      </c>
      <c r="X125" s="47">
        <v>1628</v>
      </c>
      <c r="Y125" s="47">
        <v>1124</v>
      </c>
      <c r="Z125" s="47">
        <v>1269</v>
      </c>
      <c r="AA125" s="47">
        <v>2030</v>
      </c>
      <c r="AB125" s="47">
        <v>955</v>
      </c>
      <c r="AC125" s="47">
        <v>1163</v>
      </c>
      <c r="AD125" s="47">
        <v>2383</v>
      </c>
      <c r="AE125" s="47">
        <v>1853</v>
      </c>
      <c r="AF125" s="47">
        <v>3523</v>
      </c>
      <c r="AG125" s="47">
        <v>2078</v>
      </c>
      <c r="AH125" s="47">
        <v>678</v>
      </c>
      <c r="AI125" s="47">
        <v>618</v>
      </c>
      <c r="AJ125" s="47">
        <v>1042</v>
      </c>
      <c r="AK125" s="47">
        <v>1936</v>
      </c>
      <c r="AL125" s="47">
        <f>SUMIF(結果貼付!$A:$A,コンシューマー!$B125,結果貼付!$D:$D)</f>
        <v>644</v>
      </c>
      <c r="AM125" s="47">
        <f t="shared" si="115"/>
        <v>1380</v>
      </c>
      <c r="AN125" s="47">
        <f>AM125 - _xlfn.XLOOKUP(B125, コマーシャル!$B:$B, コマーシャル!$AJ:$AJ, 0)</f>
        <v>1278.75</v>
      </c>
      <c r="AO125" s="45">
        <v>1710</v>
      </c>
      <c r="AP125" s="46"/>
      <c r="AQ125" s="46"/>
      <c r="AR125" s="46"/>
      <c r="AS125" s="46"/>
      <c r="AT125" s="46"/>
    </row>
    <row r="126" spans="1:52" outlineLevel="1">
      <c r="A126" s="97" t="str">
        <f>IFERROR(IF(MATCH($B126,全体!G:G,0),"Y"),"-")</f>
        <v>Y</v>
      </c>
      <c r="B126" s="360" t="s">
        <v>198</v>
      </c>
      <c r="C126" s="350"/>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v>0</v>
      </c>
      <c r="AA126" s="117">
        <v>0</v>
      </c>
      <c r="AB126" s="117">
        <v>0</v>
      </c>
      <c r="AC126" s="117">
        <v>2</v>
      </c>
      <c r="AD126" s="117">
        <v>2</v>
      </c>
      <c r="AE126" s="117">
        <v>3</v>
      </c>
      <c r="AF126" s="117">
        <v>9</v>
      </c>
      <c r="AG126" s="117">
        <v>16</v>
      </c>
      <c r="AH126" s="117">
        <v>4</v>
      </c>
      <c r="AI126" s="117">
        <v>8</v>
      </c>
      <c r="AJ126" s="117">
        <v>41</v>
      </c>
      <c r="AK126" s="117">
        <v>25</v>
      </c>
      <c r="AL126" s="47">
        <f>SUMIF(結果貼付!$A:$A,コンシューマー!$B126,結果貼付!$D:$D)</f>
        <v>0</v>
      </c>
      <c r="AM126" s="47">
        <f t="shared" si="115"/>
        <v>0</v>
      </c>
      <c r="AN126" s="47">
        <f>AM126 - _xlfn.XLOOKUP(B126, コマーシャル!$B:$B, コマーシャル!$AJ:$AJ, 0)</f>
        <v>0</v>
      </c>
      <c r="AO126" s="46"/>
      <c r="AP126" s="400">
        <v>2052</v>
      </c>
      <c r="AQ126" s="44">
        <f t="shared" ref="AQ126:AR128" si="118">IF(AQ$6="",AP126*AQ$4,AP126*AQ$6)</f>
        <v>1738.976824674598</v>
      </c>
      <c r="AR126" s="44">
        <f t="shared" si="118"/>
        <v>1704.6148360869727</v>
      </c>
      <c r="AS126" s="44">
        <f t="shared" ref="AS126:AT130" si="119">IF(AS$6="",AR126*AS$4,AR126*AS$6)</f>
        <v>1476.6930667959571</v>
      </c>
      <c r="AT126" s="44">
        <f t="shared" ref="AT126" si="120">IF(AT$6="",AS126*AT$4,AS126*AT$6)</f>
        <v>1463.3921456010144</v>
      </c>
      <c r="AU126" s="11" t="s">
        <v>402</v>
      </c>
      <c r="AV126" s="11">
        <v>600</v>
      </c>
      <c r="AW126" s="11">
        <v>700</v>
      </c>
      <c r="AX126" s="11">
        <v>900</v>
      </c>
      <c r="AY126" s="11">
        <v>900</v>
      </c>
      <c r="AZ126" s="11">
        <v>700</v>
      </c>
    </row>
    <row r="127" spans="1:52" outlineLevel="1">
      <c r="A127" s="97" t="str">
        <f>IFERROR(IF(MATCH($B127,全体!G:G,0),"Y"),"-")</f>
        <v>Y</v>
      </c>
      <c r="B127" s="360" t="s">
        <v>199</v>
      </c>
      <c r="C127" s="350"/>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v>0</v>
      </c>
      <c r="AA127" s="117">
        <v>0</v>
      </c>
      <c r="AB127" s="117">
        <v>0</v>
      </c>
      <c r="AC127" s="117">
        <v>1</v>
      </c>
      <c r="AD127" s="117">
        <v>10</v>
      </c>
      <c r="AE127" s="117">
        <v>40</v>
      </c>
      <c r="AF127" s="117">
        <v>172</v>
      </c>
      <c r="AG127" s="117">
        <v>72</v>
      </c>
      <c r="AH127" s="117">
        <v>11</v>
      </c>
      <c r="AI127" s="117">
        <v>43</v>
      </c>
      <c r="AJ127" s="117">
        <v>30</v>
      </c>
      <c r="AK127" s="117">
        <v>20</v>
      </c>
      <c r="AL127" s="47">
        <f>SUMIF(結果貼付!$A:$A,コンシューマー!$B127,結果貼付!$D:$D)</f>
        <v>2</v>
      </c>
      <c r="AM127" s="47">
        <f t="shared" si="115"/>
        <v>4.2857142857142856</v>
      </c>
      <c r="AN127" s="47">
        <f>AM127 - _xlfn.XLOOKUP(B127, コマーシャル!$B:$B, コマーシャル!$AJ:$AJ, 0)</f>
        <v>4.2857142857142856</v>
      </c>
      <c r="AO127" s="45">
        <v>22.616931647333129</v>
      </c>
      <c r="AP127" s="44">
        <f>IF(AP$6="",AO127*AP$4,AO127*AP$6)</f>
        <v>27.140317976799754</v>
      </c>
      <c r="AQ127" s="44">
        <f t="shared" ref="AQ127" si="121">IF(AQ$6="",AP127*AQ$4,AP127*AQ$6)</f>
        <v>23.00018712278467</v>
      </c>
      <c r="AR127" s="44">
        <f t="shared" si="118"/>
        <v>22.545705984098841</v>
      </c>
      <c r="AS127" s="44">
        <f t="shared" si="119"/>
        <v>19.531149798722158</v>
      </c>
      <c r="AT127" s="44">
        <f t="shared" ref="AT127" si="122">IF(AT$6="",AS127*AT$4,AS127*AT$6)</f>
        <v>19.35522814637562</v>
      </c>
      <c r="AU127" s="11" t="s">
        <v>403</v>
      </c>
    </row>
    <row r="128" spans="1:52" outlineLevel="1">
      <c r="A128" s="97" t="str">
        <f>IFERROR(IF(MATCH($B128,全体!G:G,0),"Y"),"-")</f>
        <v>Y</v>
      </c>
      <c r="B128" s="360" t="s">
        <v>200</v>
      </c>
      <c r="C128" s="350"/>
      <c r="D128" s="117"/>
      <c r="E128" s="117"/>
      <c r="F128" s="117"/>
      <c r="G128" s="117"/>
      <c r="H128" s="117"/>
      <c r="I128" s="117"/>
      <c r="J128" s="117"/>
      <c r="K128" s="117"/>
      <c r="L128" s="117"/>
      <c r="M128" s="117"/>
      <c r="N128" s="117"/>
      <c r="O128" s="117"/>
      <c r="P128" s="117"/>
      <c r="Q128" s="117"/>
      <c r="R128" s="117"/>
      <c r="S128" s="117">
        <v>0</v>
      </c>
      <c r="T128" s="117">
        <v>0</v>
      </c>
      <c r="U128" s="47">
        <v>0</v>
      </c>
      <c r="V128" s="47">
        <v>0</v>
      </c>
      <c r="W128" s="47">
        <v>434</v>
      </c>
      <c r="X128" s="47">
        <v>759</v>
      </c>
      <c r="Y128" s="47">
        <v>382</v>
      </c>
      <c r="Z128" s="47">
        <v>533</v>
      </c>
      <c r="AA128" s="47">
        <v>725</v>
      </c>
      <c r="AB128" s="47">
        <v>692</v>
      </c>
      <c r="AC128" s="47">
        <v>985</v>
      </c>
      <c r="AD128" s="47">
        <v>2720</v>
      </c>
      <c r="AE128" s="47">
        <v>1573</v>
      </c>
      <c r="AF128" s="47">
        <v>3133</v>
      </c>
      <c r="AG128" s="47">
        <v>1731</v>
      </c>
      <c r="AH128" s="47">
        <v>720</v>
      </c>
      <c r="AI128" s="47">
        <v>500</v>
      </c>
      <c r="AJ128" s="47">
        <v>363</v>
      </c>
      <c r="AK128" s="47">
        <v>534</v>
      </c>
      <c r="AL128" s="47">
        <f>SUMIF(結果貼付!$A:$A,コンシューマー!$B128,結果貼付!$D:$D)</f>
        <v>626</v>
      </c>
      <c r="AM128" s="47">
        <f t="shared" si="115"/>
        <v>1341.4285714285716</v>
      </c>
      <c r="AN128" s="47">
        <f>AM128 - _xlfn.XLOOKUP(B128, コマーシャル!$B:$B, コマーシャル!$AJ:$AJ, 0)</f>
        <v>1037.6785714285716</v>
      </c>
      <c r="AO128" s="45">
        <v>1239</v>
      </c>
      <c r="AP128" s="44">
        <f>IF(AP$6="",AO128*AP$4,AO128*AP$6)</f>
        <v>1486.8</v>
      </c>
      <c r="AQ128" s="44">
        <f t="shared" si="118"/>
        <v>1259.9954887554543</v>
      </c>
      <c r="AR128" s="44">
        <f t="shared" si="118"/>
        <v>1235.098118077052</v>
      </c>
      <c r="AS128" s="44">
        <f t="shared" si="119"/>
        <v>1069.9548010293513</v>
      </c>
      <c r="AT128" s="44">
        <f t="shared" ref="AT128" si="123">IF(AT$6="",AS128*AT$4,AS128*AT$6)</f>
        <v>1060.317466900384</v>
      </c>
      <c r="AV128" s="11">
        <v>600</v>
      </c>
      <c r="AX128" s="11">
        <v>400</v>
      </c>
      <c r="AY128" s="11">
        <v>400</v>
      </c>
      <c r="AZ128" s="11">
        <v>350</v>
      </c>
    </row>
    <row r="129" spans="1:52" outlineLevel="1">
      <c r="A129" s="97" t="str">
        <f>IFERROR(IF(MATCH($B129,全体!G:G,0),"Y"),"-")</f>
        <v>Y</v>
      </c>
      <c r="B129" s="372" t="s">
        <v>201</v>
      </c>
      <c r="C129" s="350"/>
      <c r="D129" s="117"/>
      <c r="E129" s="117"/>
      <c r="F129" s="117"/>
      <c r="G129" s="117"/>
      <c r="H129" s="117"/>
      <c r="I129" s="117"/>
      <c r="J129" s="117"/>
      <c r="K129" s="117"/>
      <c r="L129" s="117"/>
      <c r="M129" s="117"/>
      <c r="N129" s="117"/>
      <c r="O129" s="117"/>
      <c r="P129" s="117"/>
      <c r="Q129" s="117"/>
      <c r="R129" s="117"/>
      <c r="S129" s="117"/>
      <c r="T129" s="117"/>
      <c r="U129" s="47"/>
      <c r="V129" s="47"/>
      <c r="W129" s="47">
        <v>0</v>
      </c>
      <c r="X129" s="47">
        <v>0</v>
      </c>
      <c r="Y129" s="47">
        <v>0</v>
      </c>
      <c r="Z129" s="47">
        <v>0</v>
      </c>
      <c r="AA129" s="47">
        <v>0</v>
      </c>
      <c r="AB129" s="47">
        <v>58</v>
      </c>
      <c r="AC129" s="47">
        <v>64</v>
      </c>
      <c r="AD129" s="47">
        <v>10</v>
      </c>
      <c r="AE129" s="47">
        <v>5</v>
      </c>
      <c r="AF129" s="47">
        <v>6</v>
      </c>
      <c r="AG129" s="47">
        <v>7</v>
      </c>
      <c r="AH129" s="47">
        <v>0</v>
      </c>
      <c r="AI129" s="47">
        <v>3</v>
      </c>
      <c r="AJ129" s="47">
        <v>3</v>
      </c>
      <c r="AK129" s="47">
        <v>3</v>
      </c>
      <c r="AL129" s="47">
        <f>SUMIF(結果貼付!$A:$A,コンシューマー!$B129,結果貼付!$D:$D)</f>
        <v>7</v>
      </c>
      <c r="AM129" s="47">
        <f t="shared" si="115"/>
        <v>15</v>
      </c>
      <c r="AN129" s="47">
        <f>AM129 - _xlfn.XLOOKUP(B129, コマーシャル!$B:$B, コマーシャル!$AJ:$AJ, 0)</f>
        <v>-3.75</v>
      </c>
      <c r="AO129" s="46"/>
      <c r="AP129" s="46"/>
      <c r="AQ129" s="46"/>
      <c r="AR129" s="46"/>
      <c r="AS129" s="46"/>
      <c r="AT129" s="46"/>
      <c r="AU129" s="11" t="s">
        <v>404</v>
      </c>
    </row>
    <row r="130" spans="1:52" outlineLevel="1">
      <c r="A130" s="97" t="str">
        <f>IFERROR(IF(MATCH($B130,全体!G:G,0),"Y"),"-")</f>
        <v>Y</v>
      </c>
      <c r="B130" s="465" t="s">
        <v>202</v>
      </c>
      <c r="C130" s="350"/>
      <c r="D130" s="117"/>
      <c r="E130" s="117"/>
      <c r="F130" s="117"/>
      <c r="G130" s="117"/>
      <c r="H130" s="117"/>
      <c r="I130" s="117"/>
      <c r="J130" s="117"/>
      <c r="K130" s="117"/>
      <c r="L130" s="117"/>
      <c r="M130" s="117"/>
      <c r="N130" s="117"/>
      <c r="O130" s="117"/>
      <c r="P130" s="117"/>
      <c r="Q130" s="117"/>
      <c r="R130" s="117"/>
      <c r="S130" s="117"/>
      <c r="T130" s="117"/>
      <c r="U130" s="47"/>
      <c r="V130" s="47"/>
      <c r="W130" s="47"/>
      <c r="X130" s="47"/>
      <c r="Y130" s="47"/>
      <c r="Z130" s="47"/>
      <c r="AA130" s="47"/>
      <c r="AB130" s="47"/>
      <c r="AC130" s="47"/>
      <c r="AD130" s="47"/>
      <c r="AE130" s="47"/>
      <c r="AF130" s="47"/>
      <c r="AG130" s="47"/>
      <c r="AH130" s="47"/>
      <c r="AI130" s="47"/>
      <c r="AJ130" s="47"/>
      <c r="AK130" s="47"/>
      <c r="AL130" s="47"/>
      <c r="AM130" s="47"/>
      <c r="AN130" s="47"/>
      <c r="AO130" s="46"/>
      <c r="AP130" s="46"/>
      <c r="AQ130" s="46"/>
      <c r="AR130" s="45">
        <v>118</v>
      </c>
      <c r="AS130" s="44">
        <v>170</v>
      </c>
      <c r="AT130" s="44">
        <f t="shared" si="119"/>
        <v>168.46877008229856</v>
      </c>
    </row>
    <row r="131" spans="1:52" ht="19.5" outlineLevel="1" thickBot="1">
      <c r="A131" s="97" t="str">
        <f>IFERROR(IF(MATCH($B131,全体!G:G,0),"Y"),"-")</f>
        <v>Y</v>
      </c>
      <c r="B131" s="371" t="s">
        <v>203</v>
      </c>
      <c r="C131" s="350"/>
      <c r="D131" s="117"/>
      <c r="E131" s="117"/>
      <c r="F131" s="117"/>
      <c r="G131" s="117"/>
      <c r="H131" s="117"/>
      <c r="I131" s="117"/>
      <c r="J131" s="117"/>
      <c r="K131" s="117"/>
      <c r="L131" s="117"/>
      <c r="M131" s="117"/>
      <c r="N131" s="117"/>
      <c r="O131" s="117"/>
      <c r="P131" s="117"/>
      <c r="Q131" s="117"/>
      <c r="R131" s="117"/>
      <c r="S131" s="117">
        <v>0</v>
      </c>
      <c r="T131" s="117">
        <v>0</v>
      </c>
      <c r="U131" s="47">
        <v>0</v>
      </c>
      <c r="V131" s="47">
        <v>0</v>
      </c>
      <c r="W131" s="47">
        <v>0</v>
      </c>
      <c r="X131" s="47">
        <v>0</v>
      </c>
      <c r="Y131" s="47">
        <v>0</v>
      </c>
      <c r="Z131" s="47">
        <v>0</v>
      </c>
      <c r="AA131" s="47">
        <v>0</v>
      </c>
      <c r="AB131" s="47">
        <v>0</v>
      </c>
      <c r="AC131" s="47">
        <v>0</v>
      </c>
      <c r="AD131" s="47">
        <v>0</v>
      </c>
      <c r="AE131" s="47">
        <v>0</v>
      </c>
      <c r="AF131" s="47">
        <v>0</v>
      </c>
      <c r="AG131" s="47">
        <v>0</v>
      </c>
      <c r="AH131" s="47">
        <v>29.000000000000004</v>
      </c>
      <c r="AI131" s="47">
        <v>236</v>
      </c>
      <c r="AJ131" s="47">
        <v>174</v>
      </c>
      <c r="AK131" s="47">
        <v>285</v>
      </c>
      <c r="AL131" s="47">
        <f>SUMIF(結果貼付!$A:$A,コンシューマー!$B131,結果貼付!$D:$D)</f>
        <v>222</v>
      </c>
      <c r="AM131" s="47">
        <f t="shared" si="115"/>
        <v>475.71428571428572</v>
      </c>
      <c r="AN131" s="47">
        <f>AM131 - _xlfn.XLOOKUP(B131, コマーシャル!$B:$B, コマーシャル!$AJ:$AJ, 0)</f>
        <v>475.71428571428572</v>
      </c>
      <c r="AO131" s="45">
        <v>776.62079999999992</v>
      </c>
      <c r="AP131" s="45">
        <v>882</v>
      </c>
      <c r="AQ131" s="44">
        <f t="shared" ref="AQ131" si="124">IF(AQ$6="",AP131*AQ$4,AP131*AQ$6)</f>
        <v>747.45495095662545</v>
      </c>
      <c r="AR131" s="44">
        <f t="shared" ref="AR131" si="125">IF(AR$6="",AQ131*AR$4,AQ131*AR$6)</f>
        <v>732.68532428299704</v>
      </c>
      <c r="AS131" s="44">
        <f t="shared" ref="AS131" si="126">IF(AS$6="",AR131*AS$4,AR131*AS$6)</f>
        <v>634.71894976317458</v>
      </c>
      <c r="AT131" s="44">
        <f t="shared" ref="AT131" si="127">IF(AT$6="",AS131*AT$4,AS131*AT$6)</f>
        <v>629.00188714429578</v>
      </c>
      <c r="AU131" s="11" t="s">
        <v>405</v>
      </c>
    </row>
    <row r="132" spans="1:52" outlineLevel="1">
      <c r="A132" s="97" t="str">
        <f>IFERROR(IF(MATCH($B132,全体!G:G,0),"Y"),"-")</f>
        <v>Y</v>
      </c>
      <c r="B132" s="360" t="s">
        <v>205</v>
      </c>
      <c r="C132" s="350"/>
      <c r="D132" s="117"/>
      <c r="E132" s="117"/>
      <c r="F132" s="117"/>
      <c r="G132" s="117"/>
      <c r="H132" s="117"/>
      <c r="I132" s="117"/>
      <c r="J132" s="117"/>
      <c r="K132" s="117"/>
      <c r="L132" s="117"/>
      <c r="M132" s="117"/>
      <c r="N132" s="47">
        <v>8</v>
      </c>
      <c r="O132" s="47">
        <v>297</v>
      </c>
      <c r="P132" s="47">
        <v>931</v>
      </c>
      <c r="Q132" s="47">
        <v>2262</v>
      </c>
      <c r="R132" s="47">
        <v>5021</v>
      </c>
      <c r="S132" s="47">
        <v>3377</v>
      </c>
      <c r="T132" s="47">
        <v>4421</v>
      </c>
      <c r="U132" s="43">
        <v>4797</v>
      </c>
      <c r="V132" s="43">
        <v>6031</v>
      </c>
      <c r="W132" s="43">
        <v>7219</v>
      </c>
      <c r="X132" s="43">
        <v>2491</v>
      </c>
      <c r="Y132" s="43">
        <v>2450</v>
      </c>
      <c r="Z132" s="43">
        <v>2113</v>
      </c>
      <c r="AA132" s="43">
        <v>2812</v>
      </c>
      <c r="AB132" s="43">
        <v>2188</v>
      </c>
      <c r="AC132" s="43">
        <v>626</v>
      </c>
      <c r="AD132" s="43">
        <v>675.70724348786462</v>
      </c>
      <c r="AE132" s="43">
        <v>540</v>
      </c>
      <c r="AF132" s="43">
        <v>652</v>
      </c>
      <c r="AG132" s="43">
        <v>144</v>
      </c>
      <c r="AH132" s="43">
        <v>71</v>
      </c>
      <c r="AI132" s="43">
        <v>589</v>
      </c>
      <c r="AJ132" s="43">
        <v>289</v>
      </c>
      <c r="AK132" s="43">
        <v>163</v>
      </c>
      <c r="AL132" s="43">
        <f>SUMIF(結果貼付!$A:$A,コンシューマー!$B132,結果貼付!$D:$D)</f>
        <v>43</v>
      </c>
      <c r="AM132" s="47">
        <f t="shared" si="115"/>
        <v>92.142857142857153</v>
      </c>
      <c r="AN132" s="47">
        <f>AM132 - _xlfn.XLOOKUP(B132, コマーシャル!$B:$B, コマーシャル!$AJ:$AJ, 0)</f>
        <v>88.392857142857153</v>
      </c>
      <c r="AO132" s="46"/>
      <c r="AP132" s="46"/>
      <c r="AQ132" s="46"/>
      <c r="AR132" s="46"/>
      <c r="AS132" s="46"/>
      <c r="AT132" s="46"/>
      <c r="AU132" s="11" t="s">
        <v>406</v>
      </c>
    </row>
    <row r="133" spans="1:52" outlineLevel="1">
      <c r="A133" s="97" t="str">
        <f>IFERROR(IF(MATCH($B133,全体!G:G,0),"Y"),"-")</f>
        <v>Y</v>
      </c>
      <c r="B133" s="360" t="s">
        <v>208</v>
      </c>
      <c r="C133" s="350"/>
      <c r="D133" s="117"/>
      <c r="E133" s="117"/>
      <c r="F133" s="117"/>
      <c r="G133" s="117"/>
      <c r="H133" s="117"/>
      <c r="I133" s="117"/>
      <c r="J133" s="117"/>
      <c r="K133" s="117"/>
      <c r="L133" s="117"/>
      <c r="M133" s="117"/>
      <c r="N133" s="117"/>
      <c r="O133" s="117"/>
      <c r="P133" s="117"/>
      <c r="Q133" s="117"/>
      <c r="R133" s="117">
        <v>0</v>
      </c>
      <c r="S133" s="117">
        <v>3766</v>
      </c>
      <c r="T133" s="117">
        <v>3070</v>
      </c>
      <c r="U133" s="43">
        <v>5864</v>
      </c>
      <c r="V133" s="43">
        <v>7272</v>
      </c>
      <c r="W133" s="43">
        <v>5995</v>
      </c>
      <c r="X133" s="43">
        <v>3851</v>
      </c>
      <c r="Y133" s="43">
        <v>2737</v>
      </c>
      <c r="Z133" s="43">
        <v>3145</v>
      </c>
      <c r="AA133" s="43">
        <v>2980</v>
      </c>
      <c r="AB133" s="43">
        <v>2450</v>
      </c>
      <c r="AC133" s="43">
        <v>2132</v>
      </c>
      <c r="AD133" s="43">
        <v>1231</v>
      </c>
      <c r="AE133" s="43">
        <v>1160</v>
      </c>
      <c r="AF133" s="43">
        <v>1358</v>
      </c>
      <c r="AG133" s="43">
        <v>1078</v>
      </c>
      <c r="AH133" s="43">
        <v>536</v>
      </c>
      <c r="AI133" s="43">
        <v>912</v>
      </c>
      <c r="AJ133" s="43">
        <v>1260</v>
      </c>
      <c r="AK133" s="43">
        <v>583</v>
      </c>
      <c r="AL133" s="43">
        <f>SUMIF(結果貼付!$A:$A,コンシューマー!$B133,結果貼付!$D:$D)</f>
        <v>26</v>
      </c>
      <c r="AM133" s="47">
        <f t="shared" si="115"/>
        <v>55.714285714285715</v>
      </c>
      <c r="AN133" s="47">
        <f>AM133 - _xlfn.XLOOKUP(B133, コマーシャル!$B:$B, コマーシャル!$AJ:$AJ, 0)</f>
        <v>55.714285714285715</v>
      </c>
      <c r="AO133" s="46"/>
      <c r="AP133" s="46"/>
      <c r="AQ133" s="46"/>
      <c r="AR133" s="46"/>
      <c r="AS133" s="46"/>
      <c r="AT133" s="46"/>
      <c r="AU133" s="163"/>
    </row>
    <row r="134" spans="1:52" outlineLevel="1">
      <c r="A134" s="97" t="str">
        <f>IFERROR(IF(MATCH($B134,全体!G:G,0),"Y"),"-")</f>
        <v>Y</v>
      </c>
      <c r="B134" s="393" t="s">
        <v>209</v>
      </c>
      <c r="C134" s="394"/>
      <c r="D134" s="395"/>
      <c r="E134" s="395"/>
      <c r="F134" s="395"/>
      <c r="G134" s="395"/>
      <c r="H134" s="395"/>
      <c r="I134" s="395"/>
      <c r="J134" s="395"/>
      <c r="K134" s="395"/>
      <c r="L134" s="395"/>
      <c r="M134" s="395"/>
      <c r="N134" s="395"/>
      <c r="O134" s="395"/>
      <c r="P134" s="395"/>
      <c r="Q134" s="395"/>
      <c r="R134" s="395"/>
      <c r="S134" s="395"/>
      <c r="T134" s="395"/>
      <c r="U134" s="396"/>
      <c r="V134" s="396"/>
      <c r="W134" s="46"/>
      <c r="X134" s="46"/>
      <c r="Y134" s="46"/>
      <c r="Z134" s="46"/>
      <c r="AA134" s="46"/>
      <c r="AB134" s="46"/>
      <c r="AC134" s="46"/>
      <c r="AD134" s="46"/>
      <c r="AE134" s="46"/>
      <c r="AF134" s="46"/>
      <c r="AG134" s="46"/>
      <c r="AH134" s="46"/>
      <c r="AI134" s="46"/>
      <c r="AJ134" s="46"/>
      <c r="AK134" s="46">
        <v>662</v>
      </c>
      <c r="AL134" s="43">
        <f>SUMIF(結果貼付!$A:$A,コンシューマー!$B134,結果貼付!$D:$D)</f>
        <v>178</v>
      </c>
      <c r="AM134" s="47">
        <f t="shared" ref="AM134" si="128">(AL134/AM$2)*AM$1</f>
        <v>381.42857142857139</v>
      </c>
      <c r="AN134" s="47">
        <f>AM134 - _xlfn.XLOOKUP(B134, コマーシャル!$B:$B, コマーシャル!$AJ:$AJ, 0)</f>
        <v>381.42857142857139</v>
      </c>
      <c r="AO134" s="45">
        <v>468</v>
      </c>
      <c r="AP134" s="44">
        <f>IF(AP$6="",AO134*AP$4,AO134*AP$6)</f>
        <v>561.6</v>
      </c>
      <c r="AQ134" s="44">
        <f t="shared" ref="AQ134" si="129">IF(AQ$6="",AP134*AQ$4,AP134*AQ$6)</f>
        <v>475.93049938462684</v>
      </c>
      <c r="AR134" s="44">
        <f t="shared" ref="AR134" si="130">IF(AR$6="",AQ134*AR$4,AQ134*AR$6)</f>
        <v>466.52616566590831</v>
      </c>
      <c r="AS134" s="44">
        <f t="shared" ref="AS134" si="131">IF(AS$6="",AR134*AS$4,AR134*AS$6)</f>
        <v>404.14757617573565</v>
      </c>
      <c r="AT134" s="44">
        <f t="shared" ref="AT134" si="132">IF(AT$6="",AS134*AT$4,AS134*AT$6)</f>
        <v>400.50732405922503</v>
      </c>
      <c r="AU134" s="163"/>
    </row>
    <row r="135" spans="1:52" ht="19.5" outlineLevel="1" thickBot="1">
      <c r="A135" s="105" t="str">
        <f>IFERROR(IF(MATCH($B135,全体!G:G,0),"Y"),"-")</f>
        <v>Y</v>
      </c>
      <c r="B135" s="361" t="s">
        <v>210</v>
      </c>
      <c r="C135" s="362"/>
      <c r="D135" s="176"/>
      <c r="E135" s="176"/>
      <c r="F135" s="176"/>
      <c r="G135" s="176"/>
      <c r="H135" s="176"/>
      <c r="I135" s="176"/>
      <c r="J135" s="176"/>
      <c r="K135" s="176"/>
      <c r="L135" s="176"/>
      <c r="M135" s="176"/>
      <c r="N135" s="176"/>
      <c r="O135" s="89">
        <v>2572</v>
      </c>
      <c r="P135" s="89">
        <v>51</v>
      </c>
      <c r="Q135" s="89">
        <v>1825</v>
      </c>
      <c r="R135" s="89">
        <v>2330</v>
      </c>
      <c r="S135" s="89">
        <v>1816</v>
      </c>
      <c r="T135" s="89">
        <v>3020</v>
      </c>
      <c r="U135" s="114">
        <v>3000</v>
      </c>
      <c r="V135" s="114">
        <v>2989</v>
      </c>
      <c r="W135" s="114">
        <v>4129</v>
      </c>
      <c r="X135" s="114">
        <v>3641</v>
      </c>
      <c r="Y135" s="114">
        <v>4122</v>
      </c>
      <c r="Z135" s="114">
        <v>2607</v>
      </c>
      <c r="AA135" s="114">
        <v>5758</v>
      </c>
      <c r="AB135" s="114">
        <v>3126</v>
      </c>
      <c r="AC135" s="114">
        <v>4220</v>
      </c>
      <c r="AD135" s="114">
        <v>4459</v>
      </c>
      <c r="AE135" s="114">
        <v>260</v>
      </c>
      <c r="AF135" s="114">
        <v>108</v>
      </c>
      <c r="AG135" s="114">
        <v>16</v>
      </c>
      <c r="AH135" s="114">
        <v>3</v>
      </c>
      <c r="AI135" s="114">
        <v>1</v>
      </c>
      <c r="AJ135" s="114">
        <v>-2</v>
      </c>
      <c r="AK135" s="114">
        <v>2</v>
      </c>
      <c r="AL135" s="114">
        <f>SUMIF(結果貼付!$A:$A,コンシューマー!$B135,結果貼付!$D:$D)</f>
        <v>37</v>
      </c>
      <c r="AM135" s="89">
        <f t="shared" si="115"/>
        <v>79.285714285714278</v>
      </c>
      <c r="AN135" s="89">
        <f>AM135 - _xlfn.XLOOKUP(B135, コマーシャル!$B:$B, コマーシャル!$AJ:$AJ, 0)</f>
        <v>79.285714285714278</v>
      </c>
      <c r="AO135" s="58"/>
      <c r="AP135" s="58"/>
      <c r="AQ135" s="58"/>
      <c r="AR135" s="58"/>
      <c r="AS135" s="58"/>
      <c r="AT135" s="58"/>
    </row>
    <row r="136" spans="1:52">
      <c r="A136" s="60"/>
      <c r="B136" s="2" t="s">
        <v>212</v>
      </c>
      <c r="C136" s="53"/>
      <c r="D136" s="119">
        <v>16415</v>
      </c>
      <c r="E136" s="119">
        <v>14551</v>
      </c>
      <c r="F136" s="119">
        <v>11402</v>
      </c>
      <c r="G136" s="119">
        <v>13371</v>
      </c>
      <c r="H136" s="119">
        <v>16897</v>
      </c>
      <c r="I136" s="119">
        <v>18137</v>
      </c>
      <c r="J136" s="119">
        <v>13549</v>
      </c>
      <c r="K136" s="119">
        <v>14169</v>
      </c>
      <c r="L136" s="119">
        <v>14032</v>
      </c>
      <c r="M136" s="119">
        <v>12211</v>
      </c>
      <c r="N136" s="119">
        <v>12469</v>
      </c>
      <c r="O136" s="119">
        <v>16159</v>
      </c>
      <c r="P136" s="119">
        <v>8237</v>
      </c>
      <c r="Q136" s="119">
        <v>9944</v>
      </c>
      <c r="R136" s="119">
        <v>12064</v>
      </c>
      <c r="S136" s="119">
        <v>9953</v>
      </c>
      <c r="T136" s="119">
        <v>16886</v>
      </c>
      <c r="U136" s="119">
        <v>15018</v>
      </c>
      <c r="V136" s="119">
        <v>18054</v>
      </c>
      <c r="W136" s="119">
        <v>21493</v>
      </c>
      <c r="X136" s="119">
        <v>13247</v>
      </c>
      <c r="Y136" s="119">
        <v>11505</v>
      </c>
      <c r="Z136" s="119">
        <v>10622</v>
      </c>
      <c r="AA136" s="50">
        <f t="shared" ref="AA136:AH136" si="133">SUM(AA121:AA135)</f>
        <v>14970</v>
      </c>
      <c r="AB136" s="50">
        <f t="shared" si="133"/>
        <v>9936</v>
      </c>
      <c r="AC136" s="50">
        <f t="shared" si="133"/>
        <v>9627</v>
      </c>
      <c r="AD136" s="50">
        <f t="shared" si="133"/>
        <v>12041.555147045743</v>
      </c>
      <c r="AE136" s="50">
        <f t="shared" si="133"/>
        <v>5888</v>
      </c>
      <c r="AF136" s="50">
        <f t="shared" si="133"/>
        <v>9760</v>
      </c>
      <c r="AG136" s="50">
        <f t="shared" si="133"/>
        <v>5903</v>
      </c>
      <c r="AH136" s="50">
        <f t="shared" si="133"/>
        <v>2372</v>
      </c>
      <c r="AI136" s="50">
        <v>3197</v>
      </c>
      <c r="AJ136" s="50">
        <v>3546</v>
      </c>
      <c r="AK136" s="50">
        <f t="shared" ref="AK136:AN136" si="134">SUM(AK121:AK135)</f>
        <v>4454</v>
      </c>
      <c r="AL136" s="50">
        <f t="shared" si="134"/>
        <v>1920</v>
      </c>
      <c r="AM136" s="50">
        <f t="shared" si="134"/>
        <v>4114.2857142857147</v>
      </c>
      <c r="AN136" s="50">
        <f t="shared" si="134"/>
        <v>3574.2857142857147</v>
      </c>
      <c r="AO136" s="50">
        <f t="shared" ref="AO136:AR136" si="135">SUM(AO121:AO135)</f>
        <v>4537.3416729327309</v>
      </c>
      <c r="AP136" s="50">
        <f t="shared" si="135"/>
        <v>5394.8650475192771</v>
      </c>
      <c r="AQ136" s="50">
        <f t="shared" si="135"/>
        <v>4618.2459042898299</v>
      </c>
      <c r="AR136" s="50">
        <f t="shared" si="135"/>
        <v>4644.9898790189063</v>
      </c>
      <c r="AS136" s="50">
        <f t="shared" ref="AS136:AT136" si="136">SUM(AS121:AS135)</f>
        <v>4091.6921185247793</v>
      </c>
      <c r="AT136" s="50">
        <f t="shared" si="136"/>
        <v>4046.0317933631709</v>
      </c>
    </row>
    <row r="137" spans="1:52" ht="19.5" thickBot="1">
      <c r="A137" s="55"/>
      <c r="B137" s="363"/>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451"/>
      <c r="AP137" s="451"/>
      <c r="AQ137" s="451"/>
      <c r="AR137" s="451"/>
      <c r="AS137" s="451"/>
      <c r="AT137" s="451"/>
    </row>
    <row r="138" spans="1:52" outlineLevel="1">
      <c r="A138" s="105" t="str">
        <f>IFERROR(IF(MATCH($B138,全体!G:G,0),"Y"),"-")</f>
        <v>Y</v>
      </c>
      <c r="B138" s="359" t="s">
        <v>213</v>
      </c>
      <c r="C138" s="350"/>
      <c r="D138" s="46"/>
      <c r="E138" s="46"/>
      <c r="F138" s="46"/>
      <c r="G138" s="46"/>
      <c r="H138" s="46"/>
      <c r="I138" s="46"/>
      <c r="J138" s="46"/>
      <c r="K138" s="46"/>
      <c r="L138" s="46"/>
      <c r="M138" s="46"/>
      <c r="N138" s="46"/>
      <c r="O138" s="46"/>
      <c r="P138" s="46"/>
      <c r="Q138" s="46"/>
      <c r="R138" s="46"/>
      <c r="S138" s="319"/>
      <c r="T138" s="319"/>
      <c r="U138" s="116">
        <v>8</v>
      </c>
      <c r="V138" s="116">
        <v>409</v>
      </c>
      <c r="W138" s="116">
        <v>278</v>
      </c>
      <c r="X138" s="116">
        <v>243</v>
      </c>
      <c r="Y138" s="116">
        <v>192</v>
      </c>
      <c r="Z138" s="116">
        <v>103</v>
      </c>
      <c r="AA138" s="116">
        <v>291</v>
      </c>
      <c r="AB138" s="116">
        <v>199</v>
      </c>
      <c r="AC138" s="116">
        <v>134</v>
      </c>
      <c r="AD138" s="116">
        <v>100</v>
      </c>
      <c r="AE138" s="116">
        <v>173</v>
      </c>
      <c r="AF138" s="116">
        <v>326</v>
      </c>
      <c r="AG138" s="116">
        <v>98</v>
      </c>
      <c r="AH138" s="116">
        <v>30</v>
      </c>
      <c r="AI138" s="116">
        <v>70</v>
      </c>
      <c r="AJ138" s="116">
        <v>243</v>
      </c>
      <c r="AK138" s="116">
        <v>271</v>
      </c>
      <c r="AL138" s="116">
        <f>SUMIF(結果貼付!$A:$A,コンシューマー!$B138,結果貼付!$D:$D)</f>
        <v>126</v>
      </c>
      <c r="AM138" s="47">
        <f t="shared" ref="AM138:AM148" si="137">(AL138/AM$2)*AM$1</f>
        <v>270</v>
      </c>
      <c r="AN138" s="388">
        <f>AM138 - _xlfn.XLOOKUP(B138, コマーシャル!$B:$B, コマーシャル!$AJ:$AJ, 0)</f>
        <v>255</v>
      </c>
      <c r="AO138" s="446">
        <v>235</v>
      </c>
      <c r="AP138" s="447">
        <v>195</v>
      </c>
      <c r="AQ138" s="447">
        <v>75</v>
      </c>
      <c r="AR138" s="440">
        <f t="shared" ref="AR138:AR140" si="138">IF(AR$6="",AQ138*AR$4,AQ138*AR$6)</f>
        <v>73.518008344042101</v>
      </c>
      <c r="AS138" s="440">
        <f t="shared" ref="AS138:AS145" si="139">IF(AS$6="",AR138*AS$4,AR138*AS$6)</f>
        <v>63.688013801116057</v>
      </c>
      <c r="AT138" s="469">
        <f t="shared" ref="AT138:AT145" si="140">IF(AT$6="",AS138*AT$4,AS138*AT$6)</f>
        <v>63.114360906226345</v>
      </c>
    </row>
    <row r="139" spans="1:52" ht="19.5" outlineLevel="1" thickBot="1">
      <c r="A139" s="105" t="str">
        <f>IFERROR(IF(MATCH($B139,全体!G:G,0),"Y"),"-")</f>
        <v>Y</v>
      </c>
      <c r="B139" s="361" t="s">
        <v>407</v>
      </c>
      <c r="C139" s="350"/>
      <c r="D139" s="46"/>
      <c r="E139" s="46"/>
      <c r="F139" s="46"/>
      <c r="G139" s="46"/>
      <c r="H139" s="46"/>
      <c r="I139" s="46"/>
      <c r="J139" s="46"/>
      <c r="K139" s="46"/>
      <c r="L139" s="46"/>
      <c r="M139" s="46"/>
      <c r="N139" s="46"/>
      <c r="O139" s="46"/>
      <c r="P139" s="46"/>
      <c r="Q139" s="46"/>
      <c r="R139" s="46"/>
      <c r="S139" s="319"/>
      <c r="T139" s="319"/>
      <c r="U139" s="116"/>
      <c r="V139" s="116"/>
      <c r="W139" s="116">
        <v>0</v>
      </c>
      <c r="X139" s="116">
        <v>0</v>
      </c>
      <c r="Y139" s="116">
        <v>0</v>
      </c>
      <c r="Z139" s="116">
        <v>0</v>
      </c>
      <c r="AA139" s="116">
        <v>0</v>
      </c>
      <c r="AB139" s="116">
        <v>0</v>
      </c>
      <c r="AC139" s="116">
        <v>0</v>
      </c>
      <c r="AD139" s="116">
        <v>43.856898446991913</v>
      </c>
      <c r="AE139" s="116">
        <v>0</v>
      </c>
      <c r="AF139" s="116">
        <v>0</v>
      </c>
      <c r="AG139" s="116">
        <v>0</v>
      </c>
      <c r="AH139" s="116">
        <v>0</v>
      </c>
      <c r="AI139" s="116">
        <v>0</v>
      </c>
      <c r="AJ139" s="116">
        <v>3</v>
      </c>
      <c r="AK139" s="116">
        <v>9</v>
      </c>
      <c r="AL139" s="116">
        <f>SUMIF(結果貼付!$A:$A,コンシューマー!$B139,結果貼付!$D:$D)</f>
        <v>6</v>
      </c>
      <c r="AM139" s="47">
        <f t="shared" si="137"/>
        <v>12.857142857142856</v>
      </c>
      <c r="AN139" s="388">
        <f>AM139 - _xlfn.XLOOKUP(B139, コマーシャル!$B:$B, コマーシャル!$AJ:$AJ, 0)</f>
        <v>12.857142857142856</v>
      </c>
      <c r="AO139" s="443">
        <v>36</v>
      </c>
      <c r="AP139" s="444">
        <v>45</v>
      </c>
      <c r="AQ139" s="444">
        <v>38</v>
      </c>
      <c r="AR139" s="444">
        <v>6</v>
      </c>
      <c r="AS139" s="445">
        <f t="shared" si="139"/>
        <v>5.1977480268297285</v>
      </c>
      <c r="AT139" s="473">
        <f t="shared" si="140"/>
        <v>5.1509306898688152</v>
      </c>
    </row>
    <row r="140" spans="1:52" outlineLevel="1">
      <c r="A140" s="105" t="str">
        <f>IFERROR(IF(MATCH($B140,全体!G:G,0),"Y"),"-")</f>
        <v>Y</v>
      </c>
      <c r="B140" s="359" t="s">
        <v>408</v>
      </c>
      <c r="C140" s="350"/>
      <c r="D140" s="46"/>
      <c r="E140" s="46"/>
      <c r="F140" s="46"/>
      <c r="G140" s="46"/>
      <c r="H140" s="46"/>
      <c r="I140" s="46"/>
      <c r="J140" s="46"/>
      <c r="K140" s="46"/>
      <c r="L140" s="46"/>
      <c r="M140" s="46"/>
      <c r="N140" s="46"/>
      <c r="O140" s="46"/>
      <c r="P140" s="46"/>
      <c r="Q140" s="46"/>
      <c r="R140" s="46"/>
      <c r="S140" s="319"/>
      <c r="T140" s="319"/>
      <c r="U140" s="116">
        <v>0</v>
      </c>
      <c r="V140" s="116">
        <v>0</v>
      </c>
      <c r="W140" s="116">
        <v>0</v>
      </c>
      <c r="X140" s="116">
        <v>0</v>
      </c>
      <c r="Y140" s="116">
        <v>0</v>
      </c>
      <c r="Z140" s="116">
        <v>0</v>
      </c>
      <c r="AA140" s="116">
        <v>0</v>
      </c>
      <c r="AB140" s="116">
        <v>0</v>
      </c>
      <c r="AC140" s="116">
        <v>0</v>
      </c>
      <c r="AD140" s="116">
        <v>16.315789473684209</v>
      </c>
      <c r="AE140" s="116">
        <v>68</v>
      </c>
      <c r="AF140" s="116">
        <v>121</v>
      </c>
      <c r="AG140" s="116">
        <v>164</v>
      </c>
      <c r="AH140" s="116">
        <v>87</v>
      </c>
      <c r="AI140" s="116">
        <v>47</v>
      </c>
      <c r="AJ140" s="116">
        <v>292</v>
      </c>
      <c r="AK140" s="116">
        <v>6</v>
      </c>
      <c r="AL140" s="116">
        <f>SUMIF(結果貼付!$A:$A,コンシューマー!$B140,結果貼付!$D:$D)</f>
        <v>8</v>
      </c>
      <c r="AM140" s="47">
        <f t="shared" si="137"/>
        <v>17.142857142857142</v>
      </c>
      <c r="AN140" s="388">
        <f>AM140 - _xlfn.XLOOKUP(B140, コマーシャル!$B:$B, コマーシャル!$AJ:$AJ, 0)</f>
        <v>17.142857142857142</v>
      </c>
      <c r="AO140" s="452">
        <v>20.399999999999999</v>
      </c>
      <c r="AP140" s="440">
        <f>IF(AP$6="",AO140*AP$4,AO140*AP$6)</f>
        <v>24.479999999999997</v>
      </c>
      <c r="AQ140" s="440">
        <f t="shared" ref="AQ140" si="141">IF(AQ$6="",AP140*AQ$4,AP140*AQ$6)</f>
        <v>20.745688434714499</v>
      </c>
      <c r="AR140" s="440">
        <f t="shared" si="138"/>
        <v>20.335755939283178</v>
      </c>
      <c r="AS140" s="440">
        <f t="shared" si="139"/>
        <v>17.616689217916679</v>
      </c>
      <c r="AT140" s="469">
        <f t="shared" si="140"/>
        <v>17.45801156155596</v>
      </c>
      <c r="AU140" s="11" t="s">
        <v>409</v>
      </c>
    </row>
    <row r="141" spans="1:52" outlineLevel="1">
      <c r="A141" s="105" t="str">
        <f>IFERROR(IF(MATCH($B141,全体!G:G,0),"Y"),"-")</f>
        <v>Y</v>
      </c>
      <c r="B141" s="365" t="s">
        <v>215</v>
      </c>
      <c r="C141" s="350"/>
      <c r="D141" s="46"/>
      <c r="E141" s="46"/>
      <c r="F141" s="46"/>
      <c r="G141" s="46"/>
      <c r="H141" s="46"/>
      <c r="I141" s="46"/>
      <c r="J141" s="46"/>
      <c r="K141" s="46"/>
      <c r="L141" s="46"/>
      <c r="M141" s="46"/>
      <c r="N141" s="46"/>
      <c r="O141" s="46"/>
      <c r="P141" s="46"/>
      <c r="Q141" s="46"/>
      <c r="R141" s="46"/>
      <c r="S141" s="319"/>
      <c r="T141" s="319"/>
      <c r="U141" s="116">
        <v>0</v>
      </c>
      <c r="V141" s="116">
        <v>0</v>
      </c>
      <c r="W141" s="116">
        <v>0</v>
      </c>
      <c r="X141" s="116">
        <v>0</v>
      </c>
      <c r="Y141" s="116">
        <v>0</v>
      </c>
      <c r="Z141" s="116">
        <v>0</v>
      </c>
      <c r="AA141" s="116">
        <v>0</v>
      </c>
      <c r="AB141" s="116">
        <v>0</v>
      </c>
      <c r="AC141" s="116">
        <v>0</v>
      </c>
      <c r="AD141" s="116">
        <v>2364</v>
      </c>
      <c r="AE141" s="116">
        <v>2474</v>
      </c>
      <c r="AF141" s="116">
        <v>4612</v>
      </c>
      <c r="AG141" s="116">
        <v>1553</v>
      </c>
      <c r="AH141" s="116">
        <v>944</v>
      </c>
      <c r="AI141" s="116">
        <v>642</v>
      </c>
      <c r="AJ141" s="116">
        <v>1272</v>
      </c>
      <c r="AK141" s="116">
        <v>2440</v>
      </c>
      <c r="AL141" s="116">
        <f>SUMIF(結果貼付!$A:$A,コンシューマー!$B141,結果貼付!$D:$D)</f>
        <v>922</v>
      </c>
      <c r="AM141" s="47">
        <f t="shared" si="137"/>
        <v>1975.7142857142858</v>
      </c>
      <c r="AN141" s="388">
        <f>AM141 - _xlfn.XLOOKUP(B141, コマーシャル!$B:$B, コマーシャル!$AJ:$AJ, 0)</f>
        <v>1971.9642857142858</v>
      </c>
      <c r="AO141" s="441">
        <v>2617</v>
      </c>
      <c r="AP141" s="44">
        <f>IF(AP$6="",AO141*AP$4,AO141*AP$6)</f>
        <v>3140.4</v>
      </c>
      <c r="AQ141" s="45">
        <v>2351</v>
      </c>
      <c r="AR141" s="45">
        <v>2005</v>
      </c>
      <c r="AS141" s="45">
        <v>1987</v>
      </c>
      <c r="AT141" s="470">
        <f t="shared" si="140"/>
        <v>1969.1026244325133</v>
      </c>
      <c r="AU141" s="163"/>
      <c r="AV141" s="11">
        <v>600</v>
      </c>
      <c r="AW141" s="11">
        <v>700</v>
      </c>
      <c r="AX141" s="11">
        <v>900</v>
      </c>
      <c r="AY141" s="11">
        <v>900</v>
      </c>
      <c r="AZ141" s="11">
        <v>700</v>
      </c>
    </row>
    <row r="142" spans="1:52" outlineLevel="1">
      <c r="A142" s="105" t="str">
        <f>IFERROR(IF(MATCH($B142,全体!G:G,0),"Y"),"-")</f>
        <v>Y</v>
      </c>
      <c r="B142" s="365" t="s">
        <v>216</v>
      </c>
      <c r="C142" s="364"/>
      <c r="D142" s="319"/>
      <c r="E142" s="319"/>
      <c r="F142" s="319"/>
      <c r="G142" s="319"/>
      <c r="H142" s="319"/>
      <c r="I142" s="319"/>
      <c r="J142" s="319"/>
      <c r="K142" s="319"/>
      <c r="L142" s="319"/>
      <c r="M142" s="319"/>
      <c r="N142" s="319"/>
      <c r="O142" s="319"/>
      <c r="P142" s="319"/>
      <c r="Q142" s="319"/>
      <c r="R142" s="319"/>
      <c r="S142" s="319"/>
      <c r="T142" s="319"/>
      <c r="U142" s="320"/>
      <c r="V142" s="320"/>
      <c r="W142" s="320"/>
      <c r="X142" s="320"/>
      <c r="Y142" s="320"/>
      <c r="Z142" s="104">
        <v>0</v>
      </c>
      <c r="AA142" s="104">
        <v>0</v>
      </c>
      <c r="AB142" s="104">
        <v>0</v>
      </c>
      <c r="AC142" s="104">
        <v>0</v>
      </c>
      <c r="AD142" s="104">
        <v>15</v>
      </c>
      <c r="AE142" s="104">
        <v>27</v>
      </c>
      <c r="AF142" s="104">
        <v>53</v>
      </c>
      <c r="AG142" s="104">
        <v>19</v>
      </c>
      <c r="AH142" s="104">
        <v>13</v>
      </c>
      <c r="AI142" s="104">
        <v>25</v>
      </c>
      <c r="AJ142" s="104">
        <v>46</v>
      </c>
      <c r="AK142" s="104">
        <v>31</v>
      </c>
      <c r="AL142" s="116">
        <f>SUMIF(結果貼付!$A:$A,コンシューマー!$B142,結果貼付!$D:$D)</f>
        <v>12</v>
      </c>
      <c r="AM142" s="47">
        <f t="shared" si="137"/>
        <v>25.714285714285712</v>
      </c>
      <c r="AN142" s="388">
        <f>AM142 - _xlfn.XLOOKUP(B142, コマーシャル!$B:$B, コマーシャル!$AJ:$AJ, 0)</f>
        <v>25.714285714285712</v>
      </c>
      <c r="AO142" s="453">
        <v>31.2</v>
      </c>
      <c r="AP142" s="42">
        <f>IF(AP$6="",AO142*AP$4,AO142*AP$6)</f>
        <v>37.44</v>
      </c>
      <c r="AQ142" s="42">
        <f t="shared" ref="AQ142" si="142">IF(AQ$6="",AP142*AQ$4,AP142*AQ$6)</f>
        <v>31.72869995897512</v>
      </c>
      <c r="AR142" s="42">
        <f t="shared" ref="AR142:AR145" si="143">IF(AR$6="",AQ142*AR$4,AQ142*AR$6)</f>
        <v>31.101744377727218</v>
      </c>
      <c r="AS142" s="42">
        <f t="shared" si="139"/>
        <v>26.943171745049042</v>
      </c>
      <c r="AT142" s="471">
        <f t="shared" si="140"/>
        <v>26.700488270615001</v>
      </c>
      <c r="AU142" s="11" t="s">
        <v>409</v>
      </c>
    </row>
    <row r="143" spans="1:52" ht="19.5" outlineLevel="1" thickBot="1">
      <c r="A143" s="105" t="str">
        <f>IFERROR(IF(MATCH($B143,全体!G:G,0),"Y"),"-")</f>
        <v>-</v>
      </c>
      <c r="B143" s="466" t="s">
        <v>410</v>
      </c>
      <c r="C143" s="364"/>
      <c r="D143" s="319"/>
      <c r="E143" s="319"/>
      <c r="F143" s="319"/>
      <c r="G143" s="319"/>
      <c r="H143" s="319"/>
      <c r="I143" s="319"/>
      <c r="J143" s="319"/>
      <c r="K143" s="319"/>
      <c r="L143" s="319"/>
      <c r="M143" s="319"/>
      <c r="N143" s="319"/>
      <c r="O143" s="319"/>
      <c r="P143" s="239"/>
      <c r="Q143" s="239"/>
      <c r="R143" s="239"/>
      <c r="S143" s="239"/>
      <c r="T143" s="239"/>
      <c r="U143" s="320"/>
      <c r="V143" s="320"/>
      <c r="W143" s="320"/>
      <c r="X143" s="320"/>
      <c r="Y143" s="320"/>
      <c r="Z143" s="104"/>
      <c r="AA143" s="104"/>
      <c r="AB143" s="104"/>
      <c r="AC143" s="104"/>
      <c r="AD143" s="104"/>
      <c r="AE143" s="104"/>
      <c r="AF143" s="104"/>
      <c r="AG143" s="104"/>
      <c r="AH143" s="104"/>
      <c r="AI143" s="104"/>
      <c r="AJ143" s="104"/>
      <c r="AK143" s="104"/>
      <c r="AL143" s="116"/>
      <c r="AM143" s="47"/>
      <c r="AN143" s="388"/>
      <c r="AO143" s="454"/>
      <c r="AP143" s="455"/>
      <c r="AQ143" s="455"/>
      <c r="AR143" s="45">
        <v>177</v>
      </c>
      <c r="AS143" s="42">
        <v>255</v>
      </c>
      <c r="AT143" s="471">
        <f t="shared" si="140"/>
        <v>252.70315512344786</v>
      </c>
    </row>
    <row r="144" spans="1:52" outlineLevel="1">
      <c r="A144" s="105" t="str">
        <f>IFERROR(IF(MATCH($B144,全体!G:G,0),"Y"),"-")</f>
        <v>Y</v>
      </c>
      <c r="B144" s="352" t="s">
        <v>223</v>
      </c>
      <c r="C144" s="350"/>
      <c r="D144" s="43"/>
      <c r="E144" s="43"/>
      <c r="F144" s="43"/>
      <c r="G144" s="46"/>
      <c r="H144" s="46"/>
      <c r="I144" s="46"/>
      <c r="J144" s="46"/>
      <c r="K144" s="46"/>
      <c r="L144" s="46"/>
      <c r="M144" s="46"/>
      <c r="N144" s="46"/>
      <c r="O144" s="46"/>
      <c r="P144" s="239"/>
      <c r="Q144" s="239"/>
      <c r="R144" s="239"/>
      <c r="S144" s="239"/>
      <c r="T144" s="239"/>
      <c r="U144" s="117"/>
      <c r="V144" s="117"/>
      <c r="W144" s="117"/>
      <c r="X144" s="117"/>
      <c r="Y144" s="117"/>
      <c r="Z144" s="47">
        <v>0</v>
      </c>
      <c r="AA144" s="47">
        <v>0</v>
      </c>
      <c r="AB144" s="47">
        <v>0</v>
      </c>
      <c r="AC144" s="47">
        <v>0</v>
      </c>
      <c r="AD144" s="47">
        <v>2782</v>
      </c>
      <c r="AE144" s="47">
        <v>1706</v>
      </c>
      <c r="AF144" s="47">
        <v>4210</v>
      </c>
      <c r="AG144" s="47">
        <v>3160</v>
      </c>
      <c r="AH144" s="47">
        <v>1436</v>
      </c>
      <c r="AI144" s="47">
        <v>2021</v>
      </c>
      <c r="AJ144" s="47">
        <v>2877</v>
      </c>
      <c r="AK144" s="47">
        <v>3663</v>
      </c>
      <c r="AL144" s="43">
        <f>SUMIF(結果貼付!$A:$A,コンシューマー!$B144,結果貼付!$D:$D)</f>
        <v>881</v>
      </c>
      <c r="AM144" s="47">
        <f t="shared" si="137"/>
        <v>1887.8571428571429</v>
      </c>
      <c r="AN144" s="388">
        <f>AM144 - _xlfn.XLOOKUP(B144, コマーシャル!$B:$B, コマーシャル!$AJ:$AJ, 0)</f>
        <v>1884.1071428571429</v>
      </c>
      <c r="AO144" s="441">
        <v>2586</v>
      </c>
      <c r="AP144" s="44">
        <f>IF(AP$6="",AO144*AP$4,AO144*AP$6)</f>
        <v>3103.2</v>
      </c>
      <c r="AQ144" s="45">
        <v>2330</v>
      </c>
      <c r="AR144" s="45">
        <v>1984</v>
      </c>
      <c r="AS144" s="45">
        <v>1969</v>
      </c>
      <c r="AT144" s="470">
        <f t="shared" si="140"/>
        <v>1951.2647546590933</v>
      </c>
    </row>
    <row r="145" spans="1:54" outlineLevel="1">
      <c r="A145" s="105" t="str">
        <f>IFERROR(IF(MATCH($B145,全体!G:G,0),"Y"),"-")</f>
        <v>Y</v>
      </c>
      <c r="B145" s="352" t="s">
        <v>224</v>
      </c>
      <c r="C145" s="350"/>
      <c r="D145" s="43"/>
      <c r="E145" s="43"/>
      <c r="F145" s="43"/>
      <c r="G145" s="46"/>
      <c r="H145" s="46"/>
      <c r="I145" s="46"/>
      <c r="J145" s="46"/>
      <c r="K145" s="46"/>
      <c r="L145" s="46"/>
      <c r="M145" s="46"/>
      <c r="N145" s="46"/>
      <c r="O145" s="46"/>
      <c r="P145" s="239"/>
      <c r="Q145" s="239"/>
      <c r="R145" s="239"/>
      <c r="S145" s="239"/>
      <c r="T145" s="239"/>
      <c r="U145" s="117"/>
      <c r="V145" s="117"/>
      <c r="W145" s="117"/>
      <c r="X145" s="117"/>
      <c r="Y145" s="117"/>
      <c r="Z145" s="47">
        <v>0</v>
      </c>
      <c r="AA145" s="47">
        <v>0</v>
      </c>
      <c r="AB145" s="47">
        <v>0</v>
      </c>
      <c r="AC145" s="47">
        <v>0</v>
      </c>
      <c r="AD145" s="47">
        <v>0</v>
      </c>
      <c r="AE145" s="47">
        <v>161</v>
      </c>
      <c r="AF145" s="47">
        <v>565</v>
      </c>
      <c r="AG145" s="47">
        <v>31</v>
      </c>
      <c r="AH145" s="47">
        <v>36</v>
      </c>
      <c r="AI145" s="47">
        <v>28</v>
      </c>
      <c r="AJ145" s="47">
        <v>31.000000000000004</v>
      </c>
      <c r="AK145" s="47">
        <v>13</v>
      </c>
      <c r="AL145" s="43">
        <f>SUMIF(結果貼付!$A:$A,コンシューマー!$B145,結果貼付!$D:$D)</f>
        <v>8</v>
      </c>
      <c r="AM145" s="47">
        <f t="shared" si="137"/>
        <v>17.142857142857142</v>
      </c>
      <c r="AN145" s="388">
        <f>AM145 - _xlfn.XLOOKUP(B145, コマーシャル!$B:$B, コマーシャル!$AJ:$AJ, 0)</f>
        <v>17.142857142857142</v>
      </c>
      <c r="AO145" s="453">
        <v>20.399999999999999</v>
      </c>
      <c r="AP145" s="42">
        <f>IF(AP$6="",AO145*AP$4,AO145*AP$6)</f>
        <v>24.479999999999997</v>
      </c>
      <c r="AQ145" s="42">
        <f t="shared" ref="AQ145" si="144">IF(AQ$6="",AP145*AQ$4,AP145*AQ$6)</f>
        <v>20.745688434714499</v>
      </c>
      <c r="AR145" s="42">
        <f t="shared" si="143"/>
        <v>20.335755939283178</v>
      </c>
      <c r="AS145" s="42">
        <f t="shared" si="139"/>
        <v>17.616689217916679</v>
      </c>
      <c r="AT145" s="471">
        <f t="shared" si="140"/>
        <v>17.45801156155596</v>
      </c>
      <c r="AU145" s="11" t="s">
        <v>409</v>
      </c>
    </row>
    <row r="146" spans="1:54" ht="19.5" outlineLevel="1" thickBot="1">
      <c r="A146" s="105" t="str">
        <f>IFERROR(IF(MATCH($B146,全体!G:G,0),"Y"),"-")</f>
        <v>Y</v>
      </c>
      <c r="B146" s="361" t="s">
        <v>225</v>
      </c>
      <c r="C146" s="350"/>
      <c r="D146" s="56"/>
      <c r="E146" s="56"/>
      <c r="F146" s="56"/>
      <c r="G146" s="56"/>
      <c r="H146" s="56"/>
      <c r="I146" s="56"/>
      <c r="J146" s="56"/>
      <c r="K146" s="56"/>
      <c r="L146" s="56"/>
      <c r="M146" s="56"/>
      <c r="N146" s="56"/>
      <c r="O146" s="41">
        <v>187</v>
      </c>
      <c r="P146" s="41">
        <v>0</v>
      </c>
      <c r="Q146" s="41">
        <v>381</v>
      </c>
      <c r="R146" s="41">
        <v>569</v>
      </c>
      <c r="S146" s="41">
        <v>969</v>
      </c>
      <c r="T146" s="41">
        <v>1465</v>
      </c>
      <c r="U146" s="43">
        <v>1506</v>
      </c>
      <c r="V146" s="43">
        <v>1670</v>
      </c>
      <c r="W146" s="43">
        <v>1997</v>
      </c>
      <c r="X146" s="43">
        <v>2630</v>
      </c>
      <c r="Y146" s="43">
        <v>1844</v>
      </c>
      <c r="Z146" s="43">
        <v>2032</v>
      </c>
      <c r="AA146" s="43">
        <v>2775</v>
      </c>
      <c r="AB146" s="43">
        <v>2063</v>
      </c>
      <c r="AC146" s="43">
        <v>4170</v>
      </c>
      <c r="AD146" s="43">
        <v>1245</v>
      </c>
      <c r="AE146" s="43">
        <v>104</v>
      </c>
      <c r="AF146" s="43">
        <v>118</v>
      </c>
      <c r="AG146" s="43">
        <v>24</v>
      </c>
      <c r="AH146" s="43">
        <v>11</v>
      </c>
      <c r="AI146" s="43">
        <v>4</v>
      </c>
      <c r="AJ146" s="43">
        <v>-1</v>
      </c>
      <c r="AK146" s="43">
        <v>0</v>
      </c>
      <c r="AL146" s="43">
        <f>SUMIF(結果貼付!$A:$A,コンシューマー!$B146,結果貼付!$D:$D)</f>
        <v>0</v>
      </c>
      <c r="AM146" s="47">
        <f t="shared" si="137"/>
        <v>0</v>
      </c>
      <c r="AN146" s="388">
        <f>AM146 - _xlfn.XLOOKUP(B146, コマーシャル!$B:$B, コマーシャル!$AJ:$AJ, 0)</f>
        <v>0</v>
      </c>
      <c r="AO146" s="454"/>
      <c r="AP146" s="455"/>
      <c r="AQ146" s="455"/>
      <c r="AR146" s="455"/>
      <c r="AS146" s="455"/>
      <c r="AT146" s="472"/>
    </row>
    <row r="147" spans="1:54" outlineLevel="1">
      <c r="A147" s="105" t="str">
        <f>IFERROR(IF(MATCH($B147,全体!G:G,0),"Y"),"-")</f>
        <v>Y</v>
      </c>
      <c r="B147" s="360" t="s">
        <v>227</v>
      </c>
      <c r="C147" s="350"/>
      <c r="D147" s="56"/>
      <c r="E147" s="56"/>
      <c r="F147" s="56"/>
      <c r="G147" s="56"/>
      <c r="H147" s="56"/>
      <c r="I147" s="56"/>
      <c r="J147" s="56"/>
      <c r="K147" s="56"/>
      <c r="L147" s="56"/>
      <c r="M147" s="56"/>
      <c r="N147" s="56"/>
      <c r="O147" s="56"/>
      <c r="P147" s="56"/>
      <c r="Q147" s="56"/>
      <c r="R147" s="41">
        <v>336</v>
      </c>
      <c r="S147" s="41">
        <v>664</v>
      </c>
      <c r="T147" s="41">
        <v>1412</v>
      </c>
      <c r="U147" s="43">
        <v>1459</v>
      </c>
      <c r="V147" s="43">
        <v>3419</v>
      </c>
      <c r="W147" s="43">
        <v>4032</v>
      </c>
      <c r="X147" s="43">
        <v>2254</v>
      </c>
      <c r="Y147" s="43">
        <v>1752</v>
      </c>
      <c r="Z147" s="43">
        <v>1460</v>
      </c>
      <c r="AA147" s="43">
        <v>1623</v>
      </c>
      <c r="AB147" s="43">
        <v>768</v>
      </c>
      <c r="AC147" s="43">
        <v>842</v>
      </c>
      <c r="AD147" s="43">
        <v>2067</v>
      </c>
      <c r="AE147" s="43">
        <v>1741</v>
      </c>
      <c r="AF147" s="43">
        <v>2466</v>
      </c>
      <c r="AG147" s="43">
        <v>2599</v>
      </c>
      <c r="AH147" s="43">
        <v>2137</v>
      </c>
      <c r="AI147" s="43">
        <v>2707</v>
      </c>
      <c r="AJ147" s="43">
        <v>1224</v>
      </c>
      <c r="AK147" s="43">
        <v>314</v>
      </c>
      <c r="AL147" s="43">
        <f>SUMIF(結果貼付!$A:$A,コンシューマー!$B147,結果貼付!$D:$D)</f>
        <v>183</v>
      </c>
      <c r="AM147" s="47">
        <f t="shared" si="137"/>
        <v>392.14285714285711</v>
      </c>
      <c r="AN147" s="388">
        <f>AM147 - _xlfn.XLOOKUP(B147, コマーシャル!$B:$B, コマーシャル!$AJ:$AJ, 0)</f>
        <v>392.14285714285711</v>
      </c>
      <c r="AO147" s="446">
        <v>470.37599999999992</v>
      </c>
      <c r="AP147" s="440">
        <f>IF(AP$6="",AO147*AP$4,AO147*AP$6)</f>
        <v>564.45119999999986</v>
      </c>
      <c r="AQ147" s="447">
        <v>805</v>
      </c>
      <c r="AR147" s="440">
        <v>1396</v>
      </c>
      <c r="AS147" s="440">
        <f t="shared" ref="AS147:AT147" si="145">IF(AS$6="",AR147*AS$4,AR147*AS$6)</f>
        <v>1209.3427075757168</v>
      </c>
      <c r="AT147" s="440">
        <f t="shared" si="145"/>
        <v>1198.449873842811</v>
      </c>
    </row>
    <row r="148" spans="1:54" ht="19.5" outlineLevel="1" thickBot="1">
      <c r="A148" s="105" t="str">
        <f>IFERROR(IF(MATCH($B148,全体!G:G,0),"Y"),"-")</f>
        <v>Y</v>
      </c>
      <c r="B148" s="354" t="s">
        <v>229</v>
      </c>
      <c r="C148" s="362"/>
      <c r="D148" s="114">
        <v>1088</v>
      </c>
      <c r="E148" s="114">
        <v>850</v>
      </c>
      <c r="F148" s="114">
        <v>876</v>
      </c>
      <c r="G148" s="114">
        <v>848</v>
      </c>
      <c r="H148" s="114">
        <v>1409</v>
      </c>
      <c r="I148" s="114">
        <v>1111</v>
      </c>
      <c r="J148" s="114">
        <v>1021</v>
      </c>
      <c r="K148" s="114">
        <v>1045</v>
      </c>
      <c r="L148" s="114">
        <v>827</v>
      </c>
      <c r="M148" s="114">
        <v>667</v>
      </c>
      <c r="N148" s="114">
        <v>819</v>
      </c>
      <c r="O148" s="114">
        <v>1186</v>
      </c>
      <c r="P148" s="114">
        <v>1132</v>
      </c>
      <c r="Q148" s="114">
        <v>998</v>
      </c>
      <c r="R148" s="114">
        <v>657</v>
      </c>
      <c r="S148" s="114">
        <v>504</v>
      </c>
      <c r="T148" s="114">
        <v>693</v>
      </c>
      <c r="U148" s="114">
        <v>688</v>
      </c>
      <c r="V148" s="114">
        <v>625</v>
      </c>
      <c r="W148" s="114">
        <v>1018.9999999999999</v>
      </c>
      <c r="X148" s="114">
        <v>437</v>
      </c>
      <c r="Y148" s="114">
        <v>397</v>
      </c>
      <c r="Z148" s="114">
        <v>562</v>
      </c>
      <c r="AA148" s="114">
        <v>798</v>
      </c>
      <c r="AB148" s="114">
        <v>1227</v>
      </c>
      <c r="AC148" s="114">
        <v>1319</v>
      </c>
      <c r="AD148" s="114">
        <v>1277.5263157894738</v>
      </c>
      <c r="AE148" s="114">
        <v>767</v>
      </c>
      <c r="AF148" s="114">
        <v>264</v>
      </c>
      <c r="AG148" s="114">
        <v>1</v>
      </c>
      <c r="AH148" s="114">
        <v>41</v>
      </c>
      <c r="AI148" s="114">
        <v>206</v>
      </c>
      <c r="AJ148" s="114">
        <v>275</v>
      </c>
      <c r="AK148" s="114">
        <v>317</v>
      </c>
      <c r="AL148" s="114">
        <f>SUMIF(結果貼付!$A:$A,コンシューマー!$B148,結果貼付!$D:$D)</f>
        <v>225</v>
      </c>
      <c r="AM148" s="89">
        <f t="shared" si="137"/>
        <v>482.14285714285717</v>
      </c>
      <c r="AN148" s="449">
        <f>AM148 - _xlfn.XLOOKUP(B148, コマーシャル!$B:$B, コマーシャル!$AJ:$AJ, 0)</f>
        <v>407.14285714285717</v>
      </c>
      <c r="AO148" s="450">
        <v>570</v>
      </c>
      <c r="AP148" s="51">
        <f>IF(AP$6="",AO148*AP$4,AO148*AP$6)</f>
        <v>684</v>
      </c>
      <c r="AQ148" s="51">
        <f t="shared" ref="AQ148:AT148" si="146">IF(AQ$6="",AP148*AQ$4,AP148*AQ$6)</f>
        <v>579.65894155819933</v>
      </c>
      <c r="AR148" s="51">
        <f t="shared" si="146"/>
        <v>568.20494536232422</v>
      </c>
      <c r="AS148" s="51">
        <f t="shared" si="146"/>
        <v>492.23102226531904</v>
      </c>
      <c r="AT148" s="51">
        <f t="shared" si="146"/>
        <v>487.79738186700484</v>
      </c>
      <c r="AU148" s="11" t="s">
        <v>411</v>
      </c>
    </row>
    <row r="149" spans="1:54">
      <c r="A149" s="60"/>
      <c r="B149" s="2" t="s">
        <v>230</v>
      </c>
      <c r="C149" s="53"/>
      <c r="D149" s="116">
        <v>2448</v>
      </c>
      <c r="E149" s="116">
        <v>1793</v>
      </c>
      <c r="F149" s="116">
        <v>1748</v>
      </c>
      <c r="G149" s="116">
        <v>1682</v>
      </c>
      <c r="H149" s="116">
        <v>2749</v>
      </c>
      <c r="I149" s="116">
        <v>2880</v>
      </c>
      <c r="J149" s="116">
        <v>2646</v>
      </c>
      <c r="K149" s="116">
        <v>3062</v>
      </c>
      <c r="L149" s="116">
        <v>2258</v>
      </c>
      <c r="M149" s="116">
        <v>1982</v>
      </c>
      <c r="N149" s="116">
        <v>3086</v>
      </c>
      <c r="O149" s="116">
        <v>4365</v>
      </c>
      <c r="P149" s="116">
        <v>2950</v>
      </c>
      <c r="Q149" s="116">
        <v>3384</v>
      </c>
      <c r="R149" s="116">
        <v>4040</v>
      </c>
      <c r="S149" s="116">
        <v>4283</v>
      </c>
      <c r="T149" s="116">
        <v>6900</v>
      </c>
      <c r="U149" s="116">
        <v>6266</v>
      </c>
      <c r="V149" s="116">
        <v>6866</v>
      </c>
      <c r="W149" s="116">
        <v>9554</v>
      </c>
      <c r="X149" s="116">
        <v>7895</v>
      </c>
      <c r="Y149" s="116">
        <v>5756</v>
      </c>
      <c r="Z149" s="116">
        <v>5953</v>
      </c>
      <c r="AA149" s="116">
        <v>8323</v>
      </c>
      <c r="AB149" s="116">
        <f t="shared" ref="AB149:AT149" si="147">SUM(AB138:AB148)</f>
        <v>4257</v>
      </c>
      <c r="AC149" s="116">
        <f t="shared" si="147"/>
        <v>6465</v>
      </c>
      <c r="AD149" s="116">
        <f t="shared" si="147"/>
        <v>9910.6990037101496</v>
      </c>
      <c r="AE149" s="116">
        <f t="shared" si="147"/>
        <v>7221</v>
      </c>
      <c r="AF149" s="116">
        <f t="shared" si="147"/>
        <v>12735</v>
      </c>
      <c r="AG149" s="116">
        <f t="shared" si="147"/>
        <v>7649</v>
      </c>
      <c r="AH149" s="116">
        <f t="shared" si="147"/>
        <v>4735</v>
      </c>
      <c r="AI149" s="116">
        <f t="shared" si="147"/>
        <v>5750</v>
      </c>
      <c r="AJ149" s="116">
        <f t="shared" si="147"/>
        <v>6262</v>
      </c>
      <c r="AK149" s="116">
        <f t="shared" si="147"/>
        <v>7064</v>
      </c>
      <c r="AL149" s="116">
        <f t="shared" si="147"/>
        <v>2371</v>
      </c>
      <c r="AM149" s="116">
        <f t="shared" si="147"/>
        <v>5080.7142857142853</v>
      </c>
      <c r="AN149" s="116">
        <f t="shared" si="147"/>
        <v>4983.2142857142853</v>
      </c>
      <c r="AO149" s="116">
        <f>SUM(AO138:AO148)</f>
        <v>6586.3760000000002</v>
      </c>
      <c r="AP149" s="116">
        <f t="shared" si="147"/>
        <v>7818.4511999999995</v>
      </c>
      <c r="AQ149" s="116">
        <f t="shared" si="147"/>
        <v>6251.879018386604</v>
      </c>
      <c r="AR149" s="116">
        <f t="shared" si="147"/>
        <v>6281.49620996266</v>
      </c>
      <c r="AS149" s="116">
        <f t="shared" si="147"/>
        <v>6043.6360418498634</v>
      </c>
      <c r="AT149" s="116">
        <f t="shared" si="147"/>
        <v>5989.1995929146933</v>
      </c>
    </row>
    <row r="150" spans="1:54">
      <c r="A150" s="60"/>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
      <c r="AO150" s="1"/>
      <c r="AP150" s="1"/>
      <c r="AQ150" s="1"/>
      <c r="AR150" s="1"/>
      <c r="AS150" s="1"/>
      <c r="AT150" s="1"/>
    </row>
    <row r="151" spans="1:54" outlineLevel="1">
      <c r="A151" s="105" t="str">
        <f>IFERROR(IF(MATCH($B151,全体!G:G,0),"Y"),"-")</f>
        <v>Y</v>
      </c>
      <c r="B151" s="3" t="s">
        <v>231</v>
      </c>
      <c r="C151" s="41"/>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v>0</v>
      </c>
      <c r="AA151" s="120">
        <v>0</v>
      </c>
      <c r="AB151" s="120">
        <v>0</v>
      </c>
      <c r="AC151" s="120">
        <v>0</v>
      </c>
      <c r="AD151" s="47">
        <v>1541.7218045112782</v>
      </c>
      <c r="AE151" s="47">
        <v>1312</v>
      </c>
      <c r="AF151" s="47">
        <v>2875</v>
      </c>
      <c r="AG151" s="47">
        <v>1739</v>
      </c>
      <c r="AH151" s="47">
        <v>771</v>
      </c>
      <c r="AI151" s="47"/>
      <c r="AJ151" s="47">
        <v>1480</v>
      </c>
      <c r="AK151" s="47">
        <v>2476</v>
      </c>
      <c r="AL151" s="43">
        <f>SUMIF(結果貼付!$A:$A,コンシューマー!$B151,結果貼付!$D:$D)</f>
        <v>1161</v>
      </c>
      <c r="AM151" s="47">
        <f t="shared" ref="AM151:AM154" si="148">(AL151/AM$2)*AM$1</f>
        <v>2487.8571428571431</v>
      </c>
      <c r="AN151" s="47">
        <f>AM151 - _xlfn.XLOOKUP(B151, コマーシャル!$B:$B, コマーシャル!$AJ:$AJ, 0)</f>
        <v>2412.8571428571431</v>
      </c>
      <c r="AO151" s="44">
        <v>2957</v>
      </c>
      <c r="AP151" s="45">
        <v>3348</v>
      </c>
      <c r="AQ151" s="44">
        <f t="shared" ref="AQ151:AS151" si="149">IF(AQ$6="",AP151*AQ$4,AP151*AQ$6)</f>
        <v>2837.2779771006599</v>
      </c>
      <c r="AR151" s="45">
        <v>2481</v>
      </c>
      <c r="AS151" s="44">
        <f t="shared" si="149"/>
        <v>2149.2688090940928</v>
      </c>
      <c r="AT151" s="44">
        <f t="shared" ref="AT151:AT153" si="150">IF(AT$6="",AS151*AT$4,AS151*AT$6)</f>
        <v>2129.9098402607551</v>
      </c>
    </row>
    <row r="152" spans="1:54" outlineLevel="1">
      <c r="A152" s="105" t="str">
        <f>IFERROR(IF(MATCH($B152,全体!G:G,0),"Y"),"-")</f>
        <v>Y</v>
      </c>
      <c r="B152" s="3" t="s">
        <v>232</v>
      </c>
      <c r="C152" s="41"/>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v>0</v>
      </c>
      <c r="AA152" s="120">
        <v>0</v>
      </c>
      <c r="AB152" s="120">
        <v>0</v>
      </c>
      <c r="AC152" s="120">
        <v>0</v>
      </c>
      <c r="AD152" s="47">
        <v>551.57142857142856</v>
      </c>
      <c r="AE152" s="47">
        <v>405</v>
      </c>
      <c r="AF152" s="47">
        <v>734</v>
      </c>
      <c r="AG152" s="47">
        <v>445</v>
      </c>
      <c r="AH152" s="47">
        <v>181</v>
      </c>
      <c r="AI152" s="47"/>
      <c r="AJ152" s="47">
        <v>370</v>
      </c>
      <c r="AK152" s="47">
        <v>694</v>
      </c>
      <c r="AL152" s="43">
        <f>SUMIF(結果貼付!$A:$A,コンシューマー!$B152,結果貼付!$D:$D)</f>
        <v>111</v>
      </c>
      <c r="AM152" s="47">
        <f t="shared" si="148"/>
        <v>237.85714285714286</v>
      </c>
      <c r="AN152" s="47">
        <f>AM152 - _xlfn.XLOOKUP(B152, コマーシャル!$B:$B, コマーシャル!$AJ:$AJ, 0)</f>
        <v>226.60714285714286</v>
      </c>
      <c r="AO152" s="44">
        <v>350</v>
      </c>
      <c r="AP152" s="45">
        <v>620</v>
      </c>
      <c r="AQ152" s="44">
        <f t="shared" ref="AQ152:AS156" si="151">IF(AQ$6="",AP152*AQ$4,AP152*AQ$6)</f>
        <v>525.42184761123337</v>
      </c>
      <c r="AR152" s="44">
        <f t="shared" ref="AR152:AR156" si="152">IF(AR$6="",AQ152*AR$4,AQ152*AR$6)</f>
        <v>515.03957035766234</v>
      </c>
      <c r="AS152" s="44">
        <f t="shared" ref="AS152:AS156" si="153">IF(AS$6="",AR152*AS$4,AR152*AS$6)</f>
        <v>446.17431842762841</v>
      </c>
      <c r="AT152" s="44">
        <f t="shared" si="150"/>
        <v>442.15552157535529</v>
      </c>
    </row>
    <row r="153" spans="1:54" outlineLevel="1">
      <c r="A153" s="105" t="str">
        <f>IFERROR(IF(MATCH($B153,全体!G:G,0),"Y"),"-")</f>
        <v>Y</v>
      </c>
      <c r="B153" s="3" t="s">
        <v>233</v>
      </c>
      <c r="C153" s="41"/>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v>0</v>
      </c>
      <c r="AA153" s="120">
        <v>0</v>
      </c>
      <c r="AB153" s="120">
        <v>0</v>
      </c>
      <c r="AC153" s="120">
        <v>0</v>
      </c>
      <c r="AD153" s="47">
        <v>372.09774436090225</v>
      </c>
      <c r="AE153" s="47">
        <v>209</v>
      </c>
      <c r="AF153" s="47">
        <v>487</v>
      </c>
      <c r="AG153" s="47">
        <v>212</v>
      </c>
      <c r="AH153" s="47">
        <v>131</v>
      </c>
      <c r="AI153" s="47"/>
      <c r="AJ153" s="47">
        <v>188</v>
      </c>
      <c r="AK153" s="47">
        <v>141</v>
      </c>
      <c r="AL153" s="43">
        <f>SUMIF(結果貼付!$A:$A,コンシューマー!$B153,結果貼付!$D:$D)</f>
        <v>60</v>
      </c>
      <c r="AM153" s="47">
        <f t="shared" si="148"/>
        <v>128.57142857142856</v>
      </c>
      <c r="AN153" s="47">
        <f>AM153 - _xlfn.XLOOKUP(B153, コマーシャル!$B:$B, コマーシャル!$AJ:$AJ, 0)</f>
        <v>117.32142857142856</v>
      </c>
      <c r="AO153" s="44">
        <v>159.44936811369857</v>
      </c>
      <c r="AP153" s="44">
        <f>IF(AP$6="",AO153*AP$4,AO153*AP$6)</f>
        <v>191.33924173643828</v>
      </c>
      <c r="AQ153" s="44">
        <f t="shared" si="151"/>
        <v>162.15131921563196</v>
      </c>
      <c r="AR153" s="44">
        <f t="shared" si="152"/>
        <v>158.94722718789689</v>
      </c>
      <c r="AS153" s="44">
        <f t="shared" si="153"/>
        <v>137.69460608099126</v>
      </c>
      <c r="AT153" s="44">
        <f t="shared" si="150"/>
        <v>136.45435843194815</v>
      </c>
    </row>
    <row r="154" spans="1:54" outlineLevel="1">
      <c r="A154" s="105" t="str">
        <f>IFERROR(IF(MATCH($B154,全体!G:G,0),"Y"),"-")</f>
        <v>Y</v>
      </c>
      <c r="B154" s="3" t="s">
        <v>234</v>
      </c>
      <c r="C154" s="41"/>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v>0</v>
      </c>
      <c r="AA154" s="120">
        <v>0</v>
      </c>
      <c r="AB154" s="120">
        <v>0</v>
      </c>
      <c r="AC154" s="120">
        <v>0</v>
      </c>
      <c r="AD154" s="47">
        <v>69.646616541353396</v>
      </c>
      <c r="AE154" s="47">
        <v>65</v>
      </c>
      <c r="AF154" s="47">
        <v>163</v>
      </c>
      <c r="AG154" s="47">
        <v>240</v>
      </c>
      <c r="AH154" s="47">
        <v>44</v>
      </c>
      <c r="AI154" s="47"/>
      <c r="AJ154" s="47">
        <v>50</v>
      </c>
      <c r="AK154" s="47">
        <v>29</v>
      </c>
      <c r="AL154" s="43">
        <f>SUMIF(結果貼付!$A:$A,コンシューマー!$B154,結果貼付!$D:$D)</f>
        <v>14</v>
      </c>
      <c r="AM154" s="47">
        <f t="shared" si="148"/>
        <v>30</v>
      </c>
      <c r="AN154" s="47">
        <f>AM154 - _xlfn.XLOOKUP(B154, コマーシャル!$B:$B, コマーシャル!$AJ:$AJ, 0)</f>
        <v>30</v>
      </c>
      <c r="AO154" s="44">
        <v>32.79455088863304</v>
      </c>
      <c r="AP154" s="44">
        <f>IF(AP$6="",AO154*AP$4,AO154*AP$6)</f>
        <v>39.35346106635965</v>
      </c>
      <c r="AQ154" s="44">
        <f t="shared" si="151"/>
        <v>33.350271328037778</v>
      </c>
      <c r="AR154" s="44">
        <f t="shared" si="152"/>
        <v>32.691273676943325</v>
      </c>
      <c r="AS154" s="44">
        <f t="shared" si="153"/>
        <v>28.320167208147133</v>
      </c>
      <c r="AT154" s="44">
        <f t="shared" ref="AT154:AT156" si="154">IF(AT$6="",AS154*AT$4,AS154*AT$6)</f>
        <v>28.065080812244652</v>
      </c>
    </row>
    <row r="155" spans="1:54" outlineLevel="1">
      <c r="A155" s="105" t="str">
        <f>IFERROR(IF(MATCH($B155,全体!G:G,0),"Y"),"-")</f>
        <v>Y</v>
      </c>
      <c r="B155" s="3" t="s">
        <v>235</v>
      </c>
      <c r="C155" s="41"/>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v>0</v>
      </c>
      <c r="AA155" s="120">
        <v>0</v>
      </c>
      <c r="AB155" s="120">
        <v>0</v>
      </c>
      <c r="AC155" s="120">
        <v>0</v>
      </c>
      <c r="AD155" s="47">
        <v>1447.3082706766918</v>
      </c>
      <c r="AE155" s="47">
        <v>660</v>
      </c>
      <c r="AF155" s="47">
        <v>1722</v>
      </c>
      <c r="AG155" s="47">
        <v>2162</v>
      </c>
      <c r="AH155" s="47">
        <v>1018</v>
      </c>
      <c r="AI155" s="47"/>
      <c r="AJ155" s="47">
        <v>1561</v>
      </c>
      <c r="AK155" s="47">
        <v>1105</v>
      </c>
      <c r="AL155" s="43">
        <f>SUMIF(結果貼付!$A:$A,コンシューマー!$B155,結果貼付!$D:$D)</f>
        <v>297</v>
      </c>
      <c r="AM155" s="47">
        <f t="shared" ref="AM155:AM166" si="155">(AL155/AM$2)*AM$1</f>
        <v>636.42857142857144</v>
      </c>
      <c r="AN155" s="47">
        <f>AM155 - _xlfn.XLOOKUP(B155, コマーシャル!$B:$B, コマーシャル!$AJ:$AJ, 0)</f>
        <v>625.17857142857144</v>
      </c>
      <c r="AO155" s="44">
        <v>1025.82</v>
      </c>
      <c r="AP155" s="44">
        <f>IF(AP$6="",AO155*AP$4,AO155*AP$6)</f>
        <v>1230.9839999999999</v>
      </c>
      <c r="AQ155" s="44">
        <f t="shared" si="151"/>
        <v>1043.2030446126878</v>
      </c>
      <c r="AR155" s="45">
        <v>1323</v>
      </c>
      <c r="AS155" s="44">
        <f t="shared" si="151"/>
        <v>1146.1034399159551</v>
      </c>
      <c r="AT155" s="44">
        <f t="shared" si="154"/>
        <v>1135.7802171160736</v>
      </c>
    </row>
    <row r="156" spans="1:54" outlineLevel="1">
      <c r="A156" s="105" t="str">
        <f>IFERROR(IF(MATCH($B156,全体!G:G,0),"Y"),"-")</f>
        <v>Y</v>
      </c>
      <c r="B156" s="3" t="s">
        <v>236</v>
      </c>
      <c r="C156" s="41"/>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v>0</v>
      </c>
      <c r="AA156" s="120">
        <v>0</v>
      </c>
      <c r="AB156" s="120">
        <v>0</v>
      </c>
      <c r="AC156" s="120">
        <v>0</v>
      </c>
      <c r="AD156" s="47">
        <v>495.48872180451127</v>
      </c>
      <c r="AE156" s="47">
        <v>234</v>
      </c>
      <c r="AF156" s="47">
        <v>602</v>
      </c>
      <c r="AG156" s="47">
        <v>304</v>
      </c>
      <c r="AH156" s="47">
        <v>278</v>
      </c>
      <c r="AI156" s="47"/>
      <c r="AJ156" s="47">
        <v>333</v>
      </c>
      <c r="AK156" s="47">
        <v>240</v>
      </c>
      <c r="AL156" s="43">
        <f>SUMIF(結果貼付!$A:$A,コンシューマー!$B156,結果貼付!$D:$D)</f>
        <v>27</v>
      </c>
      <c r="AM156" s="47">
        <f t="shared" si="155"/>
        <v>57.857142857142861</v>
      </c>
      <c r="AN156" s="47">
        <f>AM156 - _xlfn.XLOOKUP(B156, コマーシャル!$B:$B, コマーシャル!$AJ:$AJ, 0)</f>
        <v>57.857142857142861</v>
      </c>
      <c r="AO156" s="44">
        <v>70.055999999999997</v>
      </c>
      <c r="AP156" s="44">
        <f>IF(AP$6="",AO156*AP$4,AO156*AP$6)</f>
        <v>84.0672</v>
      </c>
      <c r="AQ156" s="44">
        <f t="shared" si="151"/>
        <v>71.243134754037214</v>
      </c>
      <c r="AR156" s="44">
        <f t="shared" si="152"/>
        <v>69.835378337373655</v>
      </c>
      <c r="AS156" s="44">
        <f t="shared" si="153"/>
        <v>60.497783325998576</v>
      </c>
      <c r="AT156" s="44">
        <f t="shared" si="154"/>
        <v>59.952865586096294</v>
      </c>
    </row>
    <row r="157" spans="1:54" outlineLevel="1">
      <c r="A157" s="105" t="str">
        <f>IFERROR(IF(MATCH($B157,全体!G:G,0),"Y"),"-")</f>
        <v>Y</v>
      </c>
      <c r="B157" s="3" t="s">
        <v>237</v>
      </c>
      <c r="C157" s="41"/>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v>0</v>
      </c>
      <c r="AA157" s="120">
        <v>0</v>
      </c>
      <c r="AB157" s="120">
        <v>0</v>
      </c>
      <c r="AC157" s="120">
        <v>0</v>
      </c>
      <c r="AD157" s="47">
        <v>1397.6652223844637</v>
      </c>
      <c r="AE157" s="47">
        <v>1143</v>
      </c>
      <c r="AF157" s="47">
        <v>1218</v>
      </c>
      <c r="AG157" s="47">
        <v>905</v>
      </c>
      <c r="AH157" s="47">
        <v>475</v>
      </c>
      <c r="AI157" s="47"/>
      <c r="AJ157" s="47">
        <v>49</v>
      </c>
      <c r="AK157" s="47">
        <v>355</v>
      </c>
      <c r="AL157" s="43">
        <f>SUMIF(結果貼付!$A:$A,コンシューマー!$B157,結果貼付!$D:$D)</f>
        <v>53</v>
      </c>
      <c r="AM157" s="47">
        <f t="shared" si="155"/>
        <v>113.57142857142857</v>
      </c>
      <c r="AN157" s="47">
        <f>AM157 - _xlfn.XLOOKUP(B157, コマーシャル!$B:$B, コマーシャル!$AJ:$AJ, 0)</f>
        <v>113.57142857142857</v>
      </c>
      <c r="AO157" s="45">
        <f>+AW157+コラボ販売予測!N$39</f>
        <v>384</v>
      </c>
      <c r="AP157" s="45">
        <f>+AX157+コラボ販売予測!O$39</f>
        <v>390.86007603260498</v>
      </c>
      <c r="AQ157" s="45">
        <f>+AY157+コラボ販売予測!P$39</f>
        <v>370.89797246386735</v>
      </c>
      <c r="AR157" s="45">
        <f>+AZ157+コラボ販売予測!Q$39</f>
        <v>368.70664086581269</v>
      </c>
      <c r="AS157" s="45">
        <f>+BA157+コラボ販売予測!R$39</f>
        <v>284.17162134392765</v>
      </c>
      <c r="AT157" s="45">
        <f>+BB157+コラボ販売予測!S$39</f>
        <v>283.32339543804369</v>
      </c>
      <c r="AU157" s="11" t="s">
        <v>412</v>
      </c>
      <c r="AW157" s="11">
        <v>114</v>
      </c>
      <c r="AX157" s="11">
        <v>130.86007603260495</v>
      </c>
      <c r="AY157" s="11">
        <v>110.89797246386736</v>
      </c>
      <c r="AZ157" s="11">
        <v>108.7066408658127</v>
      </c>
      <c r="BA157" s="11">
        <v>94.17162134392764</v>
      </c>
      <c r="BB157" s="11">
        <v>93.32339543804369</v>
      </c>
    </row>
    <row r="158" spans="1:54" outlineLevel="1">
      <c r="A158" s="105" t="str">
        <f>IFERROR(IF(MATCH($B158,全体!G:G,0),"Y"),"-")</f>
        <v>Y</v>
      </c>
      <c r="B158" s="3" t="s">
        <v>311</v>
      </c>
      <c r="C158" s="41"/>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v>0</v>
      </c>
      <c r="AA158" s="120">
        <v>0</v>
      </c>
      <c r="AB158" s="120">
        <v>0</v>
      </c>
      <c r="AC158" s="120">
        <v>0</v>
      </c>
      <c r="AD158" s="47"/>
      <c r="AE158" s="47"/>
      <c r="AF158" s="47"/>
      <c r="AG158" s="47"/>
      <c r="AH158" s="47"/>
      <c r="AI158" s="47"/>
      <c r="AJ158" s="47">
        <v>373</v>
      </c>
      <c r="AK158" s="47">
        <v>710</v>
      </c>
      <c r="AL158" s="43">
        <f>SUMIF(結果貼付!$A:$A,コンシューマー!$B158,結果貼付!$D:$D)</f>
        <v>325</v>
      </c>
      <c r="AM158" s="47">
        <f t="shared" si="155"/>
        <v>696.42857142857144</v>
      </c>
      <c r="AN158" s="47">
        <f>AM158 - _xlfn.XLOOKUP(B158, コマーシャル!$B:$B, コマーシャル!$AJ:$AJ, 0)</f>
        <v>696.42857142857144</v>
      </c>
      <c r="AO158" s="392">
        <f>IFERROR(
  INDEX(
    コラボ販売予測!$E$36:$AA$37,
    MATCH($B158, コラボ販売予測!$C$36:$C$37, 0),
    MATCH(AO$16, コラボ販売予測!$E$35:$AA$35, 0)
  ),
"")</f>
        <v>880</v>
      </c>
      <c r="AP158" s="392">
        <f>IFERROR(
  INDEX(
    コラボ販売予測!$E$36:$AA$37,
    MATCH($B158, コラボ販売予測!$C$36:$C$37, 0),
    MATCH(AP$16, コラボ販売予測!$E$35:$AA$35, 0)
  ),
"")</f>
        <v>780</v>
      </c>
      <c r="AQ158" s="392">
        <f>IFERROR(
  INDEX(
    コラボ販売予測!$E$36:$AA$37,
    MATCH($B158, コラボ販売予測!$C$36:$C$37, 0),
    MATCH(AQ$16, コラボ販売予測!$E$35:$AA$35, 0)
  ),
"")</f>
        <v>530</v>
      </c>
      <c r="AR158" s="392">
        <f>IFERROR(
  INDEX(
    コラボ販売予測!$E$36:$AA$37,
    MATCH($B158, コラボ販売予測!$C$36:$C$37, 0),
    MATCH(AR$16, コラボ販売予測!$E$35:$AA$35, 0)
  ),
"")</f>
        <v>680</v>
      </c>
      <c r="AS158" s="392">
        <f>IFERROR(
  INDEX(
    コラボ販売予測!$E$36:$AA$37,
    MATCH($B158, コラボ販売予測!$C$36:$C$37, 0),
    MATCH(AS$16, コラボ販売予測!$E$35:$AA$35, 0)
  ),
"")</f>
        <v>630</v>
      </c>
      <c r="AT158" s="392">
        <f>IFERROR(
  INDEX(
    コラボ販売予測!$E$36:$AA$37,
    MATCH($B158, コラボ販売予測!$C$36:$C$37, 0),
    MATCH(AT$16, コラボ販売予測!$E$35:$AA$35, 0)
  ),
"")</f>
        <v>550</v>
      </c>
    </row>
    <row r="159" spans="1:54" outlineLevel="1">
      <c r="A159" s="105" t="str">
        <f>IFERROR(IF(MATCH($B159,全体!G:G,0),"Y"),"-")</f>
        <v>Y</v>
      </c>
      <c r="B159" s="3" t="s">
        <v>239</v>
      </c>
      <c r="C159" s="41"/>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v>0</v>
      </c>
      <c r="AA159" s="120">
        <v>0</v>
      </c>
      <c r="AB159" s="120">
        <v>0</v>
      </c>
      <c r="AC159" s="120">
        <v>0</v>
      </c>
      <c r="AD159" s="47">
        <v>470.48615230921263</v>
      </c>
      <c r="AE159" s="47">
        <v>186</v>
      </c>
      <c r="AF159" s="47">
        <v>639</v>
      </c>
      <c r="AG159" s="47">
        <v>547</v>
      </c>
      <c r="AH159" s="47">
        <v>375</v>
      </c>
      <c r="AI159" s="47"/>
      <c r="AJ159" s="47">
        <v>38</v>
      </c>
      <c r="AK159" s="47">
        <v>226</v>
      </c>
      <c r="AL159" s="43">
        <f>SUMIF(結果貼付!$A:$A,コンシューマー!$B159,結果貼付!$D:$D)</f>
        <v>38</v>
      </c>
      <c r="AM159" s="47">
        <f t="shared" si="155"/>
        <v>81.428571428571431</v>
      </c>
      <c r="AN159" s="47">
        <f>AM159 - _xlfn.XLOOKUP(B159, コマーシャル!$B:$B, コマーシャル!$AJ:$AJ, 0)</f>
        <v>81.428571428571431</v>
      </c>
      <c r="AO159" s="44">
        <f>IF(AO$6="",AN159*AO$4,AN159*AO$6)</f>
        <v>92.009614015786568</v>
      </c>
      <c r="AP159" s="44">
        <f>IF(AP$6="",AO159*AP$4,AO159*AP$6)</f>
        <v>110.41153681894387</v>
      </c>
      <c r="AQ159" s="44">
        <f t="shared" ref="AQ159:AT159" si="156">IF(AQ$6="",AP159*AQ$4,AP159*AQ$6)</f>
        <v>93.568763988718075</v>
      </c>
      <c r="AR159" s="44">
        <f t="shared" si="156"/>
        <v>91.719855622190423</v>
      </c>
      <c r="AS159" s="44">
        <f t="shared" si="156"/>
        <v>79.45611643022464</v>
      </c>
      <c r="AT159" s="44">
        <f t="shared" si="156"/>
        <v>78.740436532446239</v>
      </c>
      <c r="AW159" s="11">
        <v>200</v>
      </c>
      <c r="AX159" s="11">
        <v>170.85733649610302</v>
      </c>
      <c r="AY159" s="11">
        <v>193.05898785860106</v>
      </c>
      <c r="AZ159" s="11">
        <v>221.61152482416045</v>
      </c>
      <c r="BA159" s="11">
        <v>187.80570455653722</v>
      </c>
      <c r="BB159" s="11">
        <v>184.09468472861613</v>
      </c>
    </row>
    <row r="160" spans="1:54" outlineLevel="1">
      <c r="A160" s="105" t="str">
        <f>IFERROR(IF(MATCH($B160,全体!G:G,0),"Y"),"-")</f>
        <v>Y</v>
      </c>
      <c r="B160" s="3" t="s">
        <v>240</v>
      </c>
      <c r="C160" s="41"/>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v>0</v>
      </c>
      <c r="AA160" s="120">
        <v>0</v>
      </c>
      <c r="AB160" s="120">
        <v>0</v>
      </c>
      <c r="AC160" s="120">
        <v>0</v>
      </c>
      <c r="AD160" s="47">
        <v>470.48615230921263</v>
      </c>
      <c r="AE160" s="47"/>
      <c r="AF160" s="47"/>
      <c r="AG160" s="47"/>
      <c r="AH160" s="47"/>
      <c r="AI160" s="47"/>
      <c r="AJ160" s="47">
        <v>0</v>
      </c>
      <c r="AK160" s="47">
        <v>310</v>
      </c>
      <c r="AL160" s="43">
        <f>SUMIF(結果貼付!$A:$A,コンシューマー!$B160,結果貼付!$D:$D)</f>
        <v>168</v>
      </c>
      <c r="AM160" s="47">
        <f t="shared" si="155"/>
        <v>360</v>
      </c>
      <c r="AN160" s="47">
        <f>AM160 - _xlfn.XLOOKUP(B160, コマーシャル!$B:$B, コマーシャル!$AJ:$AJ, 0)</f>
        <v>360</v>
      </c>
      <c r="AO160" s="392">
        <v>120</v>
      </c>
      <c r="AP160" s="392">
        <f>IFERROR(
  INDEX(
    コラボ販売予測!$E$36:$AA$37,
    MATCH($B160, コラボ販売予測!$C$36:$C$37, 0),
    MATCH(AP$16, コラボ販売予測!$E$35:$AA$35, 0)
  ),
"")</f>
        <v>380</v>
      </c>
      <c r="AQ160" s="407">
        <f>IFERROR(
  INDEX(
    コラボ販売予測!$E$36:$AA$37,
    MATCH($B160, コラボ販売予測!$C$36:$C$37, 0),
    MATCH(AQ$16, コラボ販売予測!$E$35:$AA$35, 0)
  ),
"")</f>
        <v>440</v>
      </c>
      <c r="AR160" s="407">
        <f>IFERROR(
  INDEX(
    コラボ販売予測!$E$36:$AA$37,
    MATCH($B160, コラボ販売予測!$C$36:$C$37, 0),
    MATCH(AR$16, コラボ販売予測!$E$35:$AA$35, 0)
  ),
"")</f>
        <v>660</v>
      </c>
      <c r="AS160" s="407">
        <f>IFERROR(
  INDEX(
    コラボ販売予測!$E$36:$AA$37,
    MATCH($B160, コラボ販売予測!$C$36:$C$37, 0),
    MATCH(AS$16, コラボ販売予測!$E$35:$AA$35, 0)
  ),
"")</f>
        <v>560</v>
      </c>
      <c r="AT160" s="407">
        <f>IFERROR(
  INDEX(
    コラボ販売予測!$E$36:$AA$37,
    MATCH($B160, コラボ販売予測!$C$36:$C$37, 0),
    MATCH(AT$16, コラボ販売予測!$E$35:$AA$35, 0)
  ),
"")</f>
        <v>460</v>
      </c>
    </row>
    <row r="161" spans="1:49" outlineLevel="1">
      <c r="A161" s="105" t="str">
        <f>IFERROR(IF(MATCH($B161,全体!G:G,0),"Y"),"-")</f>
        <v>Y</v>
      </c>
      <c r="B161" s="3" t="s">
        <v>241</v>
      </c>
      <c r="C161" s="41"/>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v>0</v>
      </c>
      <c r="AA161" s="120">
        <v>0</v>
      </c>
      <c r="AB161" s="120">
        <v>0</v>
      </c>
      <c r="AC161" s="120">
        <v>0</v>
      </c>
      <c r="AD161" s="47">
        <v>177.84210526315789</v>
      </c>
      <c r="AE161" s="47">
        <v>109</v>
      </c>
      <c r="AF161" s="47">
        <v>220</v>
      </c>
      <c r="AG161" s="47">
        <v>410</v>
      </c>
      <c r="AH161" s="47">
        <v>192</v>
      </c>
      <c r="AI161" s="47"/>
      <c r="AJ161" s="47">
        <v>124.00000000000001</v>
      </c>
      <c r="AK161" s="47">
        <v>100</v>
      </c>
      <c r="AL161" s="43">
        <f>SUMIF(結果貼付!$A:$A,コンシューマー!$B161,結果貼付!$D:$D)</f>
        <v>47</v>
      </c>
      <c r="AM161" s="47">
        <f t="shared" si="155"/>
        <v>100.71428571428572</v>
      </c>
      <c r="AN161" s="47">
        <f>AM161 - _xlfn.XLOOKUP(B161, コマーシャル!$B:$B, コマーシャル!$AJ:$AJ, 0)</f>
        <v>100.71428571428572</v>
      </c>
      <c r="AO161" s="44">
        <v>102.08159999999999</v>
      </c>
      <c r="AP161" s="56"/>
      <c r="AQ161" s="56"/>
      <c r="AR161" s="56"/>
      <c r="AS161" s="56"/>
      <c r="AT161" s="56"/>
      <c r="AU161" s="11" t="s">
        <v>413</v>
      </c>
    </row>
    <row r="162" spans="1:49" outlineLevel="1">
      <c r="A162" s="105" t="str">
        <f>IFERROR(IF(MATCH($B162,全体!G:G,0),"Y"),"-")</f>
        <v>Y</v>
      </c>
      <c r="B162" s="3" t="s">
        <v>242</v>
      </c>
      <c r="C162" s="41"/>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47">
        <v>2</v>
      </c>
      <c r="AE162" s="47">
        <v>4</v>
      </c>
      <c r="AF162" s="47">
        <v>19</v>
      </c>
      <c r="AG162" s="47">
        <v>22</v>
      </c>
      <c r="AH162" s="47">
        <v>3</v>
      </c>
      <c r="AI162" s="47"/>
      <c r="AJ162" s="47">
        <v>1</v>
      </c>
      <c r="AK162" s="47">
        <v>2</v>
      </c>
      <c r="AL162" s="43">
        <f>SUMIF(結果貼付!$A:$A,コンシューマー!$B162,結果貼付!$D:$D)</f>
        <v>1</v>
      </c>
      <c r="AM162" s="47">
        <f t="shared" si="155"/>
        <v>2.1428571428571428</v>
      </c>
      <c r="AN162" s="47">
        <f>AM162 - _xlfn.XLOOKUP(B162, コマーシャル!$B:$B, コマーシャル!$AJ:$AJ, 0)</f>
        <v>2.1428571428571428</v>
      </c>
      <c r="AO162" s="45">
        <v>20.015999999999998</v>
      </c>
      <c r="AP162" s="45">
        <v>130</v>
      </c>
      <c r="AQ162" s="44">
        <f t="shared" ref="AQ162" si="157">IF(AQ$6="",AP162*AQ$4,AP162*AQ$6)</f>
        <v>110.16909707977473</v>
      </c>
      <c r="AR162" s="44">
        <f t="shared" ref="AR162" si="158">IF(AR$6="",AQ162*AR$4,AQ162*AR$6)</f>
        <v>107.99216797821951</v>
      </c>
      <c r="AS162" s="44">
        <f t="shared" ref="AS162" si="159">IF(AS$6="",AR162*AS$4,AR162*AS$6)</f>
        <v>93.552679670309175</v>
      </c>
      <c r="AT162" s="44">
        <f t="shared" ref="AT162:AT164" si="160">IF(AT$6="",AS162*AT$4,AS162*AT$6)</f>
        <v>92.710028717413195</v>
      </c>
      <c r="AU162" s="11" t="s">
        <v>414</v>
      </c>
    </row>
    <row r="163" spans="1:49" outlineLevel="1">
      <c r="A163" s="105" t="str">
        <f>IFERROR(IF(MATCH($B163,全体!G:G,0),"Y"),"-")</f>
        <v>Y</v>
      </c>
      <c r="B163" s="3" t="s">
        <v>243</v>
      </c>
      <c r="C163" s="41"/>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v>0</v>
      </c>
      <c r="AA163" s="120">
        <v>0</v>
      </c>
      <c r="AB163" s="120">
        <v>0</v>
      </c>
      <c r="AC163" s="120">
        <v>0</v>
      </c>
      <c r="AD163" s="47">
        <v>161.52631578947367</v>
      </c>
      <c r="AE163" s="47">
        <v>150</v>
      </c>
      <c r="AF163" s="47">
        <v>385</v>
      </c>
      <c r="AG163" s="47">
        <v>515</v>
      </c>
      <c r="AH163" s="47">
        <v>277</v>
      </c>
      <c r="AI163" s="47"/>
      <c r="AJ163" s="47">
        <v>0</v>
      </c>
      <c r="AK163" s="47">
        <v>1</v>
      </c>
      <c r="AL163" s="43">
        <f>SUMIF(結果貼付!$A:$A,コンシューマー!$B163,結果貼付!$D:$D)</f>
        <v>0</v>
      </c>
      <c r="AM163" s="47">
        <f t="shared" si="155"/>
        <v>0</v>
      </c>
      <c r="AN163" s="47">
        <f>AM163 - _xlfn.XLOOKUP(B163, コマーシャル!$B:$B, コマーシャル!$AJ:$AJ, 0)</f>
        <v>0</v>
      </c>
      <c r="AO163" s="46"/>
      <c r="AP163" s="56"/>
      <c r="AQ163" s="56"/>
      <c r="AR163" s="56"/>
      <c r="AS163" s="56"/>
      <c r="AT163" s="56"/>
      <c r="AU163" s="11" t="s">
        <v>413</v>
      </c>
    </row>
    <row r="164" spans="1:49" outlineLevel="1">
      <c r="A164" s="105" t="str">
        <f>IFERROR(IF(MATCH($B164,全体!G:G,0),"Y"),"-")</f>
        <v>Y</v>
      </c>
      <c r="B164" s="3" t="s">
        <v>244</v>
      </c>
      <c r="C164" s="41"/>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47">
        <v>2</v>
      </c>
      <c r="AE164" s="47">
        <v>9</v>
      </c>
      <c r="AF164" s="47">
        <v>18</v>
      </c>
      <c r="AG164" s="47">
        <v>15</v>
      </c>
      <c r="AH164" s="47">
        <v>1</v>
      </c>
      <c r="AI164" s="47"/>
      <c r="AJ164" s="47">
        <v>147</v>
      </c>
      <c r="AK164" s="47">
        <v>102</v>
      </c>
      <c r="AL164" s="43">
        <f>SUMIF(結果貼付!$A:$A,コンシューマー!$B164,結果貼付!$D:$D)</f>
        <v>58</v>
      </c>
      <c r="AM164" s="47">
        <f t="shared" si="155"/>
        <v>124.28571428571429</v>
      </c>
      <c r="AN164" s="47">
        <f>AM164 - _xlfn.XLOOKUP(B164, コマーシャル!$B:$B, コマーシャル!$AJ:$AJ, 0)</f>
        <v>124.28571428571429</v>
      </c>
      <c r="AO164" s="45">
        <v>150.11999999999998</v>
      </c>
      <c r="AP164" s="44">
        <f>IF(AP$6="",AO164*AP$4,AO164*AP$6)</f>
        <v>180.14399999999998</v>
      </c>
      <c r="AQ164" s="44">
        <f t="shared" ref="AQ164" si="161">IF(AQ$6="",AP164*AQ$4,AP164*AQ$6)</f>
        <v>152.66386018722258</v>
      </c>
      <c r="AR164" s="44">
        <f t="shared" ref="AR164" si="162">IF(AR$6="",AQ164*AR$4,AQ164*AR$6)</f>
        <v>149.6472392943721</v>
      </c>
      <c r="AS164" s="44">
        <f t="shared" ref="AS164" si="163">IF(AS$6="",AR164*AS$4,AR164*AS$6)</f>
        <v>129.63810712713979</v>
      </c>
      <c r="AT164" s="44">
        <f t="shared" si="160"/>
        <v>128.47042625592061</v>
      </c>
      <c r="AU164" s="11" t="s">
        <v>415</v>
      </c>
    </row>
    <row r="165" spans="1:49" outlineLevel="1">
      <c r="A165" s="105" t="str">
        <f>IFERROR(IF(MATCH($B165,全体!G:G,0),"Y"),"-")</f>
        <v>-</v>
      </c>
      <c r="B165" s="3" t="s">
        <v>416</v>
      </c>
      <c r="C165" s="41" t="s">
        <v>417</v>
      </c>
      <c r="D165" s="43">
        <v>9861</v>
      </c>
      <c r="E165" s="43">
        <v>8148</v>
      </c>
      <c r="F165" s="47">
        <v>3564</v>
      </c>
      <c r="G165" s="47">
        <v>1552</v>
      </c>
      <c r="H165" s="47">
        <v>4564</v>
      </c>
      <c r="I165" s="47">
        <v>1091</v>
      </c>
      <c r="J165" s="41">
        <v>31</v>
      </c>
      <c r="K165" s="41">
        <v>39</v>
      </c>
      <c r="L165" s="41">
        <v>80</v>
      </c>
      <c r="M165" s="41">
        <v>136</v>
      </c>
      <c r="N165" s="41">
        <v>285</v>
      </c>
      <c r="O165" s="41">
        <v>0</v>
      </c>
      <c r="P165" s="41">
        <v>0</v>
      </c>
      <c r="Q165" s="41">
        <v>0</v>
      </c>
      <c r="R165" s="41">
        <v>0</v>
      </c>
      <c r="S165" s="41">
        <v>0</v>
      </c>
      <c r="T165" s="41">
        <v>0</v>
      </c>
      <c r="U165" s="43">
        <v>0</v>
      </c>
      <c r="V165" s="43">
        <v>0</v>
      </c>
      <c r="W165" s="43">
        <v>0</v>
      </c>
      <c r="X165" s="43">
        <v>0</v>
      </c>
      <c r="Y165" s="43">
        <v>0</v>
      </c>
      <c r="Z165" s="43">
        <v>0</v>
      </c>
      <c r="AA165" s="43">
        <v>0</v>
      </c>
      <c r="AB165" s="43">
        <v>0</v>
      </c>
      <c r="AC165" s="43">
        <v>0</v>
      </c>
      <c r="AD165" s="43"/>
      <c r="AE165" s="43">
        <v>0</v>
      </c>
      <c r="AF165" s="43">
        <v>0</v>
      </c>
      <c r="AG165" s="43">
        <v>0</v>
      </c>
      <c r="AH165" s="43">
        <v>0</v>
      </c>
      <c r="AI165" s="43"/>
      <c r="AJ165" s="43">
        <v>0</v>
      </c>
      <c r="AK165" s="43">
        <v>0</v>
      </c>
      <c r="AL165" s="43">
        <f>SUMIF(結果貼付!$A:$A,コンシューマー!$B165,結果貼付!$D:$D)</f>
        <v>0</v>
      </c>
      <c r="AM165" s="47">
        <f t="shared" si="155"/>
        <v>0</v>
      </c>
      <c r="AN165" s="47">
        <f>AM165 - _xlfn.XLOOKUP(B165, コマーシャル!$B:$B, コマーシャル!$AJ:$AJ, 0)</f>
        <v>0</v>
      </c>
      <c r="AO165" s="46"/>
      <c r="AP165" s="56"/>
      <c r="AQ165" s="56"/>
      <c r="AR165" s="56"/>
      <c r="AS165" s="56"/>
      <c r="AT165" s="56"/>
      <c r="AU165" s="161"/>
    </row>
    <row r="166" spans="1:49" outlineLevel="1">
      <c r="A166" s="105" t="str">
        <f>IFERROR(IF(MATCH($B166,全体!G:G,0),"Y"),"-")</f>
        <v>Y</v>
      </c>
      <c r="B166" s="3" t="s">
        <v>245</v>
      </c>
      <c r="C166" s="41" t="s">
        <v>418</v>
      </c>
      <c r="D166" s="120"/>
      <c r="E166" s="120"/>
      <c r="F166" s="88">
        <v>1231</v>
      </c>
      <c r="G166" s="88">
        <v>4415</v>
      </c>
      <c r="H166" s="88">
        <v>4378</v>
      </c>
      <c r="I166" s="88">
        <v>9244</v>
      </c>
      <c r="J166" s="88">
        <v>7522</v>
      </c>
      <c r="K166" s="88">
        <v>6123</v>
      </c>
      <c r="L166" s="88">
        <v>4893</v>
      </c>
      <c r="M166" s="88">
        <v>4156</v>
      </c>
      <c r="N166" s="88">
        <v>5447</v>
      </c>
      <c r="O166" s="88">
        <v>6475</v>
      </c>
      <c r="P166" s="88">
        <v>4199</v>
      </c>
      <c r="Q166" s="88">
        <v>3987</v>
      </c>
      <c r="R166" s="88">
        <v>4564</v>
      </c>
      <c r="S166" s="88">
        <v>4763</v>
      </c>
      <c r="T166" s="88">
        <v>8994</v>
      </c>
      <c r="U166" s="43">
        <v>6298</v>
      </c>
      <c r="V166" s="43">
        <v>6107</v>
      </c>
      <c r="W166" s="43">
        <v>9462</v>
      </c>
      <c r="X166" s="43">
        <v>5635</v>
      </c>
      <c r="Y166" s="43">
        <v>4131</v>
      </c>
      <c r="Z166" s="43">
        <v>4424</v>
      </c>
      <c r="AA166" s="43">
        <v>7107</v>
      </c>
      <c r="AB166" s="43">
        <v>5171</v>
      </c>
      <c r="AC166" s="43">
        <v>3160</v>
      </c>
      <c r="AD166" s="43">
        <v>1790</v>
      </c>
      <c r="AE166" s="43">
        <v>836</v>
      </c>
      <c r="AF166" s="43">
        <v>2591</v>
      </c>
      <c r="AG166" s="43">
        <v>212</v>
      </c>
      <c r="AH166" s="43">
        <v>48</v>
      </c>
      <c r="AI166" s="43"/>
      <c r="AJ166" s="43">
        <v>274</v>
      </c>
      <c r="AK166" s="43">
        <v>100</v>
      </c>
      <c r="AL166" s="43">
        <f>SUMIF(結果貼付!$A:$A,コンシューマー!$B166,結果貼付!$D:$D)</f>
        <v>12</v>
      </c>
      <c r="AM166" s="47">
        <f t="shared" si="155"/>
        <v>25.714285714285712</v>
      </c>
      <c r="AN166" s="47">
        <f>AM166 - _xlfn.XLOOKUP(B166, コマーシャル!$B:$B, コマーシャル!$AJ:$AJ, 0)</f>
        <v>25.714285714285712</v>
      </c>
      <c r="AO166" s="56"/>
      <c r="AP166" s="56"/>
      <c r="AQ166" s="56"/>
      <c r="AR166" s="56"/>
      <c r="AS166" s="56"/>
      <c r="AT166" s="56"/>
      <c r="AU166" s="161"/>
      <c r="AW166" s="11" t="s">
        <v>419</v>
      </c>
    </row>
    <row r="167" spans="1:49" outlineLevel="1">
      <c r="A167" s="105" t="str">
        <f>IFERROR(IF(MATCH($B167,全体!G:G,0),"Y"),"-")</f>
        <v>Y</v>
      </c>
      <c r="B167" s="3" t="s">
        <v>246</v>
      </c>
      <c r="C167" s="41" t="s">
        <v>418</v>
      </c>
      <c r="D167" s="120"/>
      <c r="E167" s="56"/>
      <c r="F167" s="56"/>
      <c r="G167" s="56"/>
      <c r="H167" s="56"/>
      <c r="I167" s="56"/>
      <c r="J167" s="56"/>
      <c r="K167" s="56"/>
      <c r="L167" s="56"/>
      <c r="M167" s="56"/>
      <c r="N167" s="56"/>
      <c r="O167" s="56"/>
      <c r="P167" s="56"/>
      <c r="Q167" s="56"/>
      <c r="R167" s="56">
        <v>0</v>
      </c>
      <c r="S167" s="56">
        <v>0</v>
      </c>
      <c r="T167" s="56">
        <v>0</v>
      </c>
      <c r="U167" s="43">
        <v>0</v>
      </c>
      <c r="V167" s="43">
        <v>0</v>
      </c>
      <c r="W167" s="43">
        <v>110</v>
      </c>
      <c r="X167" s="43">
        <v>328</v>
      </c>
      <c r="Y167" s="43">
        <v>363</v>
      </c>
      <c r="Z167" s="43">
        <v>184</v>
      </c>
      <c r="AA167" s="43">
        <v>238</v>
      </c>
      <c r="AB167" s="43">
        <v>257</v>
      </c>
      <c r="AC167" s="43">
        <v>116</v>
      </c>
      <c r="AD167" s="43">
        <v>150</v>
      </c>
      <c r="AE167" s="43">
        <v>229</v>
      </c>
      <c r="AF167" s="43">
        <v>801</v>
      </c>
      <c r="AG167" s="43">
        <v>20</v>
      </c>
      <c r="AH167" s="43">
        <v>10</v>
      </c>
      <c r="AI167" s="43"/>
      <c r="AJ167" s="43">
        <v>0</v>
      </c>
      <c r="AK167" s="43">
        <v>14</v>
      </c>
      <c r="AL167" s="43">
        <f>SUMIF(結果貼付!$A:$A,コンシューマー!$B167,結果貼付!$D:$D)</f>
        <v>0</v>
      </c>
      <c r="AM167" s="47">
        <f t="shared" ref="AM167:AM188" si="164">(AL167/AM$2)*AM$1</f>
        <v>0</v>
      </c>
      <c r="AN167" s="47">
        <f>AM167 - _xlfn.XLOOKUP(B167, コマーシャル!$B:$B, コマーシャル!$AJ:$AJ, 0)</f>
        <v>0</v>
      </c>
      <c r="AO167" s="56"/>
      <c r="AP167" s="56"/>
      <c r="AQ167" s="56"/>
      <c r="AR167" s="56"/>
      <c r="AS167" s="56"/>
      <c r="AT167" s="56"/>
      <c r="AU167" s="161"/>
    </row>
    <row r="168" spans="1:49" outlineLevel="1">
      <c r="A168" s="105" t="str">
        <f>IFERROR(IF(MATCH($B168,全体!G:G,0),"Y"),"-")</f>
        <v>Y</v>
      </c>
      <c r="B168" s="3" t="s">
        <v>247</v>
      </c>
      <c r="C168" s="41"/>
      <c r="D168" s="120"/>
      <c r="E168" s="120"/>
      <c r="F168" s="120"/>
      <c r="G168" s="120"/>
      <c r="H168" s="120"/>
      <c r="I168" s="120"/>
      <c r="J168" s="88">
        <v>0</v>
      </c>
      <c r="K168" s="88">
        <v>314</v>
      </c>
      <c r="L168" s="88">
        <v>255</v>
      </c>
      <c r="M168" s="88">
        <v>192</v>
      </c>
      <c r="N168" s="88">
        <v>125</v>
      </c>
      <c r="O168" s="88">
        <v>152</v>
      </c>
      <c r="P168" s="88">
        <v>145</v>
      </c>
      <c r="Q168" s="88">
        <v>173</v>
      </c>
      <c r="R168" s="88">
        <v>267</v>
      </c>
      <c r="S168" s="88">
        <v>890</v>
      </c>
      <c r="T168" s="88">
        <v>875</v>
      </c>
      <c r="U168" s="43">
        <v>1128</v>
      </c>
      <c r="V168" s="43">
        <v>378</v>
      </c>
      <c r="W168" s="43">
        <v>316</v>
      </c>
      <c r="X168" s="43">
        <v>298</v>
      </c>
      <c r="Y168" s="43">
        <v>274</v>
      </c>
      <c r="Z168" s="43">
        <v>284</v>
      </c>
      <c r="AA168" s="43">
        <v>0</v>
      </c>
      <c r="AB168" s="43">
        <v>292</v>
      </c>
      <c r="AC168" s="43">
        <v>185</v>
      </c>
      <c r="AD168" s="43">
        <v>18</v>
      </c>
      <c r="AE168" s="43">
        <v>69</v>
      </c>
      <c r="AF168" s="43">
        <v>104</v>
      </c>
      <c r="AG168" s="43">
        <v>204</v>
      </c>
      <c r="AH168" s="43">
        <v>0</v>
      </c>
      <c r="AI168" s="43"/>
      <c r="AJ168" s="43">
        <v>0</v>
      </c>
      <c r="AK168" s="43">
        <v>0</v>
      </c>
      <c r="AL168" s="43">
        <f>SUMIF(結果貼付!$A:$A,コンシューマー!$B168,結果貼付!$D:$D)</f>
        <v>0</v>
      </c>
      <c r="AM168" s="47">
        <f t="shared" si="164"/>
        <v>0</v>
      </c>
      <c r="AN168" s="47">
        <f>AM168 - _xlfn.XLOOKUP(B168, コマーシャル!$B:$B, コマーシャル!$AJ:$AJ, 0)</f>
        <v>0</v>
      </c>
      <c r="AO168" s="56"/>
      <c r="AP168" s="56"/>
      <c r="AQ168" s="56"/>
      <c r="AR168" s="56"/>
      <c r="AS168" s="56"/>
      <c r="AT168" s="56"/>
      <c r="AU168" s="161"/>
    </row>
    <row r="169" spans="1:49" outlineLevel="1">
      <c r="A169" s="105" t="str">
        <f>IFERROR(IF(MATCH($B169,全体!G:G,0),"Y"),"-")</f>
        <v>Y</v>
      </c>
      <c r="B169" s="3" t="s">
        <v>420</v>
      </c>
      <c r="C169" s="41"/>
      <c r="D169" s="120"/>
      <c r="E169" s="120"/>
      <c r="F169" s="120"/>
      <c r="G169" s="120"/>
      <c r="H169" s="120"/>
      <c r="I169" s="56"/>
      <c r="J169" s="56"/>
      <c r="K169" s="56"/>
      <c r="L169" s="56"/>
      <c r="M169" s="56"/>
      <c r="N169" s="56"/>
      <c r="O169" s="56"/>
      <c r="P169" s="56"/>
      <c r="Q169" s="56"/>
      <c r="R169" s="56">
        <v>0</v>
      </c>
      <c r="S169" s="56">
        <v>0</v>
      </c>
      <c r="T169" s="56">
        <v>0</v>
      </c>
      <c r="U169" s="43">
        <v>0</v>
      </c>
      <c r="V169" s="43">
        <v>0</v>
      </c>
      <c r="W169" s="43">
        <v>219</v>
      </c>
      <c r="X169" s="43">
        <v>19</v>
      </c>
      <c r="Y169" s="43">
        <v>11</v>
      </c>
      <c r="Z169" s="43">
        <v>0</v>
      </c>
      <c r="AA169" s="43">
        <v>0</v>
      </c>
      <c r="AB169" s="43">
        <v>0</v>
      </c>
      <c r="AC169" s="43">
        <v>0</v>
      </c>
      <c r="AD169" s="43"/>
      <c r="AE169" s="43">
        <v>0</v>
      </c>
      <c r="AF169" s="43">
        <v>0</v>
      </c>
      <c r="AG169" s="43">
        <v>0</v>
      </c>
      <c r="AH169" s="43">
        <v>0</v>
      </c>
      <c r="AI169" s="43"/>
      <c r="AJ169" s="43">
        <v>0</v>
      </c>
      <c r="AK169" s="43">
        <v>0</v>
      </c>
      <c r="AL169" s="43">
        <f>SUMIF(結果貼付!$A:$A,コンシューマー!$B169,結果貼付!$D:$D)</f>
        <v>0</v>
      </c>
      <c r="AM169" s="47">
        <f t="shared" si="164"/>
        <v>0</v>
      </c>
      <c r="AN169" s="47">
        <f>AM169 - _xlfn.XLOOKUP(B169, コマーシャル!$B:$B, コマーシャル!$AJ:$AJ, 0)</f>
        <v>0</v>
      </c>
      <c r="AO169" s="56"/>
      <c r="AP169" s="56"/>
      <c r="AQ169" s="56"/>
      <c r="AR169" s="56"/>
      <c r="AS169" s="56"/>
      <c r="AT169" s="56"/>
      <c r="AU169" s="161"/>
    </row>
    <row r="170" spans="1:49" outlineLevel="1">
      <c r="A170" s="105" t="str">
        <f>IFERROR(IF(MATCH($B170,全体!G:G,0),"Y"),"-")</f>
        <v>Y</v>
      </c>
      <c r="B170" s="3" t="s">
        <v>249</v>
      </c>
      <c r="C170" s="41" t="s">
        <v>417</v>
      </c>
      <c r="D170" s="43">
        <v>154</v>
      </c>
      <c r="E170" s="43">
        <v>145</v>
      </c>
      <c r="F170" s="43">
        <v>57</v>
      </c>
      <c r="G170" s="43">
        <v>15</v>
      </c>
      <c r="H170" s="43">
        <v>29</v>
      </c>
      <c r="I170" s="43">
        <v>6</v>
      </c>
      <c r="J170" s="43">
        <v>0</v>
      </c>
      <c r="K170" s="43">
        <v>0</v>
      </c>
      <c r="L170" s="43">
        <v>2</v>
      </c>
      <c r="M170" s="43">
        <v>3</v>
      </c>
      <c r="N170" s="43">
        <v>20</v>
      </c>
      <c r="O170" s="43">
        <v>0</v>
      </c>
      <c r="P170" s="43">
        <v>0</v>
      </c>
      <c r="Q170" s="43">
        <v>0</v>
      </c>
      <c r="R170" s="43">
        <v>0</v>
      </c>
      <c r="S170" s="43">
        <v>0</v>
      </c>
      <c r="T170" s="43">
        <v>0</v>
      </c>
      <c r="U170" s="43">
        <v>0</v>
      </c>
      <c r="V170" s="43">
        <v>0</v>
      </c>
      <c r="W170" s="43">
        <v>0</v>
      </c>
      <c r="X170" s="43">
        <v>0</v>
      </c>
      <c r="Y170" s="43">
        <v>0</v>
      </c>
      <c r="Z170" s="43">
        <v>0</v>
      </c>
      <c r="AA170" s="43">
        <v>0</v>
      </c>
      <c r="AB170" s="43">
        <v>0</v>
      </c>
      <c r="AC170" s="43">
        <v>0</v>
      </c>
      <c r="AD170" s="43"/>
      <c r="AE170" s="43">
        <v>0</v>
      </c>
      <c r="AF170" s="43">
        <v>0</v>
      </c>
      <c r="AG170" s="43">
        <v>0</v>
      </c>
      <c r="AH170" s="43">
        <v>0</v>
      </c>
      <c r="AI170" s="43"/>
      <c r="AJ170" s="43">
        <v>0</v>
      </c>
      <c r="AK170" s="43">
        <v>0</v>
      </c>
      <c r="AL170" s="43">
        <f>SUMIF(結果貼付!$A:$A,コンシューマー!$B170,結果貼付!$D:$D)</f>
        <v>0</v>
      </c>
      <c r="AM170" s="47">
        <f t="shared" si="164"/>
        <v>0</v>
      </c>
      <c r="AN170" s="47">
        <f>AM170 - _xlfn.XLOOKUP(B170, コマーシャル!$B:$B, コマーシャル!$AJ:$AJ, 0)</f>
        <v>0</v>
      </c>
      <c r="AO170" s="56"/>
      <c r="AP170" s="56"/>
      <c r="AQ170" s="56"/>
      <c r="AR170" s="56"/>
      <c r="AS170" s="56"/>
      <c r="AT170" s="56"/>
    </row>
    <row r="171" spans="1:49" outlineLevel="1">
      <c r="A171" s="105" t="str">
        <f>IFERROR(IF(MATCH($B171,全体!G:G,0),"Y"),"-")</f>
        <v>Y</v>
      </c>
      <c r="B171" s="3" t="s">
        <v>250</v>
      </c>
      <c r="C171" s="41" t="s">
        <v>418</v>
      </c>
      <c r="D171" s="120"/>
      <c r="E171" s="120"/>
      <c r="F171" s="88">
        <v>23</v>
      </c>
      <c r="G171" s="88">
        <v>85</v>
      </c>
      <c r="H171" s="88">
        <v>105</v>
      </c>
      <c r="I171" s="88">
        <v>125</v>
      </c>
      <c r="J171" s="88">
        <v>128</v>
      </c>
      <c r="K171" s="88">
        <v>113</v>
      </c>
      <c r="L171" s="88">
        <v>123</v>
      </c>
      <c r="M171" s="88">
        <v>109</v>
      </c>
      <c r="N171" s="88">
        <v>162</v>
      </c>
      <c r="O171" s="88">
        <v>2118</v>
      </c>
      <c r="P171" s="88">
        <v>143</v>
      </c>
      <c r="Q171" s="88">
        <v>201</v>
      </c>
      <c r="R171" s="88">
        <v>844</v>
      </c>
      <c r="S171" s="88">
        <v>66</v>
      </c>
      <c r="T171" s="88">
        <v>245</v>
      </c>
      <c r="U171" s="43">
        <v>86</v>
      </c>
      <c r="V171" s="43">
        <v>189</v>
      </c>
      <c r="W171" s="43">
        <v>2</v>
      </c>
      <c r="X171" s="43">
        <v>19</v>
      </c>
      <c r="Y171" s="43">
        <v>59</v>
      </c>
      <c r="Z171" s="43">
        <v>77</v>
      </c>
      <c r="AA171" s="43">
        <v>130</v>
      </c>
      <c r="AB171" s="43">
        <v>82</v>
      </c>
      <c r="AC171" s="43">
        <v>55</v>
      </c>
      <c r="AD171" s="43">
        <v>13</v>
      </c>
      <c r="AE171" s="43">
        <v>2</v>
      </c>
      <c r="AF171" s="43">
        <v>2</v>
      </c>
      <c r="AG171" s="43">
        <v>39</v>
      </c>
      <c r="AH171" s="43">
        <v>6</v>
      </c>
      <c r="AI171" s="43"/>
      <c r="AJ171" s="43">
        <v>5</v>
      </c>
      <c r="AK171" s="43">
        <v>201</v>
      </c>
      <c r="AL171" s="43">
        <f>SUMIF(結果貼付!$A:$A,コンシューマー!$B171,結果貼付!$D:$D)</f>
        <v>22</v>
      </c>
      <c r="AM171" s="47">
        <f t="shared" si="164"/>
        <v>47.142857142857139</v>
      </c>
      <c r="AN171" s="47">
        <f>AM171 - _xlfn.XLOOKUP(B171, コマーシャル!$B:$B, コマーシャル!$AJ:$AJ, 0)</f>
        <v>47.142857142857139</v>
      </c>
      <c r="AO171" s="56"/>
      <c r="AP171" s="56"/>
      <c r="AQ171" s="56"/>
      <c r="AR171" s="56"/>
      <c r="AS171" s="56"/>
      <c r="AT171" s="56"/>
    </row>
    <row r="172" spans="1:49" outlineLevel="1">
      <c r="A172" s="105" t="str">
        <f>IFERROR(IF(MATCH($B172,全体!G:G,0),"Y"),"-")</f>
        <v>Y</v>
      </c>
      <c r="B172" s="3" t="s">
        <v>251</v>
      </c>
      <c r="C172" s="41" t="s">
        <v>418</v>
      </c>
      <c r="D172" s="120"/>
      <c r="E172" s="120"/>
      <c r="F172" s="120"/>
      <c r="G172" s="120"/>
      <c r="H172" s="120"/>
      <c r="I172" s="120"/>
      <c r="J172" s="120"/>
      <c r="K172" s="56"/>
      <c r="L172" s="56"/>
      <c r="M172" s="56"/>
      <c r="N172" s="56"/>
      <c r="O172" s="56"/>
      <c r="P172" s="56"/>
      <c r="Q172" s="41">
        <v>413</v>
      </c>
      <c r="R172" s="41">
        <v>554</v>
      </c>
      <c r="S172" s="41">
        <v>373</v>
      </c>
      <c r="T172" s="41">
        <v>745</v>
      </c>
      <c r="U172" s="43">
        <v>528</v>
      </c>
      <c r="V172" s="43">
        <v>743</v>
      </c>
      <c r="W172" s="43">
        <v>845</v>
      </c>
      <c r="X172" s="43">
        <v>500.99999999999994</v>
      </c>
      <c r="Y172" s="43">
        <v>374</v>
      </c>
      <c r="Z172" s="43">
        <v>321</v>
      </c>
      <c r="AA172" s="43">
        <v>511</v>
      </c>
      <c r="AB172" s="43">
        <v>369</v>
      </c>
      <c r="AC172" s="43">
        <v>227</v>
      </c>
      <c r="AD172" s="43">
        <v>85</v>
      </c>
      <c r="AE172" s="43">
        <v>131</v>
      </c>
      <c r="AF172" s="43">
        <v>121</v>
      </c>
      <c r="AG172" s="43">
        <v>167</v>
      </c>
      <c r="AH172" s="43">
        <v>34</v>
      </c>
      <c r="AI172" s="43"/>
      <c r="AJ172" s="43">
        <v>431</v>
      </c>
      <c r="AK172" s="43">
        <v>61</v>
      </c>
      <c r="AL172" s="43">
        <f>SUMIF(結果貼付!$A:$A,コンシューマー!$B172,結果貼付!$D:$D)</f>
        <v>0</v>
      </c>
      <c r="AM172" s="47">
        <f t="shared" si="164"/>
        <v>0</v>
      </c>
      <c r="AN172" s="47">
        <f>AM172 - _xlfn.XLOOKUP(B172, コマーシャル!$B:$B, コマーシャル!$AJ:$AJ, 0)</f>
        <v>0</v>
      </c>
      <c r="AO172" s="56"/>
      <c r="AP172" s="56"/>
      <c r="AQ172" s="56"/>
      <c r="AR172" s="56"/>
      <c r="AS172" s="56"/>
      <c r="AT172" s="56"/>
    </row>
    <row r="173" spans="1:49" outlineLevel="1">
      <c r="A173" s="105" t="str">
        <f>IFERROR(IF(MATCH($B173,全体!G:G,0),"Y"),"-")</f>
        <v>Y</v>
      </c>
      <c r="B173" s="3" t="s">
        <v>252</v>
      </c>
      <c r="C173" s="41"/>
      <c r="D173" s="56"/>
      <c r="E173" s="56"/>
      <c r="F173" s="56"/>
      <c r="G173" s="56"/>
      <c r="H173" s="56"/>
      <c r="I173" s="56"/>
      <c r="J173" s="56"/>
      <c r="K173" s="56"/>
      <c r="L173" s="56"/>
      <c r="M173" s="56"/>
      <c r="N173" s="56"/>
      <c r="O173" s="56"/>
      <c r="P173" s="56"/>
      <c r="Q173" s="41">
        <v>6</v>
      </c>
      <c r="R173" s="41">
        <v>57</v>
      </c>
      <c r="S173" s="41">
        <v>409</v>
      </c>
      <c r="T173" s="41">
        <v>132</v>
      </c>
      <c r="U173" s="43">
        <v>407</v>
      </c>
      <c r="V173" s="43">
        <v>63</v>
      </c>
      <c r="W173" s="43">
        <v>144</v>
      </c>
      <c r="X173" s="43">
        <v>0</v>
      </c>
      <c r="Y173" s="43">
        <v>44</v>
      </c>
      <c r="Z173" s="43">
        <v>132</v>
      </c>
      <c r="AA173" s="43">
        <v>9</v>
      </c>
      <c r="AB173" s="43">
        <v>0</v>
      </c>
      <c r="AC173" s="43">
        <v>0</v>
      </c>
      <c r="AD173" s="43">
        <v>0</v>
      </c>
      <c r="AE173" s="43">
        <v>345</v>
      </c>
      <c r="AF173" s="43">
        <v>50</v>
      </c>
      <c r="AG173" s="43">
        <v>0</v>
      </c>
      <c r="AH173" s="43">
        <v>7</v>
      </c>
      <c r="AI173" s="43"/>
      <c r="AJ173" s="43">
        <v>0</v>
      </c>
      <c r="AK173" s="43">
        <v>0</v>
      </c>
      <c r="AL173" s="43">
        <f>SUMIF(結果貼付!$A:$A,コンシューマー!$B173,結果貼付!$D:$D)</f>
        <v>0</v>
      </c>
      <c r="AM173" s="47">
        <f t="shared" si="164"/>
        <v>0</v>
      </c>
      <c r="AN173" s="47">
        <f>AM173 - _xlfn.XLOOKUP(B173, コマーシャル!$B:$B, コマーシャル!$AJ:$AJ, 0)</f>
        <v>0</v>
      </c>
      <c r="AO173" s="56"/>
      <c r="AP173" s="56"/>
      <c r="AQ173" s="56"/>
      <c r="AR173" s="56"/>
      <c r="AS173" s="56"/>
      <c r="AT173" s="56"/>
    </row>
    <row r="174" spans="1:49" outlineLevel="1">
      <c r="A174" s="105" t="str">
        <f>IFERROR(IF(MATCH($B174,全体!G:G,0),"Y"),"-")</f>
        <v>Y</v>
      </c>
      <c r="B174" s="3" t="s">
        <v>253</v>
      </c>
      <c r="C174" s="41"/>
      <c r="D174" s="56"/>
      <c r="E174" s="56"/>
      <c r="F174" s="56"/>
      <c r="G174" s="56"/>
      <c r="H174" s="56"/>
      <c r="I174" s="56"/>
      <c r="J174" s="56"/>
      <c r="K174" s="56"/>
      <c r="L174" s="56"/>
      <c r="M174" s="56"/>
      <c r="N174" s="56"/>
      <c r="O174" s="56"/>
      <c r="P174" s="56"/>
      <c r="Q174" s="41"/>
      <c r="R174" s="41"/>
      <c r="S174" s="41"/>
      <c r="T174" s="41"/>
      <c r="U174" s="43"/>
      <c r="V174" s="43"/>
      <c r="W174" s="43"/>
      <c r="X174" s="43"/>
      <c r="Y174" s="43"/>
      <c r="Z174" s="43"/>
      <c r="AA174" s="43">
        <v>0</v>
      </c>
      <c r="AB174" s="43">
        <v>0</v>
      </c>
      <c r="AC174" s="43">
        <v>0</v>
      </c>
      <c r="AD174" s="43">
        <v>44</v>
      </c>
      <c r="AE174" s="43">
        <v>840</v>
      </c>
      <c r="AF174" s="43">
        <v>293</v>
      </c>
      <c r="AG174" s="43">
        <v>2</v>
      </c>
      <c r="AH174" s="43">
        <v>4</v>
      </c>
      <c r="AI174" s="43"/>
      <c r="AJ174" s="43">
        <v>18</v>
      </c>
      <c r="AK174" s="43">
        <v>21</v>
      </c>
      <c r="AL174" s="43">
        <f>SUMIF(結果貼付!$A:$A,コンシューマー!$B174,結果貼付!$D:$D)</f>
        <v>1</v>
      </c>
      <c r="AM174" s="47">
        <f t="shared" si="164"/>
        <v>2.1428571428571428</v>
      </c>
      <c r="AN174" s="47">
        <f>AM174 - _xlfn.XLOOKUP(B174, コマーシャル!$B:$B, コマーシャル!$AJ:$AJ, 0)</f>
        <v>2.1428571428571428</v>
      </c>
      <c r="AO174" s="56"/>
      <c r="AP174" s="56"/>
      <c r="AQ174" s="56"/>
      <c r="AR174" s="56"/>
      <c r="AS174" s="56"/>
      <c r="AT174" s="56"/>
    </row>
    <row r="175" spans="1:49" outlineLevel="1">
      <c r="A175" s="105" t="str">
        <f>IFERROR(IF(MATCH($B175,全体!G:G,0),"Y"),"-")</f>
        <v>-</v>
      </c>
      <c r="B175" s="3" t="s">
        <v>421</v>
      </c>
      <c r="C175" s="41" t="s">
        <v>417</v>
      </c>
      <c r="D175" s="43">
        <v>4739</v>
      </c>
      <c r="E175" s="43">
        <v>3699</v>
      </c>
      <c r="F175" s="43">
        <v>3997</v>
      </c>
      <c r="G175" s="43">
        <v>4112</v>
      </c>
      <c r="H175" s="43">
        <v>4359</v>
      </c>
      <c r="I175" s="43">
        <v>4710</v>
      </c>
      <c r="J175" s="120"/>
      <c r="K175" s="120"/>
      <c r="L175" s="120"/>
      <c r="M175" s="120"/>
      <c r="N175" s="120"/>
      <c r="O175" s="120"/>
      <c r="P175" s="120"/>
      <c r="Q175" s="120"/>
      <c r="R175" s="120">
        <v>0</v>
      </c>
      <c r="S175" s="120">
        <v>0</v>
      </c>
      <c r="T175" s="120">
        <v>0</v>
      </c>
      <c r="U175" s="43">
        <v>0</v>
      </c>
      <c r="V175" s="43">
        <v>0</v>
      </c>
      <c r="W175" s="43">
        <v>0</v>
      </c>
      <c r="X175" s="43">
        <v>0</v>
      </c>
      <c r="Y175" s="43">
        <v>0</v>
      </c>
      <c r="Z175" s="43">
        <v>0</v>
      </c>
      <c r="AA175" s="43">
        <v>0</v>
      </c>
      <c r="AB175" s="43">
        <v>0</v>
      </c>
      <c r="AC175" s="43">
        <v>0</v>
      </c>
      <c r="AD175" s="43"/>
      <c r="AE175" s="43">
        <v>0</v>
      </c>
      <c r="AF175" s="43">
        <v>0</v>
      </c>
      <c r="AG175" s="43">
        <v>0</v>
      </c>
      <c r="AH175" s="43">
        <v>0</v>
      </c>
      <c r="AI175" s="43"/>
      <c r="AJ175" s="43">
        <v>0</v>
      </c>
      <c r="AK175" s="43">
        <v>0</v>
      </c>
      <c r="AL175" s="43">
        <f>SUMIF(結果貼付!$A:$A,コンシューマー!$B175,結果貼付!$D:$D)</f>
        <v>0</v>
      </c>
      <c r="AM175" s="47">
        <f t="shared" si="164"/>
        <v>0</v>
      </c>
      <c r="AN175" s="47">
        <f>AM175 - _xlfn.XLOOKUP(B175, コマーシャル!$B:$B, コマーシャル!$AJ:$AJ, 0)</f>
        <v>0</v>
      </c>
      <c r="AO175" s="56"/>
      <c r="AP175" s="56"/>
      <c r="AQ175" s="56"/>
      <c r="AR175" s="56"/>
      <c r="AS175" s="56"/>
      <c r="AT175" s="56"/>
    </row>
    <row r="176" spans="1:49" outlineLevel="1">
      <c r="A176" s="105" t="str">
        <f>IFERROR(IF(MATCH($B176,全体!G:G,0),"Y"),"-")</f>
        <v>Y</v>
      </c>
      <c r="B176" s="3" t="s">
        <v>254</v>
      </c>
      <c r="C176" s="41" t="s">
        <v>418</v>
      </c>
      <c r="D176" s="120"/>
      <c r="E176" s="120"/>
      <c r="F176" s="120"/>
      <c r="G176" s="120"/>
      <c r="H176" s="120"/>
      <c r="I176" s="120"/>
      <c r="J176" s="88">
        <v>3526</v>
      </c>
      <c r="K176" s="88">
        <v>6468</v>
      </c>
      <c r="L176" s="88">
        <v>6812</v>
      </c>
      <c r="M176" s="88">
        <v>5787</v>
      </c>
      <c r="N176" s="88">
        <v>5559</v>
      </c>
      <c r="O176" s="88">
        <v>5791</v>
      </c>
      <c r="P176" s="88">
        <v>5049</v>
      </c>
      <c r="Q176" s="88">
        <v>4889</v>
      </c>
      <c r="R176" s="88">
        <v>3741</v>
      </c>
      <c r="S176" s="88">
        <v>3393</v>
      </c>
      <c r="T176" s="88">
        <v>4965</v>
      </c>
      <c r="U176" s="43">
        <v>5474</v>
      </c>
      <c r="V176" s="43">
        <v>7624</v>
      </c>
      <c r="W176" s="43">
        <v>7684</v>
      </c>
      <c r="X176" s="43">
        <v>4746</v>
      </c>
      <c r="Y176" s="43">
        <v>3534</v>
      </c>
      <c r="Z176" s="43">
        <v>4186</v>
      </c>
      <c r="AA176" s="43">
        <v>5181</v>
      </c>
      <c r="AB176" s="43">
        <v>3441</v>
      </c>
      <c r="AC176" s="43">
        <v>2792</v>
      </c>
      <c r="AD176" s="43">
        <v>2118</v>
      </c>
      <c r="AE176" s="43">
        <v>1332</v>
      </c>
      <c r="AF176" s="43">
        <v>3092</v>
      </c>
      <c r="AG176" s="43">
        <v>1016</v>
      </c>
      <c r="AH176" s="43">
        <v>801</v>
      </c>
      <c r="AI176" s="43"/>
      <c r="AJ176" s="43">
        <v>110</v>
      </c>
      <c r="AK176" s="43">
        <v>155</v>
      </c>
      <c r="AL176" s="43">
        <f>SUMIF(結果貼付!$A:$A,コンシューマー!$B176,結果貼付!$D:$D)</f>
        <v>1</v>
      </c>
      <c r="AM176" s="47">
        <f t="shared" si="164"/>
        <v>2.1428571428571428</v>
      </c>
      <c r="AN176" s="47">
        <f>AM176 - _xlfn.XLOOKUP(B176, コマーシャル!$B:$B, コマーシャル!$AJ:$AJ, 0)</f>
        <v>2.1428571428571428</v>
      </c>
      <c r="AO176" s="56"/>
      <c r="AP176" s="56"/>
      <c r="AQ176" s="56"/>
      <c r="AR176" s="56"/>
      <c r="AS176" s="56"/>
      <c r="AT176" s="56"/>
      <c r="AW176" s="11" t="s">
        <v>419</v>
      </c>
    </row>
    <row r="177" spans="1:61" outlineLevel="1">
      <c r="A177" s="105" t="str">
        <f>IFERROR(IF(MATCH($B177,全体!G:G,0),"Y"),"-")</f>
        <v>Y</v>
      </c>
      <c r="B177" s="3" t="s">
        <v>255</v>
      </c>
      <c r="C177" s="41" t="s">
        <v>418</v>
      </c>
      <c r="D177" s="120"/>
      <c r="E177" s="56"/>
      <c r="F177" s="56"/>
      <c r="G177" s="56"/>
      <c r="H177" s="56"/>
      <c r="I177" s="56"/>
      <c r="J177" s="56"/>
      <c r="K177" s="56"/>
      <c r="L177" s="56"/>
      <c r="M177" s="56"/>
      <c r="N177" s="56"/>
      <c r="O177" s="56"/>
      <c r="P177" s="56"/>
      <c r="Q177" s="56"/>
      <c r="R177" s="56">
        <v>0</v>
      </c>
      <c r="S177" s="56">
        <v>0</v>
      </c>
      <c r="T177" s="56">
        <v>0</v>
      </c>
      <c r="U177" s="43">
        <v>0</v>
      </c>
      <c r="V177" s="43">
        <v>0</v>
      </c>
      <c r="W177" s="43">
        <v>0</v>
      </c>
      <c r="X177" s="43">
        <v>0</v>
      </c>
      <c r="Y177" s="43">
        <v>0</v>
      </c>
      <c r="Z177" s="43">
        <v>0</v>
      </c>
      <c r="AA177" s="43">
        <v>0</v>
      </c>
      <c r="AB177" s="43">
        <v>0</v>
      </c>
      <c r="AC177" s="43">
        <v>0</v>
      </c>
      <c r="AD177" s="43">
        <v>41</v>
      </c>
      <c r="AE177" s="43">
        <v>51</v>
      </c>
      <c r="AF177" s="43">
        <v>4</v>
      </c>
      <c r="AG177" s="43">
        <v>0</v>
      </c>
      <c r="AH177" s="43">
        <v>0</v>
      </c>
      <c r="AI177" s="43"/>
      <c r="AJ177" s="43">
        <v>0</v>
      </c>
      <c r="AK177" s="43">
        <v>0</v>
      </c>
      <c r="AL177" s="43">
        <f>SUMIF(結果貼付!$A:$A,コンシューマー!$B177,結果貼付!$D:$D)</f>
        <v>0</v>
      </c>
      <c r="AM177" s="47">
        <f t="shared" si="164"/>
        <v>0</v>
      </c>
      <c r="AN177" s="47">
        <f>AM177 - _xlfn.XLOOKUP(B177, コマーシャル!$B:$B, コマーシャル!$AJ:$AJ, 0)</f>
        <v>0</v>
      </c>
      <c r="AO177" s="56"/>
      <c r="AP177" s="56"/>
      <c r="AQ177" s="56"/>
      <c r="AR177" s="56"/>
      <c r="AS177" s="56"/>
      <c r="AT177" s="56"/>
    </row>
    <row r="178" spans="1:61" outlineLevel="1">
      <c r="A178" s="105" t="str">
        <f>IFERROR(IF(MATCH($B178,全体!G:G,0),"Y"),"-")</f>
        <v>Y</v>
      </c>
      <c r="B178" s="3" t="s">
        <v>256</v>
      </c>
      <c r="C178" s="41"/>
      <c r="D178" s="120"/>
      <c r="E178" s="120"/>
      <c r="F178" s="120"/>
      <c r="G178" s="120"/>
      <c r="H178" s="120"/>
      <c r="I178" s="120"/>
      <c r="J178" s="88">
        <v>0</v>
      </c>
      <c r="K178" s="88">
        <v>507</v>
      </c>
      <c r="L178" s="88">
        <v>601</v>
      </c>
      <c r="M178" s="88">
        <v>487</v>
      </c>
      <c r="N178" s="88">
        <v>366</v>
      </c>
      <c r="O178" s="88">
        <v>442</v>
      </c>
      <c r="P178" s="88">
        <v>279</v>
      </c>
      <c r="Q178" s="88">
        <v>242</v>
      </c>
      <c r="R178" s="88">
        <v>275</v>
      </c>
      <c r="S178" s="88">
        <v>212</v>
      </c>
      <c r="T178" s="88">
        <v>389</v>
      </c>
      <c r="U178" s="43">
        <v>337</v>
      </c>
      <c r="V178" s="43">
        <v>231</v>
      </c>
      <c r="W178" s="43">
        <v>260</v>
      </c>
      <c r="X178" s="43">
        <v>281</v>
      </c>
      <c r="Y178" s="43">
        <v>261</v>
      </c>
      <c r="Z178" s="43">
        <v>330</v>
      </c>
      <c r="AA178" s="43">
        <v>0</v>
      </c>
      <c r="AB178" s="43">
        <v>319</v>
      </c>
      <c r="AC178" s="43">
        <v>281</v>
      </c>
      <c r="AD178" s="43">
        <v>51</v>
      </c>
      <c r="AE178" s="43">
        <v>0</v>
      </c>
      <c r="AF178" s="43">
        <v>0</v>
      </c>
      <c r="AG178" s="43">
        <v>0</v>
      </c>
      <c r="AH178" s="43">
        <v>0</v>
      </c>
      <c r="AI178" s="43"/>
      <c r="AJ178" s="43">
        <v>0</v>
      </c>
      <c r="AK178" s="43">
        <v>0</v>
      </c>
      <c r="AL178" s="43">
        <f>SUMIF(結果貼付!$A:$A,コンシューマー!$B178,結果貼付!$D:$D)</f>
        <v>0</v>
      </c>
      <c r="AM178" s="47">
        <f t="shared" si="164"/>
        <v>0</v>
      </c>
      <c r="AN178" s="47">
        <f>AM178 - _xlfn.XLOOKUP(B178, コマーシャル!$B:$B, コマーシャル!$AJ:$AJ, 0)</f>
        <v>0</v>
      </c>
      <c r="AO178" s="56"/>
      <c r="AP178" s="329"/>
      <c r="AQ178" s="329"/>
      <c r="AR178" s="329"/>
      <c r="AS178" s="329"/>
      <c r="AT178" s="329"/>
    </row>
    <row r="179" spans="1:61" outlineLevel="1">
      <c r="A179" s="105" t="str">
        <f>IFERROR(IF(MATCH($B179,全体!G:G,0),"Y"),"-")</f>
        <v>Y</v>
      </c>
      <c r="B179" s="3" t="s">
        <v>422</v>
      </c>
      <c r="C179" s="41"/>
      <c r="D179" s="120"/>
      <c r="E179" s="120"/>
      <c r="F179" s="120"/>
      <c r="G179" s="120"/>
      <c r="H179" s="120"/>
      <c r="I179" s="56"/>
      <c r="J179" s="56"/>
      <c r="K179" s="56"/>
      <c r="L179" s="56"/>
      <c r="M179" s="56"/>
      <c r="N179" s="56"/>
      <c r="O179" s="56"/>
      <c r="P179" s="56"/>
      <c r="Q179" s="56"/>
      <c r="R179" s="56">
        <v>0</v>
      </c>
      <c r="S179" s="56">
        <v>0</v>
      </c>
      <c r="T179" s="56">
        <v>0</v>
      </c>
      <c r="U179" s="43">
        <v>0</v>
      </c>
      <c r="V179" s="43">
        <v>0</v>
      </c>
      <c r="W179" s="43">
        <v>1</v>
      </c>
      <c r="X179" s="43">
        <v>0</v>
      </c>
      <c r="Y179" s="43">
        <v>0</v>
      </c>
      <c r="Z179" s="43">
        <v>0</v>
      </c>
      <c r="AA179" s="43">
        <v>0</v>
      </c>
      <c r="AB179" s="43">
        <v>0</v>
      </c>
      <c r="AC179" s="43">
        <v>0</v>
      </c>
      <c r="AD179" s="43"/>
      <c r="AE179" s="43">
        <v>0</v>
      </c>
      <c r="AF179" s="43">
        <v>0</v>
      </c>
      <c r="AG179" s="43">
        <v>0</v>
      </c>
      <c r="AH179" s="43">
        <v>0</v>
      </c>
      <c r="AI179" s="43"/>
      <c r="AJ179" s="43">
        <v>0</v>
      </c>
      <c r="AK179" s="43">
        <v>0</v>
      </c>
      <c r="AL179" s="43">
        <f>SUMIF(結果貼付!$A:$A,コンシューマー!$B179,結果貼付!$D:$D)</f>
        <v>0</v>
      </c>
      <c r="AM179" s="47">
        <f t="shared" si="164"/>
        <v>0</v>
      </c>
      <c r="AN179" s="47">
        <f>AM179 - _xlfn.XLOOKUP(B179, コマーシャル!$B:$B, コマーシャル!$AJ:$AJ, 0)</f>
        <v>0</v>
      </c>
      <c r="AO179" s="56"/>
      <c r="AP179" s="329"/>
      <c r="AQ179" s="329"/>
      <c r="AR179" s="329"/>
      <c r="AS179" s="329"/>
      <c r="AT179" s="329"/>
    </row>
    <row r="180" spans="1:61" outlineLevel="1">
      <c r="A180" s="105" t="str">
        <f>IFERROR(IF(MATCH($B180,全体!G:G,0),"Y"),"-")</f>
        <v>Y</v>
      </c>
      <c r="B180" s="3" t="s">
        <v>258</v>
      </c>
      <c r="C180" s="41"/>
      <c r="D180" s="43">
        <v>146</v>
      </c>
      <c r="E180" s="43">
        <v>7</v>
      </c>
      <c r="F180" s="43">
        <v>3</v>
      </c>
      <c r="G180" s="43">
        <v>2</v>
      </c>
      <c r="H180" s="43">
        <v>223</v>
      </c>
      <c r="I180" s="43">
        <v>3</v>
      </c>
      <c r="J180" s="43">
        <v>0</v>
      </c>
      <c r="K180" s="43">
        <v>0</v>
      </c>
      <c r="L180" s="43">
        <v>27</v>
      </c>
      <c r="M180" s="43">
        <v>3</v>
      </c>
      <c r="N180" s="43">
        <v>0</v>
      </c>
      <c r="O180" s="43">
        <v>0</v>
      </c>
      <c r="P180" s="43">
        <v>0</v>
      </c>
      <c r="Q180" s="43">
        <v>0</v>
      </c>
      <c r="R180" s="43">
        <v>0</v>
      </c>
      <c r="S180" s="43">
        <v>0</v>
      </c>
      <c r="T180" s="43">
        <v>0</v>
      </c>
      <c r="U180" s="43">
        <v>0</v>
      </c>
      <c r="V180" s="43">
        <v>0</v>
      </c>
      <c r="W180" s="43">
        <v>0</v>
      </c>
      <c r="X180" s="43">
        <v>0</v>
      </c>
      <c r="Y180" s="43">
        <v>0</v>
      </c>
      <c r="Z180" s="43">
        <v>0</v>
      </c>
      <c r="AA180" s="43">
        <v>0</v>
      </c>
      <c r="AB180" s="43">
        <v>0</v>
      </c>
      <c r="AC180" s="43">
        <v>0</v>
      </c>
      <c r="AD180" s="43"/>
      <c r="AE180" s="43">
        <v>0</v>
      </c>
      <c r="AF180" s="43">
        <v>0</v>
      </c>
      <c r="AG180" s="43">
        <v>0</v>
      </c>
      <c r="AH180" s="43">
        <v>0</v>
      </c>
      <c r="AI180" s="43"/>
      <c r="AJ180" s="43">
        <v>0</v>
      </c>
      <c r="AK180" s="43">
        <v>0</v>
      </c>
      <c r="AL180" s="43">
        <f>SUMIF(結果貼付!$A:$A,コンシューマー!$B180,結果貼付!$D:$D)</f>
        <v>0</v>
      </c>
      <c r="AM180" s="47">
        <f t="shared" si="164"/>
        <v>0</v>
      </c>
      <c r="AN180" s="47">
        <f>AM180 - _xlfn.XLOOKUP(B180, コマーシャル!$B:$B, コマーシャル!$AJ:$AJ, 0)</f>
        <v>0</v>
      </c>
      <c r="AO180" s="329"/>
      <c r="AP180" s="329"/>
      <c r="AQ180" s="329"/>
      <c r="AR180" s="329"/>
      <c r="AS180" s="329"/>
      <c r="AT180" s="329"/>
    </row>
    <row r="181" spans="1:61" outlineLevel="1">
      <c r="A181" s="105" t="str">
        <f>IFERROR(IF(MATCH($B181,全体!G:G,0),"Y"),"-")</f>
        <v>Y</v>
      </c>
      <c r="B181" s="3" t="s">
        <v>423</v>
      </c>
      <c r="C181" s="41" t="s">
        <v>418</v>
      </c>
      <c r="D181" s="56"/>
      <c r="E181" s="56"/>
      <c r="F181" s="56"/>
      <c r="G181" s="56"/>
      <c r="H181" s="56"/>
      <c r="I181" s="56"/>
      <c r="J181" s="56"/>
      <c r="K181" s="56"/>
      <c r="L181" s="56"/>
      <c r="M181" s="56"/>
      <c r="N181" s="56"/>
      <c r="O181" s="56"/>
      <c r="P181" s="56"/>
      <c r="Q181" s="41">
        <v>277</v>
      </c>
      <c r="R181" s="41">
        <v>155</v>
      </c>
      <c r="S181" s="41">
        <v>509</v>
      </c>
      <c r="T181" s="41">
        <v>974</v>
      </c>
      <c r="U181" s="43">
        <v>918</v>
      </c>
      <c r="V181" s="43">
        <v>375</v>
      </c>
      <c r="W181" s="43">
        <v>265</v>
      </c>
      <c r="X181" s="43">
        <v>165</v>
      </c>
      <c r="Y181" s="43">
        <v>124</v>
      </c>
      <c r="Z181" s="43">
        <v>255</v>
      </c>
      <c r="AA181" s="43">
        <v>290</v>
      </c>
      <c r="AB181" s="43">
        <v>169</v>
      </c>
      <c r="AC181" s="43">
        <v>158</v>
      </c>
      <c r="AD181" s="43">
        <v>47</v>
      </c>
      <c r="AE181" s="43">
        <v>7</v>
      </c>
      <c r="AF181" s="43">
        <v>56</v>
      </c>
      <c r="AG181" s="43">
        <v>0</v>
      </c>
      <c r="AH181" s="43">
        <v>9</v>
      </c>
      <c r="AI181" s="43"/>
      <c r="AJ181" s="43">
        <v>0</v>
      </c>
      <c r="AK181" s="43">
        <v>0</v>
      </c>
      <c r="AL181" s="43">
        <f>SUMIF(結果貼付!$A:$A,コンシューマー!$B181,結果貼付!$D:$D)</f>
        <v>0</v>
      </c>
      <c r="AM181" s="47">
        <f t="shared" si="164"/>
        <v>0</v>
      </c>
      <c r="AN181" s="47">
        <f>AM181 - _xlfn.XLOOKUP(B181, コマーシャル!$B:$B, コマーシャル!$AJ:$AJ, 0)</f>
        <v>0</v>
      </c>
      <c r="AO181" s="329"/>
      <c r="AP181" s="329"/>
      <c r="AQ181" s="329"/>
      <c r="AR181" s="329"/>
      <c r="AS181" s="329"/>
      <c r="AT181" s="329"/>
    </row>
    <row r="182" spans="1:61" outlineLevel="1">
      <c r="A182" s="105"/>
      <c r="B182" s="3" t="s">
        <v>261</v>
      </c>
      <c r="C182" s="41"/>
      <c r="D182" s="56"/>
      <c r="E182" s="56"/>
      <c r="F182" s="56"/>
      <c r="G182" s="56"/>
      <c r="H182" s="56"/>
      <c r="I182" s="56"/>
      <c r="J182" s="56"/>
      <c r="K182" s="56"/>
      <c r="L182" s="56"/>
      <c r="M182" s="56"/>
      <c r="N182" s="56"/>
      <c r="O182" s="56"/>
      <c r="P182" s="56"/>
      <c r="Q182" s="41"/>
      <c r="R182" s="41"/>
      <c r="S182" s="41"/>
      <c r="T182" s="41"/>
      <c r="U182" s="43"/>
      <c r="V182" s="43"/>
      <c r="W182" s="43"/>
      <c r="X182" s="43"/>
      <c r="Y182" s="43"/>
      <c r="Z182" s="43"/>
      <c r="AA182" s="43"/>
      <c r="AB182" s="43"/>
      <c r="AC182" s="43"/>
      <c r="AD182" s="43"/>
      <c r="AE182" s="43"/>
      <c r="AF182" s="43"/>
      <c r="AG182" s="43"/>
      <c r="AH182" s="43"/>
      <c r="AI182" s="43"/>
      <c r="AJ182" s="43"/>
      <c r="AK182" s="43"/>
      <c r="AL182" s="43"/>
      <c r="AM182" s="47"/>
      <c r="AN182" s="47"/>
      <c r="AO182" s="329"/>
      <c r="AP182" s="329"/>
      <c r="AQ182" s="329"/>
      <c r="AR182" s="45">
        <v>197</v>
      </c>
      <c r="AS182" s="45">
        <v>254.68965331465668</v>
      </c>
      <c r="AT182" s="42">
        <f t="shared" ref="AT182:AT184" si="165">IF(AT$6="",AS182*AT$4,AS182*AT$6)</f>
        <v>252.39560380357193</v>
      </c>
      <c r="AU182" s="11" t="s">
        <v>424</v>
      </c>
    </row>
    <row r="183" spans="1:61" outlineLevel="1">
      <c r="A183" s="105"/>
      <c r="B183" s="3" t="s">
        <v>425</v>
      </c>
      <c r="C183" s="41"/>
      <c r="D183" s="56"/>
      <c r="E183" s="56"/>
      <c r="F183" s="56"/>
      <c r="G183" s="56"/>
      <c r="H183" s="56"/>
      <c r="I183" s="56"/>
      <c r="J183" s="56"/>
      <c r="K183" s="56"/>
      <c r="L183" s="56"/>
      <c r="M183" s="56"/>
      <c r="N183" s="56"/>
      <c r="O183" s="56"/>
      <c r="P183" s="56"/>
      <c r="Q183" s="41"/>
      <c r="R183" s="41"/>
      <c r="S183" s="41"/>
      <c r="T183" s="41"/>
      <c r="U183" s="43"/>
      <c r="V183" s="43"/>
      <c r="W183" s="43"/>
      <c r="X183" s="43"/>
      <c r="Y183" s="43"/>
      <c r="Z183" s="43"/>
      <c r="AA183" s="43"/>
      <c r="AB183" s="43"/>
      <c r="AC183" s="43"/>
      <c r="AD183" s="43"/>
      <c r="AE183" s="43"/>
      <c r="AF183" s="43"/>
      <c r="AG183" s="43"/>
      <c r="AH183" s="43"/>
      <c r="AI183" s="43"/>
      <c r="AJ183" s="43"/>
      <c r="AK183" s="43"/>
      <c r="AL183" s="43"/>
      <c r="AM183" s="47"/>
      <c r="AN183" s="47"/>
      <c r="AO183" s="329"/>
      <c r="AP183" s="329"/>
      <c r="AQ183" s="329"/>
      <c r="AR183" s="45">
        <v>98</v>
      </c>
      <c r="AS183" s="45">
        <v>169.79310220977112</v>
      </c>
      <c r="AT183" s="42">
        <f t="shared" si="165"/>
        <v>168.26373586904796</v>
      </c>
      <c r="AU183" s="11" t="s">
        <v>426</v>
      </c>
    </row>
    <row r="184" spans="1:61" outlineLevel="1">
      <c r="A184" s="105" t="str">
        <f>IFERROR(IF(MATCH($B184,全体!G:G,0),"Y"),"-")</f>
        <v>Y</v>
      </c>
      <c r="B184" s="3" t="s">
        <v>260</v>
      </c>
      <c r="C184" s="41"/>
      <c r="D184" s="56"/>
      <c r="E184" s="56"/>
      <c r="F184" s="56"/>
      <c r="G184" s="56"/>
      <c r="H184" s="56"/>
      <c r="I184" s="56"/>
      <c r="J184" s="56"/>
      <c r="K184" s="56"/>
      <c r="L184" s="56"/>
      <c r="M184" s="56"/>
      <c r="N184" s="56"/>
      <c r="O184" s="56"/>
      <c r="P184" s="56"/>
      <c r="Q184" s="56"/>
      <c r="R184" s="56"/>
      <c r="S184" s="56"/>
      <c r="T184" s="56"/>
      <c r="U184" s="56"/>
      <c r="V184" s="56"/>
      <c r="W184" s="41">
        <v>114</v>
      </c>
      <c r="X184" s="41">
        <v>41</v>
      </c>
      <c r="Y184" s="41">
        <v>35</v>
      </c>
      <c r="Z184" s="41">
        <v>40</v>
      </c>
      <c r="AA184" s="41">
        <v>49</v>
      </c>
      <c r="AB184" s="41">
        <v>42</v>
      </c>
      <c r="AC184" s="41">
        <v>33</v>
      </c>
      <c r="AD184" s="41">
        <v>18</v>
      </c>
      <c r="AE184" s="41">
        <v>28</v>
      </c>
      <c r="AF184" s="41">
        <v>57</v>
      </c>
      <c r="AG184" s="41">
        <v>43</v>
      </c>
      <c r="AH184" s="41">
        <v>11</v>
      </c>
      <c r="AI184" s="41"/>
      <c r="AJ184" s="41">
        <v>8</v>
      </c>
      <c r="AK184" s="41">
        <v>18</v>
      </c>
      <c r="AL184" s="43">
        <f>SUMIF(結果貼付!$A:$A,コンシューマー!$B184,結果貼付!$D:$D)</f>
        <v>7</v>
      </c>
      <c r="AM184" s="47">
        <f t="shared" si="164"/>
        <v>15</v>
      </c>
      <c r="AN184" s="47">
        <f>AM184 - _xlfn.XLOOKUP(B184, コマーシャル!$B:$B, コマーシャル!$AJ:$AJ, 0)</f>
        <v>15</v>
      </c>
      <c r="AO184" s="42">
        <v>20.35523848259982</v>
      </c>
      <c r="AP184" s="42">
        <f>IF(AP$6="",AO184*AP$4,AO184*AP$6)</f>
        <v>24.426286179119781</v>
      </c>
      <c r="AQ184" s="42">
        <f t="shared" ref="AQ184" si="166">IF(AQ$6="",AP184*AQ$4,AP184*AQ$6)</f>
        <v>20.700168410506208</v>
      </c>
      <c r="AR184" s="42">
        <f t="shared" ref="AR184" si="167">IF(AR$6="",AQ184*AR$4,AQ184*AR$6)</f>
        <v>20.291135385688964</v>
      </c>
      <c r="AS184" s="42">
        <f t="shared" ref="AS184" si="168">IF(AS$6="",AR184*AS$4,AR184*AS$6)</f>
        <v>17.578034818849947</v>
      </c>
      <c r="AT184" s="42">
        <f t="shared" si="165"/>
        <v>17.419705331738061</v>
      </c>
      <c r="AU184" s="161"/>
    </row>
    <row r="185" spans="1:61" outlineLevel="1">
      <c r="A185" s="105" t="str">
        <f>IFERROR(IF(MATCH($B185,全体!G:G,0),"Y"),"-")</f>
        <v>Y</v>
      </c>
      <c r="B185" s="3" t="s">
        <v>263</v>
      </c>
      <c r="C185" s="41"/>
      <c r="D185" s="43">
        <v>295</v>
      </c>
      <c r="E185" s="43">
        <v>386</v>
      </c>
      <c r="F185" s="43">
        <v>492</v>
      </c>
      <c r="G185" s="43">
        <v>717</v>
      </c>
      <c r="H185" s="43">
        <v>822</v>
      </c>
      <c r="I185" s="43">
        <v>859</v>
      </c>
      <c r="J185" s="43">
        <v>613</v>
      </c>
      <c r="K185" s="43">
        <v>449</v>
      </c>
      <c r="L185" s="43">
        <v>530</v>
      </c>
      <c r="M185" s="43">
        <v>534</v>
      </c>
      <c r="N185" s="43">
        <v>261</v>
      </c>
      <c r="O185" s="43">
        <v>362</v>
      </c>
      <c r="P185" s="43">
        <v>179</v>
      </c>
      <c r="Q185" s="43">
        <v>221</v>
      </c>
      <c r="R185" s="43">
        <v>301</v>
      </c>
      <c r="S185" s="43">
        <v>219</v>
      </c>
      <c r="T185" s="43">
        <v>328</v>
      </c>
      <c r="U185" s="43">
        <v>321</v>
      </c>
      <c r="V185" s="43">
        <v>367</v>
      </c>
      <c r="W185" s="43">
        <v>162</v>
      </c>
      <c r="X185" s="43">
        <v>82</v>
      </c>
      <c r="Y185" s="43">
        <v>14</v>
      </c>
      <c r="Z185" s="43">
        <v>12</v>
      </c>
      <c r="AA185" s="43">
        <v>9</v>
      </c>
      <c r="AB185" s="43">
        <v>26</v>
      </c>
      <c r="AC185" s="43">
        <v>8</v>
      </c>
      <c r="AD185" s="43"/>
      <c r="AE185" s="43">
        <v>0</v>
      </c>
      <c r="AF185" s="43">
        <v>0</v>
      </c>
      <c r="AG185" s="43">
        <v>0</v>
      </c>
      <c r="AH185" s="43">
        <v>0</v>
      </c>
      <c r="AI185" s="43"/>
      <c r="AJ185" s="43">
        <v>0</v>
      </c>
      <c r="AK185" s="43">
        <v>0</v>
      </c>
      <c r="AL185" s="43">
        <f>SUMIF(結果貼付!$A:$A,コンシューマー!$B185,結果貼付!$D:$D)</f>
        <v>0</v>
      </c>
      <c r="AM185" s="47">
        <f t="shared" si="164"/>
        <v>0</v>
      </c>
      <c r="AN185" s="47">
        <f>AM185 - _xlfn.XLOOKUP(B185, コマーシャル!$B:$B, コマーシャル!$AJ:$AJ, 0)</f>
        <v>0</v>
      </c>
      <c r="AO185" s="46"/>
      <c r="AP185" s="56"/>
      <c r="AQ185" s="56"/>
      <c r="AR185" s="56"/>
      <c r="AS185" s="56"/>
      <c r="AT185" s="56"/>
    </row>
    <row r="186" spans="1:61" outlineLevel="1">
      <c r="A186" s="105" t="str">
        <f>IFERROR(IF(MATCH($B186,全体!G:G,0),"Y"),"-")</f>
        <v>Y</v>
      </c>
      <c r="B186" s="3" t="s">
        <v>264</v>
      </c>
      <c r="C186" s="41"/>
      <c r="D186" s="56"/>
      <c r="E186" s="56"/>
      <c r="F186" s="56"/>
      <c r="G186" s="56"/>
      <c r="H186" s="56"/>
      <c r="I186" s="56"/>
      <c r="J186" s="56"/>
      <c r="K186" s="56"/>
      <c r="L186" s="56"/>
      <c r="M186" s="56"/>
      <c r="N186" s="56"/>
      <c r="O186" s="56"/>
      <c r="P186" s="56"/>
      <c r="Q186" s="56"/>
      <c r="R186" s="56"/>
      <c r="S186" s="56">
        <v>0</v>
      </c>
      <c r="T186" s="56">
        <v>0</v>
      </c>
      <c r="U186" s="43">
        <v>0</v>
      </c>
      <c r="V186" s="43">
        <v>0</v>
      </c>
      <c r="W186" s="43">
        <v>0</v>
      </c>
      <c r="X186" s="43">
        <v>0</v>
      </c>
      <c r="Y186" s="43">
        <v>258</v>
      </c>
      <c r="Z186" s="43">
        <v>216</v>
      </c>
      <c r="AA186" s="43">
        <v>219</v>
      </c>
      <c r="AB186" s="43">
        <v>155</v>
      </c>
      <c r="AC186" s="43">
        <v>120</v>
      </c>
      <c r="AD186" s="43">
        <v>106</v>
      </c>
      <c r="AE186" s="43">
        <v>111</v>
      </c>
      <c r="AF186" s="43">
        <v>187</v>
      </c>
      <c r="AG186" s="43">
        <v>285</v>
      </c>
      <c r="AH186" s="43">
        <v>52</v>
      </c>
      <c r="AI186" s="43"/>
      <c r="AJ186" s="43">
        <v>45</v>
      </c>
      <c r="AK186" s="43">
        <v>83</v>
      </c>
      <c r="AL186" s="43">
        <f>SUMIF(結果貼付!$A:$A,コンシューマー!$B186,結果貼付!$D:$D)</f>
        <v>17</v>
      </c>
      <c r="AM186" s="47">
        <f t="shared" si="164"/>
        <v>36.428571428571423</v>
      </c>
      <c r="AN186" s="47">
        <f>AM186 - _xlfn.XLOOKUP(B186, コマーシャル!$B:$B, コマーシャル!$AJ:$AJ, 0)</f>
        <v>36.428571428571423</v>
      </c>
      <c r="AO186" s="42">
        <v>36.028799999999997</v>
      </c>
      <c r="AP186" s="42">
        <f>IF(AP$6="",AO186*AP$4,AO186*AP$6)</f>
        <v>43.234559999999995</v>
      </c>
      <c r="AQ186" s="42">
        <f t="shared" ref="AQ186" si="169">IF(AQ$6="",AP186*AQ$4,AP186*AQ$6)</f>
        <v>36.639326444933424</v>
      </c>
      <c r="AR186" s="42">
        <f t="shared" ref="AR186" si="170">IF(AR$6="",AQ186*AR$4,AQ186*AR$6)</f>
        <v>35.915337430649309</v>
      </c>
      <c r="AS186" s="42">
        <f t="shared" ref="AS186" si="171">IF(AS$6="",AR186*AS$4,AR186*AS$6)</f>
        <v>31.113145710513553</v>
      </c>
      <c r="AT186" s="42">
        <f t="shared" ref="AT186" si="172">IF(AT$6="",AS186*AT$4,AS186*AT$6)</f>
        <v>30.832902301420951</v>
      </c>
    </row>
    <row r="187" spans="1:61" outlineLevel="1">
      <c r="A187" s="105" t="str">
        <f>IFERROR(IF(MATCH($B187,全体!G:G,0),"Y"),"-")</f>
        <v>Y</v>
      </c>
      <c r="B187" s="3" t="s">
        <v>265</v>
      </c>
      <c r="C187" s="41"/>
      <c r="D187" s="43">
        <v>73</v>
      </c>
      <c r="E187" s="43">
        <v>101</v>
      </c>
      <c r="F187" s="43">
        <v>88</v>
      </c>
      <c r="G187" s="43">
        <v>92</v>
      </c>
      <c r="H187" s="43">
        <v>145</v>
      </c>
      <c r="I187" s="43">
        <v>112</v>
      </c>
      <c r="J187" s="43">
        <v>72</v>
      </c>
      <c r="K187" s="43">
        <v>80</v>
      </c>
      <c r="L187" s="43">
        <v>68</v>
      </c>
      <c r="M187" s="43">
        <v>70</v>
      </c>
      <c r="N187" s="43">
        <v>51</v>
      </c>
      <c r="O187" s="43">
        <v>66</v>
      </c>
      <c r="P187" s="43">
        <v>70</v>
      </c>
      <c r="Q187" s="43">
        <v>43</v>
      </c>
      <c r="R187" s="43">
        <v>67</v>
      </c>
      <c r="S187" s="43">
        <v>86</v>
      </c>
      <c r="T187" s="43">
        <v>93</v>
      </c>
      <c r="U187" s="43">
        <v>122</v>
      </c>
      <c r="V187" s="43">
        <v>153</v>
      </c>
      <c r="W187" s="43">
        <v>133</v>
      </c>
      <c r="X187" s="43">
        <v>57</v>
      </c>
      <c r="Y187" s="43">
        <v>32</v>
      </c>
      <c r="Z187" s="43">
        <v>40</v>
      </c>
      <c r="AA187" s="43">
        <v>47</v>
      </c>
      <c r="AB187" s="43">
        <v>27</v>
      </c>
      <c r="AC187" s="43">
        <v>27</v>
      </c>
      <c r="AD187" s="43"/>
      <c r="AE187" s="43">
        <v>0</v>
      </c>
      <c r="AF187" s="43">
        <v>0</v>
      </c>
      <c r="AG187" s="43">
        <v>0</v>
      </c>
      <c r="AH187" s="43">
        <v>0</v>
      </c>
      <c r="AI187" s="43"/>
      <c r="AJ187" s="43">
        <v>0</v>
      </c>
      <c r="AK187" s="43">
        <v>0</v>
      </c>
      <c r="AL187" s="43">
        <f>SUMIF(結果貼付!$A:$A,コンシューマー!$B187,結果貼付!$D:$D)</f>
        <v>0</v>
      </c>
      <c r="AM187" s="47">
        <f t="shared" si="164"/>
        <v>0</v>
      </c>
      <c r="AN187" s="47">
        <f>AM187 - _xlfn.XLOOKUP(B187, コマーシャル!$B:$B, コマーシャル!$AJ:$AJ, 0)</f>
        <v>0</v>
      </c>
      <c r="AO187" s="46"/>
      <c r="AP187" s="46"/>
      <c r="AQ187" s="46"/>
      <c r="AR187" s="46"/>
      <c r="AS187" s="46"/>
      <c r="AT187" s="46"/>
    </row>
    <row r="188" spans="1:61" outlineLevel="1">
      <c r="A188" s="105" t="str">
        <f>IFERROR(IF(MATCH($B188,全体!G:G,0),"Y"),"-")</f>
        <v>Y</v>
      </c>
      <c r="B188" s="3" t="s">
        <v>266</v>
      </c>
      <c r="C188" s="41"/>
      <c r="D188" s="56"/>
      <c r="E188" s="56"/>
      <c r="F188" s="56"/>
      <c r="G188" s="56"/>
      <c r="H188" s="56"/>
      <c r="I188" s="56"/>
      <c r="J188" s="56"/>
      <c r="K188" s="56"/>
      <c r="L188" s="56"/>
      <c r="M188" s="56"/>
      <c r="N188" s="56"/>
      <c r="O188" s="56"/>
      <c r="P188" s="56"/>
      <c r="Q188" s="41">
        <v>271</v>
      </c>
      <c r="R188" s="41">
        <v>823</v>
      </c>
      <c r="S188" s="41">
        <v>0</v>
      </c>
      <c r="T188" s="41">
        <v>23</v>
      </c>
      <c r="U188" s="43">
        <v>0</v>
      </c>
      <c r="V188" s="43">
        <v>0</v>
      </c>
      <c r="W188" s="43">
        <v>0</v>
      </c>
      <c r="X188" s="43">
        <v>0</v>
      </c>
      <c r="Y188" s="43">
        <v>0</v>
      </c>
      <c r="Z188" s="43">
        <v>217</v>
      </c>
      <c r="AA188" s="43">
        <v>259</v>
      </c>
      <c r="AB188" s="43">
        <v>176</v>
      </c>
      <c r="AC188" s="43">
        <v>127</v>
      </c>
      <c r="AD188" s="43">
        <v>127</v>
      </c>
      <c r="AE188" s="43">
        <v>99</v>
      </c>
      <c r="AF188" s="43">
        <v>305</v>
      </c>
      <c r="AG188" s="43">
        <v>137</v>
      </c>
      <c r="AH188" s="43">
        <v>38</v>
      </c>
      <c r="AI188" s="43"/>
      <c r="AJ188" s="43">
        <v>12</v>
      </c>
      <c r="AK188" s="43">
        <v>2</v>
      </c>
      <c r="AL188" s="43">
        <f>SUMIF(結果貼付!$A:$A,コンシューマー!$B188,結果貼付!$D:$D)</f>
        <v>2</v>
      </c>
      <c r="AM188" s="47">
        <f t="shared" si="164"/>
        <v>4.2857142857142856</v>
      </c>
      <c r="AN188" s="47">
        <f>AM188 - _xlfn.XLOOKUP(B188, コマーシャル!$B:$B, コマーシャル!$AJ:$AJ, 0)</f>
        <v>4.2857142857142856</v>
      </c>
      <c r="AO188" s="45">
        <v>25.019999999999996</v>
      </c>
      <c r="AP188" s="45">
        <v>25</v>
      </c>
      <c r="AQ188" s="46"/>
      <c r="AR188" s="46"/>
      <c r="AS188" s="46"/>
      <c r="AT188" s="46"/>
      <c r="AU188" s="11" t="s">
        <v>427</v>
      </c>
    </row>
    <row r="189" spans="1:61" outlineLevel="1">
      <c r="A189" s="105" t="str">
        <f>IFERROR(IF(MATCH($B189,全体!G:G,0),"Y"),"-")</f>
        <v>Y</v>
      </c>
      <c r="B189" s="3" t="s">
        <v>268</v>
      </c>
      <c r="C189" s="41" t="s">
        <v>428</v>
      </c>
      <c r="D189" s="43">
        <v>316</v>
      </c>
      <c r="E189" s="43">
        <v>317</v>
      </c>
      <c r="F189" s="43">
        <v>296</v>
      </c>
      <c r="G189" s="43">
        <v>298</v>
      </c>
      <c r="H189" s="43">
        <v>436</v>
      </c>
      <c r="I189" s="43">
        <v>409</v>
      </c>
      <c r="J189" s="43">
        <v>479</v>
      </c>
      <c r="K189" s="43">
        <v>454</v>
      </c>
      <c r="L189" s="43">
        <v>256</v>
      </c>
      <c r="M189" s="43">
        <v>267</v>
      </c>
      <c r="N189" s="43">
        <v>331</v>
      </c>
      <c r="O189" s="43">
        <v>295</v>
      </c>
      <c r="P189" s="43">
        <v>282</v>
      </c>
      <c r="Q189" s="43">
        <v>359</v>
      </c>
      <c r="R189" s="43">
        <v>364</v>
      </c>
      <c r="S189" s="43">
        <v>385</v>
      </c>
      <c r="T189" s="43">
        <v>496</v>
      </c>
      <c r="U189" s="43">
        <v>550</v>
      </c>
      <c r="V189" s="43">
        <v>473</v>
      </c>
      <c r="W189" s="43">
        <v>696</v>
      </c>
      <c r="X189" s="43">
        <v>526</v>
      </c>
      <c r="Y189" s="43">
        <v>543</v>
      </c>
      <c r="Z189" s="43">
        <v>528</v>
      </c>
      <c r="AA189" s="43">
        <v>598</v>
      </c>
      <c r="AB189" s="43">
        <v>569</v>
      </c>
      <c r="AC189" s="43">
        <v>774</v>
      </c>
      <c r="AD189" s="43">
        <v>931</v>
      </c>
      <c r="AE189" s="43">
        <v>328</v>
      </c>
      <c r="AF189" s="43">
        <v>494</v>
      </c>
      <c r="AG189" s="43">
        <v>357</v>
      </c>
      <c r="AH189" s="43">
        <v>215.99999999999997</v>
      </c>
      <c r="AI189" s="43"/>
      <c r="AJ189" s="43">
        <v>157</v>
      </c>
      <c r="AK189" s="43">
        <v>167</v>
      </c>
      <c r="AL189" s="43">
        <f>SUMIF(結果貼付!$A:$A,コンシューマー!$B189,結果貼付!$D:$D)</f>
        <v>160</v>
      </c>
      <c r="AM189" s="47">
        <f t="shared" ref="AM189:AM195" si="173">(AL189/AM$2)*AM$1</f>
        <v>342.85714285714289</v>
      </c>
      <c r="AN189" s="47">
        <f>AM189 - _xlfn.XLOOKUP(B189, コマーシャル!$B:$B, コマーシャル!$AJ:$AJ, 0)</f>
        <v>177.85714285714289</v>
      </c>
      <c r="AO189" s="45">
        <v>310.8</v>
      </c>
      <c r="AP189" s="42">
        <f>IF(AP$6="",AO189*AP$4,AO189*AP$6)</f>
        <v>372.96</v>
      </c>
      <c r="AQ189" s="42">
        <f t="shared" ref="AQ189" si="174">IF(AQ$6="",AP189*AQ$4,AP189*AQ$6)</f>
        <v>316.06666497594449</v>
      </c>
      <c r="AR189" s="42">
        <f t="shared" ref="AR189" si="175">IF(AR$6="",AQ189*AR$4,AQ189*AR$6)</f>
        <v>309.82122283966731</v>
      </c>
      <c r="AS189" s="42">
        <f t="shared" ref="AS189" si="176">IF(AS$6="",AR189*AS$4,AR189*AS$6)</f>
        <v>268.39544161414238</v>
      </c>
      <c r="AT189" s="42">
        <f t="shared" ref="AT189" si="177">IF(AT$6="",AS189*AT$4,AS189*AT$6)</f>
        <v>265.97794084958792</v>
      </c>
      <c r="AU189" s="11" t="s">
        <v>429</v>
      </c>
      <c r="BI189" s="11" t="s">
        <v>430</v>
      </c>
    </row>
    <row r="190" spans="1:61" outlineLevel="1">
      <c r="A190" s="105"/>
      <c r="B190" s="3" t="s">
        <v>269</v>
      </c>
      <c r="C190" s="41"/>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7"/>
      <c r="AN190" s="47"/>
      <c r="AO190" s="46"/>
      <c r="AP190" s="46"/>
      <c r="AQ190" s="46"/>
      <c r="AR190" s="46"/>
      <c r="AS190" s="46"/>
      <c r="AT190" s="46"/>
      <c r="AU190" s="11" t="s">
        <v>431</v>
      </c>
    </row>
    <row r="191" spans="1:61" outlineLevel="1">
      <c r="A191" s="105" t="str">
        <f>IFERROR(IF(MATCH($B191,全体!G:G,0),"Y"),"-")</f>
        <v>Y</v>
      </c>
      <c r="B191" s="3" t="s">
        <v>270</v>
      </c>
      <c r="C191" s="41" t="s">
        <v>432</v>
      </c>
      <c r="D191" s="43">
        <v>1489</v>
      </c>
      <c r="E191" s="43">
        <v>1647</v>
      </c>
      <c r="F191" s="43">
        <v>1524</v>
      </c>
      <c r="G191" s="43">
        <v>1409</v>
      </c>
      <c r="H191" s="43">
        <v>1564</v>
      </c>
      <c r="I191" s="43">
        <v>1410</v>
      </c>
      <c r="J191" s="43">
        <v>1072</v>
      </c>
      <c r="K191" s="43">
        <v>1033</v>
      </c>
      <c r="L191" s="43">
        <v>905</v>
      </c>
      <c r="M191" s="43">
        <v>982</v>
      </c>
      <c r="N191" s="43">
        <v>1254</v>
      </c>
      <c r="O191" s="43">
        <v>1397</v>
      </c>
      <c r="P191" s="43">
        <v>47</v>
      </c>
      <c r="Q191" s="43">
        <v>37</v>
      </c>
      <c r="R191" s="43">
        <v>114</v>
      </c>
      <c r="S191" s="43">
        <v>13</v>
      </c>
      <c r="T191" s="43">
        <v>31</v>
      </c>
      <c r="U191" s="43">
        <v>16</v>
      </c>
      <c r="V191" s="43">
        <v>33</v>
      </c>
      <c r="W191" s="43">
        <v>51</v>
      </c>
      <c r="X191" s="43">
        <v>50</v>
      </c>
      <c r="Y191" s="43">
        <v>79</v>
      </c>
      <c r="Z191" s="43">
        <v>67</v>
      </c>
      <c r="AA191" s="43">
        <v>67</v>
      </c>
      <c r="AB191" s="43">
        <v>0</v>
      </c>
      <c r="AC191" s="43">
        <v>0</v>
      </c>
      <c r="AD191" s="43"/>
      <c r="AE191" s="43">
        <v>0</v>
      </c>
      <c r="AF191" s="43">
        <v>0</v>
      </c>
      <c r="AG191" s="43">
        <v>0</v>
      </c>
      <c r="AH191" s="43">
        <v>0</v>
      </c>
      <c r="AI191" s="43"/>
      <c r="AJ191" s="43">
        <v>-1</v>
      </c>
      <c r="AK191" s="43">
        <v>0</v>
      </c>
      <c r="AL191" s="43">
        <f>SUMIF(結果貼付!$A:$A,コンシューマー!$B191,結果貼付!$D:$D)</f>
        <v>0</v>
      </c>
      <c r="AM191" s="47">
        <f t="shared" si="173"/>
        <v>0</v>
      </c>
      <c r="AN191" s="47">
        <f>AM191 - _xlfn.XLOOKUP(B191, コマーシャル!$B:$B, コマーシャル!$AJ:$AJ, 0)</f>
        <v>0</v>
      </c>
      <c r="AO191" s="46"/>
      <c r="AP191" s="56"/>
      <c r="AQ191" s="56"/>
      <c r="AR191" s="56"/>
      <c r="AS191" s="56"/>
      <c r="AT191" s="56"/>
      <c r="AU191" s="11" t="s">
        <v>8</v>
      </c>
    </row>
    <row r="192" spans="1:61" outlineLevel="1">
      <c r="A192" s="105" t="str">
        <f>IFERROR(IF(MATCH($B192,全体!G:G,0),"Y"),"-")</f>
        <v>Y</v>
      </c>
      <c r="B192" s="3" t="s">
        <v>271</v>
      </c>
      <c r="C192" s="41"/>
      <c r="D192" s="56"/>
      <c r="E192" s="56"/>
      <c r="F192" s="56"/>
      <c r="G192" s="56"/>
      <c r="H192" s="56"/>
      <c r="I192" s="56"/>
      <c r="J192" s="41">
        <v>25</v>
      </c>
      <c r="K192" s="41">
        <v>213</v>
      </c>
      <c r="L192" s="41">
        <v>334</v>
      </c>
      <c r="M192" s="41">
        <v>281</v>
      </c>
      <c r="N192" s="41">
        <v>213</v>
      </c>
      <c r="O192" s="41">
        <v>933</v>
      </c>
      <c r="P192" s="41">
        <v>1391</v>
      </c>
      <c r="Q192" s="41">
        <v>1535</v>
      </c>
      <c r="R192" s="41">
        <v>1462</v>
      </c>
      <c r="S192" s="41">
        <v>1253</v>
      </c>
      <c r="T192" s="41">
        <v>2197</v>
      </c>
      <c r="U192" s="43">
        <v>2088</v>
      </c>
      <c r="V192" s="43">
        <v>2392</v>
      </c>
      <c r="W192" s="43">
        <v>3703</v>
      </c>
      <c r="X192" s="43">
        <v>2771</v>
      </c>
      <c r="Y192" s="43">
        <v>1953</v>
      </c>
      <c r="Z192" s="43">
        <v>2335</v>
      </c>
      <c r="AA192" s="43">
        <v>2895</v>
      </c>
      <c r="AB192" s="43">
        <v>2509</v>
      </c>
      <c r="AC192" s="43">
        <v>3500</v>
      </c>
      <c r="AD192" s="43">
        <v>4503</v>
      </c>
      <c r="AE192" s="43">
        <v>1471</v>
      </c>
      <c r="AF192" s="43">
        <v>1392</v>
      </c>
      <c r="AG192" s="43">
        <v>1167</v>
      </c>
      <c r="AH192" s="43">
        <v>443</v>
      </c>
      <c r="AI192" s="43"/>
      <c r="AJ192" s="43">
        <v>619</v>
      </c>
      <c r="AK192" s="43">
        <v>939</v>
      </c>
      <c r="AL192" s="43">
        <f>SUMIF(結果貼付!$A:$A,コンシューマー!$B192,結果貼付!$D:$D)</f>
        <v>510</v>
      </c>
      <c r="AM192" s="47">
        <f t="shared" si="173"/>
        <v>1092.8571428571429</v>
      </c>
      <c r="AN192" s="47">
        <f>AM192 - _xlfn.XLOOKUP(B192, コマーシャル!$B:$B, コマーシャル!$AJ:$AJ, 0)</f>
        <v>665.35714285714289</v>
      </c>
      <c r="AO192" s="45">
        <v>765.61199999999997</v>
      </c>
      <c r="AP192" s="42">
        <f>IF(AP$6="",AO192*AP$4,AO192*AP$6)</f>
        <v>918.73439999999994</v>
      </c>
      <c r="AQ192" s="42">
        <f t="shared" ref="AQ192:AQ195" si="178">IF(AQ$6="",AP192*AQ$4,AP192*AQ$6)</f>
        <v>778.58568695483518</v>
      </c>
      <c r="AR192" s="42">
        <f t="shared" ref="AR192:AR195" si="179">IF(AR$6="",AQ192*AR$4,AQ192*AR$6)</f>
        <v>763.20092040129771</v>
      </c>
      <c r="AS192" s="42">
        <f t="shared" ref="AS192:AS195" si="180">IF(AS$6="",AR192*AS$4,AR192*AS$6)</f>
        <v>661.1543463484129</v>
      </c>
      <c r="AT192" s="42">
        <f t="shared" ref="AT192" si="181">IF(AT$6="",AS192*AT$4,AS192*AT$6)</f>
        <v>655.19917390519515</v>
      </c>
      <c r="AU192" s="11" t="s">
        <v>433</v>
      </c>
    </row>
    <row r="193" spans="1:47" outlineLevel="1">
      <c r="A193" s="105" t="str">
        <f>IFERROR(IF(MATCH($B193,全体!G:G,0),"Y"),"-")</f>
        <v>Y</v>
      </c>
      <c r="B193" s="3" t="s">
        <v>273</v>
      </c>
      <c r="C193" s="41" t="s">
        <v>434</v>
      </c>
      <c r="D193" s="109">
        <v>578</v>
      </c>
      <c r="E193" s="109">
        <v>668</v>
      </c>
      <c r="F193" s="109">
        <v>603</v>
      </c>
      <c r="G193" s="109">
        <v>717</v>
      </c>
      <c r="H193" s="109">
        <v>714</v>
      </c>
      <c r="I193" s="109">
        <v>845</v>
      </c>
      <c r="J193" s="109">
        <v>779</v>
      </c>
      <c r="K193" s="109">
        <v>948</v>
      </c>
      <c r="L193" s="109">
        <v>1003</v>
      </c>
      <c r="M193" s="109">
        <v>1333</v>
      </c>
      <c r="N193" s="109">
        <v>2519</v>
      </c>
      <c r="O193" s="109">
        <v>2549</v>
      </c>
      <c r="P193" s="109">
        <v>789</v>
      </c>
      <c r="Q193" s="109">
        <v>724</v>
      </c>
      <c r="R193" s="109">
        <v>1108</v>
      </c>
      <c r="S193" s="109">
        <v>764</v>
      </c>
      <c r="T193" s="109">
        <v>1332</v>
      </c>
      <c r="U193" s="109">
        <v>1269</v>
      </c>
      <c r="V193" s="109">
        <v>1451</v>
      </c>
      <c r="W193" s="109">
        <v>2140</v>
      </c>
      <c r="X193" s="109">
        <v>1696</v>
      </c>
      <c r="Y193" s="109">
        <v>2908</v>
      </c>
      <c r="Z193" s="109">
        <v>1365</v>
      </c>
      <c r="AA193" s="109">
        <v>4552</v>
      </c>
      <c r="AB193" s="109">
        <v>1946</v>
      </c>
      <c r="AC193" s="109">
        <v>2091</v>
      </c>
      <c r="AD193" s="109">
        <v>1687.3110020576469</v>
      </c>
      <c r="AE193" s="109">
        <v>573</v>
      </c>
      <c r="AF193" s="109">
        <v>558.00000000000011</v>
      </c>
      <c r="AG193" s="109">
        <v>398</v>
      </c>
      <c r="AH193" s="109">
        <v>241</v>
      </c>
      <c r="AI193" s="109"/>
      <c r="AJ193" s="109">
        <v>623</v>
      </c>
      <c r="AK193" s="109">
        <v>500</v>
      </c>
      <c r="AL193" s="109">
        <f>SUMIF(結果貼付!$A:$A,コンシューマー!$B193,結果貼付!$D:$D)</f>
        <v>582</v>
      </c>
      <c r="AM193" s="109">
        <f t="shared" si="173"/>
        <v>1247.1428571428571</v>
      </c>
      <c r="AN193" s="47">
        <f>AM193 - _xlfn.XLOOKUP(B193, コマーシャル!$B:$B, コマーシャル!$AJ:$AJ, 0)</f>
        <v>1164.6428571428571</v>
      </c>
      <c r="AO193" s="45">
        <v>565.42329118332827</v>
      </c>
      <c r="AP193" s="42">
        <f>IF(AP$6="",AO193*AP$4,AO193*AP$6)</f>
        <v>678.50794941999391</v>
      </c>
      <c r="AQ193" s="42">
        <f t="shared" si="178"/>
        <v>575.00467806961683</v>
      </c>
      <c r="AR193" s="42">
        <f t="shared" si="179"/>
        <v>563.64264960247112</v>
      </c>
      <c r="AS193" s="42">
        <f t="shared" si="180"/>
        <v>488.27874496805401</v>
      </c>
      <c r="AT193" s="42">
        <f t="shared" ref="AT193:AT195" si="182">IF(AT$6="",AS193*AT$4,AS193*AT$6)</f>
        <v>483.88070365939052</v>
      </c>
      <c r="AU193" s="11" t="s">
        <v>433</v>
      </c>
    </row>
    <row r="194" spans="1:47" outlineLevel="1">
      <c r="A194" s="105" t="str">
        <f>IFERROR(IF(MATCH($B194,全体!G:G,0),"Y"),"-")</f>
        <v>Y</v>
      </c>
      <c r="B194" s="3" t="s">
        <v>275</v>
      </c>
      <c r="C194" s="41"/>
      <c r="D194" s="56"/>
      <c r="E194" s="56"/>
      <c r="F194" s="56"/>
      <c r="G194" s="56"/>
      <c r="H194" s="56"/>
      <c r="I194" s="56"/>
      <c r="J194" s="56"/>
      <c r="K194" s="56"/>
      <c r="L194" s="56"/>
      <c r="M194" s="56"/>
      <c r="N194" s="56"/>
      <c r="O194" s="56"/>
      <c r="P194" s="56">
        <v>0</v>
      </c>
      <c r="Q194" s="41">
        <v>5</v>
      </c>
      <c r="R194" s="41">
        <v>542</v>
      </c>
      <c r="S194" s="41">
        <v>827</v>
      </c>
      <c r="T194" s="41">
        <v>1103</v>
      </c>
      <c r="U194" s="43">
        <v>1388</v>
      </c>
      <c r="V194" s="43">
        <v>2185</v>
      </c>
      <c r="W194" s="43">
        <v>1961</v>
      </c>
      <c r="X194" s="43">
        <v>2219</v>
      </c>
      <c r="Y194" s="43">
        <v>1385</v>
      </c>
      <c r="Z194" s="43">
        <v>1081</v>
      </c>
      <c r="AA194" s="43">
        <v>1040</v>
      </c>
      <c r="AB194" s="43">
        <v>905</v>
      </c>
      <c r="AC194" s="43">
        <v>1163</v>
      </c>
      <c r="AD194" s="43">
        <v>1709</v>
      </c>
      <c r="AE194" s="43">
        <v>1386</v>
      </c>
      <c r="AF194" s="43">
        <v>2027</v>
      </c>
      <c r="AG194" s="43">
        <v>1323</v>
      </c>
      <c r="AH194" s="43">
        <v>774</v>
      </c>
      <c r="AI194" s="43"/>
      <c r="AJ194" s="43">
        <v>714</v>
      </c>
      <c r="AK194" s="43">
        <v>319</v>
      </c>
      <c r="AL194" s="43">
        <f>SUMIF(結果貼付!$A:$A,コンシューマー!$B194,結果貼付!$D:$D)</f>
        <v>108</v>
      </c>
      <c r="AM194" s="47">
        <f t="shared" si="173"/>
        <v>231.42857142857144</v>
      </c>
      <c r="AN194" s="47">
        <f>AM194 - _xlfn.XLOOKUP(B194, コマーシャル!$B:$B, コマーシャル!$AJ:$AJ, 0)</f>
        <v>223.92857142857144</v>
      </c>
      <c r="AO194" s="45">
        <v>1561.2</v>
      </c>
      <c r="AP194" s="45">
        <v>2511</v>
      </c>
      <c r="AQ194" s="42">
        <f t="shared" si="178"/>
        <v>2127.9584828254951</v>
      </c>
      <c r="AR194" s="42">
        <f t="shared" si="179"/>
        <v>2085.9102599485323</v>
      </c>
      <c r="AS194" s="42">
        <f t="shared" si="180"/>
        <v>1807.0059896318949</v>
      </c>
      <c r="AT194" s="42">
        <f t="shared" si="182"/>
        <v>1790.7298623801887</v>
      </c>
    </row>
    <row r="195" spans="1:47" outlineLevel="1">
      <c r="A195" s="105" t="str">
        <f>IFERROR(IF(MATCH($B195,全体!G:G,0),"Y"),"-")</f>
        <v>Y</v>
      </c>
      <c r="B195" s="3" t="s">
        <v>277</v>
      </c>
      <c r="C195" s="41"/>
      <c r="D195" s="56"/>
      <c r="E195" s="56"/>
      <c r="F195" s="56"/>
      <c r="G195" s="56"/>
      <c r="H195" s="56"/>
      <c r="I195" s="56"/>
      <c r="J195" s="56"/>
      <c r="K195" s="56"/>
      <c r="L195" s="56"/>
      <c r="M195" s="56"/>
      <c r="N195" s="56"/>
      <c r="O195" s="56"/>
      <c r="P195" s="56">
        <v>0</v>
      </c>
      <c r="Q195" s="41">
        <v>0</v>
      </c>
      <c r="R195" s="41">
        <v>459</v>
      </c>
      <c r="S195" s="41">
        <v>845</v>
      </c>
      <c r="T195" s="41">
        <v>1907</v>
      </c>
      <c r="U195" s="43">
        <v>1349</v>
      </c>
      <c r="V195" s="43">
        <v>2116</v>
      </c>
      <c r="W195" s="43">
        <v>2693</v>
      </c>
      <c r="X195" s="43">
        <v>1949</v>
      </c>
      <c r="Y195" s="43">
        <v>1224</v>
      </c>
      <c r="Z195" s="43">
        <v>847</v>
      </c>
      <c r="AA195" s="43">
        <v>765</v>
      </c>
      <c r="AB195" s="43">
        <v>713</v>
      </c>
      <c r="AC195" s="43">
        <v>822</v>
      </c>
      <c r="AD195" s="43">
        <v>1006</v>
      </c>
      <c r="AE195" s="43">
        <v>808</v>
      </c>
      <c r="AF195" s="43">
        <v>1253</v>
      </c>
      <c r="AG195" s="43">
        <v>817</v>
      </c>
      <c r="AH195" s="43">
        <v>621</v>
      </c>
      <c r="AI195" s="43"/>
      <c r="AJ195" s="43">
        <v>1471</v>
      </c>
      <c r="AK195" s="43">
        <v>2356</v>
      </c>
      <c r="AL195" s="43">
        <f>SUMIF(結果貼付!$A:$A,コンシューマー!$B195,結果貼付!$D:$D)</f>
        <v>867</v>
      </c>
      <c r="AM195" s="47">
        <f t="shared" si="173"/>
        <v>1857.8571428571429</v>
      </c>
      <c r="AN195" s="47">
        <f>AM195 - _xlfn.XLOOKUP(B195, コマーシャル!$B:$B, コマーシャル!$AJ:$AJ, 0)</f>
        <v>1850.3571428571429</v>
      </c>
      <c r="AO195" s="45">
        <v>1561.2</v>
      </c>
      <c r="AP195" s="45">
        <v>1237</v>
      </c>
      <c r="AQ195" s="42">
        <f t="shared" si="178"/>
        <v>1048.3013314437026</v>
      </c>
      <c r="AR195" s="42">
        <f t="shared" si="179"/>
        <v>1027.5870137619811</v>
      </c>
      <c r="AS195" s="42">
        <f t="shared" si="180"/>
        <v>890.18972886286497</v>
      </c>
      <c r="AT195" s="42">
        <f t="shared" si="182"/>
        <v>882.17158094953936</v>
      </c>
    </row>
    <row r="196" spans="1:47" outlineLevel="1">
      <c r="A196" s="105"/>
      <c r="B196" s="3" t="s">
        <v>278</v>
      </c>
      <c r="C196" s="41"/>
      <c r="D196" s="56"/>
      <c r="E196" s="56"/>
      <c r="F196" s="56"/>
      <c r="G196" s="56"/>
      <c r="H196" s="56"/>
      <c r="I196" s="56"/>
      <c r="J196" s="56"/>
      <c r="K196" s="56"/>
      <c r="L196" s="56"/>
      <c r="M196" s="56"/>
      <c r="N196" s="56"/>
      <c r="O196" s="56"/>
      <c r="P196" s="56"/>
      <c r="Q196" s="41"/>
      <c r="R196" s="41"/>
      <c r="S196" s="41"/>
      <c r="T196" s="41"/>
      <c r="U196" s="43"/>
      <c r="V196" s="43"/>
      <c r="W196" s="43"/>
      <c r="X196" s="43"/>
      <c r="Y196" s="43"/>
      <c r="Z196" s="43"/>
      <c r="AA196" s="43"/>
      <c r="AB196" s="43">
        <v>0</v>
      </c>
      <c r="AC196" s="43"/>
      <c r="AD196" s="43"/>
      <c r="AE196" s="43">
        <v>0</v>
      </c>
      <c r="AF196" s="43">
        <v>0</v>
      </c>
      <c r="AG196" s="43">
        <v>0</v>
      </c>
      <c r="AH196" s="43">
        <v>0</v>
      </c>
      <c r="AI196" s="43"/>
      <c r="AJ196" s="43">
        <v>0</v>
      </c>
      <c r="AK196" s="43">
        <v>0</v>
      </c>
      <c r="AL196" s="43"/>
      <c r="AM196" s="47">
        <v>0</v>
      </c>
      <c r="AN196" s="47">
        <v>0</v>
      </c>
      <c r="AO196" s="46"/>
      <c r="AP196" s="330"/>
      <c r="AQ196" s="330"/>
      <c r="AR196" s="330"/>
      <c r="AS196" s="330"/>
      <c r="AT196" s="475">
        <v>300</v>
      </c>
    </row>
    <row r="197" spans="1:47" outlineLevel="1">
      <c r="A197" s="105"/>
      <c r="B197" s="3" t="s">
        <v>280</v>
      </c>
      <c r="C197" s="41"/>
      <c r="D197" s="56"/>
      <c r="E197" s="56"/>
      <c r="F197" s="56"/>
      <c r="G197" s="56"/>
      <c r="H197" s="56"/>
      <c r="I197" s="56"/>
      <c r="J197" s="56"/>
      <c r="K197" s="56"/>
      <c r="L197" s="56"/>
      <c r="M197" s="56"/>
      <c r="N197" s="56"/>
      <c r="O197" s="56"/>
      <c r="P197" s="56"/>
      <c r="Q197" s="41"/>
      <c r="R197" s="41"/>
      <c r="S197" s="41"/>
      <c r="T197" s="41"/>
      <c r="U197" s="43"/>
      <c r="V197" s="43"/>
      <c r="W197" s="43"/>
      <c r="X197" s="43"/>
      <c r="Y197" s="43"/>
      <c r="Z197" s="43"/>
      <c r="AA197" s="43"/>
      <c r="AB197" s="43">
        <v>0</v>
      </c>
      <c r="AC197" s="43"/>
      <c r="AD197" s="43"/>
      <c r="AE197" s="43">
        <v>0</v>
      </c>
      <c r="AF197" s="43">
        <v>0</v>
      </c>
      <c r="AG197" s="43">
        <v>0</v>
      </c>
      <c r="AH197" s="43">
        <v>0</v>
      </c>
      <c r="AI197" s="43"/>
      <c r="AJ197" s="43">
        <v>0</v>
      </c>
      <c r="AK197" s="43">
        <v>0</v>
      </c>
      <c r="AL197" s="43"/>
      <c r="AM197" s="47">
        <v>0</v>
      </c>
      <c r="AN197" s="47">
        <v>0</v>
      </c>
      <c r="AO197" s="46"/>
      <c r="AP197" s="330"/>
      <c r="AQ197" s="330"/>
      <c r="AR197" s="330"/>
      <c r="AS197" s="330"/>
      <c r="AT197" s="475">
        <v>150</v>
      </c>
    </row>
    <row r="198" spans="1:47" outlineLevel="1">
      <c r="A198" s="105" t="str">
        <f>IFERROR(IF(MATCH($B198,全体!G:G,0),"Y"),"-")</f>
        <v>Y</v>
      </c>
      <c r="B198" s="3" t="s">
        <v>281</v>
      </c>
      <c r="C198" s="41"/>
      <c r="D198" s="43">
        <v>592</v>
      </c>
      <c r="E198" s="43">
        <v>631</v>
      </c>
      <c r="F198" s="43">
        <v>590</v>
      </c>
      <c r="G198" s="43">
        <v>680</v>
      </c>
      <c r="H198" s="43">
        <v>1000</v>
      </c>
      <c r="I198" s="43">
        <v>716</v>
      </c>
      <c r="J198" s="43">
        <v>719</v>
      </c>
      <c r="K198" s="43">
        <v>560</v>
      </c>
      <c r="L198" s="43">
        <v>420</v>
      </c>
      <c r="M198" s="43">
        <v>391</v>
      </c>
      <c r="N198" s="43">
        <v>164</v>
      </c>
      <c r="O198" s="43">
        <v>242</v>
      </c>
      <c r="P198" s="43">
        <v>134</v>
      </c>
      <c r="Q198" s="43">
        <v>233</v>
      </c>
      <c r="R198" s="43">
        <v>296</v>
      </c>
      <c r="S198" s="43">
        <v>331</v>
      </c>
      <c r="T198" s="43">
        <v>348</v>
      </c>
      <c r="U198" s="43">
        <v>516</v>
      </c>
      <c r="V198" s="43">
        <v>459</v>
      </c>
      <c r="W198" s="43">
        <v>659</v>
      </c>
      <c r="X198" s="43">
        <v>247</v>
      </c>
      <c r="Y198" s="43">
        <v>149</v>
      </c>
      <c r="Z198" s="43">
        <v>234</v>
      </c>
      <c r="AA198" s="43">
        <v>218</v>
      </c>
      <c r="AB198" s="43">
        <v>134</v>
      </c>
      <c r="AC198" s="43">
        <v>60</v>
      </c>
      <c r="AD198" s="43"/>
      <c r="AE198" s="43">
        <v>34</v>
      </c>
      <c r="AF198" s="43">
        <v>24</v>
      </c>
      <c r="AG198" s="43">
        <v>19</v>
      </c>
      <c r="AH198" s="43">
        <v>5</v>
      </c>
      <c r="AI198" s="43"/>
      <c r="AJ198" s="43">
        <v>13</v>
      </c>
      <c r="AK198" s="43">
        <v>4</v>
      </c>
      <c r="AL198" s="43">
        <f>SUMIF(結果貼付!$A:$A,コンシューマー!$B198,結果貼付!$D:$D)</f>
        <v>30</v>
      </c>
      <c r="AM198" s="47">
        <f>(AL198/AM$2)*AM$1</f>
        <v>64.285714285714278</v>
      </c>
      <c r="AN198" s="47">
        <f>AM198 - _xlfn.XLOOKUP(B198, コマーシャル!$B:$B, コマーシャル!$AJ:$AJ, 0)</f>
        <v>-14.464285714285722</v>
      </c>
      <c r="AO198" s="44">
        <v>5.0039999999999996</v>
      </c>
      <c r="AP198" s="44">
        <v>5</v>
      </c>
      <c r="AQ198" s="44">
        <v>5</v>
      </c>
      <c r="AR198" s="44">
        <v>5</v>
      </c>
      <c r="AS198" s="44">
        <v>5</v>
      </c>
      <c r="AT198" s="44">
        <v>5</v>
      </c>
    </row>
    <row r="199" spans="1:47" outlineLevel="1">
      <c r="A199" s="105" t="str">
        <f>IFERROR(IF(MATCH($B199,全体!G:G,0),"Y"),"-")</f>
        <v>-</v>
      </c>
      <c r="B199" s="3" t="s">
        <v>435</v>
      </c>
      <c r="C199" s="41" t="s">
        <v>436</v>
      </c>
      <c r="D199" s="43">
        <v>543</v>
      </c>
      <c r="E199" s="43">
        <v>548</v>
      </c>
      <c r="F199" s="43">
        <v>457</v>
      </c>
      <c r="G199" s="43">
        <v>669</v>
      </c>
      <c r="H199" s="43">
        <v>1073</v>
      </c>
      <c r="I199" s="43">
        <v>1161</v>
      </c>
      <c r="J199" s="43">
        <v>812</v>
      </c>
      <c r="K199" s="43">
        <v>430</v>
      </c>
      <c r="L199" s="43">
        <v>193</v>
      </c>
      <c r="M199" s="43">
        <v>33</v>
      </c>
      <c r="N199" s="43">
        <v>7</v>
      </c>
      <c r="O199" s="43">
        <v>1</v>
      </c>
      <c r="P199" s="43">
        <v>-1</v>
      </c>
      <c r="Q199" s="43">
        <v>5</v>
      </c>
      <c r="R199" s="43">
        <v>0</v>
      </c>
      <c r="S199" s="43">
        <v>0</v>
      </c>
      <c r="T199" s="43">
        <v>0</v>
      </c>
      <c r="U199" s="43">
        <v>0</v>
      </c>
      <c r="V199" s="43">
        <v>0</v>
      </c>
      <c r="W199" s="43">
        <v>0</v>
      </c>
      <c r="X199" s="43">
        <v>0</v>
      </c>
      <c r="Y199" s="43">
        <v>0</v>
      </c>
      <c r="Z199" s="43">
        <v>0</v>
      </c>
      <c r="AA199" s="43">
        <v>0</v>
      </c>
      <c r="AB199" s="43">
        <v>0</v>
      </c>
      <c r="AC199" s="43">
        <v>0</v>
      </c>
      <c r="AD199" s="43"/>
      <c r="AE199" s="43">
        <v>0</v>
      </c>
      <c r="AF199" s="43">
        <v>0</v>
      </c>
      <c r="AG199" s="43">
        <v>0</v>
      </c>
      <c r="AH199" s="43">
        <v>0</v>
      </c>
      <c r="AI199" s="43"/>
      <c r="AJ199" s="43">
        <v>0</v>
      </c>
      <c r="AK199" s="43">
        <v>0</v>
      </c>
      <c r="AL199" s="43">
        <f>SUMIF(結果貼付!$A:$A,コンシューマー!$B199,結果貼付!$D:$D)</f>
        <v>0</v>
      </c>
      <c r="AM199" s="47">
        <f>(AL199/AM$2)*AM$1</f>
        <v>0</v>
      </c>
      <c r="AN199" s="47">
        <f>AM199 - _xlfn.XLOOKUP(B199, コマーシャル!$B:$B, コマーシャル!$AJ:$AJ, 0)</f>
        <v>0</v>
      </c>
      <c r="AO199" s="330"/>
      <c r="AP199" s="330"/>
      <c r="AQ199" s="330"/>
      <c r="AR199" s="330"/>
      <c r="AS199" s="330"/>
      <c r="AT199" s="330"/>
    </row>
    <row r="200" spans="1:47" outlineLevel="1">
      <c r="A200" s="105" t="str">
        <f>IFERROR(IF(MATCH($B200,全体!G:G,0),"Y"),"-")</f>
        <v>Y</v>
      </c>
      <c r="B200" s="3" t="s">
        <v>283</v>
      </c>
      <c r="C200" s="41"/>
      <c r="D200" s="43">
        <v>33</v>
      </c>
      <c r="E200" s="43">
        <v>33</v>
      </c>
      <c r="F200" s="43">
        <v>35</v>
      </c>
      <c r="G200" s="43">
        <v>48</v>
      </c>
      <c r="H200" s="43">
        <v>60</v>
      </c>
      <c r="I200" s="43">
        <v>69</v>
      </c>
      <c r="J200" s="43">
        <v>21</v>
      </c>
      <c r="K200" s="43">
        <v>47</v>
      </c>
      <c r="L200" s="43">
        <v>43</v>
      </c>
      <c r="M200" s="43">
        <v>42</v>
      </c>
      <c r="N200" s="43">
        <v>35</v>
      </c>
      <c r="O200" s="43">
        <v>48</v>
      </c>
      <c r="P200" s="43">
        <v>36</v>
      </c>
      <c r="Q200" s="43">
        <v>25</v>
      </c>
      <c r="R200" s="43">
        <v>26</v>
      </c>
      <c r="S200" s="43">
        <v>0</v>
      </c>
      <c r="T200" s="43">
        <v>1</v>
      </c>
      <c r="U200" s="43">
        <v>0</v>
      </c>
      <c r="V200" s="43">
        <v>0</v>
      </c>
      <c r="W200" s="43">
        <v>0</v>
      </c>
      <c r="X200" s="43">
        <v>0</v>
      </c>
      <c r="Y200" s="43">
        <v>0</v>
      </c>
      <c r="Z200" s="43">
        <v>0</v>
      </c>
      <c r="AA200" s="43">
        <v>0</v>
      </c>
      <c r="AB200" s="43">
        <v>0</v>
      </c>
      <c r="AC200" s="43">
        <v>0</v>
      </c>
      <c r="AD200" s="43"/>
      <c r="AE200" s="43">
        <v>0</v>
      </c>
      <c r="AF200" s="43">
        <v>0</v>
      </c>
      <c r="AG200" s="43">
        <v>0</v>
      </c>
      <c r="AH200" s="43">
        <v>0</v>
      </c>
      <c r="AI200" s="43"/>
      <c r="AJ200" s="43">
        <v>0</v>
      </c>
      <c r="AK200" s="43">
        <v>0</v>
      </c>
      <c r="AL200" s="43">
        <f>SUMIF(結果貼付!$A:$A,コンシューマー!$B200,結果貼付!$D:$D)</f>
        <v>0</v>
      </c>
      <c r="AM200" s="47">
        <f>(AL200/AM$2)*AM$1</f>
        <v>0</v>
      </c>
      <c r="AN200" s="47">
        <f>AM200 - _xlfn.XLOOKUP(B200, コマーシャル!$B:$B, コマーシャル!$AJ:$AJ, 0)</f>
        <v>0</v>
      </c>
      <c r="AO200" s="56"/>
      <c r="AP200" s="56"/>
      <c r="AQ200" s="56"/>
      <c r="AR200" s="56"/>
      <c r="AS200" s="56"/>
      <c r="AT200" s="56"/>
      <c r="AU200" s="11" t="s">
        <v>8</v>
      </c>
    </row>
    <row r="201" spans="1:47" ht="19.5" outlineLevel="1" thickBot="1">
      <c r="A201" s="105" t="str">
        <f>IFERROR(IF(MATCH($B201,全体!G:G,0),"Y"),"-")</f>
        <v>-</v>
      </c>
      <c r="B201" s="15" t="s">
        <v>437</v>
      </c>
      <c r="C201" s="52"/>
      <c r="D201" s="89">
        <v>3</v>
      </c>
      <c r="E201" s="89">
        <v>7</v>
      </c>
      <c r="F201" s="89">
        <v>9</v>
      </c>
      <c r="G201" s="89">
        <v>16</v>
      </c>
      <c r="H201" s="89">
        <v>47</v>
      </c>
      <c r="I201" s="89">
        <v>21</v>
      </c>
      <c r="J201" s="89">
        <v>15</v>
      </c>
      <c r="K201" s="89">
        <v>10</v>
      </c>
      <c r="L201" s="89">
        <v>0</v>
      </c>
      <c r="M201" s="89">
        <v>1</v>
      </c>
      <c r="N201" s="89">
        <v>0</v>
      </c>
      <c r="O201" s="89">
        <v>0</v>
      </c>
      <c r="P201" s="89">
        <v>0</v>
      </c>
      <c r="Q201" s="89">
        <v>0</v>
      </c>
      <c r="R201" s="89">
        <v>0</v>
      </c>
      <c r="S201" s="89">
        <v>0</v>
      </c>
      <c r="T201" s="89">
        <v>0</v>
      </c>
      <c r="U201" s="89">
        <v>0</v>
      </c>
      <c r="V201" s="89">
        <v>0</v>
      </c>
      <c r="W201" s="89">
        <v>0</v>
      </c>
      <c r="X201" s="89">
        <v>0</v>
      </c>
      <c r="Y201" s="89">
        <v>0</v>
      </c>
      <c r="Z201" s="89">
        <v>0</v>
      </c>
      <c r="AA201" s="89">
        <v>0</v>
      </c>
      <c r="AB201" s="89">
        <v>0</v>
      </c>
      <c r="AC201" s="89">
        <v>0</v>
      </c>
      <c r="AD201" s="89"/>
      <c r="AE201" s="89">
        <v>0</v>
      </c>
      <c r="AF201" s="89">
        <v>0</v>
      </c>
      <c r="AG201" s="89">
        <v>0</v>
      </c>
      <c r="AH201" s="89">
        <v>0</v>
      </c>
      <c r="AI201" s="89"/>
      <c r="AJ201" s="89">
        <v>0</v>
      </c>
      <c r="AK201" s="89">
        <v>0</v>
      </c>
      <c r="AL201" s="89">
        <f>SUMIF(結果貼付!$A:$A,コンシューマー!$B201,結果貼付!$D:$D)</f>
        <v>0</v>
      </c>
      <c r="AM201" s="89">
        <f>(AL201/AM$2)*AM$1</f>
        <v>0</v>
      </c>
      <c r="AN201" s="89">
        <f>AM201 - _xlfn.XLOOKUP(B201, コマーシャル!$B:$B, コマーシャル!$AJ:$AJ, 0)</f>
        <v>0</v>
      </c>
      <c r="AO201" s="331"/>
      <c r="AP201" s="331"/>
      <c r="AQ201" s="331"/>
      <c r="AR201" s="331"/>
      <c r="AS201" s="331"/>
      <c r="AT201" s="331"/>
      <c r="AU201" s="11" t="s">
        <v>438</v>
      </c>
    </row>
    <row r="202" spans="1:47" ht="19.5" thickTop="1">
      <c r="A202" s="60"/>
      <c r="B202" s="2" t="s">
        <v>285</v>
      </c>
      <c r="C202" s="53"/>
      <c r="D202" s="116">
        <v>18867</v>
      </c>
      <c r="E202" s="116">
        <v>16358</v>
      </c>
      <c r="F202" s="116">
        <v>13178</v>
      </c>
      <c r="G202" s="116">
        <v>15089</v>
      </c>
      <c r="H202" s="116">
        <v>19703</v>
      </c>
      <c r="I202" s="116">
        <v>21007</v>
      </c>
      <c r="J202" s="116">
        <v>16207</v>
      </c>
      <c r="K202" s="116">
        <v>17425</v>
      </c>
      <c r="L202" s="116">
        <v>16864</v>
      </c>
      <c r="M202" s="116">
        <v>14668</v>
      </c>
      <c r="N202" s="49">
        <f t="shared" ref="N202:AT202" si="183">SUM(N151:N201)</f>
        <v>16799</v>
      </c>
      <c r="O202" s="49">
        <f t="shared" si="183"/>
        <v>20871</v>
      </c>
      <c r="P202" s="49">
        <f t="shared" si="183"/>
        <v>12742</v>
      </c>
      <c r="Q202" s="49">
        <f t="shared" si="183"/>
        <v>13646</v>
      </c>
      <c r="R202" s="49">
        <f t="shared" si="183"/>
        <v>16019</v>
      </c>
      <c r="S202" s="49">
        <f t="shared" si="183"/>
        <v>15338</v>
      </c>
      <c r="T202" s="49">
        <f t="shared" si="183"/>
        <v>25178</v>
      </c>
      <c r="U202" s="49">
        <f t="shared" si="183"/>
        <v>22795</v>
      </c>
      <c r="V202" s="49">
        <f t="shared" si="183"/>
        <v>25339</v>
      </c>
      <c r="W202" s="49">
        <f t="shared" si="183"/>
        <v>31620</v>
      </c>
      <c r="X202" s="49">
        <f t="shared" si="183"/>
        <v>21630</v>
      </c>
      <c r="Y202" s="49">
        <f t="shared" si="183"/>
        <v>17755</v>
      </c>
      <c r="Z202" s="49">
        <f t="shared" si="183"/>
        <v>17175</v>
      </c>
      <c r="AA202" s="49">
        <f t="shared" si="183"/>
        <v>24184</v>
      </c>
      <c r="AB202" s="49">
        <f t="shared" si="183"/>
        <v>17302</v>
      </c>
      <c r="AC202" s="49">
        <f t="shared" si="183"/>
        <v>15699</v>
      </c>
      <c r="AD202" s="49">
        <f t="shared" si="183"/>
        <v>21604.151536579331</v>
      </c>
      <c r="AE202" s="49">
        <f t="shared" si="183"/>
        <v>13166</v>
      </c>
      <c r="AF202" s="49">
        <f t="shared" si="183"/>
        <v>22493</v>
      </c>
      <c r="AG202" s="49">
        <f t="shared" si="183"/>
        <v>13722</v>
      </c>
      <c r="AH202" s="49">
        <f t="shared" si="183"/>
        <v>7066</v>
      </c>
      <c r="AI202" s="49">
        <f t="shared" si="183"/>
        <v>0</v>
      </c>
      <c r="AJ202" s="49">
        <f t="shared" si="183"/>
        <v>9213</v>
      </c>
      <c r="AK202" s="49">
        <f t="shared" si="183"/>
        <v>11431</v>
      </c>
      <c r="AL202" s="49">
        <f t="shared" si="183"/>
        <v>4679</v>
      </c>
      <c r="AM202" s="49">
        <f t="shared" si="183"/>
        <v>10026.428571428571</v>
      </c>
      <c r="AN202" s="49">
        <f t="shared" si="183"/>
        <v>9148.9285714285706</v>
      </c>
      <c r="AO202" s="49">
        <f t="shared" si="183"/>
        <v>11193.990462684049</v>
      </c>
      <c r="AP202" s="49">
        <f t="shared" si="183"/>
        <v>13301.022711253463</v>
      </c>
      <c r="AQ202" s="49">
        <f t="shared" si="183"/>
        <v>11278.203627466904</v>
      </c>
      <c r="AR202" s="49">
        <f t="shared" si="183"/>
        <v>11744.947892690758</v>
      </c>
      <c r="AS202" s="49">
        <f t="shared" si="183"/>
        <v>10338.075836103573</v>
      </c>
      <c r="AT202" s="49">
        <f t="shared" si="183"/>
        <v>10527.433379775979</v>
      </c>
    </row>
    <row r="203" spans="1:47">
      <c r="A203" s="60"/>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11"/>
      <c r="AO203" s="60"/>
      <c r="AP203" s="60"/>
      <c r="AQ203" s="60"/>
      <c r="AR203" s="60"/>
      <c r="AS203" s="60"/>
      <c r="AT203" s="60"/>
    </row>
    <row r="204" spans="1:47">
      <c r="AN204" s="72"/>
    </row>
  </sheetData>
  <sheetProtection selectLockedCells="1" selectUnlockedCells="1"/>
  <phoneticPr fontId="3"/>
  <conditionalFormatting sqref="B108:B112">
    <cfRule type="containsErrors" dxfId="47" priority="1">
      <formula>ISERROR(B108)</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9E146-2EFE-439E-85AB-BE14B8CCD572}">
  <sheetPr codeName="Sheet4"/>
  <dimension ref="A1:AR168"/>
  <sheetViews>
    <sheetView zoomScale="85" zoomScaleNormal="85" workbookViewId="0">
      <pane xSplit="2" ySplit="17" topLeftCell="Z18" activePane="bottomRight" state="frozen"/>
      <selection pane="bottomRight" activeCell="AM32" sqref="AM32"/>
      <selection pane="bottomLeft" activeCell="L3" sqref="L3"/>
      <selection pane="topRight" activeCell="L3" sqref="L3"/>
    </sheetView>
  </sheetViews>
  <sheetFormatPr defaultColWidth="9" defaultRowHeight="18.75" outlineLevelRow="1"/>
  <cols>
    <col min="1" max="1" width="33.875" style="11" bestFit="1" customWidth="1"/>
    <col min="2" max="2" width="16.75" style="1" bestFit="1" customWidth="1"/>
    <col min="3" max="3" width="9" style="11"/>
    <col min="4" max="43" width="11.375" style="18" customWidth="1"/>
    <col min="44" max="44" width="72.875" style="11" customWidth="1"/>
    <col min="45" max="16384" width="9" style="11"/>
  </cols>
  <sheetData>
    <row r="1" spans="1:43">
      <c r="Y1" s="65"/>
      <c r="Z1" s="65"/>
      <c r="AA1" s="65"/>
      <c r="AB1" s="65"/>
      <c r="AC1" s="65"/>
      <c r="AD1" s="65"/>
      <c r="AE1" s="65"/>
      <c r="AF1" s="65"/>
      <c r="AG1" s="65"/>
      <c r="AH1" s="65"/>
      <c r="AI1" s="65" t="s">
        <v>6</v>
      </c>
      <c r="AJ1" s="32">
        <v>30</v>
      </c>
    </row>
    <row r="2" spans="1:43">
      <c r="AI2" s="65"/>
      <c r="AJ2" s="80">
        <f>結果貼付!F3</f>
        <v>8</v>
      </c>
      <c r="AK2" s="99"/>
      <c r="AL2" s="99"/>
      <c r="AM2" s="99"/>
      <c r="AN2" s="99"/>
      <c r="AO2" s="99"/>
      <c r="AP2" s="99"/>
      <c r="AQ2" s="99"/>
    </row>
    <row r="3" spans="1:43">
      <c r="A3" s="30" t="s">
        <v>8</v>
      </c>
      <c r="D3" s="33" t="s">
        <v>9</v>
      </c>
      <c r="E3" s="33" t="s">
        <v>9</v>
      </c>
      <c r="F3" s="33" t="s">
        <v>9</v>
      </c>
      <c r="G3" s="33" t="s">
        <v>9</v>
      </c>
      <c r="H3" s="33" t="s">
        <v>9</v>
      </c>
      <c r="I3" s="33" t="s">
        <v>9</v>
      </c>
      <c r="J3" s="33" t="s">
        <v>9</v>
      </c>
      <c r="K3" s="33" t="s">
        <v>9</v>
      </c>
      <c r="L3" s="33" t="s">
        <v>9</v>
      </c>
      <c r="M3" s="33" t="s">
        <v>9</v>
      </c>
      <c r="N3" s="33" t="s">
        <v>9</v>
      </c>
      <c r="O3" s="33" t="s">
        <v>9</v>
      </c>
      <c r="P3" s="33" t="s">
        <v>9</v>
      </c>
      <c r="Q3" s="33" t="s">
        <v>9</v>
      </c>
      <c r="R3" s="33" t="s">
        <v>9</v>
      </c>
      <c r="S3" s="33"/>
      <c r="T3" s="33"/>
      <c r="U3" s="33"/>
      <c r="V3" s="33"/>
      <c r="W3" s="33"/>
      <c r="X3" s="33"/>
      <c r="Y3" s="33"/>
      <c r="Z3" s="33"/>
      <c r="AA3" s="33"/>
      <c r="AB3" s="33"/>
      <c r="AC3" s="33"/>
      <c r="AD3" s="33"/>
      <c r="AE3" s="33"/>
      <c r="AF3" s="33"/>
      <c r="AG3" s="33"/>
      <c r="AH3" s="33"/>
      <c r="AI3" s="32" t="s">
        <v>9</v>
      </c>
      <c r="AJ3" s="33" t="s">
        <v>10</v>
      </c>
      <c r="AK3" s="34" t="s">
        <v>11</v>
      </c>
      <c r="AL3" s="34" t="s">
        <v>11</v>
      </c>
      <c r="AM3" s="34" t="s">
        <v>11</v>
      </c>
      <c r="AN3" s="34" t="s">
        <v>11</v>
      </c>
      <c r="AO3" s="34" t="s">
        <v>11</v>
      </c>
      <c r="AP3" s="34" t="s">
        <v>11</v>
      </c>
      <c r="AQ3" s="34" t="s">
        <v>11</v>
      </c>
    </row>
    <row r="4" spans="1:43">
      <c r="A4" s="37" t="s">
        <v>12</v>
      </c>
      <c r="B4" s="1" t="s">
        <v>13</v>
      </c>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row>
    <row r="5" spans="1:43">
      <c r="A5" s="35" t="s">
        <v>14</v>
      </c>
      <c r="B5" s="1" t="s">
        <v>15</v>
      </c>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row>
    <row r="6" spans="1:43">
      <c r="A6" s="38" t="s">
        <v>16</v>
      </c>
      <c r="B6" s="1" t="s">
        <v>17</v>
      </c>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99"/>
      <c r="AK6" s="99"/>
      <c r="AL6" s="99"/>
      <c r="AM6" s="99"/>
      <c r="AN6" s="99"/>
      <c r="AO6" s="99"/>
      <c r="AP6" s="99"/>
      <c r="AQ6" s="99"/>
    </row>
    <row r="7" spans="1:43">
      <c r="B7" s="1" t="s">
        <v>18</v>
      </c>
      <c r="D7" s="98">
        <f>D62</f>
        <v>572</v>
      </c>
      <c r="E7" s="98">
        <f>E62</f>
        <v>535</v>
      </c>
      <c r="F7" s="98">
        <f>F62</f>
        <v>427</v>
      </c>
      <c r="G7" s="98">
        <f>G62</f>
        <v>534</v>
      </c>
      <c r="H7" s="98">
        <f>H62</f>
        <v>456</v>
      </c>
      <c r="I7" s="98">
        <v>559</v>
      </c>
      <c r="J7" s="98">
        <v>1186</v>
      </c>
      <c r="K7" s="98">
        <v>1427</v>
      </c>
      <c r="L7" s="98">
        <v>855</v>
      </c>
      <c r="M7" s="98">
        <v>869</v>
      </c>
      <c r="N7" s="98">
        <v>1038</v>
      </c>
      <c r="O7" s="98">
        <v>1157</v>
      </c>
      <c r="P7" s="98">
        <v>392</v>
      </c>
      <c r="Q7" s="98">
        <v>616</v>
      </c>
      <c r="R7" s="98">
        <v>764</v>
      </c>
      <c r="S7" s="98">
        <v>834</v>
      </c>
      <c r="T7" s="98">
        <v>664</v>
      </c>
      <c r="U7" s="98">
        <v>1242</v>
      </c>
      <c r="V7" s="98">
        <v>1116</v>
      </c>
      <c r="W7" s="101">
        <v>2467</v>
      </c>
      <c r="X7" s="101">
        <v>527</v>
      </c>
      <c r="Y7" s="101">
        <v>274</v>
      </c>
      <c r="Z7" s="101">
        <v>518</v>
      </c>
      <c r="AA7" s="101">
        <v>855</v>
      </c>
      <c r="AB7" s="101">
        <v>766</v>
      </c>
      <c r="AC7" s="101">
        <v>806</v>
      </c>
      <c r="AD7" s="101"/>
      <c r="AE7" s="101"/>
      <c r="AF7" s="101"/>
      <c r="AG7" s="101"/>
      <c r="AH7" s="101">
        <v>1044.565217391304</v>
      </c>
      <c r="AI7" s="101">
        <f t="shared" ref="AI7:AP7" si="0">AI62</f>
        <v>138</v>
      </c>
      <c r="AJ7" s="101">
        <f t="shared" si="0"/>
        <v>517.5</v>
      </c>
      <c r="AK7" s="98">
        <f>AK62</f>
        <v>466</v>
      </c>
      <c r="AL7" s="98">
        <f t="shared" si="0"/>
        <v>629</v>
      </c>
      <c r="AM7" s="98">
        <f t="shared" si="0"/>
        <v>423</v>
      </c>
      <c r="AN7" s="98">
        <f t="shared" si="0"/>
        <v>549</v>
      </c>
      <c r="AO7" s="98">
        <f t="shared" si="0"/>
        <v>499</v>
      </c>
      <c r="AP7" s="98">
        <f t="shared" si="0"/>
        <v>500</v>
      </c>
      <c r="AQ7" s="98">
        <f t="shared" ref="AQ7" si="1">AQ62</f>
        <v>500</v>
      </c>
    </row>
    <row r="8" spans="1:43">
      <c r="B8" s="1" t="s">
        <v>19</v>
      </c>
      <c r="D8" s="98">
        <f>SUM(D90,D108)</f>
        <v>200</v>
      </c>
      <c r="E8" s="98">
        <f>SUM(E90,E108)</f>
        <v>173</v>
      </c>
      <c r="F8" s="98">
        <f>SUM(F90,F108)</f>
        <v>231</v>
      </c>
      <c r="G8" s="98">
        <f>SUM(G90,G108)</f>
        <v>146</v>
      </c>
      <c r="H8" s="98">
        <f>SUM(H90,H108)</f>
        <v>155</v>
      </c>
      <c r="I8" s="98">
        <v>1050</v>
      </c>
      <c r="J8" s="98">
        <v>1579</v>
      </c>
      <c r="K8" s="98">
        <v>2078</v>
      </c>
      <c r="L8" s="98">
        <v>1435</v>
      </c>
      <c r="M8" s="98">
        <v>1863</v>
      </c>
      <c r="N8" s="98">
        <v>852</v>
      </c>
      <c r="O8" s="98">
        <v>1098</v>
      </c>
      <c r="P8" s="98">
        <v>678</v>
      </c>
      <c r="Q8" s="98">
        <v>936</v>
      </c>
      <c r="R8" s="98">
        <v>1549</v>
      </c>
      <c r="S8" s="98">
        <v>1366</v>
      </c>
      <c r="T8" s="98">
        <v>1396</v>
      </c>
      <c r="U8" s="98">
        <v>2124</v>
      </c>
      <c r="V8" s="98">
        <v>2313</v>
      </c>
      <c r="W8" s="101">
        <v>4600</v>
      </c>
      <c r="X8" s="101">
        <v>2094</v>
      </c>
      <c r="Y8" s="101">
        <v>3115</v>
      </c>
      <c r="Z8" s="101">
        <v>1955</v>
      </c>
      <c r="AA8" s="101">
        <v>5316</v>
      </c>
      <c r="AB8" s="101">
        <v>2012</v>
      </c>
      <c r="AC8" s="101">
        <v>1972</v>
      </c>
      <c r="AD8" s="101"/>
      <c r="AE8" s="101"/>
      <c r="AF8" s="101"/>
      <c r="AG8" s="101"/>
      <c r="AH8" s="101">
        <v>1742.7391304347827</v>
      </c>
      <c r="AI8" s="101">
        <f t="shared" ref="AI8:AP8" si="2">SUM(AI90,AI108)</f>
        <v>221</v>
      </c>
      <c r="AJ8" s="101">
        <f t="shared" si="2"/>
        <v>828.75</v>
      </c>
      <c r="AK8" s="98">
        <f t="shared" si="2"/>
        <v>1794</v>
      </c>
      <c r="AL8" s="98">
        <f t="shared" si="2"/>
        <v>688</v>
      </c>
      <c r="AM8" s="98">
        <f t="shared" si="2"/>
        <v>678</v>
      </c>
      <c r="AN8" s="98">
        <f t="shared" si="2"/>
        <v>638</v>
      </c>
      <c r="AO8" s="98">
        <f t="shared" si="2"/>
        <v>763</v>
      </c>
      <c r="AP8" s="98">
        <f t="shared" si="2"/>
        <v>763</v>
      </c>
      <c r="AQ8" s="98">
        <f t="shared" ref="AQ8" si="3">SUM(AQ90,AQ108)</f>
        <v>763</v>
      </c>
    </row>
    <row r="9" spans="1:43" outlineLevel="1">
      <c r="B9" s="18" t="s">
        <v>20</v>
      </c>
      <c r="D9" s="102">
        <f>D90/D8</f>
        <v>0.82</v>
      </c>
      <c r="E9" s="102">
        <f>E90/E8</f>
        <v>0.83815028901734101</v>
      </c>
      <c r="F9" s="102">
        <f>F90/F8</f>
        <v>0.87012987012987009</v>
      </c>
      <c r="G9" s="102">
        <f>G90/G8</f>
        <v>0.71917808219178081</v>
      </c>
      <c r="H9" s="102">
        <f>H90/H8</f>
        <v>0.91612903225806452</v>
      </c>
      <c r="I9" s="102" t="e">
        <v>#N/A</v>
      </c>
      <c r="J9" s="102">
        <v>0.96960101329955672</v>
      </c>
      <c r="K9" s="102">
        <v>0.97930702598652553</v>
      </c>
      <c r="L9" s="102">
        <v>0.97979094076655049</v>
      </c>
      <c r="M9" s="102">
        <v>0.98067632850241548</v>
      </c>
      <c r="N9" s="102">
        <v>0.965962441314554</v>
      </c>
      <c r="O9" s="102">
        <v>0.95901639344262291</v>
      </c>
      <c r="P9" s="102">
        <v>0.93510324483775809</v>
      </c>
      <c r="Q9" s="102">
        <v>0.93696581196581197</v>
      </c>
      <c r="R9" s="102">
        <v>0.95932859909619106</v>
      </c>
      <c r="S9" s="102">
        <v>0.75256222547584184</v>
      </c>
      <c r="T9" s="102">
        <v>0.68051575931232089</v>
      </c>
      <c r="U9" s="102">
        <v>0.98258003766478341</v>
      </c>
      <c r="V9" s="102">
        <v>0.95676610462602685</v>
      </c>
      <c r="W9" s="102">
        <v>0.96065217391304347</v>
      </c>
      <c r="X9" s="102">
        <v>0.96561604584527216</v>
      </c>
      <c r="Y9" s="102">
        <v>0.96436597110754418</v>
      </c>
      <c r="Z9" s="102">
        <v>0.93452685421994885</v>
      </c>
      <c r="AA9" s="102">
        <v>0.97215951843491344</v>
      </c>
      <c r="AB9" s="102">
        <v>0.94333996023856859</v>
      </c>
      <c r="AC9" s="102">
        <v>0.91024340770791079</v>
      </c>
      <c r="AD9" s="102"/>
      <c r="AE9" s="102"/>
      <c r="AF9" s="102"/>
      <c r="AG9" s="102"/>
      <c r="AH9" s="102">
        <v>0.91260634184068057</v>
      </c>
      <c r="AI9" s="102">
        <f t="shared" ref="AI9:AP9" si="4">AI90/AI8</f>
        <v>0.97285067873303166</v>
      </c>
      <c r="AJ9" s="326">
        <f t="shared" si="4"/>
        <v>0.97285067873303166</v>
      </c>
      <c r="AK9" s="102">
        <f t="shared" si="4"/>
        <v>0.92196209587513933</v>
      </c>
      <c r="AL9" s="102">
        <f t="shared" si="4"/>
        <v>0.79651162790697672</v>
      </c>
      <c r="AM9" s="102">
        <f t="shared" si="4"/>
        <v>0.79351032448377579</v>
      </c>
      <c r="AN9" s="102">
        <f t="shared" si="4"/>
        <v>0.84326018808777425</v>
      </c>
      <c r="AO9" s="102">
        <f t="shared" si="4"/>
        <v>0.79685452162516379</v>
      </c>
      <c r="AP9" s="102">
        <f t="shared" si="4"/>
        <v>0.79685452162516379</v>
      </c>
      <c r="AQ9" s="102">
        <f t="shared" ref="AQ9" si="5">AQ90/AQ8</f>
        <v>0.79685452162516379</v>
      </c>
    </row>
    <row r="10" spans="1:43" outlineLevel="1">
      <c r="B10" s="18" t="s">
        <v>21</v>
      </c>
      <c r="D10" s="102">
        <f>D108/D8</f>
        <v>0.18</v>
      </c>
      <c r="E10" s="102">
        <f>E108/E8</f>
        <v>0.16184971098265896</v>
      </c>
      <c r="F10" s="102">
        <f>F108/F8</f>
        <v>0.12987012987012986</v>
      </c>
      <c r="G10" s="102">
        <f>G108/G8</f>
        <v>0.28082191780821919</v>
      </c>
      <c r="H10" s="102">
        <f>H108/H8</f>
        <v>8.387096774193549E-2</v>
      </c>
      <c r="I10" s="102" t="e">
        <v>#N/A</v>
      </c>
      <c r="J10" s="102">
        <v>3.0398986700443317E-2</v>
      </c>
      <c r="K10" s="102">
        <v>2.0692974013474495E-2</v>
      </c>
      <c r="L10" s="102">
        <v>2.0209059233449476E-2</v>
      </c>
      <c r="M10" s="102">
        <v>1.932367149758454E-2</v>
      </c>
      <c r="N10" s="102">
        <v>3.4037558685446008E-2</v>
      </c>
      <c r="O10" s="102">
        <v>4.0983606557377046E-2</v>
      </c>
      <c r="P10" s="102">
        <v>6.4896755162241887E-2</v>
      </c>
      <c r="Q10" s="102">
        <v>6.3034188034188032E-2</v>
      </c>
      <c r="R10" s="102">
        <v>4.0671400903808906E-2</v>
      </c>
      <c r="S10" s="102">
        <v>0.24743777452415813</v>
      </c>
      <c r="T10" s="102">
        <v>0.31948424068767911</v>
      </c>
      <c r="U10" s="102">
        <v>1.7419962335216574E-2</v>
      </c>
      <c r="V10" s="102">
        <v>4.3233895373973194E-2</v>
      </c>
      <c r="W10" s="102">
        <v>3.9347826086956521E-2</v>
      </c>
      <c r="X10" s="102">
        <v>3.4383954154727794E-2</v>
      </c>
      <c r="Y10" s="102">
        <v>3.5634028892455857E-2</v>
      </c>
      <c r="Z10" s="102">
        <v>6.5473145780051145E-2</v>
      </c>
      <c r="AA10" s="102">
        <v>2.784048156508653E-2</v>
      </c>
      <c r="AB10" s="102">
        <v>5.6660039761431413E-2</v>
      </c>
      <c r="AC10" s="102">
        <v>8.9756592292089252E-2</v>
      </c>
      <c r="AD10" s="102"/>
      <c r="AE10" s="102"/>
      <c r="AF10" s="102"/>
      <c r="AG10" s="102"/>
      <c r="AH10" s="102">
        <v>8.7393658159319418E-2</v>
      </c>
      <c r="AI10" s="102">
        <f t="shared" ref="AI10:AP10" si="6">AI108/AI8</f>
        <v>2.7149321266968326E-2</v>
      </c>
      <c r="AJ10" s="326">
        <f t="shared" si="6"/>
        <v>2.7149321266968326E-2</v>
      </c>
      <c r="AK10" s="102">
        <f t="shared" si="6"/>
        <v>7.8037904124860641E-2</v>
      </c>
      <c r="AL10" s="102">
        <f t="shared" si="6"/>
        <v>0.20348837209302326</v>
      </c>
      <c r="AM10" s="102">
        <f t="shared" si="6"/>
        <v>0.20648967551622419</v>
      </c>
      <c r="AN10" s="102">
        <f t="shared" si="6"/>
        <v>0.15673981191222572</v>
      </c>
      <c r="AO10" s="102">
        <f t="shared" si="6"/>
        <v>0.20314547837483618</v>
      </c>
      <c r="AP10" s="102">
        <f t="shared" si="6"/>
        <v>0.20314547837483618</v>
      </c>
      <c r="AQ10" s="102">
        <f t="shared" ref="AQ10" si="7">AQ108/AQ8</f>
        <v>0.20314547837483618</v>
      </c>
    </row>
    <row r="11" spans="1:43">
      <c r="B11" s="1" t="s">
        <v>22</v>
      </c>
      <c r="D11" s="98">
        <f>SUM(D120,D130)</f>
        <v>886</v>
      </c>
      <c r="E11" s="98">
        <f>SUM(E120,E130)</f>
        <v>996</v>
      </c>
      <c r="F11" s="98">
        <f>SUM(F120,F130)</f>
        <v>578</v>
      </c>
      <c r="G11" s="98">
        <f>SUM(G120,G130)</f>
        <v>578</v>
      </c>
      <c r="H11" s="98">
        <f>SUM(H120,H130)</f>
        <v>857</v>
      </c>
      <c r="I11" s="98">
        <v>1187</v>
      </c>
      <c r="J11" s="98">
        <v>1796</v>
      </c>
      <c r="K11" s="98">
        <v>2158</v>
      </c>
      <c r="L11" s="98">
        <v>1604</v>
      </c>
      <c r="M11" s="98">
        <v>2008</v>
      </c>
      <c r="N11" s="98">
        <v>1162</v>
      </c>
      <c r="O11" s="98">
        <v>3197</v>
      </c>
      <c r="P11" s="98">
        <v>558</v>
      </c>
      <c r="Q11" s="98">
        <v>890</v>
      </c>
      <c r="R11" s="98">
        <v>1499</v>
      </c>
      <c r="S11" s="98">
        <v>884</v>
      </c>
      <c r="T11" s="98">
        <v>756</v>
      </c>
      <c r="U11" s="98">
        <v>2164</v>
      </c>
      <c r="V11" s="98">
        <v>1981</v>
      </c>
      <c r="W11" s="101">
        <v>2655</v>
      </c>
      <c r="X11" s="101">
        <v>1627</v>
      </c>
      <c r="Y11" s="101">
        <v>3130</v>
      </c>
      <c r="Z11" s="101">
        <v>1864</v>
      </c>
      <c r="AA11" s="101">
        <v>5247</v>
      </c>
      <c r="AB11" s="101">
        <v>1755</v>
      </c>
      <c r="AC11" s="101">
        <v>1698</v>
      </c>
      <c r="AD11" s="101"/>
      <c r="AE11" s="101"/>
      <c r="AF11" s="101"/>
      <c r="AG11" s="101"/>
      <c r="AH11" s="101">
        <v>1560.7826086956518</v>
      </c>
      <c r="AI11" s="101">
        <f t="shared" ref="AI11:AP11" si="8">SUM(AI120,AI130)</f>
        <v>165</v>
      </c>
      <c r="AJ11" s="101">
        <f t="shared" si="8"/>
        <v>618.75</v>
      </c>
      <c r="AK11" s="98">
        <f t="shared" si="8"/>
        <v>1747</v>
      </c>
      <c r="AL11" s="98">
        <f t="shared" si="8"/>
        <v>731</v>
      </c>
      <c r="AM11" s="98">
        <f t="shared" si="8"/>
        <v>721</v>
      </c>
      <c r="AN11" s="98">
        <f t="shared" si="8"/>
        <v>681</v>
      </c>
      <c r="AO11" s="98">
        <f t="shared" si="8"/>
        <v>826</v>
      </c>
      <c r="AP11" s="98">
        <f t="shared" si="8"/>
        <v>826</v>
      </c>
      <c r="AQ11" s="98">
        <f t="shared" ref="AQ11" si="9">SUM(AQ120,AQ130)</f>
        <v>826</v>
      </c>
    </row>
    <row r="12" spans="1:43" outlineLevel="1">
      <c r="B12" s="18" t="s">
        <v>20</v>
      </c>
      <c r="D12" s="102">
        <f>D120/D11</f>
        <v>0.9446952595936795</v>
      </c>
      <c r="E12" s="102">
        <f>E120/E11</f>
        <v>0.95883534136546189</v>
      </c>
      <c r="F12" s="102">
        <f>F120/F11</f>
        <v>0.94290657439446368</v>
      </c>
      <c r="G12" s="102">
        <f>G120/G11</f>
        <v>0.91522491349480972</v>
      </c>
      <c r="H12" s="102">
        <f>H120/H11</f>
        <v>0.98366394399066515</v>
      </c>
      <c r="I12" s="102">
        <v>0.97978096040438079</v>
      </c>
      <c r="J12" s="102">
        <v>0.97327394209354123</v>
      </c>
      <c r="K12" s="102">
        <v>0.9791473586654309</v>
      </c>
      <c r="L12" s="102">
        <v>0.97693266832917702</v>
      </c>
      <c r="M12" s="102">
        <v>0.98007968127490042</v>
      </c>
      <c r="N12" s="102">
        <v>1</v>
      </c>
      <c r="O12" s="102">
        <v>0.98592430403503284</v>
      </c>
      <c r="P12" s="102">
        <v>0.92114695340501795</v>
      </c>
      <c r="Q12" s="102">
        <v>0.93146067415730338</v>
      </c>
      <c r="R12" s="102">
        <v>0.95663775850567045</v>
      </c>
      <c r="S12" s="102">
        <v>0.49434389140271495</v>
      </c>
      <c r="T12" s="102">
        <v>0.6071428571428571</v>
      </c>
      <c r="U12" s="102">
        <v>0.99399260628465802</v>
      </c>
      <c r="V12" s="102">
        <v>0.93235739525492178</v>
      </c>
      <c r="W12" s="102">
        <v>0.95706214689265534</v>
      </c>
      <c r="X12" s="102">
        <v>0.96988322065150578</v>
      </c>
      <c r="Y12" s="102">
        <v>0.95463258785942495</v>
      </c>
      <c r="Z12" s="102">
        <v>0.92596566523605151</v>
      </c>
      <c r="AA12" s="102">
        <v>0.96950638460072425</v>
      </c>
      <c r="AB12" s="102">
        <v>1</v>
      </c>
      <c r="AC12" s="102">
        <v>1</v>
      </c>
      <c r="AD12" s="102"/>
      <c r="AE12" s="102"/>
      <c r="AF12" s="102"/>
      <c r="AG12" s="102"/>
      <c r="AH12" s="102">
        <v>1</v>
      </c>
      <c r="AI12" s="102">
        <f t="shared" ref="AI12:AP12" si="10">AI120/AI11</f>
        <v>0.87272727272727268</v>
      </c>
      <c r="AJ12" s="326">
        <f t="shared" si="10"/>
        <v>0.87272727272727268</v>
      </c>
      <c r="AK12" s="102">
        <f t="shared" si="10"/>
        <v>0.90097309673726389</v>
      </c>
      <c r="AL12" s="102">
        <f t="shared" si="10"/>
        <v>0.76333789329685364</v>
      </c>
      <c r="AM12" s="102">
        <f t="shared" si="10"/>
        <v>0.76005547850208044</v>
      </c>
      <c r="AN12" s="102">
        <f t="shared" si="10"/>
        <v>0.80469897209985319</v>
      </c>
      <c r="AO12" s="102">
        <f t="shared" si="10"/>
        <v>0.76029055690072644</v>
      </c>
      <c r="AP12" s="102">
        <f t="shared" si="10"/>
        <v>0.76029055690072644</v>
      </c>
      <c r="AQ12" s="102">
        <f t="shared" ref="AQ12" si="11">AQ120/AQ11</f>
        <v>0.76029055690072644</v>
      </c>
    </row>
    <row r="13" spans="1:43" outlineLevel="1">
      <c r="B13" s="18" t="s">
        <v>21</v>
      </c>
      <c r="D13" s="102">
        <f>D130/D11</f>
        <v>5.5304740406320545E-2</v>
      </c>
      <c r="E13" s="102">
        <f>E130/E11</f>
        <v>4.1164658634538151E-2</v>
      </c>
      <c r="F13" s="102">
        <f>F130/F11</f>
        <v>5.7093425605536333E-2</v>
      </c>
      <c r="G13" s="102">
        <f>G130/G11</f>
        <v>8.4775086505190306E-2</v>
      </c>
      <c r="H13" s="102">
        <f>H130/H11</f>
        <v>1.6336056009334889E-2</v>
      </c>
      <c r="I13" s="102">
        <v>2.0219039595619208E-2</v>
      </c>
      <c r="J13" s="102">
        <v>2.6726057906458798E-2</v>
      </c>
      <c r="K13" s="102">
        <v>2.0852641334569044E-2</v>
      </c>
      <c r="L13" s="102">
        <v>2.3067331670822942E-2</v>
      </c>
      <c r="M13" s="102">
        <v>1.9920318725099601E-2</v>
      </c>
      <c r="N13" s="102">
        <v>0</v>
      </c>
      <c r="O13" s="102">
        <v>1.4075695964967157E-2</v>
      </c>
      <c r="P13" s="102">
        <v>7.8853046594982074E-2</v>
      </c>
      <c r="Q13" s="102">
        <v>6.8539325842696633E-2</v>
      </c>
      <c r="R13" s="102">
        <v>4.3362241494329552E-2</v>
      </c>
      <c r="S13" s="102">
        <v>0.50565610859728505</v>
      </c>
      <c r="T13" s="102">
        <v>0.39285714285714285</v>
      </c>
      <c r="U13" s="102">
        <v>6.007393715341959E-3</v>
      </c>
      <c r="V13" s="102">
        <v>6.7642604745078244E-2</v>
      </c>
      <c r="W13" s="102">
        <v>4.2937853107344631E-2</v>
      </c>
      <c r="X13" s="102">
        <v>3.011677934849416E-2</v>
      </c>
      <c r="Y13" s="102">
        <v>4.5367412140575082E-2</v>
      </c>
      <c r="Z13" s="102">
        <v>7.4034334763948495E-2</v>
      </c>
      <c r="AA13" s="102">
        <v>3.0493615399275777E-2</v>
      </c>
      <c r="AB13" s="102">
        <v>0</v>
      </c>
      <c r="AC13" s="102">
        <v>0</v>
      </c>
      <c r="AD13" s="102"/>
      <c r="AE13" s="102"/>
      <c r="AF13" s="102"/>
      <c r="AG13" s="102"/>
      <c r="AH13" s="102">
        <v>0</v>
      </c>
      <c r="AI13" s="102">
        <f t="shared" ref="AI13:AP13" si="12">AI130/AI11</f>
        <v>0.12727272727272726</v>
      </c>
      <c r="AJ13" s="326">
        <f t="shared" si="12"/>
        <v>0.12727272727272726</v>
      </c>
      <c r="AK13" s="102">
        <f t="shared" si="12"/>
        <v>9.9026903262736124E-2</v>
      </c>
      <c r="AL13" s="102">
        <f t="shared" si="12"/>
        <v>0.23666210670314639</v>
      </c>
      <c r="AM13" s="102">
        <f t="shared" si="12"/>
        <v>0.23994452149791956</v>
      </c>
      <c r="AN13" s="102">
        <f t="shared" si="12"/>
        <v>0.19530102790014683</v>
      </c>
      <c r="AO13" s="102">
        <f t="shared" si="12"/>
        <v>0.23970944309927361</v>
      </c>
      <c r="AP13" s="102">
        <f t="shared" si="12"/>
        <v>0.23970944309927361</v>
      </c>
      <c r="AQ13" s="102">
        <f t="shared" ref="AQ13" si="13">AQ130/AQ11</f>
        <v>0.23970944309927361</v>
      </c>
    </row>
    <row r="14" spans="1:43">
      <c r="B14" s="1" t="s">
        <v>23</v>
      </c>
      <c r="D14" s="98">
        <f>D167</f>
        <v>886</v>
      </c>
      <c r="E14" s="98">
        <f>E167</f>
        <v>998</v>
      </c>
      <c r="F14" s="98">
        <f>F167</f>
        <v>890</v>
      </c>
      <c r="G14" s="98">
        <f>G167</f>
        <v>862</v>
      </c>
      <c r="H14" s="98">
        <f>H167</f>
        <v>877</v>
      </c>
      <c r="I14" s="98">
        <v>1177</v>
      </c>
      <c r="J14" s="98">
        <v>1324</v>
      </c>
      <c r="K14" s="98">
        <v>2070</v>
      </c>
      <c r="L14" s="98">
        <v>1534</v>
      </c>
      <c r="M14" s="98">
        <v>1945</v>
      </c>
      <c r="N14" s="98">
        <v>3437</v>
      </c>
      <c r="O14" s="98">
        <v>3608</v>
      </c>
      <c r="P14" s="98">
        <v>854</v>
      </c>
      <c r="Q14" s="98">
        <v>1169</v>
      </c>
      <c r="R14" s="98">
        <v>1471</v>
      </c>
      <c r="S14" s="98">
        <v>312</v>
      </c>
      <c r="T14" s="98">
        <v>549</v>
      </c>
      <c r="U14" s="98">
        <v>1171</v>
      </c>
      <c r="V14" s="98">
        <v>2252</v>
      </c>
      <c r="W14" s="101">
        <v>9177</v>
      </c>
      <c r="X14" s="101">
        <v>4231</v>
      </c>
      <c r="Y14" s="101">
        <v>3195</v>
      </c>
      <c r="Z14" s="101">
        <v>1956</v>
      </c>
      <c r="AA14" s="101">
        <v>5675</v>
      </c>
      <c r="AB14" s="101">
        <v>1912</v>
      </c>
      <c r="AC14" s="101">
        <v>1899</v>
      </c>
      <c r="AD14" s="101"/>
      <c r="AE14" s="101"/>
      <c r="AF14" s="101"/>
      <c r="AG14" s="101"/>
      <c r="AH14" s="101">
        <v>1741.3913043478265</v>
      </c>
      <c r="AI14" s="101">
        <f t="shared" ref="AI14:AP14" si="14">AI167</f>
        <v>239</v>
      </c>
      <c r="AJ14" s="101">
        <f t="shared" si="14"/>
        <v>896.25</v>
      </c>
      <c r="AK14" s="98">
        <f t="shared" si="14"/>
        <v>1747</v>
      </c>
      <c r="AL14" s="98">
        <f t="shared" si="14"/>
        <v>731</v>
      </c>
      <c r="AM14" s="98">
        <f t="shared" si="14"/>
        <v>721</v>
      </c>
      <c r="AN14" s="98">
        <f t="shared" si="14"/>
        <v>681</v>
      </c>
      <c r="AO14" s="98">
        <f t="shared" si="14"/>
        <v>826</v>
      </c>
      <c r="AP14" s="98">
        <f t="shared" si="14"/>
        <v>826</v>
      </c>
      <c r="AQ14" s="98">
        <f t="shared" ref="AQ14" si="15">AQ167</f>
        <v>826</v>
      </c>
    </row>
    <row r="15" spans="1:43">
      <c r="B15" s="18"/>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row>
    <row r="16" spans="1:43">
      <c r="B16" s="18"/>
      <c r="D16" s="113">
        <v>8</v>
      </c>
      <c r="E16" s="113">
        <v>9</v>
      </c>
      <c r="F16" s="113">
        <v>10</v>
      </c>
      <c r="G16" s="113">
        <v>11</v>
      </c>
      <c r="H16" s="113">
        <v>12</v>
      </c>
      <c r="I16" s="113">
        <v>1</v>
      </c>
      <c r="J16" s="113" t="s">
        <v>50</v>
      </c>
      <c r="K16" s="113" t="s">
        <v>51</v>
      </c>
      <c r="L16" s="113" t="s">
        <v>52</v>
      </c>
      <c r="M16" s="113" t="s">
        <v>53</v>
      </c>
      <c r="N16" s="113" t="s">
        <v>54</v>
      </c>
      <c r="O16" s="113" t="s">
        <v>48</v>
      </c>
      <c r="P16" s="113" t="s">
        <v>37</v>
      </c>
      <c r="Q16" s="113" t="s">
        <v>38</v>
      </c>
      <c r="R16" s="113" t="s">
        <v>439</v>
      </c>
      <c r="S16" s="113" t="s">
        <v>40</v>
      </c>
      <c r="T16" s="113" t="s">
        <v>41</v>
      </c>
      <c r="U16" s="113" t="s">
        <v>60</v>
      </c>
      <c r="V16" s="113" t="s">
        <v>50</v>
      </c>
      <c r="W16" s="113" t="s">
        <v>51</v>
      </c>
      <c r="X16" s="113" t="s">
        <v>52</v>
      </c>
      <c r="Y16" s="113" t="s">
        <v>53</v>
      </c>
      <c r="Z16" s="113" t="s">
        <v>54</v>
      </c>
      <c r="AA16" s="113" t="s">
        <v>48</v>
      </c>
      <c r="AB16" s="113" t="s">
        <v>55</v>
      </c>
      <c r="AC16" s="113" t="s">
        <v>440</v>
      </c>
      <c r="AD16" s="113"/>
      <c r="AE16" s="113"/>
      <c r="AF16" s="113"/>
      <c r="AG16" s="113"/>
      <c r="AH16" s="113"/>
      <c r="AI16" s="113"/>
      <c r="AJ16" s="318"/>
      <c r="AK16" s="318" t="s">
        <v>441</v>
      </c>
      <c r="AL16" s="318" t="s">
        <v>442</v>
      </c>
      <c r="AM16" s="318" t="s">
        <v>443</v>
      </c>
      <c r="AN16" s="318" t="s">
        <v>444</v>
      </c>
      <c r="AO16" s="318" t="s">
        <v>445</v>
      </c>
      <c r="AP16" s="318" t="s">
        <v>446</v>
      </c>
      <c r="AQ16" s="318" t="s">
        <v>447</v>
      </c>
    </row>
    <row r="17" spans="1:44">
      <c r="A17" s="11" t="s">
        <v>344</v>
      </c>
      <c r="B17" s="3" t="s">
        <v>34</v>
      </c>
      <c r="C17" s="3" t="s">
        <v>345</v>
      </c>
      <c r="D17" s="103">
        <v>45169</v>
      </c>
      <c r="E17" s="103">
        <v>45199</v>
      </c>
      <c r="F17" s="103">
        <v>45230</v>
      </c>
      <c r="G17" s="103">
        <v>45260</v>
      </c>
      <c r="H17" s="103">
        <v>45291</v>
      </c>
      <c r="I17" s="103">
        <v>45322</v>
      </c>
      <c r="J17" s="103">
        <v>45351</v>
      </c>
      <c r="K17" s="103">
        <v>45382</v>
      </c>
      <c r="L17" s="103">
        <v>45412</v>
      </c>
      <c r="M17" s="103">
        <v>45443</v>
      </c>
      <c r="N17" s="103">
        <v>45444</v>
      </c>
      <c r="O17" s="103">
        <v>45504</v>
      </c>
      <c r="P17" s="103">
        <v>45505</v>
      </c>
      <c r="Q17" s="103">
        <v>45536</v>
      </c>
      <c r="R17" s="103">
        <v>45566</v>
      </c>
      <c r="S17" s="103">
        <v>45597</v>
      </c>
      <c r="T17" s="103">
        <v>45627</v>
      </c>
      <c r="U17" s="103">
        <v>45658</v>
      </c>
      <c r="V17" s="103">
        <v>45689</v>
      </c>
      <c r="W17" s="103">
        <v>45717</v>
      </c>
      <c r="X17" s="103">
        <v>45748</v>
      </c>
      <c r="Y17" s="103">
        <v>45778</v>
      </c>
      <c r="Z17" s="103">
        <v>45809</v>
      </c>
      <c r="AA17" s="103">
        <v>45839</v>
      </c>
      <c r="AB17" s="103">
        <v>45870</v>
      </c>
      <c r="AC17" s="103">
        <v>45901</v>
      </c>
      <c r="AD17" s="103">
        <v>45931</v>
      </c>
      <c r="AE17" s="103">
        <v>45962</v>
      </c>
      <c r="AF17" s="103">
        <v>45992</v>
      </c>
      <c r="AG17" s="103">
        <v>46023</v>
      </c>
      <c r="AH17" s="103">
        <v>46054</v>
      </c>
      <c r="AI17" s="103" t="s">
        <v>65</v>
      </c>
      <c r="AJ17" s="103" t="s">
        <v>66</v>
      </c>
      <c r="AK17" s="103">
        <v>46174</v>
      </c>
      <c r="AL17" s="103">
        <f>EOMONTH(AK17,1)</f>
        <v>46234</v>
      </c>
      <c r="AM17" s="103">
        <f t="shared" ref="AM17:AQ17" si="16">EOMONTH(AL17,1)</f>
        <v>46265</v>
      </c>
      <c r="AN17" s="103">
        <f t="shared" si="16"/>
        <v>46295</v>
      </c>
      <c r="AO17" s="103">
        <f t="shared" si="16"/>
        <v>46326</v>
      </c>
      <c r="AP17" s="103">
        <f t="shared" si="16"/>
        <v>46356</v>
      </c>
      <c r="AQ17" s="103">
        <f t="shared" si="16"/>
        <v>46387</v>
      </c>
    </row>
    <row r="18" spans="1:44" outlineLevel="1">
      <c r="A18" s="18" t="str">
        <f>IFERROR(IF(MATCH($B18,全体!G:G,0),"Y"),"-")</f>
        <v>Y</v>
      </c>
      <c r="B18" s="4" t="s">
        <v>348</v>
      </c>
      <c r="C18" s="41"/>
      <c r="D18" s="115"/>
      <c r="E18" s="115"/>
      <c r="F18" s="115"/>
      <c r="G18" s="115"/>
      <c r="H18" s="115"/>
      <c r="I18" s="115"/>
      <c r="J18" s="115"/>
      <c r="K18" s="115"/>
      <c r="L18" s="115"/>
      <c r="M18" s="115"/>
      <c r="N18" s="115"/>
      <c r="O18" s="115"/>
      <c r="P18" s="115"/>
      <c r="Q18" s="115"/>
      <c r="R18" s="115"/>
      <c r="S18" s="115"/>
      <c r="T18" s="115"/>
      <c r="U18" s="115">
        <v>0</v>
      </c>
      <c r="V18" s="47">
        <v>0</v>
      </c>
      <c r="W18" s="47">
        <v>21</v>
      </c>
      <c r="X18" s="47">
        <v>18</v>
      </c>
      <c r="Y18" s="47">
        <v>36</v>
      </c>
      <c r="Z18" s="47">
        <v>29</v>
      </c>
      <c r="AA18" s="47">
        <v>40</v>
      </c>
      <c r="AB18" s="47">
        <v>20</v>
      </c>
      <c r="AC18" s="47">
        <v>43</v>
      </c>
      <c r="AD18" s="47"/>
      <c r="AE18" s="47"/>
      <c r="AF18" s="47">
        <v>46</v>
      </c>
      <c r="AG18" s="47"/>
      <c r="AH18" s="47">
        <v>28.304347826086953</v>
      </c>
      <c r="AI18" s="47">
        <f>SUMIF(結果貼付!F:F,コマーシャル!B18,結果貼付!I:I)</f>
        <v>4</v>
      </c>
      <c r="AJ18" s="47">
        <f>(AI18/AJ$2)*AJ$1</f>
        <v>15</v>
      </c>
      <c r="AK18" s="47">
        <f>IFERROR(INDEX(法人計画貼付!$A:$J,MATCH(コマーシャル!$B18,法人計画貼付!$B:$B,0),MATCH(コマーシャル!AK$17,法人計画貼付!$8:$8)),"")</f>
        <v>25</v>
      </c>
      <c r="AL18" s="47">
        <f>IFERROR(INDEX(法人計画貼付!$A:$J,MATCH(コマーシャル!$B18,法人計画貼付!$B:$B,0),MATCH(コマーシャル!AL$17,法人計画貼付!$8:$8)),"")</f>
        <v>25</v>
      </c>
      <c r="AM18" s="47">
        <f>IFERROR(INDEX(法人計画貼付!$A:$J,MATCH(コマーシャル!$B18,法人計画貼付!$B:$B,0),MATCH(コマーシャル!AM$17,法人計画貼付!$8:$8)),"")</f>
        <v>25</v>
      </c>
      <c r="AN18" s="47">
        <f>IFERROR(INDEX(法人計画貼付!$A:$J,MATCH(コマーシャル!$B18,法人計画貼付!$B:$B,0),MATCH(コマーシャル!AN$17,法人計画貼付!$8:$8)),"")</f>
        <v>25</v>
      </c>
      <c r="AO18" s="47">
        <f>IFERROR(INDEX(法人計画貼付!$A:$J,MATCH(コマーシャル!$B18,法人計画貼付!$B:$B,0),MATCH(コマーシャル!AO$17,法人計画貼付!$8:$8)),"")</f>
        <v>30</v>
      </c>
      <c r="AP18" s="47">
        <f>IFERROR(INDEX(法人計画貼付!$A:$J,MATCH(コマーシャル!$B18,法人計画貼付!$B:$B,0),MATCH(コマーシャル!AP$17,法人計画貼付!$8:$8)),"")</f>
        <v>30</v>
      </c>
      <c r="AQ18" s="47">
        <f>IFERROR(INDEX(法人計画貼付!$A:$J,MATCH(コマーシャル!$B18,法人計画貼付!$B:$B,0),MATCH(コマーシャル!AQ$17,法人計画貼付!$8:$8)),"")</f>
        <v>30</v>
      </c>
    </row>
    <row r="19" spans="1:44" outlineLevel="1">
      <c r="A19" s="18" t="str">
        <f>IFERROR(IF(MATCH($B19,全体!G:G,0),"Y"),"-")</f>
        <v>-</v>
      </c>
      <c r="B19" s="4" t="s">
        <v>448</v>
      </c>
      <c r="C19" s="41"/>
      <c r="D19" s="115"/>
      <c r="E19" s="115"/>
      <c r="F19" s="115"/>
      <c r="G19" s="115"/>
      <c r="H19" s="115"/>
      <c r="I19" s="115"/>
      <c r="J19" s="115"/>
      <c r="K19" s="115"/>
      <c r="L19" s="115"/>
      <c r="M19" s="115"/>
      <c r="N19" s="115"/>
      <c r="O19" s="115"/>
      <c r="P19" s="115"/>
      <c r="Q19" s="115"/>
      <c r="R19" s="115"/>
      <c r="S19" s="115"/>
      <c r="T19" s="115"/>
      <c r="U19" s="115"/>
      <c r="V19" s="47"/>
      <c r="W19" s="47"/>
      <c r="X19" s="47"/>
      <c r="Y19" s="47"/>
      <c r="Z19" s="47"/>
      <c r="AA19" s="47"/>
      <c r="AB19" s="47">
        <v>0</v>
      </c>
      <c r="AC19" s="47">
        <v>0</v>
      </c>
      <c r="AD19" s="47"/>
      <c r="AE19" s="47"/>
      <c r="AF19" s="47">
        <v>0</v>
      </c>
      <c r="AG19" s="47"/>
      <c r="AH19" s="47">
        <v>0</v>
      </c>
      <c r="AI19" s="47">
        <f>SUMIF(結果貼付!F:F,コマーシャル!B19,結果貼付!I:I)</f>
        <v>0</v>
      </c>
      <c r="AJ19" s="47">
        <f>(AI19/AJ$2)*AJ$1</f>
        <v>0</v>
      </c>
      <c r="AK19" s="117"/>
      <c r="AL19" s="117"/>
      <c r="AM19" s="117"/>
      <c r="AN19" s="117"/>
      <c r="AO19" s="117"/>
      <c r="AP19" s="117"/>
      <c r="AQ19" s="117"/>
    </row>
    <row r="20" spans="1:44" outlineLevel="1">
      <c r="A20" s="18" t="str">
        <f>IFERROR(IF(MATCH($B20,全体!G:G,0),"Y"),"-")</f>
        <v>Y</v>
      </c>
      <c r="B20" s="4" t="s">
        <v>449</v>
      </c>
      <c r="C20" s="41"/>
      <c r="D20" s="115"/>
      <c r="E20" s="115"/>
      <c r="F20" s="115"/>
      <c r="G20" s="115"/>
      <c r="H20" s="115"/>
      <c r="I20" s="115"/>
      <c r="J20" s="115"/>
      <c r="K20" s="115"/>
      <c r="L20" s="115"/>
      <c r="M20" s="115"/>
      <c r="N20" s="115"/>
      <c r="O20" s="115"/>
      <c r="P20" s="115"/>
      <c r="Q20" s="115"/>
      <c r="R20" s="115"/>
      <c r="S20" s="115"/>
      <c r="T20" s="115"/>
      <c r="U20" s="115">
        <v>0</v>
      </c>
      <c r="V20" s="47">
        <v>31</v>
      </c>
      <c r="W20" s="47">
        <v>76</v>
      </c>
      <c r="X20" s="47">
        <v>50</v>
      </c>
      <c r="Y20" s="47">
        <v>123</v>
      </c>
      <c r="Z20" s="47">
        <v>68</v>
      </c>
      <c r="AA20" s="47">
        <v>289</v>
      </c>
      <c r="AB20" s="47">
        <v>29</v>
      </c>
      <c r="AC20" s="47">
        <v>35</v>
      </c>
      <c r="AD20" s="47"/>
      <c r="AE20" s="47"/>
      <c r="AF20" s="47">
        <v>32</v>
      </c>
      <c r="AG20" s="47"/>
      <c r="AH20" s="47">
        <v>78.173913043478265</v>
      </c>
      <c r="AI20" s="47">
        <f>SUMIF(結果貼付!F:F,コマーシャル!B20,結果貼付!I:I)</f>
        <v>15</v>
      </c>
      <c r="AJ20" s="47">
        <f t="shared" ref="AJ20:AJ26" si="17">(AI20/AJ$2)*AJ$1</f>
        <v>56.25</v>
      </c>
      <c r="AK20" s="47">
        <f>IFERROR(INDEX(法人計画貼付!$A:$J,MATCH(コマーシャル!$B20,法人計画貼付!$B:$B,0),MATCH(コマーシャル!AK$17,法人計画貼付!$8:$8)),"")</f>
        <v>35</v>
      </c>
      <c r="AL20" s="47">
        <f>IFERROR(INDEX(法人計画貼付!$A:$J,MATCH(コマーシャル!$B20,法人計画貼付!$B:$B,0),MATCH(コマーシャル!AL$17,法人計画貼付!$8:$8)),"")</f>
        <v>35</v>
      </c>
      <c r="AM20" s="47">
        <f>IFERROR(INDEX(法人計画貼付!$A:$J,MATCH(コマーシャル!$B20,法人計画貼付!$B:$B,0),MATCH(コマーシャル!AM$17,法人計画貼付!$8:$8)),"")</f>
        <v>35</v>
      </c>
      <c r="AN20" s="47">
        <f>IFERROR(INDEX(法人計画貼付!$A:$J,MATCH(コマーシャル!$B20,法人計画貼付!$B:$B,0),MATCH(コマーシャル!AN$17,法人計画貼付!$8:$8)),"")</f>
        <v>35</v>
      </c>
      <c r="AO20" s="47">
        <f>IFERROR(INDEX(法人計画貼付!$A:$J,MATCH(コマーシャル!$B20,法人計画貼付!$B:$B,0),MATCH(コマーシャル!AO$17,法人計画貼付!$8:$8)),"")</f>
        <v>40</v>
      </c>
      <c r="AP20" s="47">
        <f>IFERROR(INDEX(法人計画貼付!$A:$J,MATCH(コマーシャル!$B20,法人計画貼付!$B:$B,0),MATCH(コマーシャル!AP$17,法人計画貼付!$8:$8)),"")</f>
        <v>40</v>
      </c>
      <c r="AQ20" s="47">
        <f>IFERROR(INDEX(法人計画貼付!$A:$J,MATCH(コマーシャル!$B20,法人計画貼付!$B:$B,0),MATCH(コマーシャル!AQ$17,法人計画貼付!$8:$8)),"")</f>
        <v>40</v>
      </c>
      <c r="AR20"/>
    </row>
    <row r="21" spans="1:44" outlineLevel="1">
      <c r="A21" s="18" t="str">
        <f>IFERROR(IF(MATCH($B21,全体!G:G,0),"Y"),"-")</f>
        <v>-</v>
      </c>
      <c r="B21" s="4" t="s">
        <v>450</v>
      </c>
      <c r="C21" s="41"/>
      <c r="D21" s="115"/>
      <c r="E21" s="115"/>
      <c r="F21" s="115"/>
      <c r="G21" s="115"/>
      <c r="H21" s="115"/>
      <c r="I21" s="115"/>
      <c r="J21" s="115"/>
      <c r="K21" s="115"/>
      <c r="L21" s="115"/>
      <c r="M21" s="115"/>
      <c r="N21" s="115"/>
      <c r="O21" s="115"/>
      <c r="P21" s="115"/>
      <c r="Q21" s="115"/>
      <c r="R21" s="115"/>
      <c r="S21" s="115"/>
      <c r="T21" s="115"/>
      <c r="U21" s="115"/>
      <c r="V21" s="47"/>
      <c r="W21" s="47"/>
      <c r="X21" s="47"/>
      <c r="Y21" s="47"/>
      <c r="Z21" s="47"/>
      <c r="AA21" s="47"/>
      <c r="AB21" s="47"/>
      <c r="AC21" s="47"/>
      <c r="AD21" s="47"/>
      <c r="AE21" s="47"/>
      <c r="AF21" s="47"/>
      <c r="AG21" s="47"/>
      <c r="AH21" s="47"/>
      <c r="AI21" s="47">
        <f>SUMIF(結果貼付!F:F,コマーシャル!B21,結果貼付!I:I)</f>
        <v>0</v>
      </c>
      <c r="AJ21" s="47"/>
      <c r="AK21" s="117"/>
      <c r="AL21" s="117"/>
      <c r="AM21" s="117"/>
      <c r="AN21" s="117"/>
      <c r="AO21" s="117"/>
      <c r="AP21" s="117"/>
      <c r="AQ21" s="117"/>
      <c r="AR21"/>
    </row>
    <row r="22" spans="1:44" outlineLevel="1">
      <c r="A22" s="18" t="str">
        <f>IFERROR(IF(MATCH($B22,全体!G:G,0),"Y"),"-")</f>
        <v>Y</v>
      </c>
      <c r="B22" s="4" t="s">
        <v>349</v>
      </c>
      <c r="C22" s="41"/>
      <c r="D22" s="115"/>
      <c r="E22" s="115"/>
      <c r="F22" s="115"/>
      <c r="G22" s="115"/>
      <c r="H22" s="115"/>
      <c r="I22" s="115"/>
      <c r="J22" s="115"/>
      <c r="K22" s="115"/>
      <c r="L22" s="115"/>
      <c r="M22" s="115"/>
      <c r="N22" s="115"/>
      <c r="O22" s="115"/>
      <c r="P22" s="115"/>
      <c r="Q22" s="115"/>
      <c r="R22" s="115"/>
      <c r="S22" s="115"/>
      <c r="T22" s="115"/>
      <c r="U22" s="115">
        <v>0</v>
      </c>
      <c r="V22" s="47">
        <v>0</v>
      </c>
      <c r="W22" s="47">
        <v>48</v>
      </c>
      <c r="X22" s="47">
        <v>114</v>
      </c>
      <c r="Y22" s="47">
        <v>66</v>
      </c>
      <c r="Z22" s="47">
        <v>36</v>
      </c>
      <c r="AA22" s="47">
        <v>119</v>
      </c>
      <c r="AB22" s="47">
        <v>55</v>
      </c>
      <c r="AC22" s="47">
        <v>69</v>
      </c>
      <c r="AD22" s="47"/>
      <c r="AE22" s="47"/>
      <c r="AF22" s="47">
        <v>77</v>
      </c>
      <c r="AG22" s="47"/>
      <c r="AH22" s="47">
        <v>91.65217391304347</v>
      </c>
      <c r="AI22" s="47">
        <f>SUMIF(結果貼付!F:F,コマーシャル!B22,結果貼付!I:I)</f>
        <v>10</v>
      </c>
      <c r="AJ22" s="47">
        <f t="shared" si="17"/>
        <v>37.5</v>
      </c>
      <c r="AK22" s="232">
        <f>IFERROR(INDEX(法人計画貼付!$A:$J,MATCH(コマーシャル!$B22,法人計画貼付!$B:$B,0),MATCH(コマーシャル!AK$17,法人計画貼付!$8:$8)),"")</f>
        <v>10</v>
      </c>
      <c r="AL22" s="232">
        <f>IFERROR(INDEX(法人計画貼付!$A:$J,MATCH(コマーシャル!$B22,法人計画貼付!$B:$B,0),MATCH(コマーシャル!AL$17,法人計画貼付!$8:$8)),"")</f>
        <v>10</v>
      </c>
      <c r="AM22" s="232">
        <f>IFERROR(INDEX(法人計画貼付!$A:$J,MATCH(コマーシャル!$B22,法人計画貼付!$B:$B,0),MATCH(コマーシャル!AM$17,法人計画貼付!$8:$8)),"")</f>
        <v>10</v>
      </c>
      <c r="AN22" s="232">
        <f>IFERROR(INDEX(法人計画貼付!$A:$J,MATCH(コマーシャル!$B22,法人計画貼付!$B:$B,0),MATCH(コマーシャル!AN$17,法人計画貼付!$8:$8)),"")</f>
        <v>10</v>
      </c>
      <c r="AO22" s="232">
        <f>IFERROR(INDEX(法人計画貼付!$A:$J,MATCH(コマーシャル!$B22,法人計画貼付!$B:$B,0),MATCH(コマーシャル!AO$17,法人計画貼付!$8:$8)),"")</f>
        <v>10</v>
      </c>
      <c r="AP22" s="232">
        <f>IFERROR(INDEX(法人計画貼付!$A:$J,MATCH(コマーシャル!$B22,法人計画貼付!$B:$B,0),MATCH(コマーシャル!AP$17,法人計画貼付!$8:$8)),"")</f>
        <v>10</v>
      </c>
      <c r="AQ22" s="232">
        <f>IFERROR(INDEX(法人計画貼付!$A:$J,MATCH(コマーシャル!$B22,法人計画貼付!$B:$B,0),MATCH(コマーシャル!AQ$17,法人計画貼付!$8:$8)),"")</f>
        <v>10</v>
      </c>
      <c r="AR22"/>
    </row>
    <row r="23" spans="1:44" outlineLevel="1">
      <c r="A23" s="18" t="str">
        <f>IFERROR(IF(MATCH($B23,全体!G:G,0),"Y"),"-")</f>
        <v>-</v>
      </c>
      <c r="B23" s="4" t="s">
        <v>451</v>
      </c>
      <c r="C23" s="41"/>
      <c r="D23" s="115"/>
      <c r="E23" s="115"/>
      <c r="F23" s="115"/>
      <c r="G23" s="115"/>
      <c r="H23" s="115"/>
      <c r="I23" s="115"/>
      <c r="J23" s="115"/>
      <c r="K23" s="115"/>
      <c r="L23" s="115"/>
      <c r="M23" s="115"/>
      <c r="N23" s="115"/>
      <c r="O23" s="115"/>
      <c r="P23" s="115"/>
      <c r="Q23" s="115"/>
      <c r="R23" s="115"/>
      <c r="S23" s="115"/>
      <c r="T23" s="115"/>
      <c r="U23" s="115"/>
      <c r="V23" s="47"/>
      <c r="W23" s="47"/>
      <c r="X23" s="47"/>
      <c r="Y23" s="47"/>
      <c r="Z23" s="47"/>
      <c r="AA23" s="47"/>
      <c r="AB23" s="47"/>
      <c r="AC23" s="47"/>
      <c r="AD23" s="47"/>
      <c r="AE23" s="47"/>
      <c r="AF23" s="47"/>
      <c r="AG23" s="47"/>
      <c r="AH23" s="47"/>
      <c r="AI23" s="47">
        <f>SUMIF(結果貼付!F:F,コマーシャル!B23,結果貼付!I:I)</f>
        <v>0</v>
      </c>
      <c r="AJ23" s="47"/>
      <c r="AK23" s="117"/>
      <c r="AL23" s="117"/>
      <c r="AM23" s="117"/>
      <c r="AN23" s="117"/>
      <c r="AO23" s="117"/>
      <c r="AP23" s="117"/>
      <c r="AQ23" s="117"/>
      <c r="AR23"/>
    </row>
    <row r="24" spans="1:44" outlineLevel="1">
      <c r="A24" s="18" t="str">
        <f>IFERROR(IF(MATCH($B24,全体!G:G,0),"Y"),"-")</f>
        <v>Y</v>
      </c>
      <c r="B24" s="4" t="s">
        <v>350</v>
      </c>
      <c r="C24" s="41"/>
      <c r="D24" s="115"/>
      <c r="E24" s="115"/>
      <c r="F24" s="115"/>
      <c r="G24" s="115"/>
      <c r="H24" s="115"/>
      <c r="I24" s="115"/>
      <c r="J24" s="115"/>
      <c r="K24" s="115"/>
      <c r="L24" s="115"/>
      <c r="M24" s="115"/>
      <c r="N24" s="115"/>
      <c r="O24" s="115"/>
      <c r="P24" s="115"/>
      <c r="Q24" s="115"/>
      <c r="R24" s="115"/>
      <c r="S24" s="115"/>
      <c r="T24" s="115"/>
      <c r="U24" s="115">
        <v>0</v>
      </c>
      <c r="V24" s="47">
        <v>0</v>
      </c>
      <c r="W24" s="47">
        <v>64</v>
      </c>
      <c r="X24" s="47">
        <v>89</v>
      </c>
      <c r="Y24" s="47">
        <v>112</v>
      </c>
      <c r="Z24" s="47">
        <v>147</v>
      </c>
      <c r="AA24" s="47">
        <v>141</v>
      </c>
      <c r="AB24" s="47">
        <v>124</v>
      </c>
      <c r="AC24" s="47">
        <v>153</v>
      </c>
      <c r="AD24" s="47"/>
      <c r="AE24" s="47"/>
      <c r="AF24" s="47">
        <v>149</v>
      </c>
      <c r="AG24" s="47"/>
      <c r="AH24" s="47">
        <v>287.08695652173913</v>
      </c>
      <c r="AI24" s="47">
        <f>SUMIF(結果貼付!F:F,コマーシャル!B24,結果貼付!I:I)</f>
        <v>29</v>
      </c>
      <c r="AJ24" s="47">
        <f t="shared" si="17"/>
        <v>108.75</v>
      </c>
      <c r="AK24" s="47">
        <f>IFERROR(INDEX(法人計画貼付!$A:$J,MATCH(コマーシャル!$B24,法人計画貼付!$B:$B,0),MATCH(コマーシャル!AK$17,法人計画貼付!$8:$8)),"")</f>
        <v>120</v>
      </c>
      <c r="AL24" s="47">
        <f>IFERROR(INDEX(法人計画貼付!$A:$J,MATCH(コマーシャル!$B24,法人計画貼付!$B:$B,0),MATCH(コマーシャル!AL$17,法人計画貼付!$8:$8)),"")</f>
        <v>100</v>
      </c>
      <c r="AM24" s="47">
        <f>IFERROR(INDEX(法人計画貼付!$A:$J,MATCH(コマーシャル!$B24,法人計画貼付!$B:$B,0),MATCH(コマーシャル!AM$17,法人計画貼付!$8:$8)),"")</f>
        <v>100</v>
      </c>
      <c r="AN24" s="47">
        <f>IFERROR(INDEX(法人計画貼付!$A:$J,MATCH(コマーシャル!$B24,法人計画貼付!$B:$B,0),MATCH(コマーシャル!AN$17,法人計画貼付!$8:$8)),"")</f>
        <v>100</v>
      </c>
      <c r="AO24" s="47">
        <f>IFERROR(INDEX(法人計画貼付!$A:$J,MATCH(コマーシャル!$B24,法人計画貼付!$B:$B,0),MATCH(コマーシャル!AO$17,法人計画貼付!$8:$8)),"")</f>
        <v>110</v>
      </c>
      <c r="AP24" s="47">
        <f>IFERROR(INDEX(法人計画貼付!$A:$J,MATCH(コマーシャル!$B24,法人計画貼付!$B:$B,0),MATCH(コマーシャル!AP$17,法人計画貼付!$8:$8)),"")</f>
        <v>110</v>
      </c>
      <c r="AQ24" s="47">
        <f>IFERROR(INDEX(法人計画貼付!$A:$J,MATCH(コマーシャル!$B24,法人計画貼付!$B:$B,0),MATCH(コマーシャル!AQ$17,法人計画貼付!$8:$8)),"")</f>
        <v>110</v>
      </c>
    </row>
    <row r="25" spans="1:44" outlineLevel="1">
      <c r="A25" s="18" t="str">
        <f>IFERROR(IF(MATCH($B25,全体!G:G,0),"Y"),"-")</f>
        <v>Y</v>
      </c>
      <c r="B25" s="4" t="s">
        <v>74</v>
      </c>
      <c r="C25" s="41"/>
      <c r="D25" s="115"/>
      <c r="E25" s="115"/>
      <c r="F25" s="115"/>
      <c r="G25" s="115"/>
      <c r="H25" s="115"/>
      <c r="I25" s="115"/>
      <c r="J25" s="115"/>
      <c r="K25" s="115"/>
      <c r="L25" s="115"/>
      <c r="M25" s="115"/>
      <c r="N25" s="115"/>
      <c r="O25" s="115"/>
      <c r="P25" s="115"/>
      <c r="Q25" s="115"/>
      <c r="R25" s="115"/>
      <c r="S25" s="115"/>
      <c r="T25" s="115"/>
      <c r="U25" s="115">
        <v>0</v>
      </c>
      <c r="V25" s="47">
        <v>-1</v>
      </c>
      <c r="W25" s="47">
        <v>0</v>
      </c>
      <c r="X25" s="47">
        <v>2</v>
      </c>
      <c r="Y25" s="47">
        <v>6</v>
      </c>
      <c r="Z25" s="47">
        <v>73</v>
      </c>
      <c r="AA25" s="47">
        <v>68</v>
      </c>
      <c r="AB25" s="47">
        <v>35</v>
      </c>
      <c r="AC25" s="47">
        <v>65</v>
      </c>
      <c r="AD25" s="47"/>
      <c r="AE25" s="47"/>
      <c r="AF25" s="47">
        <v>156</v>
      </c>
      <c r="AG25" s="47"/>
      <c r="AH25" s="47">
        <v>125.34782608695653</v>
      </c>
      <c r="AI25" s="47">
        <f>SUMIF(結果貼付!F:F,コマーシャル!B25,結果貼付!I:I)</f>
        <v>19</v>
      </c>
      <c r="AJ25" s="47">
        <f>(AI25/AJ$2)*AJ$1</f>
        <v>71.25</v>
      </c>
      <c r="AK25" s="47">
        <f>IFERROR(INDEX(法人計画貼付!$A:$J,MATCH(コマーシャル!$B25,法人計画貼付!$B:$B,0),MATCH(コマーシャル!AK$17,法人計画貼付!$8:$8)),"")</f>
        <v>20</v>
      </c>
      <c r="AL25" s="47">
        <f>IFERROR(INDEX(法人計画貼付!$A:$J,MATCH(コマーシャル!$B25,法人計画貼付!$B:$B,0),MATCH(コマーシャル!AL$17,法人計画貼付!$8:$8)),"")</f>
        <v>10</v>
      </c>
      <c r="AM25" s="47">
        <f>IFERROR(INDEX(法人計画貼付!$A:$J,MATCH(コマーシャル!$B25,法人計画貼付!$B:$B,0),MATCH(コマーシャル!AM$17,法人計画貼付!$8:$8)),"")</f>
        <v>10</v>
      </c>
      <c r="AN25" s="47">
        <f>IFERROR(INDEX(法人計画貼付!$A:$J,MATCH(コマーシャル!$B25,法人計画貼付!$B:$B,0),MATCH(コマーシャル!AN$17,法人計画貼付!$8:$8)),"")</f>
        <v>110</v>
      </c>
      <c r="AO25" s="47">
        <f>IFERROR(INDEX(法人計画貼付!$A:$J,MATCH(コマーシャル!$B25,法人計画貼付!$B:$B,0),MATCH(コマーシャル!AO$17,法人計画貼付!$8:$8)),"")</f>
        <v>10</v>
      </c>
      <c r="AP25" s="47">
        <f>IFERROR(INDEX(法人計画貼付!$A:$J,MATCH(コマーシャル!$B25,法人計画貼付!$B:$B,0),MATCH(コマーシャル!AP$17,法人計画貼付!$8:$8)),"")</f>
        <v>10</v>
      </c>
      <c r="AQ25" s="47">
        <f>IFERROR(INDEX(法人計画貼付!$A:$J,MATCH(コマーシャル!$B25,法人計画貼付!$B:$B,0),MATCH(コマーシャル!AQ$17,法人計画貼付!$8:$8)),"")</f>
        <v>10</v>
      </c>
    </row>
    <row r="26" spans="1:44" outlineLevel="1">
      <c r="A26" s="18" t="str">
        <f>IFERROR(IF(MATCH($B26,全体!G:G,0),"Y"),"-")</f>
        <v>Y</v>
      </c>
      <c r="B26" s="4" t="s">
        <v>76</v>
      </c>
      <c r="C26" s="41"/>
      <c r="D26" s="115"/>
      <c r="E26" s="115"/>
      <c r="F26" s="115"/>
      <c r="G26" s="115"/>
      <c r="H26" s="115"/>
      <c r="I26" s="115"/>
      <c r="J26" s="115"/>
      <c r="K26" s="115"/>
      <c r="L26" s="115"/>
      <c r="M26" s="115"/>
      <c r="N26" s="115"/>
      <c r="O26" s="115"/>
      <c r="P26" s="115"/>
      <c r="Q26" s="115"/>
      <c r="R26" s="115"/>
      <c r="S26" s="115"/>
      <c r="T26" s="115"/>
      <c r="U26" s="115">
        <v>0</v>
      </c>
      <c r="V26" s="47">
        <v>0</v>
      </c>
      <c r="W26" s="47">
        <v>0</v>
      </c>
      <c r="X26" s="47">
        <v>1</v>
      </c>
      <c r="Y26" s="47">
        <v>12</v>
      </c>
      <c r="Z26" s="47">
        <v>48</v>
      </c>
      <c r="AA26" s="47">
        <v>80</v>
      </c>
      <c r="AB26" s="47">
        <v>53</v>
      </c>
      <c r="AC26" s="47">
        <v>26</v>
      </c>
      <c r="AD26" s="47"/>
      <c r="AE26" s="47"/>
      <c r="AF26" s="47">
        <v>24</v>
      </c>
      <c r="AG26" s="47"/>
      <c r="AH26" s="47">
        <v>87.608695652173921</v>
      </c>
      <c r="AI26" s="47">
        <f>SUMIF(結果貼付!F:F,コマーシャル!B26,結果貼付!I:I)</f>
        <v>4</v>
      </c>
      <c r="AJ26" s="47">
        <f t="shared" si="17"/>
        <v>15</v>
      </c>
      <c r="AK26" s="47">
        <f>IFERROR(INDEX(法人計画貼付!$A:$J,MATCH(コマーシャル!$B26,法人計画貼付!$B:$B,0),MATCH(コマーシャル!AK$17,法人計画貼付!$8:$8)),"")</f>
        <v>50</v>
      </c>
      <c r="AL26" s="47">
        <f>IFERROR(INDEX(法人計画貼付!$A:$J,MATCH(コマーシャル!$B26,法人計画貼付!$B:$B,0),MATCH(コマーシャル!AL$17,法人計画貼付!$8:$8)),"")</f>
        <v>91</v>
      </c>
      <c r="AM26" s="47">
        <f>IFERROR(INDEX(法人計画貼付!$A:$J,MATCH(コマーシャル!$B26,法人計画貼付!$B:$B,0),MATCH(コマーシャル!AM$17,法人計画貼付!$8:$8)),"")</f>
        <v>50</v>
      </c>
      <c r="AN26" s="47">
        <f>IFERROR(INDEX(法人計画貼付!$A:$J,MATCH(コマーシャル!$B26,法人計画貼付!$B:$B,0),MATCH(コマーシャル!AN$17,法人計画貼付!$8:$8)),"")</f>
        <v>50</v>
      </c>
      <c r="AO26" s="47">
        <f>IFERROR(INDEX(法人計画貼付!$A:$J,MATCH(コマーシャル!$B26,法人計画貼付!$B:$B,0),MATCH(コマーシャル!AO$17,法人計画貼付!$8:$8)),"")</f>
        <v>60</v>
      </c>
      <c r="AP26" s="47">
        <f>IFERROR(INDEX(法人計画貼付!$A:$J,MATCH(コマーシャル!$B26,法人計画貼付!$B:$B,0),MATCH(コマーシャル!AP$17,法人計画貼付!$8:$8)),"")</f>
        <v>60</v>
      </c>
      <c r="AQ26" s="47">
        <f>IFERROR(INDEX(法人計画貼付!$A:$J,MATCH(コマーシャル!$B26,法人計画貼付!$B:$B,0),MATCH(コマーシャル!AQ$17,法人計画貼付!$8:$8)),"")</f>
        <v>60</v>
      </c>
      <c r="AR26"/>
    </row>
    <row r="27" spans="1:44" outlineLevel="1">
      <c r="A27" s="18" t="str">
        <f>IFERROR(IF(MATCH($B27,全体!G:G,0),"Y"),"-")</f>
        <v>Y</v>
      </c>
      <c r="B27" s="4" t="s">
        <v>77</v>
      </c>
      <c r="C27" s="41"/>
      <c r="D27" s="115"/>
      <c r="E27" s="115"/>
      <c r="F27" s="115"/>
      <c r="G27" s="115"/>
      <c r="H27" s="115"/>
      <c r="I27" s="115"/>
      <c r="J27" s="115"/>
      <c r="K27" s="115"/>
      <c r="L27" s="115"/>
      <c r="M27" s="115"/>
      <c r="N27" s="115"/>
      <c r="O27" s="115"/>
      <c r="P27" s="115"/>
      <c r="Q27" s="115"/>
      <c r="R27" s="115"/>
      <c r="S27" s="115"/>
      <c r="T27" s="115"/>
      <c r="U27" s="115"/>
      <c r="V27" s="47">
        <v>1</v>
      </c>
      <c r="W27" s="47">
        <v>0</v>
      </c>
      <c r="X27" s="47">
        <v>0</v>
      </c>
      <c r="Y27" s="47">
        <v>0</v>
      </c>
      <c r="Z27" s="47">
        <v>17</v>
      </c>
      <c r="AA27" s="47">
        <v>158</v>
      </c>
      <c r="AB27" s="47">
        <v>158</v>
      </c>
      <c r="AC27" s="47">
        <v>224</v>
      </c>
      <c r="AD27" s="47"/>
      <c r="AE27" s="47"/>
      <c r="AF27" s="47">
        <v>94</v>
      </c>
      <c r="AG27" s="47"/>
      <c r="AH27" s="47">
        <v>169.82608695652175</v>
      </c>
      <c r="AI27" s="47">
        <f>SUMIF(結果貼付!F:F,コマーシャル!B27,結果貼付!I:I)</f>
        <v>35</v>
      </c>
      <c r="AJ27" s="47">
        <f>(AI27/AJ$2)*AJ$1</f>
        <v>131.25</v>
      </c>
      <c r="AK27" s="47">
        <f>IFERROR(INDEX(法人計画貼付!$A:$J,MATCH(コマーシャル!$B27,法人計画貼付!$B:$B,0),MATCH(コマーシャル!AK$17,法人計画貼付!$8:$8)),"")</f>
        <v>50</v>
      </c>
      <c r="AL27" s="47">
        <f>IFERROR(INDEX(法人計画貼付!$A:$J,MATCH(コマーシャル!$B27,法人計画貼付!$B:$B,0),MATCH(コマーシャル!AL$17,法人計画貼付!$8:$8)),"")</f>
        <v>182</v>
      </c>
      <c r="AM27" s="47">
        <f>IFERROR(INDEX(法人計画貼付!$A:$J,MATCH(コマーシャル!$B27,法人計画貼付!$B:$B,0),MATCH(コマーシャル!AM$17,法人計画貼付!$8:$8)),"")</f>
        <v>50</v>
      </c>
      <c r="AN27" s="47">
        <f>IFERROR(INDEX(法人計画貼付!$A:$J,MATCH(コマーシャル!$B27,法人計画貼付!$B:$B,0),MATCH(コマーシャル!AN$17,法人計画貼付!$8:$8)),"")</f>
        <v>50</v>
      </c>
      <c r="AO27" s="47">
        <f>IFERROR(INDEX(法人計画貼付!$A:$J,MATCH(コマーシャル!$B27,法人計画貼付!$B:$B,0),MATCH(コマーシャル!AO$17,法人計画貼付!$8:$8)),"")</f>
        <v>60</v>
      </c>
      <c r="AP27" s="47">
        <f>IFERROR(INDEX(法人計画貼付!$A:$J,MATCH(コマーシャル!$B27,法人計画貼付!$B:$B,0),MATCH(コマーシャル!AP$17,法人計画貼付!$8:$8)),"")</f>
        <v>60</v>
      </c>
      <c r="AQ27" s="47">
        <f>IFERROR(INDEX(法人計画貼付!$A:$J,MATCH(コマーシャル!$B27,法人計画貼付!$B:$B,0),MATCH(コマーシャル!AQ$17,法人計画貼付!$8:$8)),"")</f>
        <v>60</v>
      </c>
    </row>
    <row r="28" spans="1:44" outlineLevel="1">
      <c r="A28" s="18" t="str">
        <f>IFERROR(IF(MATCH($B28,全体!G:G,0),"Y"),"-")</f>
        <v>Y</v>
      </c>
      <c r="B28" s="4" t="s">
        <v>452</v>
      </c>
      <c r="C28" s="41"/>
      <c r="D28" s="115"/>
      <c r="E28" s="115"/>
      <c r="F28" s="115"/>
      <c r="G28" s="115"/>
      <c r="H28" s="115"/>
      <c r="I28" s="115"/>
      <c r="J28" s="115"/>
      <c r="K28" s="115"/>
      <c r="L28" s="115"/>
      <c r="M28" s="115"/>
      <c r="N28" s="115"/>
      <c r="O28" s="115"/>
      <c r="P28" s="115"/>
      <c r="Q28" s="115"/>
      <c r="R28" s="115"/>
      <c r="S28" s="115"/>
      <c r="T28" s="115"/>
      <c r="U28" s="115"/>
      <c r="V28" s="47"/>
      <c r="W28" s="47"/>
      <c r="X28" s="47"/>
      <c r="Y28" s="47"/>
      <c r="Z28" s="47">
        <v>0</v>
      </c>
      <c r="AA28" s="47">
        <v>0</v>
      </c>
      <c r="AB28" s="47">
        <v>0</v>
      </c>
      <c r="AC28" s="47">
        <v>0</v>
      </c>
      <c r="AD28" s="47"/>
      <c r="AE28" s="47"/>
      <c r="AF28" s="47">
        <v>9</v>
      </c>
      <c r="AG28" s="47"/>
      <c r="AH28" s="47">
        <v>0</v>
      </c>
      <c r="AI28" s="47">
        <f>SUMIF(結果貼付!F:F,コマーシャル!B28,結果貼付!I:I)</f>
        <v>2</v>
      </c>
      <c r="AJ28" s="47">
        <f>(AI28/AJ$2)*AJ$1</f>
        <v>7.5</v>
      </c>
      <c r="AK28" s="47">
        <f>IFERROR(INDEX(法人計画貼付!$A:$J,MATCH(コマーシャル!$B28,法人計画貼付!$B:$B,0),MATCH(コマーシャル!AK$17,法人計画貼付!$8:$8)),"")</f>
        <v>10</v>
      </c>
      <c r="AL28" s="47">
        <f>IFERROR(INDEX(法人計画貼付!$A:$J,MATCH(コマーシャル!$B28,法人計画貼付!$B:$B,0),MATCH(コマーシャル!AL$17,法人計画貼付!$8:$8)),"")</f>
        <v>10</v>
      </c>
      <c r="AM28" s="47">
        <f>IFERROR(INDEX(法人計画貼付!$A:$J,MATCH(コマーシャル!$B28,法人計画貼付!$B:$B,0),MATCH(コマーシャル!AM$17,法人計画貼付!$8:$8)),"")</f>
        <v>10</v>
      </c>
      <c r="AN28" s="47">
        <f>IFERROR(INDEX(法人計画貼付!$A:$J,MATCH(コマーシャル!$B28,法人計画貼付!$B:$B,0),MATCH(コマーシャル!AN$17,法人計画貼付!$8:$8)),"")</f>
        <v>10</v>
      </c>
      <c r="AO28" s="47">
        <f>IFERROR(INDEX(法人計画貼付!$A:$J,MATCH(コマーシャル!$B28,法人計画貼付!$B:$B,0),MATCH(コマーシャル!AO$17,法人計画貼付!$8:$8)),"")</f>
        <v>10</v>
      </c>
      <c r="AP28" s="47">
        <f>IFERROR(INDEX(法人計画貼付!$A:$J,MATCH(コマーシャル!$B28,法人計画貼付!$B:$B,0),MATCH(コマーシャル!AP$17,法人計画貼付!$8:$8)),"")</f>
        <v>10</v>
      </c>
      <c r="AQ28" s="47">
        <f>IFERROR(INDEX(法人計画貼付!$A:$J,MATCH(コマーシャル!$B28,法人計画貼付!$B:$B,0),MATCH(コマーシャル!AQ$17,法人計画貼付!$8:$8)),"")</f>
        <v>10</v>
      </c>
    </row>
    <row r="29" spans="1:44" outlineLevel="1">
      <c r="A29" s="18" t="str">
        <f>IFERROR(IF(MATCH($B29,全体!G:G,0),"Y"),"-")</f>
        <v>Y</v>
      </c>
      <c r="B29" s="4" t="s">
        <v>82</v>
      </c>
      <c r="C29" s="41"/>
      <c r="D29" s="47">
        <v>7</v>
      </c>
      <c r="E29" s="47">
        <v>3</v>
      </c>
      <c r="F29" s="47">
        <v>4</v>
      </c>
      <c r="G29" s="47">
        <v>4</v>
      </c>
      <c r="H29" s="47">
        <v>11</v>
      </c>
      <c r="I29" s="47">
        <v>0</v>
      </c>
      <c r="J29" s="47">
        <v>0</v>
      </c>
      <c r="K29" s="47">
        <v>0</v>
      </c>
      <c r="L29" s="47">
        <v>0</v>
      </c>
      <c r="M29" s="47">
        <v>39</v>
      </c>
      <c r="N29" s="47">
        <v>44</v>
      </c>
      <c r="O29" s="47">
        <v>0</v>
      </c>
      <c r="P29" s="47">
        <v>0</v>
      </c>
      <c r="Q29" s="47">
        <v>0</v>
      </c>
      <c r="R29" s="47">
        <v>177</v>
      </c>
      <c r="S29" s="47">
        <v>146</v>
      </c>
      <c r="T29" s="47">
        <v>188</v>
      </c>
      <c r="U29" s="47">
        <v>126</v>
      </c>
      <c r="V29" s="47">
        <v>139</v>
      </c>
      <c r="W29" s="47">
        <v>419</v>
      </c>
      <c r="X29" s="47">
        <v>73</v>
      </c>
      <c r="Y29" s="47">
        <v>44</v>
      </c>
      <c r="Z29" s="47">
        <v>102</v>
      </c>
      <c r="AA29" s="47">
        <v>120</v>
      </c>
      <c r="AB29" s="47">
        <v>141</v>
      </c>
      <c r="AC29" s="47">
        <v>119</v>
      </c>
      <c r="AD29" s="47"/>
      <c r="AE29" s="47"/>
      <c r="AF29" s="47">
        <v>104</v>
      </c>
      <c r="AG29" s="47"/>
      <c r="AH29" s="47">
        <v>80.869565217391312</v>
      </c>
      <c r="AI29" s="47">
        <f>SUMIF(結果貼付!F:F,コマーシャル!B29,結果貼付!I:I)</f>
        <v>18</v>
      </c>
      <c r="AJ29" s="47">
        <f>(AI29/AJ$2)*AJ$1</f>
        <v>67.5</v>
      </c>
      <c r="AK29" s="47">
        <f>IFERROR(INDEX(法人計画貼付!$A:$J,MATCH(コマーシャル!$B29,法人計画貼付!$B:$B,0),MATCH(コマーシャル!AK$17,法人計画貼付!$8:$8)),"")</f>
        <v>50</v>
      </c>
      <c r="AL29" s="47">
        <f>IFERROR(INDEX(法人計画貼付!$A:$J,MATCH(コマーシャル!$B29,法人計画貼付!$B:$B,0),MATCH(コマーシャル!AL$17,法人計画貼付!$8:$8)),"")</f>
        <v>81</v>
      </c>
      <c r="AM29" s="47">
        <f>IFERROR(INDEX(法人計画貼付!$A:$J,MATCH(コマーシャル!$B29,法人計画貼付!$B:$B,0),MATCH(コマーシャル!AM$17,法人計画貼付!$8:$8)),"")</f>
        <v>50</v>
      </c>
      <c r="AN29" s="47">
        <f>IFERROR(INDEX(法人計画貼付!$A:$J,MATCH(コマーシャル!$B29,法人計画貼付!$B:$B,0),MATCH(コマーシャル!AN$17,法人計画貼付!$8:$8)),"")</f>
        <v>50</v>
      </c>
      <c r="AO29" s="47">
        <f>IFERROR(INDEX(法人計画貼付!$A:$J,MATCH(コマーシャル!$B29,法人計画貼付!$B:$B,0),MATCH(コマーシャル!AO$17,法人計画貼付!$8:$8)),"")</f>
        <v>60</v>
      </c>
      <c r="AP29" s="47">
        <f>IFERROR(INDEX(法人計画貼付!$A:$J,MATCH(コマーシャル!$B29,法人計画貼付!$B:$B,0),MATCH(コマーシャル!AP$17,法人計画貼付!$8:$8)),"")</f>
        <v>60</v>
      </c>
      <c r="AQ29" s="47">
        <f>IFERROR(INDEX(法人計画貼付!$A:$J,MATCH(コマーシャル!$B29,法人計画貼付!$B:$B,0),MATCH(コマーシャル!AQ$17,法人計画貼付!$8:$8)),"")</f>
        <v>60</v>
      </c>
      <c r="AR29"/>
    </row>
    <row r="30" spans="1:44" outlineLevel="1">
      <c r="A30" s="18" t="str">
        <f>IFERROR(IF(MATCH($B30,全体!G:G,0),"Y"),"-")</f>
        <v>Y</v>
      </c>
      <c r="B30" s="8" t="s">
        <v>453</v>
      </c>
      <c r="C30" s="41"/>
      <c r="D30" s="47"/>
      <c r="E30" s="47"/>
      <c r="F30" s="47"/>
      <c r="G30" s="47"/>
      <c r="H30" s="47"/>
      <c r="I30" s="47"/>
      <c r="J30" s="47"/>
      <c r="K30" s="47"/>
      <c r="L30" s="47"/>
      <c r="M30" s="47"/>
      <c r="N30" s="47"/>
      <c r="O30" s="47"/>
      <c r="P30" s="47"/>
      <c r="Q30" s="47"/>
      <c r="R30" s="47"/>
      <c r="S30" s="47"/>
      <c r="T30" s="47"/>
      <c r="U30" s="47"/>
      <c r="V30" s="47"/>
      <c r="W30" s="47"/>
      <c r="X30" s="47"/>
      <c r="Y30" s="47"/>
      <c r="Z30" s="47">
        <v>34</v>
      </c>
      <c r="AA30" s="47">
        <v>15</v>
      </c>
      <c r="AB30" s="47">
        <v>78</v>
      </c>
      <c r="AC30" s="47">
        <v>14</v>
      </c>
      <c r="AD30" s="47"/>
      <c r="AE30" s="47"/>
      <c r="AF30" s="47">
        <v>19</v>
      </c>
      <c r="AG30" s="47"/>
      <c r="AH30" s="47">
        <v>79.521739130434781</v>
      </c>
      <c r="AI30" s="47">
        <f>SUMIF(結果貼付!F:F,コマーシャル!B30,結果貼付!I:I)</f>
        <v>0</v>
      </c>
      <c r="AJ30" s="47">
        <f>(AI30/AJ$2)*AJ$1</f>
        <v>0</v>
      </c>
      <c r="AK30" s="47">
        <f>IFERROR(INDEX(法人計画貼付!$A:$J,MATCH(コマーシャル!$B30,法人計画貼付!$B:$B,0),MATCH(コマーシャル!AK$17,法人計画貼付!$8:$8)),"")</f>
        <v>0</v>
      </c>
      <c r="AL30" s="47">
        <f>IFERROR(INDEX(法人計画貼付!$A:$J,MATCH(コマーシャル!$B30,法人計画貼付!$B:$B,0),MATCH(コマーシャル!AL$17,法人計画貼付!$8:$8)),"")</f>
        <v>0</v>
      </c>
      <c r="AM30" s="47">
        <f>IFERROR(INDEX(法人計画貼付!$A:$J,MATCH(コマーシャル!$B30,法人計画貼付!$B:$B,0),MATCH(コマーシャル!AM$17,法人計画貼付!$8:$8)),"")</f>
        <v>0</v>
      </c>
      <c r="AN30" s="47">
        <f>IFERROR(INDEX(法人計画貼付!$A:$J,MATCH(コマーシャル!$B30,法人計画貼付!$B:$B,0),MATCH(コマーシャル!AN$17,法人計画貼付!$8:$8)),"")</f>
        <v>0</v>
      </c>
      <c r="AO30" s="47">
        <f>IFERROR(INDEX(法人計画貼付!$A:$J,MATCH(コマーシャル!$B30,法人計画貼付!$B:$B,0),MATCH(コマーシャル!AO$17,法人計画貼付!$8:$8)),"")</f>
        <v>0</v>
      </c>
      <c r="AP30" s="47">
        <f>IFERROR(INDEX(法人計画貼付!$A:$J,MATCH(コマーシャル!$B30,法人計画貼付!$B:$B,0),MATCH(コマーシャル!AP$17,法人計画貼付!$8:$8)),"")</f>
        <v>0</v>
      </c>
      <c r="AQ30" s="47">
        <f>IFERROR(INDEX(法人計画貼付!$A:$J,MATCH(コマーシャル!$B30,法人計画貼付!$B:$B,0),MATCH(コマーシャル!AQ$17,法人計画貼付!$8:$8)),"")</f>
        <v>0</v>
      </c>
      <c r="AR30"/>
    </row>
    <row r="31" spans="1:44" outlineLevel="1">
      <c r="A31" s="18" t="str">
        <f>IFERROR(IF(MATCH($B31,全体!G:G,0),"Y"),"-")</f>
        <v>Y</v>
      </c>
      <c r="B31" s="4" t="s">
        <v>84</v>
      </c>
      <c r="C31" s="41"/>
      <c r="D31" s="47">
        <v>4</v>
      </c>
      <c r="E31" s="47">
        <v>4</v>
      </c>
      <c r="F31" s="47">
        <v>3</v>
      </c>
      <c r="G31" s="47">
        <v>9</v>
      </c>
      <c r="H31" s="47">
        <v>10</v>
      </c>
      <c r="I31" s="47">
        <v>5</v>
      </c>
      <c r="J31" s="47">
        <v>22</v>
      </c>
      <c r="K31" s="47">
        <v>18</v>
      </c>
      <c r="L31" s="47">
        <v>9</v>
      </c>
      <c r="M31" s="47">
        <v>3</v>
      </c>
      <c r="N31" s="47">
        <v>9</v>
      </c>
      <c r="O31" s="47">
        <v>40</v>
      </c>
      <c r="P31" s="47">
        <v>10</v>
      </c>
      <c r="Q31" s="47">
        <v>8</v>
      </c>
      <c r="R31" s="47">
        <v>6</v>
      </c>
      <c r="S31" s="47">
        <v>0</v>
      </c>
      <c r="T31" s="47">
        <v>0</v>
      </c>
      <c r="U31" s="47">
        <v>7</v>
      </c>
      <c r="V31" s="47">
        <v>28</v>
      </c>
      <c r="W31" s="47">
        <v>23</v>
      </c>
      <c r="X31" s="47">
        <v>1</v>
      </c>
      <c r="Y31" s="47">
        <v>0</v>
      </c>
      <c r="Z31" s="47">
        <v>0</v>
      </c>
      <c r="AA31" s="47">
        <v>0</v>
      </c>
      <c r="AB31" s="47">
        <v>0</v>
      </c>
      <c r="AC31" s="47">
        <v>0</v>
      </c>
      <c r="AD31" s="47"/>
      <c r="AE31" s="47"/>
      <c r="AF31" s="47">
        <v>0</v>
      </c>
      <c r="AG31" s="47"/>
      <c r="AH31" s="47">
        <v>0</v>
      </c>
      <c r="AI31" s="47">
        <f>SUMIF(結果貼付!F:F,コマーシャル!B31,結果貼付!I:I)</f>
        <v>0</v>
      </c>
      <c r="AJ31" s="47">
        <f>(AI31/AJ$2)*AJ$1</f>
        <v>0</v>
      </c>
      <c r="AK31" s="47" t="str">
        <f>IFERROR(INDEX(法人計画貼付!$A:$J,MATCH(コマーシャル!$B31,法人計画貼付!$B:$B,0),MATCH(コマーシャル!AK$17,法人計画貼付!$8:$8)),"")</f>
        <v/>
      </c>
      <c r="AL31" s="47" t="str">
        <f>IFERROR(INDEX(法人計画貼付!$A:$J,MATCH(コマーシャル!$B31,法人計画貼付!$B:$B,0),MATCH(コマーシャル!AL$17,法人計画貼付!$8:$8)),"")</f>
        <v/>
      </c>
      <c r="AM31" s="47" t="str">
        <f>IFERROR(INDEX(法人計画貼付!$A:$J,MATCH(コマーシャル!$B31,法人計画貼付!$B:$B,0),MATCH(コマーシャル!AM$17,法人計画貼付!$8:$8)),"")</f>
        <v/>
      </c>
      <c r="AN31" s="47" t="str">
        <f>IFERROR(INDEX(法人計画貼付!$A:$J,MATCH(コマーシャル!$B31,法人計画貼付!$B:$B,0),MATCH(コマーシャル!AN$17,法人計画貼付!$8:$8)),"")</f>
        <v/>
      </c>
      <c r="AO31" s="47" t="str">
        <f>IFERROR(INDEX(法人計画貼付!$A:$J,MATCH(コマーシャル!$B31,法人計画貼付!$B:$B,0),MATCH(コマーシャル!AO$17,法人計画貼付!$8:$8)),"")</f>
        <v/>
      </c>
      <c r="AP31" s="47" t="str">
        <f>IFERROR(INDEX(法人計画貼付!$A:$J,MATCH(コマーシャル!$B31,法人計画貼付!$B:$B,0),MATCH(コマーシャル!AP$17,法人計画貼付!$8:$8)),"")</f>
        <v/>
      </c>
      <c r="AQ31" s="47" t="str">
        <f>IFERROR(INDEX(法人計画貼付!$A:$J,MATCH(コマーシャル!$B31,法人計画貼付!$B:$B,0),MATCH(コマーシャル!AQ$17,法人計画貼付!$8:$8)),"")</f>
        <v/>
      </c>
      <c r="AR31"/>
    </row>
    <row r="32" spans="1:44" outlineLevel="1">
      <c r="A32" s="18" t="str">
        <f>IFERROR(IF(MATCH($B32,全体!G:G,0),"Y"),"-")</f>
        <v>Y</v>
      </c>
      <c r="B32" s="4" t="s">
        <v>88</v>
      </c>
      <c r="C32" s="41"/>
      <c r="D32" s="47"/>
      <c r="E32" s="47"/>
      <c r="F32" s="47"/>
      <c r="G32" s="47"/>
      <c r="H32" s="47"/>
      <c r="I32" s="47"/>
      <c r="J32" s="47"/>
      <c r="K32" s="47"/>
      <c r="L32" s="47"/>
      <c r="M32" s="47"/>
      <c r="N32" s="47"/>
      <c r="O32" s="47"/>
      <c r="P32" s="47"/>
      <c r="Q32" s="47"/>
      <c r="R32" s="47"/>
      <c r="S32" s="47"/>
      <c r="T32" s="47"/>
      <c r="U32" s="47"/>
      <c r="V32" s="47"/>
      <c r="W32" s="47">
        <v>0</v>
      </c>
      <c r="X32" s="47">
        <v>2</v>
      </c>
      <c r="Y32" s="47">
        <v>1</v>
      </c>
      <c r="Z32" s="47">
        <v>0</v>
      </c>
      <c r="AA32" s="47">
        <v>3</v>
      </c>
      <c r="AB32" s="47">
        <v>3</v>
      </c>
      <c r="AC32" s="47">
        <v>0</v>
      </c>
      <c r="AD32" s="47"/>
      <c r="AE32" s="47"/>
      <c r="AF32" s="47">
        <v>2</v>
      </c>
      <c r="AG32" s="47"/>
      <c r="AH32" s="47">
        <v>0</v>
      </c>
      <c r="AI32" s="47">
        <f>SUMIF(結果貼付!F:F,コマーシャル!B32,結果貼付!I:I)</f>
        <v>0</v>
      </c>
      <c r="AJ32" s="47">
        <f t="shared" ref="AJ32:AJ46" si="18">(AI32/AJ$2)*AJ$1</f>
        <v>0</v>
      </c>
      <c r="AK32" s="47">
        <f>IFERROR(INDEX(法人計画貼付!$A:$J,MATCH(コマーシャル!$B32,法人計画貼付!$B:$B,0),MATCH(コマーシャル!AK$17,法人計画貼付!$8:$8)),"")</f>
        <v>3</v>
      </c>
      <c r="AL32" s="47">
        <f>IFERROR(INDEX(法人計画貼付!$A:$J,MATCH(コマーシャル!$B32,法人計画貼付!$B:$B,0),MATCH(コマーシャル!AL$17,法人計画貼付!$8:$8)),"")</f>
        <v>3</v>
      </c>
      <c r="AM32" s="47">
        <f>IFERROR(INDEX(法人計画貼付!$A:$J,MATCH(コマーシャル!$B32,法人計画貼付!$B:$B,0),MATCH(コマーシャル!AM$17,法人計画貼付!$8:$8)),"")</f>
        <v>3</v>
      </c>
      <c r="AN32" s="47">
        <f>IFERROR(INDEX(法人計画貼付!$A:$J,MATCH(コマーシャル!$B32,法人計画貼付!$B:$B,0),MATCH(コマーシャル!AN$17,法人計画貼付!$8:$8)),"")</f>
        <v>3</v>
      </c>
      <c r="AO32" s="47">
        <f>IFERROR(INDEX(法人計画貼付!$A:$J,MATCH(コマーシャル!$B32,法人計画貼付!$B:$B,0),MATCH(コマーシャル!AO$17,法人計画貼付!$8:$8)),"")</f>
        <v>3</v>
      </c>
      <c r="AP32" s="47">
        <f>IFERROR(INDEX(法人計画貼付!$A:$J,MATCH(コマーシャル!$B32,法人計画貼付!$B:$B,0),MATCH(コマーシャル!AP$17,法人計画貼付!$8:$8)),"")</f>
        <v>3</v>
      </c>
      <c r="AQ32" s="47">
        <f>IFERROR(INDEX(法人計画貼付!$A:$J,MATCH(コマーシャル!$B32,法人計画貼付!$B:$B,0),MATCH(コマーシャル!AQ$17,法人計画貼付!$8:$8)),"")</f>
        <v>3</v>
      </c>
      <c r="AR32"/>
    </row>
    <row r="33" spans="1:44" outlineLevel="1">
      <c r="A33" s="18" t="str">
        <f>IFERROR(IF(MATCH($B33,全体!G:G,0),"Y"),"-")</f>
        <v>Y</v>
      </c>
      <c r="B33" s="4" t="s">
        <v>454</v>
      </c>
      <c r="C33" s="41"/>
      <c r="D33" s="47"/>
      <c r="E33" s="47"/>
      <c r="F33" s="47"/>
      <c r="G33" s="47"/>
      <c r="H33" s="47"/>
      <c r="I33" s="47"/>
      <c r="J33" s="47"/>
      <c r="K33" s="47"/>
      <c r="L33" s="47"/>
      <c r="M33" s="47"/>
      <c r="N33" s="47"/>
      <c r="O33" s="47"/>
      <c r="P33" s="47"/>
      <c r="Q33" s="47"/>
      <c r="R33" s="47"/>
      <c r="S33" s="47"/>
      <c r="T33" s="47"/>
      <c r="U33" s="47"/>
      <c r="V33" s="47"/>
      <c r="W33" s="47">
        <v>0</v>
      </c>
      <c r="X33" s="47">
        <v>1</v>
      </c>
      <c r="Y33" s="47">
        <v>0</v>
      </c>
      <c r="Z33" s="47">
        <v>0</v>
      </c>
      <c r="AA33" s="47">
        <v>0</v>
      </c>
      <c r="AB33" s="47">
        <v>0</v>
      </c>
      <c r="AC33" s="47">
        <v>1</v>
      </c>
      <c r="AD33" s="47"/>
      <c r="AE33" s="47"/>
      <c r="AF33" s="47">
        <v>1</v>
      </c>
      <c r="AG33" s="47"/>
      <c r="AH33" s="47">
        <v>0</v>
      </c>
      <c r="AI33" s="47">
        <f>SUMIF(結果貼付!F:F,コマーシャル!B33,結果貼付!I:I)</f>
        <v>0</v>
      </c>
      <c r="AJ33" s="47">
        <f t="shared" si="18"/>
        <v>0</v>
      </c>
      <c r="AK33" s="47">
        <f>IFERROR(INDEX(法人計画貼付!$A:$J,MATCH(コマーシャル!$B33,法人計画貼付!$B:$B,0),MATCH(コマーシャル!AK$17,法人計画貼付!$8:$8)),"")</f>
        <v>3</v>
      </c>
      <c r="AL33" s="47">
        <f>IFERROR(INDEX(法人計画貼付!$A:$J,MATCH(コマーシャル!$B33,法人計画貼付!$B:$B,0),MATCH(コマーシャル!AL$17,法人計画貼付!$8:$8)),"")</f>
        <v>3</v>
      </c>
      <c r="AM33" s="47">
        <f>IFERROR(INDEX(法人計画貼付!$A:$J,MATCH(コマーシャル!$B33,法人計画貼付!$B:$B,0),MATCH(コマーシャル!AM$17,法人計画貼付!$8:$8)),"")</f>
        <v>3</v>
      </c>
      <c r="AN33" s="47">
        <f>IFERROR(INDEX(法人計画貼付!$A:$J,MATCH(コマーシャル!$B33,法人計画貼付!$B:$B,0),MATCH(コマーシャル!AN$17,法人計画貼付!$8:$8)),"")</f>
        <v>3</v>
      </c>
      <c r="AO33" s="47">
        <f>IFERROR(INDEX(法人計画貼付!$A:$J,MATCH(コマーシャル!$B33,法人計画貼付!$B:$B,0),MATCH(コマーシャル!AO$17,法人計画貼付!$8:$8)),"")</f>
        <v>3</v>
      </c>
      <c r="AP33" s="47">
        <f>IFERROR(INDEX(法人計画貼付!$A:$J,MATCH(コマーシャル!$B33,法人計画貼付!$B:$B,0),MATCH(コマーシャル!AP$17,法人計画貼付!$8:$8)),"")</f>
        <v>3</v>
      </c>
      <c r="AQ33" s="47">
        <f>IFERROR(INDEX(法人計画貼付!$A:$J,MATCH(コマーシャル!$B33,法人計画貼付!$B:$B,0),MATCH(コマーシャル!AQ$17,法人計画貼付!$8:$8)),"")</f>
        <v>3</v>
      </c>
      <c r="AR33"/>
    </row>
    <row r="34" spans="1:44" outlineLevel="1">
      <c r="A34" s="18" t="str">
        <f>IFERROR(IF(MATCH($B34,全体!G:G,0),"Y"),"-")</f>
        <v>Y</v>
      </c>
      <c r="B34" s="4" t="s">
        <v>93</v>
      </c>
      <c r="C34" s="41"/>
      <c r="D34" s="47"/>
      <c r="E34" s="47"/>
      <c r="F34" s="47"/>
      <c r="G34" s="47"/>
      <c r="H34" s="47"/>
      <c r="I34" s="47"/>
      <c r="J34" s="47"/>
      <c r="K34" s="47"/>
      <c r="L34" s="47"/>
      <c r="M34" s="47"/>
      <c r="N34" s="47"/>
      <c r="O34" s="47"/>
      <c r="P34" s="47"/>
      <c r="Q34" s="47"/>
      <c r="R34" s="47"/>
      <c r="S34" s="47"/>
      <c r="T34" s="47"/>
      <c r="U34" s="47"/>
      <c r="V34" s="47"/>
      <c r="W34" s="47">
        <v>0</v>
      </c>
      <c r="X34" s="47">
        <v>1</v>
      </c>
      <c r="Y34" s="47">
        <v>0</v>
      </c>
      <c r="Z34" s="47">
        <v>0</v>
      </c>
      <c r="AA34" s="47">
        <v>0</v>
      </c>
      <c r="AB34" s="47">
        <v>0</v>
      </c>
      <c r="AC34" s="47">
        <v>0</v>
      </c>
      <c r="AD34" s="47"/>
      <c r="AE34" s="47"/>
      <c r="AF34" s="47">
        <v>0</v>
      </c>
      <c r="AG34" s="47"/>
      <c r="AH34" s="47">
        <v>0</v>
      </c>
      <c r="AI34" s="47">
        <f>SUMIF(結果貼付!F:F,コマーシャル!B34,結果貼付!I:I)</f>
        <v>0</v>
      </c>
      <c r="AJ34" s="47">
        <f>(AI34/AJ$2)*AJ$1</f>
        <v>0</v>
      </c>
      <c r="AK34" s="47" t="str">
        <f>IFERROR(INDEX(法人計画貼付!$A:$J,MATCH(コマーシャル!$B34,法人計画貼付!$B:$B,0),MATCH(コマーシャル!AK$17,法人計画貼付!$8:$8)),"")</f>
        <v/>
      </c>
      <c r="AL34" s="47" t="str">
        <f>IFERROR(INDEX(法人計画貼付!$A:$J,MATCH(コマーシャル!$B34,法人計画貼付!$B:$B,0),MATCH(コマーシャル!AL$17,法人計画貼付!$8:$8)),"")</f>
        <v/>
      </c>
      <c r="AM34" s="47" t="str">
        <f>IFERROR(INDEX(法人計画貼付!$A:$J,MATCH(コマーシャル!$B34,法人計画貼付!$B:$B,0),MATCH(コマーシャル!AM$17,法人計画貼付!$8:$8)),"")</f>
        <v/>
      </c>
      <c r="AN34" s="47" t="str">
        <f>IFERROR(INDEX(法人計画貼付!$A:$J,MATCH(コマーシャル!$B34,法人計画貼付!$B:$B,0),MATCH(コマーシャル!AN$17,法人計画貼付!$8:$8)),"")</f>
        <v/>
      </c>
      <c r="AO34" s="47" t="str">
        <f>IFERROR(INDEX(法人計画貼付!$A:$J,MATCH(コマーシャル!$B34,法人計画貼付!$B:$B,0),MATCH(コマーシャル!AO$17,法人計画貼付!$8:$8)),"")</f>
        <v/>
      </c>
      <c r="AP34" s="47" t="str">
        <f>IFERROR(INDEX(法人計画貼付!$A:$J,MATCH(コマーシャル!$B34,法人計画貼付!$B:$B,0),MATCH(コマーシャル!AP$17,法人計画貼付!$8:$8)),"")</f>
        <v/>
      </c>
      <c r="AQ34" s="47" t="str">
        <f>IFERROR(INDEX(法人計画貼付!$A:$J,MATCH(コマーシャル!$B34,法人計画貼付!$B:$B,0),MATCH(コマーシャル!AQ$17,法人計画貼付!$8:$8)),"")</f>
        <v/>
      </c>
      <c r="AR34"/>
    </row>
    <row r="35" spans="1:44" outlineLevel="1">
      <c r="A35" s="18" t="str">
        <f>IFERROR(IF(MATCH($B35,全体!G:G,0),"Y"),"-")</f>
        <v>Y</v>
      </c>
      <c r="B35" s="4" t="s">
        <v>94</v>
      </c>
      <c r="C35" s="41"/>
      <c r="D35" s="47"/>
      <c r="E35" s="47"/>
      <c r="F35" s="47"/>
      <c r="G35" s="47"/>
      <c r="H35" s="47"/>
      <c r="I35" s="47"/>
      <c r="J35" s="47"/>
      <c r="K35" s="47"/>
      <c r="L35" s="47"/>
      <c r="M35" s="47"/>
      <c r="N35" s="47"/>
      <c r="O35" s="47"/>
      <c r="P35" s="47"/>
      <c r="Q35" s="47"/>
      <c r="R35" s="47"/>
      <c r="S35" s="47"/>
      <c r="T35" s="47"/>
      <c r="U35" s="47"/>
      <c r="V35" s="47"/>
      <c r="W35" s="47">
        <v>0</v>
      </c>
      <c r="X35" s="47">
        <v>1</v>
      </c>
      <c r="Y35" s="47">
        <v>0</v>
      </c>
      <c r="Z35" s="47">
        <v>0</v>
      </c>
      <c r="AA35" s="47">
        <v>0</v>
      </c>
      <c r="AB35" s="47">
        <v>0</v>
      </c>
      <c r="AC35" s="47">
        <v>0</v>
      </c>
      <c r="AD35" s="47"/>
      <c r="AE35" s="47"/>
      <c r="AF35" s="47">
        <v>0</v>
      </c>
      <c r="AG35" s="47"/>
      <c r="AH35" s="47">
        <v>0</v>
      </c>
      <c r="AI35" s="47">
        <f>SUMIF(結果貼付!F:F,コマーシャル!B35,結果貼付!I:I)</f>
        <v>0</v>
      </c>
      <c r="AJ35" s="47">
        <f>(AI35/AJ$2)*AJ$1</f>
        <v>0</v>
      </c>
      <c r="AK35" s="47" t="str">
        <f>IFERROR(INDEX(法人計画貼付!$A:$J,MATCH(コマーシャル!$B35,法人計画貼付!$B:$B,0),MATCH(コマーシャル!AK$17,法人計画貼付!$8:$8)),"")</f>
        <v/>
      </c>
      <c r="AL35" s="47" t="str">
        <f>IFERROR(INDEX(法人計画貼付!$A:$J,MATCH(コマーシャル!$B35,法人計画貼付!$B:$B,0),MATCH(コマーシャル!AL$17,法人計画貼付!$8:$8)),"")</f>
        <v/>
      </c>
      <c r="AM35" s="47" t="str">
        <f>IFERROR(INDEX(法人計画貼付!$A:$J,MATCH(コマーシャル!$B35,法人計画貼付!$B:$B,0),MATCH(コマーシャル!AM$17,法人計画貼付!$8:$8)),"")</f>
        <v/>
      </c>
      <c r="AN35" s="47" t="str">
        <f>IFERROR(INDEX(法人計画貼付!$A:$J,MATCH(コマーシャル!$B35,法人計画貼付!$B:$B,0),MATCH(コマーシャル!AN$17,法人計画貼付!$8:$8)),"")</f>
        <v/>
      </c>
      <c r="AO35" s="47" t="str">
        <f>IFERROR(INDEX(法人計画貼付!$A:$J,MATCH(コマーシャル!$B35,法人計画貼付!$B:$B,0),MATCH(コマーシャル!AO$17,法人計画貼付!$8:$8)),"")</f>
        <v/>
      </c>
      <c r="AP35" s="47" t="str">
        <f>IFERROR(INDEX(法人計画貼付!$A:$J,MATCH(コマーシャル!$B35,法人計画貼付!$B:$B,0),MATCH(コマーシャル!AP$17,法人計画貼付!$8:$8)),"")</f>
        <v/>
      </c>
      <c r="AQ35" s="47" t="str">
        <f>IFERROR(INDEX(法人計画貼付!$A:$J,MATCH(コマーシャル!$B35,法人計画貼付!$B:$B,0),MATCH(コマーシャル!AQ$17,法人計画貼付!$8:$8)),"")</f>
        <v/>
      </c>
      <c r="AR35"/>
    </row>
    <row r="36" spans="1:44" outlineLevel="1">
      <c r="A36" s="18" t="str">
        <f>IFERROR(IF(MATCH($B36,全体!G:G,0),"Y"),"-")</f>
        <v>Y</v>
      </c>
      <c r="B36" s="4" t="s">
        <v>455</v>
      </c>
      <c r="C36" s="41"/>
      <c r="D36" s="47"/>
      <c r="E36" s="47"/>
      <c r="F36" s="47"/>
      <c r="G36" s="47"/>
      <c r="H36" s="47"/>
      <c r="I36" s="47"/>
      <c r="J36" s="47"/>
      <c r="K36" s="47"/>
      <c r="L36" s="47"/>
      <c r="M36" s="47"/>
      <c r="N36" s="47"/>
      <c r="O36" s="47"/>
      <c r="P36" s="47"/>
      <c r="Q36" s="47"/>
      <c r="R36" s="47"/>
      <c r="S36" s="47"/>
      <c r="T36" s="47"/>
      <c r="U36" s="47"/>
      <c r="V36" s="47"/>
      <c r="W36" s="47">
        <v>0</v>
      </c>
      <c r="X36" s="47">
        <v>1</v>
      </c>
      <c r="Y36" s="47">
        <v>0</v>
      </c>
      <c r="Z36" s="47">
        <v>0</v>
      </c>
      <c r="AA36" s="47">
        <v>0</v>
      </c>
      <c r="AB36" s="47">
        <v>0</v>
      </c>
      <c r="AC36" s="47">
        <v>0</v>
      </c>
      <c r="AD36" s="47"/>
      <c r="AE36" s="47"/>
      <c r="AF36" s="47">
        <v>0</v>
      </c>
      <c r="AG36" s="47"/>
      <c r="AH36" s="47">
        <v>0</v>
      </c>
      <c r="AI36" s="47">
        <f>SUMIF(結果貼付!F:F,コマーシャル!B36,結果貼付!I:I)</f>
        <v>0</v>
      </c>
      <c r="AJ36" s="47">
        <f>(AI36/AJ$2)*AJ$1</f>
        <v>0</v>
      </c>
      <c r="AK36" s="47" t="str">
        <f>IFERROR(INDEX(法人計画貼付!$A:$J,MATCH(コマーシャル!$B36,法人計画貼付!$B:$B,0),MATCH(コマーシャル!AK$17,法人計画貼付!$8:$8)),"")</f>
        <v/>
      </c>
      <c r="AL36" s="47" t="str">
        <f>IFERROR(INDEX(法人計画貼付!$A:$J,MATCH(コマーシャル!$B36,法人計画貼付!$B:$B,0),MATCH(コマーシャル!AL$17,法人計画貼付!$8:$8)),"")</f>
        <v/>
      </c>
      <c r="AM36" s="47" t="str">
        <f>IFERROR(INDEX(法人計画貼付!$A:$J,MATCH(コマーシャル!$B36,法人計画貼付!$B:$B,0),MATCH(コマーシャル!AM$17,法人計画貼付!$8:$8)),"")</f>
        <v/>
      </c>
      <c r="AN36" s="47" t="str">
        <f>IFERROR(INDEX(法人計画貼付!$A:$J,MATCH(コマーシャル!$B36,法人計画貼付!$B:$B,0),MATCH(コマーシャル!AN$17,法人計画貼付!$8:$8)),"")</f>
        <v/>
      </c>
      <c r="AO36" s="47" t="str">
        <f>IFERROR(INDEX(法人計画貼付!$A:$J,MATCH(コマーシャル!$B36,法人計画貼付!$B:$B,0),MATCH(コマーシャル!AO$17,法人計画貼付!$8:$8)),"")</f>
        <v/>
      </c>
      <c r="AP36" s="47" t="str">
        <f>IFERROR(INDEX(法人計画貼付!$A:$J,MATCH(コマーシャル!$B36,法人計画貼付!$B:$B,0),MATCH(コマーシャル!AP$17,法人計画貼付!$8:$8)),"")</f>
        <v/>
      </c>
      <c r="AQ36" s="47" t="str">
        <f>IFERROR(INDEX(法人計画貼付!$A:$J,MATCH(コマーシャル!$B36,法人計画貼付!$B:$B,0),MATCH(コマーシャル!AQ$17,法人計画貼付!$8:$8)),"")</f>
        <v/>
      </c>
      <c r="AR36"/>
    </row>
    <row r="37" spans="1:44" outlineLevel="1">
      <c r="A37" s="18" t="str">
        <f>IFERROR(IF(MATCH($B37,全体!G:G,0),"Y"),"-")</f>
        <v>Y</v>
      </c>
      <c r="B37" s="4" t="s">
        <v>105</v>
      </c>
      <c r="C37" s="41"/>
      <c r="D37" s="47"/>
      <c r="E37" s="47"/>
      <c r="F37" s="47"/>
      <c r="G37" s="47"/>
      <c r="H37" s="47"/>
      <c r="I37" s="47"/>
      <c r="J37" s="47"/>
      <c r="K37" s="47"/>
      <c r="L37" s="47"/>
      <c r="M37" s="47"/>
      <c r="N37" s="47"/>
      <c r="O37" s="47"/>
      <c r="P37" s="47"/>
      <c r="Q37" s="47"/>
      <c r="R37" s="47"/>
      <c r="S37" s="47"/>
      <c r="T37" s="47"/>
      <c r="U37" s="47"/>
      <c r="V37" s="47"/>
      <c r="W37" s="47">
        <v>0</v>
      </c>
      <c r="X37" s="47">
        <v>0</v>
      </c>
      <c r="Y37" s="47">
        <v>0</v>
      </c>
      <c r="Z37" s="47">
        <v>0</v>
      </c>
      <c r="AA37" s="47">
        <v>0</v>
      </c>
      <c r="AB37" s="47">
        <v>0</v>
      </c>
      <c r="AC37" s="47">
        <v>0</v>
      </c>
      <c r="AD37" s="47"/>
      <c r="AE37" s="47"/>
      <c r="AF37" s="47">
        <v>0</v>
      </c>
      <c r="AG37" s="47"/>
      <c r="AH37" s="47">
        <v>0</v>
      </c>
      <c r="AI37" s="47">
        <f>SUMIF(結果貼付!F:F,コマーシャル!B37,結果貼付!I:I)</f>
        <v>0</v>
      </c>
      <c r="AJ37" s="47">
        <f t="shared" si="18"/>
        <v>0</v>
      </c>
      <c r="AK37" s="47" t="str">
        <f>IFERROR(INDEX(法人計画貼付!$A:$J,MATCH(コマーシャル!$B37,法人計画貼付!$B:$B,0),MATCH(コマーシャル!AK$17,法人計画貼付!$8:$8)),"")</f>
        <v/>
      </c>
      <c r="AL37" s="47" t="str">
        <f>IFERROR(INDEX(法人計画貼付!$A:$J,MATCH(コマーシャル!$B37,法人計画貼付!$B:$B,0),MATCH(コマーシャル!AL$17,法人計画貼付!$8:$8)),"")</f>
        <v/>
      </c>
      <c r="AM37" s="47" t="str">
        <f>IFERROR(INDEX(法人計画貼付!$A:$J,MATCH(コマーシャル!$B37,法人計画貼付!$B:$B,0),MATCH(コマーシャル!AM$17,法人計画貼付!$8:$8)),"")</f>
        <v/>
      </c>
      <c r="AN37" s="47" t="str">
        <f>IFERROR(INDEX(法人計画貼付!$A:$J,MATCH(コマーシャル!$B37,法人計画貼付!$B:$B,0),MATCH(コマーシャル!AN$17,法人計画貼付!$8:$8)),"")</f>
        <v/>
      </c>
      <c r="AO37" s="47" t="str">
        <f>IFERROR(INDEX(法人計画貼付!$A:$J,MATCH(コマーシャル!$B37,法人計画貼付!$B:$B,0),MATCH(コマーシャル!AO$17,法人計画貼付!$8:$8)),"")</f>
        <v/>
      </c>
      <c r="AP37" s="47" t="str">
        <f>IFERROR(INDEX(法人計画貼付!$A:$J,MATCH(コマーシャル!$B37,法人計画貼付!$B:$B,0),MATCH(コマーシャル!AP$17,法人計画貼付!$8:$8)),"")</f>
        <v/>
      </c>
      <c r="AQ37" s="47" t="str">
        <f>IFERROR(INDEX(法人計画貼付!$A:$J,MATCH(コマーシャル!$B37,法人計画貼付!$B:$B,0),MATCH(コマーシャル!AQ$17,法人計画貼付!$8:$8)),"")</f>
        <v/>
      </c>
      <c r="AR37"/>
    </row>
    <row r="38" spans="1:44" outlineLevel="1">
      <c r="A38" s="18" t="str">
        <f>IFERROR(IF(MATCH($B38,全体!G:G,0),"Y"),"-")</f>
        <v>Y</v>
      </c>
      <c r="B38" s="4" t="s">
        <v>106</v>
      </c>
      <c r="C38" s="41"/>
      <c r="D38" s="47"/>
      <c r="E38" s="47"/>
      <c r="F38" s="47"/>
      <c r="G38" s="47"/>
      <c r="H38" s="47"/>
      <c r="I38" s="47"/>
      <c r="J38" s="47"/>
      <c r="K38" s="47"/>
      <c r="L38" s="47"/>
      <c r="M38" s="47"/>
      <c r="N38" s="47"/>
      <c r="O38" s="47"/>
      <c r="P38" s="47"/>
      <c r="Q38" s="47"/>
      <c r="R38" s="47"/>
      <c r="S38" s="47"/>
      <c r="T38" s="47"/>
      <c r="U38" s="47"/>
      <c r="V38" s="47"/>
      <c r="W38" s="47"/>
      <c r="X38" s="47"/>
      <c r="Y38" s="47"/>
      <c r="Z38" s="47"/>
      <c r="AA38" s="47"/>
      <c r="AB38" s="47">
        <v>0</v>
      </c>
      <c r="AC38" s="47">
        <v>0</v>
      </c>
      <c r="AD38" s="47"/>
      <c r="AE38" s="47"/>
      <c r="AF38" s="47">
        <v>0</v>
      </c>
      <c r="AG38" s="47"/>
      <c r="AH38" s="47">
        <v>0</v>
      </c>
      <c r="AI38" s="47">
        <f>SUMIF(結果貼付!F:F,コマーシャル!B38,結果貼付!I:I)</f>
        <v>0</v>
      </c>
      <c r="AJ38" s="47">
        <f>(AI38/AJ$2)*AJ$1</f>
        <v>0</v>
      </c>
      <c r="AK38" s="47">
        <f>IFERROR(INDEX(法人計画貼付!$A:$J,MATCH(コマーシャル!$B38,法人計画貼付!$B:$B,0),MATCH(コマーシャル!AK$17,法人計画貼付!$8:$8)),"")</f>
        <v>10</v>
      </c>
      <c r="AL38" s="47">
        <f>IFERROR(INDEX(法人計画貼付!$A:$J,MATCH(コマーシャル!$B38,法人計画貼付!$B:$B,0),MATCH(コマーシャル!AL$17,法人計画貼付!$8:$8)),"")</f>
        <v>7</v>
      </c>
      <c r="AM38" s="47">
        <f>IFERROR(INDEX(法人計画貼付!$A:$J,MATCH(コマーシャル!$B38,法人計画貼付!$B:$B,0),MATCH(コマーシャル!AM$17,法人計画貼付!$8:$8)),"")</f>
        <v>6</v>
      </c>
      <c r="AN38" s="47">
        <f>IFERROR(INDEX(法人計画貼付!$A:$J,MATCH(コマーシャル!$B38,法人計画貼付!$B:$B,0),MATCH(コマーシャル!AN$17,法人計画貼付!$8:$8)),"")</f>
        <v>10</v>
      </c>
      <c r="AO38" s="47">
        <f>IFERROR(INDEX(法人計画貼付!$A:$J,MATCH(コマーシャル!$B38,法人計画貼付!$B:$B,0),MATCH(コマーシャル!AO$17,法人計画貼付!$8:$8)),"")</f>
        <v>6</v>
      </c>
      <c r="AP38" s="47">
        <f>IFERROR(INDEX(法人計画貼付!$A:$J,MATCH(コマーシャル!$B38,法人計画貼付!$B:$B,0),MATCH(コマーシャル!AP$17,法人計画貼付!$8:$8)),"")</f>
        <v>6</v>
      </c>
      <c r="AQ38" s="47">
        <f>IFERROR(INDEX(法人計画貼付!$A:$J,MATCH(コマーシャル!$B38,法人計画貼付!$B:$B,0),MATCH(コマーシャル!AQ$17,法人計画貼付!$8:$8)),"")</f>
        <v>6</v>
      </c>
      <c r="AR38"/>
    </row>
    <row r="39" spans="1:44" outlineLevel="1">
      <c r="A39" s="18" t="str">
        <f>IFERROR(IF(MATCH($B39,全体!G:G,0),"Y"),"-")</f>
        <v>Y</v>
      </c>
      <c r="B39" s="4" t="s">
        <v>107</v>
      </c>
      <c r="C39" s="41"/>
      <c r="D39" s="47"/>
      <c r="E39" s="47"/>
      <c r="F39" s="47"/>
      <c r="G39" s="47"/>
      <c r="H39" s="47"/>
      <c r="I39" s="47"/>
      <c r="J39" s="47"/>
      <c r="K39" s="47"/>
      <c r="L39" s="47"/>
      <c r="M39" s="47"/>
      <c r="N39" s="47"/>
      <c r="O39" s="47"/>
      <c r="P39" s="47"/>
      <c r="Q39" s="47"/>
      <c r="R39" s="47"/>
      <c r="S39" s="47"/>
      <c r="T39" s="47"/>
      <c r="U39" s="47"/>
      <c r="V39" s="47"/>
      <c r="W39" s="47"/>
      <c r="X39" s="47"/>
      <c r="Y39" s="47"/>
      <c r="Z39" s="47"/>
      <c r="AA39" s="47"/>
      <c r="AB39" s="47">
        <v>0</v>
      </c>
      <c r="AC39" s="47">
        <v>0</v>
      </c>
      <c r="AD39" s="47"/>
      <c r="AE39" s="47"/>
      <c r="AF39" s="47">
        <v>0</v>
      </c>
      <c r="AG39" s="47"/>
      <c r="AH39" s="47">
        <v>0</v>
      </c>
      <c r="AI39" s="47">
        <f>SUMIF(結果貼付!F:F,コマーシャル!B39,結果貼付!I:I)</f>
        <v>0</v>
      </c>
      <c r="AJ39" s="47">
        <f>(AI39/AJ$2)*AJ$1</f>
        <v>0</v>
      </c>
      <c r="AK39" s="47">
        <f>IFERROR(INDEX(法人計画貼付!$A:$J,MATCH(コマーシャル!$B39,法人計画貼付!$B:$B,0),MATCH(コマーシャル!AK$17,法人計画貼付!$8:$8)),"")</f>
        <v>7</v>
      </c>
      <c r="AL39" s="47">
        <f>IFERROR(INDEX(法人計画貼付!$A:$J,MATCH(コマーシャル!$B39,法人計画貼付!$B:$B,0),MATCH(コマーシャル!AL$17,法人計画貼付!$8:$8)),"")</f>
        <v>3</v>
      </c>
      <c r="AM39" s="47">
        <f>IFERROR(INDEX(法人計画貼付!$A:$J,MATCH(コマーシャル!$B39,法人計画貼付!$B:$B,0),MATCH(コマーシャル!AM$17,法人計画貼付!$8:$8)),"")</f>
        <v>4</v>
      </c>
      <c r="AN39" s="47">
        <f>IFERROR(INDEX(法人計画貼付!$A:$J,MATCH(コマーシャル!$B39,法人計画貼付!$B:$B,0),MATCH(コマーシャル!AN$17,法人計画貼付!$8:$8)),"")</f>
        <v>3</v>
      </c>
      <c r="AO39" s="47">
        <f>IFERROR(INDEX(法人計画貼付!$A:$J,MATCH(コマーシャル!$B39,法人計画貼付!$B:$B,0),MATCH(コマーシャル!AO$17,法人計画貼付!$8:$8)),"")</f>
        <v>3</v>
      </c>
      <c r="AP39" s="47">
        <f>IFERROR(INDEX(法人計画貼付!$A:$J,MATCH(コマーシャル!$B39,法人計画貼付!$B:$B,0),MATCH(コマーシャル!AP$17,法人計画貼付!$8:$8)),"")</f>
        <v>4</v>
      </c>
      <c r="AQ39" s="47">
        <f>IFERROR(INDEX(法人計画貼付!$A:$J,MATCH(コマーシャル!$B39,法人計画貼付!$B:$B,0),MATCH(コマーシャル!AQ$17,法人計画貼付!$8:$8)),"")</f>
        <v>4</v>
      </c>
      <c r="AR39"/>
    </row>
    <row r="40" spans="1:44" outlineLevel="1">
      <c r="A40" s="18" t="str">
        <f>IFERROR(IF(MATCH($B40,全体!G:G,0),"Y"),"-")</f>
        <v>Y</v>
      </c>
      <c r="B40" s="4" t="s">
        <v>108</v>
      </c>
      <c r="C40" s="41"/>
      <c r="D40" s="47"/>
      <c r="E40" s="47"/>
      <c r="F40" s="47"/>
      <c r="G40" s="47"/>
      <c r="H40" s="47"/>
      <c r="I40" s="47"/>
      <c r="J40" s="47"/>
      <c r="K40" s="47"/>
      <c r="L40" s="47"/>
      <c r="M40" s="47"/>
      <c r="N40" s="47"/>
      <c r="O40" s="47"/>
      <c r="P40" s="47"/>
      <c r="Q40" s="47"/>
      <c r="R40" s="47"/>
      <c r="S40" s="47"/>
      <c r="T40" s="47"/>
      <c r="U40" s="47"/>
      <c r="V40" s="47"/>
      <c r="W40" s="47"/>
      <c r="X40" s="47"/>
      <c r="Y40" s="47"/>
      <c r="Z40" s="47"/>
      <c r="AA40" s="47"/>
      <c r="AB40" s="47">
        <v>0</v>
      </c>
      <c r="AC40" s="47">
        <v>0</v>
      </c>
      <c r="AD40" s="47"/>
      <c r="AE40" s="47"/>
      <c r="AF40" s="47">
        <v>0</v>
      </c>
      <c r="AG40" s="47"/>
      <c r="AH40" s="47">
        <v>0</v>
      </c>
      <c r="AI40" s="47">
        <f>SUMIF(結果貼付!F:F,コマーシャル!B40,結果貼付!I:I)</f>
        <v>0</v>
      </c>
      <c r="AJ40" s="47">
        <f t="shared" ref="AJ40:AJ44" si="19">(AI40/AJ$2)*AJ$1</f>
        <v>0</v>
      </c>
      <c r="AK40" s="47">
        <f>IFERROR(INDEX(法人計画貼付!$A:$J,MATCH(コマーシャル!$B40,法人計画貼付!$B:$B,0),MATCH(コマーシャル!AK$17,法人計画貼付!$8:$8)),"")</f>
        <v>6</v>
      </c>
      <c r="AL40" s="47">
        <f>IFERROR(INDEX(法人計画貼付!$A:$J,MATCH(コマーシャル!$B40,法人計画貼付!$B:$B,0),MATCH(コマーシャル!AL$17,法人計画貼付!$8:$8)),"")</f>
        <v>7</v>
      </c>
      <c r="AM40" s="47">
        <f>IFERROR(INDEX(法人計画貼付!$A:$J,MATCH(コマーシャル!$B40,法人計画貼付!$B:$B,0),MATCH(コマーシャル!AM$17,法人計画貼付!$8:$8)),"")</f>
        <v>6</v>
      </c>
      <c r="AN40" s="47">
        <f>IFERROR(INDEX(法人計画貼付!$A:$J,MATCH(コマーシャル!$B40,法人計画貼付!$B:$B,0),MATCH(コマーシャル!AN$17,法人計画貼付!$8:$8)),"")</f>
        <v>7</v>
      </c>
      <c r="AO40" s="47">
        <f>IFERROR(INDEX(法人計画貼付!$A:$J,MATCH(コマーシャル!$B40,法人計画貼付!$B:$B,0),MATCH(コマーシャル!AO$17,法人計画貼付!$8:$8)),"")</f>
        <v>7</v>
      </c>
      <c r="AP40" s="47">
        <f>IFERROR(INDEX(法人計画貼付!$A:$J,MATCH(コマーシャル!$B40,法人計画貼付!$B:$B,0),MATCH(コマーシャル!AP$17,法人計画貼付!$8:$8)),"")</f>
        <v>7</v>
      </c>
      <c r="AQ40" s="47">
        <f>IFERROR(INDEX(法人計画貼付!$A:$J,MATCH(コマーシャル!$B40,法人計画貼付!$B:$B,0),MATCH(コマーシャル!AQ$17,法人計画貼付!$8:$8)),"")</f>
        <v>7</v>
      </c>
      <c r="AR40"/>
    </row>
    <row r="41" spans="1:44" outlineLevel="1">
      <c r="A41" s="18" t="str">
        <f>IFERROR(IF(MATCH($B41,全体!G:G,0),"Y"),"-")</f>
        <v>Y</v>
      </c>
      <c r="B41" s="4" t="s">
        <v>109</v>
      </c>
      <c r="C41" s="41"/>
      <c r="D41" s="47"/>
      <c r="E41" s="47"/>
      <c r="F41" s="47"/>
      <c r="G41" s="47"/>
      <c r="H41" s="47"/>
      <c r="I41" s="47"/>
      <c r="J41" s="47"/>
      <c r="K41" s="47"/>
      <c r="L41" s="47"/>
      <c r="M41" s="47"/>
      <c r="N41" s="47"/>
      <c r="O41" s="47"/>
      <c r="P41" s="47"/>
      <c r="Q41" s="47"/>
      <c r="R41" s="47"/>
      <c r="S41" s="47"/>
      <c r="T41" s="47"/>
      <c r="U41" s="47"/>
      <c r="V41" s="47"/>
      <c r="W41" s="47"/>
      <c r="X41" s="47"/>
      <c r="Y41" s="47"/>
      <c r="Z41" s="47"/>
      <c r="AA41" s="47"/>
      <c r="AB41" s="47">
        <v>0</v>
      </c>
      <c r="AC41" s="47">
        <v>0</v>
      </c>
      <c r="AD41" s="47"/>
      <c r="AE41" s="47"/>
      <c r="AF41" s="47">
        <v>0</v>
      </c>
      <c r="AG41" s="47"/>
      <c r="AH41" s="47">
        <v>0</v>
      </c>
      <c r="AI41" s="47">
        <f>SUMIF(結果貼付!F:F,コマーシャル!B41,結果貼付!I:I)</f>
        <v>0</v>
      </c>
      <c r="AJ41" s="47">
        <f t="shared" si="19"/>
        <v>0</v>
      </c>
      <c r="AK41" s="47">
        <f>IFERROR(INDEX(法人計画貼付!$A:$J,MATCH(コマーシャル!$B41,法人計画貼付!$B:$B,0),MATCH(コマーシャル!AK$17,法人計画貼付!$8:$8)),"")</f>
        <v>5</v>
      </c>
      <c r="AL41" s="47">
        <f>IFERROR(INDEX(法人計画貼付!$A:$J,MATCH(コマーシャル!$B41,法人計画貼付!$B:$B,0),MATCH(コマーシャル!AL$17,法人計画貼付!$8:$8)),"")</f>
        <v>5</v>
      </c>
      <c r="AM41" s="47">
        <f>IFERROR(INDEX(法人計画貼付!$A:$J,MATCH(コマーシャル!$B41,法人計画貼付!$B:$B,0),MATCH(コマーシャル!AM$17,法人計画貼付!$8:$8)),"")</f>
        <v>4</v>
      </c>
      <c r="AN41" s="47">
        <f>IFERROR(INDEX(法人計画貼付!$A:$J,MATCH(コマーシャル!$B41,法人計画貼付!$B:$B,0),MATCH(コマーシャル!AN$17,法人計画貼付!$8:$8)),"")</f>
        <v>6</v>
      </c>
      <c r="AO41" s="47">
        <f>IFERROR(INDEX(法人計画貼付!$A:$J,MATCH(コマーシャル!$B41,法人計画貼付!$B:$B,0),MATCH(コマーシャル!AO$17,法人計画貼付!$8:$8)),"")</f>
        <v>5</v>
      </c>
      <c r="AP41" s="47">
        <f>IFERROR(INDEX(法人計画貼付!$A:$J,MATCH(コマーシャル!$B41,法人計画貼付!$B:$B,0),MATCH(コマーシャル!AP$17,法人計画貼付!$8:$8)),"")</f>
        <v>5</v>
      </c>
      <c r="AQ41" s="47">
        <f>IFERROR(INDEX(法人計画貼付!$A:$J,MATCH(コマーシャル!$B41,法人計画貼付!$B:$B,0),MATCH(コマーシャル!AQ$17,法人計画貼付!$8:$8)),"")</f>
        <v>5</v>
      </c>
      <c r="AR41"/>
    </row>
    <row r="42" spans="1:44" outlineLevel="1">
      <c r="A42" s="18" t="str">
        <f>IFERROR(IF(MATCH($B42,全体!G:G,0),"Y"),"-")</f>
        <v>Y</v>
      </c>
      <c r="B42" s="4" t="s">
        <v>110</v>
      </c>
      <c r="C42" s="41"/>
      <c r="D42" s="47"/>
      <c r="E42" s="47"/>
      <c r="F42" s="47"/>
      <c r="G42" s="47"/>
      <c r="H42" s="47"/>
      <c r="I42" s="47"/>
      <c r="J42" s="47"/>
      <c r="K42" s="47"/>
      <c r="L42" s="47"/>
      <c r="M42" s="47"/>
      <c r="N42" s="47"/>
      <c r="O42" s="47"/>
      <c r="P42" s="47"/>
      <c r="Q42" s="47"/>
      <c r="R42" s="47"/>
      <c r="S42" s="47"/>
      <c r="T42" s="47"/>
      <c r="U42" s="47"/>
      <c r="V42" s="47"/>
      <c r="W42" s="47"/>
      <c r="X42" s="47"/>
      <c r="Y42" s="47"/>
      <c r="Z42" s="47"/>
      <c r="AA42" s="47"/>
      <c r="AB42" s="47">
        <v>0</v>
      </c>
      <c r="AC42" s="47">
        <v>0</v>
      </c>
      <c r="AD42" s="47"/>
      <c r="AE42" s="47"/>
      <c r="AF42" s="47">
        <v>0</v>
      </c>
      <c r="AG42" s="47"/>
      <c r="AH42" s="47">
        <v>0</v>
      </c>
      <c r="AI42" s="47">
        <f>SUMIF(結果貼付!F:F,コマーシャル!B42,結果貼付!I:I)</f>
        <v>0</v>
      </c>
      <c r="AJ42" s="47">
        <f t="shared" si="19"/>
        <v>0</v>
      </c>
      <c r="AK42" s="47">
        <f>IFERROR(INDEX(法人計画貼付!$A:$J,MATCH(コマーシャル!$B42,法人計画貼付!$B:$B,0),MATCH(コマーシャル!AK$17,法人計画貼付!$8:$8)),"")</f>
        <v>14</v>
      </c>
      <c r="AL42" s="47">
        <f>IFERROR(INDEX(法人計画貼付!$A:$J,MATCH(コマーシャル!$B42,法人計画貼付!$B:$B,0),MATCH(コマーシャル!AL$17,法人計画貼付!$8:$8)),"")</f>
        <v>10</v>
      </c>
      <c r="AM42" s="47">
        <f>IFERROR(INDEX(法人計画貼付!$A:$J,MATCH(コマーシャル!$B42,法人計画貼付!$B:$B,0),MATCH(コマーシャル!AM$17,法人計画貼付!$8:$8)),"")</f>
        <v>9</v>
      </c>
      <c r="AN42" s="47">
        <f>IFERROR(INDEX(法人計画貼付!$A:$J,MATCH(コマーシャル!$B42,法人計画貼付!$B:$B,0),MATCH(コマーシャル!AN$17,法人計画貼付!$8:$8)),"")</f>
        <v>10</v>
      </c>
      <c r="AO42" s="47">
        <f>IFERROR(INDEX(法人計画貼付!$A:$J,MATCH(コマーシャル!$B42,法人計画貼付!$B:$B,0),MATCH(コマーシャル!AO$17,法人計画貼付!$8:$8)),"")</f>
        <v>14</v>
      </c>
      <c r="AP42" s="47">
        <f>IFERROR(INDEX(法人計画貼付!$A:$J,MATCH(コマーシャル!$B42,法人計画貼付!$B:$B,0),MATCH(コマーシャル!AP$17,法人計画貼付!$8:$8)),"")</f>
        <v>14</v>
      </c>
      <c r="AQ42" s="47">
        <f>IFERROR(INDEX(法人計画貼付!$A:$J,MATCH(コマーシャル!$B42,法人計画貼付!$B:$B,0),MATCH(コマーシャル!AQ$17,法人計画貼付!$8:$8)),"")</f>
        <v>14</v>
      </c>
      <c r="AR42"/>
    </row>
    <row r="43" spans="1:44" outlineLevel="1">
      <c r="A43" s="18" t="str">
        <f>IFERROR(IF(MATCH($B43,全体!G:G,0),"Y"),"-")</f>
        <v>Y</v>
      </c>
      <c r="B43" s="4" t="s">
        <v>111</v>
      </c>
      <c r="C43" s="41"/>
      <c r="D43" s="47"/>
      <c r="E43" s="47"/>
      <c r="F43" s="47"/>
      <c r="G43" s="47"/>
      <c r="H43" s="47"/>
      <c r="I43" s="47"/>
      <c r="J43" s="47"/>
      <c r="K43" s="47"/>
      <c r="L43" s="47"/>
      <c r="M43" s="47"/>
      <c r="N43" s="47"/>
      <c r="O43" s="47"/>
      <c r="P43" s="47"/>
      <c r="Q43" s="47"/>
      <c r="R43" s="47"/>
      <c r="S43" s="47"/>
      <c r="T43" s="47"/>
      <c r="U43" s="47"/>
      <c r="V43" s="47"/>
      <c r="W43" s="47"/>
      <c r="X43" s="47"/>
      <c r="Y43" s="47"/>
      <c r="Z43" s="47"/>
      <c r="AA43" s="47"/>
      <c r="AB43" s="47">
        <v>0</v>
      </c>
      <c r="AC43" s="47">
        <v>0</v>
      </c>
      <c r="AD43" s="47"/>
      <c r="AE43" s="47"/>
      <c r="AF43" s="47">
        <v>0</v>
      </c>
      <c r="AG43" s="47"/>
      <c r="AH43" s="47">
        <v>0</v>
      </c>
      <c r="AI43" s="47">
        <f>SUMIF(結果貼付!F:F,コマーシャル!B43,結果貼付!I:I)</f>
        <v>0</v>
      </c>
      <c r="AJ43" s="47">
        <f t="shared" si="19"/>
        <v>0</v>
      </c>
      <c r="AK43" s="47">
        <f>IFERROR(INDEX(法人計画貼付!$A:$J,MATCH(コマーシャル!$B43,法人計画貼付!$B:$B,0),MATCH(コマーシャル!AK$17,法人計画貼付!$8:$8)),"")</f>
        <v>1</v>
      </c>
      <c r="AL43" s="47">
        <f>IFERROR(INDEX(法人計画貼付!$A:$J,MATCH(コマーシャル!$B43,法人計画貼付!$B:$B,0),MATCH(コマーシャル!AL$17,法人計画貼付!$8:$8)),"")</f>
        <v>1</v>
      </c>
      <c r="AM43" s="47">
        <f>IFERROR(INDEX(法人計画貼付!$A:$J,MATCH(コマーシャル!$B43,法人計画貼付!$B:$B,0),MATCH(コマーシャル!AM$17,法人計画貼付!$8:$8)),"")</f>
        <v>1</v>
      </c>
      <c r="AN43" s="47">
        <f>IFERROR(INDEX(法人計画貼付!$A:$J,MATCH(コマーシャル!$B43,法人計画貼付!$B:$B,0),MATCH(コマーシャル!AN$17,法人計画貼付!$8:$8)),"")</f>
        <v>1</v>
      </c>
      <c r="AO43" s="47">
        <f>IFERROR(INDEX(法人計画貼付!$A:$J,MATCH(コマーシャル!$B43,法人計画貼付!$B:$B,0),MATCH(コマーシャル!AO$17,法人計画貼付!$8:$8)),"")</f>
        <v>1</v>
      </c>
      <c r="AP43" s="47">
        <f>IFERROR(INDEX(法人計画貼付!$A:$J,MATCH(コマーシャル!$B43,法人計画貼付!$B:$B,0),MATCH(コマーシャル!AP$17,法人計画貼付!$8:$8)),"")</f>
        <v>1</v>
      </c>
      <c r="AQ43" s="47">
        <f>IFERROR(INDEX(法人計画貼付!$A:$J,MATCH(コマーシャル!$B43,法人計画貼付!$B:$B,0),MATCH(コマーシャル!AQ$17,法人計画貼付!$8:$8)),"")</f>
        <v>1</v>
      </c>
      <c r="AR43"/>
    </row>
    <row r="44" spans="1:44" outlineLevel="1">
      <c r="A44" s="18" t="str">
        <f>IFERROR(IF(MATCH($B44,全体!G:G,0),"Y"),"-")</f>
        <v>Y</v>
      </c>
      <c r="B44" s="4" t="s">
        <v>112</v>
      </c>
      <c r="C44" s="41"/>
      <c r="D44" s="47"/>
      <c r="E44" s="47"/>
      <c r="F44" s="47"/>
      <c r="G44" s="47"/>
      <c r="H44" s="47"/>
      <c r="I44" s="47"/>
      <c r="J44" s="47"/>
      <c r="K44" s="47"/>
      <c r="L44" s="47"/>
      <c r="M44" s="47"/>
      <c r="N44" s="47"/>
      <c r="O44" s="47"/>
      <c r="P44" s="47"/>
      <c r="Q44" s="47"/>
      <c r="R44" s="47"/>
      <c r="S44" s="47"/>
      <c r="T44" s="47"/>
      <c r="U44" s="47"/>
      <c r="V44" s="47"/>
      <c r="W44" s="47"/>
      <c r="X44" s="47"/>
      <c r="Y44" s="47"/>
      <c r="Z44" s="47"/>
      <c r="AA44" s="47"/>
      <c r="AB44" s="47">
        <v>0</v>
      </c>
      <c r="AC44" s="47">
        <v>0</v>
      </c>
      <c r="AD44" s="47"/>
      <c r="AE44" s="47"/>
      <c r="AF44" s="47">
        <v>0</v>
      </c>
      <c r="AG44" s="47"/>
      <c r="AH44" s="47">
        <v>0</v>
      </c>
      <c r="AI44" s="47">
        <f>SUMIF(結果貼付!F:F,コマーシャル!B44,結果貼付!I:I)</f>
        <v>0</v>
      </c>
      <c r="AJ44" s="47">
        <f t="shared" si="19"/>
        <v>0</v>
      </c>
      <c r="AK44" s="47">
        <f>IFERROR(INDEX(法人計画貼付!$A:$J,MATCH(コマーシャル!$B44,法人計画貼付!$B:$B,0),MATCH(コマーシャル!AK$17,法人計画貼付!$8:$8)),"")</f>
        <v>20</v>
      </c>
      <c r="AL44" s="47">
        <f>IFERROR(INDEX(法人計画貼付!$A:$J,MATCH(コマーシャル!$B44,法人計画貼付!$B:$B,0),MATCH(コマーシャル!AL$17,法人計画貼付!$8:$8)),"")</f>
        <v>17</v>
      </c>
      <c r="AM44" s="47">
        <f>IFERROR(INDEX(法人計画貼付!$A:$J,MATCH(コマーシャル!$B44,法人計画貼付!$B:$B,0),MATCH(コマーシャル!AM$17,法人計画貼付!$8:$8)),"")</f>
        <v>20</v>
      </c>
      <c r="AN44" s="47">
        <f>IFERROR(INDEX(法人計画貼付!$A:$J,MATCH(コマーシャル!$B44,法人計画貼付!$B:$B,0),MATCH(コマーシャル!AN$17,法人計画貼付!$8:$8)),"")</f>
        <v>37</v>
      </c>
      <c r="AO44" s="47">
        <f>IFERROR(INDEX(法人計画貼付!$A:$J,MATCH(コマーシャル!$B44,法人計画貼付!$B:$B,0),MATCH(コマーシャル!AO$17,法人計画貼付!$8:$8)),"")</f>
        <v>40</v>
      </c>
      <c r="AP44" s="47">
        <f>IFERROR(INDEX(法人計画貼付!$A:$J,MATCH(コマーシャル!$B44,法人計画貼付!$B:$B,0),MATCH(コマーシャル!AP$17,法人計画貼付!$8:$8)),"")</f>
        <v>30</v>
      </c>
      <c r="AQ44" s="47">
        <f>IFERROR(INDEX(法人計画貼付!$A:$J,MATCH(コマーシャル!$B44,法人計画貼付!$B:$B,0),MATCH(コマーシャル!AQ$17,法人計画貼付!$8:$8)),"")</f>
        <v>30</v>
      </c>
      <c r="AR44"/>
    </row>
    <row r="45" spans="1:44" outlineLevel="1">
      <c r="A45" s="18" t="str">
        <f>IFERROR(IF(MATCH($B45,全体!G:G,0),"Y"),"-")</f>
        <v>Y</v>
      </c>
      <c r="B45" s="3" t="s">
        <v>113</v>
      </c>
      <c r="C45" s="41"/>
      <c r="D45" s="47">
        <v>0</v>
      </c>
      <c r="E45" s="47">
        <v>0</v>
      </c>
      <c r="F45" s="47">
        <v>0</v>
      </c>
      <c r="G45" s="47">
        <v>0</v>
      </c>
      <c r="H45" s="47">
        <v>0</v>
      </c>
      <c r="I45" s="47">
        <v>0</v>
      </c>
      <c r="J45" s="47">
        <v>0</v>
      </c>
      <c r="K45" s="47">
        <v>5</v>
      </c>
      <c r="L45" s="47">
        <v>2</v>
      </c>
      <c r="M45" s="47">
        <v>0</v>
      </c>
      <c r="N45" s="47">
        <v>2</v>
      </c>
      <c r="O45" s="47">
        <v>9</v>
      </c>
      <c r="P45" s="47">
        <v>12</v>
      </c>
      <c r="Q45" s="47">
        <v>2</v>
      </c>
      <c r="R45" s="47">
        <v>2</v>
      </c>
      <c r="S45" s="47">
        <v>0</v>
      </c>
      <c r="T45" s="47">
        <v>0</v>
      </c>
      <c r="U45" s="47">
        <v>3</v>
      </c>
      <c r="V45" s="47">
        <v>7</v>
      </c>
      <c r="W45" s="47">
        <v>7</v>
      </c>
      <c r="X45" s="47">
        <v>5</v>
      </c>
      <c r="Y45" s="47">
        <v>6</v>
      </c>
      <c r="Z45" s="47">
        <v>2</v>
      </c>
      <c r="AA45" s="47">
        <v>1</v>
      </c>
      <c r="AB45" s="47">
        <v>3</v>
      </c>
      <c r="AC45" s="47">
        <v>1</v>
      </c>
      <c r="AD45" s="47"/>
      <c r="AE45" s="47"/>
      <c r="AF45" s="47">
        <v>0</v>
      </c>
      <c r="AG45" s="47"/>
      <c r="AH45" s="47">
        <v>2.6956521739130435</v>
      </c>
      <c r="AI45" s="47">
        <f>SUMIF(結果貼付!F:F,コマーシャル!B45,結果貼付!I:I)</f>
        <v>0</v>
      </c>
      <c r="AJ45" s="47">
        <f>(AI45/AJ$2)*AJ$1</f>
        <v>0</v>
      </c>
      <c r="AK45" s="47" t="str">
        <f>IFERROR(INDEX(法人計画貼付!$A:$J,MATCH(コマーシャル!$B45,法人計画貼付!$B:$B,0),MATCH(コマーシャル!AK$17,法人計画貼付!$8:$8)),"")</f>
        <v/>
      </c>
      <c r="AL45" s="47" t="str">
        <f>IFERROR(INDEX(法人計画貼付!$A:$J,MATCH(コマーシャル!$B45,法人計画貼付!$B:$B,0),MATCH(コマーシャル!AL$17,法人計画貼付!$8:$8)),"")</f>
        <v/>
      </c>
      <c r="AM45" s="47" t="str">
        <f>IFERROR(INDEX(法人計画貼付!$A:$J,MATCH(コマーシャル!$B45,法人計画貼付!$B:$B,0),MATCH(コマーシャル!AM$17,法人計画貼付!$8:$8)),"")</f>
        <v/>
      </c>
      <c r="AN45" s="47" t="str">
        <f>IFERROR(INDEX(法人計画貼付!$A:$J,MATCH(コマーシャル!$B45,法人計画貼付!$B:$B,0),MATCH(コマーシャル!AN$17,法人計画貼付!$8:$8)),"")</f>
        <v/>
      </c>
      <c r="AO45" s="47" t="str">
        <f>IFERROR(INDEX(法人計画貼付!$A:$J,MATCH(コマーシャル!$B45,法人計画貼付!$B:$B,0),MATCH(コマーシャル!AO$17,法人計画貼付!$8:$8)),"")</f>
        <v/>
      </c>
      <c r="AP45" s="47" t="str">
        <f>IFERROR(INDEX(法人計画貼付!$A:$J,MATCH(コマーシャル!$B45,法人計画貼付!$B:$B,0),MATCH(コマーシャル!AP$17,法人計画貼付!$8:$8)),"")</f>
        <v/>
      </c>
      <c r="AQ45" s="47" t="str">
        <f>IFERROR(INDEX(法人計画貼付!$A:$J,MATCH(コマーシャル!$B45,法人計画貼付!$B:$B,0),MATCH(コマーシャル!AQ$17,法人計画貼付!$8:$8)),"")</f>
        <v/>
      </c>
      <c r="AR45"/>
    </row>
    <row r="46" spans="1:44" outlineLevel="1">
      <c r="A46" s="18" t="str">
        <f>IFERROR(IF(MATCH($B46,全体!G:G,0),"Y"),"-")</f>
        <v>Y</v>
      </c>
      <c r="B46" s="3" t="s">
        <v>114</v>
      </c>
      <c r="C46" s="41"/>
      <c r="D46" s="47">
        <v>0</v>
      </c>
      <c r="E46" s="47">
        <v>0</v>
      </c>
      <c r="F46" s="47">
        <v>0</v>
      </c>
      <c r="G46" s="47">
        <v>0</v>
      </c>
      <c r="H46" s="47">
        <v>0</v>
      </c>
      <c r="I46" s="47">
        <f>SUMIF(結果貼付!E:E,コマーシャル!A46,結果貼付!H:H)</f>
        <v>0</v>
      </c>
      <c r="J46" s="47">
        <v>2</v>
      </c>
      <c r="K46" s="47">
        <v>1</v>
      </c>
      <c r="L46" s="47">
        <v>0</v>
      </c>
      <c r="M46" s="47">
        <v>0</v>
      </c>
      <c r="N46" s="47">
        <v>1</v>
      </c>
      <c r="O46" s="47">
        <v>1</v>
      </c>
      <c r="P46" s="47">
        <v>0</v>
      </c>
      <c r="Q46" s="47">
        <v>0</v>
      </c>
      <c r="R46" s="47">
        <v>0</v>
      </c>
      <c r="S46" s="47">
        <v>0</v>
      </c>
      <c r="T46" s="47">
        <v>0</v>
      </c>
      <c r="U46" s="47">
        <v>5</v>
      </c>
      <c r="V46" s="47">
        <v>2</v>
      </c>
      <c r="W46" s="47">
        <v>2</v>
      </c>
      <c r="X46" s="47">
        <v>1</v>
      </c>
      <c r="Y46" s="47">
        <v>3</v>
      </c>
      <c r="Z46" s="47">
        <v>2</v>
      </c>
      <c r="AA46" s="47">
        <v>3</v>
      </c>
      <c r="AB46" s="47">
        <v>2</v>
      </c>
      <c r="AC46" s="47">
        <v>0</v>
      </c>
      <c r="AD46" s="47"/>
      <c r="AE46" s="47"/>
      <c r="AF46" s="47">
        <v>0</v>
      </c>
      <c r="AG46" s="47"/>
      <c r="AH46" s="47">
        <v>1.3478260869565217</v>
      </c>
      <c r="AI46" s="47">
        <f>SUMIF(結果貼付!F:F,コマーシャル!B46,結果貼付!I:I)</f>
        <v>0</v>
      </c>
      <c r="AJ46" s="47">
        <f t="shared" si="18"/>
        <v>0</v>
      </c>
      <c r="AK46" s="47" t="str">
        <f>IFERROR(INDEX(法人計画貼付!$A:$J,MATCH(コマーシャル!$B46,法人計画貼付!$B:$B,0),MATCH(コマーシャル!AK$17,法人計画貼付!$8:$8)),"")</f>
        <v/>
      </c>
      <c r="AL46" s="47" t="str">
        <f>IFERROR(INDEX(法人計画貼付!$A:$J,MATCH(コマーシャル!$B46,法人計画貼付!$B:$B,0),MATCH(コマーシャル!AL$17,法人計画貼付!$8:$8)),"")</f>
        <v/>
      </c>
      <c r="AM46" s="47" t="str">
        <f>IFERROR(INDEX(法人計画貼付!$A:$J,MATCH(コマーシャル!$B46,法人計画貼付!$B:$B,0),MATCH(コマーシャル!AM$17,法人計画貼付!$8:$8)),"")</f>
        <v/>
      </c>
      <c r="AN46" s="47" t="str">
        <f>IFERROR(INDEX(法人計画貼付!$A:$J,MATCH(コマーシャル!$B46,法人計画貼付!$B:$B,0),MATCH(コマーシャル!AN$17,法人計画貼付!$8:$8)),"")</f>
        <v/>
      </c>
      <c r="AO46" s="47" t="str">
        <f>IFERROR(INDEX(法人計画貼付!$A:$J,MATCH(コマーシャル!$B46,法人計画貼付!$B:$B,0),MATCH(コマーシャル!AO$17,法人計画貼付!$8:$8)),"")</f>
        <v/>
      </c>
      <c r="AP46" s="47" t="str">
        <f>IFERROR(INDEX(法人計画貼付!$A:$J,MATCH(コマーシャル!$B46,法人計画貼付!$B:$B,0),MATCH(コマーシャル!AP$17,法人計画貼付!$8:$8)),"")</f>
        <v/>
      </c>
      <c r="AQ46" s="47" t="str">
        <f>IFERROR(INDEX(法人計画貼付!$A:$J,MATCH(コマーシャル!$B46,法人計画貼付!$B:$B,0),MATCH(コマーシャル!AQ$17,法人計画貼付!$8:$8)),"")</f>
        <v/>
      </c>
      <c r="AR46"/>
    </row>
    <row r="47" spans="1:44" outlineLevel="1">
      <c r="A47" s="18" t="str">
        <f>IFERROR(IF(MATCH($B47,全体!G:G,0),"Y"),"-")</f>
        <v>Y</v>
      </c>
      <c r="B47" s="3" t="s">
        <v>115</v>
      </c>
      <c r="C47" s="53"/>
      <c r="D47" s="47">
        <v>0</v>
      </c>
      <c r="E47" s="47">
        <v>0</v>
      </c>
      <c r="F47" s="47">
        <v>0</v>
      </c>
      <c r="G47" s="47">
        <v>0</v>
      </c>
      <c r="H47" s="47">
        <v>0</v>
      </c>
      <c r="I47" s="47">
        <f>SUMIF(結果貼付!E:E,コマーシャル!A47,結果貼付!H:H)</f>
        <v>0</v>
      </c>
      <c r="J47" s="47">
        <v>1</v>
      </c>
      <c r="K47" s="47">
        <v>1</v>
      </c>
      <c r="L47" s="47">
        <v>0</v>
      </c>
      <c r="M47" s="47">
        <v>1</v>
      </c>
      <c r="N47" s="47">
        <v>0</v>
      </c>
      <c r="O47" s="47">
        <v>3</v>
      </c>
      <c r="P47" s="47">
        <v>0</v>
      </c>
      <c r="Q47" s="47">
        <v>9</v>
      </c>
      <c r="R47" s="47">
        <v>6</v>
      </c>
      <c r="S47" s="47">
        <v>1</v>
      </c>
      <c r="T47" s="47">
        <v>1</v>
      </c>
      <c r="U47" s="47">
        <v>2</v>
      </c>
      <c r="V47" s="47">
        <v>5</v>
      </c>
      <c r="W47" s="47">
        <v>19</v>
      </c>
      <c r="X47" s="47">
        <v>17</v>
      </c>
      <c r="Y47" s="47">
        <v>0</v>
      </c>
      <c r="Z47" s="47">
        <v>12</v>
      </c>
      <c r="AA47" s="47">
        <v>4</v>
      </c>
      <c r="AB47" s="47">
        <v>8</v>
      </c>
      <c r="AC47" s="47">
        <v>0</v>
      </c>
      <c r="AD47" s="47"/>
      <c r="AE47" s="47"/>
      <c r="AF47" s="47">
        <v>2</v>
      </c>
      <c r="AG47" s="47"/>
      <c r="AH47" s="47">
        <v>2.6956521739130435</v>
      </c>
      <c r="AI47" s="47">
        <f>SUMIF(結果貼付!F:F,コマーシャル!B47,結果貼付!I:I)</f>
        <v>0</v>
      </c>
      <c r="AJ47" s="47">
        <f>(AI47/AJ$2)*AJ$1</f>
        <v>0</v>
      </c>
      <c r="AK47" s="47" t="str">
        <f>IFERROR(INDEX(法人計画貼付!$A:$J,MATCH(コマーシャル!$B47,法人計画貼付!$B:$B,0),MATCH(コマーシャル!AK$17,法人計画貼付!$8:$8)),"")</f>
        <v/>
      </c>
      <c r="AL47" s="47" t="str">
        <f>IFERROR(INDEX(法人計画貼付!$A:$J,MATCH(コマーシャル!$B47,法人計画貼付!$B:$B,0),MATCH(コマーシャル!AL$17,法人計画貼付!$8:$8)),"")</f>
        <v/>
      </c>
      <c r="AM47" s="47" t="str">
        <f>IFERROR(INDEX(法人計画貼付!$A:$J,MATCH(コマーシャル!$B47,法人計画貼付!$B:$B,0),MATCH(コマーシャル!AM$17,法人計画貼付!$8:$8)),"")</f>
        <v/>
      </c>
      <c r="AN47" s="47" t="str">
        <f>IFERROR(INDEX(法人計画貼付!$A:$J,MATCH(コマーシャル!$B47,法人計画貼付!$B:$B,0),MATCH(コマーシャル!AN$17,法人計画貼付!$8:$8)),"")</f>
        <v/>
      </c>
      <c r="AO47" s="47" t="str">
        <f>IFERROR(INDEX(法人計画貼付!$A:$J,MATCH(コマーシャル!$B47,法人計画貼付!$B:$B,0),MATCH(コマーシャル!AO$17,法人計画貼付!$8:$8)),"")</f>
        <v/>
      </c>
      <c r="AP47" s="47" t="str">
        <f>IFERROR(INDEX(法人計画貼付!$A:$J,MATCH(コマーシャル!$B47,法人計画貼付!$B:$B,0),MATCH(コマーシャル!AP$17,法人計画貼付!$8:$8)),"")</f>
        <v/>
      </c>
      <c r="AQ47" s="47" t="str">
        <f>IFERROR(INDEX(法人計画貼付!$A:$J,MATCH(コマーシャル!$B47,法人計画貼付!$B:$B,0),MATCH(コマーシャル!AQ$17,法人計画貼付!$8:$8)),"")</f>
        <v/>
      </c>
      <c r="AR47"/>
    </row>
    <row r="48" spans="1:44" outlineLevel="1">
      <c r="A48" s="18" t="str">
        <f>IFERROR(IF(MATCH($B48,全体!G:G,0),"Y"),"-")</f>
        <v>Y</v>
      </c>
      <c r="B48" s="3" t="s">
        <v>116</v>
      </c>
      <c r="C48" s="53"/>
      <c r="D48" s="47">
        <v>0</v>
      </c>
      <c r="E48" s="47">
        <v>0</v>
      </c>
      <c r="F48" s="47">
        <v>0</v>
      </c>
      <c r="G48" s="47">
        <v>0</v>
      </c>
      <c r="H48" s="47">
        <v>0</v>
      </c>
      <c r="I48" s="47">
        <f>SUMIF(結果貼付!E:E,コマーシャル!A48,結果貼付!H:H)</f>
        <v>0</v>
      </c>
      <c r="J48" s="47">
        <v>0</v>
      </c>
      <c r="K48" s="47">
        <v>6</v>
      </c>
      <c r="L48" s="47">
        <v>-1</v>
      </c>
      <c r="M48" s="47">
        <v>1</v>
      </c>
      <c r="N48" s="47">
        <v>2</v>
      </c>
      <c r="O48" s="47">
        <v>1</v>
      </c>
      <c r="P48" s="47">
        <v>2</v>
      </c>
      <c r="Q48" s="47">
        <v>3</v>
      </c>
      <c r="R48" s="47">
        <v>9</v>
      </c>
      <c r="S48" s="47">
        <v>0</v>
      </c>
      <c r="T48" s="47">
        <v>1</v>
      </c>
      <c r="U48" s="47">
        <v>12</v>
      </c>
      <c r="V48" s="47">
        <v>2</v>
      </c>
      <c r="W48" s="47">
        <v>9</v>
      </c>
      <c r="X48" s="47">
        <v>5</v>
      </c>
      <c r="Y48" s="47">
        <v>4</v>
      </c>
      <c r="Z48" s="47">
        <v>12</v>
      </c>
      <c r="AA48" s="47">
        <v>16</v>
      </c>
      <c r="AB48" s="47">
        <v>10</v>
      </c>
      <c r="AC48" s="47">
        <v>13</v>
      </c>
      <c r="AD48" s="47"/>
      <c r="AE48" s="47"/>
      <c r="AF48" s="47">
        <v>11</v>
      </c>
      <c r="AG48" s="47"/>
      <c r="AH48" s="47">
        <v>2.6956521739130435</v>
      </c>
      <c r="AI48" s="47">
        <f>SUMIF(結果貼付!F:F,コマーシャル!B48,結果貼付!I:I)</f>
        <v>0</v>
      </c>
      <c r="AJ48" s="47">
        <f>(AI48/AJ$2)*AJ$1</f>
        <v>0</v>
      </c>
      <c r="AK48" s="47" t="str">
        <f>IFERROR(INDEX(法人計画貼付!$A:$J,MATCH(コマーシャル!$B48,法人計画貼付!$B:$B,0),MATCH(コマーシャル!AK$17,法人計画貼付!$8:$8)),"")</f>
        <v/>
      </c>
      <c r="AL48" s="47" t="str">
        <f>IFERROR(INDEX(法人計画貼付!$A:$J,MATCH(コマーシャル!$B48,法人計画貼付!$B:$B,0),MATCH(コマーシャル!AL$17,法人計画貼付!$8:$8)),"")</f>
        <v/>
      </c>
      <c r="AM48" s="47" t="str">
        <f>IFERROR(INDEX(法人計画貼付!$A:$J,MATCH(コマーシャル!$B48,法人計画貼付!$B:$B,0),MATCH(コマーシャル!AM$17,法人計画貼付!$8:$8)),"")</f>
        <v/>
      </c>
      <c r="AN48" s="47" t="str">
        <f>IFERROR(INDEX(法人計画貼付!$A:$J,MATCH(コマーシャル!$B48,法人計画貼付!$B:$B,0),MATCH(コマーシャル!AN$17,法人計画貼付!$8:$8)),"")</f>
        <v/>
      </c>
      <c r="AO48" s="47" t="str">
        <f>IFERROR(INDEX(法人計画貼付!$A:$J,MATCH(コマーシャル!$B48,法人計画貼付!$B:$B,0),MATCH(コマーシャル!AO$17,法人計画貼付!$8:$8)),"")</f>
        <v/>
      </c>
      <c r="AP48" s="47" t="str">
        <f>IFERROR(INDEX(法人計画貼付!$A:$J,MATCH(コマーシャル!$B48,法人計画貼付!$B:$B,0),MATCH(コマーシャル!AP$17,法人計画貼付!$8:$8)),"")</f>
        <v/>
      </c>
      <c r="AQ48" s="47" t="str">
        <f>IFERROR(INDEX(法人計画貼付!$A:$J,MATCH(コマーシャル!$B48,法人計画貼付!$B:$B,0),MATCH(コマーシャル!AQ$17,法人計画貼付!$8:$8)),"")</f>
        <v/>
      </c>
      <c r="AR48"/>
    </row>
    <row r="49" spans="1:44" outlineLevel="1">
      <c r="A49" s="18" t="str">
        <f>IFERROR(IF(MATCH($B49,全体!G:G,0),"Y"),"-")</f>
        <v>Y</v>
      </c>
      <c r="B49" s="3" t="s">
        <v>117</v>
      </c>
      <c r="C49" s="53"/>
      <c r="D49" s="47">
        <v>0</v>
      </c>
      <c r="E49" s="47">
        <v>0</v>
      </c>
      <c r="F49" s="47">
        <v>0</v>
      </c>
      <c r="G49" s="47">
        <v>0</v>
      </c>
      <c r="H49" s="47">
        <v>0</v>
      </c>
      <c r="I49" s="47">
        <f>SUMIF(結果貼付!E:E,コマーシャル!A49,結果貼付!H:H)</f>
        <v>0</v>
      </c>
      <c r="J49" s="47">
        <v>0</v>
      </c>
      <c r="K49" s="47">
        <v>0</v>
      </c>
      <c r="L49" s="47">
        <v>0</v>
      </c>
      <c r="M49" s="47">
        <v>0</v>
      </c>
      <c r="N49" s="47">
        <v>0</v>
      </c>
      <c r="O49" s="47">
        <v>0</v>
      </c>
      <c r="P49" s="47">
        <v>0</v>
      </c>
      <c r="Q49" s="47">
        <v>0</v>
      </c>
      <c r="R49" s="47">
        <v>0</v>
      </c>
      <c r="S49" s="47">
        <v>0</v>
      </c>
      <c r="T49" s="47">
        <v>0</v>
      </c>
      <c r="U49" s="47">
        <v>1</v>
      </c>
      <c r="V49" s="47">
        <v>0</v>
      </c>
      <c r="W49" s="47">
        <v>5</v>
      </c>
      <c r="X49" s="47">
        <v>0</v>
      </c>
      <c r="Y49" s="47">
        <v>0</v>
      </c>
      <c r="Z49" s="47">
        <v>0</v>
      </c>
      <c r="AA49" s="47">
        <v>0</v>
      </c>
      <c r="AB49" s="47">
        <v>0</v>
      </c>
      <c r="AC49" s="47">
        <v>0</v>
      </c>
      <c r="AD49" s="47"/>
      <c r="AE49" s="47"/>
      <c r="AF49" s="47">
        <v>0</v>
      </c>
      <c r="AG49" s="47"/>
      <c r="AH49" s="47">
        <v>0</v>
      </c>
      <c r="AI49" s="47">
        <f>SUMIF(結果貼付!F:F,コマーシャル!B49,結果貼付!I:I)</f>
        <v>0</v>
      </c>
      <c r="AJ49" s="47">
        <f>(AI49/AJ$2)*AJ$1</f>
        <v>0</v>
      </c>
      <c r="AK49" s="47" t="str">
        <f>IFERROR(INDEX(法人計画貼付!$A:$J,MATCH(コマーシャル!$B49,法人計画貼付!$B:$B,0),MATCH(コマーシャル!AK$17,法人計画貼付!$8:$8)),"")</f>
        <v/>
      </c>
      <c r="AL49" s="47" t="str">
        <f>IFERROR(INDEX(法人計画貼付!$A:$J,MATCH(コマーシャル!$B49,法人計画貼付!$B:$B,0),MATCH(コマーシャル!AL$17,法人計画貼付!$8:$8)),"")</f>
        <v/>
      </c>
      <c r="AM49" s="47" t="str">
        <f>IFERROR(INDEX(法人計画貼付!$A:$J,MATCH(コマーシャル!$B49,法人計画貼付!$B:$B,0),MATCH(コマーシャル!AM$17,法人計画貼付!$8:$8)),"")</f>
        <v/>
      </c>
      <c r="AN49" s="47" t="str">
        <f>IFERROR(INDEX(法人計画貼付!$A:$J,MATCH(コマーシャル!$B49,法人計画貼付!$B:$B,0),MATCH(コマーシャル!AN$17,法人計画貼付!$8:$8)),"")</f>
        <v/>
      </c>
      <c r="AO49" s="47" t="str">
        <f>IFERROR(INDEX(法人計画貼付!$A:$J,MATCH(コマーシャル!$B49,法人計画貼付!$B:$B,0),MATCH(コマーシャル!AO$17,法人計画貼付!$8:$8)),"")</f>
        <v/>
      </c>
      <c r="AP49" s="47" t="str">
        <f>IFERROR(INDEX(法人計画貼付!$A:$J,MATCH(コマーシャル!$B49,法人計画貼付!$B:$B,0),MATCH(コマーシャル!AP$17,法人計画貼付!$8:$8)),"")</f>
        <v/>
      </c>
      <c r="AQ49" s="47" t="str">
        <f>IFERROR(INDEX(法人計画貼付!$A:$J,MATCH(コマーシャル!$B49,法人計画貼付!$B:$B,0),MATCH(コマーシャル!AQ$17,法人計画貼付!$8:$8)),"")</f>
        <v/>
      </c>
      <c r="AR49"/>
    </row>
    <row r="50" spans="1:44" outlineLevel="1">
      <c r="A50" s="18" t="str">
        <f>IFERROR(IF(MATCH($B50,全体!G:G,0),"Y"),"-")</f>
        <v>Y</v>
      </c>
      <c r="B50" s="3" t="s">
        <v>118</v>
      </c>
      <c r="C50" s="53"/>
      <c r="D50" s="47">
        <v>0</v>
      </c>
      <c r="E50" s="47">
        <v>0</v>
      </c>
      <c r="F50" s="47">
        <v>0</v>
      </c>
      <c r="G50" s="47">
        <v>0</v>
      </c>
      <c r="H50" s="47">
        <v>0</v>
      </c>
      <c r="I50" s="47">
        <f>SUMIF(結果貼付!E:E,コマーシャル!A50,結果貼付!H:H)</f>
        <v>0</v>
      </c>
      <c r="J50" s="47">
        <v>0</v>
      </c>
      <c r="K50" s="47">
        <v>0</v>
      </c>
      <c r="L50" s="47">
        <v>0</v>
      </c>
      <c r="M50" s="47">
        <v>0</v>
      </c>
      <c r="N50" s="47">
        <v>0</v>
      </c>
      <c r="O50" s="47">
        <v>1</v>
      </c>
      <c r="P50" s="47">
        <v>1</v>
      </c>
      <c r="Q50" s="47">
        <v>1</v>
      </c>
      <c r="R50" s="47">
        <v>21</v>
      </c>
      <c r="S50" s="47">
        <v>0</v>
      </c>
      <c r="T50" s="47">
        <v>0</v>
      </c>
      <c r="U50" s="47">
        <v>5</v>
      </c>
      <c r="V50" s="47">
        <v>8</v>
      </c>
      <c r="W50" s="47">
        <v>34</v>
      </c>
      <c r="X50" s="47">
        <v>21</v>
      </c>
      <c r="Y50" s="47">
        <v>11</v>
      </c>
      <c r="Z50" s="47">
        <v>6</v>
      </c>
      <c r="AA50" s="47">
        <v>28</v>
      </c>
      <c r="AB50" s="47">
        <v>17</v>
      </c>
      <c r="AC50" s="47">
        <v>29</v>
      </c>
      <c r="AD50" s="47"/>
      <c r="AE50" s="47"/>
      <c r="AF50" s="47">
        <v>2</v>
      </c>
      <c r="AG50" s="47"/>
      <c r="AH50" s="47">
        <v>0</v>
      </c>
      <c r="AI50" s="47">
        <f>SUMIF(結果貼付!F:F,コマーシャル!B50,結果貼付!I:I)</f>
        <v>2</v>
      </c>
      <c r="AJ50" s="47">
        <f>(AI50/AJ$2)*AJ$1</f>
        <v>7.5</v>
      </c>
      <c r="AK50" s="47" t="str">
        <f>IFERROR(INDEX(法人計画貼付!$A:$J,MATCH(コマーシャル!$B50,法人計画貼付!$B:$B,0),MATCH(コマーシャル!AK$17,法人計画貼付!$8:$8)),"")</f>
        <v/>
      </c>
      <c r="AL50" s="47" t="str">
        <f>IFERROR(INDEX(法人計画貼付!$A:$J,MATCH(コマーシャル!$B50,法人計画貼付!$B:$B,0),MATCH(コマーシャル!AL$17,法人計画貼付!$8:$8)),"")</f>
        <v/>
      </c>
      <c r="AM50" s="47" t="str">
        <f>IFERROR(INDEX(法人計画貼付!$A:$J,MATCH(コマーシャル!$B50,法人計画貼付!$B:$B,0),MATCH(コマーシャル!AM$17,法人計画貼付!$8:$8)),"")</f>
        <v/>
      </c>
      <c r="AN50" s="47" t="str">
        <f>IFERROR(INDEX(法人計画貼付!$A:$J,MATCH(コマーシャル!$B50,法人計画貼付!$B:$B,0),MATCH(コマーシャル!AN$17,法人計画貼付!$8:$8)),"")</f>
        <v/>
      </c>
      <c r="AO50" s="47" t="str">
        <f>IFERROR(INDEX(法人計画貼付!$A:$J,MATCH(コマーシャル!$B50,法人計画貼付!$B:$B,0),MATCH(コマーシャル!AO$17,法人計画貼付!$8:$8)),"")</f>
        <v/>
      </c>
      <c r="AP50" s="47" t="str">
        <f>IFERROR(INDEX(法人計画貼付!$A:$J,MATCH(コマーシャル!$B50,法人計画貼付!$B:$B,0),MATCH(コマーシャル!AP$17,法人計画貼付!$8:$8)),"")</f>
        <v/>
      </c>
      <c r="AQ50" s="47" t="str">
        <f>IFERROR(INDEX(法人計画貼付!$A:$J,MATCH(コマーシャル!$B50,法人計画貼付!$B:$B,0),MATCH(コマーシャル!AQ$17,法人計画貼付!$8:$8)),"")</f>
        <v/>
      </c>
      <c r="AR50"/>
    </row>
    <row r="51" spans="1:44" outlineLevel="1">
      <c r="A51" s="18" t="str">
        <f>IFERROR(IF(MATCH($B51,全体!G:G,0),"Y"),"-")</f>
        <v>Y</v>
      </c>
      <c r="B51" s="16" t="s">
        <v>119</v>
      </c>
      <c r="C51" s="53"/>
      <c r="D51" s="104">
        <v>0</v>
      </c>
      <c r="E51" s="104">
        <v>0</v>
      </c>
      <c r="F51" s="104">
        <v>0</v>
      </c>
      <c r="G51" s="104">
        <v>0</v>
      </c>
      <c r="H51" s="104">
        <v>0</v>
      </c>
      <c r="I51" s="104">
        <f>SUMIF(結果貼付!E:E,コマーシャル!A51,結果貼付!H:H)</f>
        <v>0</v>
      </c>
      <c r="J51" s="104">
        <v>0</v>
      </c>
      <c r="K51" s="104">
        <v>0</v>
      </c>
      <c r="L51" s="104">
        <v>0</v>
      </c>
      <c r="M51" s="104">
        <v>0</v>
      </c>
      <c r="N51" s="104">
        <v>0</v>
      </c>
      <c r="O51" s="104">
        <v>0</v>
      </c>
      <c r="P51" s="104">
        <v>0</v>
      </c>
      <c r="Q51" s="104">
        <v>1</v>
      </c>
      <c r="R51" s="104">
        <v>0</v>
      </c>
      <c r="S51" s="104">
        <v>0</v>
      </c>
      <c r="T51" s="104">
        <v>0</v>
      </c>
      <c r="U51" s="104">
        <v>0</v>
      </c>
      <c r="V51" s="104">
        <v>0</v>
      </c>
      <c r="W51" s="104">
        <v>0</v>
      </c>
      <c r="X51" s="104">
        <v>0</v>
      </c>
      <c r="Y51" s="104">
        <v>0</v>
      </c>
      <c r="Z51" s="104">
        <v>0</v>
      </c>
      <c r="AA51" s="104">
        <v>0</v>
      </c>
      <c r="AB51" s="104">
        <v>0</v>
      </c>
      <c r="AC51" s="104">
        <v>0</v>
      </c>
      <c r="AD51" s="104"/>
      <c r="AE51" s="104"/>
      <c r="AF51" s="104">
        <v>0</v>
      </c>
      <c r="AG51" s="104"/>
      <c r="AH51" s="104">
        <v>0</v>
      </c>
      <c r="AI51" s="47">
        <f>SUMIF(結果貼付!F:F,コマーシャル!B51,結果貼付!I:I)</f>
        <v>0</v>
      </c>
      <c r="AJ51" s="104">
        <f t="shared" ref="AJ51:AJ61" si="20">(AI51/AJ$2)*AJ$1</f>
        <v>0</v>
      </c>
      <c r="AK51" s="104" t="str">
        <f>IFERROR(INDEX(法人計画貼付!$A:$J,MATCH(コマーシャル!$B51,法人計画貼付!$B:$B,0),MATCH(コマーシャル!AK$17,法人計画貼付!$8:$8)),"")</f>
        <v/>
      </c>
      <c r="AL51" s="104" t="str">
        <f>IFERROR(INDEX(法人計画貼付!$A:$J,MATCH(コマーシャル!$B51,法人計画貼付!$B:$B,0),MATCH(コマーシャル!AL$17,法人計画貼付!$8:$8)),"")</f>
        <v/>
      </c>
      <c r="AM51" s="104" t="str">
        <f>IFERROR(INDEX(法人計画貼付!$A:$J,MATCH(コマーシャル!$B51,法人計画貼付!$B:$B,0),MATCH(コマーシャル!AM$17,法人計画貼付!$8:$8)),"")</f>
        <v/>
      </c>
      <c r="AN51" s="104" t="str">
        <f>IFERROR(INDEX(法人計画貼付!$A:$J,MATCH(コマーシャル!$B51,法人計画貼付!$B:$B,0),MATCH(コマーシャル!AN$17,法人計画貼付!$8:$8)),"")</f>
        <v/>
      </c>
      <c r="AO51" s="104" t="str">
        <f>IFERROR(INDEX(法人計画貼付!$A:$J,MATCH(コマーシャル!$B51,法人計画貼付!$B:$B,0),MATCH(コマーシャル!AO$17,法人計画貼付!$8:$8)),"")</f>
        <v/>
      </c>
      <c r="AP51" s="104" t="str">
        <f>IFERROR(INDEX(法人計画貼付!$A:$J,MATCH(コマーシャル!$B51,法人計画貼付!$B:$B,0),MATCH(コマーシャル!AP$17,法人計画貼付!$8:$8)),"")</f>
        <v/>
      </c>
      <c r="AQ51" s="104" t="str">
        <f>IFERROR(INDEX(法人計画貼付!$A:$J,MATCH(コマーシャル!$B51,法人計画貼付!$B:$B,0),MATCH(コマーシャル!AQ$17,法人計画貼付!$8:$8)),"")</f>
        <v/>
      </c>
      <c r="AR51"/>
    </row>
    <row r="52" spans="1:44" outlineLevel="1">
      <c r="A52" s="18" t="str">
        <f>IFERROR(IF(MATCH($B52,全体!G:G,0),"Y"),"-")</f>
        <v>Y</v>
      </c>
      <c r="B52" s="3" t="s">
        <v>120</v>
      </c>
      <c r="C52" s="41"/>
      <c r="D52" s="47">
        <v>0</v>
      </c>
      <c r="E52" s="47">
        <v>0</v>
      </c>
      <c r="F52" s="47">
        <v>0</v>
      </c>
      <c r="G52" s="47">
        <v>0</v>
      </c>
      <c r="H52" s="47">
        <v>0</v>
      </c>
      <c r="I52" s="47">
        <f>SUMIF(結果貼付!E:E,コマーシャル!A52,結果貼付!H:H)</f>
        <v>0</v>
      </c>
      <c r="J52" s="47">
        <v>0</v>
      </c>
      <c r="K52" s="47">
        <v>0</v>
      </c>
      <c r="L52" s="47">
        <v>0</v>
      </c>
      <c r="M52" s="47">
        <v>0</v>
      </c>
      <c r="N52" s="47">
        <v>0</v>
      </c>
      <c r="O52" s="47">
        <v>0</v>
      </c>
      <c r="P52" s="47">
        <v>0</v>
      </c>
      <c r="Q52" s="47">
        <v>0</v>
      </c>
      <c r="R52" s="47">
        <v>1</v>
      </c>
      <c r="S52" s="47">
        <v>0</v>
      </c>
      <c r="T52" s="47">
        <v>0</v>
      </c>
      <c r="U52" s="47">
        <v>0</v>
      </c>
      <c r="V52" s="47">
        <v>0</v>
      </c>
      <c r="W52" s="47">
        <v>1</v>
      </c>
      <c r="X52" s="47">
        <v>0</v>
      </c>
      <c r="Y52" s="47">
        <v>0</v>
      </c>
      <c r="Z52" s="47">
        <v>0</v>
      </c>
      <c r="AA52" s="47">
        <v>0</v>
      </c>
      <c r="AB52" s="47">
        <v>0</v>
      </c>
      <c r="AC52" s="47">
        <v>0</v>
      </c>
      <c r="AD52" s="47"/>
      <c r="AE52" s="47"/>
      <c r="AF52" s="47">
        <v>0</v>
      </c>
      <c r="AG52" s="47"/>
      <c r="AH52" s="47">
        <v>0</v>
      </c>
      <c r="AI52" s="47">
        <f>SUMIF(結果貼付!F:F,コマーシャル!B52,結果貼付!I:I)</f>
        <v>0</v>
      </c>
      <c r="AJ52" s="47">
        <f t="shared" si="20"/>
        <v>0</v>
      </c>
      <c r="AK52" s="47" t="str">
        <f>IFERROR(INDEX(法人計画貼付!$A:$J,MATCH(コマーシャル!$B52,法人計画貼付!$B:$B,0),MATCH(コマーシャル!AK$17,法人計画貼付!$8:$8)),"")</f>
        <v/>
      </c>
      <c r="AL52" s="47" t="str">
        <f>IFERROR(INDEX(法人計画貼付!$A:$J,MATCH(コマーシャル!$B52,法人計画貼付!$B:$B,0),MATCH(コマーシャル!AL$17,法人計画貼付!$8:$8)),"")</f>
        <v/>
      </c>
      <c r="AM52" s="47" t="str">
        <f>IFERROR(INDEX(法人計画貼付!$A:$J,MATCH(コマーシャル!$B52,法人計画貼付!$B:$B,0),MATCH(コマーシャル!AM$17,法人計画貼付!$8:$8)),"")</f>
        <v/>
      </c>
      <c r="AN52" s="47" t="str">
        <f>IFERROR(INDEX(法人計画貼付!$A:$J,MATCH(コマーシャル!$B52,法人計画貼付!$B:$B,0),MATCH(コマーシャル!AN$17,法人計画貼付!$8:$8)),"")</f>
        <v/>
      </c>
      <c r="AO52" s="47" t="str">
        <f>IFERROR(INDEX(法人計画貼付!$A:$J,MATCH(コマーシャル!$B52,法人計画貼付!$B:$B,0),MATCH(コマーシャル!AO$17,法人計画貼付!$8:$8)),"")</f>
        <v/>
      </c>
      <c r="AP52" s="47" t="str">
        <f>IFERROR(INDEX(法人計画貼付!$A:$J,MATCH(コマーシャル!$B52,法人計画貼付!$B:$B,0),MATCH(コマーシャル!AP$17,法人計画貼付!$8:$8)),"")</f>
        <v/>
      </c>
      <c r="AQ52" s="47" t="str">
        <f>IFERROR(INDEX(法人計画貼付!$A:$J,MATCH(コマーシャル!$B52,法人計画貼付!$B:$B,0),MATCH(コマーシャル!AQ$17,法人計画貼付!$8:$8)),"")</f>
        <v/>
      </c>
      <c r="AR52"/>
    </row>
    <row r="53" spans="1:44" outlineLevel="1">
      <c r="A53" s="18" t="str">
        <f>IFERROR(IF(MATCH($B53,全体!G:G,0),"Y"),"-")</f>
        <v>-</v>
      </c>
      <c r="B53" s="3" t="s">
        <v>456</v>
      </c>
      <c r="C53" s="41"/>
      <c r="D53" s="47">
        <v>0</v>
      </c>
      <c r="E53" s="47">
        <v>0</v>
      </c>
      <c r="F53" s="47">
        <v>0</v>
      </c>
      <c r="G53" s="47">
        <v>0</v>
      </c>
      <c r="H53" s="47">
        <v>0</v>
      </c>
      <c r="I53" s="47">
        <f>SUMIF(結果貼付!E:E,コマーシャル!A53,結果貼付!H:H)</f>
        <v>0</v>
      </c>
      <c r="J53" s="47">
        <v>1</v>
      </c>
      <c r="K53" s="47">
        <v>1</v>
      </c>
      <c r="L53" s="47">
        <v>1</v>
      </c>
      <c r="M53" s="47">
        <v>0</v>
      </c>
      <c r="N53" s="47">
        <v>0</v>
      </c>
      <c r="O53" s="47">
        <v>0</v>
      </c>
      <c r="P53" s="47">
        <v>0</v>
      </c>
      <c r="Q53" s="47">
        <v>0</v>
      </c>
      <c r="R53" s="47">
        <v>0</v>
      </c>
      <c r="S53" s="47">
        <v>0</v>
      </c>
      <c r="T53" s="47">
        <v>0</v>
      </c>
      <c r="U53" s="47">
        <v>0</v>
      </c>
      <c r="V53" s="47">
        <v>0</v>
      </c>
      <c r="W53" s="47">
        <v>0</v>
      </c>
      <c r="X53" s="47">
        <v>0</v>
      </c>
      <c r="Y53" s="47">
        <v>0</v>
      </c>
      <c r="Z53" s="47">
        <v>0</v>
      </c>
      <c r="AA53" s="47">
        <v>0</v>
      </c>
      <c r="AB53" s="47">
        <v>0</v>
      </c>
      <c r="AC53" s="47">
        <v>0</v>
      </c>
      <c r="AD53" s="47"/>
      <c r="AE53" s="47"/>
      <c r="AF53" s="47">
        <v>0</v>
      </c>
      <c r="AG53" s="47"/>
      <c r="AH53" s="47">
        <v>0</v>
      </c>
      <c r="AI53" s="47">
        <f>SUMIF(結果貼付!F:F,コマーシャル!B53,結果貼付!I:I)</f>
        <v>0</v>
      </c>
      <c r="AJ53" s="47">
        <f t="shared" si="20"/>
        <v>0</v>
      </c>
      <c r="AK53" s="47" t="str">
        <f>IFERROR(INDEX(法人計画貼付!$A:$J,MATCH(コマーシャル!$B53,法人計画貼付!$B:$B,0),MATCH(コマーシャル!AK$17,法人計画貼付!$8:$8)),"")</f>
        <v/>
      </c>
      <c r="AL53" s="47" t="str">
        <f>IFERROR(INDEX(法人計画貼付!$A:$J,MATCH(コマーシャル!$B53,法人計画貼付!$B:$B,0),MATCH(コマーシャル!AL$17,法人計画貼付!$8:$8)),"")</f>
        <v/>
      </c>
      <c r="AM53" s="47" t="str">
        <f>IFERROR(INDEX(法人計画貼付!$A:$J,MATCH(コマーシャル!$B53,法人計画貼付!$B:$B,0),MATCH(コマーシャル!AM$17,法人計画貼付!$8:$8)),"")</f>
        <v/>
      </c>
      <c r="AN53" s="47" t="str">
        <f>IFERROR(INDEX(法人計画貼付!$A:$J,MATCH(コマーシャル!$B53,法人計画貼付!$B:$B,0),MATCH(コマーシャル!AN$17,法人計画貼付!$8:$8)),"")</f>
        <v/>
      </c>
      <c r="AO53" s="47" t="str">
        <f>IFERROR(INDEX(法人計画貼付!$A:$J,MATCH(コマーシャル!$B53,法人計画貼付!$B:$B,0),MATCH(コマーシャル!AO$17,法人計画貼付!$8:$8)),"")</f>
        <v/>
      </c>
      <c r="AP53" s="47" t="str">
        <f>IFERROR(INDEX(法人計画貼付!$A:$J,MATCH(コマーシャル!$B53,法人計画貼付!$B:$B,0),MATCH(コマーシャル!AP$17,法人計画貼付!$8:$8)),"")</f>
        <v/>
      </c>
      <c r="AQ53" s="47" t="str">
        <f>IFERROR(INDEX(法人計画貼付!$A:$J,MATCH(コマーシャル!$B53,法人計画貼付!$B:$B,0),MATCH(コマーシャル!AQ$17,法人計画貼付!$8:$8)),"")</f>
        <v/>
      </c>
      <c r="AR53"/>
    </row>
    <row r="54" spans="1:44" outlineLevel="1">
      <c r="A54" s="18" t="str">
        <f>IFERROR(IF(MATCH($B54,全体!G:G,0),"Y"),"-")</f>
        <v>Y</v>
      </c>
      <c r="B54" s="3" t="s">
        <v>121</v>
      </c>
      <c r="C54" s="41"/>
      <c r="D54" s="47">
        <v>0</v>
      </c>
      <c r="E54" s="47">
        <v>0</v>
      </c>
      <c r="F54" s="47">
        <v>0</v>
      </c>
      <c r="G54" s="47">
        <v>0</v>
      </c>
      <c r="H54" s="47">
        <v>0</v>
      </c>
      <c r="I54" s="47">
        <v>0</v>
      </c>
      <c r="J54" s="47">
        <v>1</v>
      </c>
      <c r="K54" s="47">
        <v>1</v>
      </c>
      <c r="L54" s="47">
        <v>0</v>
      </c>
      <c r="M54" s="47">
        <v>0</v>
      </c>
      <c r="N54" s="47">
        <v>0</v>
      </c>
      <c r="O54" s="47">
        <v>3</v>
      </c>
      <c r="P54" s="47">
        <v>0</v>
      </c>
      <c r="Q54" s="47">
        <v>1</v>
      </c>
      <c r="R54" s="47">
        <v>0</v>
      </c>
      <c r="S54" s="47">
        <v>0</v>
      </c>
      <c r="T54" s="47">
        <v>0</v>
      </c>
      <c r="U54" s="47">
        <v>3</v>
      </c>
      <c r="V54" s="47">
        <v>0</v>
      </c>
      <c r="W54" s="47">
        <v>2</v>
      </c>
      <c r="X54" s="47">
        <v>0</v>
      </c>
      <c r="Y54" s="47">
        <v>0</v>
      </c>
      <c r="Z54" s="47">
        <v>1</v>
      </c>
      <c r="AA54" s="47">
        <v>0</v>
      </c>
      <c r="AB54" s="47">
        <v>0</v>
      </c>
      <c r="AC54" s="47">
        <v>0</v>
      </c>
      <c r="AD54" s="47"/>
      <c r="AE54" s="47"/>
      <c r="AF54" s="47">
        <v>0</v>
      </c>
      <c r="AG54" s="47"/>
      <c r="AH54" s="47">
        <v>0</v>
      </c>
      <c r="AI54" s="47">
        <f>SUMIF(結果貼付!F:F,コマーシャル!B54,結果貼付!I:I)</f>
        <v>0</v>
      </c>
      <c r="AJ54" s="47">
        <f t="shared" si="20"/>
        <v>0</v>
      </c>
      <c r="AK54" s="47" t="str">
        <f>IFERROR(INDEX(法人計画貼付!$A:$J,MATCH(コマーシャル!$B54,法人計画貼付!$B:$B,0),MATCH(コマーシャル!AK$17,法人計画貼付!$8:$8)),"")</f>
        <v/>
      </c>
      <c r="AL54" s="47" t="str">
        <f>IFERROR(INDEX(法人計画貼付!$A:$J,MATCH(コマーシャル!$B54,法人計画貼付!$B:$B,0),MATCH(コマーシャル!AL$17,法人計画貼付!$8:$8)),"")</f>
        <v/>
      </c>
      <c r="AM54" s="47" t="str">
        <f>IFERROR(INDEX(法人計画貼付!$A:$J,MATCH(コマーシャル!$B54,法人計画貼付!$B:$B,0),MATCH(コマーシャル!AM$17,法人計画貼付!$8:$8)),"")</f>
        <v/>
      </c>
      <c r="AN54" s="47" t="str">
        <f>IFERROR(INDEX(法人計画貼付!$A:$J,MATCH(コマーシャル!$B54,法人計画貼付!$B:$B,0),MATCH(コマーシャル!AN$17,法人計画貼付!$8:$8)),"")</f>
        <v/>
      </c>
      <c r="AO54" s="47" t="str">
        <f>IFERROR(INDEX(法人計画貼付!$A:$J,MATCH(コマーシャル!$B54,法人計画貼付!$B:$B,0),MATCH(コマーシャル!AO$17,法人計画貼付!$8:$8)),"")</f>
        <v/>
      </c>
      <c r="AP54" s="47" t="str">
        <f>IFERROR(INDEX(法人計画貼付!$A:$J,MATCH(コマーシャル!$B54,法人計画貼付!$B:$B,0),MATCH(コマーシャル!AP$17,法人計画貼付!$8:$8)),"")</f>
        <v/>
      </c>
      <c r="AQ54" s="47" t="str">
        <f>IFERROR(INDEX(法人計画貼付!$A:$J,MATCH(コマーシャル!$B54,法人計画貼付!$B:$B,0),MATCH(コマーシャル!AQ$17,法人計画貼付!$8:$8)),"")</f>
        <v/>
      </c>
      <c r="AR54"/>
    </row>
    <row r="55" spans="1:44" outlineLevel="1">
      <c r="A55" s="18" t="str">
        <f>IFERROR(IF(MATCH($B55,全体!G:G,0),"Y"),"-")</f>
        <v>Y</v>
      </c>
      <c r="B55" s="3" t="s">
        <v>122</v>
      </c>
      <c r="C55" s="41"/>
      <c r="D55" s="47">
        <v>4</v>
      </c>
      <c r="E55" s="47">
        <v>4</v>
      </c>
      <c r="F55" s="47">
        <v>6</v>
      </c>
      <c r="G55" s="47">
        <v>9</v>
      </c>
      <c r="H55" s="47">
        <v>31</v>
      </c>
      <c r="I55" s="47">
        <v>19</v>
      </c>
      <c r="J55" s="47">
        <v>15</v>
      </c>
      <c r="K55" s="47">
        <v>11</v>
      </c>
      <c r="L55" s="47">
        <v>12</v>
      </c>
      <c r="M55" s="47">
        <v>3</v>
      </c>
      <c r="N55" s="47">
        <v>1</v>
      </c>
      <c r="O55" s="47">
        <v>1</v>
      </c>
      <c r="P55" s="47">
        <v>3</v>
      </c>
      <c r="Q55" s="47">
        <v>1</v>
      </c>
      <c r="R55" s="47">
        <v>0</v>
      </c>
      <c r="S55" s="47">
        <v>0</v>
      </c>
      <c r="T55" s="47">
        <v>0</v>
      </c>
      <c r="U55" s="47">
        <v>0</v>
      </c>
      <c r="V55" s="47">
        <v>0</v>
      </c>
      <c r="W55" s="47">
        <v>0</v>
      </c>
      <c r="X55" s="47">
        <v>0</v>
      </c>
      <c r="Y55" s="47">
        <v>0</v>
      </c>
      <c r="Z55" s="47">
        <v>1</v>
      </c>
      <c r="AA55" s="47">
        <v>1</v>
      </c>
      <c r="AB55" s="47">
        <v>0</v>
      </c>
      <c r="AC55" s="47">
        <v>0</v>
      </c>
      <c r="AD55" s="47"/>
      <c r="AE55" s="47"/>
      <c r="AF55" s="47">
        <v>0</v>
      </c>
      <c r="AG55" s="47"/>
      <c r="AH55" s="47">
        <v>0</v>
      </c>
      <c r="AI55" s="47">
        <f>SUMIF(結果貼付!F:F,コマーシャル!B55,結果貼付!I:I)</f>
        <v>0</v>
      </c>
      <c r="AJ55" s="47">
        <f t="shared" si="20"/>
        <v>0</v>
      </c>
      <c r="AK55" s="47" t="str">
        <f>IFERROR(INDEX(法人計画貼付!$A:$J,MATCH(コマーシャル!$B55,法人計画貼付!$B:$B,0),MATCH(コマーシャル!AK$17,法人計画貼付!$8:$8)),"")</f>
        <v/>
      </c>
      <c r="AL55" s="47" t="str">
        <f>IFERROR(INDEX(法人計画貼付!$A:$J,MATCH(コマーシャル!$B55,法人計画貼付!$B:$B,0),MATCH(コマーシャル!AL$17,法人計画貼付!$8:$8)),"")</f>
        <v/>
      </c>
      <c r="AM55" s="47" t="str">
        <f>IFERROR(INDEX(法人計画貼付!$A:$J,MATCH(コマーシャル!$B55,法人計画貼付!$B:$B,0),MATCH(コマーシャル!AM$17,法人計画貼付!$8:$8)),"")</f>
        <v/>
      </c>
      <c r="AN55" s="47" t="str">
        <f>IFERROR(INDEX(法人計画貼付!$A:$J,MATCH(コマーシャル!$B55,法人計画貼付!$B:$B,0),MATCH(コマーシャル!AN$17,法人計画貼付!$8:$8)),"")</f>
        <v/>
      </c>
      <c r="AO55" s="47" t="str">
        <f>IFERROR(INDEX(法人計画貼付!$A:$J,MATCH(コマーシャル!$B55,法人計画貼付!$B:$B,0),MATCH(コマーシャル!AO$17,法人計画貼付!$8:$8)),"")</f>
        <v/>
      </c>
      <c r="AP55" s="47" t="str">
        <f>IFERROR(INDEX(法人計画貼付!$A:$J,MATCH(コマーシャル!$B55,法人計画貼付!$B:$B,0),MATCH(コマーシャル!AP$17,法人計画貼付!$8:$8)),"")</f>
        <v/>
      </c>
      <c r="AQ55" s="47" t="str">
        <f>IFERROR(INDEX(法人計画貼付!$A:$J,MATCH(コマーシャル!$B55,法人計画貼付!$B:$B,0),MATCH(コマーシャル!AQ$17,法人計画貼付!$8:$8)),"")</f>
        <v/>
      </c>
      <c r="AR55"/>
    </row>
    <row r="56" spans="1:44" outlineLevel="1">
      <c r="A56" s="18" t="str">
        <f>IFERROR(IF(MATCH($B56,全体!G:G,0),"Y"),"-")</f>
        <v>Y</v>
      </c>
      <c r="B56" s="16" t="s">
        <v>123</v>
      </c>
      <c r="C56" s="41"/>
      <c r="D56" s="47">
        <v>12</v>
      </c>
      <c r="E56" s="47">
        <v>5</v>
      </c>
      <c r="F56" s="47">
        <v>4</v>
      </c>
      <c r="G56" s="47">
        <v>3</v>
      </c>
      <c r="H56" s="47">
        <v>4</v>
      </c>
      <c r="I56" s="47">
        <v>13</v>
      </c>
      <c r="J56" s="47">
        <v>8</v>
      </c>
      <c r="K56" s="47">
        <v>16</v>
      </c>
      <c r="L56" s="47">
        <v>25</v>
      </c>
      <c r="M56" s="47">
        <v>4</v>
      </c>
      <c r="N56" s="47">
        <v>5</v>
      </c>
      <c r="O56" s="47">
        <v>10</v>
      </c>
      <c r="P56" s="47">
        <v>6</v>
      </c>
      <c r="Q56" s="47">
        <v>-1</v>
      </c>
      <c r="R56" s="47">
        <v>8</v>
      </c>
      <c r="S56" s="47">
        <v>0</v>
      </c>
      <c r="T56" s="47">
        <v>0</v>
      </c>
      <c r="U56" s="47">
        <v>0</v>
      </c>
      <c r="V56" s="47">
        <v>0</v>
      </c>
      <c r="W56" s="47">
        <v>0</v>
      </c>
      <c r="X56" s="47">
        <v>0</v>
      </c>
      <c r="Y56" s="47">
        <v>0</v>
      </c>
      <c r="Z56" s="47">
        <v>0</v>
      </c>
      <c r="AA56" s="47">
        <v>0</v>
      </c>
      <c r="AB56" s="47">
        <v>0</v>
      </c>
      <c r="AC56" s="47">
        <v>0</v>
      </c>
      <c r="AD56" s="47"/>
      <c r="AE56" s="47"/>
      <c r="AF56" s="47">
        <v>0</v>
      </c>
      <c r="AG56" s="47"/>
      <c r="AH56" s="47">
        <v>0</v>
      </c>
      <c r="AI56" s="47">
        <f>SUMIF(結果貼付!F:F,コマーシャル!B56,結果貼付!I:I)</f>
        <v>0</v>
      </c>
      <c r="AJ56" s="47">
        <f t="shared" si="20"/>
        <v>0</v>
      </c>
      <c r="AK56" s="47" t="str">
        <f>IFERROR(INDEX(法人計画貼付!$A:$J,MATCH(コマーシャル!$B56,法人計画貼付!$B:$B,0),MATCH(コマーシャル!AK$17,法人計画貼付!$8:$8)),"")</f>
        <v/>
      </c>
      <c r="AL56" s="47" t="str">
        <f>IFERROR(INDEX(法人計画貼付!$A:$J,MATCH(コマーシャル!$B56,法人計画貼付!$B:$B,0),MATCH(コマーシャル!AL$17,法人計画貼付!$8:$8)),"")</f>
        <v/>
      </c>
      <c r="AM56" s="47" t="str">
        <f>IFERROR(INDEX(法人計画貼付!$A:$J,MATCH(コマーシャル!$B56,法人計画貼付!$B:$B,0),MATCH(コマーシャル!AM$17,法人計画貼付!$8:$8)),"")</f>
        <v/>
      </c>
      <c r="AN56" s="47" t="str">
        <f>IFERROR(INDEX(法人計画貼付!$A:$J,MATCH(コマーシャル!$B56,法人計画貼付!$B:$B,0),MATCH(コマーシャル!AN$17,法人計画貼付!$8:$8)),"")</f>
        <v/>
      </c>
      <c r="AO56" s="47" t="str">
        <f>IFERROR(INDEX(法人計画貼付!$A:$J,MATCH(コマーシャル!$B56,法人計画貼付!$B:$B,0),MATCH(コマーシャル!AO$17,法人計画貼付!$8:$8)),"")</f>
        <v/>
      </c>
      <c r="AP56" s="47" t="str">
        <f>IFERROR(INDEX(法人計画貼付!$A:$J,MATCH(コマーシャル!$B56,法人計画貼付!$B:$B,0),MATCH(コマーシャル!AP$17,法人計画貼付!$8:$8)),"")</f>
        <v/>
      </c>
      <c r="AQ56" s="47" t="str">
        <f>IFERROR(INDEX(法人計画貼付!$A:$J,MATCH(コマーシャル!$B56,法人計画貼付!$B:$B,0),MATCH(コマーシャル!AQ$17,法人計画貼付!$8:$8)),"")</f>
        <v/>
      </c>
      <c r="AR56"/>
    </row>
    <row r="57" spans="1:44" outlineLevel="1">
      <c r="A57" s="18" t="str">
        <f>IFERROR(IF(MATCH($B57,全体!G:G,0),"Y"),"-")</f>
        <v>Y</v>
      </c>
      <c r="B57" s="3" t="s">
        <v>124</v>
      </c>
      <c r="C57" s="41"/>
      <c r="D57" s="115"/>
      <c r="E57" s="115"/>
      <c r="F57" s="115"/>
      <c r="G57" s="115"/>
      <c r="H57" s="115"/>
      <c r="I57" s="115"/>
      <c r="J57" s="115"/>
      <c r="K57" s="115"/>
      <c r="L57" s="115"/>
      <c r="M57" s="115"/>
      <c r="N57" s="115"/>
      <c r="O57" s="115">
        <v>0</v>
      </c>
      <c r="P57" s="115">
        <v>0</v>
      </c>
      <c r="Q57" s="115">
        <v>1</v>
      </c>
      <c r="R57" s="115">
        <v>4</v>
      </c>
      <c r="S57" s="115">
        <v>0</v>
      </c>
      <c r="T57" s="115">
        <v>0</v>
      </c>
      <c r="U57" s="47">
        <v>8</v>
      </c>
      <c r="V57" s="47">
        <v>45</v>
      </c>
      <c r="W57" s="47">
        <v>6</v>
      </c>
      <c r="X57" s="47">
        <v>66</v>
      </c>
      <c r="Y57" s="47">
        <v>13</v>
      </c>
      <c r="Z57" s="47">
        <v>15</v>
      </c>
      <c r="AA57" s="47">
        <v>30</v>
      </c>
      <c r="AB57" s="47">
        <v>12</v>
      </c>
      <c r="AC57" s="47">
        <v>1</v>
      </c>
      <c r="AD57" s="47"/>
      <c r="AE57" s="47"/>
      <c r="AF57" s="47">
        <v>9</v>
      </c>
      <c r="AG57" s="47"/>
      <c r="AH57" s="47">
        <v>1.3478260869565217</v>
      </c>
      <c r="AI57" s="47">
        <f>SUMIF(結果貼付!F:F,コマーシャル!B57,結果貼付!I:I)</f>
        <v>0</v>
      </c>
      <c r="AJ57" s="47">
        <f t="shared" si="20"/>
        <v>0</v>
      </c>
      <c r="AK57" s="47">
        <f>IFERROR(INDEX(法人計画貼付!$A:$J,MATCH(コマーシャル!$B57,法人計画貼付!$B:$B,0),MATCH(コマーシャル!AK$17,法人計画貼付!$8:$8)),"")</f>
        <v>20</v>
      </c>
      <c r="AL57" s="47">
        <f>IFERROR(INDEX(法人計画貼付!$A:$J,MATCH(コマーシャル!$B57,法人計画貼付!$B:$B,0),MATCH(コマーシャル!AL$17,法人計画貼付!$8:$8)),"")</f>
        <v>20</v>
      </c>
      <c r="AM57" s="47">
        <f>IFERROR(INDEX(法人計画貼付!$A:$J,MATCH(コマーシャル!$B57,法人計画貼付!$B:$B,0),MATCH(コマーシャル!AM$17,法人計画貼付!$8:$8)),"")</f>
        <v>20</v>
      </c>
      <c r="AN57" s="47">
        <f>IFERROR(INDEX(法人計画貼付!$A:$J,MATCH(コマーシャル!$B57,法人計画貼付!$B:$B,0),MATCH(コマーシャル!AN$17,法人計画貼付!$8:$8)),"")</f>
        <v>20</v>
      </c>
      <c r="AO57" s="47">
        <f>IFERROR(INDEX(法人計画貼付!$A:$J,MATCH(コマーシャル!$B57,法人計画貼付!$B:$B,0),MATCH(コマーシャル!AO$17,法人計画貼付!$8:$8)),"")</f>
        <v>20</v>
      </c>
      <c r="AP57" s="47">
        <f>IFERROR(INDEX(法人計画貼付!$A:$J,MATCH(コマーシャル!$B57,法人計画貼付!$B:$B,0),MATCH(コマーシャル!AP$17,法人計画貼付!$8:$8)),"")</f>
        <v>30</v>
      </c>
      <c r="AQ57" s="47">
        <f>IFERROR(INDEX(法人計画貼付!$A:$J,MATCH(コマーシャル!$B57,法人計画貼付!$B:$B,0),MATCH(コマーシャル!AQ$17,法人計画貼付!$8:$8)),"")</f>
        <v>30</v>
      </c>
      <c r="AR57"/>
    </row>
    <row r="58" spans="1:44" outlineLevel="1">
      <c r="A58" s="18" t="str">
        <f>IFERROR(IF(MATCH($B58,全体!G:G,0),"Y"),"-")</f>
        <v>Y</v>
      </c>
      <c r="B58" s="16" t="s">
        <v>125</v>
      </c>
      <c r="C58" s="41"/>
      <c r="D58" s="115"/>
      <c r="E58" s="115"/>
      <c r="F58" s="115"/>
      <c r="G58" s="115"/>
      <c r="H58" s="115"/>
      <c r="I58" s="115"/>
      <c r="J58" s="115"/>
      <c r="K58" s="115"/>
      <c r="L58" s="115"/>
      <c r="M58" s="115"/>
      <c r="N58" s="115"/>
      <c r="O58" s="115">
        <v>0</v>
      </c>
      <c r="P58" s="115">
        <v>0</v>
      </c>
      <c r="Q58" s="115">
        <v>3</v>
      </c>
      <c r="R58" s="115">
        <v>2</v>
      </c>
      <c r="S58" s="115">
        <v>0</v>
      </c>
      <c r="T58" s="115">
        <v>0</v>
      </c>
      <c r="U58" s="47">
        <v>103</v>
      </c>
      <c r="V58" s="47">
        <v>1</v>
      </c>
      <c r="W58" s="47">
        <v>302</v>
      </c>
      <c r="X58" s="47">
        <v>8</v>
      </c>
      <c r="Y58" s="47">
        <v>11</v>
      </c>
      <c r="Z58" s="47">
        <v>22</v>
      </c>
      <c r="AA58" s="47">
        <v>375</v>
      </c>
      <c r="AB58" s="47">
        <v>18</v>
      </c>
      <c r="AC58" s="47">
        <v>13</v>
      </c>
      <c r="AD58" s="47"/>
      <c r="AE58" s="47"/>
      <c r="AF58" s="47">
        <v>10</v>
      </c>
      <c r="AG58" s="47"/>
      <c r="AH58" s="47">
        <v>5.3913043478260869</v>
      </c>
      <c r="AI58" s="47">
        <f>SUMIF(結果貼付!F:F,コマーシャル!B58,結果貼付!I:I)</f>
        <v>0</v>
      </c>
      <c r="AJ58" s="47">
        <f>(AI58/AJ$2)*AJ$1</f>
        <v>0</v>
      </c>
      <c r="AK58" s="47">
        <f>IFERROR(INDEX(法人計画貼付!$A:$J,MATCH(コマーシャル!$B58,法人計画貼付!$B:$B,0),MATCH(コマーシャル!AK$17,法人計画貼付!$8:$8)),"")</f>
        <v>7</v>
      </c>
      <c r="AL58" s="47">
        <f>IFERROR(INDEX(法人計画貼付!$A:$J,MATCH(コマーシャル!$B58,法人計画貼付!$B:$B,0),MATCH(コマーシャル!AL$17,法人計画貼付!$8:$8)),"")</f>
        <v>9</v>
      </c>
      <c r="AM58" s="47">
        <f>IFERROR(INDEX(法人計画貼付!$A:$J,MATCH(コマーシャル!$B58,法人計画貼付!$B:$B,0),MATCH(コマーシャル!AM$17,法人計画貼付!$8:$8)),"")</f>
        <v>7</v>
      </c>
      <c r="AN58" s="47">
        <f>IFERROR(INDEX(法人計画貼付!$A:$J,MATCH(コマーシャル!$B58,法人計画貼付!$B:$B,0),MATCH(コマーシャル!AN$17,法人計画貼付!$8:$8)),"")</f>
        <v>9</v>
      </c>
      <c r="AO58" s="47">
        <f>IFERROR(INDEX(法人計画貼付!$A:$J,MATCH(コマーシャル!$B58,法人計画貼付!$B:$B,0),MATCH(コマーシャル!AO$17,法人計画貼付!$8:$8)),"")</f>
        <v>7</v>
      </c>
      <c r="AP58" s="47">
        <f>IFERROR(INDEX(法人計画貼付!$A:$J,MATCH(コマーシャル!$B58,法人計画貼付!$B:$B,0),MATCH(コマーシャル!AP$17,法人計画貼付!$8:$8)),"")</f>
        <v>7</v>
      </c>
      <c r="AQ58" s="47">
        <f>IFERROR(INDEX(法人計画貼付!$A:$J,MATCH(コマーシャル!$B58,法人計画貼付!$B:$B,0),MATCH(コマーシャル!AQ$17,法人計画貼付!$8:$8)),"")</f>
        <v>7</v>
      </c>
      <c r="AR58"/>
    </row>
    <row r="59" spans="1:44" outlineLevel="1">
      <c r="A59" s="18" t="str">
        <f>IFERROR(IF(MATCH($B59,全体!G:G,0),"Y"),"-")</f>
        <v>Y</v>
      </c>
      <c r="B59" s="3" t="s">
        <v>126</v>
      </c>
      <c r="C59" s="41"/>
      <c r="D59" s="47">
        <v>1</v>
      </c>
      <c r="E59" s="47">
        <v>0</v>
      </c>
      <c r="F59" s="47">
        <v>0</v>
      </c>
      <c r="G59" s="47">
        <v>0</v>
      </c>
      <c r="H59" s="47">
        <v>0</v>
      </c>
      <c r="I59" s="47">
        <v>0</v>
      </c>
      <c r="J59" s="47">
        <v>0</v>
      </c>
      <c r="K59" s="47">
        <v>0</v>
      </c>
      <c r="L59" s="47">
        <v>0</v>
      </c>
      <c r="M59" s="47">
        <v>0</v>
      </c>
      <c r="N59" s="47">
        <v>0</v>
      </c>
      <c r="O59" s="47">
        <v>0</v>
      </c>
      <c r="P59" s="47">
        <v>0</v>
      </c>
      <c r="Q59" s="47">
        <v>0</v>
      </c>
      <c r="R59" s="47">
        <v>0</v>
      </c>
      <c r="S59" s="47">
        <v>0</v>
      </c>
      <c r="T59" s="47">
        <v>0</v>
      </c>
      <c r="U59" s="47">
        <v>0</v>
      </c>
      <c r="V59" s="47">
        <v>0</v>
      </c>
      <c r="W59" s="47">
        <v>0</v>
      </c>
      <c r="X59" s="47">
        <v>0</v>
      </c>
      <c r="Y59" s="47">
        <v>0</v>
      </c>
      <c r="Z59" s="47">
        <v>0</v>
      </c>
      <c r="AA59" s="47">
        <v>0</v>
      </c>
      <c r="AB59" s="47">
        <v>0</v>
      </c>
      <c r="AC59" s="47">
        <v>0</v>
      </c>
      <c r="AD59" s="47"/>
      <c r="AE59" s="47"/>
      <c r="AF59" s="47">
        <v>0</v>
      </c>
      <c r="AG59" s="47"/>
      <c r="AH59" s="47">
        <v>0</v>
      </c>
      <c r="AI59" s="47">
        <f>SUMIF(結果貼付!F:F,コマーシャル!B59,結果貼付!I:I)</f>
        <v>0</v>
      </c>
      <c r="AJ59" s="47">
        <f t="shared" si="20"/>
        <v>0</v>
      </c>
      <c r="AK59" s="47" t="str">
        <f>IFERROR(INDEX(法人計画貼付!$A:$J,MATCH(コマーシャル!$B59,法人計画貼付!$B:$B,0),MATCH(コマーシャル!AK$17,法人計画貼付!$8:$8)),"")</f>
        <v/>
      </c>
      <c r="AL59" s="47" t="str">
        <f>IFERROR(INDEX(法人計画貼付!$A:$J,MATCH(コマーシャル!$B59,法人計画貼付!$B:$B,0),MATCH(コマーシャル!AL$17,法人計画貼付!$8:$8)),"")</f>
        <v/>
      </c>
      <c r="AM59" s="47" t="str">
        <f>IFERROR(INDEX(法人計画貼付!$A:$J,MATCH(コマーシャル!$B59,法人計画貼付!$B:$B,0),MATCH(コマーシャル!AM$17,法人計画貼付!$8:$8)),"")</f>
        <v/>
      </c>
      <c r="AN59" s="47" t="str">
        <f>IFERROR(INDEX(法人計画貼付!$A:$J,MATCH(コマーシャル!$B59,法人計画貼付!$B:$B,0),MATCH(コマーシャル!AN$17,法人計画貼付!$8:$8)),"")</f>
        <v/>
      </c>
      <c r="AO59" s="47" t="str">
        <f>IFERROR(INDEX(法人計画貼付!$A:$J,MATCH(コマーシャル!$B59,法人計画貼付!$B:$B,0),MATCH(コマーシャル!AO$17,法人計画貼付!$8:$8)),"")</f>
        <v/>
      </c>
      <c r="AP59" s="47" t="str">
        <f>IFERROR(INDEX(法人計画貼付!$A:$J,MATCH(コマーシャル!$B59,法人計画貼付!$B:$B,0),MATCH(コマーシャル!AP$17,法人計画貼付!$8:$8)),"")</f>
        <v/>
      </c>
      <c r="AQ59" s="47" t="str">
        <f>IFERROR(INDEX(法人計画貼付!$A:$J,MATCH(コマーシャル!$B59,法人計画貼付!$B:$B,0),MATCH(コマーシャル!AQ$17,法人計画貼付!$8:$8)),"")</f>
        <v/>
      </c>
      <c r="AR59"/>
    </row>
    <row r="60" spans="1:44" outlineLevel="1">
      <c r="A60" s="18" t="str">
        <f>IFERROR(IF(MATCH($B60,全体!G:G,0),"Y"),"-")</f>
        <v>Y</v>
      </c>
      <c r="B60" s="3" t="s">
        <v>127</v>
      </c>
      <c r="C60" s="41"/>
      <c r="D60" s="47">
        <v>1</v>
      </c>
      <c r="E60" s="47">
        <v>0</v>
      </c>
      <c r="F60" s="47">
        <v>-1</v>
      </c>
      <c r="G60" s="47">
        <v>1</v>
      </c>
      <c r="H60" s="47">
        <v>1</v>
      </c>
      <c r="I60" s="47">
        <v>0</v>
      </c>
      <c r="J60" s="47">
        <v>0</v>
      </c>
      <c r="K60" s="47">
        <v>0</v>
      </c>
      <c r="L60" s="47">
        <v>0</v>
      </c>
      <c r="M60" s="47">
        <v>0</v>
      </c>
      <c r="N60" s="47">
        <v>0</v>
      </c>
      <c r="O60" s="47">
        <v>0</v>
      </c>
      <c r="P60" s="47">
        <v>0</v>
      </c>
      <c r="Q60" s="47">
        <v>0</v>
      </c>
      <c r="R60" s="47">
        <v>0</v>
      </c>
      <c r="S60" s="47">
        <v>6</v>
      </c>
      <c r="T60" s="47">
        <v>0</v>
      </c>
      <c r="U60" s="47">
        <v>0</v>
      </c>
      <c r="V60" s="47">
        <v>0</v>
      </c>
      <c r="W60" s="47">
        <v>0</v>
      </c>
      <c r="X60" s="47">
        <v>0</v>
      </c>
      <c r="Y60" s="47">
        <v>0</v>
      </c>
      <c r="Z60" s="47">
        <v>0</v>
      </c>
      <c r="AA60" s="47">
        <v>0</v>
      </c>
      <c r="AB60" s="47">
        <v>0</v>
      </c>
      <c r="AC60" s="47">
        <v>0</v>
      </c>
      <c r="AD60" s="47"/>
      <c r="AE60" s="47"/>
      <c r="AF60" s="47">
        <v>0</v>
      </c>
      <c r="AG60" s="47"/>
      <c r="AH60" s="47">
        <v>0</v>
      </c>
      <c r="AI60" s="47">
        <f>SUMIF(結果貼付!F:F,コマーシャル!B60,結果貼付!I:I)</f>
        <v>0</v>
      </c>
      <c r="AJ60" s="47">
        <f t="shared" si="20"/>
        <v>0</v>
      </c>
      <c r="AK60" s="47" t="str">
        <f>IFERROR(INDEX(法人計画貼付!$A:$J,MATCH(コマーシャル!$B60,法人計画貼付!$B:$B,0),MATCH(コマーシャル!AK$17,法人計画貼付!$8:$8)),"")</f>
        <v/>
      </c>
      <c r="AL60" s="47" t="str">
        <f>IFERROR(INDEX(法人計画貼付!$A:$J,MATCH(コマーシャル!$B60,法人計画貼付!$B:$B,0),MATCH(コマーシャル!AL$17,法人計画貼付!$8:$8)),"")</f>
        <v/>
      </c>
      <c r="AM60" s="47" t="str">
        <f>IFERROR(INDEX(法人計画貼付!$A:$J,MATCH(コマーシャル!$B60,法人計画貼付!$B:$B,0),MATCH(コマーシャル!AM$17,法人計画貼付!$8:$8)),"")</f>
        <v/>
      </c>
      <c r="AN60" s="47" t="str">
        <f>IFERROR(INDEX(法人計画貼付!$A:$J,MATCH(コマーシャル!$B60,法人計画貼付!$B:$B,0),MATCH(コマーシャル!AN$17,法人計画貼付!$8:$8)),"")</f>
        <v/>
      </c>
      <c r="AO60" s="47" t="str">
        <f>IFERROR(INDEX(法人計画貼付!$A:$J,MATCH(コマーシャル!$B60,法人計画貼付!$B:$B,0),MATCH(コマーシャル!AO$17,法人計画貼付!$8:$8)),"")</f>
        <v/>
      </c>
      <c r="AP60" s="47" t="str">
        <f>IFERROR(INDEX(法人計画貼付!$A:$J,MATCH(コマーシャル!$B60,法人計画貼付!$B:$B,0),MATCH(コマーシャル!AP$17,法人計画貼付!$8:$8)),"")</f>
        <v/>
      </c>
      <c r="AQ60" s="47" t="str">
        <f>IFERROR(INDEX(法人計画貼付!$A:$J,MATCH(コマーシャル!$B60,法人計画貼付!$B:$B,0),MATCH(コマーシャル!AQ$17,法人計画貼付!$8:$8)),"")</f>
        <v/>
      </c>
      <c r="AR60"/>
    </row>
    <row r="61" spans="1:44" ht="19.5" outlineLevel="1" thickBot="1">
      <c r="A61" s="18" t="str">
        <f>IFERROR(IF(MATCH($B61,全体!G:G,0),"Y"),"-")</f>
        <v>Y</v>
      </c>
      <c r="B61" s="164" t="s">
        <v>128</v>
      </c>
      <c r="C61" s="79"/>
      <c r="D61" s="107">
        <v>1</v>
      </c>
      <c r="E61" s="107">
        <v>0</v>
      </c>
      <c r="F61" s="107">
        <v>0</v>
      </c>
      <c r="G61" s="107">
        <v>0</v>
      </c>
      <c r="H61" s="107">
        <v>0</v>
      </c>
      <c r="I61" s="107">
        <v>0</v>
      </c>
      <c r="J61" s="107">
        <v>0</v>
      </c>
      <c r="K61" s="107">
        <v>6</v>
      </c>
      <c r="L61" s="107">
        <v>5</v>
      </c>
      <c r="M61" s="107">
        <v>3</v>
      </c>
      <c r="N61" s="107">
        <v>3</v>
      </c>
      <c r="O61" s="107">
        <v>7</v>
      </c>
      <c r="P61" s="107">
        <v>0</v>
      </c>
      <c r="Q61" s="107">
        <v>0</v>
      </c>
      <c r="R61" s="107">
        <v>0</v>
      </c>
      <c r="S61" s="107">
        <v>6</v>
      </c>
      <c r="T61" s="107">
        <v>1</v>
      </c>
      <c r="U61" s="107">
        <v>0</v>
      </c>
      <c r="V61" s="107">
        <v>0</v>
      </c>
      <c r="W61" s="107">
        <v>0</v>
      </c>
      <c r="X61" s="107">
        <v>0</v>
      </c>
      <c r="Y61" s="107">
        <v>0</v>
      </c>
      <c r="Z61" s="107">
        <v>0</v>
      </c>
      <c r="AA61" s="107">
        <v>0</v>
      </c>
      <c r="AB61" s="107">
        <v>0</v>
      </c>
      <c r="AC61" s="107">
        <v>0</v>
      </c>
      <c r="AD61" s="107"/>
      <c r="AE61" s="107"/>
      <c r="AF61" s="107">
        <v>0</v>
      </c>
      <c r="AG61" s="107"/>
      <c r="AH61" s="107">
        <v>0</v>
      </c>
      <c r="AI61" s="47">
        <f>SUMIF(結果貼付!F:F,コマーシャル!B61,結果貼付!I:I)</f>
        <v>0</v>
      </c>
      <c r="AJ61" s="107">
        <f t="shared" si="20"/>
        <v>0</v>
      </c>
      <c r="AK61" s="107" t="str">
        <f>IFERROR(INDEX(法人計画貼付!$A:$J,MATCH(コマーシャル!$B61,法人計画貼付!$B:$B,0),MATCH(コマーシャル!AK$17,法人計画貼付!$8:$8)),"")</f>
        <v/>
      </c>
      <c r="AL61" s="107" t="str">
        <f>IFERROR(INDEX(法人計画貼付!$A:$J,MATCH(コマーシャル!$B61,法人計画貼付!$B:$B,0),MATCH(コマーシャル!AL$17,法人計画貼付!$8:$8)),"")</f>
        <v/>
      </c>
      <c r="AM61" s="107" t="str">
        <f>IFERROR(INDEX(法人計画貼付!$A:$J,MATCH(コマーシャル!$B61,法人計画貼付!$B:$B,0),MATCH(コマーシャル!AM$17,法人計画貼付!$8:$8)),"")</f>
        <v/>
      </c>
      <c r="AN61" s="107" t="str">
        <f>IFERROR(INDEX(法人計画貼付!$A:$J,MATCH(コマーシャル!$B61,法人計画貼付!$B:$B,0),MATCH(コマーシャル!AN$17,法人計画貼付!$8:$8)),"")</f>
        <v/>
      </c>
      <c r="AO61" s="107" t="str">
        <f>IFERROR(INDEX(法人計画貼付!$A:$J,MATCH(コマーシャル!$B61,法人計画貼付!$B:$B,0),MATCH(コマーシャル!AO$17,法人計画貼付!$8:$8)),"")</f>
        <v/>
      </c>
      <c r="AP61" s="107" t="str">
        <f>IFERROR(INDEX(法人計画貼付!$A:$J,MATCH(コマーシャル!$B61,法人計画貼付!$B:$B,0),MATCH(コマーシャル!AP$17,法人計画貼付!$8:$8)),"")</f>
        <v/>
      </c>
      <c r="AQ61" s="107" t="str">
        <f>IFERROR(INDEX(法人計画貼付!$A:$J,MATCH(コマーシャル!$B61,法人計画貼付!$B:$B,0),MATCH(コマーシャル!AQ$17,法人計画貼付!$8:$8)),"")</f>
        <v/>
      </c>
      <c r="AR61"/>
    </row>
    <row r="62" spans="1:44" ht="19.5" thickTop="1">
      <c r="A62" s="55"/>
      <c r="B62" s="2" t="s">
        <v>129</v>
      </c>
      <c r="C62" s="53"/>
      <c r="D62" s="104">
        <v>572</v>
      </c>
      <c r="E62" s="104">
        <v>535</v>
      </c>
      <c r="F62" s="104">
        <v>427</v>
      </c>
      <c r="G62" s="104">
        <v>534</v>
      </c>
      <c r="H62" s="104">
        <v>456</v>
      </c>
      <c r="I62" s="104">
        <v>559</v>
      </c>
      <c r="J62" s="104">
        <v>1186</v>
      </c>
      <c r="K62" s="104">
        <v>1427</v>
      </c>
      <c r="L62" s="104">
        <v>855</v>
      </c>
      <c r="M62" s="104">
        <v>869</v>
      </c>
      <c r="N62" s="104">
        <v>1038</v>
      </c>
      <c r="O62" s="104">
        <v>1157</v>
      </c>
      <c r="P62" s="104">
        <v>392</v>
      </c>
      <c r="Q62" s="104">
        <v>616</v>
      </c>
      <c r="R62" s="104">
        <v>764</v>
      </c>
      <c r="S62" s="104">
        <v>834</v>
      </c>
      <c r="T62" s="104">
        <v>664</v>
      </c>
      <c r="U62" s="104">
        <v>1242</v>
      </c>
      <c r="V62" s="104">
        <v>1116</v>
      </c>
      <c r="W62" s="104">
        <v>2467</v>
      </c>
      <c r="X62" s="104">
        <v>527</v>
      </c>
      <c r="Y62" s="104">
        <v>274</v>
      </c>
      <c r="Z62" s="104">
        <v>518</v>
      </c>
      <c r="AA62" s="104">
        <v>855</v>
      </c>
      <c r="AB62" s="104">
        <v>766</v>
      </c>
      <c r="AC62" s="104">
        <v>806</v>
      </c>
      <c r="AD62" s="104"/>
      <c r="AE62" s="104"/>
      <c r="AF62" s="104">
        <v>747</v>
      </c>
      <c r="AG62" s="104"/>
      <c r="AH62" s="104">
        <f t="shared" ref="AH62:AP62" si="21">SUM(AH18:AH61)</f>
        <v>1044.565217391304</v>
      </c>
      <c r="AI62" s="104">
        <f t="shared" si="21"/>
        <v>138</v>
      </c>
      <c r="AJ62" s="104">
        <f t="shared" si="21"/>
        <v>517.5</v>
      </c>
      <c r="AK62" s="104">
        <f t="shared" si="21"/>
        <v>466</v>
      </c>
      <c r="AL62" s="104">
        <f t="shared" si="21"/>
        <v>629</v>
      </c>
      <c r="AM62" s="104">
        <f t="shared" si="21"/>
        <v>423</v>
      </c>
      <c r="AN62" s="104">
        <f t="shared" si="21"/>
        <v>549</v>
      </c>
      <c r="AO62" s="104">
        <f t="shared" si="21"/>
        <v>499</v>
      </c>
      <c r="AP62" s="104">
        <f t="shared" si="21"/>
        <v>500</v>
      </c>
      <c r="AQ62" s="104">
        <f t="shared" ref="AQ62" si="22">SUM(AQ18:AQ61)</f>
        <v>500</v>
      </c>
      <c r="AR62"/>
    </row>
    <row r="63" spans="1:44">
      <c r="A63" s="5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row>
    <row r="64" spans="1:44">
      <c r="A64" s="55"/>
      <c r="B64" s="336"/>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row>
    <row r="65" spans="1:44">
      <c r="A65" s="18" t="str">
        <f>IFERROR(IF(MATCH($B65,全体!G:G,0),"Y"),"-")</f>
        <v>-</v>
      </c>
      <c r="B65" s="3" t="s">
        <v>457</v>
      </c>
      <c r="C65" s="41"/>
      <c r="D65" s="106"/>
      <c r="E65" s="106"/>
      <c r="F65" s="106"/>
      <c r="G65" s="106"/>
      <c r="H65" s="106"/>
      <c r="I65" s="106"/>
      <c r="J65" s="106"/>
      <c r="K65" s="106"/>
      <c r="L65" s="106"/>
      <c r="M65" s="106"/>
      <c r="N65" s="106"/>
      <c r="O65" s="106">
        <v>0</v>
      </c>
      <c r="P65" s="106">
        <v>0</v>
      </c>
      <c r="Q65" s="106">
        <v>0</v>
      </c>
      <c r="R65" s="106">
        <v>0</v>
      </c>
      <c r="S65" s="106">
        <v>0</v>
      </c>
      <c r="T65" s="106">
        <v>0</v>
      </c>
      <c r="U65" s="117">
        <v>0</v>
      </c>
      <c r="V65" s="117">
        <v>0</v>
      </c>
      <c r="W65" s="117">
        <v>0</v>
      </c>
      <c r="X65" s="117">
        <v>0</v>
      </c>
      <c r="Y65" s="117">
        <v>0</v>
      </c>
      <c r="Z65" s="117">
        <v>0</v>
      </c>
      <c r="AA65" s="117">
        <v>0</v>
      </c>
      <c r="AB65" s="117">
        <v>0</v>
      </c>
      <c r="AC65" s="117">
        <v>0</v>
      </c>
      <c r="AD65" s="117"/>
      <c r="AE65" s="117"/>
      <c r="AF65" s="117">
        <v>0</v>
      </c>
      <c r="AG65" s="117"/>
      <c r="AH65" s="117">
        <v>0</v>
      </c>
      <c r="AI65" s="47">
        <f>SUMIF(結果貼付!F:F,コマーシャル!B65,結果貼付!I:I)</f>
        <v>0</v>
      </c>
      <c r="AJ65" s="47">
        <f>(AI65/AJ$2)*AJ$1</f>
        <v>0</v>
      </c>
      <c r="AK65" s="47" t="str">
        <f>IFERROR(INDEX(法人計画貼付!$A:$J,MATCH(コマーシャル!$B65,法人計画貼付!$B:$B,0),MATCH(コマーシャル!AK$17,法人計画貼付!$8:$8)),"")</f>
        <v/>
      </c>
      <c r="AL65" s="47" t="str">
        <f>IFERROR(INDEX(法人計画貼付!$A:$J,MATCH(コマーシャル!$B65,法人計画貼付!$B:$B,0),MATCH(コマーシャル!AL$17,法人計画貼付!$8:$8)),"")</f>
        <v/>
      </c>
      <c r="AM65" s="47" t="str">
        <f>IFERROR(INDEX(法人計画貼付!$A:$J,MATCH(コマーシャル!$B65,法人計画貼付!$B:$B,0),MATCH(コマーシャル!AM$17,法人計画貼付!$8:$8)),"")</f>
        <v/>
      </c>
      <c r="AN65" s="47" t="str">
        <f>IFERROR(INDEX(法人計画貼付!$A:$J,MATCH(コマーシャル!$B65,法人計画貼付!$B:$B,0),MATCH(コマーシャル!AN$17,法人計画貼付!$8:$8)),"")</f>
        <v/>
      </c>
      <c r="AO65" s="47" t="str">
        <f>IFERROR(INDEX(法人計画貼付!$A:$J,MATCH(コマーシャル!$B65,法人計画貼付!$B:$B,0),MATCH(コマーシャル!AO$17,法人計画貼付!$8:$8)),"")</f>
        <v/>
      </c>
      <c r="AP65" s="47" t="str">
        <f>IFERROR(INDEX(法人計画貼付!$A:$J,MATCH(コマーシャル!$B65,法人計画貼付!$B:$B,0),MATCH(コマーシャル!AP$17,法人計画貼付!$8:$8)),"")</f>
        <v/>
      </c>
      <c r="AQ65" s="47" t="str">
        <f>IFERROR(INDEX(法人計画貼付!$A:$J,MATCH(コマーシャル!$B65,法人計画貼付!$B:$B,0),MATCH(コマーシャル!AQ$17,法人計画貼付!$8:$8)),"")</f>
        <v/>
      </c>
      <c r="AR65"/>
    </row>
    <row r="66" spans="1:44">
      <c r="A66" s="18" t="str">
        <f>IFERROR(IF(MATCH($B66,全体!G:G,0),"Y"),"-")</f>
        <v>Y</v>
      </c>
      <c r="B66" s="3" t="s">
        <v>130</v>
      </c>
      <c r="C66" s="41"/>
      <c r="D66" s="106"/>
      <c r="E66" s="106"/>
      <c r="F66" s="106"/>
      <c r="G66" s="106"/>
      <c r="H66" s="106"/>
      <c r="I66" s="106"/>
      <c r="J66" s="106"/>
      <c r="K66" s="106"/>
      <c r="L66" s="106"/>
      <c r="M66" s="106"/>
      <c r="N66" s="106"/>
      <c r="O66" s="106">
        <v>0</v>
      </c>
      <c r="P66" s="106">
        <v>0</v>
      </c>
      <c r="Q66" s="106">
        <v>0</v>
      </c>
      <c r="R66" s="106">
        <v>0</v>
      </c>
      <c r="S66" s="106">
        <v>0</v>
      </c>
      <c r="T66" s="106">
        <v>0</v>
      </c>
      <c r="U66" s="117">
        <v>0</v>
      </c>
      <c r="V66" s="117">
        <v>0</v>
      </c>
      <c r="W66" s="117">
        <v>0</v>
      </c>
      <c r="X66" s="117">
        <v>0</v>
      </c>
      <c r="Y66" s="117">
        <v>0</v>
      </c>
      <c r="Z66" s="117">
        <v>0</v>
      </c>
      <c r="AA66" s="117">
        <v>0</v>
      </c>
      <c r="AB66" s="117">
        <v>0</v>
      </c>
      <c r="AC66" s="117">
        <v>0</v>
      </c>
      <c r="AD66" s="117"/>
      <c r="AE66" s="117"/>
      <c r="AF66" s="117">
        <v>0</v>
      </c>
      <c r="AG66" s="117"/>
      <c r="AH66" s="117">
        <v>0</v>
      </c>
      <c r="AI66" s="47">
        <f>SUMIF(結果貼付!F:F,コマーシャル!B66,結果貼付!I:I)</f>
        <v>3</v>
      </c>
      <c r="AJ66" s="47">
        <f>(AI66/AJ$2)*AJ$1</f>
        <v>11.25</v>
      </c>
      <c r="AK66" s="47" t="str">
        <f>IFERROR(INDEX(法人計画貼付!$A:$J,MATCH(コマーシャル!$B66,法人計画貼付!$B:$B,0),MATCH(コマーシャル!AK$17,法人計画貼付!$8:$8)),"")</f>
        <v/>
      </c>
      <c r="AL66" s="47" t="str">
        <f>IFERROR(INDEX(法人計画貼付!$A:$J,MATCH(コマーシャル!$B66,法人計画貼付!$B:$B,0),MATCH(コマーシャル!AL$17,法人計画貼付!$8:$8)),"")</f>
        <v/>
      </c>
      <c r="AM66" s="47" t="str">
        <f>IFERROR(INDEX(法人計画貼付!$A:$J,MATCH(コマーシャル!$B66,法人計画貼付!$B:$B,0),MATCH(コマーシャル!AM$17,法人計画貼付!$8:$8)),"")</f>
        <v/>
      </c>
      <c r="AN66" s="47" t="str">
        <f>IFERROR(INDEX(法人計画貼付!$A:$J,MATCH(コマーシャル!$B66,法人計画貼付!$B:$B,0),MATCH(コマーシャル!AN$17,法人計画貼付!$8:$8)),"")</f>
        <v/>
      </c>
      <c r="AO66" s="47" t="str">
        <f>IFERROR(INDEX(法人計画貼付!$A:$J,MATCH(コマーシャル!$B66,法人計画貼付!$B:$B,0),MATCH(コマーシャル!AO$17,法人計画貼付!$8:$8)),"")</f>
        <v/>
      </c>
      <c r="AP66" s="47" t="str">
        <f>IFERROR(INDEX(法人計画貼付!$A:$J,MATCH(コマーシャル!$B66,法人計画貼付!$B:$B,0),MATCH(コマーシャル!AP$17,法人計画貼付!$8:$8)),"")</f>
        <v/>
      </c>
      <c r="AQ66" s="47" t="str">
        <f>IFERROR(INDEX(法人計画貼付!$A:$J,MATCH(コマーシャル!$B66,法人計画貼付!$B:$B,0),MATCH(コマーシャル!AQ$17,法人計画貼付!$8:$8)),"")</f>
        <v/>
      </c>
      <c r="AR66"/>
    </row>
    <row r="67" spans="1:44">
      <c r="A67" s="18" t="str">
        <f>IFERROR(IF(MATCH($B67,全体!G:G,0),"Y"),"-")</f>
        <v>Y</v>
      </c>
      <c r="B67" s="3" t="s">
        <v>132</v>
      </c>
      <c r="C67" s="41"/>
      <c r="D67" s="106"/>
      <c r="E67" s="106"/>
      <c r="F67" s="106"/>
      <c r="G67" s="106"/>
      <c r="H67" s="106"/>
      <c r="I67" s="106"/>
      <c r="J67" s="106"/>
      <c r="K67" s="106"/>
      <c r="L67" s="106"/>
      <c r="M67" s="106"/>
      <c r="N67" s="106"/>
      <c r="O67" s="106">
        <v>0</v>
      </c>
      <c r="P67" s="106">
        <v>0</v>
      </c>
      <c r="Q67" s="106">
        <v>0</v>
      </c>
      <c r="R67" s="106">
        <v>0</v>
      </c>
      <c r="S67" s="106">
        <v>0</v>
      </c>
      <c r="T67" s="106">
        <v>0</v>
      </c>
      <c r="U67" s="117">
        <v>0</v>
      </c>
      <c r="V67" s="117">
        <v>0</v>
      </c>
      <c r="W67" s="117">
        <v>0</v>
      </c>
      <c r="X67" s="117">
        <v>0</v>
      </c>
      <c r="Y67" s="117">
        <v>0</v>
      </c>
      <c r="Z67" s="117">
        <v>0</v>
      </c>
      <c r="AA67" s="117">
        <v>0</v>
      </c>
      <c r="AB67" s="117">
        <v>0</v>
      </c>
      <c r="AC67" s="117">
        <v>0</v>
      </c>
      <c r="AD67" s="117"/>
      <c r="AE67" s="117"/>
      <c r="AF67" s="117">
        <v>0</v>
      </c>
      <c r="AG67" s="117"/>
      <c r="AH67" s="117">
        <v>0</v>
      </c>
      <c r="AI67" s="47">
        <f>SUMIF(結果貼付!F:F,コマーシャル!B67,結果貼付!I:I)</f>
        <v>0</v>
      </c>
      <c r="AJ67" s="47">
        <f>(AI67/AJ$2)*AJ$1</f>
        <v>0</v>
      </c>
      <c r="AK67" s="47" t="str">
        <f>IFERROR(INDEX(法人計画貼付!$A:$J,MATCH(コマーシャル!$B67,法人計画貼付!$B:$B,0),MATCH(コマーシャル!AK$17,法人計画貼付!$8:$8)),"")</f>
        <v/>
      </c>
      <c r="AL67" s="47" t="str">
        <f>IFERROR(INDEX(法人計画貼付!$A:$J,MATCH(コマーシャル!$B67,法人計画貼付!$B:$B,0),MATCH(コマーシャル!AL$17,法人計画貼付!$8:$8)),"")</f>
        <v/>
      </c>
      <c r="AM67" s="47" t="str">
        <f>IFERROR(INDEX(法人計画貼付!$A:$J,MATCH(コマーシャル!$B67,法人計画貼付!$B:$B,0),MATCH(コマーシャル!AM$17,法人計画貼付!$8:$8)),"")</f>
        <v/>
      </c>
      <c r="AN67" s="47" t="str">
        <f>IFERROR(INDEX(法人計画貼付!$A:$J,MATCH(コマーシャル!$B67,法人計画貼付!$B:$B,0),MATCH(コマーシャル!AN$17,法人計画貼付!$8:$8)),"")</f>
        <v/>
      </c>
      <c r="AO67" s="47" t="str">
        <f>IFERROR(INDEX(法人計画貼付!$A:$J,MATCH(コマーシャル!$B67,法人計画貼付!$B:$B,0),MATCH(コマーシャル!AO$17,法人計画貼付!$8:$8)),"")</f>
        <v/>
      </c>
      <c r="AP67" s="47" t="str">
        <f>IFERROR(INDEX(法人計画貼付!$A:$J,MATCH(コマーシャル!$B67,法人計画貼付!$B:$B,0),MATCH(コマーシャル!AP$17,法人計画貼付!$8:$8)),"")</f>
        <v/>
      </c>
      <c r="AQ67" s="47" t="str">
        <f>IFERROR(INDEX(法人計画貼付!$A:$J,MATCH(コマーシャル!$B67,法人計画貼付!$B:$B,0),MATCH(コマーシャル!AQ$17,法人計画貼付!$8:$8)),"")</f>
        <v/>
      </c>
      <c r="AR67"/>
    </row>
    <row r="68" spans="1:44" outlineLevel="1">
      <c r="A68" s="18" t="str">
        <f>IFERROR(IF(MATCH($B68,全体!G:G,0),"Y"),"-")</f>
        <v>Y</v>
      </c>
      <c r="B68" s="14" t="s">
        <v>134</v>
      </c>
      <c r="C68" s="41"/>
      <c r="D68" s="106"/>
      <c r="E68" s="106"/>
      <c r="F68" s="106"/>
      <c r="G68" s="106"/>
      <c r="H68" s="106"/>
      <c r="I68" s="106"/>
      <c r="J68" s="106"/>
      <c r="K68" s="106"/>
      <c r="L68" s="106"/>
      <c r="M68" s="106"/>
      <c r="N68" s="106"/>
      <c r="O68" s="106">
        <v>0</v>
      </c>
      <c r="P68" s="106">
        <v>0</v>
      </c>
      <c r="Q68" s="106">
        <v>0</v>
      </c>
      <c r="R68" s="106">
        <v>0</v>
      </c>
      <c r="S68" s="106">
        <v>0</v>
      </c>
      <c r="T68" s="106">
        <v>0</v>
      </c>
      <c r="U68" s="47">
        <v>64</v>
      </c>
      <c r="V68" s="47">
        <v>50</v>
      </c>
      <c r="W68" s="47">
        <v>111</v>
      </c>
      <c r="X68" s="47">
        <v>68</v>
      </c>
      <c r="Y68" s="47">
        <v>48</v>
      </c>
      <c r="Z68" s="47">
        <v>102</v>
      </c>
      <c r="AA68" s="47">
        <v>65</v>
      </c>
      <c r="AB68" s="47">
        <v>61</v>
      </c>
      <c r="AC68" s="47">
        <v>65</v>
      </c>
      <c r="AD68" s="47"/>
      <c r="AE68" s="47"/>
      <c r="AF68" s="47">
        <v>77</v>
      </c>
      <c r="AG68" s="47"/>
      <c r="AH68" s="47">
        <v>75.478260869565219</v>
      </c>
      <c r="AI68" s="47">
        <f>SUMIF(結果貼付!F:F,コマーシャル!B68,結果貼付!I:I)</f>
        <v>13</v>
      </c>
      <c r="AJ68" s="47">
        <f t="shared" ref="AJ68:AJ89" si="23">(AI68/AJ$2)*AJ$1</f>
        <v>48.75</v>
      </c>
      <c r="AK68" s="47">
        <f>IFERROR(INDEX(法人計画貼付!$A:$J,MATCH(コマーシャル!$B68,法人計画貼付!$B:$B,0),MATCH(コマーシャル!AK$17,法人計画貼付!$8:$8)),"")</f>
        <v>50</v>
      </c>
      <c r="AL68" s="47">
        <f>IFERROR(INDEX(法人計画貼付!$A:$J,MATCH(コマーシャル!$B68,法人計画貼付!$B:$B,0),MATCH(コマーシャル!AL$17,法人計画貼付!$8:$8)),"")</f>
        <v>50</v>
      </c>
      <c r="AM68" s="47">
        <f>IFERROR(INDEX(法人計画貼付!$A:$J,MATCH(コマーシャル!$B68,法人計画貼付!$B:$B,0),MATCH(コマーシャル!AM$17,法人計画貼付!$8:$8)),"")</f>
        <v>50</v>
      </c>
      <c r="AN68" s="47">
        <f>IFERROR(INDEX(法人計画貼付!$A:$J,MATCH(コマーシャル!$B68,法人計画貼付!$B:$B,0),MATCH(コマーシャル!AN$17,法人計画貼付!$8:$8)),"")</f>
        <v>50</v>
      </c>
      <c r="AO68" s="47">
        <f>IFERROR(INDEX(法人計画貼付!$A:$J,MATCH(コマーシャル!$B68,法人計画貼付!$B:$B,0),MATCH(コマーシャル!AO$17,法人計画貼付!$8:$8)),"")</f>
        <v>60</v>
      </c>
      <c r="AP68" s="47">
        <f>IFERROR(INDEX(法人計画貼付!$A:$J,MATCH(コマーシャル!$B68,法人計画貼付!$B:$B,0),MATCH(コマーシャル!AP$17,法人計画貼付!$8:$8)),"")</f>
        <v>60</v>
      </c>
      <c r="AQ68" s="47">
        <f>IFERROR(INDEX(法人計画貼付!$A:$J,MATCH(コマーシャル!$B68,法人計画貼付!$B:$B,0),MATCH(コマーシャル!AQ$17,法人計画貼付!$8:$8)),"")</f>
        <v>60</v>
      </c>
      <c r="AR68"/>
    </row>
    <row r="69" spans="1:44" outlineLevel="1">
      <c r="A69" s="18" t="str">
        <f>IFERROR(IF(MATCH($B69,全体!G:G,0),"Y"),"-")</f>
        <v>Y</v>
      </c>
      <c r="B69" s="14" t="s">
        <v>135</v>
      </c>
      <c r="C69" s="41"/>
      <c r="D69" s="106"/>
      <c r="E69" s="106"/>
      <c r="F69" s="106"/>
      <c r="G69" s="106"/>
      <c r="H69" s="106"/>
      <c r="I69" s="106"/>
      <c r="J69" s="106"/>
      <c r="K69" s="106"/>
      <c r="L69" s="106"/>
      <c r="M69" s="106"/>
      <c r="N69" s="106"/>
      <c r="O69" s="106">
        <v>0</v>
      </c>
      <c r="P69" s="106">
        <v>0</v>
      </c>
      <c r="Q69" s="106">
        <v>0</v>
      </c>
      <c r="R69" s="106">
        <v>0</v>
      </c>
      <c r="S69" s="106">
        <v>0</v>
      </c>
      <c r="T69" s="106">
        <v>0</v>
      </c>
      <c r="U69" s="47">
        <v>0</v>
      </c>
      <c r="V69" s="47">
        <v>0</v>
      </c>
      <c r="W69" s="47">
        <v>11</v>
      </c>
      <c r="X69" s="47">
        <v>10</v>
      </c>
      <c r="Y69" s="47">
        <v>53</v>
      </c>
      <c r="Z69" s="47">
        <v>30</v>
      </c>
      <c r="AA69" s="47">
        <v>62</v>
      </c>
      <c r="AB69" s="47">
        <v>47</v>
      </c>
      <c r="AC69" s="47">
        <v>58</v>
      </c>
      <c r="AD69" s="47"/>
      <c r="AE69" s="47"/>
      <c r="AF69" s="47">
        <v>34</v>
      </c>
      <c r="AG69" s="47"/>
      <c r="AH69" s="47">
        <v>18.869565217391305</v>
      </c>
      <c r="AI69" s="47">
        <f>SUMIF(結果貼付!F:F,コマーシャル!B69,結果貼付!I:I)</f>
        <v>9</v>
      </c>
      <c r="AJ69" s="47">
        <f t="shared" si="23"/>
        <v>33.75</v>
      </c>
      <c r="AK69" s="47">
        <f>IFERROR(INDEX(法人計画貼付!$A:$J,MATCH(コマーシャル!$B69,法人計画貼付!$B:$B,0),MATCH(コマーシャル!AK$17,法人計画貼付!$8:$8)),"")</f>
        <v>20</v>
      </c>
      <c r="AL69" s="47">
        <f>IFERROR(INDEX(法人計画貼付!$A:$J,MATCH(コマーシャル!$B69,法人計画貼付!$B:$B,0),MATCH(コマーシャル!AL$17,法人計画貼付!$8:$8)),"")</f>
        <v>20</v>
      </c>
      <c r="AM69" s="47">
        <f>IFERROR(INDEX(法人計画貼付!$A:$J,MATCH(コマーシャル!$B69,法人計画貼付!$B:$B,0),MATCH(コマーシャル!AM$17,法人計画貼付!$8:$8)),"")</f>
        <v>20</v>
      </c>
      <c r="AN69" s="47">
        <f>IFERROR(INDEX(法人計画貼付!$A:$J,MATCH(コマーシャル!$B69,法人計画貼付!$B:$B,0),MATCH(コマーシャル!AN$17,法人計画貼付!$8:$8)),"")</f>
        <v>20</v>
      </c>
      <c r="AO69" s="47">
        <f>IFERROR(INDEX(法人計画貼付!$A:$J,MATCH(コマーシャル!$B69,法人計画貼付!$B:$B,0),MATCH(コマーシャル!AO$17,法人計画貼付!$8:$8)),"")</f>
        <v>30</v>
      </c>
      <c r="AP69" s="47">
        <f>IFERROR(INDEX(法人計画貼付!$A:$J,MATCH(コマーシャル!$B69,法人計画貼付!$B:$B,0),MATCH(コマーシャル!AP$17,法人計画貼付!$8:$8)),"")</f>
        <v>30</v>
      </c>
      <c r="AQ69" s="47">
        <f>IFERROR(INDEX(法人計画貼付!$A:$J,MATCH(コマーシャル!$B69,法人計画貼付!$B:$B,0),MATCH(コマーシャル!AQ$17,法人計画貼付!$8:$8)),"")</f>
        <v>30</v>
      </c>
      <c r="AR69"/>
    </row>
    <row r="70" spans="1:44" outlineLevel="1">
      <c r="A70" s="18" t="str">
        <f>IFERROR(IF(MATCH($B70,全体!G:G,0),"Y"),"-")</f>
        <v>Y</v>
      </c>
      <c r="B70" s="14" t="s">
        <v>136</v>
      </c>
      <c r="C70" s="41"/>
      <c r="D70" s="106"/>
      <c r="E70" s="106"/>
      <c r="F70" s="106"/>
      <c r="G70" s="106"/>
      <c r="H70" s="106"/>
      <c r="I70" s="106"/>
      <c r="J70" s="106"/>
      <c r="K70" s="106"/>
      <c r="L70" s="106"/>
      <c r="M70" s="106"/>
      <c r="N70" s="106"/>
      <c r="O70" s="106">
        <v>0</v>
      </c>
      <c r="P70" s="106">
        <v>0</v>
      </c>
      <c r="Q70" s="106">
        <v>0</v>
      </c>
      <c r="R70" s="106">
        <v>0</v>
      </c>
      <c r="S70" s="106">
        <v>0</v>
      </c>
      <c r="T70" s="106">
        <v>0</v>
      </c>
      <c r="U70" s="47">
        <v>0</v>
      </c>
      <c r="V70" s="47">
        <v>0</v>
      </c>
      <c r="W70" s="47">
        <v>0</v>
      </c>
      <c r="X70" s="47">
        <v>0</v>
      </c>
      <c r="Y70" s="47">
        <v>0</v>
      </c>
      <c r="Z70" s="47">
        <v>0</v>
      </c>
      <c r="AA70" s="47">
        <v>0</v>
      </c>
      <c r="AB70" s="47">
        <v>0</v>
      </c>
      <c r="AC70" s="47">
        <v>0</v>
      </c>
      <c r="AD70" s="47"/>
      <c r="AE70" s="47"/>
      <c r="AF70" s="47">
        <v>0</v>
      </c>
      <c r="AG70" s="47"/>
      <c r="AH70" s="47">
        <v>0</v>
      </c>
      <c r="AI70" s="47">
        <f>SUMIF(結果貼付!F:F,コマーシャル!B70,結果貼付!I:I)</f>
        <v>0</v>
      </c>
      <c r="AJ70" s="47">
        <f t="shared" si="23"/>
        <v>0</v>
      </c>
      <c r="AK70" s="47" t="str">
        <f>IFERROR(INDEX(法人計画貼付!$A:$J,MATCH(コマーシャル!$B70,法人計画貼付!$B:$B,0),MATCH(コマーシャル!AK$17,法人計画貼付!$8:$8)),"")</f>
        <v/>
      </c>
      <c r="AL70" s="47" t="str">
        <f>IFERROR(INDEX(法人計画貼付!$A:$J,MATCH(コマーシャル!$B70,法人計画貼付!$B:$B,0),MATCH(コマーシャル!AL$17,法人計画貼付!$8:$8)),"")</f>
        <v/>
      </c>
      <c r="AM70" s="47" t="str">
        <f>IFERROR(INDEX(法人計画貼付!$A:$J,MATCH(コマーシャル!$B70,法人計画貼付!$B:$B,0),MATCH(コマーシャル!AM$17,法人計画貼付!$8:$8)),"")</f>
        <v/>
      </c>
      <c r="AN70" s="47" t="str">
        <f>IFERROR(INDEX(法人計画貼付!$A:$J,MATCH(コマーシャル!$B70,法人計画貼付!$B:$B,0),MATCH(コマーシャル!AN$17,法人計画貼付!$8:$8)),"")</f>
        <v/>
      </c>
      <c r="AO70" s="47" t="str">
        <f>IFERROR(INDEX(法人計画貼付!$A:$J,MATCH(コマーシャル!$B70,法人計画貼付!$B:$B,0),MATCH(コマーシャル!AO$17,法人計画貼付!$8:$8)),"")</f>
        <v/>
      </c>
      <c r="AP70" s="47" t="str">
        <f>IFERROR(INDEX(法人計画貼付!$A:$J,MATCH(コマーシャル!$B70,法人計画貼付!$B:$B,0),MATCH(コマーシャル!AP$17,法人計画貼付!$8:$8)),"")</f>
        <v/>
      </c>
      <c r="AQ70" s="47" t="str">
        <f>IFERROR(INDEX(法人計画貼付!$A:$J,MATCH(コマーシャル!$B70,法人計画貼付!$B:$B,0),MATCH(コマーシャル!AQ$17,法人計画貼付!$8:$8)),"")</f>
        <v/>
      </c>
      <c r="AR70"/>
    </row>
    <row r="71" spans="1:44" outlineLevel="1">
      <c r="A71" s="18" t="str">
        <f>IFERROR(IF(MATCH($B71,全体!G:G,0),"Y"),"-")</f>
        <v>Y</v>
      </c>
      <c r="B71" s="14" t="s">
        <v>137</v>
      </c>
      <c r="C71" s="41"/>
      <c r="D71" s="106"/>
      <c r="E71" s="106"/>
      <c r="F71" s="106"/>
      <c r="G71" s="106"/>
      <c r="H71" s="106"/>
      <c r="I71" s="106"/>
      <c r="J71" s="106"/>
      <c r="K71" s="106"/>
      <c r="L71" s="106"/>
      <c r="M71" s="106"/>
      <c r="N71" s="106"/>
      <c r="O71" s="106">
        <v>0</v>
      </c>
      <c r="P71" s="106">
        <v>0</v>
      </c>
      <c r="Q71" s="106">
        <v>0</v>
      </c>
      <c r="R71" s="106">
        <v>0</v>
      </c>
      <c r="S71" s="106">
        <v>0</v>
      </c>
      <c r="T71" s="106">
        <v>0</v>
      </c>
      <c r="U71" s="47">
        <v>49</v>
      </c>
      <c r="V71" s="47">
        <v>14</v>
      </c>
      <c r="W71" s="47">
        <v>39</v>
      </c>
      <c r="X71" s="47">
        <v>54</v>
      </c>
      <c r="Y71" s="47">
        <v>15</v>
      </c>
      <c r="Z71" s="47">
        <v>43</v>
      </c>
      <c r="AA71" s="47">
        <v>21</v>
      </c>
      <c r="AB71" s="47">
        <v>23</v>
      </c>
      <c r="AC71" s="47">
        <v>33</v>
      </c>
      <c r="AD71" s="47"/>
      <c r="AE71" s="47"/>
      <c r="AF71" s="47">
        <v>29</v>
      </c>
      <c r="AG71" s="47"/>
      <c r="AH71" s="47">
        <v>47.173913043478265</v>
      </c>
      <c r="AI71" s="47">
        <f>SUMIF(結果貼付!F:F,コマーシャル!B71,結果貼付!I:I)</f>
        <v>3</v>
      </c>
      <c r="AJ71" s="47">
        <f t="shared" si="23"/>
        <v>11.25</v>
      </c>
      <c r="AK71" s="47">
        <f>IFERROR(INDEX(法人計画貼付!$A:$J,MATCH(コマーシャル!$B71,法人計画貼付!$B:$B,0),MATCH(コマーシャル!AK$17,法人計画貼付!$8:$8)),"")</f>
        <v>10</v>
      </c>
      <c r="AL71" s="47">
        <f>IFERROR(INDEX(法人計画貼付!$A:$J,MATCH(コマーシャル!$B71,法人計画貼付!$B:$B,0),MATCH(コマーシャル!AL$17,法人計画貼付!$8:$8)),"")</f>
        <v>10</v>
      </c>
      <c r="AM71" s="47">
        <f>IFERROR(INDEX(法人計画貼付!$A:$J,MATCH(コマーシャル!$B71,法人計画貼付!$B:$B,0),MATCH(コマーシャル!AM$17,法人計画貼付!$8:$8)),"")</f>
        <v>10</v>
      </c>
      <c r="AN71" s="47">
        <f>IFERROR(INDEX(法人計画貼付!$A:$J,MATCH(コマーシャル!$B71,法人計画貼付!$B:$B,0),MATCH(コマーシャル!AN$17,法人計画貼付!$8:$8)),"")</f>
        <v>10</v>
      </c>
      <c r="AO71" s="47">
        <f>IFERROR(INDEX(法人計画貼付!$A:$J,MATCH(コマーシャル!$B71,法人計画貼付!$B:$B,0),MATCH(コマーシャル!AO$17,法人計画貼付!$8:$8)),"")</f>
        <v>20</v>
      </c>
      <c r="AP71" s="47">
        <f>IFERROR(INDEX(法人計画貼付!$A:$J,MATCH(コマーシャル!$B71,法人計画貼付!$B:$B,0),MATCH(コマーシャル!AP$17,法人計画貼付!$8:$8)),"")</f>
        <v>20</v>
      </c>
      <c r="AQ71" s="47">
        <f>IFERROR(INDEX(法人計画貼付!$A:$J,MATCH(コマーシャル!$B71,法人計画貼付!$B:$B,0),MATCH(コマーシャル!AQ$17,法人計画貼付!$8:$8)),"")</f>
        <v>20</v>
      </c>
      <c r="AR71"/>
    </row>
    <row r="72" spans="1:44" outlineLevel="1">
      <c r="A72" s="18" t="str">
        <f>IFERROR(IF(MATCH($B72,全体!G:G,0),"Y"),"-")</f>
        <v>Y</v>
      </c>
      <c r="B72" s="8" t="s">
        <v>138</v>
      </c>
      <c r="C72" s="41"/>
      <c r="D72" s="106"/>
      <c r="E72" s="106"/>
      <c r="F72" s="106"/>
      <c r="G72" s="106"/>
      <c r="H72" s="106"/>
      <c r="I72" s="106"/>
      <c r="J72" s="106"/>
      <c r="K72" s="106"/>
      <c r="L72" s="106"/>
      <c r="M72" s="106"/>
      <c r="N72" s="106"/>
      <c r="O72" s="106">
        <v>0</v>
      </c>
      <c r="P72" s="106">
        <v>0</v>
      </c>
      <c r="Q72" s="106">
        <v>0</v>
      </c>
      <c r="R72" s="106">
        <v>0</v>
      </c>
      <c r="S72" s="106">
        <v>0</v>
      </c>
      <c r="T72" s="106">
        <v>0</v>
      </c>
      <c r="U72" s="47">
        <v>6</v>
      </c>
      <c r="V72" s="47">
        <v>17</v>
      </c>
      <c r="W72" s="47">
        <v>17</v>
      </c>
      <c r="X72" s="47">
        <v>1</v>
      </c>
      <c r="Y72" s="47">
        <v>6</v>
      </c>
      <c r="Z72" s="47">
        <v>10</v>
      </c>
      <c r="AA72" s="47">
        <v>20</v>
      </c>
      <c r="AB72" s="47">
        <v>2</v>
      </c>
      <c r="AC72" s="47">
        <v>9</v>
      </c>
      <c r="AD72" s="47"/>
      <c r="AE72" s="47"/>
      <c r="AF72" s="47">
        <v>9</v>
      </c>
      <c r="AG72" s="47"/>
      <c r="AH72" s="47">
        <v>5.3913043478260869</v>
      </c>
      <c r="AI72" s="47">
        <f>SUMIF(結果貼付!F:F,コマーシャル!B72,結果貼付!I:I)</f>
        <v>0</v>
      </c>
      <c r="AJ72" s="104">
        <f t="shared" si="23"/>
        <v>0</v>
      </c>
      <c r="AK72" s="104">
        <f>IFERROR(INDEX(法人計画貼付!$A:$J,MATCH(コマーシャル!$B72,法人計画貼付!$B:$B,0),MATCH(コマーシャル!AK$17,法人計画貼付!$8:$8)),"")</f>
        <v>1</v>
      </c>
      <c r="AL72" s="104">
        <f>IFERROR(INDEX(法人計画貼付!$A:$J,MATCH(コマーシャル!$B72,法人計画貼付!$B:$B,0),MATCH(コマーシャル!AL$17,法人計画貼付!$8:$8)),"")</f>
        <v>0</v>
      </c>
      <c r="AM72" s="104">
        <f>IFERROR(INDEX(法人計画貼付!$A:$J,MATCH(コマーシャル!$B72,法人計画貼付!$B:$B,0),MATCH(コマーシャル!AM$17,法人計画貼付!$8:$8)),"")</f>
        <v>0</v>
      </c>
      <c r="AN72" s="104">
        <f>IFERROR(INDEX(法人計画貼付!$A:$J,MATCH(コマーシャル!$B72,法人計画貼付!$B:$B,0),MATCH(コマーシャル!AN$17,法人計画貼付!$8:$8)),"")</f>
        <v>0</v>
      </c>
      <c r="AO72" s="104">
        <f>IFERROR(INDEX(法人計画貼付!$A:$J,MATCH(コマーシャル!$B72,法人計画貼付!$B:$B,0),MATCH(コマーシャル!AO$17,法人計画貼付!$8:$8)),"")</f>
        <v>0</v>
      </c>
      <c r="AP72" s="104">
        <f>IFERROR(INDEX(法人計画貼付!$A:$J,MATCH(コマーシャル!$B72,法人計画貼付!$B:$B,0),MATCH(コマーシャル!AP$17,法人計画貼付!$8:$8)),"")</f>
        <v>0</v>
      </c>
      <c r="AQ72" s="104">
        <f>IFERROR(INDEX(法人計画貼付!$A:$J,MATCH(コマーシャル!$B72,法人計画貼付!$B:$B,0),MATCH(コマーシャル!AQ$17,法人計画貼付!$8:$8)),"")</f>
        <v>0</v>
      </c>
      <c r="AR72"/>
    </row>
    <row r="73" spans="1:44" outlineLevel="1">
      <c r="A73" s="18" t="str">
        <f>IFERROR(IF(MATCH($B73,全体!G:G,0),"Y"),"-")</f>
        <v>Y</v>
      </c>
      <c r="B73" s="8" t="s">
        <v>139</v>
      </c>
      <c r="C73" s="41"/>
      <c r="D73" s="106"/>
      <c r="E73" s="106"/>
      <c r="F73" s="106"/>
      <c r="G73" s="106"/>
      <c r="H73" s="106"/>
      <c r="I73" s="106"/>
      <c r="J73" s="106"/>
      <c r="K73" s="106"/>
      <c r="L73" s="106"/>
      <c r="M73" s="106"/>
      <c r="N73" s="106"/>
      <c r="O73" s="106">
        <v>0</v>
      </c>
      <c r="P73" s="106">
        <v>0</v>
      </c>
      <c r="Q73" s="106">
        <v>0</v>
      </c>
      <c r="R73" s="106">
        <v>0</v>
      </c>
      <c r="S73" s="106">
        <v>0</v>
      </c>
      <c r="T73" s="106">
        <v>0</v>
      </c>
      <c r="U73" s="47">
        <v>0</v>
      </c>
      <c r="V73" s="47">
        <v>2</v>
      </c>
      <c r="W73" s="47">
        <v>22</v>
      </c>
      <c r="X73" s="47">
        <v>73</v>
      </c>
      <c r="Y73" s="47">
        <v>28</v>
      </c>
      <c r="Z73" s="47">
        <v>82</v>
      </c>
      <c r="AA73" s="47">
        <v>182</v>
      </c>
      <c r="AB73" s="47">
        <v>135</v>
      </c>
      <c r="AC73" s="47">
        <v>144</v>
      </c>
      <c r="AD73" s="47"/>
      <c r="AE73" s="47"/>
      <c r="AF73" s="47">
        <v>216</v>
      </c>
      <c r="AG73" s="47"/>
      <c r="AH73" s="47">
        <v>543.17391304347825</v>
      </c>
      <c r="AI73" s="47">
        <f>SUMIF(結果貼付!F:F,コマーシャル!B73,結果貼付!I:I)</f>
        <v>43</v>
      </c>
      <c r="AJ73" s="104">
        <f t="shared" si="23"/>
        <v>161.25</v>
      </c>
      <c r="AK73" s="104">
        <f>IFERROR(INDEX(法人計画貼付!$A:$J,MATCH(コマーシャル!$B73,法人計画貼付!$B:$B,0),MATCH(コマーシャル!AK$17,法人計画貼付!$8:$8)),"")</f>
        <v>150</v>
      </c>
      <c r="AL73" s="104">
        <f>IFERROR(INDEX(法人計画貼付!$A:$J,MATCH(コマーシャル!$B73,法人計画貼付!$B:$B,0),MATCH(コマーシャル!AL$17,法人計画貼付!$8:$8)),"")</f>
        <v>150</v>
      </c>
      <c r="AM73" s="104">
        <f>IFERROR(INDEX(法人計画貼付!$A:$J,MATCH(コマーシャル!$B73,法人計画貼付!$B:$B,0),MATCH(コマーシャル!AM$17,法人計画貼付!$8:$8)),"")</f>
        <v>150</v>
      </c>
      <c r="AN73" s="104">
        <f>IFERROR(INDEX(法人計画貼付!$A:$J,MATCH(コマーシャル!$B73,法人計画貼付!$B:$B,0),MATCH(コマーシャル!AN$17,法人計画貼付!$8:$8)),"")</f>
        <v>150</v>
      </c>
      <c r="AO73" s="104">
        <f>IFERROR(INDEX(法人計画貼付!$A:$J,MATCH(コマーシャル!$B73,法人計画貼付!$B:$B,0),MATCH(コマーシャル!AO$17,法人計画貼付!$8:$8)),"")</f>
        <v>160</v>
      </c>
      <c r="AP73" s="104">
        <f>IFERROR(INDEX(法人計画貼付!$A:$J,MATCH(コマーシャル!$B73,法人計画貼付!$B:$B,0),MATCH(コマーシャル!AP$17,法人計画貼付!$8:$8)),"")</f>
        <v>160</v>
      </c>
      <c r="AQ73" s="104">
        <f>IFERROR(INDEX(法人計画貼付!$A:$J,MATCH(コマーシャル!$B73,法人計画貼付!$B:$B,0),MATCH(コマーシャル!AQ$17,法人計画貼付!$8:$8)),"")</f>
        <v>160</v>
      </c>
      <c r="AR73"/>
    </row>
    <row r="74" spans="1:44" outlineLevel="1">
      <c r="A74" s="18" t="str">
        <f>IFERROR(IF(MATCH($B74,全体!G:G,0),"Y"),"-")</f>
        <v>Y</v>
      </c>
      <c r="B74" s="8" t="s">
        <v>140</v>
      </c>
      <c r="C74" s="41"/>
      <c r="D74" s="106"/>
      <c r="E74" s="106"/>
      <c r="F74" s="106"/>
      <c r="G74" s="106"/>
      <c r="H74" s="106"/>
      <c r="I74" s="106"/>
      <c r="J74" s="106"/>
      <c r="K74" s="106"/>
      <c r="L74" s="106"/>
      <c r="M74" s="106"/>
      <c r="N74" s="106"/>
      <c r="O74" s="106">
        <v>0</v>
      </c>
      <c r="P74" s="106">
        <v>0</v>
      </c>
      <c r="Q74" s="106">
        <v>0</v>
      </c>
      <c r="R74" s="106">
        <v>0</v>
      </c>
      <c r="S74" s="106">
        <v>0</v>
      </c>
      <c r="T74" s="106">
        <v>0</v>
      </c>
      <c r="U74" s="47">
        <v>0</v>
      </c>
      <c r="V74" s="47">
        <v>0</v>
      </c>
      <c r="W74" s="47">
        <v>140</v>
      </c>
      <c r="X74" s="47">
        <v>9</v>
      </c>
      <c r="Y74" s="47">
        <v>20</v>
      </c>
      <c r="Z74" s="47">
        <v>49</v>
      </c>
      <c r="AA74" s="47">
        <v>40</v>
      </c>
      <c r="AB74" s="47">
        <v>19</v>
      </c>
      <c r="AC74" s="47">
        <v>45</v>
      </c>
      <c r="AD74" s="47"/>
      <c r="AE74" s="47"/>
      <c r="AF74" s="47">
        <v>61</v>
      </c>
      <c r="AG74" s="47"/>
      <c r="AH74" s="47">
        <v>72.782608695652186</v>
      </c>
      <c r="AI74" s="47">
        <f>SUMIF(結果貼付!F:F,コマーシャル!B74,結果貼付!I:I)</f>
        <v>70</v>
      </c>
      <c r="AJ74" s="104">
        <f>(AI74/AJ$2)*AJ$1</f>
        <v>262.5</v>
      </c>
      <c r="AK74" s="104">
        <f>IFERROR(INDEX(法人計画貼付!$A:$J,MATCH(コマーシャル!$B74,法人計画貼付!$B:$B,0),MATCH(コマーシャル!AK$17,法人計画貼付!$8:$8)),"")</f>
        <v>50</v>
      </c>
      <c r="AL74" s="104">
        <f>IFERROR(INDEX(法人計画貼付!$A:$J,MATCH(コマーシャル!$B74,法人計画貼付!$B:$B,0),MATCH(コマーシャル!AL$17,法人計画貼付!$8:$8)),"")</f>
        <v>50</v>
      </c>
      <c r="AM74" s="104">
        <f>IFERROR(INDEX(法人計画貼付!$A:$J,MATCH(コマーシャル!$B74,法人計画貼付!$B:$B,0),MATCH(コマーシャル!AM$17,法人計画貼付!$8:$8)),"")</f>
        <v>50</v>
      </c>
      <c r="AN74" s="104">
        <f>IFERROR(INDEX(法人計画貼付!$A:$J,MATCH(コマーシャル!$B74,法人計画貼付!$B:$B,0),MATCH(コマーシャル!AN$17,法人計画貼付!$8:$8)),"")</f>
        <v>50</v>
      </c>
      <c r="AO74" s="104">
        <f>IFERROR(INDEX(法人計画貼付!$A:$J,MATCH(コマーシャル!$B74,法人計画貼付!$B:$B,0),MATCH(コマーシャル!AO$17,法人計画貼付!$8:$8)),"")</f>
        <v>60</v>
      </c>
      <c r="AP74" s="104">
        <f>IFERROR(INDEX(法人計画貼付!$A:$J,MATCH(コマーシャル!$B74,法人計画貼付!$B:$B,0),MATCH(コマーシャル!AP$17,法人計画貼付!$8:$8)),"")</f>
        <v>60</v>
      </c>
      <c r="AQ74" s="104">
        <f>IFERROR(INDEX(法人計画貼付!$A:$J,MATCH(コマーシャル!$B74,法人計画貼付!$B:$B,0),MATCH(コマーシャル!AQ$17,法人計画貼付!$8:$8)),"")</f>
        <v>60</v>
      </c>
      <c r="AR74"/>
    </row>
    <row r="75" spans="1:44" outlineLevel="1">
      <c r="A75" s="18" t="str">
        <f>IFERROR(IF(MATCH($B75,全体!G:G,0),"Y"),"-")</f>
        <v>Y</v>
      </c>
      <c r="B75" s="8" t="s">
        <v>141</v>
      </c>
      <c r="C75" s="41"/>
      <c r="D75" s="106"/>
      <c r="E75" s="106"/>
      <c r="F75" s="106"/>
      <c r="G75" s="106"/>
      <c r="H75" s="106"/>
      <c r="I75" s="106"/>
      <c r="J75" s="106"/>
      <c r="K75" s="106"/>
      <c r="L75" s="106"/>
      <c r="M75" s="106"/>
      <c r="N75" s="106"/>
      <c r="O75" s="106">
        <v>0</v>
      </c>
      <c r="P75" s="106">
        <v>0</v>
      </c>
      <c r="Q75" s="106">
        <v>0</v>
      </c>
      <c r="R75" s="106">
        <v>0</v>
      </c>
      <c r="S75" s="106">
        <v>0</v>
      </c>
      <c r="T75" s="106">
        <v>0</v>
      </c>
      <c r="U75" s="47">
        <v>0</v>
      </c>
      <c r="V75" s="47">
        <v>0</v>
      </c>
      <c r="W75" s="47">
        <v>0</v>
      </c>
      <c r="X75" s="47">
        <v>0</v>
      </c>
      <c r="Y75" s="47">
        <v>0</v>
      </c>
      <c r="Z75" s="47">
        <v>0</v>
      </c>
      <c r="AA75" s="47">
        <v>1</v>
      </c>
      <c r="AB75" s="47">
        <v>3</v>
      </c>
      <c r="AC75" s="47">
        <v>16</v>
      </c>
      <c r="AD75" s="47"/>
      <c r="AE75" s="47"/>
      <c r="AF75" s="47">
        <v>33</v>
      </c>
      <c r="AG75" s="47"/>
      <c r="AH75" s="47">
        <v>4.0434782608695654</v>
      </c>
      <c r="AI75" s="47">
        <f>SUMIF(結果貼付!F:F,コマーシャル!B75,結果貼付!I:I)</f>
        <v>0</v>
      </c>
      <c r="AJ75" s="104">
        <f>(AI75/AJ$2)*AJ$1</f>
        <v>0</v>
      </c>
      <c r="AK75" s="104">
        <f>IFERROR(INDEX(法人計画貼付!$A:$J,MATCH(コマーシャル!$B75,法人計画貼付!$B:$B,0),MATCH(コマーシャル!AK$17,法人計画貼付!$8:$8)),"")</f>
        <v>3</v>
      </c>
      <c r="AL75" s="104">
        <f>IFERROR(INDEX(法人計画貼付!$A:$J,MATCH(コマーシャル!$B75,法人計画貼付!$B:$B,0),MATCH(コマーシャル!AL$17,法人計画貼付!$8:$8)),"")</f>
        <v>3</v>
      </c>
      <c r="AM75" s="104">
        <f>IFERROR(INDEX(法人計画貼付!$A:$J,MATCH(コマーシャル!$B75,法人計画貼付!$B:$B,0),MATCH(コマーシャル!AM$17,法人計画貼付!$8:$8)),"")</f>
        <v>3</v>
      </c>
      <c r="AN75" s="104">
        <f>IFERROR(INDEX(法人計画貼付!$A:$J,MATCH(コマーシャル!$B75,法人計画貼付!$B:$B,0),MATCH(コマーシャル!AN$17,法人計画貼付!$8:$8)),"")</f>
        <v>3</v>
      </c>
      <c r="AO75" s="104">
        <f>IFERROR(INDEX(法人計画貼付!$A:$J,MATCH(コマーシャル!$B75,法人計画貼付!$B:$B,0),MATCH(コマーシャル!AO$17,法人計画貼付!$8:$8)),"")</f>
        <v>3</v>
      </c>
      <c r="AP75" s="104">
        <f>IFERROR(INDEX(法人計画貼付!$A:$J,MATCH(コマーシャル!$B75,法人計画貼付!$B:$B,0),MATCH(コマーシャル!AP$17,法人計画貼付!$8:$8)),"")</f>
        <v>3</v>
      </c>
      <c r="AQ75" s="104">
        <f>IFERROR(INDEX(法人計画貼付!$A:$J,MATCH(コマーシャル!$B75,法人計画貼付!$B:$B,0),MATCH(コマーシャル!AQ$17,法人計画貼付!$8:$8)),"")</f>
        <v>3</v>
      </c>
      <c r="AR75"/>
    </row>
    <row r="76" spans="1:44" outlineLevel="1">
      <c r="A76" s="18" t="str">
        <f>IFERROR(IF(MATCH($B76,全体!G:G,0),"Y"),"-")</f>
        <v>Y</v>
      </c>
      <c r="B76" s="8" t="s">
        <v>142</v>
      </c>
      <c r="C76" s="41"/>
      <c r="D76" s="106"/>
      <c r="E76" s="106"/>
      <c r="F76" s="106"/>
      <c r="G76" s="106"/>
      <c r="H76" s="106"/>
      <c r="I76" s="106"/>
      <c r="J76" s="106"/>
      <c r="K76" s="106"/>
      <c r="L76" s="106"/>
      <c r="M76" s="106"/>
      <c r="N76" s="106"/>
      <c r="O76" s="106">
        <v>0</v>
      </c>
      <c r="P76" s="106">
        <v>0</v>
      </c>
      <c r="Q76" s="106">
        <v>0</v>
      </c>
      <c r="R76" s="106">
        <v>0</v>
      </c>
      <c r="S76" s="106">
        <v>0</v>
      </c>
      <c r="T76" s="106">
        <v>0</v>
      </c>
      <c r="U76" s="47">
        <v>0</v>
      </c>
      <c r="V76" s="47">
        <v>0</v>
      </c>
      <c r="W76" s="47">
        <v>0</v>
      </c>
      <c r="X76" s="47">
        <v>0</v>
      </c>
      <c r="Y76" s="47">
        <v>0</v>
      </c>
      <c r="Z76" s="47">
        <v>0</v>
      </c>
      <c r="AA76" s="47">
        <v>0</v>
      </c>
      <c r="AB76" s="47">
        <v>0</v>
      </c>
      <c r="AC76" s="47">
        <v>0</v>
      </c>
      <c r="AD76" s="47"/>
      <c r="AE76" s="47"/>
      <c r="AF76" s="47">
        <v>0</v>
      </c>
      <c r="AG76" s="47"/>
      <c r="AH76" s="47">
        <v>0</v>
      </c>
      <c r="AI76" s="47">
        <f>SUMIF(結果貼付!F:F,コマーシャル!B76,結果貼付!I:I)</f>
        <v>0</v>
      </c>
      <c r="AJ76" s="104">
        <f>(AI76/AJ$2)*AJ$1</f>
        <v>0</v>
      </c>
      <c r="AK76" s="104" t="str">
        <f>IFERROR(INDEX(法人計画貼付!$A:$J,MATCH(コマーシャル!$B76,法人計画貼付!$B:$B,0),MATCH(コマーシャル!AK$17,法人計画貼付!$8:$8)),"")</f>
        <v/>
      </c>
      <c r="AL76" s="104" t="str">
        <f>IFERROR(INDEX(法人計画貼付!$A:$J,MATCH(コマーシャル!$B76,法人計画貼付!$B:$B,0),MATCH(コマーシャル!AL$17,法人計画貼付!$8:$8)),"")</f>
        <v/>
      </c>
      <c r="AM76" s="104" t="str">
        <f>IFERROR(INDEX(法人計画貼付!$A:$J,MATCH(コマーシャル!$B76,法人計画貼付!$B:$B,0),MATCH(コマーシャル!AM$17,法人計画貼付!$8:$8)),"")</f>
        <v/>
      </c>
      <c r="AN76" s="104" t="str">
        <f>IFERROR(INDEX(法人計画貼付!$A:$J,MATCH(コマーシャル!$B76,法人計画貼付!$B:$B,0),MATCH(コマーシャル!AN$17,法人計画貼付!$8:$8)),"")</f>
        <v/>
      </c>
      <c r="AO76" s="104" t="str">
        <f>IFERROR(INDEX(法人計画貼付!$A:$J,MATCH(コマーシャル!$B76,法人計画貼付!$B:$B,0),MATCH(コマーシャル!AO$17,法人計画貼付!$8:$8)),"")</f>
        <v/>
      </c>
      <c r="AP76" s="104" t="str">
        <f>IFERROR(INDEX(法人計画貼付!$A:$J,MATCH(コマーシャル!$B76,法人計画貼付!$B:$B,0),MATCH(コマーシャル!AP$17,法人計画貼付!$8:$8)),"")</f>
        <v/>
      </c>
      <c r="AQ76" s="104" t="str">
        <f>IFERROR(INDEX(法人計画貼付!$A:$J,MATCH(コマーシャル!$B76,法人計画貼付!$B:$B,0),MATCH(コマーシャル!AQ$17,法人計画貼付!$8:$8)),"")</f>
        <v/>
      </c>
      <c r="AR76"/>
    </row>
    <row r="77" spans="1:44" outlineLevel="1">
      <c r="A77" s="18" t="str">
        <f>IFERROR(IF(MATCH($B77,全体!G:G,0),"Y"),"-")</f>
        <v>Y</v>
      </c>
      <c r="B77" s="8" t="s">
        <v>143</v>
      </c>
      <c r="C77" s="41"/>
      <c r="D77" s="106"/>
      <c r="E77" s="106"/>
      <c r="F77" s="106"/>
      <c r="G77" s="106"/>
      <c r="H77" s="106"/>
      <c r="I77" s="106"/>
      <c r="J77" s="106"/>
      <c r="K77" s="106"/>
      <c r="L77" s="106"/>
      <c r="M77" s="106"/>
      <c r="N77" s="106"/>
      <c r="O77" s="106">
        <v>0</v>
      </c>
      <c r="P77" s="106">
        <v>0</v>
      </c>
      <c r="Q77" s="106">
        <v>0</v>
      </c>
      <c r="R77" s="106">
        <v>0</v>
      </c>
      <c r="S77" s="106">
        <v>0</v>
      </c>
      <c r="T77" s="106">
        <v>0</v>
      </c>
      <c r="U77" s="47">
        <v>0</v>
      </c>
      <c r="V77" s="47">
        <v>0</v>
      </c>
      <c r="W77" s="47">
        <v>0</v>
      </c>
      <c r="X77" s="47">
        <v>0</v>
      </c>
      <c r="Y77" s="47">
        <v>0</v>
      </c>
      <c r="Z77" s="47">
        <v>0</v>
      </c>
      <c r="AA77" s="47">
        <v>0</v>
      </c>
      <c r="AB77" s="47">
        <v>0</v>
      </c>
      <c r="AC77" s="47">
        <v>0</v>
      </c>
      <c r="AD77" s="47"/>
      <c r="AE77" s="47"/>
      <c r="AF77" s="47">
        <v>0</v>
      </c>
      <c r="AG77" s="47"/>
      <c r="AH77" s="47">
        <v>0</v>
      </c>
      <c r="AI77" s="47">
        <f>SUMIF(結果貼付!F:F,コマーシャル!B77,結果貼付!I:I)</f>
        <v>0</v>
      </c>
      <c r="AJ77" s="104">
        <f t="shared" si="23"/>
        <v>0</v>
      </c>
      <c r="AK77" s="104" t="str">
        <f>IFERROR(INDEX(法人計画貼付!$A:$J,MATCH(コマーシャル!$B77,法人計画貼付!$B:$B,0),MATCH(コマーシャル!AK$17,法人計画貼付!$8:$8)),"")</f>
        <v/>
      </c>
      <c r="AL77" s="104" t="str">
        <f>IFERROR(INDEX(法人計画貼付!$A:$J,MATCH(コマーシャル!$B77,法人計画貼付!$B:$B,0),MATCH(コマーシャル!AL$17,法人計画貼付!$8:$8)),"")</f>
        <v/>
      </c>
      <c r="AM77" s="104" t="str">
        <f>IFERROR(INDEX(法人計画貼付!$A:$J,MATCH(コマーシャル!$B77,法人計画貼付!$B:$B,0),MATCH(コマーシャル!AM$17,法人計画貼付!$8:$8)),"")</f>
        <v/>
      </c>
      <c r="AN77" s="104" t="str">
        <f>IFERROR(INDEX(法人計画貼付!$A:$J,MATCH(コマーシャル!$B77,法人計画貼付!$B:$B,0),MATCH(コマーシャル!AN$17,法人計画貼付!$8:$8)),"")</f>
        <v/>
      </c>
      <c r="AO77" s="104" t="str">
        <f>IFERROR(INDEX(法人計画貼付!$A:$J,MATCH(コマーシャル!$B77,法人計画貼付!$B:$B,0),MATCH(コマーシャル!AO$17,法人計画貼付!$8:$8)),"")</f>
        <v/>
      </c>
      <c r="AP77" s="104" t="str">
        <f>IFERROR(INDEX(法人計画貼付!$A:$J,MATCH(コマーシャル!$B77,法人計画貼付!$B:$B,0),MATCH(コマーシャル!AP$17,法人計画貼付!$8:$8)),"")</f>
        <v/>
      </c>
      <c r="AQ77" s="104" t="str">
        <f>IFERROR(INDEX(法人計画貼付!$A:$J,MATCH(コマーシャル!$B77,法人計画貼付!$B:$B,0),MATCH(コマーシャル!AQ$17,法人計画貼付!$8:$8)),"")</f>
        <v/>
      </c>
      <c r="AR77"/>
    </row>
    <row r="78" spans="1:44" outlineLevel="1">
      <c r="A78" s="18" t="str">
        <f>IFERROR(IF(MATCH($B78,全体!G:G,0),"Y"),"-")</f>
        <v>Y</v>
      </c>
      <c r="B78" s="170" t="s">
        <v>379</v>
      </c>
      <c r="C78" s="41"/>
      <c r="D78" s="106"/>
      <c r="E78" s="106"/>
      <c r="F78" s="106"/>
      <c r="G78" s="106"/>
      <c r="H78" s="106"/>
      <c r="I78" s="106"/>
      <c r="J78" s="106"/>
      <c r="K78" s="106"/>
      <c r="L78" s="106"/>
      <c r="M78" s="106"/>
      <c r="N78" s="106"/>
      <c r="O78" s="106">
        <v>0</v>
      </c>
      <c r="P78" s="106">
        <v>0</v>
      </c>
      <c r="Q78" s="106">
        <v>0</v>
      </c>
      <c r="R78" s="106">
        <v>0</v>
      </c>
      <c r="S78" s="106">
        <v>0</v>
      </c>
      <c r="T78" s="106">
        <v>0</v>
      </c>
      <c r="U78" s="47">
        <v>0</v>
      </c>
      <c r="V78" s="47">
        <v>0</v>
      </c>
      <c r="W78" s="47">
        <v>0</v>
      </c>
      <c r="X78" s="47">
        <v>0</v>
      </c>
      <c r="Y78" s="47">
        <v>0</v>
      </c>
      <c r="Z78" s="47">
        <v>0</v>
      </c>
      <c r="AA78" s="47">
        <v>0</v>
      </c>
      <c r="AB78" s="47">
        <v>0</v>
      </c>
      <c r="AC78" s="47">
        <v>0</v>
      </c>
      <c r="AD78" s="47"/>
      <c r="AE78" s="47"/>
      <c r="AF78" s="47">
        <v>0</v>
      </c>
      <c r="AG78" s="47"/>
      <c r="AH78" s="47">
        <v>0</v>
      </c>
      <c r="AI78" s="47">
        <f>SUMIF(結果貼付!F:F,コマーシャル!B78,結果貼付!I:I)</f>
        <v>0</v>
      </c>
      <c r="AJ78" s="104">
        <f t="shared" si="23"/>
        <v>0</v>
      </c>
      <c r="AK78" s="104" t="str">
        <f>IFERROR(INDEX(法人計画貼付!$A:$J,MATCH(コマーシャル!$B78,法人計画貼付!$B:$B,0),MATCH(コマーシャル!AK$17,法人計画貼付!$8:$8)),"")</f>
        <v/>
      </c>
      <c r="AL78" s="104" t="str">
        <f>IFERROR(INDEX(法人計画貼付!$A:$J,MATCH(コマーシャル!$B78,法人計画貼付!$B:$B,0),MATCH(コマーシャル!AL$17,法人計画貼付!$8:$8)),"")</f>
        <v/>
      </c>
      <c r="AM78" s="104" t="str">
        <f>IFERROR(INDEX(法人計画貼付!$A:$J,MATCH(コマーシャル!$B78,法人計画貼付!$B:$B,0),MATCH(コマーシャル!AM$17,法人計画貼付!$8:$8)),"")</f>
        <v/>
      </c>
      <c r="AN78" s="104" t="str">
        <f>IFERROR(INDEX(法人計画貼付!$A:$J,MATCH(コマーシャル!$B78,法人計画貼付!$B:$B,0),MATCH(コマーシャル!AN$17,法人計画貼付!$8:$8)),"")</f>
        <v/>
      </c>
      <c r="AO78" s="104" t="str">
        <f>IFERROR(INDEX(法人計画貼付!$A:$J,MATCH(コマーシャル!$B78,法人計画貼付!$B:$B,0),MATCH(コマーシャル!AO$17,法人計画貼付!$8:$8)),"")</f>
        <v/>
      </c>
      <c r="AP78" s="104" t="str">
        <f>IFERROR(INDEX(法人計画貼付!$A:$J,MATCH(コマーシャル!$B78,法人計画貼付!$B:$B,0),MATCH(コマーシャル!AP$17,法人計画貼付!$8:$8)),"")</f>
        <v/>
      </c>
      <c r="AQ78" s="104" t="str">
        <f>IFERROR(INDEX(法人計画貼付!$A:$J,MATCH(コマーシャル!$B78,法人計画貼付!$B:$B,0),MATCH(コマーシャル!AQ$17,法人計画貼付!$8:$8)),"")</f>
        <v/>
      </c>
      <c r="AR78"/>
    </row>
    <row r="79" spans="1:44" outlineLevel="1">
      <c r="A79" s="18" t="str">
        <f>IFERROR(IF(MATCH($B79,全体!G:G,0),"Y"),"-")</f>
        <v>Y</v>
      </c>
      <c r="B79" s="170" t="s">
        <v>380</v>
      </c>
      <c r="C79" s="41"/>
      <c r="D79" s="106"/>
      <c r="E79" s="106"/>
      <c r="F79" s="106"/>
      <c r="G79" s="106"/>
      <c r="H79" s="106"/>
      <c r="I79" s="106"/>
      <c r="J79" s="106"/>
      <c r="K79" s="106"/>
      <c r="L79" s="106"/>
      <c r="M79" s="106"/>
      <c r="N79" s="106"/>
      <c r="O79" s="106">
        <v>0</v>
      </c>
      <c r="P79" s="106">
        <v>0</v>
      </c>
      <c r="Q79" s="106">
        <v>0</v>
      </c>
      <c r="R79" s="106">
        <v>0</v>
      </c>
      <c r="S79" s="106">
        <v>0</v>
      </c>
      <c r="T79" s="106">
        <v>0</v>
      </c>
      <c r="U79" s="47">
        <v>0</v>
      </c>
      <c r="V79" s="47">
        <v>0</v>
      </c>
      <c r="W79" s="47">
        <v>0</v>
      </c>
      <c r="X79" s="47">
        <v>0</v>
      </c>
      <c r="Y79" s="47">
        <v>0</v>
      </c>
      <c r="Z79" s="47">
        <v>0</v>
      </c>
      <c r="AA79" s="47">
        <v>0</v>
      </c>
      <c r="AB79" s="47">
        <v>0</v>
      </c>
      <c r="AC79" s="47">
        <v>17</v>
      </c>
      <c r="AD79" s="47"/>
      <c r="AE79" s="47"/>
      <c r="AF79" s="47">
        <v>1</v>
      </c>
      <c r="AG79" s="47"/>
      <c r="AH79" s="47">
        <v>8.0869565217391308</v>
      </c>
      <c r="AI79" s="47">
        <f>SUMIF(結果貼付!F:F,コマーシャル!B79,結果貼付!I:I)</f>
        <v>0</v>
      </c>
      <c r="AJ79" s="47">
        <f t="shared" si="23"/>
        <v>0</v>
      </c>
      <c r="AK79" s="47">
        <f>IFERROR(INDEX(法人計画貼付!$A:$J,MATCH(コマーシャル!$B79,法人計画貼付!$B:$B,0),MATCH(コマーシャル!AK$17,法人計画貼付!$8:$8)),"")</f>
        <v>5</v>
      </c>
      <c r="AL79" s="47">
        <f>IFERROR(INDEX(法人計画貼付!$A:$J,MATCH(コマーシャル!$B79,法人計画貼付!$B:$B,0),MATCH(コマーシャル!AL$17,法人計画貼付!$8:$8)),"")</f>
        <v>5</v>
      </c>
      <c r="AM79" s="47">
        <f>IFERROR(INDEX(法人計画貼付!$A:$J,MATCH(コマーシャル!$B79,法人計画貼付!$B:$B,0),MATCH(コマーシャル!AM$17,法人計画貼付!$8:$8)),"")</f>
        <v>5</v>
      </c>
      <c r="AN79" s="47">
        <f>IFERROR(INDEX(法人計画貼付!$A:$J,MATCH(コマーシャル!$B79,法人計画貼付!$B:$B,0),MATCH(コマーシャル!AN$17,法人計画貼付!$8:$8)),"")</f>
        <v>5</v>
      </c>
      <c r="AO79" s="47">
        <f>IFERROR(INDEX(法人計画貼付!$A:$J,MATCH(コマーシャル!$B79,法人計画貼付!$B:$B,0),MATCH(コマーシャル!AO$17,法人計画貼付!$8:$8)),"")</f>
        <v>5</v>
      </c>
      <c r="AP79" s="47">
        <f>IFERROR(INDEX(法人計画貼付!$A:$J,MATCH(コマーシャル!$B79,法人計画貼付!$B:$B,0),MATCH(コマーシャル!AP$17,法人計画貼付!$8:$8)),"")</f>
        <v>5</v>
      </c>
      <c r="AQ79" s="47">
        <f>IFERROR(INDEX(法人計画貼付!$A:$J,MATCH(コマーシャル!$B79,法人計画貼付!$B:$B,0),MATCH(コマーシャル!AQ$17,法人計画貼付!$8:$8)),"")</f>
        <v>5</v>
      </c>
      <c r="AR79"/>
    </row>
    <row r="80" spans="1:44" outlineLevel="1">
      <c r="A80" s="18" t="str">
        <f>IFERROR(IF(MATCH($B80,全体!G:G,0),"Y"),"-")</f>
        <v>Y</v>
      </c>
      <c r="B80" s="170" t="s">
        <v>381</v>
      </c>
      <c r="C80" s="41"/>
      <c r="D80" s="106"/>
      <c r="E80" s="106"/>
      <c r="F80" s="106"/>
      <c r="G80" s="106"/>
      <c r="H80" s="106"/>
      <c r="I80" s="106"/>
      <c r="J80" s="106"/>
      <c r="K80" s="106"/>
      <c r="L80" s="106"/>
      <c r="M80" s="106"/>
      <c r="N80" s="106"/>
      <c r="O80" s="106">
        <v>0</v>
      </c>
      <c r="P80" s="106">
        <v>0</v>
      </c>
      <c r="Q80" s="106">
        <v>0</v>
      </c>
      <c r="R80" s="106">
        <v>0</v>
      </c>
      <c r="S80" s="106">
        <v>0</v>
      </c>
      <c r="T80" s="106">
        <v>0</v>
      </c>
      <c r="U80" s="47">
        <v>0</v>
      </c>
      <c r="V80" s="47">
        <v>0</v>
      </c>
      <c r="W80" s="47">
        <v>0</v>
      </c>
      <c r="X80" s="47">
        <v>0</v>
      </c>
      <c r="Y80" s="47">
        <v>0</v>
      </c>
      <c r="Z80" s="47">
        <v>0</v>
      </c>
      <c r="AA80" s="47">
        <v>0</v>
      </c>
      <c r="AB80" s="47">
        <v>8</v>
      </c>
      <c r="AC80" s="47">
        <v>9</v>
      </c>
      <c r="AD80" s="47"/>
      <c r="AE80" s="47"/>
      <c r="AF80" s="47">
        <v>17</v>
      </c>
      <c r="AG80" s="47"/>
      <c r="AH80" s="47">
        <v>22.913043478260867</v>
      </c>
      <c r="AI80" s="47">
        <f>SUMIF(結果貼付!F:F,コマーシャル!B80,結果貼付!I:I)</f>
        <v>5</v>
      </c>
      <c r="AJ80" s="47">
        <f t="shared" si="23"/>
        <v>18.75</v>
      </c>
      <c r="AK80" s="47">
        <f>IFERROR(INDEX(法人計画貼付!$A:$J,MATCH(コマーシャル!$B80,法人計画貼付!$B:$B,0),MATCH(コマーシャル!AK$17,法人計画貼付!$8:$8)),"")</f>
        <v>30</v>
      </c>
      <c r="AL80" s="47">
        <f>IFERROR(INDEX(法人計画貼付!$A:$J,MATCH(コマーシャル!$B80,法人計画貼付!$B:$B,0),MATCH(コマーシャル!AL$17,法人計画貼付!$8:$8)),"")</f>
        <v>40</v>
      </c>
      <c r="AM80" s="47">
        <f>IFERROR(INDEX(法人計画貼付!$A:$J,MATCH(コマーシャル!$B80,法人計画貼付!$B:$B,0),MATCH(コマーシャル!AM$17,法人計画貼付!$8:$8)),"")</f>
        <v>30</v>
      </c>
      <c r="AN80" s="47">
        <f>IFERROR(INDEX(法人計画貼付!$A:$J,MATCH(コマーシャル!$B80,法人計画貼付!$B:$B,0),MATCH(コマーシャル!AN$17,法人計画貼付!$8:$8)),"")</f>
        <v>30</v>
      </c>
      <c r="AO80" s="47">
        <f>IFERROR(INDEX(法人計画貼付!$A:$J,MATCH(コマーシャル!$B80,法人計画貼付!$B:$B,0),MATCH(コマーシャル!AO$17,法人計画貼付!$8:$8)),"")</f>
        <v>40</v>
      </c>
      <c r="AP80" s="47">
        <f>IFERROR(INDEX(法人計画貼付!$A:$J,MATCH(コマーシャル!$B80,法人計画貼付!$B:$B,0),MATCH(コマーシャル!AP$17,法人計画貼付!$8:$8)),"")</f>
        <v>40</v>
      </c>
      <c r="AQ80" s="47">
        <f>IFERROR(INDEX(法人計画貼付!$A:$J,MATCH(コマーシャル!$B80,法人計画貼付!$B:$B,0),MATCH(コマーシャル!AQ$17,法人計画貼付!$8:$8)),"")</f>
        <v>40</v>
      </c>
      <c r="AR80"/>
    </row>
    <row r="81" spans="1:44" outlineLevel="1">
      <c r="A81" s="18" t="str">
        <f>IFERROR(IF(MATCH($B81,全体!G:G,0),"Y"),"-")</f>
        <v>Y</v>
      </c>
      <c r="B81" s="170" t="s">
        <v>382</v>
      </c>
      <c r="C81" s="41"/>
      <c r="D81" s="106"/>
      <c r="E81" s="106"/>
      <c r="F81" s="106"/>
      <c r="G81" s="106"/>
      <c r="H81" s="106"/>
      <c r="I81" s="106"/>
      <c r="J81" s="106"/>
      <c r="K81" s="106"/>
      <c r="L81" s="106"/>
      <c r="M81" s="106"/>
      <c r="N81" s="106"/>
      <c r="O81" s="106">
        <v>0</v>
      </c>
      <c r="P81" s="106">
        <v>0</v>
      </c>
      <c r="Q81" s="106">
        <v>0</v>
      </c>
      <c r="R81" s="106">
        <v>0</v>
      </c>
      <c r="S81" s="106">
        <v>0</v>
      </c>
      <c r="T81" s="106">
        <v>0</v>
      </c>
      <c r="U81" s="47">
        <v>0</v>
      </c>
      <c r="V81" s="47">
        <v>0</v>
      </c>
      <c r="W81" s="47">
        <v>0</v>
      </c>
      <c r="X81" s="47">
        <v>0</v>
      </c>
      <c r="Y81" s="47">
        <v>0</v>
      </c>
      <c r="Z81" s="47">
        <v>0</v>
      </c>
      <c r="AA81" s="47">
        <v>0</v>
      </c>
      <c r="AB81" s="47">
        <v>8</v>
      </c>
      <c r="AC81" s="47">
        <v>20</v>
      </c>
      <c r="AD81" s="47"/>
      <c r="AE81" s="47"/>
      <c r="AF81" s="47">
        <v>164</v>
      </c>
      <c r="AG81" s="47"/>
      <c r="AH81" s="47">
        <v>280.3478260869565</v>
      </c>
      <c r="AI81" s="47">
        <f>SUMIF(結果貼付!F:F,コマーシャル!B81,結果貼付!I:I)</f>
        <v>31</v>
      </c>
      <c r="AJ81" s="47">
        <f t="shared" si="23"/>
        <v>116.25</v>
      </c>
      <c r="AK81" s="47">
        <f>IFERROR(INDEX(法人計画貼付!$A:$J,MATCH(コマーシャル!$B81,法人計画貼付!$B:$B,0),MATCH(コマーシャル!AK$17,法人計画貼付!$8:$8)),"")</f>
        <v>1200</v>
      </c>
      <c r="AL81" s="47">
        <f>IFERROR(INDEX(法人計画貼付!$A:$J,MATCH(コマーシャル!$B81,法人計画貼付!$B:$B,0),MATCH(コマーシャル!AL$17,法人計画貼付!$8:$8)),"")</f>
        <v>200</v>
      </c>
      <c r="AM81" s="47">
        <f>IFERROR(INDEX(法人計画貼付!$A:$J,MATCH(コマーシャル!$B81,法人計画貼付!$B:$B,0),MATCH(コマーシャル!AM$17,法人計画貼付!$8:$8)),"")</f>
        <v>200</v>
      </c>
      <c r="AN81" s="47">
        <f>IFERROR(INDEX(法人計画貼付!$A:$J,MATCH(コマーシャル!$B81,法人計画貼付!$B:$B,0),MATCH(コマーシャル!AN$17,法人計画貼付!$8:$8)),"")</f>
        <v>200</v>
      </c>
      <c r="AO81" s="47">
        <f>IFERROR(INDEX(法人計画貼付!$A:$J,MATCH(コマーシャル!$B81,法人計画貼付!$B:$B,0),MATCH(コマーシャル!AO$17,法人計画貼付!$8:$8)),"")</f>
        <v>210</v>
      </c>
      <c r="AP81" s="47">
        <f>IFERROR(INDEX(法人計画貼付!$A:$J,MATCH(コマーシャル!$B81,法人計画貼付!$B:$B,0),MATCH(コマーシャル!AP$17,法人計画貼付!$8:$8)),"")</f>
        <v>210</v>
      </c>
      <c r="AQ81" s="47">
        <f>IFERROR(INDEX(法人計画貼付!$A:$J,MATCH(コマーシャル!$B81,法人計画貼付!$B:$B,0),MATCH(コマーシャル!AQ$17,法人計画貼付!$8:$8)),"")</f>
        <v>210</v>
      </c>
      <c r="AR81"/>
    </row>
    <row r="82" spans="1:44" outlineLevel="1">
      <c r="A82" s="18" t="str">
        <f>IFERROR(IF(MATCH($B82,全体!G:G,0),"Y"),"-")</f>
        <v>Y</v>
      </c>
      <c r="B82" s="14" t="s">
        <v>148</v>
      </c>
      <c r="C82" s="41"/>
      <c r="D82" s="106"/>
      <c r="E82" s="106"/>
      <c r="F82" s="106"/>
      <c r="G82" s="106"/>
      <c r="H82" s="106"/>
      <c r="I82" s="47">
        <v>58</v>
      </c>
      <c r="J82" s="47">
        <v>114</v>
      </c>
      <c r="K82" s="47">
        <v>90</v>
      </c>
      <c r="L82" s="47">
        <v>155</v>
      </c>
      <c r="M82" s="47">
        <v>249</v>
      </c>
      <c r="N82" s="47">
        <v>32</v>
      </c>
      <c r="O82" s="47">
        <v>47</v>
      </c>
      <c r="P82" s="47">
        <v>33</v>
      </c>
      <c r="Q82" s="47">
        <v>61</v>
      </c>
      <c r="R82" s="47">
        <v>96</v>
      </c>
      <c r="S82" s="47">
        <v>0</v>
      </c>
      <c r="T82" s="47">
        <v>0</v>
      </c>
      <c r="U82" s="47">
        <v>57</v>
      </c>
      <c r="V82" s="47">
        <v>67</v>
      </c>
      <c r="W82" s="47">
        <v>62</v>
      </c>
      <c r="X82" s="47">
        <v>12</v>
      </c>
      <c r="Y82" s="47">
        <v>4</v>
      </c>
      <c r="Z82" s="47">
        <v>0</v>
      </c>
      <c r="AA82" s="47">
        <v>0</v>
      </c>
      <c r="AB82" s="47">
        <v>0</v>
      </c>
      <c r="AC82" s="47">
        <v>1</v>
      </c>
      <c r="AD82" s="47"/>
      <c r="AE82" s="47"/>
      <c r="AF82" s="47">
        <v>1</v>
      </c>
      <c r="AG82" s="47"/>
      <c r="AH82" s="47">
        <v>0</v>
      </c>
      <c r="AI82" s="47">
        <f>SUMIF(結果貼付!F:F,コマーシャル!B82,結果貼付!I:I)</f>
        <v>0</v>
      </c>
      <c r="AJ82" s="47">
        <f t="shared" ref="AJ82" si="24">(AI82/AJ$2)*AJ$1</f>
        <v>0</v>
      </c>
      <c r="AK82" s="232" t="str">
        <f>IFERROR(INDEX(法人計画貼付!$A:$J,MATCH(コマーシャル!$B82,法人計画貼付!$B:$B,0),MATCH(コマーシャル!AK$17,法人計画貼付!$8:$8)),"")</f>
        <v/>
      </c>
      <c r="AL82" s="232" t="str">
        <f>IFERROR(INDEX(法人計画貼付!$A:$J,MATCH(コマーシャル!$B82,法人計画貼付!$B:$B,0),MATCH(コマーシャル!AL$17,法人計画貼付!$8:$8)),"")</f>
        <v/>
      </c>
      <c r="AM82" s="232" t="str">
        <f>IFERROR(INDEX(法人計画貼付!$A:$J,MATCH(コマーシャル!$B82,法人計画貼付!$B:$B,0),MATCH(コマーシャル!AM$17,法人計画貼付!$8:$8)),"")</f>
        <v/>
      </c>
      <c r="AN82" s="232" t="str">
        <f>IFERROR(INDEX(法人計画貼付!$A:$J,MATCH(コマーシャル!$B82,法人計画貼付!$B:$B,0),MATCH(コマーシャル!AN$17,法人計画貼付!$8:$8)),"")</f>
        <v/>
      </c>
      <c r="AO82" s="232" t="str">
        <f>IFERROR(INDEX(法人計画貼付!$A:$J,MATCH(コマーシャル!$B82,法人計画貼付!$B:$B,0),MATCH(コマーシャル!AO$17,法人計画貼付!$8:$8)),"")</f>
        <v/>
      </c>
      <c r="AP82" s="232" t="str">
        <f>IFERROR(INDEX(法人計画貼付!$A:$J,MATCH(コマーシャル!$B82,法人計画貼付!$B:$B,0),MATCH(コマーシャル!AP$17,法人計画貼付!$8:$8)),"")</f>
        <v/>
      </c>
      <c r="AQ82" s="232" t="str">
        <f>IFERROR(INDEX(法人計画貼付!$A:$J,MATCH(コマーシャル!$B82,法人計画貼付!$B:$B,0),MATCH(コマーシャル!AQ$17,法人計画貼付!$8:$8)),"")</f>
        <v/>
      </c>
      <c r="AR82"/>
    </row>
    <row r="83" spans="1:44" outlineLevel="1">
      <c r="A83" s="18" t="str">
        <f>IFERROR(IF(MATCH($B83,全体!G:G,0),"Y"),"-")</f>
        <v>Y</v>
      </c>
      <c r="B83" s="8" t="s">
        <v>155</v>
      </c>
      <c r="C83" s="41"/>
      <c r="D83" s="106"/>
      <c r="E83" s="106"/>
      <c r="F83" s="106"/>
      <c r="G83" s="106"/>
      <c r="H83" s="106"/>
      <c r="I83" s="47">
        <v>0</v>
      </c>
      <c r="J83" s="47">
        <v>29</v>
      </c>
      <c r="K83" s="47">
        <v>54</v>
      </c>
      <c r="L83" s="47">
        <v>39</v>
      </c>
      <c r="M83" s="47">
        <v>46</v>
      </c>
      <c r="N83" s="47">
        <v>69</v>
      </c>
      <c r="O83" s="47">
        <v>300</v>
      </c>
      <c r="P83" s="47">
        <v>205</v>
      </c>
      <c r="Q83" s="47">
        <v>320</v>
      </c>
      <c r="R83" s="47">
        <v>392</v>
      </c>
      <c r="S83" s="47">
        <v>0</v>
      </c>
      <c r="T83" s="47">
        <v>3</v>
      </c>
      <c r="U83" s="47">
        <v>474</v>
      </c>
      <c r="V83" s="47">
        <v>568</v>
      </c>
      <c r="W83" s="47">
        <v>1617</v>
      </c>
      <c r="X83" s="47">
        <v>446</v>
      </c>
      <c r="Y83" s="47">
        <v>286</v>
      </c>
      <c r="Z83" s="47">
        <v>330</v>
      </c>
      <c r="AA83" s="47">
        <v>607</v>
      </c>
      <c r="AB83" s="47">
        <v>159</v>
      </c>
      <c r="AC83" s="47">
        <v>219</v>
      </c>
      <c r="AD83" s="47"/>
      <c r="AE83" s="47"/>
      <c r="AF83" s="47">
        <v>110</v>
      </c>
      <c r="AG83" s="47"/>
      <c r="AH83" s="47">
        <v>13.478260869565217</v>
      </c>
      <c r="AI83" s="47">
        <f>SUMIF(結果貼付!F:F,コマーシャル!B83,結果貼付!I:I)</f>
        <v>7</v>
      </c>
      <c r="AJ83" s="104">
        <f t="shared" ref="AJ83:AJ86" si="25">(AI83/AJ$2)*AJ$1</f>
        <v>26.25</v>
      </c>
      <c r="AK83" s="104">
        <f>IFERROR(INDEX(法人計画貼付!$A:$J,MATCH(コマーシャル!$B83,法人計画貼付!$B:$B,0),MATCH(コマーシャル!AK$17,法人計画貼付!$8:$8)),"")</f>
        <v>10</v>
      </c>
      <c r="AL83" s="104">
        <f>IFERROR(INDEX(法人計画貼付!$A:$J,MATCH(コマーシャル!$B83,法人計画貼付!$B:$B,0),MATCH(コマーシャル!AL$17,法人計画貼付!$8:$8)),"")</f>
        <v>10</v>
      </c>
      <c r="AM83" s="104">
        <f>IFERROR(INDEX(法人計画貼付!$A:$J,MATCH(コマーシャル!$B83,法人計画貼付!$B:$B,0),MATCH(コマーシャル!AM$17,法人計画貼付!$8:$8)),"")</f>
        <v>10</v>
      </c>
      <c r="AN83" s="104">
        <f>IFERROR(INDEX(法人計画貼付!$A:$J,MATCH(コマーシャル!$B83,法人計画貼付!$B:$B,0),MATCH(コマーシャル!AN$17,法人計画貼付!$8:$8)),"")</f>
        <v>10</v>
      </c>
      <c r="AO83" s="104">
        <f>IFERROR(INDEX(法人計画貼付!$A:$J,MATCH(コマーシャル!$B83,法人計画貼付!$B:$B,0),MATCH(コマーシャル!AO$17,法人計画貼付!$8:$8)),"")</f>
        <v>10</v>
      </c>
      <c r="AP83" s="104">
        <f>IFERROR(INDEX(法人計画貼付!$A:$J,MATCH(コマーシャル!$B83,法人計画貼付!$B:$B,0),MATCH(コマーシャル!AP$17,法人計画貼付!$8:$8)),"")</f>
        <v>10</v>
      </c>
      <c r="AQ83" s="104">
        <f>IFERROR(INDEX(法人計画貼付!$A:$J,MATCH(コマーシャル!$B83,法人計画貼付!$B:$B,0),MATCH(コマーシャル!AQ$17,法人計画貼付!$8:$8)),"")</f>
        <v>10</v>
      </c>
      <c r="AR83"/>
    </row>
    <row r="84" spans="1:44" outlineLevel="1">
      <c r="A84" s="18" t="str">
        <f>IFERROR(IF(MATCH($B84,全体!G:G,0),"Y"),"-")</f>
        <v>Y</v>
      </c>
      <c r="B84" s="8" t="s">
        <v>156</v>
      </c>
      <c r="C84" s="41"/>
      <c r="D84" s="106"/>
      <c r="E84" s="106"/>
      <c r="F84" s="106"/>
      <c r="G84" s="106"/>
      <c r="H84" s="106"/>
      <c r="I84" s="47">
        <v>0</v>
      </c>
      <c r="J84" s="47">
        <v>267</v>
      </c>
      <c r="K84" s="47">
        <v>461</v>
      </c>
      <c r="L84" s="47">
        <v>207</v>
      </c>
      <c r="M84" s="47">
        <v>190</v>
      </c>
      <c r="N84" s="47">
        <v>287</v>
      </c>
      <c r="O84" s="47">
        <v>72</v>
      </c>
      <c r="P84" s="47">
        <v>63</v>
      </c>
      <c r="Q84" s="47">
        <v>139</v>
      </c>
      <c r="R84" s="47">
        <v>110</v>
      </c>
      <c r="S84" s="47">
        <v>0</v>
      </c>
      <c r="T84" s="47">
        <v>0</v>
      </c>
      <c r="U84" s="47">
        <v>141</v>
      </c>
      <c r="V84" s="47">
        <v>162</v>
      </c>
      <c r="W84" s="47">
        <v>235</v>
      </c>
      <c r="X84" s="47">
        <v>106</v>
      </c>
      <c r="Y84" s="47">
        <v>66</v>
      </c>
      <c r="Z84" s="47">
        <v>106</v>
      </c>
      <c r="AA84" s="47">
        <v>125</v>
      </c>
      <c r="AB84" s="47">
        <v>114</v>
      </c>
      <c r="AC84" s="47">
        <v>94</v>
      </c>
      <c r="AD84" s="47"/>
      <c r="AE84" s="47"/>
      <c r="AF84" s="47">
        <v>35</v>
      </c>
      <c r="AG84" s="47"/>
      <c r="AH84" s="47">
        <v>41.782608695652172</v>
      </c>
      <c r="AI84" s="47">
        <f>SUMIF(結果貼付!F:F,コマーシャル!B84,結果貼付!I:I)</f>
        <v>0</v>
      </c>
      <c r="AJ84" s="104">
        <f t="shared" si="25"/>
        <v>0</v>
      </c>
      <c r="AK84" s="233">
        <f>IFERROR(INDEX(法人計画貼付!$A:$J,MATCH(コマーシャル!$B84,法人計画貼付!$B:$B,0),MATCH(コマーシャル!AK$17,法人計画貼付!$8:$8)),"")</f>
        <v>10</v>
      </c>
      <c r="AL84" s="233">
        <f>IFERROR(INDEX(法人計画貼付!$A:$J,MATCH(コマーシャル!$B84,法人計画貼付!$B:$B,0),MATCH(コマーシャル!AL$17,法人計画貼付!$8:$8)),"")</f>
        <v>10</v>
      </c>
      <c r="AM84" s="233">
        <f>IFERROR(INDEX(法人計画貼付!$A:$J,MATCH(コマーシャル!$B84,法人計画貼付!$B:$B,0),MATCH(コマーシャル!AM$17,法人計画貼付!$8:$8)),"")</f>
        <v>10</v>
      </c>
      <c r="AN84" s="233">
        <f>IFERROR(INDEX(法人計画貼付!$A:$J,MATCH(コマーシャル!$B84,法人計画貼付!$B:$B,0),MATCH(コマーシャル!AN$17,法人計画貼付!$8:$8)),"")</f>
        <v>10</v>
      </c>
      <c r="AO84" s="233">
        <f>IFERROR(INDEX(法人計画貼付!$A:$J,MATCH(コマーシャル!$B84,法人計画貼付!$B:$B,0),MATCH(コマーシャル!AO$17,法人計画貼付!$8:$8)),"")</f>
        <v>10</v>
      </c>
      <c r="AP84" s="233">
        <f>IFERROR(INDEX(法人計画貼付!$A:$J,MATCH(コマーシャル!$B84,法人計画貼付!$B:$B,0),MATCH(コマーシャル!AP$17,法人計画貼付!$8:$8)),"")</f>
        <v>10</v>
      </c>
      <c r="AQ84" s="233">
        <f>IFERROR(INDEX(法人計画貼付!$A:$J,MATCH(コマーシャル!$B84,法人計画貼付!$B:$B,0),MATCH(コマーシャル!AQ$17,法人計画貼付!$8:$8)),"")</f>
        <v>10</v>
      </c>
      <c r="AR84"/>
    </row>
    <row r="85" spans="1:44" outlineLevel="1">
      <c r="A85" s="18" t="str">
        <f>IFERROR(IF(MATCH($B85,全体!G:G,0),"Y"),"-")</f>
        <v>Y</v>
      </c>
      <c r="B85" s="8" t="s">
        <v>159</v>
      </c>
      <c r="C85" s="41"/>
      <c r="D85" s="106"/>
      <c r="E85" s="106"/>
      <c r="F85" s="106"/>
      <c r="G85" s="106"/>
      <c r="H85" s="106"/>
      <c r="I85" s="47">
        <v>0</v>
      </c>
      <c r="J85" s="47">
        <v>0</v>
      </c>
      <c r="K85" s="47">
        <v>0</v>
      </c>
      <c r="L85" s="47">
        <v>0</v>
      </c>
      <c r="M85" s="47">
        <v>0</v>
      </c>
      <c r="N85" s="47">
        <v>0</v>
      </c>
      <c r="O85" s="47">
        <v>0</v>
      </c>
      <c r="P85" s="47">
        <v>0</v>
      </c>
      <c r="Q85" s="47">
        <v>0</v>
      </c>
      <c r="R85" s="47">
        <v>56</v>
      </c>
      <c r="S85" s="47">
        <v>0</v>
      </c>
      <c r="T85" s="47">
        <v>0</v>
      </c>
      <c r="U85" s="47">
        <v>205</v>
      </c>
      <c r="V85" s="47">
        <v>338</v>
      </c>
      <c r="W85" s="47">
        <v>381</v>
      </c>
      <c r="X85" s="47">
        <v>63</v>
      </c>
      <c r="Y85" s="47">
        <v>68</v>
      </c>
      <c r="Z85" s="47">
        <v>118</v>
      </c>
      <c r="AA85" s="47">
        <v>106</v>
      </c>
      <c r="AB85" s="47">
        <v>190</v>
      </c>
      <c r="AC85" s="47">
        <v>77</v>
      </c>
      <c r="AD85" s="47"/>
      <c r="AE85" s="47"/>
      <c r="AF85" s="47">
        <v>22</v>
      </c>
      <c r="AG85" s="47"/>
      <c r="AH85" s="47">
        <v>107.82608695652173</v>
      </c>
      <c r="AI85" s="47">
        <f>SUMIF(結果貼付!F:F,コマーシャル!B85,結果貼付!I:I)</f>
        <v>2</v>
      </c>
      <c r="AJ85" s="47">
        <f t="shared" si="25"/>
        <v>7.5</v>
      </c>
      <c r="AK85" s="47">
        <f>IFERROR(INDEX(法人計画貼付!$A:$J,MATCH(コマーシャル!$B85,法人計画貼付!$B:$B,0),MATCH(コマーシャル!AK$17,法人計画貼付!$8:$8)),"")</f>
        <v>0</v>
      </c>
      <c r="AL85" s="47">
        <f>IFERROR(INDEX(法人計画貼付!$A:$J,MATCH(コマーシャル!$B85,法人計画貼付!$B:$B,0),MATCH(コマーシャル!AL$17,法人計画貼付!$8:$8)),"")</f>
        <v>0</v>
      </c>
      <c r="AM85" s="47">
        <f>IFERROR(INDEX(法人計画貼付!$A:$J,MATCH(コマーシャル!$B85,法人計画貼付!$B:$B,0),MATCH(コマーシャル!AM$17,法人計画貼付!$8:$8)),"")</f>
        <v>0</v>
      </c>
      <c r="AN85" s="47">
        <f>IFERROR(INDEX(法人計画貼付!$A:$J,MATCH(コマーシャル!$B85,法人計画貼付!$B:$B,0),MATCH(コマーシャル!AN$17,法人計画貼付!$8:$8)),"")</f>
        <v>0</v>
      </c>
      <c r="AO85" s="47">
        <f>IFERROR(INDEX(法人計画貼付!$A:$J,MATCH(コマーシャル!$B85,法人計画貼付!$B:$B,0),MATCH(コマーシャル!AO$17,法人計画貼付!$8:$8)),"")</f>
        <v>0</v>
      </c>
      <c r="AP85" s="47">
        <f>IFERROR(INDEX(法人計画貼付!$A:$J,MATCH(コマーシャル!$B85,法人計画貼付!$B:$B,0),MATCH(コマーシャル!AP$17,法人計画貼付!$8:$8)),"")</f>
        <v>0</v>
      </c>
      <c r="AQ85" s="47">
        <f>IFERROR(INDEX(法人計画貼付!$A:$J,MATCH(コマーシャル!$B85,法人計画貼付!$B:$B,0),MATCH(コマーシャル!AQ$17,法人計画貼付!$8:$8)),"")</f>
        <v>0</v>
      </c>
      <c r="AR85"/>
    </row>
    <row r="86" spans="1:44" outlineLevel="1">
      <c r="A86" s="18" t="str">
        <f>IFERROR(IF(MATCH($B86,全体!G:G,0),"Y"),"-")</f>
        <v>Y</v>
      </c>
      <c r="B86" s="8" t="s">
        <v>160</v>
      </c>
      <c r="C86" s="41"/>
      <c r="D86" s="106"/>
      <c r="E86" s="106"/>
      <c r="F86" s="106"/>
      <c r="G86" s="106"/>
      <c r="H86" s="106"/>
      <c r="I86" s="47">
        <v>0</v>
      </c>
      <c r="J86" s="47">
        <v>0</v>
      </c>
      <c r="K86" s="47">
        <v>0</v>
      </c>
      <c r="L86" s="47">
        <v>0</v>
      </c>
      <c r="M86" s="47">
        <v>0</v>
      </c>
      <c r="N86" s="47">
        <v>0</v>
      </c>
      <c r="O86" s="47">
        <v>0</v>
      </c>
      <c r="P86" s="47">
        <v>0</v>
      </c>
      <c r="Q86" s="47">
        <v>0</v>
      </c>
      <c r="R86" s="47">
        <v>208</v>
      </c>
      <c r="S86" s="47">
        <v>0</v>
      </c>
      <c r="T86" s="47">
        <v>0</v>
      </c>
      <c r="U86" s="47">
        <v>392</v>
      </c>
      <c r="V86" s="47">
        <v>609</v>
      </c>
      <c r="W86" s="47">
        <v>496</v>
      </c>
      <c r="X86" s="47">
        <v>817</v>
      </c>
      <c r="Y86" s="47">
        <v>2091</v>
      </c>
      <c r="Z86" s="47">
        <v>494</v>
      </c>
      <c r="AA86" s="47">
        <v>2744</v>
      </c>
      <c r="AB86" s="47">
        <v>778</v>
      </c>
      <c r="AC86" s="47">
        <v>566</v>
      </c>
      <c r="AD86" s="47"/>
      <c r="AE86" s="47"/>
      <c r="AF86" s="47">
        <v>177</v>
      </c>
      <c r="AG86" s="47"/>
      <c r="AH86" s="47">
        <v>51.217391304347828</v>
      </c>
      <c r="AI86" s="47">
        <f>SUMIF(結果貼付!F:F,コマーシャル!B86,結果貼付!I:I)</f>
        <v>25</v>
      </c>
      <c r="AJ86" s="47">
        <f t="shared" si="25"/>
        <v>93.75</v>
      </c>
      <c r="AK86" s="47">
        <f>IFERROR(INDEX(法人計画貼付!$A:$J,MATCH(コマーシャル!$B86,法人計画貼付!$B:$B,0),MATCH(コマーシャル!AK$17,法人計画貼付!$8:$8)),"")</f>
        <v>115</v>
      </c>
      <c r="AL86" s="47">
        <f>IFERROR(INDEX(法人計画貼付!$A:$J,MATCH(コマーシャル!$B86,法人計画貼付!$B:$B,0),MATCH(コマーシャル!AL$17,法人計画貼付!$8:$8)),"")</f>
        <v>0</v>
      </c>
      <c r="AM86" s="47">
        <f>IFERROR(INDEX(法人計画貼付!$A:$J,MATCH(コマーシャル!$B86,法人計画貼付!$B:$B,0),MATCH(コマーシャル!AM$17,法人計画貼付!$8:$8)),"")</f>
        <v>0</v>
      </c>
      <c r="AN86" s="47">
        <f>IFERROR(INDEX(法人計画貼付!$A:$J,MATCH(コマーシャル!$B86,法人計画貼付!$B:$B,0),MATCH(コマーシャル!AN$17,法人計画貼付!$8:$8)),"")</f>
        <v>0</v>
      </c>
      <c r="AO86" s="47">
        <f>IFERROR(INDEX(法人計画貼付!$A:$J,MATCH(コマーシャル!$B86,法人計画貼付!$B:$B,0),MATCH(コマーシャル!AO$17,法人計画貼付!$8:$8)),"")</f>
        <v>0</v>
      </c>
      <c r="AP86" s="47">
        <f>IFERROR(INDEX(法人計画貼付!$A:$J,MATCH(コマーシャル!$B86,法人計画貼付!$B:$B,0),MATCH(コマーシャル!AP$17,法人計画貼付!$8:$8)),"")</f>
        <v>0</v>
      </c>
      <c r="AQ86" s="47">
        <f>IFERROR(INDEX(法人計画貼付!$A:$J,MATCH(コマーシャル!$B86,法人計画貼付!$B:$B,0),MATCH(コマーシャル!AQ$17,法人計画貼付!$8:$8)),"")</f>
        <v>0</v>
      </c>
      <c r="AR86"/>
    </row>
    <row r="87" spans="1:44" outlineLevel="1">
      <c r="A87" s="18" t="str">
        <f>IFERROR(IF(MATCH($B87,全体!G:G,0),"Y"),"-")</f>
        <v>Y</v>
      </c>
      <c r="B87" s="8" t="s">
        <v>161</v>
      </c>
      <c r="C87" s="41"/>
      <c r="D87" s="106"/>
      <c r="E87" s="106"/>
      <c r="F87" s="106"/>
      <c r="G87" s="106"/>
      <c r="H87" s="106"/>
      <c r="I87" s="47">
        <v>0</v>
      </c>
      <c r="J87" s="47">
        <v>0</v>
      </c>
      <c r="K87" s="47">
        <v>0</v>
      </c>
      <c r="L87" s="47">
        <v>0</v>
      </c>
      <c r="M87" s="47">
        <v>0</v>
      </c>
      <c r="N87" s="47">
        <v>0</v>
      </c>
      <c r="O87" s="47">
        <v>0</v>
      </c>
      <c r="P87" s="47">
        <v>0</v>
      </c>
      <c r="Q87" s="47">
        <v>0</v>
      </c>
      <c r="R87" s="47">
        <v>12</v>
      </c>
      <c r="S87" s="47">
        <v>0</v>
      </c>
      <c r="T87" s="47">
        <v>0</v>
      </c>
      <c r="U87" s="47">
        <v>12</v>
      </c>
      <c r="V87" s="47">
        <v>11</v>
      </c>
      <c r="W87" s="47">
        <v>81</v>
      </c>
      <c r="X87" s="47">
        <v>20</v>
      </c>
      <c r="Y87" s="47">
        <v>5</v>
      </c>
      <c r="Z87" s="47">
        <v>10</v>
      </c>
      <c r="AA87" s="47">
        <v>18</v>
      </c>
      <c r="AB87" s="47">
        <v>7</v>
      </c>
      <c r="AC87" s="47">
        <v>94</v>
      </c>
      <c r="AD87" s="47"/>
      <c r="AE87" s="47"/>
      <c r="AF87" s="47">
        <v>1</v>
      </c>
      <c r="AG87" s="47"/>
      <c r="AH87" s="47">
        <v>0</v>
      </c>
      <c r="AI87" s="47">
        <f>SUMIF(結果貼付!F:F,コマーシャル!B87,結果貼付!I:I)</f>
        <v>0</v>
      </c>
      <c r="AJ87" s="47">
        <f t="shared" si="23"/>
        <v>0</v>
      </c>
      <c r="AK87" s="47">
        <f>IFERROR(INDEX(法人計画貼付!$A:$J,MATCH(コマーシャル!$B87,法人計画貼付!$B:$B,0),MATCH(コマーシャル!AK$17,法人計画貼付!$8:$8)),"")</f>
        <v>0</v>
      </c>
      <c r="AL87" s="47">
        <f>IFERROR(INDEX(法人計画貼付!$A:$J,MATCH(コマーシャル!$B87,法人計画貼付!$B:$B,0),MATCH(コマーシャル!AL$17,法人計画貼付!$8:$8)),"")</f>
        <v>0</v>
      </c>
      <c r="AM87" s="47">
        <f>IFERROR(INDEX(法人計画貼付!$A:$J,MATCH(コマーシャル!$B87,法人計画貼付!$B:$B,0),MATCH(コマーシャル!AM$17,法人計画貼付!$8:$8)),"")</f>
        <v>0</v>
      </c>
      <c r="AN87" s="47">
        <f>IFERROR(INDEX(法人計画貼付!$A:$J,MATCH(コマーシャル!$B87,法人計画貼付!$B:$B,0),MATCH(コマーシャル!AN$17,法人計画貼付!$8:$8)),"")</f>
        <v>0</v>
      </c>
      <c r="AO87" s="47">
        <f>IFERROR(INDEX(法人計画貼付!$A:$J,MATCH(コマーシャル!$B87,法人計画貼付!$B:$B,0),MATCH(コマーシャル!AO$17,法人計画貼付!$8:$8)),"")</f>
        <v>0</v>
      </c>
      <c r="AP87" s="47">
        <f>IFERROR(INDEX(法人計画貼付!$A:$J,MATCH(コマーシャル!$B87,法人計画貼付!$B:$B,0),MATCH(コマーシャル!AP$17,法人計画貼付!$8:$8)),"")</f>
        <v>0</v>
      </c>
      <c r="AQ87" s="47">
        <f>IFERROR(INDEX(法人計画貼付!$A:$J,MATCH(コマーシャル!$B87,法人計画貼付!$B:$B,0),MATCH(コマーシャル!AQ$17,法人計画貼付!$8:$8)),"")</f>
        <v>0</v>
      </c>
      <c r="AR87"/>
    </row>
    <row r="88" spans="1:44" outlineLevel="1">
      <c r="A88" s="18" t="str">
        <f>IFERROR(IF(MATCH($B88,全体!G:G,0),"Y"),"-")</f>
        <v>Y</v>
      </c>
      <c r="B88" s="3" t="s">
        <v>392</v>
      </c>
      <c r="C88" s="41"/>
      <c r="D88" s="47">
        <v>164</v>
      </c>
      <c r="E88" s="47">
        <v>145</v>
      </c>
      <c r="F88" s="47">
        <v>201</v>
      </c>
      <c r="G88" s="47">
        <v>104</v>
      </c>
      <c r="H88" s="47">
        <v>142</v>
      </c>
      <c r="I88" s="47">
        <v>290</v>
      </c>
      <c r="J88" s="47">
        <v>224</v>
      </c>
      <c r="K88" s="47">
        <v>355</v>
      </c>
      <c r="L88" s="47">
        <v>335</v>
      </c>
      <c r="M88" s="47">
        <v>75</v>
      </c>
      <c r="N88" s="47">
        <v>209</v>
      </c>
      <c r="O88" s="47">
        <v>362</v>
      </c>
      <c r="P88" s="47">
        <v>244</v>
      </c>
      <c r="Q88" s="47">
        <v>214</v>
      </c>
      <c r="R88" s="47">
        <v>441</v>
      </c>
      <c r="S88" s="47">
        <v>36</v>
      </c>
      <c r="T88" s="47">
        <v>66</v>
      </c>
      <c r="U88" s="47">
        <v>391</v>
      </c>
      <c r="V88" s="47">
        <v>229</v>
      </c>
      <c r="W88" s="47">
        <v>835</v>
      </c>
      <c r="X88" s="47">
        <v>322</v>
      </c>
      <c r="Y88" s="47">
        <v>250</v>
      </c>
      <c r="Z88" s="47">
        <v>364</v>
      </c>
      <c r="AA88" s="47">
        <v>747</v>
      </c>
      <c r="AB88" s="47">
        <v>326</v>
      </c>
      <c r="AC88" s="47">
        <v>311</v>
      </c>
      <c r="AD88" s="47"/>
      <c r="AE88" s="47"/>
      <c r="AF88" s="47">
        <v>124</v>
      </c>
      <c r="AG88" s="47"/>
      <c r="AH88" s="47">
        <v>297.86956521739125</v>
      </c>
      <c r="AI88" s="47">
        <f>SUMIF(結果貼付!F:F,コマーシャル!B88,結果貼付!I:I)</f>
        <v>4</v>
      </c>
      <c r="AJ88" s="47">
        <f t="shared" si="23"/>
        <v>15</v>
      </c>
      <c r="AK88" s="47">
        <f>IFERROR(INDEX(法人計画貼付!$A:$J,MATCH(コマーシャル!$B88,法人計画貼付!$B:$B,0),MATCH(コマーシャル!AK$17,法人計画貼付!$8:$8)),"")</f>
        <v>0</v>
      </c>
      <c r="AL88" s="47">
        <f>IFERROR(INDEX(法人計画貼付!$A:$J,MATCH(コマーシャル!$B88,法人計画貼付!$B:$B,0),MATCH(コマーシャル!AL$17,法人計画貼付!$8:$8)),"")</f>
        <v>0</v>
      </c>
      <c r="AM88" s="47">
        <f>IFERROR(INDEX(法人計画貼付!$A:$J,MATCH(コマーシャル!$B88,法人計画貼付!$B:$B,0),MATCH(コマーシャル!AM$17,法人計画貼付!$8:$8)),"")</f>
        <v>0</v>
      </c>
      <c r="AN88" s="47">
        <f>IFERROR(INDEX(法人計画貼付!$A:$J,MATCH(コマーシャル!$B88,法人計画貼付!$B:$B,0),MATCH(コマーシャル!AN$17,法人計画貼付!$8:$8)),"")</f>
        <v>0</v>
      </c>
      <c r="AO88" s="47">
        <f>IFERROR(INDEX(法人計画貼付!$A:$J,MATCH(コマーシャル!$B88,法人計画貼付!$B:$B,0),MATCH(コマーシャル!AO$17,法人計画貼付!$8:$8)),"")</f>
        <v>0</v>
      </c>
      <c r="AP88" s="47">
        <f>IFERROR(INDEX(法人計画貼付!$A:$J,MATCH(コマーシャル!$B88,法人計画貼付!$B:$B,0),MATCH(コマーシャル!AP$17,法人計画貼付!$8:$8)),"")</f>
        <v>0</v>
      </c>
      <c r="AQ88" s="47">
        <f>IFERROR(INDEX(法人計画貼付!$A:$J,MATCH(コマーシャル!$B88,法人計画貼付!$B:$B,0),MATCH(コマーシャル!AQ$17,法人計画貼付!$8:$8)),"")</f>
        <v>0</v>
      </c>
      <c r="AR88"/>
    </row>
    <row r="89" spans="1:44" ht="19.5" outlineLevel="1" thickBot="1">
      <c r="A89" s="18" t="str">
        <f>IFERROR(IF(MATCH($B89,全体!G:G,0),"Y"),"-")</f>
        <v>Y</v>
      </c>
      <c r="B89" s="83" t="s">
        <v>163</v>
      </c>
      <c r="C89" s="79"/>
      <c r="D89" s="107">
        <v>0</v>
      </c>
      <c r="E89" s="107">
        <v>0</v>
      </c>
      <c r="F89" s="107">
        <v>0</v>
      </c>
      <c r="G89" s="107">
        <v>1</v>
      </c>
      <c r="H89" s="107">
        <v>0</v>
      </c>
      <c r="I89" s="107">
        <v>21</v>
      </c>
      <c r="J89" s="107">
        <v>2</v>
      </c>
      <c r="K89" s="107">
        <v>0</v>
      </c>
      <c r="L89" s="107">
        <v>6</v>
      </c>
      <c r="M89" s="107">
        <v>21</v>
      </c>
      <c r="N89" s="107">
        <v>0</v>
      </c>
      <c r="O89" s="107">
        <v>1</v>
      </c>
      <c r="P89" s="107">
        <v>0</v>
      </c>
      <c r="Q89" s="107">
        <v>5</v>
      </c>
      <c r="R89" s="107">
        <v>0</v>
      </c>
      <c r="S89" s="107">
        <v>0</v>
      </c>
      <c r="T89" s="107">
        <v>0</v>
      </c>
      <c r="U89" s="107">
        <v>17</v>
      </c>
      <c r="V89" s="107">
        <v>4</v>
      </c>
      <c r="W89" s="107">
        <v>4</v>
      </c>
      <c r="X89" s="107">
        <v>7</v>
      </c>
      <c r="Y89" s="107">
        <v>30</v>
      </c>
      <c r="Z89" s="107">
        <v>17</v>
      </c>
      <c r="AA89" s="107">
        <v>7</v>
      </c>
      <c r="AB89" s="107">
        <v>2</v>
      </c>
      <c r="AC89" s="107">
        <v>4</v>
      </c>
      <c r="AD89" s="107"/>
      <c r="AE89" s="107"/>
      <c r="AF89" s="107">
        <v>2</v>
      </c>
      <c r="AG89" s="107"/>
      <c r="AH89" s="107">
        <v>0</v>
      </c>
      <c r="AI89" s="47">
        <f>SUMIF(結果貼付!F:F,コマーシャル!B89,結果貼付!I:I)</f>
        <v>0</v>
      </c>
      <c r="AJ89" s="107">
        <f t="shared" si="23"/>
        <v>0</v>
      </c>
      <c r="AK89" s="107">
        <f>IFERROR(INDEX(法人計画貼付!$A:$J,MATCH(コマーシャル!$B89,法人計画貼付!$B:$B,0),MATCH(コマーシャル!AK$17,法人計画貼付!$8:$8)),"")</f>
        <v>0</v>
      </c>
      <c r="AL89" s="107">
        <f>IFERROR(INDEX(法人計画貼付!$A:$J,MATCH(コマーシャル!$B89,法人計画貼付!$B:$B,0),MATCH(コマーシャル!AL$17,法人計画貼付!$8:$8)),"")</f>
        <v>0</v>
      </c>
      <c r="AM89" s="107">
        <f>IFERROR(INDEX(法人計画貼付!$A:$J,MATCH(コマーシャル!$B89,法人計画貼付!$B:$B,0),MATCH(コマーシャル!AM$17,法人計画貼付!$8:$8)),"")</f>
        <v>0</v>
      </c>
      <c r="AN89" s="107">
        <f>IFERROR(INDEX(法人計画貼付!$A:$J,MATCH(コマーシャル!$B89,法人計画貼付!$B:$B,0),MATCH(コマーシャル!AN$17,法人計画貼付!$8:$8)),"")</f>
        <v>0</v>
      </c>
      <c r="AO89" s="107">
        <f>IFERROR(INDEX(法人計画貼付!$A:$J,MATCH(コマーシャル!$B89,法人計画貼付!$B:$B,0),MATCH(コマーシャル!AO$17,法人計画貼付!$8:$8)),"")</f>
        <v>0</v>
      </c>
      <c r="AP89" s="107">
        <f>IFERROR(INDEX(法人計画貼付!$A:$J,MATCH(コマーシャル!$B89,法人計画貼付!$B:$B,0),MATCH(コマーシャル!AP$17,法人計画貼付!$8:$8)),"")</f>
        <v>0</v>
      </c>
      <c r="AQ89" s="107">
        <f>IFERROR(INDEX(法人計画貼付!$A:$J,MATCH(コマーシャル!$B89,法人計画貼付!$B:$B,0),MATCH(コマーシャル!AQ$17,法人計画貼付!$8:$8)),"")</f>
        <v>0</v>
      </c>
      <c r="AR89"/>
    </row>
    <row r="90" spans="1:44" ht="19.5" thickTop="1">
      <c r="A90" s="55"/>
      <c r="B90" s="5" t="s">
        <v>164</v>
      </c>
      <c r="C90" s="53"/>
      <c r="D90" s="104">
        <f>SUM(D68:D89)</f>
        <v>164</v>
      </c>
      <c r="E90" s="104">
        <f>SUM(E68:E89)</f>
        <v>145</v>
      </c>
      <c r="F90" s="104">
        <f>SUM(F68:F89)</f>
        <v>201</v>
      </c>
      <c r="G90" s="104">
        <f>SUM(G68:G89)</f>
        <v>105</v>
      </c>
      <c r="H90" s="104">
        <f>SUM(H68:H89)</f>
        <v>142</v>
      </c>
      <c r="I90" s="104">
        <v>1028</v>
      </c>
      <c r="J90" s="104">
        <v>1531</v>
      </c>
      <c r="K90" s="104">
        <v>2035</v>
      </c>
      <c r="L90" s="104">
        <v>1406</v>
      </c>
      <c r="M90" s="104">
        <v>1827</v>
      </c>
      <c r="N90" s="104">
        <v>823</v>
      </c>
      <c r="O90" s="104">
        <v>1053</v>
      </c>
      <c r="P90" s="104">
        <v>634</v>
      </c>
      <c r="Q90" s="104">
        <v>877</v>
      </c>
      <c r="R90" s="104">
        <v>1486</v>
      </c>
      <c r="S90" s="104">
        <v>1028</v>
      </c>
      <c r="T90" s="104">
        <v>950</v>
      </c>
      <c r="U90" s="104">
        <v>2068</v>
      </c>
      <c r="V90" s="104">
        <v>2213</v>
      </c>
      <c r="W90" s="104">
        <v>4419</v>
      </c>
      <c r="X90" s="104">
        <v>2022</v>
      </c>
      <c r="Y90" s="104">
        <v>3004</v>
      </c>
      <c r="Z90" s="104">
        <v>1827</v>
      </c>
      <c r="AA90" s="104">
        <v>5168</v>
      </c>
      <c r="AB90" s="104">
        <v>1898</v>
      </c>
      <c r="AC90" s="104">
        <v>1795</v>
      </c>
      <c r="AD90" s="104"/>
      <c r="AE90" s="104"/>
      <c r="AF90" s="104">
        <v>1113</v>
      </c>
      <c r="AG90" s="104"/>
      <c r="AH90" s="104">
        <f t="shared" ref="AH90:AP90" si="26">SUM(AH65:AH89)</f>
        <v>1590.4347826086957</v>
      </c>
      <c r="AI90" s="104">
        <f t="shared" si="26"/>
        <v>215</v>
      </c>
      <c r="AJ90" s="104">
        <f t="shared" si="26"/>
        <v>806.25</v>
      </c>
      <c r="AK90" s="104">
        <f t="shared" si="26"/>
        <v>1654</v>
      </c>
      <c r="AL90" s="104">
        <f t="shared" si="26"/>
        <v>548</v>
      </c>
      <c r="AM90" s="104">
        <f t="shared" si="26"/>
        <v>538</v>
      </c>
      <c r="AN90" s="104">
        <f t="shared" si="26"/>
        <v>538</v>
      </c>
      <c r="AO90" s="104">
        <f t="shared" si="26"/>
        <v>608</v>
      </c>
      <c r="AP90" s="104">
        <f t="shared" si="26"/>
        <v>608</v>
      </c>
      <c r="AQ90" s="104">
        <f t="shared" ref="AQ90" si="27">SUM(AQ65:AQ89)</f>
        <v>608</v>
      </c>
      <c r="AR90"/>
    </row>
    <row r="91" spans="1:44">
      <c r="A91" s="55"/>
      <c r="AR91"/>
    </row>
    <row r="92" spans="1:44">
      <c r="A92" s="18" t="str">
        <f>IFERROR(IF(MATCH($B92,全体!G:G,0),"Y"),"-")</f>
        <v>Y</v>
      </c>
      <c r="B92" s="8" t="s">
        <v>458</v>
      </c>
      <c r="C92" s="41"/>
      <c r="D92" s="47">
        <v>0</v>
      </c>
      <c r="E92" s="47">
        <v>0</v>
      </c>
      <c r="F92" s="47">
        <v>0</v>
      </c>
      <c r="G92" s="47">
        <v>0</v>
      </c>
      <c r="H92" s="47">
        <v>0</v>
      </c>
      <c r="I92" s="47">
        <v>0</v>
      </c>
      <c r="J92" s="47">
        <v>0</v>
      </c>
      <c r="K92" s="47">
        <v>0</v>
      </c>
      <c r="L92" s="47">
        <v>0</v>
      </c>
      <c r="M92" s="47">
        <v>0</v>
      </c>
      <c r="N92" s="47">
        <v>0</v>
      </c>
      <c r="O92" s="47">
        <v>0</v>
      </c>
      <c r="P92" s="47">
        <v>0</v>
      </c>
      <c r="Q92" s="47">
        <v>0</v>
      </c>
      <c r="R92" s="47">
        <v>4</v>
      </c>
      <c r="S92" s="47">
        <v>0</v>
      </c>
      <c r="T92" s="47">
        <v>1</v>
      </c>
      <c r="U92" s="47">
        <v>0</v>
      </c>
      <c r="V92" s="47">
        <v>7</v>
      </c>
      <c r="W92" s="47">
        <v>55</v>
      </c>
      <c r="X92" s="47">
        <v>2</v>
      </c>
      <c r="Y92" s="47">
        <v>1</v>
      </c>
      <c r="Z92" s="47">
        <v>4</v>
      </c>
      <c r="AA92" s="47">
        <v>1</v>
      </c>
      <c r="AB92" s="47">
        <v>0</v>
      </c>
      <c r="AC92" s="47">
        <v>0</v>
      </c>
      <c r="AD92" s="47"/>
      <c r="AE92" s="47"/>
      <c r="AF92" s="47">
        <v>7</v>
      </c>
      <c r="AG92" s="47"/>
      <c r="AH92" s="47">
        <v>5.3913043478260869</v>
      </c>
      <c r="AI92" s="47">
        <f>SUMIF(結果貼付!F:F,コマーシャル!B92,結果貼付!I:I)</f>
        <v>4</v>
      </c>
      <c r="AJ92" s="47">
        <f t="shared" ref="AJ92:AJ94" si="28">(AI92/AJ$2)*AJ$1</f>
        <v>15</v>
      </c>
      <c r="AK92" s="47">
        <f>IFERROR(INDEX(法人計画貼付!$A:$J,MATCH(コマーシャル!$B92,法人計画貼付!$B:$B,0),MATCH(コマーシャル!AK$17,法人計画貼付!$8:$8)),"")</f>
        <v>5</v>
      </c>
      <c r="AL92" s="47">
        <f>IFERROR(INDEX(法人計画貼付!$A:$J,MATCH(コマーシャル!$B92,法人計画貼付!$B:$B,0),MATCH(コマーシャル!AL$17,法人計画貼付!$8:$8)),"")</f>
        <v>5</v>
      </c>
      <c r="AM92" s="47">
        <f>IFERROR(INDEX(法人計画貼付!$A:$J,MATCH(コマーシャル!$B92,法人計画貼付!$B:$B,0),MATCH(コマーシャル!AM$17,法人計画貼付!$8:$8)),"")</f>
        <v>5</v>
      </c>
      <c r="AN92" s="47">
        <f>IFERROR(INDEX(法人計画貼付!$A:$J,MATCH(コマーシャル!$B92,法人計画貼付!$B:$B,0),MATCH(コマーシャル!AN$17,法人計画貼付!$8:$8)),"")</f>
        <v>5</v>
      </c>
      <c r="AO92" s="47">
        <f>IFERROR(INDEX(法人計画貼付!$A:$J,MATCH(コマーシャル!$B92,法人計画貼付!$B:$B,0),MATCH(コマーシャル!AO$17,法人計画貼付!$8:$8)),"")</f>
        <v>10</v>
      </c>
      <c r="AP92" s="47">
        <f>IFERROR(INDEX(法人計画貼付!$A:$J,MATCH(コマーシャル!$B92,法人計画貼付!$B:$B,0),MATCH(コマーシャル!AP$17,法人計画貼付!$8:$8)),"")</f>
        <v>10</v>
      </c>
      <c r="AQ92" s="47">
        <f>IFERROR(INDEX(法人計画貼付!$A:$J,MATCH(コマーシャル!$B92,法人計画貼付!$B:$B,0),MATCH(コマーシャル!AQ$17,法人計画貼付!$8:$8)),"")</f>
        <v>10</v>
      </c>
      <c r="AR92"/>
    </row>
    <row r="93" spans="1:44">
      <c r="A93" s="18" t="str">
        <f>IFERROR(IF(MATCH($B93,全体!G:G,0),"Y"),"-")</f>
        <v>Y</v>
      </c>
      <c r="B93" s="8" t="s">
        <v>166</v>
      </c>
      <c r="C93" s="41"/>
      <c r="D93" s="47">
        <v>0</v>
      </c>
      <c r="E93" s="47">
        <v>0</v>
      </c>
      <c r="F93" s="47">
        <v>0</v>
      </c>
      <c r="G93" s="47">
        <v>0</v>
      </c>
      <c r="H93" s="47">
        <v>0</v>
      </c>
      <c r="I93" s="47">
        <v>0</v>
      </c>
      <c r="J93" s="47">
        <v>0</v>
      </c>
      <c r="K93" s="47">
        <v>0</v>
      </c>
      <c r="L93" s="47">
        <v>0</v>
      </c>
      <c r="M93" s="47">
        <v>0</v>
      </c>
      <c r="N93" s="47">
        <v>0</v>
      </c>
      <c r="O93" s="47">
        <v>0</v>
      </c>
      <c r="P93" s="47">
        <v>0</v>
      </c>
      <c r="Q93" s="47">
        <v>0</v>
      </c>
      <c r="R93" s="47">
        <v>4</v>
      </c>
      <c r="S93" s="47">
        <v>0</v>
      </c>
      <c r="T93" s="47">
        <v>1</v>
      </c>
      <c r="U93" s="47">
        <v>0</v>
      </c>
      <c r="V93" s="47">
        <v>7</v>
      </c>
      <c r="W93" s="47">
        <v>55</v>
      </c>
      <c r="X93" s="47">
        <v>2</v>
      </c>
      <c r="Y93" s="47">
        <v>1</v>
      </c>
      <c r="Z93" s="47">
        <v>4</v>
      </c>
      <c r="AA93" s="47">
        <v>1</v>
      </c>
      <c r="AB93" s="47">
        <v>0</v>
      </c>
      <c r="AC93" s="47">
        <v>0</v>
      </c>
      <c r="AD93" s="47"/>
      <c r="AE93" s="47"/>
      <c r="AF93" s="47">
        <v>0</v>
      </c>
      <c r="AG93" s="47"/>
      <c r="AH93" s="47">
        <v>0</v>
      </c>
      <c r="AI93" s="47">
        <f>SUMIF(結果貼付!F:F,コマーシャル!B93,結果貼付!I:I)</f>
        <v>0</v>
      </c>
      <c r="AJ93" s="47">
        <f t="shared" si="28"/>
        <v>0</v>
      </c>
      <c r="AK93" s="47">
        <f>IFERROR(INDEX(法人計画貼付!$A:$J,MATCH(コマーシャル!$B93,法人計画貼付!$B:$B,0),MATCH(コマーシャル!AK$17,法人計画貼付!$8:$8)),"")</f>
        <v>0</v>
      </c>
      <c r="AL93" s="47">
        <f>IFERROR(INDEX(法人計画貼付!$A:$J,MATCH(コマーシャル!$B93,法人計画貼付!$B:$B,0),MATCH(コマーシャル!AL$17,法人計画貼付!$8:$8)),"")</f>
        <v>0</v>
      </c>
      <c r="AM93" s="47">
        <f>IFERROR(INDEX(法人計画貼付!$A:$J,MATCH(コマーシャル!$B93,法人計画貼付!$B:$B,0),MATCH(コマーシャル!AM$17,法人計画貼付!$8:$8)),"")</f>
        <v>0</v>
      </c>
      <c r="AN93" s="47">
        <f>IFERROR(INDEX(法人計画貼付!$A:$J,MATCH(コマーシャル!$B93,法人計画貼付!$B:$B,0),MATCH(コマーシャル!AN$17,法人計画貼付!$8:$8)),"")</f>
        <v>0</v>
      </c>
      <c r="AO93" s="47">
        <f>IFERROR(INDEX(法人計画貼付!$A:$J,MATCH(コマーシャル!$B93,法人計画貼付!$B:$B,0),MATCH(コマーシャル!AO$17,法人計画貼付!$8:$8)),"")</f>
        <v>0</v>
      </c>
      <c r="AP93" s="47">
        <f>IFERROR(INDEX(法人計画貼付!$A:$J,MATCH(コマーシャル!$B93,法人計画貼付!$B:$B,0),MATCH(コマーシャル!AP$17,法人計画貼付!$8:$8)),"")</f>
        <v>0</v>
      </c>
      <c r="AQ93" s="47">
        <f>IFERROR(INDEX(法人計画貼付!$A:$J,MATCH(コマーシャル!$B93,法人計画貼付!$B:$B,0),MATCH(コマーシャル!AQ$17,法人計画貼付!$8:$8)),"")</f>
        <v>0</v>
      </c>
      <c r="AR93"/>
    </row>
    <row r="94" spans="1:44">
      <c r="A94" s="18" t="str">
        <f>IFERROR(IF(MATCH($B94,全体!G:G,0),"Y"),"-")</f>
        <v>Y</v>
      </c>
      <c r="B94" s="8" t="s">
        <v>459</v>
      </c>
      <c r="C94" s="41"/>
      <c r="D94" s="47">
        <v>0</v>
      </c>
      <c r="E94" s="47">
        <v>0</v>
      </c>
      <c r="F94" s="47">
        <v>0</v>
      </c>
      <c r="G94" s="47">
        <v>0</v>
      </c>
      <c r="H94" s="47">
        <v>0</v>
      </c>
      <c r="I94" s="47">
        <v>0</v>
      </c>
      <c r="J94" s="47">
        <v>0</v>
      </c>
      <c r="K94" s="47">
        <v>0</v>
      </c>
      <c r="L94" s="47">
        <v>0</v>
      </c>
      <c r="M94" s="47">
        <v>0</v>
      </c>
      <c r="N94" s="47">
        <v>0</v>
      </c>
      <c r="O94" s="47">
        <v>0</v>
      </c>
      <c r="P94" s="47">
        <v>0</v>
      </c>
      <c r="Q94" s="47">
        <v>0</v>
      </c>
      <c r="R94" s="47">
        <v>4</v>
      </c>
      <c r="S94" s="47">
        <v>0</v>
      </c>
      <c r="T94" s="47">
        <v>1</v>
      </c>
      <c r="U94" s="47">
        <v>0</v>
      </c>
      <c r="V94" s="47">
        <v>7</v>
      </c>
      <c r="W94" s="47">
        <v>55</v>
      </c>
      <c r="X94" s="47">
        <v>2</v>
      </c>
      <c r="Y94" s="47">
        <v>1</v>
      </c>
      <c r="Z94" s="47">
        <v>4</v>
      </c>
      <c r="AA94" s="47">
        <v>1</v>
      </c>
      <c r="AB94" s="47">
        <v>0</v>
      </c>
      <c r="AC94" s="47">
        <v>0</v>
      </c>
      <c r="AD94" s="47"/>
      <c r="AE94" s="47"/>
      <c r="AF94" s="47">
        <v>0</v>
      </c>
      <c r="AG94" s="47"/>
      <c r="AH94" s="47">
        <v>0</v>
      </c>
      <c r="AI94" s="47">
        <f>SUMIF(結果貼付!F:F,コマーシャル!B94,結果貼付!I:I)</f>
        <v>0</v>
      </c>
      <c r="AJ94" s="47">
        <f t="shared" si="28"/>
        <v>0</v>
      </c>
      <c r="AK94" s="47">
        <f>IFERROR(INDEX(法人計画貼付!$A:$J,MATCH(コマーシャル!$B94,法人計画貼付!$B:$B,0),MATCH(コマーシャル!AK$17,法人計画貼付!$8:$8)),"")</f>
        <v>5</v>
      </c>
      <c r="AL94" s="47">
        <f>IFERROR(INDEX(法人計画貼付!$A:$J,MATCH(コマーシャル!$B94,法人計画貼付!$B:$B,0),MATCH(コマーシャル!AL$17,法人計画貼付!$8:$8)),"")</f>
        <v>5</v>
      </c>
      <c r="AM94" s="47">
        <f>IFERROR(INDEX(法人計画貼付!$A:$J,MATCH(コマーシャル!$B94,法人計画貼付!$B:$B,0),MATCH(コマーシャル!AM$17,法人計画貼付!$8:$8)),"")</f>
        <v>5</v>
      </c>
      <c r="AN94" s="47">
        <f>IFERROR(INDEX(法人計画貼付!$A:$J,MATCH(コマーシャル!$B94,法人計画貼付!$B:$B,0),MATCH(コマーシャル!AN$17,法人計画貼付!$8:$8)),"")</f>
        <v>5</v>
      </c>
      <c r="AO94" s="47">
        <f>IFERROR(INDEX(法人計画貼付!$A:$J,MATCH(コマーシャル!$B94,法人計画貼付!$B:$B,0),MATCH(コマーシャル!AO$17,法人計画貼付!$8:$8)),"")</f>
        <v>10</v>
      </c>
      <c r="AP94" s="47">
        <f>IFERROR(INDEX(法人計画貼付!$A:$J,MATCH(コマーシャル!$B94,法人計画貼付!$B:$B,0),MATCH(コマーシャル!AP$17,法人計画貼付!$8:$8)),"")</f>
        <v>10</v>
      </c>
      <c r="AQ94" s="47">
        <f>IFERROR(INDEX(法人計画貼付!$A:$J,MATCH(コマーシャル!$B94,法人計画貼付!$B:$B,0),MATCH(コマーシャル!AQ$17,法人計画貼付!$8:$8)),"")</f>
        <v>10</v>
      </c>
      <c r="AR94"/>
    </row>
    <row r="95" spans="1:44" outlineLevel="1">
      <c r="A95" s="18" t="str">
        <f>IFERROR(IF(MATCH($B95,全体!G:G,0),"Y"),"-")</f>
        <v>Y</v>
      </c>
      <c r="B95" s="8" t="s">
        <v>460</v>
      </c>
      <c r="C95" s="41"/>
      <c r="D95" s="47">
        <v>0</v>
      </c>
      <c r="E95" s="47">
        <v>0</v>
      </c>
      <c r="F95" s="47">
        <v>0</v>
      </c>
      <c r="G95" s="47">
        <v>0</v>
      </c>
      <c r="H95" s="47">
        <v>0</v>
      </c>
      <c r="I95" s="47">
        <v>0</v>
      </c>
      <c r="J95" s="47">
        <v>0</v>
      </c>
      <c r="K95" s="47">
        <v>0</v>
      </c>
      <c r="L95" s="47">
        <v>0</v>
      </c>
      <c r="M95" s="47">
        <v>0</v>
      </c>
      <c r="N95" s="47">
        <v>0</v>
      </c>
      <c r="O95" s="47">
        <v>0</v>
      </c>
      <c r="P95" s="47">
        <v>0</v>
      </c>
      <c r="Q95" s="47">
        <v>0</v>
      </c>
      <c r="R95" s="47">
        <v>4</v>
      </c>
      <c r="S95" s="47">
        <v>0</v>
      </c>
      <c r="T95" s="47">
        <v>1</v>
      </c>
      <c r="U95" s="47">
        <v>0</v>
      </c>
      <c r="V95" s="47">
        <v>7</v>
      </c>
      <c r="W95" s="47">
        <v>55</v>
      </c>
      <c r="X95" s="47">
        <v>2</v>
      </c>
      <c r="Y95" s="47">
        <v>1</v>
      </c>
      <c r="Z95" s="47">
        <v>4</v>
      </c>
      <c r="AA95" s="47">
        <v>1</v>
      </c>
      <c r="AB95" s="47">
        <v>0</v>
      </c>
      <c r="AC95" s="47">
        <v>0</v>
      </c>
      <c r="AD95" s="47"/>
      <c r="AE95" s="47"/>
      <c r="AF95" s="47">
        <v>0</v>
      </c>
      <c r="AG95" s="47"/>
      <c r="AH95" s="47">
        <v>0</v>
      </c>
      <c r="AI95" s="47">
        <f>SUMIF(結果貼付!F:F,コマーシャル!B95,結果貼付!I:I)</f>
        <v>0</v>
      </c>
      <c r="AJ95" s="47">
        <f t="shared" ref="AJ95:AJ100" si="29">(AI95/AJ$2)*AJ$1</f>
        <v>0</v>
      </c>
      <c r="AK95" s="47">
        <f>IFERROR(INDEX(法人計画貼付!$A:$J,MATCH(コマーシャル!$B95,法人計画貼付!$B:$B,0),MATCH(コマーシャル!AK$17,法人計画貼付!$8:$8)),"")</f>
        <v>0</v>
      </c>
      <c r="AL95" s="47">
        <f>IFERROR(INDEX(法人計画貼付!$A:$J,MATCH(コマーシャル!$B95,法人計画貼付!$B:$B,0),MATCH(コマーシャル!AL$17,法人計画貼付!$8:$8)),"")</f>
        <v>0</v>
      </c>
      <c r="AM95" s="47">
        <f>IFERROR(INDEX(法人計画貼付!$A:$J,MATCH(コマーシャル!$B95,法人計画貼付!$B:$B,0),MATCH(コマーシャル!AM$17,法人計画貼付!$8:$8)),"")</f>
        <v>0</v>
      </c>
      <c r="AN95" s="47">
        <f>IFERROR(INDEX(法人計画貼付!$A:$J,MATCH(コマーシャル!$B95,法人計画貼付!$B:$B,0),MATCH(コマーシャル!AN$17,法人計画貼付!$8:$8)),"")</f>
        <v>0</v>
      </c>
      <c r="AO95" s="47">
        <f>IFERROR(INDEX(法人計画貼付!$A:$J,MATCH(コマーシャル!$B95,法人計画貼付!$B:$B,0),MATCH(コマーシャル!AO$17,法人計画貼付!$8:$8)),"")</f>
        <v>0</v>
      </c>
      <c r="AP95" s="47">
        <f>IFERROR(INDEX(法人計画貼付!$A:$J,MATCH(コマーシャル!$B95,法人計画貼付!$B:$B,0),MATCH(コマーシャル!AP$17,法人計画貼付!$8:$8)),"")</f>
        <v>0</v>
      </c>
      <c r="AQ95" s="47">
        <f>IFERROR(INDEX(法人計画貼付!$A:$J,MATCH(コマーシャル!$B95,法人計画貼付!$B:$B,0),MATCH(コマーシャル!AQ$17,法人計画貼付!$8:$8)),"")</f>
        <v>0</v>
      </c>
      <c r="AR95"/>
    </row>
    <row r="96" spans="1:44" outlineLevel="1">
      <c r="A96" s="18" t="str">
        <f>IFERROR(IF(MATCH($B96,全体!G:G,0),"Y"),"-")</f>
        <v>Y</v>
      </c>
      <c r="B96" s="8" t="s">
        <v>171</v>
      </c>
      <c r="C96" s="41"/>
      <c r="D96" s="47">
        <v>0</v>
      </c>
      <c r="E96" s="47">
        <v>0</v>
      </c>
      <c r="F96" s="47">
        <v>0</v>
      </c>
      <c r="G96" s="47">
        <v>0</v>
      </c>
      <c r="H96" s="47">
        <v>0</v>
      </c>
      <c r="I96" s="47">
        <v>0</v>
      </c>
      <c r="J96" s="47">
        <v>0</v>
      </c>
      <c r="K96" s="47">
        <v>0</v>
      </c>
      <c r="L96" s="47">
        <v>0</v>
      </c>
      <c r="M96" s="47">
        <v>0</v>
      </c>
      <c r="N96" s="47">
        <v>0</v>
      </c>
      <c r="O96" s="47">
        <v>0</v>
      </c>
      <c r="P96" s="47">
        <v>0</v>
      </c>
      <c r="Q96" s="47">
        <v>0</v>
      </c>
      <c r="R96" s="47">
        <v>1</v>
      </c>
      <c r="S96" s="47">
        <v>0</v>
      </c>
      <c r="T96" s="47">
        <v>0</v>
      </c>
      <c r="U96" s="47">
        <v>0</v>
      </c>
      <c r="V96" s="47">
        <v>0</v>
      </c>
      <c r="W96" s="47">
        <v>3</v>
      </c>
      <c r="X96" s="47">
        <v>1</v>
      </c>
      <c r="Y96" s="47">
        <v>77</v>
      </c>
      <c r="Z96" s="47">
        <v>3</v>
      </c>
      <c r="AA96" s="47">
        <v>6</v>
      </c>
      <c r="AB96" s="47">
        <v>14</v>
      </c>
      <c r="AC96" s="47">
        <v>4</v>
      </c>
      <c r="AD96" s="47"/>
      <c r="AE96" s="47"/>
      <c r="AF96" s="47">
        <v>22</v>
      </c>
      <c r="AG96" s="47"/>
      <c r="AH96" s="47">
        <v>95.695652173913047</v>
      </c>
      <c r="AI96" s="47">
        <f>SUMIF(結果貼付!F:F,コマーシャル!B96,結果貼付!I:I)</f>
        <v>0</v>
      </c>
      <c r="AJ96" s="47">
        <f t="shared" si="29"/>
        <v>0</v>
      </c>
      <c r="AK96" s="47">
        <f>IFERROR(INDEX(法人計画貼付!$A:$J,MATCH(コマーシャル!$B96,法人計画貼付!$B:$B,0),MATCH(コマーシャル!AK$17,法人計画貼付!$8:$8)),"")</f>
        <v>10</v>
      </c>
      <c r="AL96" s="47">
        <f>IFERROR(INDEX(法人計画貼付!$A:$J,MATCH(コマーシャル!$B96,法人計画貼付!$B:$B,0),MATCH(コマーシャル!AL$17,法人計画貼付!$8:$8)),"")</f>
        <v>10</v>
      </c>
      <c r="AM96" s="47">
        <f>IFERROR(INDEX(法人計画貼付!$A:$J,MATCH(コマーシャル!$B96,法人計画貼付!$B:$B,0),MATCH(コマーシャル!AM$17,法人計画貼付!$8:$8)),"")</f>
        <v>10</v>
      </c>
      <c r="AN96" s="47">
        <f>IFERROR(INDEX(法人計画貼付!$A:$J,MATCH(コマーシャル!$B96,法人計画貼付!$B:$B,0),MATCH(コマーシャル!AN$17,法人計画貼付!$8:$8)),"")</f>
        <v>10</v>
      </c>
      <c r="AO96" s="47">
        <f>IFERROR(INDEX(法人計画貼付!$A:$J,MATCH(コマーシャル!$B96,法人計画貼付!$B:$B,0),MATCH(コマーシャル!AO$17,法人計画貼付!$8:$8)),"")</f>
        <v>15</v>
      </c>
      <c r="AP96" s="47">
        <f>IFERROR(INDEX(法人計画貼付!$A:$J,MATCH(コマーシャル!$B96,法人計画貼付!$B:$B,0),MATCH(コマーシャル!AP$17,法人計画貼付!$8:$8)),"")</f>
        <v>15</v>
      </c>
      <c r="AQ96" s="47">
        <f>IFERROR(INDEX(法人計画貼付!$A:$J,MATCH(コマーシャル!$B96,法人計画貼付!$B:$B,0),MATCH(コマーシャル!AQ$17,法人計画貼付!$8:$8)),"")</f>
        <v>15</v>
      </c>
      <c r="AR96"/>
    </row>
    <row r="97" spans="1:44" outlineLevel="1">
      <c r="A97" s="18" t="str">
        <f>IFERROR(IF(MATCH($B97,全体!G:G,0),"Y"),"-")</f>
        <v>Y</v>
      </c>
      <c r="B97" s="8" t="s">
        <v>461</v>
      </c>
      <c r="C97" s="41"/>
      <c r="D97" s="47">
        <v>0</v>
      </c>
      <c r="E97" s="47">
        <v>0</v>
      </c>
      <c r="F97" s="47">
        <v>0</v>
      </c>
      <c r="G97" s="47">
        <v>0</v>
      </c>
      <c r="H97" s="47">
        <v>0</v>
      </c>
      <c r="I97" s="47">
        <v>0</v>
      </c>
      <c r="J97" s="47">
        <v>0</v>
      </c>
      <c r="K97" s="47">
        <v>0</v>
      </c>
      <c r="L97" s="47">
        <v>0</v>
      </c>
      <c r="M97" s="47">
        <v>0</v>
      </c>
      <c r="N97" s="47">
        <v>0</v>
      </c>
      <c r="O97" s="47">
        <v>0</v>
      </c>
      <c r="P97" s="47">
        <v>0</v>
      </c>
      <c r="Q97" s="47">
        <v>0</v>
      </c>
      <c r="R97" s="47">
        <v>1</v>
      </c>
      <c r="S97" s="47">
        <v>357</v>
      </c>
      <c r="T97" s="47">
        <v>297</v>
      </c>
      <c r="U97" s="47">
        <v>15</v>
      </c>
      <c r="V97" s="47">
        <v>6</v>
      </c>
      <c r="W97" s="47">
        <v>5</v>
      </c>
      <c r="X97" s="47">
        <v>32</v>
      </c>
      <c r="Y97" s="47">
        <v>2</v>
      </c>
      <c r="Z97" s="47">
        <v>5</v>
      </c>
      <c r="AA97" s="47">
        <v>1</v>
      </c>
      <c r="AB97" s="47">
        <v>1</v>
      </c>
      <c r="AC97" s="47">
        <v>4</v>
      </c>
      <c r="AD97" s="47"/>
      <c r="AE97" s="47"/>
      <c r="AF97" s="47">
        <v>6</v>
      </c>
      <c r="AG97" s="47"/>
      <c r="AH97" s="47">
        <v>6.7391304347826084</v>
      </c>
      <c r="AI97" s="47">
        <f>SUMIF(結果貼付!F:F,コマーシャル!B97,結果貼付!I:I)</f>
        <v>0</v>
      </c>
      <c r="AJ97" s="47">
        <f t="shared" si="29"/>
        <v>0</v>
      </c>
      <c r="AK97" s="47">
        <f>IFERROR(INDEX(法人計画貼付!$A:$J,MATCH(コマーシャル!$B97,法人計画貼付!$B:$B,0),MATCH(コマーシャル!AK$17,法人計画貼付!$8:$8)),"")</f>
        <v>5</v>
      </c>
      <c r="AL97" s="47">
        <f>IFERROR(INDEX(法人計画貼付!$A:$J,MATCH(コマーシャル!$B97,法人計画貼付!$B:$B,0),MATCH(コマーシャル!AL$17,法人計画貼付!$8:$8)),"")</f>
        <v>5</v>
      </c>
      <c r="AM97" s="47">
        <f>IFERROR(INDEX(法人計画貼付!$A:$J,MATCH(コマーシャル!$B97,法人計画貼付!$B:$B,0),MATCH(コマーシャル!AM$17,法人計画貼付!$8:$8)),"")</f>
        <v>5</v>
      </c>
      <c r="AN97" s="47">
        <f>IFERROR(INDEX(法人計画貼付!$A:$J,MATCH(コマーシャル!$B97,法人計画貼付!$B:$B,0),MATCH(コマーシャル!AN$17,法人計画貼付!$8:$8)),"")</f>
        <v>5</v>
      </c>
      <c r="AO97" s="47">
        <f>IFERROR(INDEX(法人計画貼付!$A:$J,MATCH(コマーシャル!$B97,法人計画貼付!$B:$B,0),MATCH(コマーシャル!AO$17,法人計画貼付!$8:$8)),"")</f>
        <v>10</v>
      </c>
      <c r="AP97" s="47">
        <f>IFERROR(INDEX(法人計画貼付!$A:$J,MATCH(コマーシャル!$B97,法人計画貼付!$B:$B,0),MATCH(コマーシャル!AP$17,法人計画貼付!$8:$8)),"")</f>
        <v>10</v>
      </c>
      <c r="AQ97" s="47">
        <f>IFERROR(INDEX(法人計画貼付!$A:$J,MATCH(コマーシャル!$B97,法人計画貼付!$B:$B,0),MATCH(コマーシャル!AQ$17,法人計画貼付!$8:$8)),"")</f>
        <v>10</v>
      </c>
      <c r="AR97"/>
    </row>
    <row r="98" spans="1:44" outlineLevel="1">
      <c r="A98" s="18" t="str">
        <f>IFERROR(IF(MATCH($B98,全体!G:G,0),"Y"),"-")</f>
        <v>Y</v>
      </c>
      <c r="B98" s="8" t="s">
        <v>174</v>
      </c>
      <c r="C98" s="41"/>
      <c r="D98" s="47">
        <v>1</v>
      </c>
      <c r="E98" s="47">
        <v>0</v>
      </c>
      <c r="F98" s="47">
        <v>0</v>
      </c>
      <c r="G98" s="47">
        <v>2</v>
      </c>
      <c r="H98" s="47">
        <v>1</v>
      </c>
      <c r="I98" s="47">
        <v>3</v>
      </c>
      <c r="J98" s="47">
        <v>2</v>
      </c>
      <c r="K98" s="47">
        <v>7</v>
      </c>
      <c r="L98" s="47">
        <v>3</v>
      </c>
      <c r="M98" s="47">
        <v>2</v>
      </c>
      <c r="N98" s="47">
        <v>2</v>
      </c>
      <c r="O98" s="47">
        <v>1</v>
      </c>
      <c r="P98" s="47">
        <v>1</v>
      </c>
      <c r="Q98" s="47">
        <v>12</v>
      </c>
      <c r="R98" s="47">
        <v>1</v>
      </c>
      <c r="S98" s="47">
        <v>299</v>
      </c>
      <c r="T98" s="47">
        <v>52</v>
      </c>
      <c r="U98" s="47">
        <v>2</v>
      </c>
      <c r="V98" s="47">
        <v>22</v>
      </c>
      <c r="W98" s="47">
        <v>16</v>
      </c>
      <c r="X98" s="47">
        <v>1</v>
      </c>
      <c r="Y98" s="47">
        <v>1</v>
      </c>
      <c r="Z98" s="47">
        <v>3</v>
      </c>
      <c r="AA98" s="47">
        <v>0</v>
      </c>
      <c r="AB98" s="47">
        <v>0</v>
      </c>
      <c r="AC98" s="47">
        <v>0</v>
      </c>
      <c r="AD98" s="47"/>
      <c r="AE98" s="47"/>
      <c r="AF98" s="47">
        <v>0</v>
      </c>
      <c r="AG98" s="47"/>
      <c r="AH98" s="47">
        <v>0</v>
      </c>
      <c r="AI98" s="47">
        <f>SUMIF(結果貼付!F:F,コマーシャル!B98,結果貼付!I:I)</f>
        <v>0</v>
      </c>
      <c r="AJ98" s="47">
        <f t="shared" si="29"/>
        <v>0</v>
      </c>
      <c r="AK98" s="47">
        <f>IFERROR(INDEX(法人計画貼付!$A:$J,MATCH(コマーシャル!$B98,法人計画貼付!$B:$B,0),MATCH(コマーシャル!AK$17,法人計画貼付!$8:$8)),"")</f>
        <v>0</v>
      </c>
      <c r="AL98" s="47">
        <f>IFERROR(INDEX(法人計画貼付!$A:$J,MATCH(コマーシャル!$B98,法人計画貼付!$B:$B,0),MATCH(コマーシャル!AL$17,法人計画貼付!$8:$8)),"")</f>
        <v>0</v>
      </c>
      <c r="AM98" s="47">
        <f>IFERROR(INDEX(法人計画貼付!$A:$J,MATCH(コマーシャル!$B98,法人計画貼付!$B:$B,0),MATCH(コマーシャル!AM$17,法人計画貼付!$8:$8)),"")</f>
        <v>0</v>
      </c>
      <c r="AN98" s="47">
        <f>IFERROR(INDEX(法人計画貼付!$A:$J,MATCH(コマーシャル!$B98,法人計画貼付!$B:$B,0),MATCH(コマーシャル!AN$17,法人計画貼付!$8:$8)),"")</f>
        <v>0</v>
      </c>
      <c r="AO98" s="47">
        <f>IFERROR(INDEX(法人計画貼付!$A:$J,MATCH(コマーシャル!$B98,法人計画貼付!$B:$B,0),MATCH(コマーシャル!AO$17,法人計画貼付!$8:$8)),"")</f>
        <v>0</v>
      </c>
      <c r="AP98" s="47">
        <f>IFERROR(INDEX(法人計画貼付!$A:$J,MATCH(コマーシャル!$B98,法人計画貼付!$B:$B,0),MATCH(コマーシャル!AP$17,法人計画貼付!$8:$8)),"")</f>
        <v>0</v>
      </c>
      <c r="AQ98" s="47">
        <f>IFERROR(INDEX(法人計画貼付!$A:$J,MATCH(コマーシャル!$B98,法人計画貼付!$B:$B,0),MATCH(コマーシャル!AQ$17,法人計画貼付!$8:$8)),"")</f>
        <v>0</v>
      </c>
      <c r="AR98"/>
    </row>
    <row r="99" spans="1:44" outlineLevel="1">
      <c r="A99" s="18" t="str">
        <f>IFERROR(IF(MATCH($B99,全体!G:G,0),"Y"),"-")</f>
        <v>Y</v>
      </c>
      <c r="B99" s="8" t="s">
        <v>175</v>
      </c>
      <c r="C99" s="41"/>
      <c r="D99" s="47">
        <v>10</v>
      </c>
      <c r="E99" s="47">
        <v>6</v>
      </c>
      <c r="F99" s="47">
        <v>1</v>
      </c>
      <c r="G99" s="47">
        <v>0</v>
      </c>
      <c r="H99" s="47">
        <v>0</v>
      </c>
      <c r="I99" s="47">
        <v>3</v>
      </c>
      <c r="J99" s="47">
        <v>1</v>
      </c>
      <c r="K99" s="47">
        <v>2</v>
      </c>
      <c r="L99" s="47">
        <v>0</v>
      </c>
      <c r="M99" s="47">
        <v>0</v>
      </c>
      <c r="N99" s="47">
        <v>1</v>
      </c>
      <c r="O99" s="47">
        <v>0</v>
      </c>
      <c r="P99" s="47">
        <v>2</v>
      </c>
      <c r="Q99" s="47">
        <v>0</v>
      </c>
      <c r="R99" s="47">
        <v>0</v>
      </c>
      <c r="S99" s="47">
        <v>7</v>
      </c>
      <c r="T99" s="47">
        <v>10</v>
      </c>
      <c r="U99" s="47">
        <v>1</v>
      </c>
      <c r="V99" s="47">
        <v>5</v>
      </c>
      <c r="W99" s="47">
        <v>1</v>
      </c>
      <c r="X99" s="47">
        <v>0</v>
      </c>
      <c r="Y99" s="47">
        <v>0</v>
      </c>
      <c r="Z99" s="47">
        <v>1</v>
      </c>
      <c r="AA99" s="47">
        <v>0</v>
      </c>
      <c r="AB99" s="47">
        <v>1</v>
      </c>
      <c r="AC99" s="47">
        <v>0</v>
      </c>
      <c r="AD99" s="47"/>
      <c r="AE99" s="47"/>
      <c r="AF99" s="47">
        <v>0</v>
      </c>
      <c r="AG99" s="47"/>
      <c r="AH99" s="47">
        <v>0</v>
      </c>
      <c r="AI99" s="47">
        <f>SUMIF(結果貼付!F:F,コマーシャル!B99,結果貼付!I:I)</f>
        <v>0</v>
      </c>
      <c r="AJ99" s="47">
        <f t="shared" si="29"/>
        <v>0</v>
      </c>
      <c r="AK99" s="47">
        <f>IFERROR(INDEX(法人計画貼付!$A:$J,MATCH(コマーシャル!$B99,法人計画貼付!$B:$B,0),MATCH(コマーシャル!AK$17,法人計画貼付!$8:$8)),"")</f>
        <v>0</v>
      </c>
      <c r="AL99" s="47">
        <f>IFERROR(INDEX(法人計画貼付!$A:$J,MATCH(コマーシャル!$B99,法人計画貼付!$B:$B,0),MATCH(コマーシャル!AL$17,法人計画貼付!$8:$8)),"")</f>
        <v>0</v>
      </c>
      <c r="AM99" s="47">
        <f>IFERROR(INDEX(法人計画貼付!$A:$J,MATCH(コマーシャル!$B99,法人計画貼付!$B:$B,0),MATCH(コマーシャル!AM$17,法人計画貼付!$8:$8)),"")</f>
        <v>0</v>
      </c>
      <c r="AN99" s="47">
        <f>IFERROR(INDEX(法人計画貼付!$A:$J,MATCH(コマーシャル!$B99,法人計画貼付!$B:$B,0),MATCH(コマーシャル!AN$17,法人計画貼付!$8:$8)),"")</f>
        <v>0</v>
      </c>
      <c r="AO99" s="47">
        <f>IFERROR(INDEX(法人計画貼付!$A:$J,MATCH(コマーシャル!$B99,法人計画貼付!$B:$B,0),MATCH(コマーシャル!AO$17,法人計画貼付!$8:$8)),"")</f>
        <v>0</v>
      </c>
      <c r="AP99" s="47">
        <f>IFERROR(INDEX(法人計画貼付!$A:$J,MATCH(コマーシャル!$B99,法人計画貼付!$B:$B,0),MATCH(コマーシャル!AP$17,法人計画貼付!$8:$8)),"")</f>
        <v>0</v>
      </c>
      <c r="AQ99" s="47">
        <f>IFERROR(INDEX(法人計画貼付!$A:$J,MATCH(コマーシャル!$B99,法人計画貼付!$B:$B,0),MATCH(コマーシャル!AQ$17,法人計画貼付!$8:$8)),"")</f>
        <v>0</v>
      </c>
      <c r="AR99"/>
    </row>
    <row r="100" spans="1:44" outlineLevel="1">
      <c r="A100" s="18" t="str">
        <f>IFERROR(IF(MATCH($B100,全体!G:G,0),"Y"),"-")</f>
        <v>Y</v>
      </c>
      <c r="B100" s="8" t="s">
        <v>176</v>
      </c>
      <c r="C100" s="41"/>
      <c r="D100" s="88">
        <v>0</v>
      </c>
      <c r="E100" s="88">
        <v>0</v>
      </c>
      <c r="F100" s="88">
        <v>0</v>
      </c>
      <c r="G100" s="88">
        <v>0</v>
      </c>
      <c r="H100" s="88">
        <v>0</v>
      </c>
      <c r="I100" s="88">
        <v>0</v>
      </c>
      <c r="J100" s="88">
        <v>0</v>
      </c>
      <c r="K100" s="88">
        <v>0</v>
      </c>
      <c r="L100" s="88">
        <v>0</v>
      </c>
      <c r="M100" s="88">
        <v>0</v>
      </c>
      <c r="N100" s="88">
        <v>0</v>
      </c>
      <c r="O100" s="88">
        <v>0</v>
      </c>
      <c r="P100" s="88">
        <v>0</v>
      </c>
      <c r="Q100" s="88">
        <v>0</v>
      </c>
      <c r="R100" s="88">
        <v>1</v>
      </c>
      <c r="S100" s="88">
        <v>28</v>
      </c>
      <c r="T100" s="88">
        <v>28</v>
      </c>
      <c r="U100" s="88">
        <v>4</v>
      </c>
      <c r="V100" s="88">
        <v>1</v>
      </c>
      <c r="W100" s="88">
        <v>1</v>
      </c>
      <c r="X100" s="88">
        <v>0</v>
      </c>
      <c r="Y100" s="88">
        <v>1</v>
      </c>
      <c r="Z100" s="88">
        <v>0</v>
      </c>
      <c r="AA100" s="88">
        <v>1</v>
      </c>
      <c r="AB100" s="88">
        <v>0</v>
      </c>
      <c r="AC100" s="88">
        <v>5</v>
      </c>
      <c r="AD100" s="88"/>
      <c r="AE100" s="88"/>
      <c r="AF100" s="88">
        <v>0</v>
      </c>
      <c r="AG100" s="88"/>
      <c r="AH100" s="88">
        <v>0</v>
      </c>
      <c r="AI100" s="88">
        <f>SUMIF(結果貼付!F:F,コマーシャル!B100,結果貼付!I:I)</f>
        <v>0</v>
      </c>
      <c r="AJ100" s="43">
        <f t="shared" si="29"/>
        <v>0</v>
      </c>
      <c r="AK100" s="47">
        <f>IFERROR(INDEX(法人計画貼付!$A:$J,MATCH(コマーシャル!$B100,法人計画貼付!$B:$B,0),MATCH(コマーシャル!AK$17,法人計画貼付!$8:$8)),"")</f>
        <v>0</v>
      </c>
      <c r="AL100" s="47">
        <f>IFERROR(INDEX(法人計画貼付!$A:$J,MATCH(コマーシャル!$B100,法人計画貼付!$B:$B,0),MATCH(コマーシャル!AL$17,法人計画貼付!$8:$8)),"")</f>
        <v>0</v>
      </c>
      <c r="AM100" s="47">
        <f>IFERROR(INDEX(法人計画貼付!$A:$J,MATCH(コマーシャル!$B100,法人計画貼付!$B:$B,0),MATCH(コマーシャル!AM$17,法人計画貼付!$8:$8)),"")</f>
        <v>0</v>
      </c>
      <c r="AN100" s="47">
        <f>IFERROR(INDEX(法人計画貼付!$A:$J,MATCH(コマーシャル!$B100,法人計画貼付!$B:$B,0),MATCH(コマーシャル!AN$17,法人計画貼付!$8:$8)),"")</f>
        <v>0</v>
      </c>
      <c r="AO100" s="47">
        <f>IFERROR(INDEX(法人計画貼付!$A:$J,MATCH(コマーシャル!$B100,法人計画貼付!$B:$B,0),MATCH(コマーシャル!AO$17,法人計画貼付!$8:$8)),"")</f>
        <v>0</v>
      </c>
      <c r="AP100" s="47">
        <f>IFERROR(INDEX(法人計画貼付!$A:$J,MATCH(コマーシャル!$B100,法人計画貼付!$B:$B,0),MATCH(コマーシャル!AP$17,法人計画貼付!$8:$8)),"")</f>
        <v>0</v>
      </c>
      <c r="AQ100" s="47">
        <f>IFERROR(INDEX(法人計画貼付!$A:$J,MATCH(コマーシャル!$B100,法人計画貼付!$B:$B,0),MATCH(コマーシャル!AQ$17,法人計画貼付!$8:$8)),"")</f>
        <v>0</v>
      </c>
      <c r="AR100"/>
    </row>
    <row r="101" spans="1:44" outlineLevel="1">
      <c r="A101" s="18" t="str">
        <f>IFERROR(IF(MATCH($B101,全体!G:G,0),"Y"),"-")</f>
        <v>Y</v>
      </c>
      <c r="B101" s="8" t="s">
        <v>177</v>
      </c>
      <c r="C101" s="41"/>
      <c r="D101" s="88">
        <v>0</v>
      </c>
      <c r="E101" s="88">
        <v>0</v>
      </c>
      <c r="F101" s="88">
        <v>0</v>
      </c>
      <c r="G101" s="88">
        <v>0</v>
      </c>
      <c r="H101" s="88">
        <v>0</v>
      </c>
      <c r="I101" s="88">
        <v>0</v>
      </c>
      <c r="J101" s="88">
        <v>0</v>
      </c>
      <c r="K101" s="88">
        <v>0</v>
      </c>
      <c r="L101" s="88">
        <v>0</v>
      </c>
      <c r="M101" s="88">
        <v>0</v>
      </c>
      <c r="N101" s="88">
        <v>0</v>
      </c>
      <c r="O101" s="88">
        <v>1</v>
      </c>
      <c r="P101" s="88">
        <v>0</v>
      </c>
      <c r="Q101" s="88">
        <v>1</v>
      </c>
      <c r="R101" s="88">
        <v>2</v>
      </c>
      <c r="S101" s="88">
        <v>60</v>
      </c>
      <c r="T101" s="88">
        <v>98</v>
      </c>
      <c r="U101" s="88">
        <v>2</v>
      </c>
      <c r="V101" s="88">
        <v>3</v>
      </c>
      <c r="W101" s="88">
        <v>35</v>
      </c>
      <c r="X101" s="88">
        <v>3</v>
      </c>
      <c r="Y101" s="88">
        <v>4</v>
      </c>
      <c r="Z101" s="88">
        <v>5</v>
      </c>
      <c r="AA101" s="88">
        <v>10</v>
      </c>
      <c r="AB101" s="88">
        <v>0</v>
      </c>
      <c r="AC101" s="88">
        <v>5</v>
      </c>
      <c r="AD101" s="88"/>
      <c r="AE101" s="88"/>
      <c r="AF101" s="88">
        <v>2</v>
      </c>
      <c r="AG101" s="88"/>
      <c r="AH101" s="88">
        <v>1.3478260869565217</v>
      </c>
      <c r="AI101" s="88">
        <f>SUMIF(結果貼付!F:F,コマーシャル!B101,結果貼付!I:I)</f>
        <v>0</v>
      </c>
      <c r="AJ101" s="321">
        <f t="shared" ref="AJ101:AJ107" si="30">(AI101/AJ$2)*AJ$1</f>
        <v>0</v>
      </c>
      <c r="AK101" s="47">
        <f>IFERROR(INDEX(法人計画貼付!$A:$J,MATCH(コマーシャル!$B101,法人計画貼付!$B:$B,0),MATCH(コマーシャル!AK$17,法人計画貼付!$8:$8)),"")</f>
        <v>25</v>
      </c>
      <c r="AL101" s="47">
        <f>IFERROR(INDEX(法人計画貼付!$A:$J,MATCH(コマーシャル!$B101,法人計画貼付!$B:$B,0),MATCH(コマーシャル!AL$17,法人計画貼付!$8:$8)),"")</f>
        <v>25</v>
      </c>
      <c r="AM101" s="47">
        <f>IFERROR(INDEX(法人計画貼付!$A:$J,MATCH(コマーシャル!$B101,法人計画貼付!$B:$B,0),MATCH(コマーシャル!AM$17,法人計画貼付!$8:$8)),"")</f>
        <v>25</v>
      </c>
      <c r="AN101" s="47">
        <f>IFERROR(INDEX(法人計画貼付!$A:$J,MATCH(コマーシャル!$B101,法人計画貼付!$B:$B,0),MATCH(コマーシャル!AN$17,法人計画貼付!$8:$8)),"")</f>
        <v>5</v>
      </c>
      <c r="AO101" s="47">
        <f>IFERROR(INDEX(法人計画貼付!$A:$J,MATCH(コマーシャル!$B101,法人計画貼付!$B:$B,0),MATCH(コマーシャル!AO$17,法人計画貼付!$8:$8)),"")</f>
        <v>10</v>
      </c>
      <c r="AP101" s="47">
        <f>IFERROR(INDEX(法人計画貼付!$A:$J,MATCH(コマーシャル!$B101,法人計画貼付!$B:$B,0),MATCH(コマーシャル!AP$17,法人計画貼付!$8:$8)),"")</f>
        <v>10</v>
      </c>
      <c r="AQ101" s="47">
        <f>IFERROR(INDEX(法人計画貼付!$A:$J,MATCH(コマーシャル!$B101,法人計画貼付!$B:$B,0),MATCH(コマーシャル!AQ$17,法人計画貼付!$8:$8)),"")</f>
        <v>10</v>
      </c>
      <c r="AR101"/>
    </row>
    <row r="102" spans="1:44" outlineLevel="1">
      <c r="A102" s="18" t="str">
        <f>IFERROR(IF(MATCH($B102,全体!G:G,0),"Y"),"-")</f>
        <v>Y</v>
      </c>
      <c r="B102" s="13" t="s">
        <v>462</v>
      </c>
      <c r="C102" s="41"/>
      <c r="D102" s="47">
        <v>0</v>
      </c>
      <c r="E102" s="47">
        <v>0</v>
      </c>
      <c r="F102" s="47">
        <v>8</v>
      </c>
      <c r="G102" s="47">
        <v>1</v>
      </c>
      <c r="H102" s="47">
        <v>0</v>
      </c>
      <c r="I102" s="47">
        <v>0</v>
      </c>
      <c r="J102" s="47">
        <v>1</v>
      </c>
      <c r="K102" s="47">
        <v>0</v>
      </c>
      <c r="L102" s="47">
        <v>0</v>
      </c>
      <c r="M102" s="47">
        <v>0</v>
      </c>
      <c r="N102" s="47">
        <v>2</v>
      </c>
      <c r="O102" s="47">
        <v>0</v>
      </c>
      <c r="P102" s="47">
        <v>5</v>
      </c>
      <c r="Q102" s="47">
        <v>19</v>
      </c>
      <c r="R102" s="47">
        <v>1</v>
      </c>
      <c r="S102" s="47">
        <v>0</v>
      </c>
      <c r="T102" s="47">
        <v>0</v>
      </c>
      <c r="U102" s="47">
        <v>13</v>
      </c>
      <c r="V102" s="47">
        <v>27</v>
      </c>
      <c r="W102" s="47">
        <v>21</v>
      </c>
      <c r="X102" s="47">
        <v>26</v>
      </c>
      <c r="Y102" s="47">
        <v>76</v>
      </c>
      <c r="Z102" s="47">
        <v>53</v>
      </c>
      <c r="AA102" s="47">
        <v>40</v>
      </c>
      <c r="AB102" s="47">
        <v>60</v>
      </c>
      <c r="AC102" s="47">
        <v>105</v>
      </c>
      <c r="AD102" s="47"/>
      <c r="AE102" s="47"/>
      <c r="AF102" s="47">
        <v>79</v>
      </c>
      <c r="AG102" s="47"/>
      <c r="AH102" s="47">
        <v>6.7391304347826084</v>
      </c>
      <c r="AI102" s="47">
        <f>SUMIF(結果貼付!F:F,コマーシャル!B102,結果貼付!I:I)</f>
        <v>2</v>
      </c>
      <c r="AJ102" s="47">
        <f t="shared" si="30"/>
        <v>7.5</v>
      </c>
      <c r="AK102" s="47">
        <f>IFERROR(INDEX(法人計画貼付!$A:$J,MATCH(コマーシャル!$B102,法人計画貼付!$B:$B,0),MATCH(コマーシャル!AK$17,法人計画貼付!$8:$8)),"")</f>
        <v>60</v>
      </c>
      <c r="AL102" s="47">
        <f>IFERROR(INDEX(法人計画貼付!$A:$J,MATCH(コマーシャル!$B102,法人計画貼付!$B:$B,0),MATCH(コマーシャル!AL$17,法人計画貼付!$8:$8)),"")</f>
        <v>60</v>
      </c>
      <c r="AM102" s="47">
        <f>IFERROR(INDEX(法人計画貼付!$A:$J,MATCH(コマーシャル!$B102,法人計画貼付!$B:$B,0),MATCH(コマーシャル!AM$17,法人計画貼付!$8:$8)),"")</f>
        <v>60</v>
      </c>
      <c r="AN102" s="47">
        <f>IFERROR(INDEX(法人計画貼付!$A:$J,MATCH(コマーシャル!$B102,法人計画貼付!$B:$B,0),MATCH(コマーシャル!AN$17,法人計画貼付!$8:$8)),"")</f>
        <v>40</v>
      </c>
      <c r="AO102" s="47">
        <f>IFERROR(INDEX(法人計画貼付!$A:$J,MATCH(コマーシャル!$B102,法人計画貼付!$B:$B,0),MATCH(コマーシャル!AO$17,法人計画貼付!$8:$8)),"")</f>
        <v>50</v>
      </c>
      <c r="AP102" s="47">
        <f>IFERROR(INDEX(法人計画貼付!$A:$J,MATCH(コマーシャル!$B102,法人計画貼付!$B:$B,0),MATCH(コマーシャル!AP$17,法人計画貼付!$8:$8)),"")</f>
        <v>50</v>
      </c>
      <c r="AQ102" s="47">
        <f>IFERROR(INDEX(法人計画貼付!$A:$J,MATCH(コマーシャル!$B102,法人計画貼付!$B:$B,0),MATCH(コマーシャル!AQ$17,法人計画貼付!$8:$8)),"")</f>
        <v>50</v>
      </c>
      <c r="AR102"/>
    </row>
    <row r="103" spans="1:44" outlineLevel="1">
      <c r="A103" s="18" t="str">
        <f>IFERROR(IF(MATCH($B103,全体!G:G,0),"Y"),"-")</f>
        <v>-</v>
      </c>
      <c r="B103" s="13" t="s">
        <v>463</v>
      </c>
      <c r="C103" s="41"/>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c r="AE103" s="47"/>
      <c r="AF103" s="47">
        <v>0</v>
      </c>
      <c r="AG103" s="47"/>
      <c r="AH103" s="47">
        <v>0</v>
      </c>
      <c r="AI103" s="47">
        <f>SUMIF(結果貼付!F:F,コマーシャル!B103,結果貼付!I:I)</f>
        <v>0</v>
      </c>
      <c r="AJ103" s="47">
        <f t="shared" si="30"/>
        <v>0</v>
      </c>
      <c r="AK103" s="47" t="str">
        <f>IFERROR(INDEX(法人計画貼付!$A:$J,MATCH(コマーシャル!$B103,法人計画貼付!$B:$B,0),MATCH(コマーシャル!AK$17,法人計画貼付!$8:$8)),"")</f>
        <v/>
      </c>
      <c r="AL103" s="47" t="str">
        <f>IFERROR(INDEX(法人計画貼付!$A:$J,MATCH(コマーシャル!$B103,法人計画貼付!$B:$B,0),MATCH(コマーシャル!AL$17,法人計画貼付!$8:$8)),"")</f>
        <v/>
      </c>
      <c r="AM103" s="47" t="str">
        <f>IFERROR(INDEX(法人計画貼付!$A:$J,MATCH(コマーシャル!$B103,法人計画貼付!$B:$B,0),MATCH(コマーシャル!AM$17,法人計画貼付!$8:$8)),"")</f>
        <v/>
      </c>
      <c r="AN103" s="47" t="str">
        <f>IFERROR(INDEX(法人計画貼付!$A:$J,MATCH(コマーシャル!$B103,法人計画貼付!$B:$B,0),MATCH(コマーシャル!AN$17,法人計画貼付!$8:$8)),"")</f>
        <v/>
      </c>
      <c r="AO103" s="47" t="str">
        <f>IFERROR(INDEX(法人計画貼付!$A:$J,MATCH(コマーシャル!$B103,法人計画貼付!$B:$B,0),MATCH(コマーシャル!AO$17,法人計画貼付!$8:$8)),"")</f>
        <v/>
      </c>
      <c r="AP103" s="47" t="str">
        <f>IFERROR(INDEX(法人計画貼付!$A:$J,MATCH(コマーシャル!$B103,法人計画貼付!$B:$B,0),MATCH(コマーシャル!AP$17,法人計画貼付!$8:$8)),"")</f>
        <v/>
      </c>
      <c r="AQ103" s="47" t="str">
        <f>IFERROR(INDEX(法人計画貼付!$A:$J,MATCH(コマーシャル!$B103,法人計画貼付!$B:$B,0),MATCH(コマーシャル!AQ$17,法人計画貼付!$8:$8)),"")</f>
        <v/>
      </c>
      <c r="AR103"/>
    </row>
    <row r="104" spans="1:44" outlineLevel="1">
      <c r="A104" s="18" t="str">
        <f>IFERROR(IF(MATCH($B104,全体!G:G,0),"Y"),"-")</f>
        <v>Y</v>
      </c>
      <c r="B104" s="13" t="s">
        <v>464</v>
      </c>
      <c r="C104" s="41"/>
      <c r="D104" s="47">
        <v>0</v>
      </c>
      <c r="E104" s="47">
        <v>0</v>
      </c>
      <c r="F104" s="47">
        <v>0</v>
      </c>
      <c r="G104" s="47">
        <v>0</v>
      </c>
      <c r="H104" s="47">
        <v>0</v>
      </c>
      <c r="I104" s="47">
        <v>0</v>
      </c>
      <c r="J104" s="47">
        <v>0</v>
      </c>
      <c r="K104" s="47">
        <v>0</v>
      </c>
      <c r="L104" s="47">
        <v>0</v>
      </c>
      <c r="M104" s="47">
        <v>0</v>
      </c>
      <c r="N104" s="47">
        <v>0</v>
      </c>
      <c r="O104" s="47">
        <v>0</v>
      </c>
      <c r="P104" s="47">
        <v>0</v>
      </c>
      <c r="Q104" s="47">
        <v>0</v>
      </c>
      <c r="R104" s="47">
        <v>0</v>
      </c>
      <c r="S104" s="47">
        <v>0</v>
      </c>
      <c r="T104" s="47">
        <v>0</v>
      </c>
      <c r="U104" s="47">
        <v>1</v>
      </c>
      <c r="V104" s="47">
        <v>1</v>
      </c>
      <c r="W104" s="47">
        <v>0</v>
      </c>
      <c r="X104" s="47">
        <v>0</v>
      </c>
      <c r="Y104" s="47">
        <v>0</v>
      </c>
      <c r="Z104" s="47">
        <v>0</v>
      </c>
      <c r="AA104" s="47">
        <v>2</v>
      </c>
      <c r="AB104" s="47">
        <v>0</v>
      </c>
      <c r="AC104" s="47">
        <v>1</v>
      </c>
      <c r="AD104" s="47"/>
      <c r="AE104" s="47"/>
      <c r="AF104" s="47">
        <v>24</v>
      </c>
      <c r="AG104" s="47"/>
      <c r="AH104" s="47">
        <v>13.478260869565217</v>
      </c>
      <c r="AI104" s="47">
        <f>SUMIF(結果貼付!F:F,コマーシャル!B104,結果貼付!I:I)</f>
        <v>0</v>
      </c>
      <c r="AJ104" s="47">
        <f>(AI104/AJ$2)*AJ$1</f>
        <v>0</v>
      </c>
      <c r="AK104" s="47">
        <f>IFERROR(INDEX(法人計画貼付!$A:$J,MATCH(コマーシャル!$B104,法人計画貼付!$B:$B,0),MATCH(コマーシャル!AK$17,法人計画貼付!$8:$8)),"")</f>
        <v>5</v>
      </c>
      <c r="AL104" s="47">
        <f>IFERROR(INDEX(法人計画貼付!$A:$J,MATCH(コマーシャル!$B104,法人計画貼付!$B:$B,0),MATCH(コマーシャル!AL$17,法人計画貼付!$8:$8)),"")</f>
        <v>5</v>
      </c>
      <c r="AM104" s="47">
        <f>IFERROR(INDEX(法人計画貼付!$A:$J,MATCH(コマーシャル!$B104,法人計画貼付!$B:$B,0),MATCH(コマーシャル!AM$17,法人計画貼付!$8:$8)),"")</f>
        <v>5</v>
      </c>
      <c r="AN104" s="47">
        <f>IFERROR(INDEX(法人計画貼付!$A:$J,MATCH(コマーシャル!$B104,法人計画貼付!$B:$B,0),MATCH(コマーシャル!AN$17,法人計画貼付!$8:$8)),"")</f>
        <v>5</v>
      </c>
      <c r="AO104" s="47">
        <f>IFERROR(INDEX(法人計画貼付!$A:$J,MATCH(コマーシャル!$B104,法人計画貼付!$B:$B,0),MATCH(コマーシャル!AO$17,法人計画貼付!$8:$8)),"")</f>
        <v>10</v>
      </c>
      <c r="AP104" s="47">
        <f>IFERROR(INDEX(法人計画貼付!$A:$J,MATCH(コマーシャル!$B104,法人計画貼付!$B:$B,0),MATCH(コマーシャル!AP$17,法人計画貼付!$8:$8)),"")</f>
        <v>10</v>
      </c>
      <c r="AQ104" s="47">
        <f>IFERROR(INDEX(法人計画貼付!$A:$J,MATCH(コマーシャル!$B104,法人計画貼付!$B:$B,0),MATCH(コマーシャル!AQ$17,法人計画貼付!$8:$8)),"")</f>
        <v>10</v>
      </c>
      <c r="AR104"/>
    </row>
    <row r="105" spans="1:44" outlineLevel="1">
      <c r="A105" s="18" t="str">
        <f>IFERROR(IF(MATCH($B105,全体!G:G,0),"Y"),"-")</f>
        <v>Y</v>
      </c>
      <c r="B105" s="8" t="s">
        <v>186</v>
      </c>
      <c r="C105" s="41"/>
      <c r="D105" s="47">
        <v>5</v>
      </c>
      <c r="E105" s="47">
        <v>15</v>
      </c>
      <c r="F105" s="47">
        <v>9</v>
      </c>
      <c r="G105" s="47">
        <v>13</v>
      </c>
      <c r="H105" s="47">
        <v>6</v>
      </c>
      <c r="I105" s="47">
        <v>8</v>
      </c>
      <c r="J105" s="47">
        <v>23</v>
      </c>
      <c r="K105" s="47">
        <v>9</v>
      </c>
      <c r="L105" s="47">
        <v>5</v>
      </c>
      <c r="M105" s="47">
        <v>14</v>
      </c>
      <c r="N105" s="47">
        <v>7</v>
      </c>
      <c r="O105" s="47">
        <v>7</v>
      </c>
      <c r="P105" s="47">
        <v>11</v>
      </c>
      <c r="Q105" s="47">
        <v>30</v>
      </c>
      <c r="R105" s="47">
        <v>28</v>
      </c>
      <c r="S105" s="47">
        <v>0</v>
      </c>
      <c r="T105" s="47">
        <v>0</v>
      </c>
      <c r="U105" s="47">
        <v>30</v>
      </c>
      <c r="V105" s="47">
        <v>26</v>
      </c>
      <c r="W105" s="47">
        <v>36</v>
      </c>
      <c r="X105" s="47">
        <v>11</v>
      </c>
      <c r="Y105" s="47">
        <v>16</v>
      </c>
      <c r="Z105" s="47">
        <v>12</v>
      </c>
      <c r="AA105" s="47">
        <v>76</v>
      </c>
      <c r="AB105" s="47">
        <v>33</v>
      </c>
      <c r="AC105" s="47">
        <v>17</v>
      </c>
      <c r="AD105" s="47"/>
      <c r="AE105" s="47"/>
      <c r="AF105" s="47">
        <v>53</v>
      </c>
      <c r="AG105" s="47"/>
      <c r="AH105" s="47">
        <v>20.217391304347828</v>
      </c>
      <c r="AI105" s="47">
        <f>SUMIF(結果貼付!F:F,コマーシャル!B105,結果貼付!I:I)</f>
        <v>0</v>
      </c>
      <c r="AJ105" s="47">
        <f t="shared" si="30"/>
        <v>0</v>
      </c>
      <c r="AK105" s="47">
        <f>IFERROR(INDEX(法人計画貼付!$A:$J,MATCH(コマーシャル!$B105,法人計画貼付!$B:$B,0),MATCH(コマーシャル!AK$17,法人計画貼付!$8:$8)),"")</f>
        <v>20</v>
      </c>
      <c r="AL105" s="47">
        <f>IFERROR(INDEX(法人計画貼付!$A:$J,MATCH(コマーシャル!$B105,法人計画貼付!$B:$B,0),MATCH(コマーシャル!AL$17,法人計画貼付!$8:$8)),"")</f>
        <v>20</v>
      </c>
      <c r="AM105" s="47">
        <f>IFERROR(INDEX(法人計画貼付!$A:$J,MATCH(コマーシャル!$B105,法人計画貼付!$B:$B,0),MATCH(コマーシャル!AM$17,法人計画貼付!$8:$8)),"")</f>
        <v>20</v>
      </c>
      <c r="AN105" s="47">
        <f>IFERROR(INDEX(法人計画貼付!$A:$J,MATCH(コマーシャル!$B105,法人計画貼付!$B:$B,0),MATCH(コマーシャル!AN$17,法人計画貼付!$8:$8)),"")</f>
        <v>20</v>
      </c>
      <c r="AO105" s="47">
        <f>IFERROR(INDEX(法人計画貼付!$A:$J,MATCH(コマーシャル!$B105,法人計画貼付!$B:$B,0),MATCH(コマーシャル!AO$17,法人計画貼付!$8:$8)),"")</f>
        <v>30</v>
      </c>
      <c r="AP105" s="47">
        <f>IFERROR(INDEX(法人計画貼付!$A:$J,MATCH(コマーシャル!$B105,法人計画貼付!$B:$B,0),MATCH(コマーシャル!AP$17,法人計画貼付!$8:$8)),"")</f>
        <v>30</v>
      </c>
      <c r="AQ105" s="47">
        <f>IFERROR(INDEX(法人計画貼付!$A:$J,MATCH(コマーシャル!$B105,法人計画貼付!$B:$B,0),MATCH(コマーシャル!AQ$17,法人計画貼付!$8:$8)),"")</f>
        <v>30</v>
      </c>
      <c r="AR105"/>
    </row>
    <row r="106" spans="1:44" outlineLevel="1">
      <c r="A106" s="18" t="str">
        <f>IFERROR(IF(MATCH($B106,全体!G:G,0),"Y"),"-")</f>
        <v>Y</v>
      </c>
      <c r="B106" s="8" t="s">
        <v>189</v>
      </c>
      <c r="C106" s="41"/>
      <c r="D106" s="47">
        <v>20</v>
      </c>
      <c r="E106" s="47">
        <v>7</v>
      </c>
      <c r="F106" s="47">
        <v>12</v>
      </c>
      <c r="G106" s="47">
        <v>25</v>
      </c>
      <c r="H106" s="47">
        <v>6</v>
      </c>
      <c r="I106" s="47">
        <v>7</v>
      </c>
      <c r="J106" s="47">
        <v>17</v>
      </c>
      <c r="K106" s="47">
        <v>22</v>
      </c>
      <c r="L106" s="47">
        <v>21</v>
      </c>
      <c r="M106" s="47">
        <v>20</v>
      </c>
      <c r="N106" s="47">
        <v>14</v>
      </c>
      <c r="O106" s="47">
        <v>37</v>
      </c>
      <c r="P106" s="47">
        <v>22</v>
      </c>
      <c r="Q106" s="47">
        <v>8</v>
      </c>
      <c r="R106" s="47">
        <v>29</v>
      </c>
      <c r="S106" s="47">
        <v>0</v>
      </c>
      <c r="T106" s="47">
        <v>0</v>
      </c>
      <c r="U106" s="47">
        <v>52</v>
      </c>
      <c r="V106" s="47">
        <v>42</v>
      </c>
      <c r="W106" s="47">
        <v>44</v>
      </c>
      <c r="X106" s="47">
        <v>32</v>
      </c>
      <c r="Y106" s="47">
        <v>13</v>
      </c>
      <c r="Z106" s="47">
        <v>57</v>
      </c>
      <c r="AA106" s="47">
        <v>18</v>
      </c>
      <c r="AB106" s="47">
        <v>20</v>
      </c>
      <c r="AC106" s="47">
        <v>49</v>
      </c>
      <c r="AD106" s="47"/>
      <c r="AE106" s="47"/>
      <c r="AF106" s="47">
        <v>28</v>
      </c>
      <c r="AG106" s="47"/>
      <c r="AH106" s="47">
        <v>2.6956521739130435</v>
      </c>
      <c r="AI106" s="47">
        <f>SUMIF(結果貼付!F:F,コマーシャル!B106,結果貼付!I:I)</f>
        <v>0</v>
      </c>
      <c r="AJ106" s="47">
        <f>(AI106/AJ$2)*AJ$1</f>
        <v>0</v>
      </c>
      <c r="AK106" s="47">
        <f>IFERROR(INDEX(法人計画貼付!$A:$J,MATCH(コマーシャル!$B106,法人計画貼付!$B:$B,0),MATCH(コマーシャル!AK$17,法人計画貼付!$8:$8)),"")</f>
        <v>5</v>
      </c>
      <c r="AL106" s="47">
        <f>IFERROR(INDEX(法人計画貼付!$A:$J,MATCH(コマーシャル!$B106,法人計画貼付!$B:$B,0),MATCH(コマーシャル!AL$17,法人計画貼付!$8:$8)),"")</f>
        <v>5</v>
      </c>
      <c r="AM106" s="47">
        <f>IFERROR(INDEX(法人計画貼付!$A:$J,MATCH(コマーシャル!$B106,法人計画貼付!$B:$B,0),MATCH(コマーシャル!AM$17,法人計画貼付!$8:$8)),"")</f>
        <v>5</v>
      </c>
      <c r="AN106" s="47">
        <f>IFERROR(INDEX(法人計画貼付!$A:$J,MATCH(コマーシャル!$B106,法人計画貼付!$B:$B,0),MATCH(コマーシャル!AN$17,法人計画貼付!$8:$8)),"")</f>
        <v>5</v>
      </c>
      <c r="AO106" s="47">
        <f>IFERROR(INDEX(法人計画貼付!$A:$J,MATCH(コマーシャル!$B106,法人計画貼付!$B:$B,0),MATCH(コマーシャル!AO$17,法人計画貼付!$8:$8)),"")</f>
        <v>10</v>
      </c>
      <c r="AP106" s="47">
        <f>IFERROR(INDEX(法人計画貼付!$A:$J,MATCH(コマーシャル!$B106,法人計画貼付!$B:$B,0),MATCH(コマーシャル!AP$17,法人計画貼付!$8:$8)),"")</f>
        <v>10</v>
      </c>
      <c r="AQ106" s="47">
        <f>IFERROR(INDEX(法人計画貼付!$A:$J,MATCH(コマーシャル!$B106,法人計画貼付!$B:$B,0),MATCH(コマーシャル!AQ$17,法人計画貼付!$8:$8)),"")</f>
        <v>10</v>
      </c>
      <c r="AR106"/>
    </row>
    <row r="107" spans="1:44" ht="19.5" outlineLevel="1" thickBot="1">
      <c r="A107" s="18" t="str">
        <f>IFERROR(IF(MATCH($B107,全体!G:G,0),"Y"),"-")</f>
        <v>Y</v>
      </c>
      <c r="B107" s="83" t="s">
        <v>465</v>
      </c>
      <c r="C107" s="79"/>
      <c r="D107" s="107">
        <v>0</v>
      </c>
      <c r="E107" s="107">
        <v>0</v>
      </c>
      <c r="F107" s="107">
        <v>0</v>
      </c>
      <c r="G107" s="107">
        <v>0</v>
      </c>
      <c r="H107" s="107">
        <v>0</v>
      </c>
      <c r="I107" s="107">
        <v>0</v>
      </c>
      <c r="J107" s="107">
        <v>0</v>
      </c>
      <c r="K107" s="107">
        <v>1</v>
      </c>
      <c r="L107" s="107">
        <v>6</v>
      </c>
      <c r="M107" s="107">
        <v>0</v>
      </c>
      <c r="N107" s="107">
        <v>1</v>
      </c>
      <c r="O107" s="107">
        <v>2</v>
      </c>
      <c r="P107" s="107">
        <v>2</v>
      </c>
      <c r="Q107" s="107">
        <v>4</v>
      </c>
      <c r="R107" s="107">
        <v>0</v>
      </c>
      <c r="S107" s="107">
        <v>25</v>
      </c>
      <c r="T107" s="107">
        <v>7</v>
      </c>
      <c r="U107" s="107">
        <v>4</v>
      </c>
      <c r="V107" s="107">
        <v>1</v>
      </c>
      <c r="W107" s="107">
        <v>0</v>
      </c>
      <c r="X107" s="107">
        <v>0</v>
      </c>
      <c r="Y107" s="107">
        <v>2</v>
      </c>
      <c r="Z107" s="107">
        <v>1</v>
      </c>
      <c r="AA107" s="107">
        <v>2</v>
      </c>
      <c r="AB107" s="107">
        <v>0</v>
      </c>
      <c r="AC107" s="107">
        <v>0</v>
      </c>
      <c r="AD107" s="107"/>
      <c r="AE107" s="107"/>
      <c r="AF107" s="107">
        <v>0</v>
      </c>
      <c r="AG107" s="107"/>
      <c r="AH107" s="107">
        <v>0</v>
      </c>
      <c r="AI107" s="107">
        <f>SUMIF(結果貼付!F:F,コマーシャル!B107,結果貼付!I:I)</f>
        <v>0</v>
      </c>
      <c r="AJ107" s="107">
        <f t="shared" si="30"/>
        <v>0</v>
      </c>
      <c r="AK107" s="107">
        <f>IFERROR(INDEX(法人計画貼付!$A:$J,MATCH(コマーシャル!$B107,法人計画貼付!$B:$B,0),MATCH(コマーシャル!AK$17,法人計画貼付!$8:$8)),"")</f>
        <v>0</v>
      </c>
      <c r="AL107" s="107">
        <f>IFERROR(INDEX(法人計画貼付!$A:$J,MATCH(コマーシャル!$B107,法人計画貼付!$B:$B,0),MATCH(コマーシャル!AL$17,法人計画貼付!$8:$8)),"")</f>
        <v>0</v>
      </c>
      <c r="AM107" s="107">
        <f>IFERROR(INDEX(法人計画貼付!$A:$J,MATCH(コマーシャル!$B107,法人計画貼付!$B:$B,0),MATCH(コマーシャル!AM$17,法人計画貼付!$8:$8)),"")</f>
        <v>0</v>
      </c>
      <c r="AN107" s="107">
        <f>IFERROR(INDEX(法人計画貼付!$A:$J,MATCH(コマーシャル!$B107,法人計画貼付!$B:$B,0),MATCH(コマーシャル!AN$17,法人計画貼付!$8:$8)),"")</f>
        <v>0</v>
      </c>
      <c r="AO107" s="107">
        <f>IFERROR(INDEX(法人計画貼付!$A:$J,MATCH(コマーシャル!$B107,法人計画貼付!$B:$B,0),MATCH(コマーシャル!AO$17,法人計画貼付!$8:$8)),"")</f>
        <v>0</v>
      </c>
      <c r="AP107" s="107">
        <f>IFERROR(INDEX(法人計画貼付!$A:$J,MATCH(コマーシャル!$B107,法人計画貼付!$B:$B,0),MATCH(コマーシャル!AP$17,法人計画貼付!$8:$8)),"")</f>
        <v>0</v>
      </c>
      <c r="AQ107" s="107">
        <f>IFERROR(INDEX(法人計画貼付!$A:$J,MATCH(コマーシャル!$B107,法人計画貼付!$B:$B,0),MATCH(コマーシャル!AQ$17,法人計画貼付!$8:$8)),"")</f>
        <v>0</v>
      </c>
      <c r="AR107"/>
    </row>
    <row r="108" spans="1:44" ht="19.5" thickTop="1">
      <c r="A108" s="55"/>
      <c r="B108" s="5" t="s">
        <v>192</v>
      </c>
      <c r="C108" s="53"/>
      <c r="D108" s="104">
        <f t="shared" ref="D108:AO108" si="31">SUM(D92:D107)</f>
        <v>36</v>
      </c>
      <c r="E108" s="104">
        <f t="shared" si="31"/>
        <v>28</v>
      </c>
      <c r="F108" s="104">
        <f t="shared" si="31"/>
        <v>30</v>
      </c>
      <c r="G108" s="104">
        <f t="shared" si="31"/>
        <v>41</v>
      </c>
      <c r="H108" s="104">
        <f t="shared" si="31"/>
        <v>13</v>
      </c>
      <c r="I108" s="104">
        <f t="shared" si="31"/>
        <v>21</v>
      </c>
      <c r="J108" s="104">
        <f t="shared" si="31"/>
        <v>44</v>
      </c>
      <c r="K108" s="104">
        <f t="shared" si="31"/>
        <v>41</v>
      </c>
      <c r="L108" s="104">
        <f t="shared" si="31"/>
        <v>35</v>
      </c>
      <c r="M108" s="104">
        <f t="shared" si="31"/>
        <v>36</v>
      </c>
      <c r="N108" s="104">
        <f t="shared" si="31"/>
        <v>27</v>
      </c>
      <c r="O108" s="104">
        <f t="shared" si="31"/>
        <v>48</v>
      </c>
      <c r="P108" s="104">
        <f t="shared" si="31"/>
        <v>43</v>
      </c>
      <c r="Q108" s="104">
        <f t="shared" si="31"/>
        <v>74</v>
      </c>
      <c r="R108" s="104">
        <f t="shared" si="31"/>
        <v>80</v>
      </c>
      <c r="S108" s="104">
        <f t="shared" si="31"/>
        <v>776</v>
      </c>
      <c r="T108" s="104">
        <f t="shared" si="31"/>
        <v>496</v>
      </c>
      <c r="U108" s="104">
        <f t="shared" si="31"/>
        <v>124</v>
      </c>
      <c r="V108" s="104">
        <f t="shared" si="31"/>
        <v>162</v>
      </c>
      <c r="W108" s="104">
        <f t="shared" si="31"/>
        <v>382</v>
      </c>
      <c r="X108" s="104">
        <f t="shared" si="31"/>
        <v>114</v>
      </c>
      <c r="Y108" s="104">
        <f t="shared" si="31"/>
        <v>196</v>
      </c>
      <c r="Z108" s="104">
        <f t="shared" si="31"/>
        <v>156</v>
      </c>
      <c r="AA108" s="104">
        <f t="shared" si="31"/>
        <v>160</v>
      </c>
      <c r="AB108" s="104">
        <f t="shared" si="31"/>
        <v>129</v>
      </c>
      <c r="AC108" s="104">
        <f t="shared" si="31"/>
        <v>190</v>
      </c>
      <c r="AD108" s="104"/>
      <c r="AE108" s="104"/>
      <c r="AF108" s="104">
        <v>221</v>
      </c>
      <c r="AG108" s="104"/>
      <c r="AH108" s="104">
        <v>152.30434782608697</v>
      </c>
      <c r="AI108" s="104">
        <f t="shared" si="31"/>
        <v>6</v>
      </c>
      <c r="AJ108" s="104">
        <f t="shared" si="31"/>
        <v>22.5</v>
      </c>
      <c r="AK108" s="104">
        <f t="shared" si="31"/>
        <v>140</v>
      </c>
      <c r="AL108" s="104">
        <f t="shared" si="31"/>
        <v>140</v>
      </c>
      <c r="AM108" s="104">
        <f t="shared" si="31"/>
        <v>140</v>
      </c>
      <c r="AN108" s="104">
        <f t="shared" si="31"/>
        <v>100</v>
      </c>
      <c r="AO108" s="104">
        <f t="shared" si="31"/>
        <v>155</v>
      </c>
      <c r="AP108" s="104">
        <f>SUM(AP92:AP107)</f>
        <v>155</v>
      </c>
      <c r="AQ108" s="104">
        <f>SUM(AQ92:AQ107)</f>
        <v>155</v>
      </c>
      <c r="AR108"/>
    </row>
    <row r="109" spans="1:44">
      <c r="A109" s="55"/>
      <c r="B109" s="90"/>
      <c r="C109" s="39"/>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row>
    <row r="110" spans="1:44" outlineLevel="1">
      <c r="A110" s="18" t="str">
        <f>IFERROR(IF(MATCH($B110,全体!G:G,0),"Y"),"-")</f>
        <v>Y</v>
      </c>
      <c r="B110" s="13" t="s">
        <v>193</v>
      </c>
      <c r="C110" s="41"/>
      <c r="D110" s="117"/>
      <c r="E110" s="117"/>
      <c r="F110" s="117"/>
      <c r="G110" s="117"/>
      <c r="H110" s="117"/>
      <c r="I110" s="117"/>
      <c r="J110" s="117"/>
      <c r="K110" s="117"/>
      <c r="L110" s="117"/>
      <c r="M110" s="117"/>
      <c r="N110" s="117">
        <v>0</v>
      </c>
      <c r="O110" s="117">
        <v>0</v>
      </c>
      <c r="P110" s="117">
        <v>0</v>
      </c>
      <c r="Q110" s="117">
        <v>0</v>
      </c>
      <c r="R110" s="117">
        <v>0</v>
      </c>
      <c r="S110" s="117">
        <v>0</v>
      </c>
      <c r="T110" s="117">
        <v>0</v>
      </c>
      <c r="U110" s="47">
        <v>119</v>
      </c>
      <c r="V110" s="47">
        <v>81</v>
      </c>
      <c r="W110" s="47">
        <v>1</v>
      </c>
      <c r="X110" s="47">
        <v>0</v>
      </c>
      <c r="Y110" s="47">
        <v>99</v>
      </c>
      <c r="Z110" s="47">
        <v>149</v>
      </c>
      <c r="AA110" s="47">
        <v>133</v>
      </c>
      <c r="AB110" s="47">
        <v>65</v>
      </c>
      <c r="AC110" s="47">
        <v>122</v>
      </c>
      <c r="AD110" s="47"/>
      <c r="AE110" s="47"/>
      <c r="AF110" s="47">
        <v>117</v>
      </c>
      <c r="AG110" s="47"/>
      <c r="AH110" s="47">
        <v>99.739130434782609</v>
      </c>
      <c r="AI110" s="47">
        <f>SUMIF(結果貼付!F:F,コマーシャル!B110,結果貼付!I:I)</f>
        <v>13</v>
      </c>
      <c r="AJ110" s="47">
        <f>(AI110/AJ$2)*AJ$1</f>
        <v>48.75</v>
      </c>
      <c r="AK110" s="47">
        <f>IFERROR(INDEX(法人計画貼付!$A:$J,MATCH(コマーシャル!$B110,法人計画貼付!$B:$B,0),MATCH(コマーシャル!AK$17,法人計画貼付!$8:$8)),"")</f>
        <v>64</v>
      </c>
      <c r="AL110" s="47">
        <f>IFERROR(INDEX(法人計画貼付!$A:$J,MATCH(コマーシャル!$B110,法人計画貼付!$B:$B,0),MATCH(コマーシャル!AL$17,法人計画貼付!$8:$8)),"")</f>
        <v>63</v>
      </c>
      <c r="AM110" s="47">
        <f>IFERROR(INDEX(法人計画貼付!$A:$J,MATCH(コマーシャル!$B110,法人計画貼付!$B:$B,0),MATCH(コマーシャル!AM$17,法人計画貼付!$8:$8)),"")</f>
        <v>63</v>
      </c>
      <c r="AN110" s="47">
        <f>IFERROR(INDEX(法人計画貼付!$A:$J,MATCH(コマーシャル!$B110,法人計画貼付!$B:$B,0),MATCH(コマーシャル!AN$17,法人計画貼付!$8:$8)),"")</f>
        <v>63</v>
      </c>
      <c r="AO110" s="47">
        <f>IFERROR(INDEX(法人計画貼付!$A:$J,MATCH(コマーシャル!$B110,法人計画貼付!$B:$B,0),MATCH(コマーシャル!AO$17,法人計画貼付!$8:$8)),"")</f>
        <v>72</v>
      </c>
      <c r="AP110" s="47">
        <f>IFERROR(INDEX(法人計画貼付!$A:$J,MATCH(コマーシャル!$B110,法人計画貼付!$B:$B,0),MATCH(コマーシャル!AP$17,法人計画貼付!$8:$8)),"")</f>
        <v>72</v>
      </c>
      <c r="AQ110" s="47">
        <f>IFERROR(INDEX(法人計画貼付!$A:$J,MATCH(コマーシャル!$B110,法人計画貼付!$B:$B,0),MATCH(コマーシャル!AQ$17,法人計画貼付!$8:$8)),"")</f>
        <v>72</v>
      </c>
      <c r="AR110"/>
    </row>
    <row r="111" spans="1:44" outlineLevel="1">
      <c r="A111" s="18" t="str">
        <f>IFERROR(IF(MATCH($B111,全体!G:G,0),"Y"),"-")</f>
        <v>Y</v>
      </c>
      <c r="B111" s="13" t="s">
        <v>466</v>
      </c>
      <c r="C111" s="41"/>
      <c r="D111" s="117"/>
      <c r="E111" s="117"/>
      <c r="F111" s="117"/>
      <c r="G111" s="117"/>
      <c r="H111" s="117"/>
      <c r="I111" s="117"/>
      <c r="J111" s="117"/>
      <c r="K111" s="117"/>
      <c r="L111" s="117"/>
      <c r="M111" s="117"/>
      <c r="N111" s="117"/>
      <c r="O111" s="117"/>
      <c r="P111" s="117"/>
      <c r="Q111" s="117"/>
      <c r="R111" s="117"/>
      <c r="S111" s="117"/>
      <c r="T111" s="117"/>
      <c r="U111" s="47"/>
      <c r="V111" s="47"/>
      <c r="W111" s="47">
        <v>0</v>
      </c>
      <c r="X111" s="47">
        <v>0</v>
      </c>
      <c r="Y111" s="47">
        <v>0</v>
      </c>
      <c r="Z111" s="47">
        <v>0</v>
      </c>
      <c r="AA111" s="47">
        <v>0</v>
      </c>
      <c r="AB111" s="47">
        <v>0</v>
      </c>
      <c r="AC111" s="47">
        <v>0</v>
      </c>
      <c r="AD111" s="47"/>
      <c r="AE111" s="47"/>
      <c r="AF111" s="47">
        <v>0</v>
      </c>
      <c r="AG111" s="47"/>
      <c r="AH111" s="47">
        <v>56.608695652173907</v>
      </c>
      <c r="AI111" s="47">
        <f>SUMIF(結果貼付!F:F,コマーシャル!B111,結果貼付!I:I)</f>
        <v>17</v>
      </c>
      <c r="AJ111" s="47">
        <f>(AI111/AJ$2)*AJ$1</f>
        <v>63.75</v>
      </c>
      <c r="AK111" s="47">
        <f>IFERROR(INDEX(法人計画貼付!$A:$J,MATCH(コマーシャル!$B111,法人計画貼付!$B:$B,0),MATCH(コマーシャル!AK$17,法人計画貼付!$8:$8)),"")</f>
        <v>17</v>
      </c>
      <c r="AL111" s="47">
        <f>IFERROR(INDEX(法人計画貼付!$A:$J,MATCH(コマーシャル!$B111,法人計画貼付!$B:$B,0),MATCH(コマーシャル!AL$17,法人計画貼付!$8:$8)),"")</f>
        <v>17</v>
      </c>
      <c r="AM111" s="47">
        <f>IFERROR(INDEX(法人計画貼付!$A:$J,MATCH(コマーシャル!$B111,法人計画貼付!$B:$B,0),MATCH(コマーシャル!AM$17,法人計画貼付!$8:$8)),"")</f>
        <v>17</v>
      </c>
      <c r="AN111" s="47">
        <f>IFERROR(INDEX(法人計画貼付!$A:$J,MATCH(コマーシャル!$B111,法人計画貼付!$B:$B,0),MATCH(コマーシャル!AN$17,法人計画貼付!$8:$8)),"")</f>
        <v>7</v>
      </c>
      <c r="AO111" s="47">
        <f>IFERROR(INDEX(法人計画貼付!$A:$J,MATCH(コマーシャル!$B111,法人計画貼付!$B:$B,0),MATCH(コマーシャル!AO$17,法人計画貼付!$8:$8)),"")</f>
        <v>8</v>
      </c>
      <c r="AP111" s="47">
        <f>IFERROR(INDEX(法人計画貼付!$A:$J,MATCH(コマーシャル!$B111,法人計画貼付!$B:$B,0),MATCH(コマーシャル!AP$17,法人計画貼付!$8:$8)),"")</f>
        <v>8</v>
      </c>
      <c r="AQ111" s="47">
        <f>IFERROR(INDEX(法人計画貼付!$A:$J,MATCH(コマーシャル!$B111,法人計画貼付!$B:$B,0),MATCH(コマーシャル!AQ$17,法人計画貼付!$8:$8)),"")</f>
        <v>8</v>
      </c>
      <c r="AR111"/>
    </row>
    <row r="112" spans="1:44" outlineLevel="1">
      <c r="A112" s="18" t="str">
        <f>IFERROR(IF(MATCH($B112,全体!G:G,0),"Y"),"-")</f>
        <v>Y</v>
      </c>
      <c r="B112" s="13" t="s">
        <v>197</v>
      </c>
      <c r="C112" s="41"/>
      <c r="D112" s="117"/>
      <c r="E112" s="117"/>
      <c r="F112" s="117"/>
      <c r="G112" s="117"/>
      <c r="H112" s="117"/>
      <c r="I112" s="117"/>
      <c r="J112" s="117"/>
      <c r="K112" s="117"/>
      <c r="L112" s="117"/>
      <c r="M112" s="117"/>
      <c r="N112" s="117">
        <v>0</v>
      </c>
      <c r="O112" s="117">
        <v>0</v>
      </c>
      <c r="P112" s="117">
        <v>0</v>
      </c>
      <c r="Q112" s="117">
        <v>0</v>
      </c>
      <c r="R112" s="117">
        <v>0</v>
      </c>
      <c r="S112" s="117">
        <v>0</v>
      </c>
      <c r="T112" s="117">
        <v>0</v>
      </c>
      <c r="U112" s="47">
        <v>0</v>
      </c>
      <c r="V112" s="47">
        <v>0</v>
      </c>
      <c r="W112" s="47">
        <v>2</v>
      </c>
      <c r="X112" s="47">
        <v>45</v>
      </c>
      <c r="Y112" s="47">
        <v>36</v>
      </c>
      <c r="Z112" s="47">
        <v>84</v>
      </c>
      <c r="AA112" s="47">
        <v>183</v>
      </c>
      <c r="AB112" s="47">
        <v>99</v>
      </c>
      <c r="AC112" s="47">
        <v>78</v>
      </c>
      <c r="AD112" s="47"/>
      <c r="AE112" s="47"/>
      <c r="AF112" s="47">
        <v>175</v>
      </c>
      <c r="AG112" s="47"/>
      <c r="AH112" s="47">
        <v>335.60869565217388</v>
      </c>
      <c r="AI112" s="47">
        <f>SUMIF(結果貼付!F:F,コマーシャル!B112,結果貼付!I:I)</f>
        <v>27</v>
      </c>
      <c r="AJ112" s="47">
        <f t="shared" ref="AJ112:AJ116" si="32">(AI112/AJ$2)*AJ$1</f>
        <v>101.25</v>
      </c>
      <c r="AK112" s="47">
        <f>IFERROR(INDEX(法人計画貼付!$A:$J,MATCH(コマーシャル!$B112,法人計画貼付!$B:$B,0),MATCH(コマーシャル!AK$17,法人計画貼付!$8:$8)),"")</f>
        <v>120</v>
      </c>
      <c r="AL112" s="47">
        <f>IFERROR(INDEX(法人計画貼付!$A:$J,MATCH(コマーシャル!$B112,法人計画貼付!$B:$B,0),MATCH(コマーシャル!AL$17,法人計画貼付!$8:$8)),"")</f>
        <v>120</v>
      </c>
      <c r="AM112" s="47">
        <f>IFERROR(INDEX(法人計画貼付!$A:$J,MATCH(コマーシャル!$B112,法人計画貼付!$B:$B,0),MATCH(コマーシャル!AM$17,法人計画貼付!$8:$8)),"")</f>
        <v>120</v>
      </c>
      <c r="AN112" s="47">
        <f>IFERROR(INDEX(法人計画貼付!$A:$J,MATCH(コマーシャル!$B112,法人計画貼付!$B:$B,0),MATCH(コマーシャル!AN$17,法人計画貼付!$8:$8)),"")</f>
        <v>130</v>
      </c>
      <c r="AO112" s="47">
        <f>IFERROR(INDEX(法人計画貼付!$A:$J,MATCH(コマーシャル!$B112,法人計画貼付!$B:$B,0),MATCH(コマーシャル!AO$17,法人計画貼付!$8:$8)),"")</f>
        <v>130</v>
      </c>
      <c r="AP112" s="47">
        <f>IFERROR(INDEX(法人計画貼付!$A:$J,MATCH(コマーシャル!$B112,法人計画貼付!$B:$B,0),MATCH(コマーシャル!AP$17,法人計画貼付!$8:$8)),"")</f>
        <v>130</v>
      </c>
      <c r="AQ112" s="47">
        <f>IFERROR(INDEX(法人計画貼付!$A:$J,MATCH(コマーシャル!$B112,法人計画貼付!$B:$B,0),MATCH(コマーシャル!AQ$17,法人計画貼付!$8:$8)),"")</f>
        <v>130</v>
      </c>
      <c r="AR112"/>
    </row>
    <row r="113" spans="1:44" outlineLevel="1">
      <c r="A113" s="18" t="str">
        <f>IFERROR(IF(MATCH($B113,全体!G:G,0),"Y"),"-")</f>
        <v>Y</v>
      </c>
      <c r="B113" s="4" t="s">
        <v>200</v>
      </c>
      <c r="C113" s="41"/>
      <c r="D113" s="117"/>
      <c r="E113" s="117"/>
      <c r="F113" s="117"/>
      <c r="G113" s="117"/>
      <c r="H113" s="117"/>
      <c r="I113" s="117"/>
      <c r="J113" s="117"/>
      <c r="K113" s="117"/>
      <c r="L113" s="117"/>
      <c r="M113" s="117"/>
      <c r="N113" s="117">
        <v>0</v>
      </c>
      <c r="O113" s="117">
        <v>0</v>
      </c>
      <c r="P113" s="117">
        <v>0</v>
      </c>
      <c r="Q113" s="117">
        <v>0</v>
      </c>
      <c r="R113" s="117">
        <v>0</v>
      </c>
      <c r="S113" s="117">
        <v>0</v>
      </c>
      <c r="T113" s="117">
        <v>0</v>
      </c>
      <c r="U113" s="47">
        <v>0</v>
      </c>
      <c r="V113" s="47">
        <v>0</v>
      </c>
      <c r="W113" s="47">
        <v>0</v>
      </c>
      <c r="X113" s="47">
        <v>0</v>
      </c>
      <c r="Y113" s="47">
        <v>32</v>
      </c>
      <c r="Z113" s="47">
        <v>54</v>
      </c>
      <c r="AA113" s="47">
        <v>88</v>
      </c>
      <c r="AB113" s="47">
        <v>60</v>
      </c>
      <c r="AC113" s="47">
        <v>125</v>
      </c>
      <c r="AD113" s="47"/>
      <c r="AE113" s="47"/>
      <c r="AF113" s="47">
        <v>279</v>
      </c>
      <c r="AG113" s="47"/>
      <c r="AH113" s="47">
        <v>540.47826086956525</v>
      </c>
      <c r="AI113" s="47">
        <f>SUMIF(結果貼付!F:F,コマーシャル!B113,結果貼付!I:I)</f>
        <v>81</v>
      </c>
      <c r="AJ113" s="47">
        <f t="shared" si="32"/>
        <v>303.75</v>
      </c>
      <c r="AK113" s="47">
        <f>IFERROR(INDEX(法人計画貼付!$A:$J,MATCH(コマーシャル!$B113,法人計画貼付!$B:$B,0),MATCH(コマーシャル!AK$17,法人計画貼付!$8:$8)),"")</f>
        <v>1313</v>
      </c>
      <c r="AL113" s="47">
        <f>IFERROR(INDEX(法人計画貼付!$A:$J,MATCH(コマーシャル!$B113,法人計画貼付!$B:$B,0),MATCH(コマーシャル!AL$17,法人計画貼付!$8:$8)),"")</f>
        <v>298</v>
      </c>
      <c r="AM113" s="47">
        <f>IFERROR(INDEX(法人計画貼付!$A:$J,MATCH(コマーシャル!$B113,法人計画貼付!$B:$B,0),MATCH(コマーシャル!AM$17,法人計画貼付!$8:$8)),"")</f>
        <v>288</v>
      </c>
      <c r="AN113" s="47">
        <f>IFERROR(INDEX(法人計画貼付!$A:$J,MATCH(コマーシャル!$B113,法人計画貼付!$B:$B,0),MATCH(コマーシャル!AN$17,法人計画貼付!$8:$8)),"")</f>
        <v>288</v>
      </c>
      <c r="AO113" s="47">
        <f>IFERROR(INDEX(法人計画貼付!$A:$J,MATCH(コマーシャル!$B113,法人計画貼付!$B:$B,0),MATCH(コマーシャル!AO$17,法人計画貼付!$8:$8)),"")</f>
        <v>348</v>
      </c>
      <c r="AP113" s="47">
        <f>IFERROR(INDEX(法人計画貼付!$A:$J,MATCH(コマーシャル!$B113,法人計画貼付!$B:$B,0),MATCH(コマーシャル!AP$17,法人計画貼付!$8:$8)),"")</f>
        <v>348</v>
      </c>
      <c r="AQ113" s="47">
        <f>IFERROR(INDEX(法人計画貼付!$A:$J,MATCH(コマーシャル!$B113,法人計画貼付!$B:$B,0),MATCH(コマーシャル!AQ$17,法人計画貼付!$8:$8)),"")</f>
        <v>348</v>
      </c>
      <c r="AR113"/>
    </row>
    <row r="114" spans="1:44" outlineLevel="1">
      <c r="A114" s="18" t="str">
        <f>IFERROR(IF(MATCH($B114,全体!G:G,0),"Y"),"-")</f>
        <v>Y</v>
      </c>
      <c r="B114" s="84" t="s">
        <v>201</v>
      </c>
      <c r="C114" s="41"/>
      <c r="D114" s="117"/>
      <c r="E114" s="117"/>
      <c r="F114" s="117"/>
      <c r="G114" s="117"/>
      <c r="H114" s="117"/>
      <c r="I114" s="117"/>
      <c r="J114" s="117"/>
      <c r="K114" s="117"/>
      <c r="L114" s="117"/>
      <c r="M114" s="117"/>
      <c r="N114" s="117"/>
      <c r="O114" s="117"/>
      <c r="P114" s="117"/>
      <c r="Q114" s="117"/>
      <c r="R114" s="117"/>
      <c r="S114" s="117"/>
      <c r="T114" s="117"/>
      <c r="U114" s="47"/>
      <c r="V114" s="47"/>
      <c r="W114" s="47">
        <v>0</v>
      </c>
      <c r="X114" s="47">
        <v>0</v>
      </c>
      <c r="Y114" s="47">
        <v>0</v>
      </c>
      <c r="Z114" s="47">
        <v>0</v>
      </c>
      <c r="AA114" s="47">
        <v>0</v>
      </c>
      <c r="AB114" s="47">
        <v>47</v>
      </c>
      <c r="AC114" s="47">
        <v>70</v>
      </c>
      <c r="AD114" s="47"/>
      <c r="AE114" s="47"/>
      <c r="AF114" s="47">
        <v>39</v>
      </c>
      <c r="AG114" s="47"/>
      <c r="AH114" s="47">
        <v>33.695652173913039</v>
      </c>
      <c r="AI114" s="47">
        <f>SUMIF(結果貼付!F:F,コマーシャル!B114,結果貼付!I:I)</f>
        <v>5</v>
      </c>
      <c r="AJ114" s="47">
        <f>(AI114/AJ$2)*AJ$1</f>
        <v>18.75</v>
      </c>
      <c r="AK114" s="47">
        <f>IFERROR(INDEX(法人計画貼付!$A:$J,MATCH(コマーシャル!$B114,法人計画貼付!$B:$B,0),MATCH(コマーシャル!AK$17,法人計画貼付!$8:$8)),"")</f>
        <v>50</v>
      </c>
      <c r="AL114" s="47">
        <f>IFERROR(INDEX(法人計画貼付!$A:$J,MATCH(コマーシャル!$B114,法人計画貼付!$B:$B,0),MATCH(コマーシャル!AL$17,法人計画貼付!$8:$8)),"")</f>
        <v>50</v>
      </c>
      <c r="AM114" s="47">
        <f>IFERROR(INDEX(法人計画貼付!$A:$J,MATCH(コマーシャル!$B114,法人計画貼付!$B:$B,0),MATCH(コマーシャル!AM$17,法人計画貼付!$8:$8)),"")</f>
        <v>50</v>
      </c>
      <c r="AN114" s="47">
        <f>IFERROR(INDEX(法人計画貼付!$A:$J,MATCH(コマーシャル!$B114,法人計画貼付!$B:$B,0),MATCH(コマーシャル!AN$17,法人計画貼付!$8:$8)),"")</f>
        <v>50</v>
      </c>
      <c r="AO114" s="47">
        <f>IFERROR(INDEX(法人計画貼付!$A:$J,MATCH(コマーシャル!$B114,法人計画貼付!$B:$B,0),MATCH(コマーシャル!AO$17,法人計画貼付!$8:$8)),"")</f>
        <v>60</v>
      </c>
      <c r="AP114" s="47">
        <f>IFERROR(INDEX(法人計画貼付!$A:$J,MATCH(コマーシャル!$B114,法人計画貼付!$B:$B,0),MATCH(コマーシャル!AP$17,法人計画貼付!$8:$8)),"")</f>
        <v>60</v>
      </c>
      <c r="AQ114" s="47">
        <f>IFERROR(INDEX(法人計画貼付!$A:$J,MATCH(コマーシャル!$B114,法人計画貼付!$B:$B,0),MATCH(コマーシャル!AQ$17,法人計画貼付!$8:$8)),"")</f>
        <v>60</v>
      </c>
      <c r="AR114"/>
    </row>
    <row r="115" spans="1:44" outlineLevel="1">
      <c r="A115" s="18" t="str">
        <f>IFERROR(IF(MATCH($B115,全体!G:G,0),"Y"),"-")</f>
        <v>Y</v>
      </c>
      <c r="B115" s="4" t="s">
        <v>467</v>
      </c>
      <c r="C115" s="41"/>
      <c r="D115" s="117"/>
      <c r="E115" s="117"/>
      <c r="F115" s="117"/>
      <c r="G115" s="117"/>
      <c r="H115" s="117"/>
      <c r="I115" s="117"/>
      <c r="J115" s="117"/>
      <c r="K115" s="117"/>
      <c r="L115" s="117"/>
      <c r="M115" s="117"/>
      <c r="N115" s="117">
        <v>0</v>
      </c>
      <c r="O115" s="117">
        <v>0</v>
      </c>
      <c r="P115" s="117">
        <v>0</v>
      </c>
      <c r="Q115" s="117">
        <v>0</v>
      </c>
      <c r="R115" s="117">
        <v>0</v>
      </c>
      <c r="S115" s="117">
        <v>0</v>
      </c>
      <c r="T115" s="117">
        <v>0</v>
      </c>
      <c r="U115" s="47">
        <v>0</v>
      </c>
      <c r="V115" s="47">
        <v>0</v>
      </c>
      <c r="W115" s="47">
        <v>0</v>
      </c>
      <c r="X115" s="47">
        <v>0</v>
      </c>
      <c r="Y115" s="47">
        <v>0</v>
      </c>
      <c r="Z115" s="47">
        <v>0</v>
      </c>
      <c r="AA115" s="47">
        <v>0</v>
      </c>
      <c r="AB115" s="47">
        <v>0</v>
      </c>
      <c r="AC115" s="47">
        <v>0</v>
      </c>
      <c r="AD115" s="47"/>
      <c r="AE115" s="47"/>
      <c r="AF115" s="47">
        <v>0</v>
      </c>
      <c r="AG115" s="47"/>
      <c r="AH115" s="47">
        <v>0</v>
      </c>
      <c r="AI115" s="47">
        <f>SUMIF(結果貼付!F:F,コマーシャル!B115,結果貼付!I:I)</f>
        <v>0</v>
      </c>
      <c r="AJ115" s="47">
        <f>(AI115/AJ$2)*AJ$1</f>
        <v>0</v>
      </c>
      <c r="AK115" s="47" t="str">
        <f>IFERROR(INDEX(法人計画貼付!$A:$J,MATCH(コマーシャル!$B115,法人計画貼付!$B:$B,0),MATCH(コマーシャル!AK$17,法人計画貼付!$8:$8)),"")</f>
        <v/>
      </c>
      <c r="AL115" s="47" t="str">
        <f>IFERROR(INDEX(法人計画貼付!$A:$J,MATCH(コマーシャル!$B115,法人計画貼付!$B:$B,0),MATCH(コマーシャル!AL$17,法人計画貼付!$8:$8)),"")</f>
        <v/>
      </c>
      <c r="AM115" s="47" t="str">
        <f>IFERROR(INDEX(法人計画貼付!$A:$J,MATCH(コマーシャル!$B115,法人計画貼付!$B:$B,0),MATCH(コマーシャル!AM$17,法人計画貼付!$8:$8)),"")</f>
        <v/>
      </c>
      <c r="AN115" s="47" t="str">
        <f>IFERROR(INDEX(法人計画貼付!$A:$J,MATCH(コマーシャル!$B115,法人計画貼付!$B:$B,0),MATCH(コマーシャル!AN$17,法人計画貼付!$8:$8)),"")</f>
        <v/>
      </c>
      <c r="AO115" s="47" t="str">
        <f>IFERROR(INDEX(法人計画貼付!$A:$J,MATCH(コマーシャル!$B115,法人計画貼付!$B:$B,0),MATCH(コマーシャル!AO$17,法人計画貼付!$8:$8)),"")</f>
        <v/>
      </c>
      <c r="AP115" s="47" t="str">
        <f>IFERROR(INDEX(法人計画貼付!$A:$J,MATCH(コマーシャル!$B115,法人計画貼付!$B:$B,0),MATCH(コマーシャル!AP$17,法人計画貼付!$8:$8)),"")</f>
        <v/>
      </c>
      <c r="AQ115" s="47" t="str">
        <f>IFERROR(INDEX(法人計画貼付!$A:$J,MATCH(コマーシャル!$B115,法人計画貼付!$B:$B,0),MATCH(コマーシャル!AQ$17,法人計画貼付!$8:$8)),"")</f>
        <v/>
      </c>
      <c r="AR115"/>
    </row>
    <row r="116" spans="1:44" outlineLevel="1">
      <c r="A116" s="18" t="str">
        <f>IFERROR(IF(MATCH($B116,全体!G:G,0),"Y"),"-")</f>
        <v>Y</v>
      </c>
      <c r="B116" s="13" t="s">
        <v>468</v>
      </c>
      <c r="C116" s="41"/>
      <c r="D116" s="47">
        <v>121</v>
      </c>
      <c r="E116" s="47">
        <v>82</v>
      </c>
      <c r="F116" s="47">
        <v>88</v>
      </c>
      <c r="G116" s="47">
        <v>145</v>
      </c>
      <c r="H116" s="47">
        <v>53</v>
      </c>
      <c r="I116" s="47">
        <v>77</v>
      </c>
      <c r="J116" s="47">
        <v>133</v>
      </c>
      <c r="K116" s="47">
        <v>261</v>
      </c>
      <c r="L116" s="47">
        <v>113</v>
      </c>
      <c r="M116" s="47">
        <v>51</v>
      </c>
      <c r="N116" s="47">
        <v>72</v>
      </c>
      <c r="O116" s="47">
        <v>87</v>
      </c>
      <c r="P116" s="47">
        <v>62</v>
      </c>
      <c r="Q116" s="47">
        <v>48</v>
      </c>
      <c r="R116" s="47">
        <v>1</v>
      </c>
      <c r="S116" s="47">
        <v>89</v>
      </c>
      <c r="T116" s="47">
        <v>128</v>
      </c>
      <c r="U116" s="47">
        <v>2</v>
      </c>
      <c r="V116" s="47">
        <v>0</v>
      </c>
      <c r="W116" s="47">
        <v>0</v>
      </c>
      <c r="X116" s="47">
        <v>0</v>
      </c>
      <c r="Y116" s="47">
        <v>228</v>
      </c>
      <c r="Z116" s="47">
        <v>194</v>
      </c>
      <c r="AA116" s="47">
        <v>442</v>
      </c>
      <c r="AB116" s="47">
        <v>114</v>
      </c>
      <c r="AC116" s="47">
        <v>97</v>
      </c>
      <c r="AD116" s="47"/>
      <c r="AE116" s="47"/>
      <c r="AF116" s="47">
        <v>27</v>
      </c>
      <c r="AG116" s="47"/>
      <c r="AH116" s="47">
        <v>5.3913043478260869</v>
      </c>
      <c r="AI116" s="47">
        <f>SUMIF(結果貼付!F:F,コマーシャル!B116,結果貼付!I:I)</f>
        <v>1</v>
      </c>
      <c r="AJ116" s="47">
        <f t="shared" si="32"/>
        <v>3.75</v>
      </c>
      <c r="AK116" s="47">
        <f>IFERROR(INDEX(法人計画貼付!$A:$J,MATCH(コマーシャル!$B116,法人計画貼付!$B:$B,0),MATCH(コマーシャル!AK$17,法人計画貼付!$8:$8)),"")</f>
        <v>0</v>
      </c>
      <c r="AL116" s="47">
        <f>IFERROR(INDEX(法人計画貼付!$A:$J,MATCH(コマーシャル!$B116,法人計画貼付!$B:$B,0),MATCH(コマーシャル!AL$17,法人計画貼付!$8:$8)),"")</f>
        <v>0</v>
      </c>
      <c r="AM116" s="47">
        <f>IFERROR(INDEX(法人計画貼付!$A:$J,MATCH(コマーシャル!$B116,法人計画貼付!$B:$B,0),MATCH(コマーシャル!AM$17,法人計画貼付!$8:$8)),"")</f>
        <v>0</v>
      </c>
      <c r="AN116" s="47">
        <f>IFERROR(INDEX(法人計画貼付!$A:$J,MATCH(コマーシャル!$B116,法人計画貼付!$B:$B,0),MATCH(コマーシャル!AN$17,法人計画貼付!$8:$8)),"")</f>
        <v>0</v>
      </c>
      <c r="AO116" s="47">
        <f>IFERROR(INDEX(法人計画貼付!$A:$J,MATCH(コマーシャル!$B116,法人計画貼付!$B:$B,0),MATCH(コマーシャル!AO$17,法人計画貼付!$8:$8)),"")</f>
        <v>0</v>
      </c>
      <c r="AP116" s="47">
        <f>IFERROR(INDEX(法人計画貼付!$A:$J,MATCH(コマーシャル!$B116,法人計画貼付!$B:$B,0),MATCH(コマーシャル!AP$17,法人計画貼付!$8:$8)),"")</f>
        <v>0</v>
      </c>
      <c r="AQ116" s="47">
        <f>IFERROR(INDEX(法人計画貼付!$A:$J,MATCH(コマーシャル!$B116,法人計画貼付!$B:$B,0),MATCH(コマーシャル!AQ$17,法人計画貼付!$8:$8)),"")</f>
        <v>0</v>
      </c>
      <c r="AR116"/>
    </row>
    <row r="117" spans="1:44" outlineLevel="1">
      <c r="A117" s="18" t="str">
        <f>IFERROR(IF(MATCH($B117,全体!G:G,0),"Y"),"-")</f>
        <v>Y</v>
      </c>
      <c r="B117" s="13" t="s">
        <v>469</v>
      </c>
      <c r="C117" s="41"/>
      <c r="D117" s="117"/>
      <c r="E117" s="117"/>
      <c r="F117" s="117"/>
      <c r="G117" s="117"/>
      <c r="H117" s="117"/>
      <c r="I117" s="117"/>
      <c r="J117" s="117"/>
      <c r="K117" s="117"/>
      <c r="L117" s="117"/>
      <c r="M117" s="117"/>
      <c r="N117" s="117"/>
      <c r="O117" s="47">
        <v>31</v>
      </c>
      <c r="P117" s="47">
        <v>79</v>
      </c>
      <c r="Q117" s="47">
        <v>178</v>
      </c>
      <c r="R117" s="47">
        <v>220</v>
      </c>
      <c r="S117" s="47">
        <v>1</v>
      </c>
      <c r="T117" s="47">
        <v>0</v>
      </c>
      <c r="U117" s="47">
        <v>358</v>
      </c>
      <c r="V117" s="47">
        <v>329</v>
      </c>
      <c r="W117" s="47">
        <v>22</v>
      </c>
      <c r="X117" s="47">
        <v>12</v>
      </c>
      <c r="Y117" s="47">
        <v>270</v>
      </c>
      <c r="Z117" s="47">
        <v>553</v>
      </c>
      <c r="AA117" s="47">
        <v>576</v>
      </c>
      <c r="AB117" s="47">
        <v>838</v>
      </c>
      <c r="AC117" s="47">
        <v>587</v>
      </c>
      <c r="AD117" s="47"/>
      <c r="AE117" s="47"/>
      <c r="AF117" s="47">
        <v>320</v>
      </c>
      <c r="AG117" s="47"/>
      <c r="AH117" s="47">
        <v>439.39130434782612</v>
      </c>
      <c r="AI117" s="47">
        <f>SUMIF(結果貼付!F:F,コマーシャル!B117,結果貼付!I:I)</f>
        <v>0</v>
      </c>
      <c r="AJ117" s="47">
        <f t="shared" ref="AJ117:AJ119" si="33">(AI117/AJ$2)*AJ$1</f>
        <v>0</v>
      </c>
      <c r="AK117" s="47" t="str">
        <f>IFERROR(INDEX(法人計画貼付!$A:$J,MATCH(コマーシャル!$B117,法人計画貼付!$B:$B,0),MATCH(コマーシャル!AK$17,法人計画貼付!$8:$8)),"")</f>
        <v/>
      </c>
      <c r="AL117" s="47" t="str">
        <f>IFERROR(INDEX(法人計画貼付!$A:$J,MATCH(コマーシャル!$B117,法人計画貼付!$B:$B,0),MATCH(コマーシャル!AL$17,法人計画貼付!$8:$8)),"")</f>
        <v/>
      </c>
      <c r="AM117" s="47" t="str">
        <f>IFERROR(INDEX(法人計画貼付!$A:$J,MATCH(コマーシャル!$B117,法人計画貼付!$B:$B,0),MATCH(コマーシャル!AM$17,法人計画貼付!$8:$8)),"")</f>
        <v/>
      </c>
      <c r="AN117" s="47" t="str">
        <f>IFERROR(INDEX(法人計画貼付!$A:$J,MATCH(コマーシャル!$B117,法人計画貼付!$B:$B,0),MATCH(コマーシャル!AN$17,法人計画貼付!$8:$8)),"")</f>
        <v/>
      </c>
      <c r="AO117" s="47" t="str">
        <f>IFERROR(INDEX(法人計画貼付!$A:$J,MATCH(コマーシャル!$B117,法人計画貼付!$B:$B,0),MATCH(コマーシャル!AO$17,法人計画貼付!$8:$8)),"")</f>
        <v/>
      </c>
      <c r="AP117" s="47" t="str">
        <f>IFERROR(INDEX(法人計画貼付!$A:$J,MATCH(コマーシャル!$B117,法人計画貼付!$B:$B,0),MATCH(コマーシャル!AP$17,法人計画貼付!$8:$8)),"")</f>
        <v/>
      </c>
      <c r="AQ117" s="47" t="str">
        <f>IFERROR(INDEX(法人計画貼付!$A:$J,MATCH(コマーシャル!$B117,法人計画貼付!$B:$B,0),MATCH(コマーシャル!AQ$17,法人計画貼付!$8:$8)),"")</f>
        <v/>
      </c>
      <c r="AR117"/>
    </row>
    <row r="118" spans="1:44" outlineLevel="1">
      <c r="A118" s="18" t="str">
        <f>IFERROR(IF(MATCH($B118,全体!G:G,0),"Y"),"-")</f>
        <v>Y</v>
      </c>
      <c r="B118" s="13" t="s">
        <v>207</v>
      </c>
      <c r="C118" s="41"/>
      <c r="D118" s="117"/>
      <c r="E118" s="117"/>
      <c r="F118" s="117"/>
      <c r="G118" s="117"/>
      <c r="H118" s="117"/>
      <c r="I118" s="117"/>
      <c r="J118" s="117"/>
      <c r="K118" s="117"/>
      <c r="L118" s="117"/>
      <c r="M118" s="117"/>
      <c r="N118" s="47">
        <v>180</v>
      </c>
      <c r="O118" s="47">
        <v>244</v>
      </c>
      <c r="P118" s="47">
        <v>167</v>
      </c>
      <c r="Q118" s="47">
        <v>296</v>
      </c>
      <c r="R118" s="47">
        <v>226</v>
      </c>
      <c r="S118" s="47">
        <v>0</v>
      </c>
      <c r="T118" s="47">
        <v>0</v>
      </c>
      <c r="U118" s="47">
        <v>78</v>
      </c>
      <c r="V118" s="47">
        <v>350</v>
      </c>
      <c r="W118" s="47">
        <v>0</v>
      </c>
      <c r="X118" s="47">
        <v>264</v>
      </c>
      <c r="Y118" s="47">
        <v>117</v>
      </c>
      <c r="Z118" s="47">
        <v>219</v>
      </c>
      <c r="AA118" s="47">
        <v>438</v>
      </c>
      <c r="AB118" s="47">
        <v>155</v>
      </c>
      <c r="AC118" s="47">
        <v>185</v>
      </c>
      <c r="AD118" s="47"/>
      <c r="AE118" s="47"/>
      <c r="AF118" s="47">
        <v>63</v>
      </c>
      <c r="AG118" s="47"/>
      <c r="AH118" s="47">
        <v>1.3478260869565217</v>
      </c>
      <c r="AI118" s="47">
        <f>SUMIF(結果貼付!F:F,コマーシャル!B118,結果貼付!I:I)</f>
        <v>0</v>
      </c>
      <c r="AJ118" s="47">
        <f t="shared" si="33"/>
        <v>0</v>
      </c>
      <c r="AK118" s="232" t="str">
        <f>IFERROR(INDEX(法人計画貼付!$A:$J,MATCH(コマーシャル!$B118,法人計画貼付!$B:$B,0),MATCH(コマーシャル!AK$17,法人計画貼付!$8:$8)),"")</f>
        <v/>
      </c>
      <c r="AL118" s="232" t="str">
        <f>IFERROR(INDEX(法人計画貼付!$A:$J,MATCH(コマーシャル!$B118,法人計画貼付!$B:$B,0),MATCH(コマーシャル!AL$17,法人計画貼付!$8:$8)),"")</f>
        <v/>
      </c>
      <c r="AM118" s="232" t="str">
        <f>IFERROR(INDEX(法人計画貼付!$A:$J,MATCH(コマーシャル!$B118,法人計画貼付!$B:$B,0),MATCH(コマーシャル!AM$17,法人計画貼付!$8:$8)),"")</f>
        <v/>
      </c>
      <c r="AN118" s="232" t="str">
        <f>IFERROR(INDEX(法人計画貼付!$A:$J,MATCH(コマーシャル!$B118,法人計画貼付!$B:$B,0),MATCH(コマーシャル!AN$17,法人計画貼付!$8:$8)),"")</f>
        <v/>
      </c>
      <c r="AO118" s="232" t="str">
        <f>IFERROR(INDEX(法人計画貼付!$A:$J,MATCH(コマーシャル!$B118,法人計画貼付!$B:$B,0),MATCH(コマーシャル!AO$17,法人計画貼付!$8:$8)),"")</f>
        <v/>
      </c>
      <c r="AP118" s="232" t="str">
        <f>IFERROR(INDEX(法人計画貼付!$A:$J,MATCH(コマーシャル!$B118,法人計画貼付!$B:$B,0),MATCH(コマーシャル!AP$17,法人計画貼付!$8:$8)),"")</f>
        <v/>
      </c>
      <c r="AQ118" s="232" t="str">
        <f>IFERROR(INDEX(法人計画貼付!$A:$J,MATCH(コマーシャル!$B118,法人計画貼付!$B:$B,0),MATCH(コマーシャル!AQ$17,法人計画貼付!$8:$8)),"")</f>
        <v/>
      </c>
      <c r="AR118"/>
    </row>
    <row r="119" spans="1:44" outlineLevel="1">
      <c r="A119" s="18" t="str">
        <f>IFERROR(IF(MATCH($B119,全体!G:G,0),"Y"),"-")</f>
        <v>Y</v>
      </c>
      <c r="B119" s="84" t="s">
        <v>470</v>
      </c>
      <c r="C119" s="41"/>
      <c r="D119" s="117"/>
      <c r="E119" s="117"/>
      <c r="F119" s="117"/>
      <c r="G119" s="117"/>
      <c r="H119" s="117"/>
      <c r="I119" s="117"/>
      <c r="J119" s="117"/>
      <c r="K119" s="117"/>
      <c r="L119" s="117"/>
      <c r="M119" s="117"/>
      <c r="N119" s="117"/>
      <c r="O119" s="117"/>
      <c r="P119" s="117"/>
      <c r="Q119" s="117"/>
      <c r="R119" s="117">
        <v>614</v>
      </c>
      <c r="S119" s="117">
        <v>112</v>
      </c>
      <c r="T119" s="117">
        <v>103</v>
      </c>
      <c r="U119" s="47">
        <v>865</v>
      </c>
      <c r="V119" s="47">
        <v>817</v>
      </c>
      <c r="W119" s="47">
        <v>0</v>
      </c>
      <c r="X119" s="47">
        <v>0</v>
      </c>
      <c r="Y119" s="47">
        <v>2189</v>
      </c>
      <c r="Z119" s="47">
        <v>471</v>
      </c>
      <c r="AA119" s="47">
        <v>3227</v>
      </c>
      <c r="AB119" s="47">
        <v>377</v>
      </c>
      <c r="AC119" s="47">
        <v>434</v>
      </c>
      <c r="AD119" s="47"/>
      <c r="AE119" s="47"/>
      <c r="AF119" s="47">
        <v>0</v>
      </c>
      <c r="AG119" s="47"/>
      <c r="AH119" s="47">
        <v>48.521739130434781</v>
      </c>
      <c r="AI119" s="47">
        <f>SUMIF(結果貼付!F:F,コマーシャル!B119,結果貼付!I:I)</f>
        <v>0</v>
      </c>
      <c r="AJ119" s="47">
        <f t="shared" si="33"/>
        <v>0</v>
      </c>
      <c r="AK119" s="47">
        <f>IFERROR(INDEX(法人計画貼付!$A:$J,MATCH(コマーシャル!$B119,法人計画貼付!$B:$B,0),MATCH(コマーシャル!AK$17,法人計画貼付!$8:$8)),"")</f>
        <v>10</v>
      </c>
      <c r="AL119" s="47">
        <f>IFERROR(INDEX(法人計画貼付!$A:$J,MATCH(コマーシャル!$B119,法人計画貼付!$B:$B,0),MATCH(コマーシャル!AL$17,法人計画貼付!$8:$8)),"")</f>
        <v>10</v>
      </c>
      <c r="AM119" s="47">
        <f>IFERROR(INDEX(法人計画貼付!$A:$J,MATCH(コマーシャル!$B119,法人計画貼付!$B:$B,0),MATCH(コマーシャル!AM$17,法人計画貼付!$8:$8)),"")</f>
        <v>10</v>
      </c>
      <c r="AN119" s="47">
        <f>IFERROR(INDEX(法人計画貼付!$A:$J,MATCH(コマーシャル!$B119,法人計画貼付!$B:$B,0),MATCH(コマーシャル!AN$17,法人計画貼付!$8:$8)),"")</f>
        <v>10</v>
      </c>
      <c r="AO119" s="47">
        <f>IFERROR(INDEX(法人計画貼付!$A:$J,MATCH(コマーシャル!$B119,法人計画貼付!$B:$B,0),MATCH(コマーシャル!AO$17,法人計画貼付!$8:$8)),"")</f>
        <v>10</v>
      </c>
      <c r="AP119" s="47">
        <f>IFERROR(INDEX(法人計画貼付!$A:$J,MATCH(コマーシャル!$B119,法人計画貼付!$B:$B,0),MATCH(コマーシャル!AP$17,法人計画貼付!$8:$8)),"")</f>
        <v>10</v>
      </c>
      <c r="AQ119" s="47">
        <f>IFERROR(INDEX(法人計画貼付!$A:$J,MATCH(コマーシャル!$B119,法人計画貼付!$B:$B,0),MATCH(コマーシャル!AQ$17,法人計画貼付!$8:$8)),"")</f>
        <v>10</v>
      </c>
      <c r="AR119"/>
    </row>
    <row r="120" spans="1:44">
      <c r="A120" s="55"/>
      <c r="B120" s="10" t="s">
        <v>212</v>
      </c>
      <c r="C120" s="53"/>
      <c r="D120" s="87">
        <v>837</v>
      </c>
      <c r="E120" s="87">
        <v>955</v>
      </c>
      <c r="F120" s="87">
        <v>545</v>
      </c>
      <c r="G120" s="87">
        <v>529</v>
      </c>
      <c r="H120" s="87">
        <v>843</v>
      </c>
      <c r="I120" s="87">
        <v>1163</v>
      </c>
      <c r="J120" s="87">
        <v>1748</v>
      </c>
      <c r="K120" s="87">
        <v>2113</v>
      </c>
      <c r="L120" s="87">
        <v>1567</v>
      </c>
      <c r="M120" s="87">
        <v>1968</v>
      </c>
      <c r="N120" s="87">
        <v>1162</v>
      </c>
      <c r="O120" s="87">
        <v>3152</v>
      </c>
      <c r="P120" s="87">
        <v>514</v>
      </c>
      <c r="Q120" s="87">
        <v>829</v>
      </c>
      <c r="R120" s="87">
        <v>1434</v>
      </c>
      <c r="S120" s="87">
        <v>437</v>
      </c>
      <c r="T120" s="87">
        <v>459</v>
      </c>
      <c r="U120" s="87">
        <v>1820</v>
      </c>
      <c r="V120" s="87">
        <v>1847</v>
      </c>
      <c r="W120" s="87">
        <v>2541</v>
      </c>
      <c r="X120" s="87">
        <v>1578</v>
      </c>
      <c r="Y120" s="87">
        <v>2988</v>
      </c>
      <c r="Z120" s="87">
        <v>1726</v>
      </c>
      <c r="AA120" s="87">
        <v>5087</v>
      </c>
      <c r="AB120" s="87">
        <v>1755</v>
      </c>
      <c r="AC120" s="87">
        <v>1698</v>
      </c>
      <c r="AD120" s="87"/>
      <c r="AE120" s="87"/>
      <c r="AF120" s="87">
        <v>1020</v>
      </c>
      <c r="AG120" s="87"/>
      <c r="AH120" s="87">
        <v>1560.7826086956518</v>
      </c>
      <c r="AI120" s="87">
        <f t="shared" ref="AI120:AP120" si="34">SUM(AI110:AI119)</f>
        <v>144</v>
      </c>
      <c r="AJ120" s="87">
        <f t="shared" si="34"/>
        <v>540</v>
      </c>
      <c r="AK120" s="87">
        <f t="shared" si="34"/>
        <v>1574</v>
      </c>
      <c r="AL120" s="87">
        <f t="shared" si="34"/>
        <v>558</v>
      </c>
      <c r="AM120" s="87">
        <f t="shared" si="34"/>
        <v>548</v>
      </c>
      <c r="AN120" s="87">
        <f t="shared" si="34"/>
        <v>548</v>
      </c>
      <c r="AO120" s="87">
        <f t="shared" si="34"/>
        <v>628</v>
      </c>
      <c r="AP120" s="87">
        <f t="shared" si="34"/>
        <v>628</v>
      </c>
      <c r="AQ120" s="87">
        <f t="shared" ref="AQ120" si="35">SUM(AQ110:AQ119)</f>
        <v>628</v>
      </c>
      <c r="AR120"/>
    </row>
    <row r="121" spans="1:44">
      <c r="A121" s="55"/>
      <c r="B121" s="9"/>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row>
    <row r="122" spans="1:44" outlineLevel="1">
      <c r="A122" s="18" t="str">
        <f>IFERROR(IF(MATCH($B122,全体!G:G,0),"Y"),"-")</f>
        <v>Y</v>
      </c>
      <c r="B122" s="20" t="s">
        <v>213</v>
      </c>
      <c r="C122" s="41"/>
      <c r="D122" s="117"/>
      <c r="E122" s="117"/>
      <c r="F122" s="117"/>
      <c r="G122" s="117"/>
      <c r="H122" s="117"/>
      <c r="I122" s="117"/>
      <c r="J122" s="117"/>
      <c r="K122" s="117"/>
      <c r="L122" s="117"/>
      <c r="M122" s="117"/>
      <c r="N122" s="117"/>
      <c r="O122" s="117"/>
      <c r="P122" s="117"/>
      <c r="Q122" s="117"/>
      <c r="R122" s="117"/>
      <c r="S122" s="320">
        <v>37</v>
      </c>
      <c r="T122" s="320">
        <v>29</v>
      </c>
      <c r="U122" s="104">
        <v>0</v>
      </c>
      <c r="V122" s="104">
        <v>7</v>
      </c>
      <c r="W122" s="104">
        <v>0</v>
      </c>
      <c r="X122" s="104">
        <v>0</v>
      </c>
      <c r="Y122" s="104">
        <v>65</v>
      </c>
      <c r="Z122" s="104">
        <v>7</v>
      </c>
      <c r="AA122" s="104">
        <v>-2</v>
      </c>
      <c r="AB122" s="104">
        <v>0</v>
      </c>
      <c r="AC122" s="104">
        <v>0</v>
      </c>
      <c r="AD122" s="104"/>
      <c r="AE122" s="104"/>
      <c r="AF122" s="104">
        <v>0</v>
      </c>
      <c r="AG122" s="104"/>
      <c r="AH122" s="104">
        <v>4.0434782608695654</v>
      </c>
      <c r="AI122" s="104">
        <f>SUMIF(結果貼付!F:F,コマーシャル!B122,結果貼付!I:I)</f>
        <v>4</v>
      </c>
      <c r="AJ122" s="47">
        <f t="shared" ref="AJ122:AJ129" si="36">(AI122/AJ$2)*AJ$1</f>
        <v>15</v>
      </c>
      <c r="AK122" s="47">
        <f>IFERROR(INDEX(法人計画貼付!$A:$J,MATCH(コマーシャル!$B122,法人計画貼付!$B:$B,0),MATCH(コマーシャル!AK$17,法人計画貼付!$8:$8)),"")</f>
        <v>3</v>
      </c>
      <c r="AL122" s="47">
        <f>IFERROR(INDEX(法人計画貼付!$A:$J,MATCH(コマーシャル!$B122,法人計画貼付!$B:$B,0),MATCH(コマーシャル!AL$17,法人計画貼付!$8:$8)),"")</f>
        <v>3</v>
      </c>
      <c r="AM122" s="47">
        <f>IFERROR(INDEX(法人計画貼付!$A:$J,MATCH(コマーシャル!$B122,法人計画貼付!$B:$B,0),MATCH(コマーシャル!AM$17,法人計画貼付!$8:$8)),"")</f>
        <v>3</v>
      </c>
      <c r="AN122" s="47">
        <f>IFERROR(INDEX(法人計画貼付!$A:$J,MATCH(コマーシャル!$B122,法人計画貼付!$B:$B,0),MATCH(コマーシャル!AN$17,法人計画貼付!$8:$8)),"")</f>
        <v>3</v>
      </c>
      <c r="AO122" s="47">
        <f>IFERROR(INDEX(法人計画貼付!$A:$J,MATCH(コマーシャル!$B122,法人計画貼付!$B:$B,0),MATCH(コマーシャル!AO$17,法人計画貼付!$8:$8)),"")</f>
        <v>8</v>
      </c>
      <c r="AP122" s="47">
        <f>IFERROR(INDEX(法人計画貼付!$A:$J,MATCH(コマーシャル!$B122,法人計画貼付!$B:$B,0),MATCH(コマーシャル!AP$17,法人計画貼付!$8:$8)),"")</f>
        <v>8</v>
      </c>
      <c r="AQ122" s="47">
        <f>IFERROR(INDEX(法人計画貼付!$A:$J,MATCH(コマーシャル!$B122,法人計画貼付!$B:$B,0),MATCH(コマーシャル!AQ$17,法人計画貼付!$8:$8)),"")</f>
        <v>8</v>
      </c>
      <c r="AR122"/>
    </row>
    <row r="123" spans="1:44" outlineLevel="1">
      <c r="A123" s="18" t="str">
        <f>IFERROR(IF(MATCH($B123,全体!G:G,0),"Y"),"-")</f>
        <v>Y</v>
      </c>
      <c r="B123" s="20" t="s">
        <v>214</v>
      </c>
      <c r="C123" s="41"/>
      <c r="D123" s="117"/>
      <c r="E123" s="117"/>
      <c r="F123" s="117"/>
      <c r="G123" s="117"/>
      <c r="H123" s="117"/>
      <c r="I123" s="117"/>
      <c r="J123" s="117"/>
      <c r="K123" s="117"/>
      <c r="L123" s="117"/>
      <c r="M123" s="117"/>
      <c r="N123" s="117"/>
      <c r="O123" s="117"/>
      <c r="P123" s="117"/>
      <c r="Q123" s="117"/>
      <c r="R123" s="117"/>
      <c r="S123" s="320"/>
      <c r="T123" s="320"/>
      <c r="U123" s="104"/>
      <c r="V123" s="104"/>
      <c r="W123" s="104">
        <v>0</v>
      </c>
      <c r="X123" s="104">
        <v>0</v>
      </c>
      <c r="Y123" s="104">
        <v>0</v>
      </c>
      <c r="Z123" s="104">
        <v>0</v>
      </c>
      <c r="AA123" s="104">
        <v>0</v>
      </c>
      <c r="AB123" s="104">
        <v>0</v>
      </c>
      <c r="AC123" s="104">
        <v>0</v>
      </c>
      <c r="AD123" s="104"/>
      <c r="AE123" s="104"/>
      <c r="AF123" s="104">
        <v>0</v>
      </c>
      <c r="AG123" s="104"/>
      <c r="AH123" s="104">
        <v>0</v>
      </c>
      <c r="AI123" s="104">
        <f>SUMIF(結果貼付!F:F,コマーシャル!B123,結果貼付!I:I)</f>
        <v>0</v>
      </c>
      <c r="AJ123" s="47">
        <f>(AI123/AJ$2)*AJ$1</f>
        <v>0</v>
      </c>
      <c r="AK123" s="47">
        <f>IFERROR(INDEX(法人計画貼付!$A:$J,MATCH(コマーシャル!$B123,法人計画貼付!$B:$B,0),MATCH(コマーシャル!AK$17,法人計画貼付!$8:$8)),"")</f>
        <v>10</v>
      </c>
      <c r="AL123" s="47">
        <f>IFERROR(INDEX(法人計画貼付!$A:$J,MATCH(コマーシャル!$B123,法人計画貼付!$B:$B,0),MATCH(コマーシャル!AL$17,法人計画貼付!$8:$8)),"")</f>
        <v>10</v>
      </c>
      <c r="AM123" s="47">
        <f>IFERROR(INDEX(法人計画貼付!$A:$J,MATCH(コマーシャル!$B123,法人計画貼付!$B:$B,0),MATCH(コマーシャル!AM$17,法人計画貼付!$8:$8)),"")</f>
        <v>10</v>
      </c>
      <c r="AN123" s="47">
        <f>IFERROR(INDEX(法人計画貼付!$A:$J,MATCH(コマーシャル!$B123,法人計画貼付!$B:$B,0),MATCH(コマーシャル!AN$17,法人計画貼付!$8:$8)),"")</f>
        <v>10</v>
      </c>
      <c r="AO123" s="47">
        <f>IFERROR(INDEX(法人計画貼付!$A:$J,MATCH(コマーシャル!$B123,法人計画貼付!$B:$B,0),MATCH(コマーシャル!AO$17,法人計画貼付!$8:$8)),"")</f>
        <v>10</v>
      </c>
      <c r="AP123" s="47">
        <f>IFERROR(INDEX(法人計画貼付!$A:$J,MATCH(コマーシャル!$B123,法人計画貼付!$B:$B,0),MATCH(コマーシャル!AP$17,法人計画貼付!$8:$8)),"")</f>
        <v>10</v>
      </c>
      <c r="AQ123" s="47">
        <f>IFERROR(INDEX(法人計画貼付!$A:$J,MATCH(コマーシャル!$B123,法人計画貼付!$B:$B,0),MATCH(コマーシャル!AQ$17,法人計画貼付!$8:$8)),"")</f>
        <v>10</v>
      </c>
      <c r="AR123"/>
    </row>
    <row r="124" spans="1:44" outlineLevel="1">
      <c r="A124" s="18" t="str">
        <f>IFERROR(IF(MATCH($B124,全体!G:G,0),"Y"),"-")</f>
        <v>Y</v>
      </c>
      <c r="B124" s="20" t="s">
        <v>215</v>
      </c>
      <c r="C124" s="41"/>
      <c r="D124" s="117"/>
      <c r="E124" s="117"/>
      <c r="F124" s="117"/>
      <c r="G124" s="117"/>
      <c r="H124" s="117"/>
      <c r="I124" s="117"/>
      <c r="J124" s="117"/>
      <c r="K124" s="117"/>
      <c r="L124" s="117"/>
      <c r="M124" s="117"/>
      <c r="N124" s="117"/>
      <c r="O124" s="117"/>
      <c r="P124" s="117"/>
      <c r="Q124" s="117"/>
      <c r="R124" s="117"/>
      <c r="S124" s="320">
        <v>0</v>
      </c>
      <c r="T124" s="320">
        <v>0</v>
      </c>
      <c r="U124" s="104">
        <v>0</v>
      </c>
      <c r="V124" s="104">
        <v>0</v>
      </c>
      <c r="W124" s="104">
        <v>0</v>
      </c>
      <c r="X124" s="104">
        <v>0</v>
      </c>
      <c r="Y124" s="104">
        <v>0</v>
      </c>
      <c r="Z124" s="104">
        <v>0</v>
      </c>
      <c r="AA124" s="104">
        <v>0</v>
      </c>
      <c r="AB124" s="104">
        <v>0</v>
      </c>
      <c r="AC124" s="104">
        <v>0</v>
      </c>
      <c r="AD124" s="104"/>
      <c r="AE124" s="104"/>
      <c r="AF124" s="104">
        <v>0</v>
      </c>
      <c r="AG124" s="104"/>
      <c r="AH124" s="104">
        <v>105.13043478260869</v>
      </c>
      <c r="AI124" s="104">
        <f>SUMIF(結果貼付!F:F,コマーシャル!B124,結果貼付!I:I)</f>
        <v>1</v>
      </c>
      <c r="AJ124" s="47">
        <f>(AI124/AJ$2)*AJ$1</f>
        <v>3.75</v>
      </c>
      <c r="AK124" s="47">
        <f>IFERROR(INDEX(法人計画貼付!$A:$J,MATCH(コマーシャル!$B124,法人計画貼付!$B:$B,0),MATCH(コマーシャル!AK$17,法人計画貼付!$8:$8)),"")</f>
        <v>40</v>
      </c>
      <c r="AL124" s="47">
        <f>IFERROR(INDEX(法人計画貼付!$A:$J,MATCH(コマーシャル!$B124,法人計画貼付!$B:$B,0),MATCH(コマーシャル!AL$17,法人計画貼付!$8:$8)),"")</f>
        <v>40</v>
      </c>
      <c r="AM124" s="47">
        <f>IFERROR(INDEX(法人計画貼付!$A:$J,MATCH(コマーシャル!$B124,法人計画貼付!$B:$B,0),MATCH(コマーシャル!AM$17,法人計画貼付!$8:$8)),"")</f>
        <v>40</v>
      </c>
      <c r="AN124" s="47">
        <f>IFERROR(INDEX(法人計画貼付!$A:$J,MATCH(コマーシャル!$B124,法人計画貼付!$B:$B,0),MATCH(コマーシャル!AN$17,法人計画貼付!$8:$8)),"")</f>
        <v>20</v>
      </c>
      <c r="AO124" s="47">
        <f>IFERROR(INDEX(法人計画貼付!$A:$J,MATCH(コマーシャル!$B124,法人計画貼付!$B:$B,0),MATCH(コマーシャル!AO$17,法人計画貼付!$8:$8)),"")</f>
        <v>50</v>
      </c>
      <c r="AP124" s="47">
        <f>IFERROR(INDEX(法人計画貼付!$A:$J,MATCH(コマーシャル!$B124,法人計画貼付!$B:$B,0),MATCH(コマーシャル!AP$17,法人計画貼付!$8:$8)),"")</f>
        <v>50</v>
      </c>
      <c r="AQ124" s="47">
        <f>IFERROR(INDEX(法人計画貼付!$A:$J,MATCH(コマーシャル!$B124,法人計画貼付!$B:$B,0),MATCH(コマーシャル!AQ$17,法人計画貼付!$8:$8)),"")</f>
        <v>50</v>
      </c>
      <c r="AR124"/>
    </row>
    <row r="125" spans="1:44" outlineLevel="1">
      <c r="A125" s="18" t="str">
        <f>IFERROR(IF(MATCH($B125,全体!G:G,0),"Y"),"-")</f>
        <v>Y</v>
      </c>
      <c r="B125" s="20" t="s">
        <v>471</v>
      </c>
      <c r="C125" s="41"/>
      <c r="D125" s="117"/>
      <c r="E125" s="117"/>
      <c r="F125" s="117"/>
      <c r="G125" s="117"/>
      <c r="H125" s="117"/>
      <c r="I125" s="117"/>
      <c r="J125" s="117"/>
      <c r="K125" s="117"/>
      <c r="L125" s="117"/>
      <c r="M125" s="117"/>
      <c r="N125" s="117"/>
      <c r="O125" s="117"/>
      <c r="P125" s="117"/>
      <c r="Q125" s="117"/>
      <c r="R125" s="117"/>
      <c r="S125" s="320">
        <v>0</v>
      </c>
      <c r="T125" s="320">
        <v>0</v>
      </c>
      <c r="U125" s="104">
        <v>0</v>
      </c>
      <c r="V125" s="104">
        <v>0</v>
      </c>
      <c r="W125" s="104">
        <v>0</v>
      </c>
      <c r="X125" s="104">
        <v>0</v>
      </c>
      <c r="Y125" s="104">
        <v>0</v>
      </c>
      <c r="Z125" s="104">
        <v>0</v>
      </c>
      <c r="AA125" s="104">
        <v>0</v>
      </c>
      <c r="AB125" s="104">
        <v>0</v>
      </c>
      <c r="AC125" s="104">
        <v>0</v>
      </c>
      <c r="AD125" s="104"/>
      <c r="AE125" s="104"/>
      <c r="AF125" s="104">
        <v>0</v>
      </c>
      <c r="AG125" s="104"/>
      <c r="AH125" s="104">
        <v>0</v>
      </c>
      <c r="AI125" s="104">
        <f>SUMIF(結果貼付!F:F,コマーシャル!B125,結果貼付!I:I)</f>
        <v>0</v>
      </c>
      <c r="AJ125" s="47">
        <f>(AI125/AJ$2)*AJ$1</f>
        <v>0</v>
      </c>
      <c r="AK125" s="47">
        <f>IFERROR(INDEX(法人計画貼付!$A:$J,MATCH(コマーシャル!$B125,法人計画貼付!$B:$B,0),MATCH(コマーシャル!AK$17,法人計画貼付!$8:$8)),"")</f>
        <v>0</v>
      </c>
      <c r="AL125" s="47">
        <f>IFERROR(INDEX(法人計画貼付!$A:$J,MATCH(コマーシャル!$B125,法人計画貼付!$B:$B,0),MATCH(コマーシャル!AL$17,法人計画貼付!$8:$8)),"")</f>
        <v>0</v>
      </c>
      <c r="AM125" s="47">
        <f>IFERROR(INDEX(法人計画貼付!$A:$J,MATCH(コマーシャル!$B125,法人計画貼付!$B:$B,0),MATCH(コマーシャル!AM$17,法人計画貼付!$8:$8)),"")</f>
        <v>0</v>
      </c>
      <c r="AN125" s="47">
        <f>IFERROR(INDEX(法人計画貼付!$A:$J,MATCH(コマーシャル!$B125,法人計画貼付!$B:$B,0),MATCH(コマーシャル!AN$17,法人計画貼付!$8:$8)),"")</f>
        <v>0</v>
      </c>
      <c r="AO125" s="47">
        <f>IFERROR(INDEX(法人計画貼付!$A:$J,MATCH(コマーシャル!$B125,法人計画貼付!$B:$B,0),MATCH(コマーシャル!AO$17,法人計画貼付!$8:$8)),"")</f>
        <v>0</v>
      </c>
      <c r="AP125" s="47">
        <f>IFERROR(INDEX(法人計画貼付!$A:$J,MATCH(コマーシャル!$B125,法人計画貼付!$B:$B,0),MATCH(コマーシャル!AP$17,法人計画貼付!$8:$8)),"")</f>
        <v>0</v>
      </c>
      <c r="AQ125" s="47">
        <f>IFERROR(INDEX(法人計画貼付!$A:$J,MATCH(コマーシャル!$B125,法人計画貼付!$B:$B,0),MATCH(コマーシャル!AQ$17,法人計画貼付!$8:$8)),"")</f>
        <v>0</v>
      </c>
      <c r="AR125"/>
    </row>
    <row r="126" spans="1:44" outlineLevel="1">
      <c r="A126" s="18" t="str">
        <f>IFERROR(IF(MATCH($B126,全体!G:G,0),"Y"),"-")</f>
        <v>Y</v>
      </c>
      <c r="B126" s="13" t="s">
        <v>222</v>
      </c>
      <c r="C126" s="41"/>
      <c r="D126" s="47">
        <v>13</v>
      </c>
      <c r="E126" s="47">
        <v>5</v>
      </c>
      <c r="F126" s="47">
        <v>9</v>
      </c>
      <c r="G126" s="47">
        <v>9</v>
      </c>
      <c r="H126" s="47">
        <v>1</v>
      </c>
      <c r="I126" s="47">
        <v>0</v>
      </c>
      <c r="J126" s="47">
        <v>5</v>
      </c>
      <c r="K126" s="47">
        <v>7</v>
      </c>
      <c r="L126" s="47">
        <v>2</v>
      </c>
      <c r="M126" s="47">
        <v>4</v>
      </c>
      <c r="N126" s="47">
        <v>0</v>
      </c>
      <c r="O126" s="47">
        <v>1</v>
      </c>
      <c r="P126" s="47">
        <v>4</v>
      </c>
      <c r="Q126" s="47">
        <v>18</v>
      </c>
      <c r="R126" s="47">
        <v>6</v>
      </c>
      <c r="S126" s="47">
        <v>3</v>
      </c>
      <c r="T126" s="47">
        <v>1</v>
      </c>
      <c r="U126" s="47">
        <v>36</v>
      </c>
      <c r="V126" s="47">
        <v>23</v>
      </c>
      <c r="W126" s="47">
        <v>36</v>
      </c>
      <c r="X126" s="47">
        <v>17</v>
      </c>
      <c r="Y126" s="47">
        <v>74</v>
      </c>
      <c r="Z126" s="47">
        <v>13</v>
      </c>
      <c r="AA126" s="47">
        <v>41</v>
      </c>
      <c r="AB126" s="47">
        <v>0</v>
      </c>
      <c r="AC126" s="47">
        <v>0</v>
      </c>
      <c r="AD126" s="47"/>
      <c r="AE126" s="47"/>
      <c r="AF126" s="47">
        <v>0</v>
      </c>
      <c r="AG126" s="47"/>
      <c r="AH126" s="47">
        <v>0</v>
      </c>
      <c r="AI126" s="47">
        <f>SUMIF(結果貼付!F:F,コマーシャル!B126,結果貼付!I:I)</f>
        <v>0</v>
      </c>
      <c r="AJ126" s="47">
        <f t="shared" si="36"/>
        <v>0</v>
      </c>
      <c r="AK126" s="47">
        <f>IFERROR(INDEX(法人計画貼付!$A:$J,MATCH(コマーシャル!$B126,法人計画貼付!$B:$B,0),MATCH(コマーシャル!AK$17,法人計画貼付!$8:$8)),"")</f>
        <v>0</v>
      </c>
      <c r="AL126" s="47">
        <f>IFERROR(INDEX(法人計画貼付!$A:$J,MATCH(コマーシャル!$B126,法人計画貼付!$B:$B,0),MATCH(コマーシャル!AL$17,法人計画貼付!$8:$8)),"")</f>
        <v>0</v>
      </c>
      <c r="AM126" s="47">
        <f>IFERROR(INDEX(法人計画貼付!$A:$J,MATCH(コマーシャル!$B126,法人計画貼付!$B:$B,0),MATCH(コマーシャル!AM$17,法人計画貼付!$8:$8)),"")</f>
        <v>0</v>
      </c>
      <c r="AN126" s="47">
        <f>IFERROR(INDEX(法人計画貼付!$A:$J,MATCH(コマーシャル!$B126,法人計画貼付!$B:$B,0),MATCH(コマーシャル!AN$17,法人計画貼付!$8:$8)),"")</f>
        <v>0</v>
      </c>
      <c r="AO126" s="47">
        <f>IFERROR(INDEX(法人計画貼付!$A:$J,MATCH(コマーシャル!$B126,法人計画貼付!$B:$B,0),MATCH(コマーシャル!AO$17,法人計画貼付!$8:$8)),"")</f>
        <v>0</v>
      </c>
      <c r="AP126" s="47">
        <f>IFERROR(INDEX(法人計画貼付!$A:$J,MATCH(コマーシャル!$B126,法人計画貼付!$B:$B,0),MATCH(コマーシャル!AP$17,法人計画貼付!$8:$8)),"")</f>
        <v>0</v>
      </c>
      <c r="AQ126" s="47">
        <f>IFERROR(INDEX(法人計画貼付!$A:$J,MATCH(コマーシャル!$B126,法人計画貼付!$B:$B,0),MATCH(コマーシャル!AQ$17,法人計画貼付!$8:$8)),"")</f>
        <v>0</v>
      </c>
      <c r="AR126"/>
    </row>
    <row r="127" spans="1:44" outlineLevel="1">
      <c r="A127" s="18" t="str">
        <f>IFERROR(IF(MATCH($B127,全体!G:G,0),"Y"),"-")</f>
        <v>Y</v>
      </c>
      <c r="B127" s="254" t="s">
        <v>223</v>
      </c>
      <c r="C127" s="175"/>
      <c r="D127" s="117"/>
      <c r="E127" s="117"/>
      <c r="F127" s="117"/>
      <c r="G127" s="117"/>
      <c r="H127" s="117"/>
      <c r="I127" s="117"/>
      <c r="J127" s="117"/>
      <c r="K127" s="117"/>
      <c r="L127" s="117"/>
      <c r="M127" s="117"/>
      <c r="N127" s="117"/>
      <c r="O127" s="117"/>
      <c r="P127" s="117"/>
      <c r="Q127" s="117"/>
      <c r="R127" s="117"/>
      <c r="S127" s="117">
        <v>429</v>
      </c>
      <c r="T127" s="117">
        <v>264</v>
      </c>
      <c r="U127" s="47">
        <v>13</v>
      </c>
      <c r="V127" s="47">
        <v>42</v>
      </c>
      <c r="W127" s="47">
        <v>44</v>
      </c>
      <c r="X127" s="47">
        <v>26</v>
      </c>
      <c r="Y127" s="47">
        <v>37</v>
      </c>
      <c r="Z127" s="47">
        <v>55</v>
      </c>
      <c r="AA127" s="47">
        <v>23</v>
      </c>
      <c r="AB127" s="47">
        <v>0</v>
      </c>
      <c r="AC127" s="47">
        <v>0</v>
      </c>
      <c r="AD127" s="47"/>
      <c r="AE127" s="47"/>
      <c r="AF127" s="47">
        <v>0</v>
      </c>
      <c r="AG127" s="47"/>
      <c r="AH127" s="47">
        <v>0</v>
      </c>
      <c r="AI127" s="47">
        <f>SUMIF(結果貼付!F:F,コマーシャル!B127,結果貼付!I:I)</f>
        <v>1</v>
      </c>
      <c r="AJ127" s="47">
        <f t="shared" si="36"/>
        <v>3.75</v>
      </c>
      <c r="AK127" s="47">
        <f>IFERROR(INDEX(法人計画貼付!$A:$J,MATCH(コマーシャル!$B127,法人計画貼付!$B:$B,0),MATCH(コマーシャル!AK$17,法人計画貼付!$8:$8)),"")</f>
        <v>65</v>
      </c>
      <c r="AL127" s="47">
        <f>IFERROR(INDEX(法人計画貼付!$A:$J,MATCH(コマーシャル!$B127,法人計画貼付!$B:$B,0),MATCH(コマーシャル!AL$17,法人計画貼付!$8:$8)),"")</f>
        <v>65</v>
      </c>
      <c r="AM127" s="47">
        <f>IFERROR(INDEX(法人計画貼付!$A:$J,MATCH(コマーシャル!$B127,法人計画貼付!$B:$B,0),MATCH(コマーシャル!AM$17,法人計画貼付!$8:$8)),"")</f>
        <v>65</v>
      </c>
      <c r="AN127" s="47">
        <f>IFERROR(INDEX(法人計画貼付!$A:$J,MATCH(コマーシャル!$B127,法人計画貼付!$B:$B,0),MATCH(コマーシャル!AN$17,法人計画貼付!$8:$8)),"")</f>
        <v>45</v>
      </c>
      <c r="AO127" s="47">
        <f>IFERROR(INDEX(法人計画貼付!$A:$J,MATCH(コマーシャル!$B127,法人計画貼付!$B:$B,0),MATCH(コマーシャル!AO$17,法人計画貼付!$8:$8)),"")</f>
        <v>65</v>
      </c>
      <c r="AP127" s="47">
        <f>IFERROR(INDEX(法人計画貼付!$A:$J,MATCH(コマーシャル!$B127,法人計画貼付!$B:$B,0),MATCH(コマーシャル!AP$17,法人計画貼付!$8:$8)),"")</f>
        <v>65</v>
      </c>
      <c r="AQ127" s="47">
        <f>IFERROR(INDEX(法人計画貼付!$A:$J,MATCH(コマーシャル!$B127,法人計画貼付!$B:$B,0),MATCH(コマーシャル!AQ$17,法人計画貼付!$8:$8)),"")</f>
        <v>65</v>
      </c>
      <c r="AR127"/>
    </row>
    <row r="128" spans="1:44" outlineLevel="1">
      <c r="A128" s="18" t="str">
        <f>IFERROR(IF(MATCH($B128,全体!G:G,0),"Y"),"-")</f>
        <v>Y</v>
      </c>
      <c r="B128" s="254" t="s">
        <v>227</v>
      </c>
      <c r="C128" s="175"/>
      <c r="D128" s="117"/>
      <c r="E128" s="117"/>
      <c r="F128" s="117"/>
      <c r="G128" s="117"/>
      <c r="H128" s="117"/>
      <c r="I128" s="117"/>
      <c r="J128" s="117"/>
      <c r="K128" s="117"/>
      <c r="L128" s="117"/>
      <c r="M128" s="117"/>
      <c r="N128" s="117"/>
      <c r="O128" s="117"/>
      <c r="P128" s="117"/>
      <c r="Q128" s="117"/>
      <c r="R128" s="117"/>
      <c r="S128" s="117">
        <v>9</v>
      </c>
      <c r="T128" s="117">
        <v>5</v>
      </c>
      <c r="U128" s="47">
        <v>32</v>
      </c>
      <c r="V128" s="47">
        <v>49</v>
      </c>
      <c r="W128" s="47">
        <v>0</v>
      </c>
      <c r="X128" s="47">
        <v>0</v>
      </c>
      <c r="Y128" s="47">
        <v>13</v>
      </c>
      <c r="Z128" s="47">
        <v>12</v>
      </c>
      <c r="AA128" s="47">
        <v>76</v>
      </c>
      <c r="AB128" s="47">
        <v>0</v>
      </c>
      <c r="AC128" s="47">
        <v>0</v>
      </c>
      <c r="AD128" s="47"/>
      <c r="AE128" s="47"/>
      <c r="AF128" s="47">
        <v>0</v>
      </c>
      <c r="AG128" s="47"/>
      <c r="AH128" s="47">
        <v>0</v>
      </c>
      <c r="AI128" s="47">
        <f>SUMIF(結果貼付!F:F,コマーシャル!B128,結果貼付!I:I)</f>
        <v>0</v>
      </c>
      <c r="AJ128" s="47">
        <f t="shared" si="36"/>
        <v>0</v>
      </c>
      <c r="AK128" s="47">
        <f>IFERROR(INDEX(法人計画貼付!$A:$J,MATCH(コマーシャル!$B128,法人計画貼付!$B:$B,0),MATCH(コマーシャル!AK$17,法人計画貼付!$8:$8)),"")</f>
        <v>20</v>
      </c>
      <c r="AL128" s="47">
        <f>IFERROR(INDEX(法人計画貼付!$A:$J,MATCH(コマーシャル!$B128,法人計画貼付!$B:$B,0),MATCH(コマーシャル!AL$17,法人計画貼付!$8:$8)),"")</f>
        <v>20</v>
      </c>
      <c r="AM128" s="47">
        <f>IFERROR(INDEX(法人計画貼付!$A:$J,MATCH(コマーシャル!$B128,法人計画貼付!$B:$B,0),MATCH(コマーシャル!AM$17,法人計画貼付!$8:$8)),"")</f>
        <v>20</v>
      </c>
      <c r="AN128" s="47">
        <f>IFERROR(INDEX(法人計画貼付!$A:$J,MATCH(コマーシャル!$B128,法人計画貼付!$B:$B,0),MATCH(コマーシャル!AN$17,法人計画貼付!$8:$8)),"")</f>
        <v>20</v>
      </c>
      <c r="AO128" s="47">
        <f>IFERROR(INDEX(法人計画貼付!$A:$J,MATCH(コマーシャル!$B128,法人計画貼付!$B:$B,0),MATCH(コマーシャル!AO$17,法人計画貼付!$8:$8)),"")</f>
        <v>20</v>
      </c>
      <c r="AP128" s="47">
        <f>IFERROR(INDEX(法人計画貼付!$A:$J,MATCH(コマーシャル!$B128,法人計画貼付!$B:$B,0),MATCH(コマーシャル!AP$17,法人計画貼付!$8:$8)),"")</f>
        <v>20</v>
      </c>
      <c r="AQ128" s="47">
        <f>IFERROR(INDEX(法人計画貼付!$A:$J,MATCH(コマーシャル!$B128,法人計画貼付!$B:$B,0),MATCH(コマーシャル!AQ$17,法人計画貼付!$8:$8)),"")</f>
        <v>20</v>
      </c>
      <c r="AR128"/>
    </row>
    <row r="129" spans="1:44" ht="19.5" outlineLevel="1" thickBot="1">
      <c r="A129" s="18" t="str">
        <f>IFERROR(IF(MATCH($B129,全体!G:G,0),"Y"),"-")</f>
        <v>Y</v>
      </c>
      <c r="B129" s="6" t="s">
        <v>229</v>
      </c>
      <c r="C129" s="52"/>
      <c r="D129" s="89">
        <v>20</v>
      </c>
      <c r="E129" s="89">
        <v>7</v>
      </c>
      <c r="F129" s="89">
        <v>12</v>
      </c>
      <c r="G129" s="89">
        <v>25</v>
      </c>
      <c r="H129" s="89">
        <v>6</v>
      </c>
      <c r="I129" s="89">
        <v>7</v>
      </c>
      <c r="J129" s="89">
        <v>17</v>
      </c>
      <c r="K129" s="89">
        <v>23</v>
      </c>
      <c r="L129" s="89">
        <v>27</v>
      </c>
      <c r="M129" s="89">
        <v>20</v>
      </c>
      <c r="N129" s="89">
        <v>0</v>
      </c>
      <c r="O129" s="89">
        <v>37</v>
      </c>
      <c r="P129" s="89">
        <v>24</v>
      </c>
      <c r="Q129" s="89">
        <v>12</v>
      </c>
      <c r="R129" s="89">
        <v>27</v>
      </c>
      <c r="S129" s="89">
        <v>1</v>
      </c>
      <c r="T129" s="89">
        <v>0</v>
      </c>
      <c r="U129" s="89">
        <v>37</v>
      </c>
      <c r="V129" s="89">
        <v>16</v>
      </c>
      <c r="W129" s="89">
        <v>0</v>
      </c>
      <c r="X129" s="89">
        <v>0</v>
      </c>
      <c r="Y129" s="89">
        <v>14</v>
      </c>
      <c r="Z129" s="89">
        <v>58</v>
      </c>
      <c r="AA129" s="89">
        <v>20</v>
      </c>
      <c r="AB129" s="89">
        <v>0</v>
      </c>
      <c r="AC129" s="89">
        <v>0</v>
      </c>
      <c r="AD129" s="89"/>
      <c r="AE129" s="89"/>
      <c r="AF129" s="89">
        <v>0</v>
      </c>
      <c r="AG129" s="89"/>
      <c r="AH129" s="89">
        <v>0</v>
      </c>
      <c r="AI129" s="89">
        <f>SUMIF(結果貼付!F:F,コマーシャル!B129,結果貼付!I:I)</f>
        <v>20</v>
      </c>
      <c r="AJ129" s="89">
        <f t="shared" si="36"/>
        <v>75</v>
      </c>
      <c r="AK129" s="89">
        <f>IFERROR(INDEX(法人計画貼付!$A:$J,MATCH(コマーシャル!$B129,法人計画貼付!$B:$B,0),MATCH(コマーシャル!AK$17,法人計画貼付!$8:$8)),"")</f>
        <v>35</v>
      </c>
      <c r="AL129" s="89">
        <f>IFERROR(INDEX(法人計画貼付!$A:$J,MATCH(コマーシャル!$B129,法人計画貼付!$B:$B,0),MATCH(コマーシャル!AL$17,法人計画貼付!$8:$8)),"")</f>
        <v>35</v>
      </c>
      <c r="AM129" s="89">
        <f>IFERROR(INDEX(法人計画貼付!$A:$J,MATCH(コマーシャル!$B129,法人計画貼付!$B:$B,0),MATCH(コマーシャル!AM$17,法人計画貼付!$8:$8)),"")</f>
        <v>35</v>
      </c>
      <c r="AN129" s="89">
        <f>IFERROR(INDEX(法人計画貼付!$A:$J,MATCH(コマーシャル!$B129,法人計画貼付!$B:$B,0),MATCH(コマーシャル!AN$17,法人計画貼付!$8:$8)),"")</f>
        <v>35</v>
      </c>
      <c r="AO129" s="89">
        <f>IFERROR(INDEX(法人計画貼付!$A:$J,MATCH(コマーシャル!$B129,法人計画貼付!$B:$B,0),MATCH(コマーシャル!AO$17,法人計画貼付!$8:$8)),"")</f>
        <v>45</v>
      </c>
      <c r="AP129" s="89">
        <f>IFERROR(INDEX(法人計画貼付!$A:$J,MATCH(コマーシャル!$B129,法人計画貼付!$B:$B,0),MATCH(コマーシャル!AP$17,法人計画貼付!$8:$8)),"")</f>
        <v>45</v>
      </c>
      <c r="AQ129" s="89">
        <f>IFERROR(INDEX(法人計画貼付!$A:$J,MATCH(コマーシャル!$B129,法人計画貼付!$B:$B,0),MATCH(コマーシャル!AQ$17,法人計画貼付!$8:$8)),"")</f>
        <v>45</v>
      </c>
      <c r="AR129"/>
    </row>
    <row r="130" spans="1:44" ht="19.5" thickTop="1">
      <c r="A130" s="55"/>
      <c r="B130" s="5" t="s">
        <v>230</v>
      </c>
      <c r="C130" s="53"/>
      <c r="D130" s="104">
        <v>49</v>
      </c>
      <c r="E130" s="104">
        <v>41</v>
      </c>
      <c r="F130" s="104">
        <v>33</v>
      </c>
      <c r="G130" s="104">
        <v>49</v>
      </c>
      <c r="H130" s="104">
        <v>14</v>
      </c>
      <c r="I130" s="104">
        <v>24</v>
      </c>
      <c r="J130" s="104">
        <v>48</v>
      </c>
      <c r="K130" s="104">
        <v>45</v>
      </c>
      <c r="L130" s="104">
        <v>37</v>
      </c>
      <c r="M130" s="104">
        <v>40</v>
      </c>
      <c r="N130" s="104">
        <v>0</v>
      </c>
      <c r="O130" s="104">
        <v>45</v>
      </c>
      <c r="P130" s="104">
        <v>44</v>
      </c>
      <c r="Q130" s="104">
        <v>61</v>
      </c>
      <c r="R130" s="104">
        <v>65</v>
      </c>
      <c r="S130" s="104">
        <v>447</v>
      </c>
      <c r="T130" s="104">
        <v>297</v>
      </c>
      <c r="U130" s="104">
        <v>135</v>
      </c>
      <c r="V130" s="104">
        <v>134</v>
      </c>
      <c r="W130" s="104">
        <v>114</v>
      </c>
      <c r="X130" s="104">
        <v>49</v>
      </c>
      <c r="Y130" s="104">
        <v>142</v>
      </c>
      <c r="Z130" s="104">
        <v>138</v>
      </c>
      <c r="AA130" s="104">
        <v>160</v>
      </c>
      <c r="AB130" s="104">
        <v>0</v>
      </c>
      <c r="AC130" s="104">
        <v>0</v>
      </c>
      <c r="AD130" s="104"/>
      <c r="AE130" s="104"/>
      <c r="AF130" s="104">
        <v>0</v>
      </c>
      <c r="AG130" s="104"/>
      <c r="AH130" s="104">
        <v>0</v>
      </c>
      <c r="AI130" s="104">
        <f>SUM(AI126:AI129)</f>
        <v>21</v>
      </c>
      <c r="AJ130" s="104">
        <f>SUM(AJ126:AJ129)</f>
        <v>78.75</v>
      </c>
      <c r="AK130" s="104">
        <f t="shared" ref="AK130:AP130" si="37">SUM(AK122:AK129)</f>
        <v>173</v>
      </c>
      <c r="AL130" s="104">
        <f t="shared" si="37"/>
        <v>173</v>
      </c>
      <c r="AM130" s="104">
        <f t="shared" si="37"/>
        <v>173</v>
      </c>
      <c r="AN130" s="104">
        <f t="shared" si="37"/>
        <v>133</v>
      </c>
      <c r="AO130" s="104">
        <f t="shared" si="37"/>
        <v>198</v>
      </c>
      <c r="AP130" s="104">
        <f t="shared" si="37"/>
        <v>198</v>
      </c>
      <c r="AQ130" s="104">
        <f t="shared" ref="AQ130" si="38">SUM(AQ122:AQ129)</f>
        <v>198</v>
      </c>
      <c r="AR130"/>
    </row>
    <row r="131" spans="1:44">
      <c r="AR131"/>
    </row>
    <row r="132" spans="1:44">
      <c r="A132" s="18" t="str">
        <f>IFERROR(IF(MATCH($B132,全体!G:G,0),"Y"),"-")</f>
        <v>Y</v>
      </c>
      <c r="B132" s="3" t="s">
        <v>231</v>
      </c>
      <c r="C132" s="41"/>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v>0</v>
      </c>
      <c r="AC132" s="88">
        <v>0</v>
      </c>
      <c r="AD132" s="88"/>
      <c r="AE132" s="88"/>
      <c r="AF132" s="88">
        <v>118</v>
      </c>
      <c r="AG132" s="88"/>
      <c r="AH132" s="88">
        <v>315.39130434782612</v>
      </c>
      <c r="AI132" s="47">
        <f>SUMIF(結果貼付!F:F,コマーシャル!B132,結果貼付!I:I)</f>
        <v>20</v>
      </c>
      <c r="AJ132" s="47">
        <f>(AI132/AJ$2)*AJ$1</f>
        <v>75</v>
      </c>
      <c r="AK132" s="47">
        <f>IFERROR(INDEX(法人計画貼付!$A:$J,MATCH(コマーシャル!$B132,法人計画貼付!$B:$B,0),MATCH(コマーシャル!AK$17,法人計画貼付!$8:$8)),"")</f>
        <v>60</v>
      </c>
      <c r="AL132" s="47">
        <f>IFERROR(INDEX(法人計画貼付!$A:$J,MATCH(コマーシャル!$B132,法人計画貼付!$B:$B,0),MATCH(コマーシャル!AL$17,法人計画貼付!$8:$8)),"")</f>
        <v>60</v>
      </c>
      <c r="AM132" s="47">
        <f>IFERROR(INDEX(法人計画貼付!$A:$J,MATCH(コマーシャル!$B132,法人計画貼付!$B:$B,0),MATCH(コマーシャル!AM$17,法人計画貼付!$8:$8)),"")</f>
        <v>60</v>
      </c>
      <c r="AN132" s="47">
        <f>IFERROR(INDEX(法人計画貼付!$A:$J,MATCH(コマーシャル!$B132,法人計画貼付!$B:$B,0),MATCH(コマーシャル!AN$17,法人計画貼付!$8:$8)),"")</f>
        <v>50</v>
      </c>
      <c r="AO132" s="47">
        <f>IFERROR(INDEX(法人計画貼付!$A:$J,MATCH(コマーシャル!$B132,法人計画貼付!$B:$B,0),MATCH(コマーシャル!AO$17,法人計画貼付!$8:$8)),"")</f>
        <v>60</v>
      </c>
      <c r="AP132" s="47">
        <f>IFERROR(INDEX(法人計画貼付!$A:$J,MATCH(コマーシャル!$B132,法人計画貼付!$B:$B,0),MATCH(コマーシャル!AP$17,法人計画貼付!$8:$8)),"")</f>
        <v>60</v>
      </c>
      <c r="AQ132" s="47">
        <f>IFERROR(INDEX(法人計画貼付!$A:$J,MATCH(コマーシャル!$B132,法人計画貼付!$B:$B,0),MATCH(コマーシャル!AQ$17,法人計画貼付!$8:$8)),"")</f>
        <v>60</v>
      </c>
      <c r="AR132"/>
    </row>
    <row r="133" spans="1:44">
      <c r="A133" s="18" t="str">
        <f>IFERROR(IF(MATCH($B133,全体!G:G,0),"Y"),"-")</f>
        <v>Y</v>
      </c>
      <c r="B133" s="3" t="s">
        <v>232</v>
      </c>
      <c r="C133" s="41"/>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v>0</v>
      </c>
      <c r="AC133" s="88">
        <v>0</v>
      </c>
      <c r="AD133" s="88"/>
      <c r="AE133" s="88"/>
      <c r="AF133" s="88">
        <v>48</v>
      </c>
      <c r="AG133" s="88"/>
      <c r="AH133" s="88">
        <v>43.130434782608695</v>
      </c>
      <c r="AI133" s="47">
        <f>SUMIF(結果貼付!F:F,コマーシャル!B133,結果貼付!I:I)</f>
        <v>3</v>
      </c>
      <c r="AJ133" s="47">
        <f t="shared" ref="AJ133:AJ141" si="39">(AI133/AJ$2)*AJ$1</f>
        <v>11.25</v>
      </c>
      <c r="AK133" s="47">
        <f>IFERROR(INDEX(法人計画貼付!$A:$J,MATCH(コマーシャル!$B133,法人計画貼付!$B:$B,0),MATCH(コマーシャル!AK$17,法人計画貼付!$8:$8)),"")</f>
        <v>4</v>
      </c>
      <c r="AL133" s="47">
        <f>IFERROR(INDEX(法人計画貼付!$A:$J,MATCH(コマーシャル!$B133,法人計画貼付!$B:$B,0),MATCH(コマーシャル!AL$17,法人計画貼付!$8:$8)),"")</f>
        <v>4</v>
      </c>
      <c r="AM133" s="47">
        <f>IFERROR(INDEX(法人計画貼付!$A:$J,MATCH(コマーシャル!$B133,法人計画貼付!$B:$B,0),MATCH(コマーシャル!AM$17,法人計画貼付!$8:$8)),"")</f>
        <v>4</v>
      </c>
      <c r="AN133" s="47">
        <f>IFERROR(INDEX(法人計画貼付!$A:$J,MATCH(コマーシャル!$B133,法人計画貼付!$B:$B,0),MATCH(コマーシャル!AN$17,法人計画貼付!$8:$8)),"")</f>
        <v>4</v>
      </c>
      <c r="AO133" s="47">
        <f>IFERROR(INDEX(法人計画貼付!$A:$J,MATCH(コマーシャル!$B133,法人計画貼付!$B:$B,0),MATCH(コマーシャル!AO$17,法人計画貼付!$8:$8)),"")</f>
        <v>4</v>
      </c>
      <c r="AP133" s="47">
        <f>IFERROR(INDEX(法人計画貼付!$A:$J,MATCH(コマーシャル!$B133,法人計画貼付!$B:$B,0),MATCH(コマーシャル!AP$17,法人計画貼付!$8:$8)),"")</f>
        <v>4</v>
      </c>
      <c r="AQ133" s="47">
        <f>IFERROR(INDEX(法人計画貼付!$A:$J,MATCH(コマーシャル!$B133,法人計画貼付!$B:$B,0),MATCH(コマーシャル!AQ$17,法人計画貼付!$8:$8)),"")</f>
        <v>4</v>
      </c>
      <c r="AR133"/>
    </row>
    <row r="134" spans="1:44">
      <c r="A134" s="18" t="str">
        <f>IFERROR(IF(MATCH($B134,全体!G:G,0),"Y"),"-")</f>
        <v>Y</v>
      </c>
      <c r="B134" s="3" t="s">
        <v>233</v>
      </c>
      <c r="C134" s="41"/>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v>0</v>
      </c>
      <c r="AC134" s="88">
        <v>0</v>
      </c>
      <c r="AD134" s="88"/>
      <c r="AE134" s="88"/>
      <c r="AF134" s="88">
        <v>20</v>
      </c>
      <c r="AG134" s="88"/>
      <c r="AH134" s="88">
        <v>17.521739130434781</v>
      </c>
      <c r="AI134" s="47">
        <f>SUMIF(結果貼付!F:F,コマーシャル!B134,結果貼付!I:I)</f>
        <v>3</v>
      </c>
      <c r="AJ134" s="47">
        <f t="shared" si="39"/>
        <v>11.25</v>
      </c>
      <c r="AK134" s="47">
        <f>IFERROR(INDEX(法人計画貼付!$A:$J,MATCH(コマーシャル!$B134,法人計画貼付!$B:$B,0),MATCH(コマーシャル!AK$17,法人計画貼付!$8:$8)),"")</f>
        <v>30</v>
      </c>
      <c r="AL134" s="47">
        <f>IFERROR(INDEX(法人計画貼付!$A:$J,MATCH(コマーシャル!$B134,法人計画貼付!$B:$B,0),MATCH(コマーシャル!AL$17,法人計画貼付!$8:$8)),"")</f>
        <v>30</v>
      </c>
      <c r="AM134" s="47">
        <f>IFERROR(INDEX(法人計画貼付!$A:$J,MATCH(コマーシャル!$B134,法人計画貼付!$B:$B,0),MATCH(コマーシャル!AM$17,法人計画貼付!$8:$8)),"")</f>
        <v>30</v>
      </c>
      <c r="AN134" s="47">
        <f>IFERROR(INDEX(法人計画貼付!$A:$J,MATCH(コマーシャル!$B134,法人計画貼付!$B:$B,0),MATCH(コマーシャル!AN$17,法人計画貼付!$8:$8)),"")</f>
        <v>20</v>
      </c>
      <c r="AO134" s="47">
        <f>IFERROR(INDEX(法人計画貼付!$A:$J,MATCH(コマーシャル!$B134,法人計画貼付!$B:$B,0),MATCH(コマーシャル!AO$17,法人計画貼付!$8:$8)),"")</f>
        <v>30</v>
      </c>
      <c r="AP134" s="47">
        <f>IFERROR(INDEX(法人計画貼付!$A:$J,MATCH(コマーシャル!$B134,法人計画貼付!$B:$B,0),MATCH(コマーシャル!AP$17,法人計画貼付!$8:$8)),"")</f>
        <v>30</v>
      </c>
      <c r="AQ134" s="47">
        <f>IFERROR(INDEX(法人計画貼付!$A:$J,MATCH(コマーシャル!$B134,法人計画貼付!$B:$B,0),MATCH(コマーシャル!AQ$17,法人計画貼付!$8:$8)),"")</f>
        <v>30</v>
      </c>
      <c r="AR134"/>
    </row>
    <row r="135" spans="1:44">
      <c r="A135" s="18" t="str">
        <f>IFERROR(IF(MATCH($B135,全体!G:G,0),"Y"),"-")</f>
        <v>Y</v>
      </c>
      <c r="B135" s="3" t="s">
        <v>234</v>
      </c>
      <c r="C135" s="41"/>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v>0</v>
      </c>
      <c r="AC135" s="88">
        <v>0</v>
      </c>
      <c r="AD135" s="88"/>
      <c r="AE135" s="88"/>
      <c r="AF135" s="88">
        <v>2</v>
      </c>
      <c r="AG135" s="88"/>
      <c r="AH135" s="88">
        <v>6.7391304347826084</v>
      </c>
      <c r="AI135" s="47">
        <f>SUMIF(結果貼付!F:F,コマーシャル!B135,結果貼付!I:I)</f>
        <v>0</v>
      </c>
      <c r="AJ135" s="47">
        <f t="shared" si="39"/>
        <v>0</v>
      </c>
      <c r="AK135" s="47">
        <f>IFERROR(INDEX(法人計画貼付!$A:$J,MATCH(コマーシャル!$B135,法人計画貼付!$B:$B,0),MATCH(コマーシャル!AK$17,法人計画貼付!$8:$8)),"")</f>
        <v>3</v>
      </c>
      <c r="AL135" s="47">
        <f>IFERROR(INDEX(法人計画貼付!$A:$J,MATCH(コマーシャル!$B135,法人計画貼付!$B:$B,0),MATCH(コマーシャル!AL$17,法人計画貼付!$8:$8)),"")</f>
        <v>3</v>
      </c>
      <c r="AM135" s="47">
        <f>IFERROR(INDEX(法人計画貼付!$A:$J,MATCH(コマーシャル!$B135,法人計画貼付!$B:$B,0),MATCH(コマーシャル!AM$17,法人計画貼付!$8:$8)),"")</f>
        <v>3</v>
      </c>
      <c r="AN135" s="47">
        <f>IFERROR(INDEX(法人計画貼付!$A:$J,MATCH(コマーシャル!$B135,法人計画貼付!$B:$B,0),MATCH(コマーシャル!AN$17,法人計画貼付!$8:$8)),"")</f>
        <v>3</v>
      </c>
      <c r="AO135" s="47">
        <f>IFERROR(INDEX(法人計画貼付!$A:$J,MATCH(コマーシャル!$B135,法人計画貼付!$B:$B,0),MATCH(コマーシャル!AO$17,法人計画貼付!$8:$8)),"")</f>
        <v>3</v>
      </c>
      <c r="AP135" s="47">
        <f>IFERROR(INDEX(法人計画貼付!$A:$J,MATCH(コマーシャル!$B135,法人計画貼付!$B:$B,0),MATCH(コマーシャル!AP$17,法人計画貼付!$8:$8)),"")</f>
        <v>3</v>
      </c>
      <c r="AQ135" s="47">
        <f>IFERROR(INDEX(法人計画貼付!$A:$J,MATCH(コマーシャル!$B135,法人計画貼付!$B:$B,0),MATCH(コマーシャル!AQ$17,法人計画貼付!$8:$8)),"")</f>
        <v>3</v>
      </c>
      <c r="AR135"/>
    </row>
    <row r="136" spans="1:44">
      <c r="A136" s="18" t="str">
        <f>IFERROR(IF(MATCH($B136,全体!G:G,0),"Y"),"-")</f>
        <v>Y</v>
      </c>
      <c r="B136" s="3" t="s">
        <v>235</v>
      </c>
      <c r="C136" s="41"/>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v>0</v>
      </c>
      <c r="AC136" s="88">
        <v>0</v>
      </c>
      <c r="AD136" s="88"/>
      <c r="AE136" s="88"/>
      <c r="AF136" s="88">
        <v>28</v>
      </c>
      <c r="AG136" s="88"/>
      <c r="AH136" s="88">
        <v>66.043478260869563</v>
      </c>
      <c r="AI136" s="47">
        <f>SUMIF(結果貼付!F:F,コマーシャル!B136,結果貼付!I:I)</f>
        <v>3</v>
      </c>
      <c r="AJ136" s="47">
        <f t="shared" si="39"/>
        <v>11.25</v>
      </c>
      <c r="AK136" s="47">
        <f>IFERROR(INDEX(法人計画貼付!$A:$J,MATCH(コマーシャル!$B136,法人計画貼付!$B:$B,0),MATCH(コマーシャル!AK$17,法人計画貼付!$8:$8)),"")</f>
        <v>20</v>
      </c>
      <c r="AL136" s="47">
        <f>IFERROR(INDEX(法人計画貼付!$A:$J,MATCH(コマーシャル!$B136,法人計画貼付!$B:$B,0),MATCH(コマーシャル!AL$17,法人計画貼付!$8:$8)),"")</f>
        <v>20</v>
      </c>
      <c r="AM136" s="47">
        <f>IFERROR(INDEX(法人計画貼付!$A:$J,MATCH(コマーシャル!$B136,法人計画貼付!$B:$B,0),MATCH(コマーシャル!AM$17,法人計画貼付!$8:$8)),"")</f>
        <v>20</v>
      </c>
      <c r="AN136" s="47">
        <f>IFERROR(INDEX(法人計画貼付!$A:$J,MATCH(コマーシャル!$B136,法人計画貼付!$B:$B,0),MATCH(コマーシャル!AN$17,法人計画貼付!$8:$8)),"")</f>
        <v>10</v>
      </c>
      <c r="AO136" s="47">
        <f>IFERROR(INDEX(法人計画貼付!$A:$J,MATCH(コマーシャル!$B136,法人計画貼付!$B:$B,0),MATCH(コマーシャル!AO$17,法人計画貼付!$8:$8)),"")</f>
        <v>20</v>
      </c>
      <c r="AP136" s="47">
        <f>IFERROR(INDEX(法人計画貼付!$A:$J,MATCH(コマーシャル!$B136,法人計画貼付!$B:$B,0),MATCH(コマーシャル!AP$17,法人計画貼付!$8:$8)),"")</f>
        <v>20</v>
      </c>
      <c r="AQ136" s="47">
        <f>IFERROR(INDEX(法人計画貼付!$A:$J,MATCH(コマーシャル!$B136,法人計画貼付!$B:$B,0),MATCH(コマーシャル!AQ$17,法人計画貼付!$8:$8)),"")</f>
        <v>20</v>
      </c>
      <c r="AR136"/>
    </row>
    <row r="137" spans="1:44">
      <c r="A137" s="18" t="str">
        <f>IFERROR(IF(MATCH($B137,全体!G:G,0),"Y"),"-")</f>
        <v>Y</v>
      </c>
      <c r="B137" s="3" t="s">
        <v>236</v>
      </c>
      <c r="C137" s="41"/>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v>0</v>
      </c>
      <c r="AC137" s="88">
        <v>0</v>
      </c>
      <c r="AD137" s="88"/>
      <c r="AE137" s="88"/>
      <c r="AF137" s="88">
        <v>11</v>
      </c>
      <c r="AG137" s="88"/>
      <c r="AH137" s="88">
        <v>4.0434782608695654</v>
      </c>
      <c r="AI137" s="47">
        <f>SUMIF(結果貼付!F:F,コマーシャル!B137,結果貼付!I:I)</f>
        <v>0</v>
      </c>
      <c r="AJ137" s="47">
        <f t="shared" si="39"/>
        <v>0</v>
      </c>
      <c r="AK137" s="47">
        <f>IFERROR(INDEX(法人計画貼付!$A:$J,MATCH(コマーシャル!$B137,法人計画貼付!$B:$B,0),MATCH(コマーシャル!AK$17,法人計画貼付!$8:$8)),"")</f>
        <v>5</v>
      </c>
      <c r="AL137" s="47">
        <f>IFERROR(INDEX(法人計画貼付!$A:$J,MATCH(コマーシャル!$B137,法人計画貼付!$B:$B,0),MATCH(コマーシャル!AL$17,法人計画貼付!$8:$8)),"")</f>
        <v>5</v>
      </c>
      <c r="AM137" s="47">
        <f>IFERROR(INDEX(法人計画貼付!$A:$J,MATCH(コマーシャル!$B137,法人計画貼付!$B:$B,0),MATCH(コマーシャル!AM$17,法人計画貼付!$8:$8)),"")</f>
        <v>5</v>
      </c>
      <c r="AN137" s="47">
        <f>IFERROR(INDEX(法人計画貼付!$A:$J,MATCH(コマーシャル!$B137,法人計画貼付!$B:$B,0),MATCH(コマーシャル!AN$17,法人計画貼付!$8:$8)),"")</f>
        <v>5</v>
      </c>
      <c r="AO137" s="47">
        <f>IFERROR(INDEX(法人計画貼付!$A:$J,MATCH(コマーシャル!$B137,法人計画貼付!$B:$B,0),MATCH(コマーシャル!AO$17,法人計画貼付!$8:$8)),"")</f>
        <v>5</v>
      </c>
      <c r="AP137" s="47">
        <f>IFERROR(INDEX(法人計画貼付!$A:$J,MATCH(コマーシャル!$B137,法人計画貼付!$B:$B,0),MATCH(コマーシャル!AP$17,法人計画貼付!$8:$8)),"")</f>
        <v>5</v>
      </c>
      <c r="AQ137" s="47">
        <f>IFERROR(INDEX(法人計画貼付!$A:$J,MATCH(コマーシャル!$B137,法人計画貼付!$B:$B,0),MATCH(コマーシャル!AQ$17,法人計画貼付!$8:$8)),"")</f>
        <v>5</v>
      </c>
      <c r="AR137"/>
    </row>
    <row r="138" spans="1:44">
      <c r="A138" s="18" t="str">
        <f>IFERROR(IF(MATCH($B138,全体!G:G,0),"Y"),"-")</f>
        <v>Y</v>
      </c>
      <c r="B138" s="3" t="s">
        <v>472</v>
      </c>
      <c r="C138" s="41"/>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v>0</v>
      </c>
      <c r="AC138" s="88">
        <v>0</v>
      </c>
      <c r="AD138" s="88"/>
      <c r="AE138" s="88"/>
      <c r="AF138" s="88">
        <v>6</v>
      </c>
      <c r="AG138" s="88"/>
      <c r="AH138" s="88">
        <v>5.3913043478260869</v>
      </c>
      <c r="AI138" s="47">
        <f>SUMIF(結果貼付!F:F,コマーシャル!B138,結果貼付!I:I)</f>
        <v>0</v>
      </c>
      <c r="AJ138" s="47">
        <f t="shared" si="39"/>
        <v>0</v>
      </c>
      <c r="AK138" s="47">
        <f>IFERROR(INDEX(法人計画貼付!$A:$J,MATCH(コマーシャル!$B138,法人計画貼付!$B:$B,0),MATCH(コマーシャル!AK$17,法人計画貼付!$8:$8)),"")</f>
        <v>2</v>
      </c>
      <c r="AL138" s="47">
        <f>IFERROR(INDEX(法人計画貼付!$A:$J,MATCH(コマーシャル!$B138,法人計画貼付!$B:$B,0),MATCH(コマーシャル!AL$17,法人計画貼付!$8:$8)),"")</f>
        <v>2</v>
      </c>
      <c r="AM138" s="47">
        <f>IFERROR(INDEX(法人計画貼付!$A:$J,MATCH(コマーシャル!$B138,法人計画貼付!$B:$B,0),MATCH(コマーシャル!AM$17,法人計画貼付!$8:$8)),"")</f>
        <v>2</v>
      </c>
      <c r="AN138" s="47">
        <f>IFERROR(INDEX(法人計画貼付!$A:$J,MATCH(コマーシャル!$B138,法人計画貼付!$B:$B,0),MATCH(コマーシャル!AN$17,法人計画貼付!$8:$8)),"")</f>
        <v>2</v>
      </c>
      <c r="AO138" s="47">
        <f>IFERROR(INDEX(法人計画貼付!$A:$J,MATCH(コマーシャル!$B138,法人計画貼付!$B:$B,0),MATCH(コマーシャル!AO$17,法人計画貼付!$8:$8)),"")</f>
        <v>2</v>
      </c>
      <c r="AP138" s="47">
        <f>IFERROR(INDEX(法人計画貼付!$A:$J,MATCH(コマーシャル!$B138,法人計画貼付!$B:$B,0),MATCH(コマーシャル!AP$17,法人計画貼付!$8:$8)),"")</f>
        <v>2</v>
      </c>
      <c r="AQ138" s="47">
        <f>IFERROR(INDEX(法人計画貼付!$A:$J,MATCH(コマーシャル!$B138,法人計画貼付!$B:$B,0),MATCH(コマーシャル!AQ$17,法人計画貼付!$8:$8)),"")</f>
        <v>2</v>
      </c>
      <c r="AR138"/>
    </row>
    <row r="139" spans="1:44">
      <c r="A139" s="18" t="str">
        <f>IFERROR(IF(MATCH($B139,全体!G:G,0),"Y"),"-")</f>
        <v>Y</v>
      </c>
      <c r="B139" s="3" t="s">
        <v>473</v>
      </c>
      <c r="C139" s="41"/>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v>0</v>
      </c>
      <c r="AC139" s="88">
        <v>0</v>
      </c>
      <c r="AD139" s="88"/>
      <c r="AE139" s="88"/>
      <c r="AF139" s="88">
        <v>13</v>
      </c>
      <c r="AG139" s="88"/>
      <c r="AH139" s="88">
        <v>0</v>
      </c>
      <c r="AI139" s="47">
        <f>SUMIF(結果貼付!F:F,コマーシャル!B139,結果貼付!I:I)</f>
        <v>0</v>
      </c>
      <c r="AJ139" s="47">
        <f t="shared" si="39"/>
        <v>0</v>
      </c>
      <c r="AK139" s="47">
        <f>IFERROR(INDEX(法人計画貼付!$A:$J,MATCH(コマーシャル!$B139,法人計画貼付!$B:$B,0),MATCH(コマーシャル!AK$17,法人計画貼付!$8:$8)),"")</f>
        <v>2</v>
      </c>
      <c r="AL139" s="47">
        <f>IFERROR(INDEX(法人計画貼付!$A:$J,MATCH(コマーシャル!$B139,法人計画貼付!$B:$B,0),MATCH(コマーシャル!AL$17,法人計画貼付!$8:$8)),"")</f>
        <v>1</v>
      </c>
      <c r="AM139" s="47">
        <f>IFERROR(INDEX(法人計画貼付!$A:$J,MATCH(コマーシャル!$B139,法人計画貼付!$B:$B,0),MATCH(コマーシャル!AM$17,法人計画貼付!$8:$8)),"")</f>
        <v>1</v>
      </c>
      <c r="AN139" s="47">
        <f>IFERROR(INDEX(法人計画貼付!$A:$J,MATCH(コマーシャル!$B139,法人計画貼付!$B:$B,0),MATCH(コマーシャル!AN$17,法人計画貼付!$8:$8)),"")</f>
        <v>1</v>
      </c>
      <c r="AO139" s="47">
        <f>IFERROR(INDEX(法人計画貼付!$A:$J,MATCH(コマーシャル!$B139,法人計画貼付!$B:$B,0),MATCH(コマーシャル!AO$17,法人計画貼付!$8:$8)),"")</f>
        <v>1</v>
      </c>
      <c r="AP139" s="47">
        <f>IFERROR(INDEX(法人計画貼付!$A:$J,MATCH(コマーシャル!$B139,法人計画貼付!$B:$B,0),MATCH(コマーシャル!AP$17,法人計画貼付!$8:$8)),"")</f>
        <v>1</v>
      </c>
      <c r="AQ139" s="47">
        <f>IFERROR(INDEX(法人計画貼付!$A:$J,MATCH(コマーシャル!$B139,法人計画貼付!$B:$B,0),MATCH(コマーシャル!AQ$17,法人計画貼付!$8:$8)),"")</f>
        <v>1</v>
      </c>
      <c r="AR139"/>
    </row>
    <row r="140" spans="1:44">
      <c r="A140" s="18" t="str">
        <f>IFERROR(IF(MATCH($B140,全体!G:G,0),"Y"),"-")</f>
        <v>Y</v>
      </c>
      <c r="B140" s="3" t="s">
        <v>241</v>
      </c>
      <c r="C140" s="41"/>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v>0</v>
      </c>
      <c r="AC140" s="88">
        <v>0</v>
      </c>
      <c r="AD140" s="88"/>
      <c r="AE140" s="88"/>
      <c r="AF140" s="88">
        <v>0</v>
      </c>
      <c r="AG140" s="88"/>
      <c r="AH140" s="88">
        <v>40.434782608695656</v>
      </c>
      <c r="AI140" s="47">
        <f>SUMIF(結果貼付!F:F,コマーシャル!B140,結果貼付!I:I)</f>
        <v>0</v>
      </c>
      <c r="AJ140" s="47">
        <f t="shared" si="39"/>
        <v>0</v>
      </c>
      <c r="AK140" s="47">
        <f>IFERROR(INDEX(法人計画貼付!$A:$J,MATCH(コマーシャル!$B140,法人計画貼付!$B:$B,0),MATCH(コマーシャル!AK$17,法人計画貼付!$8:$8)),"")</f>
        <v>3</v>
      </c>
      <c r="AL140" s="47">
        <f>IFERROR(INDEX(法人計画貼付!$A:$J,MATCH(コマーシャル!$B140,法人計画貼付!$B:$B,0),MATCH(コマーシャル!AL$17,法人計画貼付!$8:$8)),"")</f>
        <v>3</v>
      </c>
      <c r="AM140" s="47">
        <f>IFERROR(INDEX(法人計画貼付!$A:$J,MATCH(コマーシャル!$B140,法人計画貼付!$B:$B,0),MATCH(コマーシャル!AM$17,法人計画貼付!$8:$8)),"")</f>
        <v>3</v>
      </c>
      <c r="AN140" s="47">
        <f>IFERROR(INDEX(法人計画貼付!$A:$J,MATCH(コマーシャル!$B140,法人計画貼付!$B:$B,0),MATCH(コマーシャル!AN$17,法人計画貼付!$8:$8)),"")</f>
        <v>3</v>
      </c>
      <c r="AO140" s="47">
        <f>IFERROR(INDEX(法人計画貼付!$A:$J,MATCH(コマーシャル!$B140,法人計画貼付!$B:$B,0),MATCH(コマーシャル!AO$17,法人計画貼付!$8:$8)),"")</f>
        <v>3</v>
      </c>
      <c r="AP140" s="47">
        <f>IFERROR(INDEX(法人計画貼付!$A:$J,MATCH(コマーシャル!$B140,法人計画貼付!$B:$B,0),MATCH(コマーシャル!AP$17,法人計画貼付!$8:$8)),"")</f>
        <v>3</v>
      </c>
      <c r="AQ140" s="47">
        <f>IFERROR(INDEX(法人計画貼付!$A:$J,MATCH(コマーシャル!$B140,法人計画貼付!$B:$B,0),MATCH(コマーシャル!AQ$17,法人計画貼付!$8:$8)),"")</f>
        <v>3</v>
      </c>
      <c r="AR140"/>
    </row>
    <row r="141" spans="1:44">
      <c r="A141" s="18" t="str">
        <f>IFERROR(IF(MATCH($B141,全体!G:G,0),"Y"),"-")</f>
        <v>Y</v>
      </c>
      <c r="B141" s="3" t="s">
        <v>243</v>
      </c>
      <c r="C141" s="41"/>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v>0</v>
      </c>
      <c r="AC141" s="88">
        <v>0</v>
      </c>
      <c r="AD141" s="88"/>
      <c r="AE141" s="88"/>
      <c r="AF141" s="88">
        <v>0</v>
      </c>
      <c r="AG141" s="88"/>
      <c r="AH141" s="88">
        <v>0</v>
      </c>
      <c r="AI141" s="47">
        <f>SUMIF(結果貼付!F:F,コマーシャル!B141,結果貼付!I:I)</f>
        <v>0</v>
      </c>
      <c r="AJ141" s="47">
        <f t="shared" si="39"/>
        <v>0</v>
      </c>
      <c r="AK141" s="47">
        <f>IFERROR(INDEX(法人計画貼付!$A:$J,MATCH(コマーシャル!$B141,法人計画貼付!$B:$B,0),MATCH(コマーシャル!AK$17,法人計画貼付!$8:$8)),"")</f>
        <v>2</v>
      </c>
      <c r="AL141" s="47">
        <f>IFERROR(INDEX(法人計画貼付!$A:$J,MATCH(コマーシャル!$B141,法人計画貼付!$B:$B,0),MATCH(コマーシャル!AL$17,法人計画貼付!$8:$8)),"")</f>
        <v>2</v>
      </c>
      <c r="AM141" s="47">
        <f>IFERROR(INDEX(法人計画貼付!$A:$J,MATCH(コマーシャル!$B141,法人計画貼付!$B:$B,0),MATCH(コマーシャル!AM$17,法人計画貼付!$8:$8)),"")</f>
        <v>2</v>
      </c>
      <c r="AN141" s="47">
        <f>IFERROR(INDEX(法人計画貼付!$A:$J,MATCH(コマーシャル!$B141,法人計画貼付!$B:$B,0),MATCH(コマーシャル!AN$17,法人計画貼付!$8:$8)),"")</f>
        <v>2</v>
      </c>
      <c r="AO141" s="47">
        <f>IFERROR(INDEX(法人計画貼付!$A:$J,MATCH(コマーシャル!$B141,法人計画貼付!$B:$B,0),MATCH(コマーシャル!AO$17,法人計画貼付!$8:$8)),"")</f>
        <v>2</v>
      </c>
      <c r="AP141" s="47">
        <f>IFERROR(INDEX(法人計画貼付!$A:$J,MATCH(コマーシャル!$B141,法人計画貼付!$B:$B,0),MATCH(コマーシャル!AP$17,法人計画貼付!$8:$8)),"")</f>
        <v>2</v>
      </c>
      <c r="AQ141" s="47">
        <f>IFERROR(INDEX(法人計画貼付!$A:$J,MATCH(コマーシャル!$B141,法人計画貼付!$B:$B,0),MATCH(コマーシャル!AQ$17,法人計画貼付!$8:$8)),"")</f>
        <v>2</v>
      </c>
      <c r="AR141"/>
    </row>
    <row r="142" spans="1:44" outlineLevel="1">
      <c r="A142" s="18" t="str">
        <f>IFERROR(IF(MATCH($B142,全体!G:G,0),"Y"),"-")</f>
        <v>-</v>
      </c>
      <c r="B142" s="8" t="s">
        <v>416</v>
      </c>
      <c r="C142" s="41" t="s">
        <v>474</v>
      </c>
      <c r="D142" s="47">
        <v>169</v>
      </c>
      <c r="E142" s="47">
        <v>160</v>
      </c>
      <c r="F142" s="47">
        <v>127</v>
      </c>
      <c r="G142" s="47">
        <v>95</v>
      </c>
      <c r="H142" s="47">
        <v>34</v>
      </c>
      <c r="I142" s="47">
        <v>36</v>
      </c>
      <c r="J142" s="47">
        <v>36</v>
      </c>
      <c r="K142" s="47">
        <v>78</v>
      </c>
      <c r="L142" s="47">
        <v>11</v>
      </c>
      <c r="M142" s="47"/>
      <c r="N142" s="47"/>
      <c r="O142" s="47"/>
      <c r="P142" s="47"/>
      <c r="Q142" s="47"/>
      <c r="R142" s="47"/>
      <c r="S142" s="47"/>
      <c r="T142" s="47"/>
      <c r="U142" s="117"/>
      <c r="V142" s="117"/>
      <c r="W142" s="117"/>
      <c r="X142" s="117"/>
      <c r="Y142" s="117"/>
      <c r="Z142" s="117"/>
      <c r="AA142" s="117"/>
      <c r="AB142" s="117"/>
      <c r="AC142" s="117"/>
      <c r="AD142" s="117"/>
      <c r="AE142" s="117"/>
      <c r="AF142" s="117"/>
      <c r="AG142" s="117"/>
      <c r="AH142" s="117"/>
      <c r="AI142" s="117"/>
      <c r="AJ142" s="117"/>
      <c r="AK142" s="120"/>
      <c r="AL142" s="120"/>
      <c r="AM142" s="120"/>
      <c r="AN142" s="120"/>
      <c r="AO142" s="120"/>
      <c r="AP142" s="120"/>
      <c r="AQ142" s="120"/>
      <c r="AR142"/>
    </row>
    <row r="143" spans="1:44" outlineLevel="1">
      <c r="A143" s="18" t="str">
        <f>IFERROR(IF(MATCH($B143,全体!G:G,0),"Y"),"-")</f>
        <v>Y</v>
      </c>
      <c r="B143" s="3" t="s">
        <v>245</v>
      </c>
      <c r="C143" s="41" t="s">
        <v>475</v>
      </c>
      <c r="D143" s="88">
        <v>0</v>
      </c>
      <c r="E143" s="88">
        <v>0</v>
      </c>
      <c r="F143" s="88">
        <v>36</v>
      </c>
      <c r="G143" s="88">
        <v>110</v>
      </c>
      <c r="H143" s="88">
        <v>73</v>
      </c>
      <c r="I143" s="88">
        <v>126</v>
      </c>
      <c r="J143" s="88">
        <v>330</v>
      </c>
      <c r="K143" s="88">
        <v>340</v>
      </c>
      <c r="L143" s="88">
        <v>326</v>
      </c>
      <c r="M143" s="88">
        <v>353</v>
      </c>
      <c r="N143" s="88">
        <v>680</v>
      </c>
      <c r="O143" s="88">
        <v>659</v>
      </c>
      <c r="P143" s="88">
        <v>100</v>
      </c>
      <c r="Q143" s="88">
        <v>178</v>
      </c>
      <c r="R143" s="88">
        <v>160</v>
      </c>
      <c r="S143" s="88">
        <v>0</v>
      </c>
      <c r="T143" s="88">
        <v>0</v>
      </c>
      <c r="U143" s="88">
        <v>258</v>
      </c>
      <c r="V143" s="88">
        <v>145</v>
      </c>
      <c r="W143" s="88">
        <v>586</v>
      </c>
      <c r="X143" s="88">
        <v>197</v>
      </c>
      <c r="Y143" s="88">
        <v>252</v>
      </c>
      <c r="Z143" s="88">
        <v>221</v>
      </c>
      <c r="AA143" s="88">
        <v>515</v>
      </c>
      <c r="AB143" s="88">
        <v>154</v>
      </c>
      <c r="AC143" s="88">
        <v>241</v>
      </c>
      <c r="AD143" s="88"/>
      <c r="AE143" s="88"/>
      <c r="AF143" s="88">
        <v>103</v>
      </c>
      <c r="AG143" s="88"/>
      <c r="AH143" s="88">
        <v>2.6956521739130435</v>
      </c>
      <c r="AI143" s="88">
        <f>SUMIF(結果貼付!F:F,コマーシャル!B143,結果貼付!I:I)</f>
        <v>0</v>
      </c>
      <c r="AJ143" s="43">
        <f>(AI143/AJ$2)*AJ$1</f>
        <v>0</v>
      </c>
      <c r="AK143" s="47">
        <f>IFERROR(INDEX(法人計画貼付!$A:$J,MATCH(コマーシャル!$B143,法人計画貼付!$B:$B,0),MATCH(コマーシャル!AK$17,法人計画貼付!$8:$8)),"")</f>
        <v>0</v>
      </c>
      <c r="AL143" s="47">
        <f>IFERROR(INDEX(法人計画貼付!$A:$J,MATCH(コマーシャル!$B143,法人計画貼付!$B:$B,0),MATCH(コマーシャル!AL$17,法人計画貼付!$8:$8)),"")</f>
        <v>0</v>
      </c>
      <c r="AM143" s="47">
        <f>IFERROR(INDEX(法人計画貼付!$A:$J,MATCH(コマーシャル!$B143,法人計画貼付!$B:$B,0),MATCH(コマーシャル!AM$17,法人計画貼付!$8:$8)),"")</f>
        <v>0</v>
      </c>
      <c r="AN143" s="47">
        <f>IFERROR(INDEX(法人計画貼付!$A:$J,MATCH(コマーシャル!$B143,法人計画貼付!$B:$B,0),MATCH(コマーシャル!AN$17,法人計画貼付!$8:$8)),"")</f>
        <v>0</v>
      </c>
      <c r="AO143" s="47">
        <f>IFERROR(INDEX(法人計画貼付!$A:$J,MATCH(コマーシャル!$B143,法人計画貼付!$B:$B,0),MATCH(コマーシャル!AO$17,法人計画貼付!$8:$8)),"")</f>
        <v>0</v>
      </c>
      <c r="AP143" s="47">
        <f>IFERROR(INDEX(法人計画貼付!$A:$J,MATCH(コマーシャル!$B143,法人計画貼付!$B:$B,0),MATCH(コマーシャル!AP$17,法人計画貼付!$8:$8)),"")</f>
        <v>0</v>
      </c>
      <c r="AQ143" s="47">
        <f>IFERROR(INDEX(法人計画貼付!$A:$J,MATCH(コマーシャル!$B143,法人計画貼付!$B:$B,0),MATCH(コマーシャル!AQ$17,法人計画貼付!$8:$8)),"")</f>
        <v>0</v>
      </c>
    </row>
    <row r="144" spans="1:44" outlineLevel="1">
      <c r="A144" s="18" t="str">
        <f>IFERROR(IF(MATCH($B144,全体!G:G,0),"Y"),"-")</f>
        <v>Y</v>
      </c>
      <c r="B144" s="8" t="s">
        <v>249</v>
      </c>
      <c r="C144" s="41" t="s">
        <v>474</v>
      </c>
      <c r="D144" s="47">
        <v>8</v>
      </c>
      <c r="E144" s="47">
        <v>9</v>
      </c>
      <c r="F144" s="47">
        <v>2</v>
      </c>
      <c r="G144" s="47">
        <v>1</v>
      </c>
      <c r="H144" s="47">
        <v>0</v>
      </c>
      <c r="I144" s="47">
        <v>0</v>
      </c>
      <c r="J144" s="47">
        <v>0</v>
      </c>
      <c r="K144" s="47">
        <v>0</v>
      </c>
      <c r="L144" s="47">
        <v>0</v>
      </c>
      <c r="M144" s="47"/>
      <c r="N144" s="47"/>
      <c r="O144" s="47"/>
      <c r="P144" s="47"/>
      <c r="Q144" s="47"/>
      <c r="R144" s="47"/>
      <c r="S144" s="47"/>
      <c r="T144" s="47"/>
      <c r="U144" s="117"/>
      <c r="V144" s="117"/>
      <c r="W144" s="117"/>
      <c r="X144" s="117"/>
      <c r="Y144" s="117"/>
      <c r="Z144" s="117"/>
      <c r="AA144" s="117"/>
      <c r="AB144" s="117"/>
      <c r="AC144" s="117"/>
      <c r="AD144" s="117"/>
      <c r="AE144" s="117"/>
      <c r="AF144" s="117"/>
      <c r="AG144" s="117"/>
      <c r="AH144" s="117"/>
      <c r="AI144" s="117"/>
      <c r="AJ144" s="117"/>
      <c r="AK144" s="117"/>
      <c r="AL144" s="117"/>
      <c r="AM144" s="117"/>
      <c r="AN144" s="117"/>
      <c r="AO144" s="117"/>
      <c r="AP144" s="117"/>
      <c r="AQ144" s="117"/>
    </row>
    <row r="145" spans="1:44" outlineLevel="1">
      <c r="A145" s="18" t="str">
        <f>IFERROR(IF(MATCH($B145,全体!G:G,0),"Y"),"-")</f>
        <v>Y</v>
      </c>
      <c r="B145" s="8" t="s">
        <v>250</v>
      </c>
      <c r="C145" s="41" t="s">
        <v>475</v>
      </c>
      <c r="D145" s="88">
        <v>0</v>
      </c>
      <c r="E145" s="88">
        <v>0</v>
      </c>
      <c r="F145" s="88">
        <v>0</v>
      </c>
      <c r="G145" s="88">
        <v>6</v>
      </c>
      <c r="H145" s="88">
        <v>11</v>
      </c>
      <c r="I145" s="88">
        <v>8</v>
      </c>
      <c r="J145" s="88">
        <v>9</v>
      </c>
      <c r="K145" s="88">
        <v>14</v>
      </c>
      <c r="L145" s="88">
        <v>3</v>
      </c>
      <c r="M145" s="88">
        <v>9</v>
      </c>
      <c r="N145" s="88">
        <v>5</v>
      </c>
      <c r="O145" s="88">
        <v>7</v>
      </c>
      <c r="P145" s="88">
        <v>2</v>
      </c>
      <c r="Q145" s="88">
        <v>28</v>
      </c>
      <c r="R145" s="88">
        <v>14</v>
      </c>
      <c r="S145" s="88">
        <v>19</v>
      </c>
      <c r="T145" s="88">
        <v>6</v>
      </c>
      <c r="U145" s="88">
        <v>12</v>
      </c>
      <c r="V145" s="88">
        <v>11</v>
      </c>
      <c r="W145" s="88">
        <v>1</v>
      </c>
      <c r="X145" s="88">
        <v>0</v>
      </c>
      <c r="Y145" s="88">
        <v>1</v>
      </c>
      <c r="Z145" s="88">
        <v>1</v>
      </c>
      <c r="AA145" s="88">
        <v>7</v>
      </c>
      <c r="AB145" s="88">
        <v>6</v>
      </c>
      <c r="AC145" s="88">
        <v>7</v>
      </c>
      <c r="AD145" s="88"/>
      <c r="AE145" s="88"/>
      <c r="AF145" s="88">
        <v>0</v>
      </c>
      <c r="AG145" s="88"/>
      <c r="AH145" s="88">
        <v>0</v>
      </c>
      <c r="AI145" s="88">
        <f>SUMIF(結果貼付!F:F,コマーシャル!B145,結果貼付!I:I)</f>
        <v>0</v>
      </c>
      <c r="AJ145" s="43">
        <f>(AI145/AJ$2)*AJ$1</f>
        <v>0</v>
      </c>
      <c r="AK145" s="47">
        <f>IFERROR(INDEX(法人計画貼付!$A:$J,MATCH(コマーシャル!$B145,法人計画貼付!$B:$B,0),MATCH(コマーシャル!AK$17,法人計画貼付!$8:$8)),"")</f>
        <v>0</v>
      </c>
      <c r="AL145" s="47">
        <f>IFERROR(INDEX(法人計画貼付!$A:$J,MATCH(コマーシャル!$B145,法人計画貼付!$B:$B,0),MATCH(コマーシャル!AL$17,法人計画貼付!$8:$8)),"")</f>
        <v>0</v>
      </c>
      <c r="AM145" s="47">
        <f>IFERROR(INDEX(法人計画貼付!$A:$J,MATCH(コマーシャル!$B145,法人計画貼付!$B:$B,0),MATCH(コマーシャル!AM$17,法人計画貼付!$8:$8)),"")</f>
        <v>0</v>
      </c>
      <c r="AN145" s="47">
        <f>IFERROR(INDEX(法人計画貼付!$A:$J,MATCH(コマーシャル!$B145,法人計画貼付!$B:$B,0),MATCH(コマーシャル!AN$17,法人計画貼付!$8:$8)),"")</f>
        <v>0</v>
      </c>
      <c r="AO145" s="47">
        <f>IFERROR(INDEX(法人計画貼付!$A:$J,MATCH(コマーシャル!$B145,法人計画貼付!$B:$B,0),MATCH(コマーシャル!AO$17,法人計画貼付!$8:$8)),"")</f>
        <v>0</v>
      </c>
      <c r="AP145" s="47">
        <f>IFERROR(INDEX(法人計画貼付!$A:$J,MATCH(コマーシャル!$B145,法人計画貼付!$B:$B,0),MATCH(コマーシャル!AP$17,法人計画貼付!$8:$8)),"")</f>
        <v>0</v>
      </c>
      <c r="AQ145" s="47">
        <f>IFERROR(INDEX(法人計画貼付!$A:$J,MATCH(コマーシャル!$B145,法人計画貼付!$B:$B,0),MATCH(コマーシャル!AQ$17,法人計画貼付!$8:$8)),"")</f>
        <v>0</v>
      </c>
    </row>
    <row r="146" spans="1:44" outlineLevel="1">
      <c r="A146" s="18" t="str">
        <f>IFERROR(IF(MATCH($B146,全体!G:G,0),"Y"),"-")</f>
        <v>Y</v>
      </c>
      <c r="B146" s="254" t="s">
        <v>476</v>
      </c>
      <c r="C146" s="175"/>
      <c r="D146" s="117"/>
      <c r="E146" s="117"/>
      <c r="F146" s="117"/>
      <c r="G146" s="117"/>
      <c r="H146" s="117"/>
      <c r="I146" s="117"/>
      <c r="J146" s="117"/>
      <c r="K146" s="117"/>
      <c r="L146" s="117"/>
      <c r="M146" s="117"/>
      <c r="N146" s="117"/>
      <c r="O146" s="117"/>
      <c r="P146" s="117"/>
      <c r="Q146" s="117"/>
      <c r="R146" s="117"/>
      <c r="S146" s="117">
        <v>0</v>
      </c>
      <c r="T146" s="117">
        <v>0</v>
      </c>
      <c r="U146" s="47">
        <v>0</v>
      </c>
      <c r="V146" s="47">
        <v>0</v>
      </c>
      <c r="W146" s="47">
        <v>36</v>
      </c>
      <c r="X146" s="47">
        <v>3</v>
      </c>
      <c r="Y146" s="47">
        <v>90</v>
      </c>
      <c r="Z146" s="47">
        <v>5</v>
      </c>
      <c r="AA146" s="47">
        <v>0</v>
      </c>
      <c r="AB146" s="47">
        <v>0</v>
      </c>
      <c r="AC146" s="47">
        <v>16</v>
      </c>
      <c r="AD146" s="47"/>
      <c r="AE146" s="47"/>
      <c r="AF146" s="47">
        <v>3</v>
      </c>
      <c r="AG146" s="47"/>
      <c r="AH146" s="47">
        <v>0</v>
      </c>
      <c r="AI146" s="47">
        <f>SUMIF(結果貼付!F:F,コマーシャル!B146,結果貼付!I:I)</f>
        <v>0</v>
      </c>
      <c r="AJ146" s="47">
        <f>(AI146/AJ$2)*AJ$1</f>
        <v>0</v>
      </c>
      <c r="AK146" s="47">
        <f>IFERROR(INDEX(法人計画貼付!$A:$J,MATCH(コマーシャル!$B146,法人計画貼付!$B:$B,0),MATCH(コマーシャル!AK$17,法人計画貼付!$8:$8)),"")</f>
        <v>0</v>
      </c>
      <c r="AL146" s="47">
        <f>IFERROR(INDEX(法人計画貼付!$A:$J,MATCH(コマーシャル!$B146,法人計画貼付!$B:$B,0),MATCH(コマーシャル!AL$17,法人計画貼付!$8:$8)),"")</f>
        <v>0</v>
      </c>
      <c r="AM146" s="47">
        <f>IFERROR(INDEX(法人計画貼付!$A:$J,MATCH(コマーシャル!$B146,法人計画貼付!$B:$B,0),MATCH(コマーシャル!AM$17,法人計画貼付!$8:$8)),"")</f>
        <v>0</v>
      </c>
      <c r="AN146" s="47">
        <f>IFERROR(INDEX(法人計画貼付!$A:$J,MATCH(コマーシャル!$B146,法人計画貼付!$B:$B,0),MATCH(コマーシャル!AN$17,法人計画貼付!$8:$8)),"")</f>
        <v>0</v>
      </c>
      <c r="AO146" s="47">
        <f>IFERROR(INDEX(法人計画貼付!$A:$J,MATCH(コマーシャル!$B146,法人計画貼付!$B:$B,0),MATCH(コマーシャル!AO$17,法人計画貼付!$8:$8)),"")</f>
        <v>0</v>
      </c>
      <c r="AP146" s="47">
        <f>IFERROR(INDEX(法人計画貼付!$A:$J,MATCH(コマーシャル!$B146,法人計画貼付!$B:$B,0),MATCH(コマーシャル!AP$17,法人計画貼付!$8:$8)),"")</f>
        <v>0</v>
      </c>
      <c r="AQ146" s="47">
        <f>IFERROR(INDEX(法人計画貼付!$A:$J,MATCH(コマーシャル!$B146,法人計画貼付!$B:$B,0),MATCH(コマーシャル!AQ$17,法人計画貼付!$8:$8)),"")</f>
        <v>0</v>
      </c>
    </row>
    <row r="147" spans="1:44" outlineLevel="1">
      <c r="A147" s="18" t="str">
        <f>IFERROR(IF(MATCH($B147,全体!G:G,0),"Y"),"-")</f>
        <v>Y</v>
      </c>
      <c r="B147" s="254" t="s">
        <v>477</v>
      </c>
      <c r="C147" s="175"/>
      <c r="D147" s="117"/>
      <c r="E147" s="117"/>
      <c r="F147" s="117"/>
      <c r="G147" s="117"/>
      <c r="H147" s="117"/>
      <c r="I147" s="117"/>
      <c r="J147" s="117"/>
      <c r="K147" s="117"/>
      <c r="L147" s="117"/>
      <c r="M147" s="117"/>
      <c r="N147" s="117"/>
      <c r="O147" s="117"/>
      <c r="P147" s="117"/>
      <c r="Q147" s="117"/>
      <c r="R147" s="117"/>
      <c r="S147" s="117">
        <v>0</v>
      </c>
      <c r="T147" s="117">
        <v>0</v>
      </c>
      <c r="U147" s="47">
        <v>0</v>
      </c>
      <c r="V147" s="47">
        <v>1</v>
      </c>
      <c r="W147" s="47">
        <v>127</v>
      </c>
      <c r="X147" s="47">
        <v>0</v>
      </c>
      <c r="Y147" s="47">
        <v>0</v>
      </c>
      <c r="Z147" s="47">
        <v>0</v>
      </c>
      <c r="AA147" s="47">
        <v>0</v>
      </c>
      <c r="AB147" s="47">
        <v>0</v>
      </c>
      <c r="AC147" s="47">
        <v>0</v>
      </c>
      <c r="AD147" s="47"/>
      <c r="AE147" s="47"/>
      <c r="AF147" s="47">
        <v>0</v>
      </c>
      <c r="AG147" s="47"/>
      <c r="AH147" s="47">
        <v>0</v>
      </c>
      <c r="AI147" s="47">
        <f>SUMIF(結果貼付!F:F,コマーシャル!B147,結果貼付!I:I)</f>
        <v>0</v>
      </c>
      <c r="AJ147" s="47">
        <f>(AI147/AJ$2)*AJ$1</f>
        <v>0</v>
      </c>
      <c r="AK147" s="47">
        <f>IFERROR(INDEX(法人計画貼付!$A:$J,MATCH(コマーシャル!$B147,法人計画貼付!$B:$B,0),MATCH(コマーシャル!AK$17,法人計画貼付!$8:$8)),"")</f>
        <v>0</v>
      </c>
      <c r="AL147" s="47">
        <f>IFERROR(INDEX(法人計画貼付!$A:$J,MATCH(コマーシャル!$B147,法人計画貼付!$B:$B,0),MATCH(コマーシャル!AL$17,法人計画貼付!$8:$8)),"")</f>
        <v>0</v>
      </c>
      <c r="AM147" s="47">
        <f>IFERROR(INDEX(法人計画貼付!$A:$J,MATCH(コマーシャル!$B147,法人計画貼付!$B:$B,0),MATCH(コマーシャル!AM$17,法人計画貼付!$8:$8)),"")</f>
        <v>0</v>
      </c>
      <c r="AN147" s="47">
        <f>IFERROR(INDEX(法人計画貼付!$A:$J,MATCH(コマーシャル!$B147,法人計画貼付!$B:$B,0),MATCH(コマーシャル!AN$17,法人計画貼付!$8:$8)),"")</f>
        <v>0</v>
      </c>
      <c r="AO147" s="47">
        <f>IFERROR(INDEX(法人計画貼付!$A:$J,MATCH(コマーシャル!$B147,法人計画貼付!$B:$B,0),MATCH(コマーシャル!AO$17,法人計画貼付!$8:$8)),"")</f>
        <v>0</v>
      </c>
      <c r="AP147" s="47">
        <f>IFERROR(INDEX(法人計画貼付!$A:$J,MATCH(コマーシャル!$B147,法人計画貼付!$B:$B,0),MATCH(コマーシャル!AP$17,法人計画貼付!$8:$8)),"")</f>
        <v>0</v>
      </c>
      <c r="AQ147" s="47">
        <f>IFERROR(INDEX(法人計画貼付!$A:$J,MATCH(コマーシャル!$B147,法人計画貼付!$B:$B,0),MATCH(コマーシャル!AQ$17,法人計画貼付!$8:$8)),"")</f>
        <v>0</v>
      </c>
    </row>
    <row r="148" spans="1:44" outlineLevel="1">
      <c r="A148" s="18" t="str">
        <f>IFERROR(IF(MATCH($B148,全体!G:G,0),"Y"),"-")</f>
        <v>-</v>
      </c>
      <c r="B148" s="8" t="s">
        <v>478</v>
      </c>
      <c r="C148" s="41" t="s">
        <v>474</v>
      </c>
      <c r="D148" s="47">
        <v>43</v>
      </c>
      <c r="E148" s="47">
        <v>56</v>
      </c>
      <c r="F148" s="47">
        <v>29</v>
      </c>
      <c r="G148" s="47">
        <v>37</v>
      </c>
      <c r="H148" s="47">
        <v>5</v>
      </c>
      <c r="I148" s="47">
        <v>28</v>
      </c>
      <c r="J148" s="47">
        <v>4</v>
      </c>
      <c r="K148" s="47">
        <v>21</v>
      </c>
      <c r="L148" s="47">
        <v>12</v>
      </c>
      <c r="M148" s="47"/>
      <c r="N148" s="47"/>
      <c r="O148" s="47"/>
      <c r="P148" s="47"/>
      <c r="Q148" s="47"/>
      <c r="R148" s="47"/>
      <c r="S148" s="47"/>
      <c r="T148" s="47"/>
      <c r="U148" s="117"/>
      <c r="V148" s="117"/>
      <c r="W148" s="117"/>
      <c r="X148" s="117"/>
      <c r="Y148" s="117"/>
      <c r="Z148" s="117"/>
      <c r="AA148" s="117"/>
      <c r="AB148" s="117"/>
      <c r="AC148" s="117"/>
      <c r="AD148" s="117"/>
      <c r="AE148" s="117"/>
      <c r="AF148" s="117"/>
      <c r="AG148" s="117"/>
      <c r="AH148" s="117"/>
      <c r="AI148" s="117"/>
      <c r="AJ148" s="117"/>
      <c r="AK148" s="120"/>
      <c r="AL148" s="120"/>
      <c r="AM148" s="120"/>
      <c r="AN148" s="120"/>
      <c r="AO148" s="120"/>
      <c r="AP148" s="120"/>
      <c r="AQ148" s="120"/>
    </row>
    <row r="149" spans="1:44" outlineLevel="1">
      <c r="A149" s="18" t="str">
        <f>IFERROR(IF(MATCH($B149,全体!G:G,0),"Y"),"-")</f>
        <v>Y</v>
      </c>
      <c r="B149" s="8" t="s">
        <v>254</v>
      </c>
      <c r="C149" s="41" t="s">
        <v>475</v>
      </c>
      <c r="D149" s="88">
        <v>0</v>
      </c>
      <c r="E149" s="88">
        <v>0</v>
      </c>
      <c r="F149" s="88">
        <v>20</v>
      </c>
      <c r="G149" s="88">
        <v>11</v>
      </c>
      <c r="H149" s="88">
        <v>18</v>
      </c>
      <c r="I149" s="88">
        <v>23</v>
      </c>
      <c r="J149" s="88">
        <v>55</v>
      </c>
      <c r="K149" s="88">
        <v>116</v>
      </c>
      <c r="L149" s="88">
        <v>118</v>
      </c>
      <c r="M149" s="88">
        <v>68</v>
      </c>
      <c r="N149" s="88">
        <v>86</v>
      </c>
      <c r="O149" s="88">
        <v>139</v>
      </c>
      <c r="P149" s="88">
        <v>86</v>
      </c>
      <c r="Q149" s="88">
        <v>94</v>
      </c>
      <c r="R149" s="88">
        <v>86</v>
      </c>
      <c r="S149" s="88">
        <v>0</v>
      </c>
      <c r="T149" s="88">
        <v>0</v>
      </c>
      <c r="U149" s="88">
        <v>121</v>
      </c>
      <c r="V149" s="88">
        <v>215</v>
      </c>
      <c r="W149" s="88">
        <v>228</v>
      </c>
      <c r="X149" s="88">
        <v>141</v>
      </c>
      <c r="Y149" s="88">
        <v>50</v>
      </c>
      <c r="Z149" s="88">
        <v>137</v>
      </c>
      <c r="AA149" s="88">
        <v>147</v>
      </c>
      <c r="AB149" s="88">
        <v>126</v>
      </c>
      <c r="AC149" s="88">
        <v>56</v>
      </c>
      <c r="AD149" s="88"/>
      <c r="AE149" s="88"/>
      <c r="AF149" s="88">
        <v>63</v>
      </c>
      <c r="AG149" s="88"/>
      <c r="AH149" s="88">
        <v>2.6956521739130435</v>
      </c>
      <c r="AI149" s="88">
        <f>SUMIF(結果貼付!F:F,コマーシャル!B149,結果貼付!I:I)</f>
        <v>0</v>
      </c>
      <c r="AJ149" s="43">
        <f t="shared" ref="AJ149:AJ166" si="40">(AI149/AJ$2)*AJ$1</f>
        <v>0</v>
      </c>
      <c r="AK149" s="47">
        <f>IFERROR(INDEX(法人計画貼付!$A:$J,MATCH(コマーシャル!$B149,法人計画貼付!$B:$B,0),MATCH(コマーシャル!AK$17,法人計画貼付!$8:$8)),"")</f>
        <v>0</v>
      </c>
      <c r="AL149" s="47">
        <f>IFERROR(INDEX(法人計画貼付!$A:$J,MATCH(コマーシャル!$B149,法人計画貼付!$B:$B,0),MATCH(コマーシャル!AL$17,法人計画貼付!$8:$8)),"")</f>
        <v>0</v>
      </c>
      <c r="AM149" s="47">
        <f>IFERROR(INDEX(法人計画貼付!$A:$J,MATCH(コマーシャル!$B149,法人計画貼付!$B:$B,0),MATCH(コマーシャル!AM$17,法人計画貼付!$8:$8)),"")</f>
        <v>0</v>
      </c>
      <c r="AN149" s="47">
        <f>IFERROR(INDEX(法人計画貼付!$A:$J,MATCH(コマーシャル!$B149,法人計画貼付!$B:$B,0),MATCH(コマーシャル!AN$17,法人計画貼付!$8:$8)),"")</f>
        <v>0</v>
      </c>
      <c r="AO149" s="47">
        <f>IFERROR(INDEX(法人計画貼付!$A:$J,MATCH(コマーシャル!$B149,法人計画貼付!$B:$B,0),MATCH(コマーシャル!AO$17,法人計画貼付!$8:$8)),"")</f>
        <v>0</v>
      </c>
      <c r="AP149" s="47">
        <f>IFERROR(INDEX(法人計画貼付!$A:$J,MATCH(コマーシャル!$B149,法人計画貼付!$B:$B,0),MATCH(コマーシャル!AP$17,法人計画貼付!$8:$8)),"")</f>
        <v>0</v>
      </c>
      <c r="AQ149" s="47">
        <f>IFERROR(INDEX(法人計画貼付!$A:$J,MATCH(コマーシャル!$B149,法人計画貼付!$B:$B,0),MATCH(コマーシャル!AQ$17,法人計画貼付!$8:$8)),"")</f>
        <v>0</v>
      </c>
    </row>
    <row r="150" spans="1:44" outlineLevel="1">
      <c r="A150" s="18" t="str">
        <f>IFERROR(IF(MATCH($B150,全体!G:G,0),"Y"),"-")</f>
        <v>Y</v>
      </c>
      <c r="B150" s="8" t="s">
        <v>258</v>
      </c>
      <c r="C150" s="41"/>
      <c r="D150" s="47">
        <v>0</v>
      </c>
      <c r="E150" s="47">
        <v>0</v>
      </c>
      <c r="F150" s="47">
        <v>0</v>
      </c>
      <c r="G150" s="47">
        <v>0</v>
      </c>
      <c r="H150" s="47">
        <v>0</v>
      </c>
      <c r="I150" s="47">
        <v>0</v>
      </c>
      <c r="J150" s="47">
        <v>0</v>
      </c>
      <c r="K150" s="47">
        <v>0</v>
      </c>
      <c r="L150" s="47">
        <v>0</v>
      </c>
      <c r="M150" s="47">
        <v>0</v>
      </c>
      <c r="N150" s="47">
        <v>0</v>
      </c>
      <c r="O150" s="47">
        <v>0</v>
      </c>
      <c r="P150" s="47">
        <v>0</v>
      </c>
      <c r="Q150" s="47">
        <v>0</v>
      </c>
      <c r="R150" s="47">
        <v>0</v>
      </c>
      <c r="S150" s="47">
        <v>283</v>
      </c>
      <c r="T150" s="47">
        <v>511</v>
      </c>
      <c r="U150" s="47">
        <v>0</v>
      </c>
      <c r="V150" s="47">
        <v>0</v>
      </c>
      <c r="W150" s="47">
        <v>0</v>
      </c>
      <c r="X150" s="47">
        <v>0</v>
      </c>
      <c r="Y150" s="47">
        <v>0</v>
      </c>
      <c r="Z150" s="47">
        <v>0</v>
      </c>
      <c r="AA150" s="47">
        <v>0</v>
      </c>
      <c r="AB150" s="47">
        <v>0</v>
      </c>
      <c r="AC150" s="47">
        <v>0</v>
      </c>
      <c r="AD150" s="47"/>
      <c r="AE150" s="47"/>
      <c r="AF150" s="47">
        <v>0</v>
      </c>
      <c r="AG150" s="47"/>
      <c r="AH150" s="47">
        <v>0</v>
      </c>
      <c r="AI150" s="47">
        <f>SUMIF(結果貼付!F:F,コマーシャル!B150,結果貼付!I:I)</f>
        <v>0</v>
      </c>
      <c r="AJ150" s="47">
        <f t="shared" si="40"/>
        <v>0</v>
      </c>
      <c r="AK150" s="88">
        <f>IFERROR(INDEX(法人計画貼付!$A:$J,MATCH(コマーシャル!$B150,法人計画貼付!$B:$B,0),MATCH(コマーシャル!AK$17,法人計画貼付!$8:$8)),"")</f>
        <v>0</v>
      </c>
      <c r="AL150" s="88">
        <f>IFERROR(INDEX(法人計画貼付!$A:$J,MATCH(コマーシャル!$B150,法人計画貼付!$B:$B,0),MATCH(コマーシャル!AL$17,法人計画貼付!$8:$8)),"")</f>
        <v>0</v>
      </c>
      <c r="AM150" s="88">
        <f>IFERROR(INDEX(法人計画貼付!$A:$J,MATCH(コマーシャル!$B150,法人計画貼付!$B:$B,0),MATCH(コマーシャル!AM$17,法人計画貼付!$8:$8)),"")</f>
        <v>0</v>
      </c>
      <c r="AN150" s="88">
        <f>IFERROR(INDEX(法人計画貼付!$A:$J,MATCH(コマーシャル!$B150,法人計画貼付!$B:$B,0),MATCH(コマーシャル!AN$17,法人計画貼付!$8:$8)),"")</f>
        <v>0</v>
      </c>
      <c r="AO150" s="88">
        <f>IFERROR(INDEX(法人計画貼付!$A:$J,MATCH(コマーシャル!$B150,法人計画貼付!$B:$B,0),MATCH(コマーシャル!AO$17,法人計画貼付!$8:$8)),"")</f>
        <v>0</v>
      </c>
      <c r="AP150" s="88">
        <f>IFERROR(INDEX(法人計画貼付!$A:$J,MATCH(コマーシャル!$B150,法人計画貼付!$B:$B,0),MATCH(コマーシャル!AP$17,法人計画貼付!$8:$8)),"")</f>
        <v>0</v>
      </c>
      <c r="AQ150" s="88">
        <f>IFERROR(INDEX(法人計画貼付!$A:$J,MATCH(コマーシャル!$B150,法人計画貼付!$B:$B,0),MATCH(コマーシャル!AQ$17,法人計画貼付!$8:$8)),"")</f>
        <v>0</v>
      </c>
    </row>
    <row r="151" spans="1:44" outlineLevel="1">
      <c r="A151" s="18" t="str">
        <f>IFERROR(IF(MATCH($B151,全体!G:G,0),"Y"),"-")</f>
        <v>Y</v>
      </c>
      <c r="B151" s="8" t="s">
        <v>260</v>
      </c>
      <c r="C151" s="41"/>
      <c r="D151" s="47"/>
      <c r="E151" s="47"/>
      <c r="F151" s="47"/>
      <c r="G151" s="47"/>
      <c r="H151" s="47"/>
      <c r="I151" s="47"/>
      <c r="J151" s="47"/>
      <c r="K151" s="47"/>
      <c r="L151" s="47"/>
      <c r="M151" s="47"/>
      <c r="N151" s="47"/>
      <c r="O151" s="47"/>
      <c r="P151" s="47"/>
      <c r="Q151" s="47"/>
      <c r="R151" s="47"/>
      <c r="S151" s="47"/>
      <c r="T151" s="47"/>
      <c r="U151" s="47"/>
      <c r="V151" s="47"/>
      <c r="W151" s="47">
        <v>0</v>
      </c>
      <c r="X151" s="47">
        <v>9</v>
      </c>
      <c r="Y151" s="47">
        <v>1</v>
      </c>
      <c r="Z151" s="47">
        <v>6</v>
      </c>
      <c r="AA151" s="47">
        <v>5</v>
      </c>
      <c r="AB151" s="47">
        <v>0</v>
      </c>
      <c r="AC151" s="47">
        <v>0</v>
      </c>
      <c r="AD151" s="47"/>
      <c r="AE151" s="47"/>
      <c r="AF151" s="47">
        <v>0</v>
      </c>
      <c r="AG151" s="47"/>
      <c r="AH151" s="47">
        <v>0</v>
      </c>
      <c r="AI151" s="47">
        <f>SUMIF(結果貼付!F:F,コマーシャル!B151,結果貼付!I:I)</f>
        <v>0</v>
      </c>
      <c r="AJ151" s="47">
        <f>(AI151/AJ$2)*AJ$1</f>
        <v>0</v>
      </c>
      <c r="AK151" s="88">
        <f>IFERROR(INDEX(法人計画貼付!$A:$J,MATCH(コマーシャル!$B151,法人計画貼付!$B:$B,0),MATCH(コマーシャル!AK$17,法人計画貼付!$8:$8)),"")</f>
        <v>3</v>
      </c>
      <c r="AL151" s="88">
        <f>IFERROR(INDEX(法人計画貼付!$A:$J,MATCH(コマーシャル!$B151,法人計画貼付!$B:$B,0),MATCH(コマーシャル!AL$17,法人計画貼付!$8:$8)),"")</f>
        <v>3</v>
      </c>
      <c r="AM151" s="88">
        <f>IFERROR(INDEX(法人計画貼付!$A:$J,MATCH(コマーシャル!$B151,法人計画貼付!$B:$B,0),MATCH(コマーシャル!AM$17,法人計画貼付!$8:$8)),"")</f>
        <v>3</v>
      </c>
      <c r="AN151" s="88">
        <f>IFERROR(INDEX(法人計画貼付!$A:$J,MATCH(コマーシャル!$B151,法人計画貼付!$B:$B,0),MATCH(コマーシャル!AN$17,法人計画貼付!$8:$8)),"")</f>
        <v>3</v>
      </c>
      <c r="AO151" s="88">
        <f>IFERROR(INDEX(法人計画貼付!$A:$J,MATCH(コマーシャル!$B151,法人計画貼付!$B:$B,0),MATCH(コマーシャル!AO$17,法人計画貼付!$8:$8)),"")</f>
        <v>3</v>
      </c>
      <c r="AP151" s="88">
        <f>IFERROR(INDEX(法人計画貼付!$A:$J,MATCH(コマーシャル!$B151,法人計画貼付!$B:$B,0),MATCH(コマーシャル!AP$17,法人計画貼付!$8:$8)),"")</f>
        <v>3</v>
      </c>
      <c r="AQ151" s="88">
        <f>IFERROR(INDEX(法人計画貼付!$A:$J,MATCH(コマーシャル!$B151,法人計画貼付!$B:$B,0),MATCH(コマーシャル!AQ$17,法人計画貼付!$8:$8)),"")</f>
        <v>3</v>
      </c>
    </row>
    <row r="152" spans="1:44" outlineLevel="1">
      <c r="A152" s="18" t="str">
        <f>IFERROR(IF(MATCH($B152,全体!G:G,0),"Y"),"-")</f>
        <v>Y</v>
      </c>
      <c r="B152" s="8" t="s">
        <v>268</v>
      </c>
      <c r="C152" s="41" t="s">
        <v>428</v>
      </c>
      <c r="D152" s="47">
        <v>97</v>
      </c>
      <c r="E152" s="47">
        <v>112</v>
      </c>
      <c r="F152" s="47">
        <v>85</v>
      </c>
      <c r="G152" s="47">
        <v>68</v>
      </c>
      <c r="H152" s="47">
        <v>115</v>
      </c>
      <c r="I152" s="47">
        <v>122</v>
      </c>
      <c r="J152" s="47">
        <v>139</v>
      </c>
      <c r="K152" s="47">
        <v>209</v>
      </c>
      <c r="L152" s="47">
        <v>21</v>
      </c>
      <c r="M152" s="47">
        <v>54</v>
      </c>
      <c r="N152" s="47">
        <v>139</v>
      </c>
      <c r="O152" s="47">
        <v>56</v>
      </c>
      <c r="P152" s="47">
        <v>77</v>
      </c>
      <c r="Q152" s="47">
        <v>132</v>
      </c>
      <c r="R152" s="47">
        <v>112</v>
      </c>
      <c r="S152" s="47">
        <v>0</v>
      </c>
      <c r="T152" s="47">
        <v>0</v>
      </c>
      <c r="U152" s="47">
        <v>203</v>
      </c>
      <c r="V152" s="47">
        <v>196</v>
      </c>
      <c r="W152" s="47">
        <v>306</v>
      </c>
      <c r="X152" s="47">
        <v>94</v>
      </c>
      <c r="Y152" s="47">
        <v>109</v>
      </c>
      <c r="Z152" s="47">
        <v>146</v>
      </c>
      <c r="AA152" s="47">
        <v>177</v>
      </c>
      <c r="AB152" s="47">
        <v>135</v>
      </c>
      <c r="AC152" s="47">
        <v>177</v>
      </c>
      <c r="AD152" s="47"/>
      <c r="AE152" s="47"/>
      <c r="AF152" s="47">
        <v>75</v>
      </c>
      <c r="AG152" s="47"/>
      <c r="AH152" s="47">
        <v>169.82608695652175</v>
      </c>
      <c r="AI152" s="47">
        <f>SUMIF(結果貼付!F:F,コマーシャル!B152,結果貼付!I:I)</f>
        <v>44</v>
      </c>
      <c r="AJ152" s="47">
        <f>(AI152/AJ$2)*AJ$1</f>
        <v>165</v>
      </c>
      <c r="AK152" s="47">
        <f>IFERROR(INDEX(法人計画貼付!$A:$J,MATCH(コマーシャル!$B152,法人計画貼付!$B:$B,0),MATCH(コマーシャル!AK$17,法人計画貼付!$8:$8)),"")</f>
        <v>50</v>
      </c>
      <c r="AL152" s="47">
        <f>IFERROR(INDEX(法人計画貼付!$A:$J,MATCH(コマーシャル!$B152,法人計画貼付!$B:$B,0),MATCH(コマーシャル!AL$17,法人計画貼付!$8:$8)),"")</f>
        <v>50</v>
      </c>
      <c r="AM152" s="47">
        <f>IFERROR(INDEX(法人計画貼付!$A:$J,MATCH(コマーシャル!$B152,法人計画貼付!$B:$B,0),MATCH(コマーシャル!AM$17,法人計画貼付!$8:$8)),"")</f>
        <v>50</v>
      </c>
      <c r="AN152" s="47">
        <f>IFERROR(INDEX(法人計画貼付!$A:$J,MATCH(コマーシャル!$B152,法人計画貼付!$B:$B,0),MATCH(コマーシャル!AN$17,法人計画貼付!$8:$8)),"")</f>
        <v>50</v>
      </c>
      <c r="AO152" s="47">
        <f>IFERROR(INDEX(法人計画貼付!$A:$J,MATCH(コマーシャル!$B152,法人計画貼付!$B:$B,0),MATCH(コマーシャル!AO$17,法人計画貼付!$8:$8)),"")</f>
        <v>50</v>
      </c>
      <c r="AP152" s="47">
        <f>IFERROR(INDEX(法人計画貼付!$A:$J,MATCH(コマーシャル!$B152,法人計画貼付!$B:$B,0),MATCH(コマーシャル!AP$17,法人計画貼付!$8:$8)),"")</f>
        <v>50</v>
      </c>
      <c r="AQ152" s="47">
        <f>IFERROR(INDEX(法人計画貼付!$A:$J,MATCH(コマーシャル!$B152,法人計画貼付!$B:$B,0),MATCH(コマーシャル!AQ$17,法人計画貼付!$8:$8)),"")</f>
        <v>50</v>
      </c>
    </row>
    <row r="153" spans="1:44" outlineLevel="1">
      <c r="A153" s="18" t="str">
        <f>IFERROR(IF(MATCH($B153,全体!G:G,0),"Y"),"-")</f>
        <v>-</v>
      </c>
      <c r="B153" s="8" t="s">
        <v>479</v>
      </c>
      <c r="C153" s="41"/>
      <c r="D153" s="47"/>
      <c r="E153" s="47"/>
      <c r="F153" s="47"/>
      <c r="G153" s="47"/>
      <c r="H153" s="47"/>
      <c r="I153" s="47"/>
      <c r="J153" s="47"/>
      <c r="K153" s="47">
        <v>0</v>
      </c>
      <c r="L153" s="47">
        <v>0</v>
      </c>
      <c r="M153" s="47">
        <v>0</v>
      </c>
      <c r="N153" s="47">
        <v>17</v>
      </c>
      <c r="O153" s="47">
        <v>13</v>
      </c>
      <c r="P153" s="47">
        <v>7</v>
      </c>
      <c r="Q153" s="47">
        <v>10</v>
      </c>
      <c r="R153" s="47">
        <v>5</v>
      </c>
      <c r="S153" s="47">
        <v>1</v>
      </c>
      <c r="T153" s="47">
        <v>19</v>
      </c>
      <c r="U153" s="47">
        <v>0</v>
      </c>
      <c r="V153" s="47">
        <v>0</v>
      </c>
      <c r="W153" s="47">
        <v>0</v>
      </c>
      <c r="X153" s="47">
        <v>0</v>
      </c>
      <c r="Y153" s="47">
        <v>0</v>
      </c>
      <c r="Z153" s="47">
        <v>0</v>
      </c>
      <c r="AA153" s="47">
        <v>0</v>
      </c>
      <c r="AB153" s="47">
        <v>0</v>
      </c>
      <c r="AC153" s="47">
        <v>0</v>
      </c>
      <c r="AD153" s="47"/>
      <c r="AE153" s="47"/>
      <c r="AF153" s="47">
        <v>0</v>
      </c>
      <c r="AG153" s="47"/>
      <c r="AH153" s="47">
        <v>0</v>
      </c>
      <c r="AI153" s="47">
        <f>SUMIF(結果貼付!F:F,コマーシャル!B153,結果貼付!I:I)</f>
        <v>0</v>
      </c>
      <c r="AJ153" s="47">
        <f t="shared" si="40"/>
        <v>0</v>
      </c>
      <c r="AK153" s="47" t="str">
        <f>IFERROR(INDEX(法人計画貼付!$A:$J,MATCH(コマーシャル!$B153,法人計画貼付!$B:$B,0),MATCH(コマーシャル!AK$17,法人計画貼付!$8:$8)),"")</f>
        <v/>
      </c>
      <c r="AL153" s="47" t="str">
        <f>IFERROR(INDEX(法人計画貼付!$A:$J,MATCH(コマーシャル!$B153,法人計画貼付!$B:$B,0),MATCH(コマーシャル!AL$17,法人計画貼付!$8:$8)),"")</f>
        <v/>
      </c>
      <c r="AM153" s="47" t="str">
        <f>IFERROR(INDEX(法人計画貼付!$A:$J,MATCH(コマーシャル!$B153,法人計画貼付!$B:$B,0),MATCH(コマーシャル!AM$17,法人計画貼付!$8:$8)),"")</f>
        <v/>
      </c>
      <c r="AN153" s="47" t="str">
        <f>IFERROR(INDEX(法人計画貼付!$A:$J,MATCH(コマーシャル!$B153,法人計画貼付!$B:$B,0),MATCH(コマーシャル!AN$17,法人計画貼付!$8:$8)),"")</f>
        <v/>
      </c>
      <c r="AO153" s="47" t="str">
        <f>IFERROR(INDEX(法人計画貼付!$A:$J,MATCH(コマーシャル!$B153,法人計画貼付!$B:$B,0),MATCH(コマーシャル!AO$17,法人計画貼付!$8:$8)),"")</f>
        <v/>
      </c>
      <c r="AP153" s="47" t="str">
        <f>IFERROR(INDEX(法人計画貼付!$A:$J,MATCH(コマーシャル!$B153,法人計画貼付!$B:$B,0),MATCH(コマーシャル!AP$17,法人計画貼付!$8:$8)),"")</f>
        <v/>
      </c>
      <c r="AQ153" s="47" t="str">
        <f>IFERROR(INDEX(法人計画貼付!$A:$J,MATCH(コマーシャル!$B153,法人計画貼付!$B:$B,0),MATCH(コマーシャル!AQ$17,法人計画貼付!$8:$8)),"")</f>
        <v/>
      </c>
    </row>
    <row r="154" spans="1:44" outlineLevel="1">
      <c r="A154" s="18" t="str">
        <f>IFERROR(IF(MATCH($B154,全体!G:G,0),"Y"),"-")</f>
        <v>Y</v>
      </c>
      <c r="B154" s="8" t="s">
        <v>270</v>
      </c>
      <c r="C154" s="41" t="s">
        <v>432</v>
      </c>
      <c r="D154" s="47">
        <v>169</v>
      </c>
      <c r="E154" s="47">
        <v>203</v>
      </c>
      <c r="F154" s="47">
        <v>199</v>
      </c>
      <c r="G154" s="47">
        <v>165</v>
      </c>
      <c r="H154" s="47">
        <v>178</v>
      </c>
      <c r="I154" s="47">
        <v>154</v>
      </c>
      <c r="J154" s="47">
        <v>149</v>
      </c>
      <c r="K154" s="47">
        <v>198</v>
      </c>
      <c r="L154" s="47">
        <v>108</v>
      </c>
      <c r="M154" s="47">
        <v>132</v>
      </c>
      <c r="N154" s="47">
        <v>197</v>
      </c>
      <c r="O154" s="47">
        <v>222</v>
      </c>
      <c r="P154" s="47">
        <v>28</v>
      </c>
      <c r="Q154" s="47">
        <v>34</v>
      </c>
      <c r="R154" s="47">
        <v>110</v>
      </c>
      <c r="S154" s="47">
        <v>1</v>
      </c>
      <c r="T154" s="47">
        <v>0</v>
      </c>
      <c r="U154" s="47">
        <v>13</v>
      </c>
      <c r="V154" s="47">
        <v>28</v>
      </c>
      <c r="W154" s="47">
        <v>52</v>
      </c>
      <c r="X154" s="47">
        <v>51</v>
      </c>
      <c r="Y154" s="47">
        <v>49</v>
      </c>
      <c r="Z154" s="47">
        <v>39</v>
      </c>
      <c r="AA154" s="47">
        <v>67</v>
      </c>
      <c r="AB154" s="47">
        <v>0</v>
      </c>
      <c r="AC154" s="47">
        <v>0</v>
      </c>
      <c r="AD154" s="47"/>
      <c r="AE154" s="47"/>
      <c r="AF154" s="47">
        <v>0</v>
      </c>
      <c r="AG154" s="47"/>
      <c r="AH154" s="47">
        <v>0</v>
      </c>
      <c r="AI154" s="47">
        <f>SUMIF(結果貼付!F:F,コマーシャル!B154,結果貼付!I:I)</f>
        <v>0</v>
      </c>
      <c r="AJ154" s="47">
        <f t="shared" si="40"/>
        <v>0</v>
      </c>
      <c r="AK154" s="232" t="str">
        <f>IFERROR(INDEX(法人計画貼付!$A:$J,MATCH(コマーシャル!$B154,法人計画貼付!$B:$B,0),MATCH(コマーシャル!AK$17,法人計画貼付!$8:$8)),"")</f>
        <v/>
      </c>
      <c r="AL154" s="232" t="str">
        <f>IFERROR(INDEX(法人計画貼付!$A:$J,MATCH(コマーシャル!$B154,法人計画貼付!$B:$B,0),MATCH(コマーシャル!AL$17,法人計画貼付!$8:$8)),"")</f>
        <v/>
      </c>
      <c r="AM154" s="232" t="str">
        <f>IFERROR(INDEX(法人計画貼付!$A:$J,MATCH(コマーシャル!$B154,法人計画貼付!$B:$B,0),MATCH(コマーシャル!AM$17,法人計画貼付!$8:$8)),"")</f>
        <v/>
      </c>
      <c r="AN154" s="232" t="str">
        <f>IFERROR(INDEX(法人計画貼付!$A:$J,MATCH(コマーシャル!$B154,法人計画貼付!$B:$B,0),MATCH(コマーシャル!AN$17,法人計画貼付!$8:$8)),"")</f>
        <v/>
      </c>
      <c r="AO154" s="232" t="str">
        <f>IFERROR(INDEX(法人計画貼付!$A:$J,MATCH(コマーシャル!$B154,法人計画貼付!$B:$B,0),MATCH(コマーシャル!AO$17,法人計画貼付!$8:$8)),"")</f>
        <v/>
      </c>
      <c r="AP154" s="232" t="str">
        <f>IFERROR(INDEX(法人計画貼付!$A:$J,MATCH(コマーシャル!$B154,法人計画貼付!$B:$B,0),MATCH(コマーシャル!AP$17,法人計画貼付!$8:$8)),"")</f>
        <v/>
      </c>
      <c r="AQ154" s="232" t="str">
        <f>IFERROR(INDEX(法人計画貼付!$A:$J,MATCH(コマーシャル!$B154,法人計画貼付!$B:$B,0),MATCH(コマーシャル!AQ$17,法人計画貼付!$8:$8)),"")</f>
        <v/>
      </c>
    </row>
    <row r="155" spans="1:44" outlineLevel="1">
      <c r="A155" s="18" t="str">
        <f>IFERROR(IF(MATCH($B155,全体!G:G,0),"Y"),"-")</f>
        <v>-</v>
      </c>
      <c r="B155" s="8" t="s">
        <v>435</v>
      </c>
      <c r="C155" s="41" t="s">
        <v>436</v>
      </c>
      <c r="D155" s="47">
        <v>165</v>
      </c>
      <c r="E155" s="47">
        <v>79</v>
      </c>
      <c r="F155" s="47">
        <v>70</v>
      </c>
      <c r="G155" s="47">
        <v>126</v>
      </c>
      <c r="H155" s="47">
        <v>135</v>
      </c>
      <c r="I155" s="47">
        <v>200</v>
      </c>
      <c r="J155" s="47">
        <v>332</v>
      </c>
      <c r="K155" s="47">
        <v>265</v>
      </c>
      <c r="L155" s="47">
        <v>88</v>
      </c>
      <c r="M155" s="47">
        <v>28</v>
      </c>
      <c r="N155" s="47">
        <v>5</v>
      </c>
      <c r="O155" s="47">
        <v>0</v>
      </c>
      <c r="P155" s="47">
        <v>0</v>
      </c>
      <c r="Q155" s="47">
        <v>0</v>
      </c>
      <c r="R155" s="47">
        <v>0</v>
      </c>
      <c r="S155" s="47">
        <v>0</v>
      </c>
      <c r="T155" s="47">
        <v>2</v>
      </c>
      <c r="U155" s="47">
        <v>0</v>
      </c>
      <c r="V155" s="47">
        <v>0</v>
      </c>
      <c r="W155" s="47">
        <v>0</v>
      </c>
      <c r="X155" s="47">
        <v>0</v>
      </c>
      <c r="Y155" s="47">
        <v>0</v>
      </c>
      <c r="Z155" s="47">
        <v>0</v>
      </c>
      <c r="AA155" s="47">
        <v>0</v>
      </c>
      <c r="AB155" s="47">
        <v>0</v>
      </c>
      <c r="AC155" s="47">
        <v>0</v>
      </c>
      <c r="AD155" s="47"/>
      <c r="AE155" s="47"/>
      <c r="AF155" s="47">
        <v>0</v>
      </c>
      <c r="AG155" s="47"/>
      <c r="AH155" s="47">
        <v>0</v>
      </c>
      <c r="AI155" s="47">
        <f>SUMIF(結果貼付!F:F,コマーシャル!B155,結果貼付!I:I)</f>
        <v>0</v>
      </c>
      <c r="AJ155" s="47">
        <f t="shared" si="40"/>
        <v>0</v>
      </c>
      <c r="AK155" s="47" t="str">
        <f>IFERROR(INDEX(法人計画貼付!$A:$J,MATCH(コマーシャル!$B155,法人計画貼付!$B:$B,0),MATCH(コマーシャル!AK$17,法人計画貼付!$8:$8)),"")</f>
        <v/>
      </c>
      <c r="AL155" s="47" t="str">
        <f>IFERROR(INDEX(法人計画貼付!$A:$J,MATCH(コマーシャル!$B155,法人計画貼付!$B:$B,0),MATCH(コマーシャル!AL$17,法人計画貼付!$8:$8)),"")</f>
        <v/>
      </c>
      <c r="AM155" s="47" t="str">
        <f>IFERROR(INDEX(法人計画貼付!$A:$J,MATCH(コマーシャル!$B155,法人計画貼付!$B:$B,0),MATCH(コマーシャル!AM$17,法人計画貼付!$8:$8)),"")</f>
        <v/>
      </c>
      <c r="AN155" s="47" t="str">
        <f>IFERROR(INDEX(法人計画貼付!$A:$J,MATCH(コマーシャル!$B155,法人計画貼付!$B:$B,0),MATCH(コマーシャル!AN$17,法人計画貼付!$8:$8)),"")</f>
        <v/>
      </c>
      <c r="AO155" s="47" t="str">
        <f>IFERROR(INDEX(法人計画貼付!$A:$J,MATCH(コマーシャル!$B155,法人計画貼付!$B:$B,0),MATCH(コマーシャル!AO$17,法人計画貼付!$8:$8)),"")</f>
        <v/>
      </c>
      <c r="AP155" s="47" t="str">
        <f>IFERROR(INDEX(法人計画貼付!$A:$J,MATCH(コマーシャル!$B155,法人計画貼付!$B:$B,0),MATCH(コマーシャル!AP$17,法人計画貼付!$8:$8)),"")</f>
        <v/>
      </c>
      <c r="AQ155" s="47" t="str">
        <f>IFERROR(INDEX(法人計画貼付!$A:$J,MATCH(コマーシャル!$B155,法人計画貼付!$B:$B,0),MATCH(コマーシャル!AQ$17,法人計画貼付!$8:$8)),"")</f>
        <v/>
      </c>
    </row>
    <row r="156" spans="1:44" outlineLevel="1">
      <c r="A156" s="18" t="str">
        <f>IFERROR(IF(MATCH($B156,全体!G:G,0),"Y"),"-")</f>
        <v>Y</v>
      </c>
      <c r="B156" s="3" t="s">
        <v>271</v>
      </c>
      <c r="C156" s="41"/>
      <c r="D156" s="41"/>
      <c r="E156" s="41"/>
      <c r="F156" s="41"/>
      <c r="G156" s="41"/>
      <c r="H156" s="41"/>
      <c r="I156" s="41"/>
      <c r="J156" s="41"/>
      <c r="K156" s="41">
        <v>36</v>
      </c>
      <c r="L156" s="41">
        <v>122</v>
      </c>
      <c r="M156" s="41">
        <v>40</v>
      </c>
      <c r="N156" s="41">
        <v>39</v>
      </c>
      <c r="O156" s="41">
        <v>60</v>
      </c>
      <c r="P156" s="41">
        <v>183</v>
      </c>
      <c r="Q156" s="41">
        <v>162</v>
      </c>
      <c r="R156" s="41">
        <v>175</v>
      </c>
      <c r="S156" s="41">
        <v>0</v>
      </c>
      <c r="T156" s="41">
        <v>0</v>
      </c>
      <c r="U156" s="47">
        <v>329</v>
      </c>
      <c r="V156" s="47">
        <v>550</v>
      </c>
      <c r="W156" s="47">
        <v>1386</v>
      </c>
      <c r="X156" s="47">
        <v>484</v>
      </c>
      <c r="Y156" s="47">
        <v>256</v>
      </c>
      <c r="Z156" s="47">
        <v>438</v>
      </c>
      <c r="AA156" s="47">
        <v>738</v>
      </c>
      <c r="AB156" s="47">
        <v>344</v>
      </c>
      <c r="AC156" s="47">
        <v>473</v>
      </c>
      <c r="AD156" s="47"/>
      <c r="AE156" s="47"/>
      <c r="AF156" s="47">
        <v>254</v>
      </c>
      <c r="AG156" s="47"/>
      <c r="AH156" s="47">
        <v>183.30434782608694</v>
      </c>
      <c r="AI156" s="47">
        <f>SUMIF(結果貼付!F:F,コマーシャル!B156,結果貼付!I:I)</f>
        <v>114</v>
      </c>
      <c r="AJ156" s="47">
        <f t="shared" si="40"/>
        <v>427.5</v>
      </c>
      <c r="AK156" s="47">
        <f>IFERROR(INDEX(法人計画貼付!$A:$J,MATCH(コマーシャル!$B156,法人計画貼付!$B:$B,0),MATCH(コマーシャル!AK$17,法人計画貼付!$8:$8)),"")</f>
        <v>163</v>
      </c>
      <c r="AL156" s="47">
        <f>IFERROR(INDEX(法人計画貼付!$A:$J,MATCH(コマーシャル!$B156,法人計画貼付!$B:$B,0),MATCH(コマーシャル!AL$17,法人計画貼付!$8:$8)),"")</f>
        <v>148</v>
      </c>
      <c r="AM156" s="47">
        <f>IFERROR(INDEX(法人計画貼付!$A:$J,MATCH(コマーシャル!$B156,法人計画貼付!$B:$B,0),MATCH(コマーシャル!AM$17,法人計画貼付!$8:$8)),"")</f>
        <v>138</v>
      </c>
      <c r="AN156" s="47">
        <f>IFERROR(INDEX(法人計画貼付!$A:$J,MATCH(コマーシャル!$B156,法人計画貼付!$B:$B,0),MATCH(コマーシャル!AN$17,法人計画貼付!$8:$8)),"")</f>
        <v>128</v>
      </c>
      <c r="AO156" s="47">
        <f>IFERROR(INDEX(法人計画貼付!$A:$J,MATCH(コマーシャル!$B156,法人計画貼付!$B:$B,0),MATCH(コマーシャル!AO$17,法人計画貼付!$8:$8)),"")</f>
        <v>208</v>
      </c>
      <c r="AP156" s="47">
        <f>IFERROR(INDEX(法人計画貼付!$A:$J,MATCH(コマーシャル!$B156,法人計画貼付!$B:$B,0),MATCH(コマーシャル!AP$17,法人計画貼付!$8:$8)),"")</f>
        <v>208</v>
      </c>
      <c r="AQ156" s="47">
        <f>IFERROR(INDEX(法人計画貼付!$A:$J,MATCH(コマーシャル!$B156,法人計画貼付!$B:$B,0),MATCH(コマーシャル!AQ$17,法人計画貼付!$8:$8)),"")</f>
        <v>208</v>
      </c>
    </row>
    <row r="157" spans="1:44" outlineLevel="1">
      <c r="A157" s="18" t="str">
        <f>IFERROR(IF(MATCH($B157,全体!G:G,0),"Y"),"-")</f>
        <v>-</v>
      </c>
      <c r="B157" s="3" t="s">
        <v>480</v>
      </c>
      <c r="C157" s="41"/>
      <c r="D157" s="41"/>
      <c r="E157" s="41"/>
      <c r="F157" s="41"/>
      <c r="G157" s="41"/>
      <c r="H157" s="41"/>
      <c r="I157" s="41"/>
      <c r="J157" s="41"/>
      <c r="K157" s="41">
        <v>0</v>
      </c>
      <c r="L157" s="41">
        <v>2</v>
      </c>
      <c r="M157" s="41">
        <v>32</v>
      </c>
      <c r="N157" s="41">
        <v>37</v>
      </c>
      <c r="O157" s="41">
        <v>86</v>
      </c>
      <c r="P157" s="41">
        <v>56</v>
      </c>
      <c r="Q157" s="41">
        <v>135</v>
      </c>
      <c r="R157" s="41">
        <v>24</v>
      </c>
      <c r="S157" s="41">
        <v>7</v>
      </c>
      <c r="T157" s="41">
        <v>0</v>
      </c>
      <c r="U157" s="47">
        <v>5</v>
      </c>
      <c r="V157" s="47">
        <v>0</v>
      </c>
      <c r="W157" s="47">
        <v>0</v>
      </c>
      <c r="X157" s="47">
        <v>0</v>
      </c>
      <c r="Y157" s="47">
        <v>0</v>
      </c>
      <c r="Z157" s="47">
        <v>0</v>
      </c>
      <c r="AA157" s="47">
        <v>0</v>
      </c>
      <c r="AB157" s="47">
        <v>0</v>
      </c>
      <c r="AC157" s="47">
        <v>0</v>
      </c>
      <c r="AD157" s="47"/>
      <c r="AE157" s="47"/>
      <c r="AF157" s="47">
        <v>0</v>
      </c>
      <c r="AG157" s="47"/>
      <c r="AH157" s="47">
        <v>0</v>
      </c>
      <c r="AI157" s="47">
        <f>SUMIF(結果貼付!F:F,コマーシャル!B157,結果貼付!I:I)</f>
        <v>0</v>
      </c>
      <c r="AJ157" s="47">
        <f t="shared" si="40"/>
        <v>0</v>
      </c>
      <c r="AK157" s="47" t="str">
        <f>IFERROR(INDEX(法人計画貼付!$A:$J,MATCH(コマーシャル!$B157,法人計画貼付!$B:$B,0),MATCH(コマーシャル!AK$17,法人計画貼付!$8:$8)),"")</f>
        <v/>
      </c>
      <c r="AL157" s="47" t="str">
        <f>IFERROR(INDEX(法人計画貼付!$A:$J,MATCH(コマーシャル!$B157,法人計画貼付!$B:$B,0),MATCH(コマーシャル!AL$17,法人計画貼付!$8:$8)),"")</f>
        <v/>
      </c>
      <c r="AM157" s="47" t="str">
        <f>IFERROR(INDEX(法人計画貼付!$A:$J,MATCH(コマーシャル!$B157,法人計画貼付!$B:$B,0),MATCH(コマーシャル!AM$17,法人計画貼付!$8:$8)),"")</f>
        <v/>
      </c>
      <c r="AN157" s="47" t="str">
        <f>IFERROR(INDEX(法人計画貼付!$A:$J,MATCH(コマーシャル!$B157,法人計画貼付!$B:$B,0),MATCH(コマーシャル!AN$17,法人計画貼付!$8:$8)),"")</f>
        <v/>
      </c>
      <c r="AO157" s="47" t="str">
        <f>IFERROR(INDEX(法人計画貼付!$A:$J,MATCH(コマーシャル!$B157,法人計画貼付!$B:$B,0),MATCH(コマーシャル!AO$17,法人計画貼付!$8:$8)),"")</f>
        <v/>
      </c>
      <c r="AP157" s="47" t="str">
        <f>IFERROR(INDEX(法人計画貼付!$A:$J,MATCH(コマーシャル!$B157,法人計画貼付!$B:$B,0),MATCH(コマーシャル!AP$17,法人計画貼付!$8:$8)),"")</f>
        <v/>
      </c>
      <c r="AQ157" s="47" t="str">
        <f>IFERROR(INDEX(法人計画貼付!$A:$J,MATCH(コマーシャル!$B157,法人計画貼付!$B:$B,0),MATCH(コマーシャル!AQ$17,法人計画貼付!$8:$8)),"")</f>
        <v/>
      </c>
    </row>
    <row r="158" spans="1:44" outlineLevel="1">
      <c r="A158" s="18" t="str">
        <f>IFERROR(IF(MATCH($B158,全体!G:G,0),"Y"),"-")</f>
        <v>Y</v>
      </c>
      <c r="B158" s="8" t="s">
        <v>273</v>
      </c>
      <c r="C158" s="41"/>
      <c r="D158" s="109">
        <v>96</v>
      </c>
      <c r="E158" s="109">
        <v>173</v>
      </c>
      <c r="F158" s="109">
        <v>132</v>
      </c>
      <c r="G158" s="109">
        <v>139</v>
      </c>
      <c r="H158" s="109">
        <v>123</v>
      </c>
      <c r="I158" s="109">
        <v>291</v>
      </c>
      <c r="J158" s="109">
        <v>247</v>
      </c>
      <c r="K158" s="109">
        <v>345</v>
      </c>
      <c r="L158" s="109">
        <v>531</v>
      </c>
      <c r="M158" s="109">
        <v>917</v>
      </c>
      <c r="N158" s="109">
        <v>2126</v>
      </c>
      <c r="O158" s="109">
        <v>2041</v>
      </c>
      <c r="P158" s="109">
        <v>222</v>
      </c>
      <c r="Q158" s="109">
        <v>227</v>
      </c>
      <c r="R158" s="109">
        <v>480</v>
      </c>
      <c r="S158" s="109">
        <v>0</v>
      </c>
      <c r="T158" s="109">
        <v>1</v>
      </c>
      <c r="U158" s="47">
        <v>683</v>
      </c>
      <c r="V158" s="47">
        <v>739</v>
      </c>
      <c r="W158" s="47">
        <v>1228</v>
      </c>
      <c r="X158" s="47">
        <v>934</v>
      </c>
      <c r="Y158" s="47">
        <v>2240</v>
      </c>
      <c r="Z158" s="47">
        <v>726</v>
      </c>
      <c r="AA158" s="47">
        <v>3765</v>
      </c>
      <c r="AB158" s="47">
        <v>969</v>
      </c>
      <c r="AC158" s="47">
        <v>756</v>
      </c>
      <c r="AD158" s="47"/>
      <c r="AE158" s="47"/>
      <c r="AF158" s="47">
        <v>438</v>
      </c>
      <c r="AG158" s="47"/>
      <c r="AH158" s="47">
        <v>607.86956521739137</v>
      </c>
      <c r="AI158" s="47">
        <f>SUMIF(結果貼付!F:F,コマーシャル!B158,結果貼付!I:I)</f>
        <v>22</v>
      </c>
      <c r="AJ158" s="47">
        <f t="shared" si="40"/>
        <v>82.5</v>
      </c>
      <c r="AK158" s="47">
        <f>IFERROR(INDEX(法人計画貼付!$A:$J,MATCH(コマーシャル!$B158,法人計画貼付!$B:$B,0),MATCH(コマーシャル!AK$17,法人計画貼付!$8:$8)),"")</f>
        <v>1200</v>
      </c>
      <c r="AL158" s="47">
        <f>IFERROR(INDEX(法人計画貼付!$A:$J,MATCH(コマーシャル!$B158,法人計画貼付!$B:$B,0),MATCH(コマーシャル!AL$17,法人計画貼付!$8:$8)),"")</f>
        <v>200</v>
      </c>
      <c r="AM158" s="47">
        <f>IFERROR(INDEX(法人計画貼付!$A:$J,MATCH(コマーシャル!$B158,法人計画貼付!$B:$B,0),MATCH(コマーシャル!AM$17,法人計画貼付!$8:$8)),"")</f>
        <v>200</v>
      </c>
      <c r="AN158" s="47">
        <f>IFERROR(INDEX(法人計画貼付!$A:$J,MATCH(コマーシャル!$B158,法人計画貼付!$B:$B,0),MATCH(コマーシャル!AN$17,法人計画貼付!$8:$8)),"")</f>
        <v>200</v>
      </c>
      <c r="AO158" s="47">
        <f>IFERROR(INDEX(法人計画貼付!$A:$J,MATCH(コマーシャル!$B158,法人計画貼付!$B:$B,0),MATCH(コマーシャル!AO$17,法人計画貼付!$8:$8)),"")</f>
        <v>200</v>
      </c>
      <c r="AP158" s="47">
        <f>IFERROR(INDEX(法人計画貼付!$A:$J,MATCH(コマーシャル!$B158,法人計画貼付!$B:$B,0),MATCH(コマーシャル!AP$17,法人計画貼付!$8:$8)),"")</f>
        <v>200</v>
      </c>
      <c r="AQ158" s="47">
        <f>IFERROR(INDEX(法人計画貼付!$A:$J,MATCH(コマーシャル!$B158,法人計画貼付!$B:$B,0),MATCH(コマーシャル!AQ$17,法人計画貼付!$8:$8)),"")</f>
        <v>200</v>
      </c>
      <c r="AR158"/>
    </row>
    <row r="159" spans="1:44" outlineLevel="1">
      <c r="A159" s="18" t="str">
        <f>IFERROR(IF(MATCH($B159,全体!G:G,0),"Y"),"-")</f>
        <v>Y</v>
      </c>
      <c r="B159" s="8" t="s">
        <v>274</v>
      </c>
      <c r="C159" s="41"/>
      <c r="D159" s="109"/>
      <c r="E159" s="109"/>
      <c r="F159" s="109"/>
      <c r="G159" s="109"/>
      <c r="H159" s="109"/>
      <c r="I159" s="109"/>
      <c r="J159" s="109"/>
      <c r="K159" s="109">
        <v>0</v>
      </c>
      <c r="L159" s="109">
        <v>0</v>
      </c>
      <c r="M159" s="109">
        <v>0</v>
      </c>
      <c r="N159" s="109">
        <v>0</v>
      </c>
      <c r="O159" s="109">
        <v>55</v>
      </c>
      <c r="P159" s="109">
        <v>0</v>
      </c>
      <c r="Q159" s="109">
        <v>0</v>
      </c>
      <c r="R159" s="109">
        <v>59</v>
      </c>
      <c r="S159" s="109">
        <v>1</v>
      </c>
      <c r="T159" s="109">
        <v>8</v>
      </c>
      <c r="U159" s="47">
        <v>0</v>
      </c>
      <c r="V159" s="47">
        <v>0</v>
      </c>
      <c r="W159" s="47">
        <v>0</v>
      </c>
      <c r="X159" s="47">
        <v>0</v>
      </c>
      <c r="Y159" s="47">
        <v>0</v>
      </c>
      <c r="Z159" s="47">
        <v>0</v>
      </c>
      <c r="AA159" s="47">
        <v>0</v>
      </c>
      <c r="AB159" s="47">
        <v>0</v>
      </c>
      <c r="AC159" s="47">
        <v>0</v>
      </c>
      <c r="AD159" s="47"/>
      <c r="AE159" s="47"/>
      <c r="AF159" s="47">
        <v>0</v>
      </c>
      <c r="AG159" s="47"/>
      <c r="AH159" s="47">
        <v>0</v>
      </c>
      <c r="AI159" s="47">
        <f>SUMIF(結果貼付!F:F,コマーシャル!B159,結果貼付!I:I)</f>
        <v>0</v>
      </c>
      <c r="AJ159" s="47">
        <f t="shared" si="40"/>
        <v>0</v>
      </c>
      <c r="AK159" s="47" t="str">
        <f>IFERROR(INDEX(法人計画貼付!$A:$J,MATCH(コマーシャル!$B159,法人計画貼付!$B:$B,0),MATCH(コマーシャル!AK$17,法人計画貼付!$8:$8)),"")</f>
        <v/>
      </c>
      <c r="AL159" s="47" t="str">
        <f>IFERROR(INDEX(法人計画貼付!$A:$J,MATCH(コマーシャル!$B159,法人計画貼付!$B:$B,0),MATCH(コマーシャル!AL$17,法人計画貼付!$8:$8)),"")</f>
        <v/>
      </c>
      <c r="AM159" s="47" t="str">
        <f>IFERROR(INDEX(法人計画貼付!$A:$J,MATCH(コマーシャル!$B159,法人計画貼付!$B:$B,0),MATCH(コマーシャル!AM$17,法人計画貼付!$8:$8)),"")</f>
        <v/>
      </c>
      <c r="AN159" s="47" t="str">
        <f>IFERROR(INDEX(法人計画貼付!$A:$J,MATCH(コマーシャル!$B159,法人計画貼付!$B:$B,0),MATCH(コマーシャル!AN$17,法人計画貼付!$8:$8)),"")</f>
        <v/>
      </c>
      <c r="AO159" s="47" t="str">
        <f>IFERROR(INDEX(法人計画貼付!$A:$J,MATCH(コマーシャル!$B159,法人計画貼付!$B:$B,0),MATCH(コマーシャル!AO$17,法人計画貼付!$8:$8)),"")</f>
        <v/>
      </c>
      <c r="AP159" s="47" t="str">
        <f>IFERROR(INDEX(法人計画貼付!$A:$J,MATCH(コマーシャル!$B159,法人計画貼付!$B:$B,0),MATCH(コマーシャル!AP$17,法人計画貼付!$8:$8)),"")</f>
        <v/>
      </c>
      <c r="AQ159" s="47" t="str">
        <f>IFERROR(INDEX(法人計画貼付!$A:$J,MATCH(コマーシャル!$B159,法人計画貼付!$B:$B,0),MATCH(コマーシャル!AQ$17,法人計画貼付!$8:$8)),"")</f>
        <v/>
      </c>
    </row>
    <row r="160" spans="1:44" outlineLevel="1">
      <c r="A160" s="18" t="str">
        <f>IFERROR(IF(MATCH($B160,全体!G:G,0),"Y"),"-")</f>
        <v>Y</v>
      </c>
      <c r="B160" s="254" t="s">
        <v>481</v>
      </c>
      <c r="C160" s="175"/>
      <c r="D160" s="117"/>
      <c r="E160" s="117"/>
      <c r="F160" s="117"/>
      <c r="G160" s="117"/>
      <c r="H160" s="117"/>
      <c r="I160" s="117"/>
      <c r="J160" s="117"/>
      <c r="K160" s="117"/>
      <c r="L160" s="117"/>
      <c r="M160" s="117"/>
      <c r="N160" s="117"/>
      <c r="O160" s="117"/>
      <c r="P160" s="117"/>
      <c r="Q160" s="117"/>
      <c r="R160" s="117"/>
      <c r="S160" s="117">
        <v>0</v>
      </c>
      <c r="T160" s="117">
        <v>0</v>
      </c>
      <c r="U160" s="47">
        <v>0</v>
      </c>
      <c r="V160" s="47">
        <v>0</v>
      </c>
      <c r="W160" s="47">
        <v>22</v>
      </c>
      <c r="X160" s="47">
        <v>15</v>
      </c>
      <c r="Y160" s="47">
        <v>37</v>
      </c>
      <c r="Z160" s="47">
        <v>23</v>
      </c>
      <c r="AA160" s="47">
        <v>39</v>
      </c>
      <c r="AB160" s="47">
        <v>21</v>
      </c>
      <c r="AC160" s="47">
        <v>30</v>
      </c>
      <c r="AD160" s="47"/>
      <c r="AE160" s="47"/>
      <c r="AF160" s="47">
        <v>32</v>
      </c>
      <c r="AG160" s="47"/>
      <c r="AH160" s="47">
        <v>24.260869565217391</v>
      </c>
      <c r="AI160" s="47">
        <f>SUMIF(結果貼付!F:F,コマーシャル!B160,結果貼付!I:I)</f>
        <v>2</v>
      </c>
      <c r="AJ160" s="47">
        <f t="shared" si="40"/>
        <v>7.5</v>
      </c>
      <c r="AK160" s="47">
        <f>IFERROR(INDEX(法人計画貼付!$A:$J,MATCH(コマーシャル!$B160,法人計画貼付!$B:$B,0),MATCH(コマーシャル!AK$17,法人計画貼付!$8:$8)),"")</f>
        <v>20</v>
      </c>
      <c r="AL160" s="47">
        <f>IFERROR(INDEX(法人計画貼付!$A:$J,MATCH(コマーシャル!$B160,法人計画貼付!$B:$B,0),MATCH(コマーシャル!AL$17,法人計画貼付!$8:$8)),"")</f>
        <v>20</v>
      </c>
      <c r="AM160" s="47">
        <f>IFERROR(INDEX(法人計画貼付!$A:$J,MATCH(コマーシャル!$B160,法人計画貼付!$B:$B,0),MATCH(コマーシャル!AM$17,法人計画貼付!$8:$8)),"")</f>
        <v>20</v>
      </c>
      <c r="AN160" s="47">
        <f>IFERROR(INDEX(法人計画貼付!$A:$J,MATCH(コマーシャル!$B160,法人計画貼付!$B:$B,0),MATCH(コマーシャル!AN$17,法人計画貼付!$8:$8)),"")</f>
        <v>20</v>
      </c>
      <c r="AO160" s="47">
        <f>IFERROR(INDEX(法人計画貼付!$A:$J,MATCH(コマーシャル!$B160,法人計画貼付!$B:$B,0),MATCH(コマーシャル!AO$17,法人計画貼付!$8:$8)),"")</f>
        <v>20</v>
      </c>
      <c r="AP160" s="47">
        <f>IFERROR(INDEX(法人計画貼付!$A:$J,MATCH(コマーシャル!$B160,法人計画貼付!$B:$B,0),MATCH(コマーシャル!AP$17,法人計画貼付!$8:$8)),"")</f>
        <v>20</v>
      </c>
      <c r="AQ160" s="47">
        <f>IFERROR(INDEX(法人計画貼付!$A:$J,MATCH(コマーシャル!$B160,法人計画貼付!$B:$B,0),MATCH(コマーシャル!AQ$17,法人計画貼付!$8:$8)),"")</f>
        <v>20</v>
      </c>
    </row>
    <row r="161" spans="1:44" outlineLevel="1">
      <c r="A161" s="18" t="str">
        <f>IFERROR(IF(MATCH($B161,全体!G:G,0),"Y"),"-")</f>
        <v>Y</v>
      </c>
      <c r="B161" s="254" t="s">
        <v>482</v>
      </c>
      <c r="C161" s="175"/>
      <c r="D161" s="117"/>
      <c r="E161" s="117"/>
      <c r="F161" s="117"/>
      <c r="G161" s="117"/>
      <c r="H161" s="117"/>
      <c r="I161" s="117"/>
      <c r="J161" s="117"/>
      <c r="K161" s="117"/>
      <c r="L161" s="117"/>
      <c r="M161" s="117"/>
      <c r="N161" s="117"/>
      <c r="O161" s="117"/>
      <c r="P161" s="117"/>
      <c r="Q161" s="117"/>
      <c r="R161" s="117"/>
      <c r="S161" s="117">
        <v>0</v>
      </c>
      <c r="T161" s="117">
        <v>0</v>
      </c>
      <c r="U161" s="47">
        <v>0</v>
      </c>
      <c r="V161" s="47">
        <v>0</v>
      </c>
      <c r="W161" s="47">
        <v>22</v>
      </c>
      <c r="X161" s="47">
        <v>6</v>
      </c>
      <c r="Y161" s="47">
        <v>14</v>
      </c>
      <c r="Z161" s="47">
        <v>10</v>
      </c>
      <c r="AA161" s="47">
        <v>10</v>
      </c>
      <c r="AB161" s="47">
        <v>3</v>
      </c>
      <c r="AC161" s="47">
        <v>8</v>
      </c>
      <c r="AD161" s="47"/>
      <c r="AE161" s="47"/>
      <c r="AF161" s="47">
        <v>25</v>
      </c>
      <c r="AG161" s="47"/>
      <c r="AH161" s="47">
        <v>9.4347826086956523</v>
      </c>
      <c r="AI161" s="47">
        <f>SUMIF(結果貼付!F:F,コマーシャル!B161,結果貼付!I:I)</f>
        <v>2</v>
      </c>
      <c r="AJ161" s="47">
        <f t="shared" si="40"/>
        <v>7.5</v>
      </c>
      <c r="AK161" s="47">
        <f>IFERROR(INDEX(法人計画貼付!$A:$J,MATCH(コマーシャル!$B161,法人計画貼付!$B:$B,0),MATCH(コマーシャル!AK$17,法人計画貼付!$8:$8)),"")</f>
        <v>30</v>
      </c>
      <c r="AL161" s="47">
        <f>IFERROR(INDEX(法人計画貼付!$A:$J,MATCH(コマーシャル!$B161,法人計画貼付!$B:$B,0),MATCH(コマーシャル!AL$17,法人計画貼付!$8:$8)),"")</f>
        <v>30</v>
      </c>
      <c r="AM161" s="47">
        <f>IFERROR(INDEX(法人計画貼付!$A:$J,MATCH(コマーシャル!$B161,法人計画貼付!$B:$B,0),MATCH(コマーシャル!AM$17,法人計画貼付!$8:$8)),"")</f>
        <v>30</v>
      </c>
      <c r="AN161" s="47">
        <f>IFERROR(INDEX(法人計画貼付!$A:$J,MATCH(コマーシャル!$B161,法人計画貼付!$B:$B,0),MATCH(コマーシャル!AN$17,法人計画貼付!$8:$8)),"")</f>
        <v>30</v>
      </c>
      <c r="AO161" s="47">
        <f>IFERROR(INDEX(法人計画貼付!$A:$J,MATCH(コマーシャル!$B161,法人計画貼付!$B:$B,0),MATCH(コマーシャル!AO$17,法人計画貼付!$8:$8)),"")</f>
        <v>30</v>
      </c>
      <c r="AP161" s="47">
        <f>IFERROR(INDEX(法人計画貼付!$A:$J,MATCH(コマーシャル!$B161,法人計画貼付!$B:$B,0),MATCH(コマーシャル!AP$17,法人計画貼付!$8:$8)),"")</f>
        <v>30</v>
      </c>
      <c r="AQ161" s="47">
        <f>IFERROR(INDEX(法人計画貼付!$A:$J,MATCH(コマーシャル!$B161,法人計画貼付!$B:$B,0),MATCH(コマーシャル!AQ$17,法人計画貼付!$8:$8)),"")</f>
        <v>30</v>
      </c>
    </row>
    <row r="162" spans="1:44" outlineLevel="1">
      <c r="A162" s="18" t="str">
        <f>IFERROR(IF(MATCH($B162,全体!G:G,0),"Y"),"-")</f>
        <v>Y</v>
      </c>
      <c r="B162" s="8" t="s">
        <v>483</v>
      </c>
      <c r="C162" s="41"/>
      <c r="D162" s="47">
        <v>91</v>
      </c>
      <c r="E162" s="47">
        <v>189</v>
      </c>
      <c r="F162" s="47">
        <v>179</v>
      </c>
      <c r="G162" s="47">
        <v>98</v>
      </c>
      <c r="H162" s="47">
        <v>134</v>
      </c>
      <c r="I162" s="47">
        <v>177</v>
      </c>
      <c r="J162" s="47">
        <v>439</v>
      </c>
      <c r="K162" s="47">
        <v>425</v>
      </c>
      <c r="L162" s="47">
        <v>273</v>
      </c>
      <c r="M162" s="47">
        <v>309</v>
      </c>
      <c r="N162" s="47">
        <v>103</v>
      </c>
      <c r="O162" s="47">
        <v>178</v>
      </c>
      <c r="P162" s="47">
        <v>93</v>
      </c>
      <c r="Q162" s="47">
        <v>169</v>
      </c>
      <c r="R162" s="47">
        <v>246</v>
      </c>
      <c r="S162" s="47">
        <v>0</v>
      </c>
      <c r="T162" s="47">
        <v>0</v>
      </c>
      <c r="U162" s="47">
        <v>430</v>
      </c>
      <c r="V162" s="47">
        <v>346</v>
      </c>
      <c r="W162" s="47">
        <v>574</v>
      </c>
      <c r="X162" s="47">
        <v>179</v>
      </c>
      <c r="Y162" s="47">
        <v>89</v>
      </c>
      <c r="Z162" s="47">
        <v>184</v>
      </c>
      <c r="AA162" s="47">
        <v>184</v>
      </c>
      <c r="AB162" s="47">
        <v>108</v>
      </c>
      <c r="AC162" s="47">
        <v>66</v>
      </c>
      <c r="AD162" s="47"/>
      <c r="AE162" s="47"/>
      <c r="AF162" s="47">
        <v>101</v>
      </c>
      <c r="AG162" s="47"/>
      <c r="AH162" s="47">
        <v>208.91304347826087</v>
      </c>
      <c r="AI162" s="47">
        <f>SUMIF(結果貼付!F:F,コマーシャル!B162,結果貼付!I:I)</f>
        <v>21</v>
      </c>
      <c r="AJ162" s="47">
        <f t="shared" si="40"/>
        <v>78.75</v>
      </c>
      <c r="AK162" s="232">
        <f>IFERROR(INDEX(法人計画貼付!$A:$J,MATCH(コマーシャル!$B162,法人計画貼付!$B:$B,0),MATCH(コマーシャル!AK$17,法人計画貼付!$8:$8)),"")</f>
        <v>100</v>
      </c>
      <c r="AL162" s="232">
        <f>IFERROR(INDEX(法人計画貼付!$A:$J,MATCH(コマーシャル!$B162,法人計画貼付!$B:$B,0),MATCH(コマーシャル!AL$17,法人計画貼付!$8:$8)),"")</f>
        <v>100</v>
      </c>
      <c r="AM162" s="232">
        <f>IFERROR(INDEX(法人計画貼付!$A:$J,MATCH(コマーシャル!$B162,法人計画貼付!$B:$B,0),MATCH(コマーシャル!AM$17,法人計画貼付!$8:$8)),"")</f>
        <v>100</v>
      </c>
      <c r="AN162" s="232">
        <f>IFERROR(INDEX(法人計画貼付!$A:$J,MATCH(コマーシャル!$B162,法人計画貼付!$B:$B,0),MATCH(コマーシャル!AN$17,法人計画貼付!$8:$8)),"")</f>
        <v>100</v>
      </c>
      <c r="AO162" s="232">
        <f>IFERROR(INDEX(法人計画貼付!$A:$J,MATCH(コマーシャル!$B162,法人計画貼付!$B:$B,0),MATCH(コマーシャル!AO$17,法人計画貼付!$8:$8)),"")</f>
        <v>125</v>
      </c>
      <c r="AP162" s="232">
        <f>IFERROR(INDEX(法人計画貼付!$A:$J,MATCH(コマーシャル!$B162,法人計画貼付!$B:$B,0),MATCH(コマーシャル!AP$17,法人計画貼付!$8:$8)),"")</f>
        <v>125</v>
      </c>
      <c r="AQ162" s="232">
        <f>IFERROR(INDEX(法人計画貼付!$A:$J,MATCH(コマーシャル!$B162,法人計画貼付!$B:$B,0),MATCH(コマーシャル!AQ$17,法人計画貼付!$8:$8)),"")</f>
        <v>125</v>
      </c>
      <c r="AR162"/>
    </row>
    <row r="163" spans="1:44" outlineLevel="1">
      <c r="A163" s="18" t="str">
        <f>IFERROR(IF(MATCH($B163,全体!G:G,0),"Y"),"-")</f>
        <v>Y</v>
      </c>
      <c r="B163" s="8" t="s">
        <v>282</v>
      </c>
      <c r="C163" s="41"/>
      <c r="D163" s="47"/>
      <c r="E163" s="47"/>
      <c r="F163" s="47"/>
      <c r="G163" s="47"/>
      <c r="H163" s="47"/>
      <c r="I163" s="47"/>
      <c r="J163" s="47"/>
      <c r="K163" s="47"/>
      <c r="L163" s="47"/>
      <c r="M163" s="47"/>
      <c r="N163" s="47"/>
      <c r="O163" s="47"/>
      <c r="P163" s="47"/>
      <c r="Q163" s="47"/>
      <c r="R163" s="47"/>
      <c r="S163" s="47"/>
      <c r="T163" s="47"/>
      <c r="U163" s="47"/>
      <c r="V163" s="47"/>
      <c r="W163" s="47"/>
      <c r="X163" s="47"/>
      <c r="Y163" s="47"/>
      <c r="Z163" s="47">
        <v>20</v>
      </c>
      <c r="AA163" s="47">
        <v>21</v>
      </c>
      <c r="AB163" s="47">
        <v>46</v>
      </c>
      <c r="AC163" s="47">
        <v>69</v>
      </c>
      <c r="AD163" s="47"/>
      <c r="AE163" s="47"/>
      <c r="AF163" s="47">
        <v>39</v>
      </c>
      <c r="AG163" s="47"/>
      <c r="AH163" s="47">
        <v>33.695652173913039</v>
      </c>
      <c r="AI163" s="47">
        <f>SUMIF(結果貼付!F:F,コマーシャル!B163,結果貼付!I:I)</f>
        <v>5</v>
      </c>
      <c r="AJ163" s="47">
        <f>(AI163/AJ$2)*AJ$1</f>
        <v>18.75</v>
      </c>
      <c r="AK163" s="232">
        <f>IFERROR(INDEX(法人計画貼付!$A:$J,MATCH(コマーシャル!$B163,法人計画貼付!$B:$B,0),MATCH(コマーシャル!AK$17,法人計画貼付!$8:$8)),"")</f>
        <v>50</v>
      </c>
      <c r="AL163" s="232">
        <f>IFERROR(INDEX(法人計画貼付!$A:$J,MATCH(コマーシャル!$B163,法人計画貼付!$B:$B,0),MATCH(コマーシャル!AL$17,法人計画貼付!$8:$8)),"")</f>
        <v>50</v>
      </c>
      <c r="AM163" s="232">
        <f>IFERROR(INDEX(法人計画貼付!$A:$J,MATCH(コマーシャル!$B163,法人計画貼付!$B:$B,0),MATCH(コマーシャル!AM$17,法人計画貼付!$8:$8)),"")</f>
        <v>50</v>
      </c>
      <c r="AN163" s="232">
        <f>IFERROR(INDEX(法人計画貼付!$A:$J,MATCH(コマーシャル!$B163,法人計画貼付!$B:$B,0),MATCH(コマーシャル!AN$17,法人計画貼付!$8:$8)),"")</f>
        <v>50</v>
      </c>
      <c r="AO163" s="232">
        <f>IFERROR(INDEX(法人計画貼付!$A:$J,MATCH(コマーシャル!$B163,法人計画貼付!$B:$B,0),MATCH(コマーシャル!AO$17,法人計画貼付!$8:$8)),"")</f>
        <v>60</v>
      </c>
      <c r="AP163" s="232">
        <f>IFERROR(INDEX(法人計画貼付!$A:$J,MATCH(コマーシャル!$B163,法人計画貼付!$B:$B,0),MATCH(コマーシャル!AP$17,法人計画貼付!$8:$8)),"")</f>
        <v>60</v>
      </c>
      <c r="AQ163" s="232">
        <f>IFERROR(INDEX(法人計画貼付!$A:$J,MATCH(コマーシャル!$B163,法人計画貼付!$B:$B,0),MATCH(コマーシャル!AQ$17,法人計画貼付!$8:$8)),"")</f>
        <v>60</v>
      </c>
      <c r="AR163"/>
    </row>
    <row r="164" spans="1:44" outlineLevel="1">
      <c r="A164" s="18" t="str">
        <f>IFERROR(IF(MATCH($B164,全体!G:G,0),"Y"),"-")</f>
        <v>-</v>
      </c>
      <c r="B164" s="8" t="s">
        <v>437</v>
      </c>
      <c r="C164" s="41"/>
      <c r="D164" s="47">
        <v>1</v>
      </c>
      <c r="E164" s="47">
        <v>3</v>
      </c>
      <c r="F164" s="47">
        <v>2</v>
      </c>
      <c r="G164" s="47">
        <v>4</v>
      </c>
      <c r="H164" s="47">
        <v>22</v>
      </c>
      <c r="I164" s="47">
        <v>0</v>
      </c>
      <c r="J164" s="47">
        <v>7</v>
      </c>
      <c r="K164" s="47">
        <v>5</v>
      </c>
      <c r="L164" s="47">
        <v>0</v>
      </c>
      <c r="M164" s="47">
        <v>0</v>
      </c>
      <c r="N164" s="47">
        <v>0</v>
      </c>
      <c r="O164" s="47">
        <v>0</v>
      </c>
      <c r="P164" s="47">
        <v>0</v>
      </c>
      <c r="Q164" s="47">
        <v>0</v>
      </c>
      <c r="R164" s="47">
        <v>0</v>
      </c>
      <c r="S164" s="47">
        <v>0</v>
      </c>
      <c r="T164" s="47">
        <v>2</v>
      </c>
      <c r="U164" s="47">
        <v>0</v>
      </c>
      <c r="V164" s="47">
        <v>0</v>
      </c>
      <c r="W164" s="47">
        <v>4589</v>
      </c>
      <c r="X164" s="47">
        <v>2118</v>
      </c>
      <c r="Y164" s="47">
        <v>0</v>
      </c>
      <c r="Z164" s="47">
        <v>0</v>
      </c>
      <c r="AA164" s="47">
        <v>0</v>
      </c>
      <c r="AB164" s="47">
        <v>0</v>
      </c>
      <c r="AC164" s="47">
        <v>0</v>
      </c>
      <c r="AD164" s="47"/>
      <c r="AE164" s="47"/>
      <c r="AF164" s="47">
        <v>0</v>
      </c>
      <c r="AG164" s="47"/>
      <c r="AH164" s="47">
        <v>0</v>
      </c>
      <c r="AI164" s="47">
        <f>SUMIF(結果貼付!F:F,コマーシャル!B164,結果貼付!I:I)</f>
        <v>0</v>
      </c>
      <c r="AJ164" s="47">
        <f t="shared" si="40"/>
        <v>0</v>
      </c>
      <c r="AK164" s="47" t="str">
        <f>IFERROR(INDEX(法人計画貼付!$A:$J,MATCH(コマーシャル!$B164,法人計画貼付!$B:$B,0),MATCH(コマーシャル!AK$17,法人計画貼付!$8:$8)),"")</f>
        <v/>
      </c>
      <c r="AL164" s="47" t="str">
        <f>IFERROR(INDEX(法人計画貼付!$A:$J,MATCH(コマーシャル!$B164,法人計画貼付!$B:$B,0),MATCH(コマーシャル!AL$17,法人計画貼付!$8:$8)),"")</f>
        <v/>
      </c>
      <c r="AM164" s="47" t="str">
        <f>IFERROR(INDEX(法人計画貼付!$A:$J,MATCH(コマーシャル!$B164,法人計画貼付!$B:$B,0),MATCH(コマーシャル!AM$17,法人計画貼付!$8:$8)),"")</f>
        <v/>
      </c>
      <c r="AN164" s="47" t="str">
        <f>IFERROR(INDEX(法人計画貼付!$A:$J,MATCH(コマーシャル!$B164,法人計画貼付!$B:$B,0),MATCH(コマーシャル!AN$17,法人計画貼付!$8:$8)),"")</f>
        <v/>
      </c>
      <c r="AO164" s="47" t="str">
        <f>IFERROR(INDEX(法人計画貼付!$A:$J,MATCH(コマーシャル!$B164,法人計画貼付!$B:$B,0),MATCH(コマーシャル!AO$17,法人計画貼付!$8:$8)),"")</f>
        <v/>
      </c>
      <c r="AP164" s="47" t="str">
        <f>IFERROR(INDEX(法人計画貼付!$A:$J,MATCH(コマーシャル!$B164,法人計画貼付!$B:$B,0),MATCH(コマーシャル!AP$17,法人計画貼付!$8:$8)),"")</f>
        <v/>
      </c>
      <c r="AQ164" s="47" t="str">
        <f>IFERROR(INDEX(法人計画貼付!$A:$J,MATCH(コマーシャル!$B164,法人計画貼付!$B:$B,0),MATCH(コマーシャル!AQ$17,法人計画貼付!$8:$8)),"")</f>
        <v/>
      </c>
    </row>
    <row r="165" spans="1:44" outlineLevel="1">
      <c r="A165" s="18" t="str">
        <f>IFERROR(IF(MATCH($B165,全体!G:G,0),"Y"),"-")</f>
        <v>-</v>
      </c>
      <c r="B165" s="8" t="s">
        <v>484</v>
      </c>
      <c r="C165" s="41"/>
      <c r="D165" s="47"/>
      <c r="E165" s="47"/>
      <c r="F165" s="47"/>
      <c r="G165" s="47"/>
      <c r="H165" s="47"/>
      <c r="I165" s="47">
        <v>1</v>
      </c>
      <c r="J165" s="47">
        <v>0</v>
      </c>
      <c r="K165" s="47">
        <v>1</v>
      </c>
      <c r="L165" s="47">
        <v>0</v>
      </c>
      <c r="M165" s="47">
        <v>1</v>
      </c>
      <c r="N165" s="47">
        <v>2</v>
      </c>
      <c r="O165" s="47">
        <v>0</v>
      </c>
      <c r="P165" s="47">
        <v>0</v>
      </c>
      <c r="Q165" s="47">
        <v>0</v>
      </c>
      <c r="R165" s="47">
        <v>0</v>
      </c>
      <c r="S165" s="47">
        <v>0</v>
      </c>
      <c r="T165" s="47">
        <v>0</v>
      </c>
      <c r="U165" s="47">
        <v>0</v>
      </c>
      <c r="V165" s="47">
        <v>0</v>
      </c>
      <c r="W165" s="47">
        <v>0</v>
      </c>
      <c r="X165" s="47">
        <v>0</v>
      </c>
      <c r="Y165" s="47">
        <v>0</v>
      </c>
      <c r="Z165" s="47">
        <v>0</v>
      </c>
      <c r="AA165" s="47">
        <v>0</v>
      </c>
      <c r="AB165" s="47">
        <v>0</v>
      </c>
      <c r="AC165" s="47">
        <v>0</v>
      </c>
      <c r="AD165" s="47"/>
      <c r="AE165" s="47"/>
      <c r="AF165" s="47">
        <v>0</v>
      </c>
      <c r="AG165" s="47"/>
      <c r="AH165" s="47">
        <v>0</v>
      </c>
      <c r="AI165" s="47">
        <f>SUMIF(結果貼付!F:F,コマーシャル!B165,結果貼付!I:I)</f>
        <v>0</v>
      </c>
      <c r="AJ165" s="47">
        <f t="shared" si="40"/>
        <v>0</v>
      </c>
      <c r="AK165" s="47" t="str">
        <f>IFERROR(INDEX(法人計画貼付!$A:$J,MATCH(コマーシャル!$B165,法人計画貼付!$B:$B,0),MATCH(コマーシャル!AK$17,法人計画貼付!$8:$8)),"")</f>
        <v/>
      </c>
      <c r="AL165" s="47" t="str">
        <f>IFERROR(INDEX(法人計画貼付!$A:$J,MATCH(コマーシャル!$B165,法人計画貼付!$B:$B,0),MATCH(コマーシャル!AL$17,法人計画貼付!$8:$8)),"")</f>
        <v/>
      </c>
      <c r="AM165" s="47" t="str">
        <f>IFERROR(INDEX(法人計画貼付!$A:$J,MATCH(コマーシャル!$B165,法人計画貼付!$B:$B,0),MATCH(コマーシャル!AM$17,法人計画貼付!$8:$8)),"")</f>
        <v/>
      </c>
      <c r="AN165" s="47" t="str">
        <f>IFERROR(INDEX(法人計画貼付!$A:$J,MATCH(コマーシャル!$B165,法人計画貼付!$B:$B,0),MATCH(コマーシャル!AN$17,法人計画貼付!$8:$8)),"")</f>
        <v/>
      </c>
      <c r="AO165" s="47" t="str">
        <f>IFERROR(INDEX(法人計画貼付!$A:$J,MATCH(コマーシャル!$B165,法人計画貼付!$B:$B,0),MATCH(コマーシャル!AO$17,法人計画貼付!$8:$8)),"")</f>
        <v/>
      </c>
      <c r="AP165" s="47" t="str">
        <f>IFERROR(INDEX(法人計画貼付!$A:$J,MATCH(コマーシャル!$B165,法人計画貼付!$B:$B,0),MATCH(コマーシャル!AP$17,法人計画貼付!$8:$8)),"")</f>
        <v/>
      </c>
      <c r="AQ165" s="47" t="str">
        <f>IFERROR(INDEX(法人計画貼付!$A:$J,MATCH(コマーシャル!$B165,法人計画貼付!$B:$B,0),MATCH(コマーシャル!AQ$17,法人計画貼付!$8:$8)),"")</f>
        <v/>
      </c>
    </row>
    <row r="166" spans="1:44" ht="19.5" outlineLevel="1" thickBot="1">
      <c r="A166" s="18" t="str">
        <f>IFERROR(IF(MATCH($B166,全体!G:G,0),"Y"),"-")</f>
        <v>Y</v>
      </c>
      <c r="B166" s="21" t="s">
        <v>284</v>
      </c>
      <c r="C166" s="52"/>
      <c r="D166" s="89">
        <v>43</v>
      </c>
      <c r="E166" s="89">
        <v>12</v>
      </c>
      <c r="F166" s="89">
        <v>6</v>
      </c>
      <c r="G166" s="89">
        <v>2</v>
      </c>
      <c r="H166" s="89">
        <v>29</v>
      </c>
      <c r="I166" s="89">
        <v>13</v>
      </c>
      <c r="J166" s="89">
        <v>11</v>
      </c>
      <c r="K166" s="89">
        <v>16</v>
      </c>
      <c r="L166" s="89">
        <v>2</v>
      </c>
      <c r="M166" s="89">
        <v>2</v>
      </c>
      <c r="N166" s="89">
        <v>1</v>
      </c>
      <c r="O166" s="89">
        <v>92</v>
      </c>
      <c r="P166" s="89">
        <v>0</v>
      </c>
      <c r="Q166" s="89">
        <v>0</v>
      </c>
      <c r="R166" s="89">
        <v>0</v>
      </c>
      <c r="S166" s="89">
        <v>0</v>
      </c>
      <c r="T166" s="89">
        <v>0</v>
      </c>
      <c r="U166" s="89">
        <v>1</v>
      </c>
      <c r="V166" s="89">
        <v>21</v>
      </c>
      <c r="W166" s="89">
        <v>20</v>
      </c>
      <c r="X166" s="89">
        <v>0</v>
      </c>
      <c r="Y166" s="89">
        <v>7</v>
      </c>
      <c r="Z166" s="89">
        <v>0</v>
      </c>
      <c r="AA166" s="89">
        <v>0</v>
      </c>
      <c r="AB166" s="89">
        <v>0</v>
      </c>
      <c r="AC166" s="89">
        <v>0</v>
      </c>
      <c r="AD166" s="89"/>
      <c r="AE166" s="89"/>
      <c r="AF166" s="89">
        <v>0</v>
      </c>
      <c r="AG166" s="89"/>
      <c r="AH166" s="89">
        <v>0</v>
      </c>
      <c r="AI166" s="89">
        <f>SUMIF(結果貼付!F:F,コマーシャル!B166,結果貼付!I:I)</f>
        <v>0</v>
      </c>
      <c r="AJ166" s="89">
        <f t="shared" si="40"/>
        <v>0</v>
      </c>
      <c r="AK166" s="174" t="str">
        <f>IFERROR(INDEX(法人計画貼付!$A:$J,MATCH(コマーシャル!$B166,法人計画貼付!$B:$B,0),MATCH(コマーシャル!AK$17,法人計画貼付!$8:$8)),"")</f>
        <v/>
      </c>
      <c r="AL166" s="174" t="str">
        <f>IFERROR(INDEX(法人計画貼付!$A:$J,MATCH(コマーシャル!$B166,法人計画貼付!$B:$B,0),MATCH(コマーシャル!AL$17,法人計画貼付!$8:$8)),"")</f>
        <v/>
      </c>
      <c r="AM166" s="174" t="str">
        <f>IFERROR(INDEX(法人計画貼付!$A:$J,MATCH(コマーシャル!$B166,法人計画貼付!$B:$B,0),MATCH(コマーシャル!AM$17,法人計画貼付!$8:$8)),"")</f>
        <v/>
      </c>
      <c r="AN166" s="174" t="str">
        <f>IFERROR(INDEX(法人計画貼付!$A:$J,MATCH(コマーシャル!$B166,法人計画貼付!$B:$B,0),MATCH(コマーシャル!AN$17,法人計画貼付!$8:$8)),"")</f>
        <v/>
      </c>
      <c r="AO166" s="174" t="str">
        <f>IFERROR(INDEX(法人計画貼付!$A:$J,MATCH(コマーシャル!$B166,法人計画貼付!$B:$B,0),MATCH(コマーシャル!AO$17,法人計画貼付!$8:$8)),"")</f>
        <v/>
      </c>
      <c r="AP166" s="174" t="str">
        <f>IFERROR(INDEX(法人計画貼付!$A:$J,MATCH(コマーシャル!$B166,法人計画貼付!$B:$B,0),MATCH(コマーシャル!AP$17,法人計画貼付!$8:$8)),"")</f>
        <v/>
      </c>
      <c r="AQ166" s="174" t="str">
        <f>IFERROR(INDEX(法人計画貼付!$A:$J,MATCH(コマーシャル!$B166,法人計画貼付!$B:$B,0),MATCH(コマーシャル!AQ$17,法人計画貼付!$8:$8)),"")</f>
        <v/>
      </c>
    </row>
    <row r="167" spans="1:44" ht="19.5" thickTop="1">
      <c r="A167" s="55"/>
      <c r="B167" s="5" t="s">
        <v>285</v>
      </c>
      <c r="C167" s="53"/>
      <c r="D167" s="104">
        <v>886</v>
      </c>
      <c r="E167" s="104">
        <v>998</v>
      </c>
      <c r="F167" s="104">
        <v>890</v>
      </c>
      <c r="G167" s="104">
        <f t="shared" ref="G167:AJ167" si="41">SUM(G132:G166)</f>
        <v>862</v>
      </c>
      <c r="H167" s="104">
        <f t="shared" si="41"/>
        <v>877</v>
      </c>
      <c r="I167" s="104">
        <f t="shared" si="41"/>
        <v>1179</v>
      </c>
      <c r="J167" s="104">
        <f t="shared" si="41"/>
        <v>1758</v>
      </c>
      <c r="K167" s="104">
        <f t="shared" si="41"/>
        <v>2069</v>
      </c>
      <c r="L167" s="104">
        <f t="shared" si="41"/>
        <v>1617</v>
      </c>
      <c r="M167" s="104">
        <f t="shared" si="41"/>
        <v>1945</v>
      </c>
      <c r="N167" s="104">
        <f t="shared" si="41"/>
        <v>3437</v>
      </c>
      <c r="O167" s="104">
        <f t="shared" si="41"/>
        <v>3608</v>
      </c>
      <c r="P167" s="104">
        <f t="shared" si="41"/>
        <v>854</v>
      </c>
      <c r="Q167" s="104">
        <f t="shared" si="41"/>
        <v>1169</v>
      </c>
      <c r="R167" s="104">
        <f t="shared" si="41"/>
        <v>1471</v>
      </c>
      <c r="S167" s="104">
        <f t="shared" si="41"/>
        <v>312</v>
      </c>
      <c r="T167" s="104">
        <f t="shared" si="41"/>
        <v>549</v>
      </c>
      <c r="U167" s="104">
        <f t="shared" si="41"/>
        <v>2055</v>
      </c>
      <c r="V167" s="104">
        <f t="shared" si="41"/>
        <v>2252</v>
      </c>
      <c r="W167" s="104">
        <f t="shared" si="41"/>
        <v>9177</v>
      </c>
      <c r="X167" s="104">
        <f t="shared" si="41"/>
        <v>4231</v>
      </c>
      <c r="Y167" s="104">
        <f t="shared" si="41"/>
        <v>3195</v>
      </c>
      <c r="Z167" s="104">
        <f t="shared" si="41"/>
        <v>1956</v>
      </c>
      <c r="AA167" s="104">
        <f t="shared" si="41"/>
        <v>5675</v>
      </c>
      <c r="AB167" s="104">
        <f t="shared" si="41"/>
        <v>1912</v>
      </c>
      <c r="AC167" s="104">
        <f t="shared" si="41"/>
        <v>1899</v>
      </c>
      <c r="AD167" s="104"/>
      <c r="AE167" s="104"/>
      <c r="AF167" s="104">
        <v>1379</v>
      </c>
      <c r="AG167" s="104"/>
      <c r="AH167" s="104">
        <v>1741.3913043478265</v>
      </c>
      <c r="AI167" s="104">
        <f t="shared" si="41"/>
        <v>239</v>
      </c>
      <c r="AJ167" s="104">
        <f t="shared" si="41"/>
        <v>896.25</v>
      </c>
      <c r="AK167" s="104">
        <f>SUM(AK132:AK166)</f>
        <v>1747</v>
      </c>
      <c r="AL167" s="104">
        <f t="shared" ref="AL167:AP167" si="42">SUM(AL132:AL166)</f>
        <v>731</v>
      </c>
      <c r="AM167" s="104">
        <f t="shared" si="42"/>
        <v>721</v>
      </c>
      <c r="AN167" s="104">
        <f t="shared" si="42"/>
        <v>681</v>
      </c>
      <c r="AO167" s="104">
        <f t="shared" si="42"/>
        <v>826</v>
      </c>
      <c r="AP167" s="104">
        <f t="shared" si="42"/>
        <v>826</v>
      </c>
      <c r="AQ167" s="104">
        <f t="shared" ref="AQ167" si="43">SUM(AQ132:AQ166)</f>
        <v>826</v>
      </c>
    </row>
    <row r="168" spans="1:44">
      <c r="A168" s="55"/>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105"/>
      <c r="AL168" s="105"/>
      <c r="AM168" s="105"/>
      <c r="AN168" s="105"/>
      <c r="AO168" s="105"/>
      <c r="AP168" s="105"/>
      <c r="AQ168" s="105"/>
    </row>
  </sheetData>
  <sheetProtection selectLockedCells="1" selectUnlockedCells="1"/>
  <phoneticPr fontId="3"/>
  <conditionalFormatting sqref="B102:B104">
    <cfRule type="containsErrors" dxfId="46" priority="2">
      <formula>ISERROR(B102)</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89ED-AAEA-4E2E-872F-CCCBAB586417}">
  <sheetPr codeName="Sheet5">
    <tabColor rgb="FFFFFF00"/>
  </sheetPr>
  <dimension ref="A1:Z211"/>
  <sheetViews>
    <sheetView topLeftCell="A36" zoomScale="85" zoomScaleNormal="85" workbookViewId="0">
      <selection activeCell="E41" sqref="E41"/>
    </sheetView>
  </sheetViews>
  <sheetFormatPr defaultRowHeight="18.75"/>
  <cols>
    <col min="1" max="2" width="15.125" style="167" bestFit="1" customWidth="1"/>
    <col min="3" max="3" width="16.25" style="11" customWidth="1"/>
    <col min="4" max="10" width="11.125" customWidth="1"/>
  </cols>
  <sheetData>
    <row r="1" spans="1:10">
      <c r="C1" s="11" t="s">
        <v>485</v>
      </c>
    </row>
    <row r="2" spans="1:10">
      <c r="C2" s="11" t="s">
        <v>486</v>
      </c>
    </row>
    <row r="3" spans="1:10">
      <c r="C3" s="11" t="s">
        <v>487</v>
      </c>
    </row>
    <row r="4" spans="1:10">
      <c r="C4" s="11" t="s">
        <v>488</v>
      </c>
    </row>
    <row r="5" spans="1:10" ht="19.5" thickBot="1">
      <c r="C5" s="255" t="s">
        <v>489</v>
      </c>
    </row>
    <row r="6" spans="1:10" ht="19.5" thickTop="1">
      <c r="C6" s="168" t="s">
        <v>490</v>
      </c>
    </row>
    <row r="7" spans="1:10">
      <c r="C7" s="11" t="s">
        <v>491</v>
      </c>
    </row>
    <row r="8" spans="1:10">
      <c r="A8" s="167" t="s">
        <v>492</v>
      </c>
      <c r="B8" s="167" t="s">
        <v>493</v>
      </c>
      <c r="C8" s="328"/>
      <c r="D8" s="397">
        <v>46174</v>
      </c>
      <c r="E8" s="397">
        <v>46204</v>
      </c>
      <c r="F8" s="397">
        <v>46235</v>
      </c>
      <c r="G8" s="397">
        <v>46266</v>
      </c>
      <c r="H8" s="397">
        <v>46296</v>
      </c>
      <c r="I8" s="456">
        <v>46327</v>
      </c>
      <c r="J8" s="257" t="s">
        <v>494</v>
      </c>
    </row>
    <row r="9" spans="1:10">
      <c r="A9" s="167" t="str">
        <f>IFERROR(IF(MATCH($B9,コマーシャル!B:B,0),"Y"),"-")</f>
        <v>Y</v>
      </c>
      <c r="B9" s="167" t="str">
        <f>IFERROR(VLOOKUP(C9,名称読みかえ!B:E,4,0),"該当無し")</f>
        <v>RTX5090</v>
      </c>
      <c r="C9" s="389" t="s">
        <v>348</v>
      </c>
      <c r="D9" s="422">
        <v>25</v>
      </c>
      <c r="E9" s="422">
        <v>25</v>
      </c>
      <c r="F9" s="422">
        <v>25</v>
      </c>
      <c r="G9" s="422">
        <v>25</v>
      </c>
      <c r="H9" s="422">
        <v>30</v>
      </c>
      <c r="I9">
        <v>30</v>
      </c>
      <c r="J9">
        <v>30</v>
      </c>
    </row>
    <row r="10" spans="1:10">
      <c r="A10" s="167" t="str">
        <f>IFERROR(IF(MATCH($B10,コマーシャル!B:B,0),"Y"),"-")</f>
        <v>Y</v>
      </c>
      <c r="B10" s="167" t="str">
        <f>IFERROR(VLOOKUP(C10,名称読みかえ!B:E,4,0),"該当無し")</f>
        <v>RTX5080</v>
      </c>
      <c r="C10" s="389" t="s">
        <v>449</v>
      </c>
      <c r="D10" s="256">
        <v>35</v>
      </c>
      <c r="E10" s="256">
        <v>35</v>
      </c>
      <c r="F10" s="256">
        <v>35</v>
      </c>
      <c r="G10" s="256">
        <v>35</v>
      </c>
      <c r="H10" s="256">
        <v>40</v>
      </c>
      <c r="I10">
        <v>40</v>
      </c>
      <c r="J10">
        <v>40</v>
      </c>
    </row>
    <row r="11" spans="1:10">
      <c r="A11" s="167" t="str">
        <f>IFERROR(IF(MATCH($B11,コマーシャル!B:B,0),"Y"),"-")</f>
        <v>Y</v>
      </c>
      <c r="B11" s="167" t="str">
        <f>IFERROR(VLOOKUP(C11,名称読みかえ!B:E,4,0),"該当無し")</f>
        <v>RTX5070Ti</v>
      </c>
      <c r="C11" s="389" t="s">
        <v>349</v>
      </c>
      <c r="D11" s="422">
        <v>10</v>
      </c>
      <c r="E11" s="422">
        <v>10</v>
      </c>
      <c r="F11" s="422">
        <v>10</v>
      </c>
      <c r="G11" s="422">
        <v>10</v>
      </c>
      <c r="H11" s="422">
        <v>10</v>
      </c>
      <c r="I11">
        <v>10</v>
      </c>
      <c r="J11">
        <v>10</v>
      </c>
    </row>
    <row r="12" spans="1:10">
      <c r="A12" s="167" t="str">
        <f>IFERROR(IF(MATCH($B12,コマーシャル!B:B,0),"Y"),"-")</f>
        <v>Y</v>
      </c>
      <c r="B12" s="167" t="str">
        <f>IFERROR(VLOOKUP(C12,名称読みかえ!B:E,4,0),"該当無し")</f>
        <v>RTX5070</v>
      </c>
      <c r="C12" s="389" t="s">
        <v>350</v>
      </c>
      <c r="D12" s="256">
        <v>120</v>
      </c>
      <c r="E12" s="256">
        <v>100</v>
      </c>
      <c r="F12" s="256">
        <v>100</v>
      </c>
      <c r="G12" s="256">
        <v>100</v>
      </c>
      <c r="H12" s="256">
        <v>110</v>
      </c>
      <c r="I12">
        <v>110</v>
      </c>
      <c r="J12" s="404">
        <v>110</v>
      </c>
    </row>
    <row r="13" spans="1:10">
      <c r="A13" s="167" t="str">
        <f>IFERROR(IF(MATCH($B13,コマーシャル!B:B,0),"Y"),"-")</f>
        <v>Y</v>
      </c>
      <c r="B13" s="167" t="str">
        <f>IFERROR(VLOOKUP(C13,名称読みかえ!B:E,4,0),"該当無し")</f>
        <v>RTX5060Ti 16GB</v>
      </c>
      <c r="C13" s="389" t="s">
        <v>495</v>
      </c>
      <c r="D13" s="422">
        <v>20</v>
      </c>
      <c r="E13" s="422">
        <v>10</v>
      </c>
      <c r="F13" s="422">
        <v>10</v>
      </c>
      <c r="G13" s="422">
        <v>110</v>
      </c>
      <c r="H13" s="422">
        <v>10</v>
      </c>
      <c r="I13">
        <v>10</v>
      </c>
      <c r="J13">
        <v>10</v>
      </c>
    </row>
    <row r="14" spans="1:10">
      <c r="A14" s="167" t="str">
        <f>IFERROR(IF(MATCH($B14,コマーシャル!B:B,0),"Y"),"-")</f>
        <v>Y</v>
      </c>
      <c r="B14" s="167" t="str">
        <f>IFERROR(VLOOKUP(C14,名称読みかえ!B:E,4,0),"該当無し")</f>
        <v>RTX5060Ti 8GB</v>
      </c>
      <c r="C14" s="389" t="s">
        <v>496</v>
      </c>
      <c r="D14" s="256">
        <v>50</v>
      </c>
      <c r="E14" s="256">
        <v>91</v>
      </c>
      <c r="F14" s="256">
        <v>50</v>
      </c>
      <c r="G14" s="256">
        <v>50</v>
      </c>
      <c r="H14" s="256">
        <v>60</v>
      </c>
      <c r="I14">
        <v>60</v>
      </c>
      <c r="J14">
        <v>60</v>
      </c>
    </row>
    <row r="15" spans="1:10">
      <c r="A15" s="167" t="str">
        <f>IFERROR(IF(MATCH($B15,コマーシャル!B:B,0),"Y"),"-")</f>
        <v>Y</v>
      </c>
      <c r="B15" s="167" t="str">
        <f>IFERROR(VLOOKUP(C15,名称読みかえ!B:E,4,0),"該当無し")</f>
        <v>RTX5060</v>
      </c>
      <c r="C15" s="389" t="s">
        <v>497</v>
      </c>
      <c r="D15" s="256">
        <v>50</v>
      </c>
      <c r="E15" s="256">
        <v>182</v>
      </c>
      <c r="F15" s="256">
        <v>50</v>
      </c>
      <c r="G15" s="256">
        <v>50</v>
      </c>
      <c r="H15" s="256">
        <v>60</v>
      </c>
      <c r="I15">
        <v>60</v>
      </c>
      <c r="J15">
        <v>60</v>
      </c>
    </row>
    <row r="16" spans="1:10">
      <c r="A16" s="167" t="str">
        <f>IFERROR(IF(MATCH($B16,コマーシャル!B:B,0),"Y"),"-")</f>
        <v>Y</v>
      </c>
      <c r="B16" s="167" t="str">
        <f>IFERROR(VLOOKUP(C16,名称読みかえ!B:E,4,0),"該当無し")</f>
        <v>RTX5050</v>
      </c>
      <c r="C16" s="389" t="s">
        <v>79</v>
      </c>
      <c r="D16" s="256">
        <v>10</v>
      </c>
      <c r="E16" s="256">
        <v>10</v>
      </c>
      <c r="F16" s="256">
        <v>10</v>
      </c>
      <c r="G16" s="256">
        <v>10</v>
      </c>
      <c r="H16" s="256">
        <v>10</v>
      </c>
      <c r="I16">
        <v>10</v>
      </c>
      <c r="J16">
        <v>10</v>
      </c>
    </row>
    <row r="17" spans="1:26">
      <c r="A17" s="167" t="str">
        <f>IFERROR(IF(MATCH($B17,コマーシャル!B:B,0),"Y"),"-")</f>
        <v>Y</v>
      </c>
      <c r="B17" s="167" t="str">
        <f>IFERROR(VLOOKUP(C17,名称読みかえ!B:E,4,0),"該当無し")</f>
        <v>RTX3050 6G</v>
      </c>
      <c r="C17" s="8" t="s">
        <v>498</v>
      </c>
      <c r="D17" s="256">
        <v>50</v>
      </c>
      <c r="E17" s="256">
        <v>81</v>
      </c>
      <c r="F17" s="256">
        <v>50</v>
      </c>
      <c r="G17" s="256">
        <v>50</v>
      </c>
      <c r="H17" s="256">
        <v>60</v>
      </c>
      <c r="I17">
        <v>60</v>
      </c>
      <c r="J17">
        <v>60</v>
      </c>
    </row>
    <row r="18" spans="1:26">
      <c r="A18" s="167" t="str">
        <f>IFERROR(IF(MATCH($B18,コマーシャル!B:B,0),"Y"),"-")</f>
        <v>Y</v>
      </c>
      <c r="B18" s="167" t="str">
        <f>IFERROR(VLOOKUP(C18,名称読みかえ!B:E,4,0),"該当無し")</f>
        <v>RTX3050 6G LP</v>
      </c>
      <c r="C18" s="8" t="s">
        <v>499</v>
      </c>
      <c r="D18" s="256">
        <v>0</v>
      </c>
      <c r="E18" s="256">
        <v>0</v>
      </c>
      <c r="F18" s="256">
        <v>0</v>
      </c>
      <c r="G18" s="256">
        <v>0</v>
      </c>
      <c r="H18" s="256">
        <v>0</v>
      </c>
      <c r="I18">
        <v>0</v>
      </c>
      <c r="J18">
        <v>0</v>
      </c>
      <c r="T18" s="105"/>
      <c r="U18" s="105"/>
      <c r="V18" s="55"/>
      <c r="W18" s="55"/>
      <c r="X18" s="55"/>
      <c r="Y18" s="55"/>
      <c r="Z18" s="11"/>
    </row>
    <row r="19" spans="1:26">
      <c r="A19" s="167" t="str">
        <f>IFERROR(IF(MATCH($B19,コマーシャル!B:B,0),"Y"),"-")</f>
        <v>Y</v>
      </c>
      <c r="B19" s="167" t="str">
        <f>IFERROR(VLOOKUP(C19,名称読みかえ!B:E,4,0),"該当無し")</f>
        <v>RX9070XT</v>
      </c>
      <c r="C19" s="343" t="s">
        <v>500</v>
      </c>
      <c r="D19" s="256">
        <v>3</v>
      </c>
      <c r="E19" s="256">
        <v>3</v>
      </c>
      <c r="F19" s="256">
        <v>3</v>
      </c>
      <c r="G19" s="256">
        <v>3</v>
      </c>
      <c r="H19" s="256">
        <v>3</v>
      </c>
      <c r="I19">
        <v>3</v>
      </c>
      <c r="J19">
        <v>3</v>
      </c>
      <c r="T19" s="105"/>
      <c r="U19" s="105"/>
      <c r="V19" s="55"/>
      <c r="W19" s="55"/>
      <c r="X19" s="55"/>
      <c r="Y19" s="55"/>
      <c r="Z19" s="11"/>
    </row>
    <row r="20" spans="1:26">
      <c r="A20" s="167" t="str">
        <f>IFERROR(IF(MATCH($B20,コマーシャル!B:B,0),"Y"),"-")</f>
        <v>Y</v>
      </c>
      <c r="B20" s="167" t="str">
        <f>IFERROR(VLOOKUP(C20,名称読みかえ!B:E,4,0),"該当無し")</f>
        <v>RX9070</v>
      </c>
      <c r="C20" s="343">
        <v>9070</v>
      </c>
      <c r="D20" s="256">
        <v>3</v>
      </c>
      <c r="E20" s="256">
        <v>3</v>
      </c>
      <c r="F20" s="256">
        <v>3</v>
      </c>
      <c r="G20" s="256">
        <v>3</v>
      </c>
      <c r="H20" s="256">
        <v>3</v>
      </c>
      <c r="I20">
        <v>3</v>
      </c>
      <c r="J20">
        <v>3</v>
      </c>
      <c r="T20" s="105"/>
      <c r="U20" s="105"/>
      <c r="V20" s="55"/>
      <c r="W20" s="55"/>
      <c r="X20" s="55"/>
      <c r="Y20" s="55"/>
      <c r="Z20" s="11"/>
    </row>
    <row r="21" spans="1:26">
      <c r="A21" s="167" t="str">
        <f>IFERROR(IF(MATCH($B21,コマーシャル!B:B,0),"Y"),"-")</f>
        <v>-</v>
      </c>
      <c r="B21" s="167" t="str">
        <f>IFERROR(VLOOKUP(C21,名称読みかえ!B:E,4,0),"該当無し")</f>
        <v>該当無し</v>
      </c>
      <c r="C21" s="343" t="s">
        <v>501</v>
      </c>
      <c r="D21" s="256">
        <v>1</v>
      </c>
      <c r="E21" s="256">
        <v>1</v>
      </c>
      <c r="F21" s="256">
        <v>1</v>
      </c>
      <c r="G21" s="256">
        <v>1</v>
      </c>
      <c r="H21" s="256">
        <v>1</v>
      </c>
      <c r="I21">
        <v>1</v>
      </c>
      <c r="J21">
        <v>1</v>
      </c>
      <c r="T21" s="105"/>
      <c r="U21" s="105"/>
      <c r="V21" s="55"/>
      <c r="W21" s="55"/>
      <c r="X21" s="55"/>
      <c r="Y21" s="55"/>
      <c r="Z21" s="11"/>
    </row>
    <row r="22" spans="1:26">
      <c r="A22" s="167" t="str">
        <f>IFERROR(IF(MATCH($B22,コマーシャル!B:B,0),"Y"),"-")</f>
        <v>-</v>
      </c>
      <c r="B22" s="167" t="str">
        <f>IFERROR(VLOOKUP(C22,名称読みかえ!B:E,4,0),"該当無し")</f>
        <v>該当無し</v>
      </c>
      <c r="C22" s="343" t="s">
        <v>502</v>
      </c>
      <c r="D22" s="256">
        <v>1</v>
      </c>
      <c r="E22" s="256">
        <v>1</v>
      </c>
      <c r="F22" s="256">
        <v>1</v>
      </c>
      <c r="G22" s="256">
        <v>1</v>
      </c>
      <c r="H22" s="256">
        <v>1</v>
      </c>
      <c r="I22">
        <v>1</v>
      </c>
      <c r="J22">
        <v>1</v>
      </c>
      <c r="T22" s="105"/>
      <c r="U22" s="105"/>
      <c r="V22" s="55"/>
      <c r="W22" s="55"/>
      <c r="X22" s="55"/>
      <c r="Y22" s="55"/>
      <c r="Z22" s="11"/>
    </row>
    <row r="23" spans="1:26">
      <c r="A23" s="167" t="str">
        <f>IFERROR(IF(MATCH($B23,コマーシャル!B:B,0),"Y"),"-")</f>
        <v>-</v>
      </c>
      <c r="B23" s="167" t="str">
        <f>IFERROR(VLOOKUP(C23,名称読みかえ!B:E,4,0),"該当無し")</f>
        <v>該当無し</v>
      </c>
      <c r="C23" s="343">
        <v>9060</v>
      </c>
      <c r="D23" s="423">
        <v>1</v>
      </c>
      <c r="E23" s="423">
        <v>1</v>
      </c>
      <c r="F23" s="423">
        <v>1</v>
      </c>
      <c r="G23" s="423">
        <v>1</v>
      </c>
      <c r="H23" s="423">
        <v>1</v>
      </c>
      <c r="I23">
        <v>1</v>
      </c>
      <c r="J23">
        <v>1</v>
      </c>
      <c r="T23" s="55"/>
      <c r="U23" s="55"/>
      <c r="V23" s="55"/>
      <c r="W23" s="55"/>
      <c r="X23" s="55"/>
      <c r="Y23" s="55"/>
      <c r="Z23" s="11"/>
    </row>
    <row r="24" spans="1:26">
      <c r="A24" s="167" t="str">
        <f>IFERROR(IF(MATCH($B24,コマーシャル!B:B,0),"Y"),"-")</f>
        <v>-</v>
      </c>
      <c r="B24" s="167" t="str">
        <f>IFERROR(VLOOKUP(C24,名称読みかえ!B:E,4,0),"該当無し")</f>
        <v>該当無し</v>
      </c>
      <c r="C24" s="343" t="s">
        <v>503</v>
      </c>
      <c r="D24" s="423"/>
      <c r="E24" s="423"/>
      <c r="F24" s="423"/>
      <c r="G24" s="423"/>
      <c r="H24" s="423"/>
      <c r="T24" s="55"/>
      <c r="U24" s="55"/>
      <c r="V24" s="55"/>
      <c r="W24" s="55"/>
      <c r="X24" s="55"/>
      <c r="Y24" s="55"/>
      <c r="Z24" s="11"/>
    </row>
    <row r="25" spans="1:26">
      <c r="A25" s="167" t="str">
        <f>IFERROR(IF(MATCH($B25,コマーシャル!B:B,0),"Y"),"-")</f>
        <v>-</v>
      </c>
      <c r="B25" s="167" t="str">
        <f>IFERROR(VLOOKUP(C25,名称読みかえ!B:E,4,0),"該当無し")</f>
        <v>該当無し</v>
      </c>
      <c r="C25" s="343" t="s">
        <v>504</v>
      </c>
      <c r="D25" s="423"/>
      <c r="E25" s="423"/>
      <c r="F25" s="423"/>
      <c r="G25" s="423"/>
      <c r="H25" s="423"/>
      <c r="T25" s="55"/>
      <c r="U25" s="55"/>
      <c r="V25" s="55"/>
      <c r="W25" s="55"/>
      <c r="X25" s="55"/>
      <c r="Y25" s="55"/>
      <c r="Z25" s="11"/>
    </row>
    <row r="26" spans="1:26">
      <c r="A26" s="167" t="str">
        <f>IFERROR(IF(MATCH($B26,コマーシャル!B:B,0),"Y"),"-")</f>
        <v>-</v>
      </c>
      <c r="B26" s="167" t="str">
        <f>IFERROR(VLOOKUP(C26,名称読みかえ!B:E,4,0),"該当無し")</f>
        <v>該当無し</v>
      </c>
      <c r="C26" s="343" t="s">
        <v>505</v>
      </c>
      <c r="D26" s="423">
        <v>1</v>
      </c>
      <c r="E26" s="423">
        <v>1</v>
      </c>
      <c r="F26" s="423"/>
      <c r="G26" s="423">
        <v>1</v>
      </c>
      <c r="H26" s="423"/>
      <c r="T26" s="55"/>
      <c r="U26" s="55"/>
      <c r="V26" s="55"/>
      <c r="W26" s="55"/>
      <c r="X26" s="55"/>
      <c r="Y26" s="55"/>
      <c r="Z26" s="11"/>
    </row>
    <row r="27" spans="1:26">
      <c r="A27" s="167" t="str">
        <f>IFERROR(IF(MATCH($B27,コマーシャル!B:B,0),"Y"),"-")</f>
        <v>Y</v>
      </c>
      <c r="B27" s="167" t="str">
        <f>IFERROR(VLOOKUP(C27,名称読みかえ!B:E,4,0),"該当無し")</f>
        <v>6000BW WS</v>
      </c>
      <c r="C27" s="8" t="s">
        <v>106</v>
      </c>
      <c r="D27" s="423">
        <v>10</v>
      </c>
      <c r="E27" s="424">
        <v>7</v>
      </c>
      <c r="F27" s="423">
        <v>6</v>
      </c>
      <c r="G27" s="423">
        <v>10</v>
      </c>
      <c r="H27" s="423">
        <v>6</v>
      </c>
      <c r="I27">
        <v>6</v>
      </c>
      <c r="J27">
        <v>8</v>
      </c>
      <c r="T27" s="55"/>
      <c r="U27" s="55"/>
      <c r="V27" s="55"/>
      <c r="W27" s="55"/>
      <c r="X27" s="55"/>
      <c r="Y27" s="55"/>
      <c r="Z27" s="11"/>
    </row>
    <row r="28" spans="1:26">
      <c r="A28" s="167" t="str">
        <f>IFERROR(IF(MATCH($B28,コマーシャル!B:B,0),"Y"),"-")</f>
        <v>Y</v>
      </c>
      <c r="B28" s="167" t="str">
        <f>IFERROR(VLOOKUP(C28,名称読みかえ!B:E,4,0),"該当無し")</f>
        <v>6000BW MAX-Q</v>
      </c>
      <c r="C28" s="8" t="s">
        <v>107</v>
      </c>
      <c r="D28" s="423">
        <v>7</v>
      </c>
      <c r="E28" s="423">
        <v>3</v>
      </c>
      <c r="F28" s="423">
        <v>4</v>
      </c>
      <c r="G28" s="423">
        <v>3</v>
      </c>
      <c r="H28" s="423">
        <v>3</v>
      </c>
      <c r="I28">
        <v>4</v>
      </c>
      <c r="J28">
        <v>3</v>
      </c>
      <c r="T28" s="55"/>
      <c r="U28" s="55"/>
      <c r="V28" s="55"/>
      <c r="W28" s="55"/>
      <c r="X28" s="55"/>
      <c r="Y28" s="55"/>
      <c r="Z28" s="11"/>
    </row>
    <row r="29" spans="1:26">
      <c r="A29" s="167" t="str">
        <f>IFERROR(IF(MATCH($B29,コマーシャル!B:B,0),"Y"),"-")</f>
        <v>-</v>
      </c>
      <c r="B29" s="167" t="str">
        <f>IFERROR(VLOOKUP(C29,名称読みかえ!B:E,4,0),"該当無し")</f>
        <v>該当無し</v>
      </c>
      <c r="C29" s="390" t="s">
        <v>506</v>
      </c>
      <c r="D29" s="162">
        <v>1</v>
      </c>
      <c r="E29" s="162">
        <v>1</v>
      </c>
      <c r="F29" s="162">
        <v>1</v>
      </c>
      <c r="G29" s="162">
        <v>1</v>
      </c>
      <c r="H29" s="162">
        <v>1</v>
      </c>
      <c r="I29">
        <v>1</v>
      </c>
      <c r="J29">
        <v>1</v>
      </c>
      <c r="T29" s="55"/>
      <c r="U29" s="55"/>
      <c r="V29" s="55"/>
      <c r="W29" s="55"/>
      <c r="X29" s="55"/>
      <c r="Y29" s="55"/>
      <c r="Z29" s="11"/>
    </row>
    <row r="30" spans="1:26">
      <c r="A30" s="167" t="str">
        <f>IFERROR(IF(MATCH($B30,コマーシャル!B:B,0),"Y"),"-")</f>
        <v>Y</v>
      </c>
      <c r="B30" s="167" t="str">
        <f>IFERROR(VLOOKUP(C30,名称読みかえ!B:E,4,0),"該当無し")</f>
        <v>RTX5000BW</v>
      </c>
      <c r="C30" s="390" t="s">
        <v>108</v>
      </c>
      <c r="D30" s="162">
        <v>6</v>
      </c>
      <c r="E30" s="162">
        <v>7</v>
      </c>
      <c r="F30" s="162">
        <v>6</v>
      </c>
      <c r="G30" s="162">
        <v>7</v>
      </c>
      <c r="H30" s="162">
        <v>7</v>
      </c>
      <c r="I30">
        <v>7</v>
      </c>
      <c r="J30">
        <v>7</v>
      </c>
      <c r="T30" s="55"/>
      <c r="U30" s="55"/>
      <c r="V30" s="55"/>
      <c r="W30" s="55"/>
      <c r="X30" s="55"/>
      <c r="Y30" s="55"/>
      <c r="Z30" s="11"/>
    </row>
    <row r="31" spans="1:26">
      <c r="A31" s="167" t="str">
        <f>IFERROR(IF(MATCH($B31,コマーシャル!B:B,0),"Y"),"-")</f>
        <v>Y</v>
      </c>
      <c r="B31" s="167" t="str">
        <f>IFERROR(VLOOKUP(C31,名称読みかえ!B:E,4,0),"該当無し")</f>
        <v>RTX4500BW</v>
      </c>
      <c r="C31" s="390" t="s">
        <v>109</v>
      </c>
      <c r="D31" s="162">
        <v>5</v>
      </c>
      <c r="E31" s="162">
        <v>5</v>
      </c>
      <c r="F31" s="162">
        <v>4</v>
      </c>
      <c r="G31" s="162">
        <v>6</v>
      </c>
      <c r="H31" s="162">
        <v>5</v>
      </c>
      <c r="I31">
        <v>5</v>
      </c>
      <c r="J31">
        <v>6</v>
      </c>
      <c r="T31" s="55"/>
      <c r="U31" s="55"/>
      <c r="V31" s="55"/>
      <c r="W31" s="55"/>
      <c r="X31" s="55"/>
      <c r="Y31" s="55"/>
      <c r="Z31" s="11"/>
    </row>
    <row r="32" spans="1:26">
      <c r="A32" s="167" t="str">
        <f>IFERROR(IF(MATCH($B32,コマーシャル!B:B,0),"Y"),"-")</f>
        <v>Y</v>
      </c>
      <c r="B32" s="167" t="str">
        <f>IFERROR(VLOOKUP(C32,名称読みかえ!B:E,4,0),"該当無し")</f>
        <v>RTX4000BW</v>
      </c>
      <c r="C32" s="390" t="s">
        <v>110</v>
      </c>
      <c r="D32" s="425">
        <v>14</v>
      </c>
      <c r="E32" s="425">
        <v>10</v>
      </c>
      <c r="F32" s="425">
        <v>9</v>
      </c>
      <c r="G32" s="425">
        <v>10</v>
      </c>
      <c r="H32" s="425">
        <v>14</v>
      </c>
      <c r="I32">
        <v>14</v>
      </c>
      <c r="J32">
        <v>14</v>
      </c>
      <c r="T32" s="55"/>
      <c r="U32" s="55"/>
      <c r="V32" s="55"/>
      <c r="W32" s="55"/>
      <c r="X32" s="55"/>
      <c r="Y32" s="55"/>
      <c r="Z32" s="11"/>
    </row>
    <row r="33" spans="1:26">
      <c r="A33" s="167" t="str">
        <f>IFERROR(IF(MATCH($B33,コマーシャル!B:B,0),"Y"),"-")</f>
        <v>Y</v>
      </c>
      <c r="B33" s="167" t="str">
        <f>IFERROR(VLOOKUP(C33,名称読みかえ!B:E,4,0),"該当無し")</f>
        <v>RTX4000BW-SFF</v>
      </c>
      <c r="C33" s="390" t="s">
        <v>111</v>
      </c>
      <c r="D33" s="425">
        <v>1</v>
      </c>
      <c r="E33" s="425">
        <v>1</v>
      </c>
      <c r="F33" s="425">
        <v>1</v>
      </c>
      <c r="G33" s="425">
        <v>1</v>
      </c>
      <c r="H33" s="425">
        <v>1</v>
      </c>
      <c r="I33">
        <v>1</v>
      </c>
      <c r="J33">
        <v>1</v>
      </c>
      <c r="T33" s="55"/>
      <c r="U33" s="55"/>
      <c r="V33" s="55"/>
      <c r="W33" s="55"/>
      <c r="X33" s="55"/>
      <c r="Y33" s="55"/>
      <c r="Z33" s="11"/>
    </row>
    <row r="34" spans="1:26">
      <c r="A34" s="167" t="str">
        <f>IFERROR(IF(MATCH($B34,コマーシャル!B:B,0),"Y"),"-")</f>
        <v>Y</v>
      </c>
      <c r="B34" s="167" t="str">
        <f>IFERROR(VLOOKUP(C34,名称読みかえ!B:E,4,0),"該当無し")</f>
        <v>RTX2000BW</v>
      </c>
      <c r="C34" s="390" t="s">
        <v>112</v>
      </c>
      <c r="D34" s="425">
        <v>20</v>
      </c>
      <c r="E34" s="425">
        <v>17</v>
      </c>
      <c r="F34" s="425">
        <v>20</v>
      </c>
      <c r="G34" s="425">
        <v>37</v>
      </c>
      <c r="H34" s="425">
        <v>40</v>
      </c>
      <c r="I34">
        <v>30</v>
      </c>
      <c r="J34">
        <v>30</v>
      </c>
      <c r="T34" s="55"/>
      <c r="U34" s="55"/>
      <c r="V34" s="55"/>
      <c r="W34" s="55"/>
      <c r="X34" s="55"/>
      <c r="Y34" s="55"/>
      <c r="Z34" s="11"/>
    </row>
    <row r="35" spans="1:26">
      <c r="A35" s="167" t="str">
        <f>IFERROR(IF(MATCH($B35,コマーシャル!B:B,0),"Y"),"-")</f>
        <v>-</v>
      </c>
      <c r="B35" s="167" t="str">
        <f>IFERROR(VLOOKUP(C35,名称読みかえ!B:E,4,0),"該当無し")</f>
        <v>該当無し</v>
      </c>
      <c r="C35" s="390" t="s">
        <v>507</v>
      </c>
      <c r="D35" s="425">
        <v>10</v>
      </c>
      <c r="E35" s="425">
        <v>10</v>
      </c>
      <c r="F35" s="425">
        <v>10</v>
      </c>
      <c r="G35" s="425">
        <v>10</v>
      </c>
      <c r="H35" s="425">
        <v>10</v>
      </c>
      <c r="I35">
        <v>10</v>
      </c>
      <c r="J35">
        <v>10</v>
      </c>
      <c r="T35" s="55"/>
      <c r="U35" s="55"/>
      <c r="V35" s="55"/>
      <c r="W35" s="55"/>
      <c r="X35" s="55"/>
      <c r="Y35" s="55"/>
      <c r="Z35" s="11"/>
    </row>
    <row r="36" spans="1:26">
      <c r="A36" s="167" t="str">
        <f>IFERROR(IF(MATCH($B36,コマーシャル!B:B,0),"Y"),"-")</f>
        <v>Y</v>
      </c>
      <c r="B36" s="167" t="str">
        <f>IFERROR(VLOOKUP(C36,名称読みかえ!B:E,4,0),"該当無し")</f>
        <v>A1000</v>
      </c>
      <c r="C36" s="390" t="s">
        <v>508</v>
      </c>
      <c r="D36" s="425">
        <v>20</v>
      </c>
      <c r="E36" s="425">
        <v>20</v>
      </c>
      <c r="F36" s="425">
        <v>20</v>
      </c>
      <c r="G36" s="425">
        <v>20</v>
      </c>
      <c r="H36" s="425">
        <v>20</v>
      </c>
      <c r="I36">
        <v>30</v>
      </c>
      <c r="J36">
        <v>30</v>
      </c>
      <c r="T36" s="55"/>
      <c r="U36" s="55"/>
      <c r="V36" s="55"/>
      <c r="W36" s="55"/>
      <c r="X36" s="55"/>
      <c r="Y36" s="55"/>
      <c r="Z36" s="11"/>
    </row>
    <row r="37" spans="1:26">
      <c r="A37" s="167" t="str">
        <f>IFERROR(IF(MATCH($B37,コマーシャル!B:B,0),"Y"),"-")</f>
        <v>Y</v>
      </c>
      <c r="B37" s="167" t="str">
        <f>IFERROR(VLOOKUP(C37,名称読みかえ!B:E,4,0),"該当無し")</f>
        <v>A400</v>
      </c>
      <c r="C37" s="390" t="s">
        <v>509</v>
      </c>
      <c r="D37" s="162">
        <v>7</v>
      </c>
      <c r="E37" s="162">
        <v>9</v>
      </c>
      <c r="F37" s="162">
        <v>7</v>
      </c>
      <c r="G37" s="162">
        <v>9</v>
      </c>
      <c r="H37" s="162">
        <v>7</v>
      </c>
      <c r="I37">
        <v>7</v>
      </c>
      <c r="J37">
        <v>7</v>
      </c>
      <c r="T37" s="55"/>
      <c r="U37" s="55"/>
      <c r="V37" s="55"/>
      <c r="W37" s="55"/>
      <c r="X37" s="55"/>
      <c r="Y37" s="55"/>
      <c r="Z37" s="11"/>
    </row>
    <row r="38" spans="1:26">
      <c r="A38" s="167" t="str">
        <f>IFERROR(IF(MATCH($B38,コマーシャル!B:B,0),"Y"),"-")</f>
        <v>-</v>
      </c>
      <c r="B38" s="167" t="str">
        <f>IFERROR(VLOOKUP(C38,名称読みかえ!B:E,4,0),"該当無し")</f>
        <v>該当無し</v>
      </c>
      <c r="C38" s="390" t="s">
        <v>510</v>
      </c>
      <c r="D38" s="162">
        <v>481</v>
      </c>
      <c r="E38" s="162">
        <v>644</v>
      </c>
      <c r="F38" s="162">
        <v>437</v>
      </c>
      <c r="G38" s="162">
        <v>564</v>
      </c>
      <c r="H38" s="162">
        <v>513</v>
      </c>
      <c r="I38">
        <v>514</v>
      </c>
      <c r="J38">
        <v>516</v>
      </c>
      <c r="T38" s="55"/>
      <c r="U38" s="55"/>
      <c r="V38" s="55"/>
      <c r="W38" s="55"/>
      <c r="X38" s="55"/>
      <c r="Y38" s="55"/>
      <c r="Z38" s="11"/>
    </row>
    <row r="39" spans="1:26">
      <c r="A39" s="167" t="str">
        <f>IFERROR(IF(MATCH($B39,コマーシャル!B:B,0),"Y"),"-")</f>
        <v>-</v>
      </c>
      <c r="B39" s="167" t="str">
        <f>IFERROR(VLOOKUP(C39,名称読みかえ!B:E,4,0),"該当無し")</f>
        <v>該当無し</v>
      </c>
      <c r="C39" s="390"/>
      <c r="D39" s="162"/>
      <c r="E39" s="162"/>
      <c r="F39" s="162"/>
      <c r="G39" s="162"/>
      <c r="H39" s="162"/>
    </row>
    <row r="40" spans="1:26">
      <c r="A40" s="167" t="str">
        <f>IFERROR(IF(MATCH($B40,コマーシャル!B:B,0),"Y"),"-")</f>
        <v>Y</v>
      </c>
      <c r="B40" s="167" t="str">
        <f>IFERROR(VLOOKUP(C40,名称読みかえ!B:E,4,0),"該当無し")</f>
        <v>U9-285K</v>
      </c>
      <c r="C40" s="390" t="s">
        <v>511</v>
      </c>
      <c r="D40" s="426">
        <v>50</v>
      </c>
      <c r="E40" s="426">
        <v>50</v>
      </c>
      <c r="F40" s="426">
        <v>50</v>
      </c>
      <c r="G40" s="426">
        <v>50</v>
      </c>
      <c r="H40" s="426">
        <v>60</v>
      </c>
      <c r="I40">
        <v>60</v>
      </c>
      <c r="J40">
        <v>60</v>
      </c>
    </row>
    <row r="41" spans="1:26">
      <c r="A41" s="167" t="str">
        <f>IFERROR(IF(MATCH($B41,コマーシャル!B:B,0),"Y"),"-")</f>
        <v>Y</v>
      </c>
      <c r="B41" s="167" t="str">
        <f>IFERROR(VLOOKUP(C41,名称読みかえ!B:E,4,0),"該当無し")</f>
        <v>U9-285</v>
      </c>
      <c r="C41" s="390">
        <v>285</v>
      </c>
      <c r="D41" s="162">
        <v>20</v>
      </c>
      <c r="E41" s="162">
        <v>20</v>
      </c>
      <c r="F41" s="162">
        <v>20</v>
      </c>
      <c r="G41" s="162">
        <v>20</v>
      </c>
      <c r="H41" s="162">
        <v>30</v>
      </c>
      <c r="I41">
        <v>30</v>
      </c>
      <c r="J41">
        <v>30</v>
      </c>
    </row>
    <row r="42" spans="1:26">
      <c r="A42" s="167" t="str">
        <f>IFERROR(IF(MATCH($B42,コマーシャル!B:B,0),"Y"),"-")</f>
        <v>-</v>
      </c>
      <c r="B42" s="167" t="str">
        <f>IFERROR(VLOOKUP(C42,名称読みかえ!B:E,4,0),"該当無し")</f>
        <v>該当無し</v>
      </c>
      <c r="C42" s="390" t="s">
        <v>512</v>
      </c>
      <c r="D42" s="162">
        <v>10</v>
      </c>
      <c r="E42" s="162">
        <v>10</v>
      </c>
      <c r="F42" s="162">
        <v>10</v>
      </c>
      <c r="G42" s="162">
        <v>10</v>
      </c>
      <c r="H42" s="162">
        <v>20</v>
      </c>
      <c r="I42">
        <v>20</v>
      </c>
      <c r="J42">
        <v>20</v>
      </c>
    </row>
    <row r="43" spans="1:26">
      <c r="A43" s="167" t="str">
        <f>IFERROR(IF(MATCH($B43,コマーシャル!B:B,0),"Y"),"-")</f>
        <v>Y</v>
      </c>
      <c r="B43" s="167" t="str">
        <f>IFERROR(VLOOKUP(C43,名称読みかえ!B:E,4,0),"該当無し")</f>
        <v>U7-265K</v>
      </c>
      <c r="C43" s="5" t="s">
        <v>513</v>
      </c>
      <c r="D43" s="162">
        <v>1</v>
      </c>
      <c r="E43" s="162">
        <v>0</v>
      </c>
      <c r="F43" s="162">
        <v>0</v>
      </c>
      <c r="G43" s="162">
        <v>0</v>
      </c>
      <c r="H43" s="162">
        <v>0</v>
      </c>
      <c r="I43">
        <v>0</v>
      </c>
      <c r="J43">
        <v>0</v>
      </c>
    </row>
    <row r="44" spans="1:26">
      <c r="A44" s="167" t="str">
        <f>IFERROR(IF(MATCH($B44,コマーシャル!B:B,0),"Y"),"-")</f>
        <v>Y</v>
      </c>
      <c r="B44" s="167" t="str">
        <f>IFERROR(VLOOKUP(C44,名称読みかえ!B:E,4,0),"該当無し")</f>
        <v>U7-265KF</v>
      </c>
      <c r="C44" s="1" t="s">
        <v>514</v>
      </c>
      <c r="D44" s="162">
        <v>10</v>
      </c>
      <c r="E44" s="162">
        <v>10</v>
      </c>
      <c r="F44" s="162">
        <v>10</v>
      </c>
      <c r="G44" s="162">
        <v>10</v>
      </c>
      <c r="H44" s="162">
        <v>20</v>
      </c>
      <c r="I44">
        <v>20</v>
      </c>
      <c r="J44">
        <v>20</v>
      </c>
    </row>
    <row r="45" spans="1:26">
      <c r="A45" s="167" t="str">
        <f>IFERROR(IF(MATCH($B45,コマーシャル!B:B,0),"Y"),"-")</f>
        <v>Y</v>
      </c>
      <c r="B45" s="167" t="str">
        <f>IFERROR(VLOOKUP(C45,名称読みかえ!B:E,4,0),"該当無し")</f>
        <v>U7-265</v>
      </c>
      <c r="C45" s="345">
        <v>265</v>
      </c>
      <c r="D45" s="427">
        <v>50</v>
      </c>
      <c r="E45" s="427">
        <v>50</v>
      </c>
      <c r="F45" s="427">
        <v>50</v>
      </c>
      <c r="G45" s="427">
        <v>50</v>
      </c>
      <c r="H45" s="427">
        <v>60</v>
      </c>
      <c r="I45">
        <v>60</v>
      </c>
      <c r="J45">
        <v>60</v>
      </c>
    </row>
    <row r="46" spans="1:26">
      <c r="A46" s="167" t="str">
        <f>IFERROR(IF(MATCH($B46,コマーシャル!B:B,0),"Y"),"-")</f>
        <v>Y</v>
      </c>
      <c r="B46" s="167" t="str">
        <f>IFERROR(VLOOKUP(C46,名称読みかえ!B:E,4,0),"該当無し")</f>
        <v>U7-265F</v>
      </c>
      <c r="C46" s="344" t="s">
        <v>515</v>
      </c>
      <c r="D46" s="162">
        <v>150</v>
      </c>
      <c r="E46" s="162">
        <v>150</v>
      </c>
      <c r="F46" s="162">
        <v>150</v>
      </c>
      <c r="G46" s="162">
        <v>150</v>
      </c>
      <c r="H46" s="162">
        <v>160</v>
      </c>
      <c r="I46">
        <v>160</v>
      </c>
      <c r="J46">
        <v>160</v>
      </c>
    </row>
    <row r="47" spans="1:26">
      <c r="A47" s="167" t="str">
        <f>IFERROR(IF(MATCH($B47,コマーシャル!B:B,0),"Y"),"-")</f>
        <v>Y</v>
      </c>
      <c r="B47" s="167" t="str">
        <f>IFERROR(VLOOKUP(C47,名称読みかえ!B:E,4,0),"該当無し")</f>
        <v>i7-14700F</v>
      </c>
      <c r="C47" s="344" t="s">
        <v>516</v>
      </c>
      <c r="D47" s="398">
        <v>10</v>
      </c>
      <c r="E47" s="398">
        <v>10</v>
      </c>
      <c r="F47" s="398">
        <v>10</v>
      </c>
      <c r="G47" s="398">
        <v>10</v>
      </c>
      <c r="H47" s="398">
        <v>10</v>
      </c>
      <c r="I47">
        <v>10</v>
      </c>
      <c r="J47">
        <v>10</v>
      </c>
    </row>
    <row r="48" spans="1:26">
      <c r="A48" s="167" t="str">
        <f>IFERROR(IF(MATCH($B48,コマーシャル!B:B,0),"Y"),"-")</f>
        <v>Y</v>
      </c>
      <c r="B48" s="167" t="str">
        <f>IFERROR(VLOOKUP(C48,名称読みかえ!B:E,4,0),"該当無し")</f>
        <v>i7-14700</v>
      </c>
      <c r="C48" s="344">
        <v>14700</v>
      </c>
      <c r="D48" s="398">
        <v>10</v>
      </c>
      <c r="E48" s="398">
        <v>10</v>
      </c>
      <c r="F48" s="398">
        <v>10</v>
      </c>
      <c r="G48" s="398">
        <v>10</v>
      </c>
      <c r="H48" s="398">
        <v>10</v>
      </c>
      <c r="I48">
        <v>10</v>
      </c>
      <c r="J48">
        <v>10</v>
      </c>
    </row>
    <row r="49" spans="1:10">
      <c r="A49" s="167" t="str">
        <f>IFERROR(IF(MATCH($B49,コマーシャル!B:B,0),"Y"),"-")</f>
        <v>Y</v>
      </c>
      <c r="B49" s="167" t="str">
        <f>IFERROR(VLOOKUP(C49,名称読みかえ!B:E,4,0),"該当無し")</f>
        <v>U7-265T</v>
      </c>
      <c r="C49" s="344" t="s">
        <v>517</v>
      </c>
      <c r="D49" s="398">
        <v>3</v>
      </c>
      <c r="E49" s="398">
        <v>3</v>
      </c>
      <c r="F49" s="398">
        <v>3</v>
      </c>
      <c r="G49" s="398">
        <v>3</v>
      </c>
      <c r="H49" s="398">
        <v>3</v>
      </c>
      <c r="I49">
        <v>3</v>
      </c>
      <c r="J49">
        <v>3</v>
      </c>
    </row>
    <row r="50" spans="1:10">
      <c r="A50" s="167" t="str">
        <f>IFERROR(IF(MATCH($B50,コマーシャル!B:B,0),"Y"),"-")</f>
        <v>Y</v>
      </c>
      <c r="B50" s="167" t="str">
        <f>IFERROR(VLOOKUP(C50,名称読みかえ!B:E,4,0),"該当無し")</f>
        <v>U5-235</v>
      </c>
      <c r="C50" s="344">
        <v>235</v>
      </c>
      <c r="D50" s="398">
        <v>5</v>
      </c>
      <c r="E50" s="398">
        <v>5</v>
      </c>
      <c r="F50" s="398">
        <v>5</v>
      </c>
      <c r="G50" s="398">
        <v>5</v>
      </c>
      <c r="H50" s="398">
        <v>5</v>
      </c>
      <c r="I50">
        <v>5</v>
      </c>
      <c r="J50">
        <v>5</v>
      </c>
    </row>
    <row r="51" spans="1:10">
      <c r="A51" s="167" t="str">
        <f>IFERROR(IF(MATCH($B51,コマーシャル!B:B,0),"Y"),"-")</f>
        <v>Y</v>
      </c>
      <c r="B51" s="167" t="str">
        <f>IFERROR(VLOOKUP(C51,名称読みかえ!B:E,4,0),"該当無し")</f>
        <v>U5-225</v>
      </c>
      <c r="C51" s="391">
        <v>225</v>
      </c>
      <c r="D51" s="398">
        <v>1200</v>
      </c>
      <c r="E51" s="398">
        <v>200</v>
      </c>
      <c r="F51" s="398">
        <v>200</v>
      </c>
      <c r="G51" s="398">
        <v>200</v>
      </c>
      <c r="H51" s="398">
        <v>210</v>
      </c>
      <c r="I51">
        <v>210</v>
      </c>
      <c r="J51">
        <v>210</v>
      </c>
    </row>
    <row r="52" spans="1:10">
      <c r="A52" s="167" t="str">
        <f>IFERROR(IF(MATCH($B52,コマーシャル!B:B,0),"Y"),"-")</f>
        <v>Y</v>
      </c>
      <c r="B52" s="167" t="str">
        <f>IFERROR(VLOOKUP(C52,名称読みかえ!B:E,4,0),"該当無し")</f>
        <v>U5-225F</v>
      </c>
      <c r="C52" s="391" t="s">
        <v>518</v>
      </c>
      <c r="D52" s="398">
        <v>30</v>
      </c>
      <c r="E52" s="398">
        <v>40</v>
      </c>
      <c r="F52" s="398">
        <v>30</v>
      </c>
      <c r="G52" s="398">
        <v>30</v>
      </c>
      <c r="H52" s="398">
        <v>40</v>
      </c>
      <c r="I52">
        <v>40</v>
      </c>
      <c r="J52">
        <v>40</v>
      </c>
    </row>
    <row r="53" spans="1:10">
      <c r="A53" s="167" t="str">
        <f>IFERROR(IF(MATCH($B53,コマーシャル!B:B,0),"Y"),"-")</f>
        <v>Y</v>
      </c>
      <c r="B53" s="167" t="str">
        <f>IFERROR(VLOOKUP(C53,名称読みかえ!B:E,4,0),"該当無し")</f>
        <v>i5-14400F</v>
      </c>
      <c r="C53" s="345" t="s">
        <v>519</v>
      </c>
      <c r="D53" s="423"/>
      <c r="E53" s="423"/>
      <c r="F53" s="423"/>
      <c r="G53" s="423"/>
      <c r="H53" s="423"/>
    </row>
    <row r="54" spans="1:10">
      <c r="A54" s="167" t="str">
        <f>IFERROR(IF(MATCH($B54,コマーシャル!B:B,0),"Y"),"-")</f>
        <v>Y</v>
      </c>
      <c r="B54" s="167" t="str">
        <f>IFERROR(VLOOKUP(C54,名称読みかえ!B:E,4,0),"該当無し")</f>
        <v>i5-14400</v>
      </c>
      <c r="C54" s="346">
        <v>14400</v>
      </c>
      <c r="D54" s="423">
        <v>115</v>
      </c>
      <c r="E54" s="423"/>
      <c r="F54" s="423"/>
      <c r="G54" s="423"/>
      <c r="H54" s="423"/>
    </row>
    <row r="55" spans="1:10">
      <c r="A55" s="167" t="str">
        <f>IFERROR(IF(MATCH($B55,コマーシャル!B:B,0),"Y"),"-")</f>
        <v>Y</v>
      </c>
      <c r="B55" s="167" t="str">
        <f>IFERROR(VLOOKUP(C55,名称読みかえ!B:E,4,0),"該当無し")</f>
        <v>i5-12400</v>
      </c>
      <c r="C55" s="345">
        <v>12400</v>
      </c>
      <c r="D55" s="398"/>
      <c r="E55" s="398"/>
      <c r="F55" s="398"/>
      <c r="G55" s="398"/>
      <c r="H55" s="398"/>
    </row>
    <row r="56" spans="1:10">
      <c r="A56" s="167" t="str">
        <f>IFERROR(IF(MATCH($B56,コマーシャル!B:B,0),"Y"),"-")</f>
        <v>Y</v>
      </c>
      <c r="B56" s="167" t="str">
        <f>IFERROR(VLOOKUP(C56,名称読みかえ!B:E,4,0),"該当無し")</f>
        <v>i3-14100</v>
      </c>
      <c r="C56" s="345">
        <v>14100</v>
      </c>
      <c r="D56" s="398"/>
      <c r="E56" s="398"/>
      <c r="F56" s="398"/>
      <c r="G56" s="398"/>
      <c r="H56" s="398"/>
    </row>
    <row r="57" spans="1:10">
      <c r="A57" s="167" t="str">
        <f>IFERROR(IF(MATCH($B57,コマーシャル!B:B,0),"Y"),"-")</f>
        <v>Y</v>
      </c>
      <c r="B57" s="167" t="str">
        <f>IFERROR(VLOOKUP(C57,名称読みかえ!B:E,4,0),"該当無し")</f>
        <v>CE-G6900</v>
      </c>
      <c r="C57" s="391" t="s">
        <v>520</v>
      </c>
      <c r="D57" s="162">
        <v>0</v>
      </c>
      <c r="E57" s="162">
        <v>0</v>
      </c>
      <c r="F57" s="162">
        <v>0</v>
      </c>
      <c r="G57" s="162">
        <v>0</v>
      </c>
      <c r="H57" s="162">
        <v>0</v>
      </c>
      <c r="I57">
        <v>0</v>
      </c>
      <c r="J57">
        <v>0</v>
      </c>
    </row>
    <row r="58" spans="1:10">
      <c r="A58" s="167" t="str">
        <f>IFERROR(IF(MATCH($B58,コマーシャル!B:B,0),"Y"),"-")</f>
        <v>-</v>
      </c>
      <c r="B58" s="167" t="str">
        <f>IFERROR(VLOOKUP(C58,名称読みかえ!B:E,4,0),"該当無し")</f>
        <v>該当無し</v>
      </c>
      <c r="C58" s="391" t="s">
        <v>510</v>
      </c>
      <c r="D58" s="457">
        <v>1664</v>
      </c>
      <c r="E58" s="162">
        <v>558</v>
      </c>
      <c r="F58" s="162">
        <v>548</v>
      </c>
      <c r="G58" s="162">
        <v>548</v>
      </c>
      <c r="H58" s="162">
        <v>628</v>
      </c>
      <c r="I58">
        <v>628</v>
      </c>
      <c r="J58">
        <v>628</v>
      </c>
    </row>
    <row r="59" spans="1:10">
      <c r="A59" s="167" t="str">
        <f>IFERROR(IF(MATCH($B59,コマーシャル!B:B,0),"Y"),"-")</f>
        <v>-</v>
      </c>
      <c r="B59" s="167" t="str">
        <f>IFERROR(VLOOKUP(C59,名称読みかえ!B:E,4,0),"該当無し")</f>
        <v>該当無し</v>
      </c>
      <c r="C59" s="391"/>
      <c r="D59" s="423"/>
      <c r="E59" s="423"/>
      <c r="F59" s="423"/>
      <c r="G59" s="423"/>
      <c r="H59" s="423"/>
    </row>
    <row r="60" spans="1:10">
      <c r="A60" s="167" t="str">
        <f>IFERROR(IF(MATCH($B60,コマーシャル!B:B,0),"Y"),"-")</f>
        <v>-</v>
      </c>
      <c r="B60" s="167" t="str">
        <f>IFERROR(VLOOKUP(C60,名称読みかえ!B:E,4,0),"該当無し")</f>
        <v>該当無し</v>
      </c>
      <c r="C60" s="8" t="s">
        <v>521</v>
      </c>
      <c r="D60" s="162">
        <v>3</v>
      </c>
      <c r="E60" s="162">
        <v>3</v>
      </c>
      <c r="F60" s="162">
        <v>3</v>
      </c>
      <c r="G60" s="162">
        <v>3</v>
      </c>
      <c r="H60" s="162">
        <v>3</v>
      </c>
      <c r="I60">
        <v>3</v>
      </c>
      <c r="J60">
        <v>3</v>
      </c>
    </row>
    <row r="61" spans="1:10" ht="19.5" thickBot="1">
      <c r="A61" s="167" t="str">
        <f>IFERROR(IF(MATCH($B61,コマーシャル!B:B,0),"Y"),"-")</f>
        <v>Y</v>
      </c>
      <c r="B61" s="167" t="str">
        <f>IFERROR(VLOOKUP(C61,名称読みかえ!B:E,4,0),"該当無し")</f>
        <v>R9-9950X3D</v>
      </c>
      <c r="C61" s="83" t="s">
        <v>522</v>
      </c>
      <c r="D61" s="423">
        <v>5</v>
      </c>
      <c r="E61" s="423">
        <v>5</v>
      </c>
      <c r="F61" s="423">
        <v>5</v>
      </c>
      <c r="G61" s="423">
        <v>5</v>
      </c>
      <c r="H61" s="423">
        <v>10</v>
      </c>
      <c r="I61" s="434">
        <v>10</v>
      </c>
      <c r="J61">
        <v>10</v>
      </c>
    </row>
    <row r="62" spans="1:10" ht="19.5" thickTop="1">
      <c r="A62" s="167" t="str">
        <f>IFERROR(IF(MATCH($B62,コマーシャル!B:B,0),"Y"),"-")</f>
        <v>Y</v>
      </c>
      <c r="B62" s="167" t="str">
        <f>IFERROR(VLOOKUP(C62,名称読みかえ!B:E,4,0),"該当無し")</f>
        <v>R9-9950X</v>
      </c>
      <c r="C62" s="5" t="s">
        <v>523</v>
      </c>
      <c r="D62" s="423">
        <v>0</v>
      </c>
      <c r="E62" s="423">
        <v>0</v>
      </c>
      <c r="F62" s="423">
        <v>0</v>
      </c>
      <c r="G62" s="423">
        <v>0</v>
      </c>
      <c r="H62" s="423">
        <v>0</v>
      </c>
      <c r="I62">
        <v>0</v>
      </c>
      <c r="J62">
        <v>0</v>
      </c>
    </row>
    <row r="63" spans="1:10">
      <c r="A63" s="167" t="str">
        <f>IFERROR(IF(MATCH($B63,コマーシャル!B:B,0),"Y"),"-")</f>
        <v>Y</v>
      </c>
      <c r="B63" s="167" t="str">
        <f>IFERROR(VLOOKUP(C63,名称読みかえ!B:E,4,0),"該当無し")</f>
        <v>R9-9900X3D</v>
      </c>
      <c r="C63" s="1" t="s">
        <v>524</v>
      </c>
      <c r="D63" s="162">
        <v>5</v>
      </c>
      <c r="E63" s="162">
        <v>5</v>
      </c>
      <c r="F63" s="162">
        <v>5</v>
      </c>
      <c r="G63" s="162">
        <v>5</v>
      </c>
      <c r="H63" s="162">
        <v>10</v>
      </c>
      <c r="I63">
        <v>10</v>
      </c>
      <c r="J63">
        <v>10</v>
      </c>
    </row>
    <row r="64" spans="1:10">
      <c r="A64" s="167" t="str">
        <f>IFERROR(IF(MATCH($B64,コマーシャル!B:B,0),"Y"),"-")</f>
        <v>Y</v>
      </c>
      <c r="B64" s="167" t="str">
        <f>IFERROR(VLOOKUP(C64,名称読みかえ!B:E,4,0),"該当無し")</f>
        <v>R9-9900X</v>
      </c>
      <c r="C64" s="8" t="s">
        <v>525</v>
      </c>
      <c r="D64" s="399">
        <v>0</v>
      </c>
      <c r="E64" s="399">
        <v>0</v>
      </c>
      <c r="F64" s="399">
        <v>0</v>
      </c>
      <c r="G64" s="399">
        <v>0</v>
      </c>
      <c r="H64" s="399">
        <v>0</v>
      </c>
      <c r="I64">
        <v>0</v>
      </c>
      <c r="J64">
        <v>0</v>
      </c>
    </row>
    <row r="65" spans="1:10">
      <c r="A65" s="167" t="str">
        <f>IFERROR(IF(MATCH($B65,コマーシャル!B:B,0),"Y"),"-")</f>
        <v>Y</v>
      </c>
      <c r="B65" s="167" t="str">
        <f>IFERROR(VLOOKUP(C65,名称読みかえ!B:E,4,0),"該当無し")</f>
        <v>R7-9800X3D</v>
      </c>
      <c r="C65" s="8" t="s">
        <v>526</v>
      </c>
      <c r="D65" s="162">
        <v>10</v>
      </c>
      <c r="E65" s="162">
        <v>10</v>
      </c>
      <c r="F65" s="162">
        <v>10</v>
      </c>
      <c r="G65" s="162">
        <v>10</v>
      </c>
      <c r="H65" s="162">
        <v>15</v>
      </c>
      <c r="I65">
        <v>15</v>
      </c>
      <c r="J65">
        <v>15</v>
      </c>
    </row>
    <row r="66" spans="1:10">
      <c r="A66" s="167" t="str">
        <f>IFERROR(IF(MATCH($B66,コマーシャル!B:B,0),"Y"),"-")</f>
        <v>Y</v>
      </c>
      <c r="B66" s="167" t="str">
        <f>IFERROR(VLOOKUP(C66,名称読みかえ!B:E,4,0),"該当無し")</f>
        <v>R7-9700X</v>
      </c>
      <c r="C66" s="8" t="s">
        <v>527</v>
      </c>
      <c r="D66" s="162">
        <v>5</v>
      </c>
      <c r="E66" s="162">
        <v>5</v>
      </c>
      <c r="F66" s="162">
        <v>5</v>
      </c>
      <c r="G66" s="162">
        <v>5</v>
      </c>
      <c r="H66" s="162">
        <v>10</v>
      </c>
      <c r="I66">
        <v>10</v>
      </c>
      <c r="J66">
        <v>10</v>
      </c>
    </row>
    <row r="67" spans="1:10">
      <c r="A67" s="167" t="str">
        <f>IFERROR(IF(MATCH($B67,コマーシャル!B:B,0),"Y"),"-")</f>
        <v>Y</v>
      </c>
      <c r="B67" s="167" t="str">
        <f>IFERROR(VLOOKUP(C67,名称読みかえ!B:E,4,0),"該当無し")</f>
        <v>R7-7800X3D</v>
      </c>
      <c r="C67" s="8" t="s">
        <v>528</v>
      </c>
      <c r="D67" s="162">
        <v>25</v>
      </c>
      <c r="E67" s="162">
        <v>25</v>
      </c>
      <c r="F67" s="162">
        <v>25</v>
      </c>
      <c r="G67" s="162">
        <v>5</v>
      </c>
      <c r="H67" s="162">
        <v>10</v>
      </c>
      <c r="I67">
        <v>10</v>
      </c>
      <c r="J67">
        <v>10</v>
      </c>
    </row>
    <row r="68" spans="1:10">
      <c r="A68" s="167" t="str">
        <f>IFERROR(IF(MATCH($B68,コマーシャル!B:B,0),"Y"),"-")</f>
        <v>Y</v>
      </c>
      <c r="B68" s="167" t="str">
        <f>IFERROR(VLOOKUP(C68,名称読みかえ!B:E,4,0),"該当無し")</f>
        <v>R7-7700</v>
      </c>
      <c r="C68" s="8">
        <v>7700</v>
      </c>
      <c r="D68" s="162">
        <v>60</v>
      </c>
      <c r="E68" s="162">
        <v>60</v>
      </c>
      <c r="F68" s="162">
        <v>60</v>
      </c>
      <c r="G68" s="162">
        <v>40</v>
      </c>
      <c r="H68" s="162">
        <v>50</v>
      </c>
      <c r="I68">
        <v>50</v>
      </c>
      <c r="J68">
        <v>50</v>
      </c>
    </row>
    <row r="69" spans="1:10">
      <c r="A69" s="167" t="str">
        <f>IFERROR(IF(MATCH($B69,コマーシャル!B:B,0),"Y"),"-")</f>
        <v>Y</v>
      </c>
      <c r="B69" s="167" t="str">
        <f>IFERROR(VLOOKUP(C69,名称読みかえ!B:E,4,0),"該当無し")</f>
        <v>R5-7500F</v>
      </c>
      <c r="C69" s="8" t="s">
        <v>529</v>
      </c>
      <c r="D69" s="162">
        <v>5</v>
      </c>
      <c r="E69" s="162">
        <v>5</v>
      </c>
      <c r="F69" s="162">
        <v>5</v>
      </c>
      <c r="G69" s="162">
        <v>5</v>
      </c>
      <c r="H69" s="162">
        <v>10</v>
      </c>
      <c r="I69">
        <v>10</v>
      </c>
      <c r="J69">
        <v>10</v>
      </c>
    </row>
    <row r="70" spans="1:10">
      <c r="A70" s="167" t="str">
        <f>IFERROR(IF(MATCH($B70,コマーシャル!B:B,0),"Y"),"-")</f>
        <v>-</v>
      </c>
      <c r="B70" s="167" t="str">
        <f>IFERROR(VLOOKUP(C70,名称読みかえ!B:E,4,0),"該当無し")</f>
        <v>R7-5700X3D</v>
      </c>
      <c r="C70" s="8" t="s">
        <v>530</v>
      </c>
      <c r="D70" s="428">
        <v>0</v>
      </c>
      <c r="E70" s="428">
        <v>0</v>
      </c>
      <c r="F70" s="428">
        <v>0</v>
      </c>
      <c r="G70" s="428">
        <v>0</v>
      </c>
      <c r="H70" s="428">
        <v>0</v>
      </c>
      <c r="I70">
        <v>0</v>
      </c>
      <c r="J70">
        <v>0</v>
      </c>
    </row>
    <row r="71" spans="1:10">
      <c r="A71" s="167" t="str">
        <f>IFERROR(IF(MATCH($B71,コマーシャル!B:B,0),"Y"),"-")</f>
        <v>Y</v>
      </c>
      <c r="B71" s="167" t="str">
        <f>IFERROR(VLOOKUP(C71,名称読みかえ!B:E,4,0),"該当無し")</f>
        <v>R7-5700X</v>
      </c>
      <c r="C71" s="8" t="s">
        <v>531</v>
      </c>
      <c r="D71" s="162">
        <v>20</v>
      </c>
      <c r="E71" s="162">
        <v>20</v>
      </c>
      <c r="F71" s="162">
        <v>20</v>
      </c>
      <c r="G71" s="162">
        <v>20</v>
      </c>
      <c r="H71" s="162">
        <v>30</v>
      </c>
      <c r="I71">
        <v>30</v>
      </c>
      <c r="J71">
        <v>30</v>
      </c>
    </row>
    <row r="72" spans="1:10">
      <c r="A72" s="167" t="str">
        <f>IFERROR(IF(MATCH($B72,コマーシャル!B:B,0),"Y"),"-")</f>
        <v>Y</v>
      </c>
      <c r="B72" s="167" t="str">
        <f>IFERROR(VLOOKUP(C72,名称読みかえ!B:E,4,0),"該当無し")</f>
        <v>R5-4500</v>
      </c>
      <c r="C72" s="8">
        <v>4500</v>
      </c>
      <c r="D72" s="162">
        <v>5</v>
      </c>
      <c r="E72" s="162">
        <v>5</v>
      </c>
      <c r="F72" s="162">
        <v>5</v>
      </c>
      <c r="G72" s="162">
        <v>5</v>
      </c>
      <c r="H72" s="162">
        <v>10</v>
      </c>
      <c r="I72">
        <v>10</v>
      </c>
      <c r="J72">
        <v>10</v>
      </c>
    </row>
    <row r="73" spans="1:10">
      <c r="A73" s="167" t="str">
        <f>IFERROR(IF(MATCH($B73,コマーシャル!B:B,0),"Y"),"-")</f>
        <v>Y</v>
      </c>
      <c r="B73" s="167" t="str">
        <f>IFERROR(VLOOKUP(C73,名称読みかえ!B:E,4,0),"該当無し")</f>
        <v>R7-8700G</v>
      </c>
      <c r="C73" s="8" t="s">
        <v>532</v>
      </c>
      <c r="D73" s="401">
        <v>0</v>
      </c>
      <c r="E73" s="401">
        <v>0</v>
      </c>
      <c r="F73" s="401">
        <v>0</v>
      </c>
      <c r="G73" s="401">
        <v>0</v>
      </c>
      <c r="H73" s="401">
        <v>0</v>
      </c>
      <c r="I73">
        <v>0</v>
      </c>
      <c r="J73">
        <v>0</v>
      </c>
    </row>
    <row r="74" spans="1:10">
      <c r="A74" s="167" t="str">
        <f>IFERROR(IF(MATCH($B74,コマーシャル!B:B,0),"Y"),"-")</f>
        <v>Y</v>
      </c>
      <c r="B74" s="167" t="str">
        <f>IFERROR(VLOOKUP(C74,名称読みかえ!B:E,4,0),"該当無し")</f>
        <v>R5-8600G</v>
      </c>
      <c r="C74" s="8" t="s">
        <v>533</v>
      </c>
      <c r="D74" s="401">
        <v>0</v>
      </c>
      <c r="E74" s="401">
        <v>0</v>
      </c>
      <c r="F74" s="401">
        <v>0</v>
      </c>
      <c r="G74" s="401">
        <v>0</v>
      </c>
      <c r="H74" s="401">
        <v>0</v>
      </c>
      <c r="I74">
        <v>0</v>
      </c>
      <c r="J74">
        <v>0</v>
      </c>
    </row>
    <row r="75" spans="1:10">
      <c r="A75" s="167" t="str">
        <f>IFERROR(IF(MATCH($B75,コマーシャル!B:B,0),"Y"),"-")</f>
        <v>Y</v>
      </c>
      <c r="B75" s="167" t="str">
        <f>IFERROR(VLOOKUP(C75,名称読みかえ!B:E,4,0),"該当無し")</f>
        <v>R5-8500G</v>
      </c>
      <c r="C75" s="8" t="s">
        <v>534</v>
      </c>
      <c r="D75" s="401">
        <v>0</v>
      </c>
      <c r="E75" s="401">
        <v>0</v>
      </c>
      <c r="F75" s="401">
        <v>0</v>
      </c>
      <c r="G75" s="401">
        <v>0</v>
      </c>
      <c r="H75" s="401">
        <v>0</v>
      </c>
      <c r="I75">
        <v>0</v>
      </c>
      <c r="J75">
        <v>0</v>
      </c>
    </row>
    <row r="76" spans="1:10">
      <c r="A76" s="167" t="str">
        <f>IFERROR(IF(MATCH($B76,コマーシャル!B:B,0),"Y"),"-")</f>
        <v>Y</v>
      </c>
      <c r="B76" s="167" t="str">
        <f>IFERROR(VLOOKUP(C76,名称読みかえ!B:E,4,0),"該当無し")</f>
        <v>R3-4300G</v>
      </c>
      <c r="C76" s="5" t="s">
        <v>535</v>
      </c>
      <c r="D76" s="162">
        <v>0</v>
      </c>
      <c r="E76" s="162">
        <v>0</v>
      </c>
      <c r="F76" s="162">
        <v>0</v>
      </c>
      <c r="G76" s="162">
        <v>0</v>
      </c>
      <c r="H76" s="162">
        <v>0</v>
      </c>
      <c r="I76">
        <v>0</v>
      </c>
      <c r="J76">
        <v>0</v>
      </c>
    </row>
    <row r="77" spans="1:10">
      <c r="A77" s="167" t="str">
        <f>IFERROR(IF(MATCH($B77,コマーシャル!B:B,0),"Y"),"-")</f>
        <v>-</v>
      </c>
      <c r="B77" s="167" t="str">
        <f>IFERROR(VLOOKUP(C77,名称読みかえ!B:E,4,0),"該当無し")</f>
        <v>R5-5500GT</v>
      </c>
      <c r="C77" s="5" t="s">
        <v>536</v>
      </c>
      <c r="D77" s="162">
        <v>30</v>
      </c>
      <c r="E77" s="162">
        <v>30</v>
      </c>
      <c r="F77" s="162">
        <v>30</v>
      </c>
      <c r="G77" s="162">
        <v>30</v>
      </c>
      <c r="H77" s="162">
        <v>40</v>
      </c>
      <c r="I77">
        <v>40</v>
      </c>
      <c r="J77">
        <v>40</v>
      </c>
    </row>
    <row r="78" spans="1:10">
      <c r="A78" s="167" t="str">
        <f>IFERROR(IF(MATCH($B78,コマーシャル!B:B,0),"Y"),"-")</f>
        <v>-</v>
      </c>
      <c r="B78" s="167" t="str">
        <f>IFERROR(VLOOKUP(C78,名称読みかえ!B:E,4,0),"該当無し")</f>
        <v>該当無し</v>
      </c>
      <c r="C78" s="5" t="s">
        <v>510</v>
      </c>
      <c r="D78" s="428">
        <v>173</v>
      </c>
      <c r="E78" s="428">
        <v>173</v>
      </c>
      <c r="F78" s="428">
        <v>173</v>
      </c>
      <c r="G78" s="428">
        <v>133</v>
      </c>
      <c r="H78" s="428">
        <v>198</v>
      </c>
      <c r="I78">
        <v>198</v>
      </c>
      <c r="J78">
        <v>198</v>
      </c>
    </row>
    <row r="79" spans="1:10">
      <c r="A79" s="167" t="str">
        <f>IFERROR(IF(MATCH($B79,コマーシャル!B:B,0),"Y"),"-")</f>
        <v>-</v>
      </c>
      <c r="B79" s="167" t="str">
        <f>IFERROR(VLOOKUP(C79,名称読みかえ!B:E,4,0),"該当無し")</f>
        <v>該当無し</v>
      </c>
      <c r="C79" s="5"/>
      <c r="D79" s="428"/>
      <c r="E79" s="428"/>
      <c r="F79" s="428"/>
      <c r="G79" s="428"/>
      <c r="H79" s="428"/>
    </row>
    <row r="80" spans="1:10">
      <c r="A80" s="167" t="str">
        <f>IFERROR(IF(MATCH($B80,コマーシャル!B:B,0),"Y"),"-")</f>
        <v>Y</v>
      </c>
      <c r="B80" s="167" t="str">
        <f>IFERROR(VLOOKUP(C80,名称読みかえ!B:E,4,0),"該当無し")</f>
        <v>MSI Z890</v>
      </c>
      <c r="C80" s="5" t="s">
        <v>537</v>
      </c>
      <c r="D80" s="428">
        <v>64</v>
      </c>
      <c r="E80" s="428">
        <v>63</v>
      </c>
      <c r="F80" s="428">
        <v>63</v>
      </c>
      <c r="G80" s="428">
        <v>63</v>
      </c>
      <c r="H80" s="428">
        <v>72</v>
      </c>
      <c r="I80">
        <v>72</v>
      </c>
      <c r="J80">
        <v>72</v>
      </c>
    </row>
    <row r="81" spans="1:10">
      <c r="A81" s="167" t="str">
        <f>IFERROR(IF(MATCH($B81,コマーシャル!B:B,0),"Y"),"-")</f>
        <v>-</v>
      </c>
      <c r="B81" s="167" t="str">
        <f>IFERROR(VLOOKUP(C81,名称読みかえ!B:E,4,0),"該当無し")</f>
        <v>ASR Z890LiveMixer</v>
      </c>
      <c r="C81" s="5" t="s">
        <v>538</v>
      </c>
      <c r="D81" s="162"/>
      <c r="E81" s="162"/>
      <c r="F81" s="162"/>
      <c r="G81" s="162"/>
      <c r="H81" s="162"/>
    </row>
    <row r="82" spans="1:10">
      <c r="A82" s="167" t="str">
        <f>IFERROR(IF(MATCH($B82,コマーシャル!B:B,0),"Y"),"-")</f>
        <v>Y</v>
      </c>
      <c r="B82" s="167" t="str">
        <f>IFERROR(VLOOKUP(C82,名称読みかえ!B:E,4,0),"該当無し")</f>
        <v>ASUS Z890ProArt</v>
      </c>
      <c r="C82" s="1" t="s">
        <v>539</v>
      </c>
      <c r="D82" s="162">
        <v>17</v>
      </c>
      <c r="E82" s="162">
        <v>17</v>
      </c>
      <c r="F82" s="162">
        <v>17</v>
      </c>
      <c r="G82" s="162">
        <v>7</v>
      </c>
      <c r="H82" s="162">
        <v>8</v>
      </c>
      <c r="I82">
        <v>8</v>
      </c>
      <c r="J82">
        <v>8</v>
      </c>
    </row>
    <row r="83" spans="1:10">
      <c r="A83" s="167" t="str">
        <f>IFERROR(IF(MATCH($B83,コマーシャル!B:B,0),"Y"),"-")</f>
        <v>-</v>
      </c>
      <c r="B83" s="167" t="str">
        <f>IFERROR(VLOOKUP(C83,名称読みかえ!B:E,4,0),"該当無し")</f>
        <v>Z890M</v>
      </c>
      <c r="C83" s="8" t="s">
        <v>540</v>
      </c>
      <c r="D83" s="399"/>
      <c r="E83" s="399"/>
      <c r="F83" s="399"/>
      <c r="G83" s="399"/>
      <c r="H83" s="399"/>
    </row>
    <row r="84" spans="1:10">
      <c r="A84" s="167" t="str">
        <f>IFERROR(IF(MATCH($B84,コマーシャル!B:B,0),"Y"),"-")</f>
        <v>Y</v>
      </c>
      <c r="B84" s="167" t="str">
        <f>IFERROR(VLOOKUP(C84,名称読みかえ!B:E,4,0),"該当無し")</f>
        <v>ASR B860</v>
      </c>
      <c r="C84" s="8" t="s">
        <v>541</v>
      </c>
      <c r="D84" s="162">
        <v>120</v>
      </c>
      <c r="E84" s="162">
        <v>120</v>
      </c>
      <c r="F84" s="162">
        <v>120</v>
      </c>
      <c r="G84" s="162">
        <v>130</v>
      </c>
      <c r="H84" s="162">
        <v>130</v>
      </c>
      <c r="I84">
        <v>130</v>
      </c>
      <c r="J84">
        <v>130</v>
      </c>
    </row>
    <row r="85" spans="1:10">
      <c r="A85" s="167" t="str">
        <f>IFERROR(IF(MATCH($B85,コマーシャル!B:B,0),"Y"),"-")</f>
        <v>Y</v>
      </c>
      <c r="B85" s="167" t="str">
        <f>IFERROR(VLOOKUP(C85,名称読みかえ!B:E,4,0),"該当無し")</f>
        <v>ASUS B860M</v>
      </c>
      <c r="C85" s="8" t="s">
        <v>542</v>
      </c>
      <c r="D85" s="398">
        <v>1313</v>
      </c>
      <c r="E85" s="398">
        <v>298</v>
      </c>
      <c r="F85" s="398">
        <v>288</v>
      </c>
      <c r="G85" s="398">
        <v>288</v>
      </c>
      <c r="H85" s="398">
        <v>348</v>
      </c>
      <c r="I85">
        <v>348</v>
      </c>
      <c r="J85">
        <v>348</v>
      </c>
    </row>
    <row r="86" spans="1:10">
      <c r="A86" s="167" t="str">
        <f>IFERROR(IF(MATCH($B86,コマーシャル!B:B,0),"Y"),"-")</f>
        <v>Y</v>
      </c>
      <c r="B86" s="167" t="str">
        <f>IFERROR(VLOOKUP(C86,名称読みかえ!B:E,4,0),"該当無し")</f>
        <v>B860M LiveMixer</v>
      </c>
      <c r="C86" s="8" t="s">
        <v>543</v>
      </c>
      <c r="D86" s="398">
        <v>50</v>
      </c>
      <c r="E86" s="398">
        <v>50</v>
      </c>
      <c r="F86" s="398">
        <v>50</v>
      </c>
      <c r="G86" s="398">
        <v>50</v>
      </c>
      <c r="H86" s="398">
        <v>60</v>
      </c>
      <c r="I86">
        <v>60</v>
      </c>
      <c r="J86">
        <v>60</v>
      </c>
    </row>
    <row r="87" spans="1:10">
      <c r="A87" s="167" t="str">
        <f>IFERROR(IF(MATCH($B87,コマーシャル!B:B,0),"Y"),"-")</f>
        <v>Y</v>
      </c>
      <c r="B87" s="167" t="str">
        <f>IFERROR(VLOOKUP(C87,名称読みかえ!B:E,4,0),"該当無し")</f>
        <v>ASR B760TW D5</v>
      </c>
      <c r="C87" s="8" t="s">
        <v>544</v>
      </c>
      <c r="D87" s="398"/>
      <c r="E87" s="398"/>
      <c r="F87" s="398"/>
      <c r="G87" s="398"/>
      <c r="H87" s="398"/>
    </row>
    <row r="88" spans="1:10">
      <c r="A88" s="167" t="str">
        <f>IFERROR(IF(MATCH($B88,コマーシャル!B:B,0),"Y"),"-")</f>
        <v>-</v>
      </c>
      <c r="B88" s="167" t="str">
        <f>IFERROR(VLOOKUP(C88,名称読みかえ!B:E,4,0),"該当無し")</f>
        <v>該当無し</v>
      </c>
      <c r="C88" s="8" t="s">
        <v>545</v>
      </c>
      <c r="D88" s="398">
        <v>35</v>
      </c>
      <c r="E88" s="398">
        <v>10</v>
      </c>
      <c r="F88" s="398">
        <v>10</v>
      </c>
      <c r="G88" s="398">
        <v>10</v>
      </c>
      <c r="H88" s="398">
        <v>10</v>
      </c>
      <c r="I88">
        <v>10</v>
      </c>
      <c r="J88">
        <v>10</v>
      </c>
    </row>
    <row r="89" spans="1:10">
      <c r="A89" s="167" t="str">
        <f>IFERROR(IF(MATCH($B89,コマーシャル!B:B,0),"Y"),"-")</f>
        <v>Y</v>
      </c>
      <c r="B89" s="167" t="str">
        <f>IFERROR(VLOOKUP(C89,名称読みかえ!B:E,4,0),"該当無し")</f>
        <v>MSI H610 D5</v>
      </c>
      <c r="C89" s="391" t="s">
        <v>546</v>
      </c>
      <c r="D89" s="398">
        <v>10</v>
      </c>
      <c r="E89" s="398">
        <v>10</v>
      </c>
      <c r="F89" s="398">
        <v>10</v>
      </c>
      <c r="G89" s="398">
        <v>10</v>
      </c>
      <c r="H89" s="398">
        <v>10</v>
      </c>
      <c r="I89">
        <v>10</v>
      </c>
      <c r="J89">
        <v>10</v>
      </c>
    </row>
    <row r="90" spans="1:10">
      <c r="A90" s="167" t="str">
        <f>IFERROR(IF(MATCH($B90,コマーシャル!B:B,0),"Y"),"-")</f>
        <v>Y</v>
      </c>
      <c r="B90" s="167" t="str">
        <f>IFERROR(VLOOKUP(C90,名称読みかえ!B:E,4,0),"該当無し")</f>
        <v>X870EProArt</v>
      </c>
      <c r="C90" s="391" t="s">
        <v>547</v>
      </c>
      <c r="D90" s="398">
        <v>10</v>
      </c>
      <c r="E90" s="398">
        <v>10</v>
      </c>
      <c r="F90" s="398">
        <v>10</v>
      </c>
      <c r="G90" s="398">
        <v>10</v>
      </c>
      <c r="H90" s="398">
        <v>10</v>
      </c>
      <c r="I90">
        <v>10</v>
      </c>
      <c r="J90">
        <v>10</v>
      </c>
    </row>
    <row r="91" spans="1:10">
      <c r="A91" s="167" t="str">
        <f>IFERROR(IF(MATCH($B91,コマーシャル!B:B,0),"Y"),"-")</f>
        <v>Y</v>
      </c>
      <c r="B91" s="167" t="str">
        <f>IFERROR(VLOOKUP(C91,名称読みかえ!B:E,4,0),"該当無し")</f>
        <v>ASR X870E</v>
      </c>
      <c r="C91" s="391" t="s">
        <v>548</v>
      </c>
      <c r="D91" s="400">
        <v>3</v>
      </c>
      <c r="E91" s="400">
        <v>3</v>
      </c>
      <c r="F91" s="400">
        <v>3</v>
      </c>
      <c r="G91" s="400">
        <v>3</v>
      </c>
      <c r="H91" s="400">
        <v>8</v>
      </c>
      <c r="I91">
        <v>8</v>
      </c>
      <c r="J91">
        <v>8</v>
      </c>
    </row>
    <row r="92" spans="1:10">
      <c r="A92" s="167" t="str">
        <f>IFERROR(IF(MATCH($B92,コマーシャル!B:B,0),"Y"),"-")</f>
        <v>Y</v>
      </c>
      <c r="B92" s="167" t="str">
        <f>IFERROR(VLOOKUP(C92,名称読みかえ!B:E,4,0),"該当無し")</f>
        <v>ASR B850</v>
      </c>
      <c r="C92" s="391" t="s">
        <v>549</v>
      </c>
      <c r="D92" s="162">
        <v>40</v>
      </c>
      <c r="E92" s="162">
        <v>40</v>
      </c>
      <c r="F92" s="162">
        <v>40</v>
      </c>
      <c r="G92" s="162">
        <v>20</v>
      </c>
      <c r="H92" s="162">
        <v>50</v>
      </c>
      <c r="I92">
        <v>50</v>
      </c>
      <c r="J92">
        <v>50</v>
      </c>
    </row>
    <row r="93" spans="1:10">
      <c r="A93" s="167" t="str">
        <f>IFERROR(IF(MATCH($B93,コマーシャル!B:B,0),"Y"),"-")</f>
        <v>Y</v>
      </c>
      <c r="B93" s="167" t="str">
        <f>IFERROR(VLOOKUP(C93,名称読みかえ!B:E,4,0),"該当無し")</f>
        <v>ASR B850 WH</v>
      </c>
      <c r="C93" s="343" t="s">
        <v>550</v>
      </c>
      <c r="D93" s="162">
        <v>0</v>
      </c>
      <c r="E93" s="162">
        <v>0</v>
      </c>
      <c r="F93" s="162">
        <v>0</v>
      </c>
      <c r="G93" s="162">
        <v>0</v>
      </c>
      <c r="H93" s="162">
        <v>0</v>
      </c>
      <c r="I93">
        <v>0</v>
      </c>
      <c r="J93">
        <v>0</v>
      </c>
    </row>
    <row r="94" spans="1:10">
      <c r="A94" s="167" t="str">
        <f>IFERROR(IF(MATCH($B94,コマーシャル!B:B,0),"Y"),"-")</f>
        <v>Y</v>
      </c>
      <c r="B94" s="167" t="str">
        <f>IFERROR(VLOOKUP(C94,名称読みかえ!B:E,4,0),"該当無し")</f>
        <v>ASR B650</v>
      </c>
      <c r="C94" s="343" t="s">
        <v>551</v>
      </c>
      <c r="D94" s="162"/>
      <c r="E94" s="162"/>
      <c r="F94" s="162"/>
      <c r="G94" s="162"/>
      <c r="H94" s="162"/>
    </row>
    <row r="95" spans="1:10">
      <c r="A95" s="167" t="str">
        <f>IFERROR(IF(MATCH($B95,コマーシャル!B:B,0),"Y"),"-")</f>
        <v>-</v>
      </c>
      <c r="B95" s="167" t="str">
        <f>IFERROR(VLOOKUP(C95,名称読みかえ!B:E,4,0),"該当無し")</f>
        <v>ASR B650LiveMixer</v>
      </c>
      <c r="C95" s="343" t="s">
        <v>552</v>
      </c>
      <c r="D95" s="402">
        <v>0</v>
      </c>
      <c r="E95" s="402">
        <v>0</v>
      </c>
      <c r="F95" s="402">
        <v>0</v>
      </c>
      <c r="G95" s="402">
        <v>0</v>
      </c>
      <c r="H95" s="402">
        <v>0</v>
      </c>
      <c r="I95">
        <v>0</v>
      </c>
      <c r="J95">
        <v>0</v>
      </c>
    </row>
    <row r="96" spans="1:10">
      <c r="A96" s="167" t="str">
        <f>IFERROR(IF(MATCH($B96,コマーシャル!B:B,0),"Y"),"-")</f>
        <v>-</v>
      </c>
      <c r="B96" s="167" t="str">
        <f>IFERROR(VLOOKUP(C96,名称読みかえ!B:E,4,0),"該当無し")</f>
        <v>該当無し</v>
      </c>
      <c r="C96" s="343" t="s">
        <v>553</v>
      </c>
      <c r="D96" s="402">
        <v>0</v>
      </c>
      <c r="E96" s="402">
        <v>0</v>
      </c>
      <c r="F96" s="402">
        <v>0</v>
      </c>
      <c r="G96" s="402">
        <v>0</v>
      </c>
      <c r="H96" s="402">
        <v>0</v>
      </c>
      <c r="I96">
        <v>0</v>
      </c>
      <c r="J96">
        <v>0</v>
      </c>
    </row>
    <row r="97" spans="1:10">
      <c r="A97" s="167" t="str">
        <f>IFERROR(IF(MATCH($B97,コマーシャル!B:B,0),"Y"),"-")</f>
        <v>Y</v>
      </c>
      <c r="B97" s="167" t="str">
        <f>IFERROR(VLOOKUP(C97,名称読みかえ!B:E,4,0),"該当無し")</f>
        <v>ASR B550M</v>
      </c>
      <c r="C97" s="343" t="s">
        <v>554</v>
      </c>
      <c r="D97" s="402">
        <v>20</v>
      </c>
      <c r="E97" s="402">
        <v>20</v>
      </c>
      <c r="F97" s="402">
        <v>20</v>
      </c>
      <c r="G97" s="402">
        <v>20</v>
      </c>
      <c r="H97" s="402">
        <v>20</v>
      </c>
      <c r="I97">
        <v>20</v>
      </c>
      <c r="J97">
        <v>20</v>
      </c>
    </row>
    <row r="98" spans="1:10">
      <c r="A98" s="167" t="str">
        <f>IFERROR(IF(MATCH($B98,コマーシャル!B:B,0),"Y"),"-")</f>
        <v>Y</v>
      </c>
      <c r="B98" s="167" t="str">
        <f>IFERROR(VLOOKUP(C98,名称読みかえ!B:E,4,0),"該当無し")</f>
        <v>ASR A620AM</v>
      </c>
      <c r="C98" s="343" t="s">
        <v>555</v>
      </c>
      <c r="D98" s="402">
        <v>65</v>
      </c>
      <c r="E98" s="402">
        <v>65</v>
      </c>
      <c r="F98" s="402">
        <v>65</v>
      </c>
      <c r="G98" s="402">
        <v>45</v>
      </c>
      <c r="H98" s="402">
        <v>65</v>
      </c>
      <c r="I98">
        <v>65</v>
      </c>
      <c r="J98">
        <v>65</v>
      </c>
    </row>
    <row r="99" spans="1:10">
      <c r="A99" s="167" t="str">
        <f>IFERROR(IF(MATCH($B99,コマーシャル!B:B,0),"Y"),"-")</f>
        <v>Y</v>
      </c>
      <c r="B99" s="167" t="str">
        <f>IFERROR(VLOOKUP(C99,名称読みかえ!B:E,4,0),"該当無し")</f>
        <v>ASR A520</v>
      </c>
      <c r="C99" s="343" t="s">
        <v>556</v>
      </c>
      <c r="D99" s="162">
        <v>35</v>
      </c>
      <c r="E99" s="162">
        <v>35</v>
      </c>
      <c r="F99" s="162">
        <v>35</v>
      </c>
      <c r="G99" s="162">
        <v>35</v>
      </c>
      <c r="H99" s="162">
        <v>45</v>
      </c>
      <c r="I99">
        <v>45</v>
      </c>
      <c r="J99">
        <v>45</v>
      </c>
    </row>
    <row r="100" spans="1:10">
      <c r="A100" s="167" t="str">
        <f>IFERROR(IF(MATCH($B100,コマーシャル!B:B,0),"Y"),"-")</f>
        <v>-</v>
      </c>
      <c r="B100" s="167" t="str">
        <f>IFERROR(VLOOKUP(C100,名称読みかえ!B:E,4,0),"該当無し")</f>
        <v>該当無し</v>
      </c>
      <c r="C100" s="347" t="s">
        <v>510</v>
      </c>
      <c r="D100" s="457">
        <v>1782</v>
      </c>
      <c r="E100" s="162">
        <v>741</v>
      </c>
      <c r="F100" s="162">
        <v>731</v>
      </c>
      <c r="G100" s="162">
        <v>691</v>
      </c>
      <c r="H100" s="162">
        <v>836</v>
      </c>
      <c r="I100">
        <v>836</v>
      </c>
      <c r="J100">
        <v>836</v>
      </c>
    </row>
    <row r="101" spans="1:10">
      <c r="A101" s="167" t="str">
        <f>IFERROR(IF(MATCH($B101,コマーシャル!B:B,0),"Y"),"-")</f>
        <v>-</v>
      </c>
      <c r="B101" s="167" t="str">
        <f>IFERROR(VLOOKUP(C101,名称読みかえ!B:E,4,0),"該当無し")</f>
        <v>該当無し</v>
      </c>
      <c r="C101" s="348"/>
      <c r="D101" s="162"/>
      <c r="E101" s="162"/>
      <c r="F101" s="162"/>
      <c r="G101" s="162"/>
      <c r="H101" s="162"/>
    </row>
    <row r="102" spans="1:10" ht="19.5" thickBot="1">
      <c r="A102" s="167" t="str">
        <f>IFERROR(IF(MATCH($B102,コマーシャル!B:B,0),"Y"),"-")</f>
        <v>Y</v>
      </c>
      <c r="B102" s="167" t="str">
        <f>IFERROR(VLOOKUP(C102,名称読みかえ!B:E,4,0),"該当無し")</f>
        <v>GE ガンメタ</v>
      </c>
      <c r="C102" s="349" t="s">
        <v>557</v>
      </c>
      <c r="D102" s="402">
        <v>60</v>
      </c>
      <c r="E102" s="402">
        <v>60</v>
      </c>
      <c r="F102" s="402">
        <v>60</v>
      </c>
      <c r="G102" s="402">
        <v>50</v>
      </c>
      <c r="H102" s="402">
        <v>60</v>
      </c>
      <c r="I102">
        <v>60</v>
      </c>
      <c r="J102">
        <v>60</v>
      </c>
    </row>
    <row r="103" spans="1:10" ht="19.5" thickTop="1">
      <c r="A103" s="167" t="str">
        <f>IFERROR(IF(MATCH($B103,コマーシャル!B:B,0),"Y"),"-")</f>
        <v>Y</v>
      </c>
      <c r="B103" s="167" t="str">
        <f>IFERROR(VLOOKUP(C103,名称読みかえ!B:E,4,0),"該当無し")</f>
        <v>GE 白</v>
      </c>
      <c r="C103" s="5" t="s">
        <v>558</v>
      </c>
      <c r="D103" s="162">
        <v>4</v>
      </c>
      <c r="E103" s="162">
        <v>4</v>
      </c>
      <c r="F103" s="162">
        <v>4</v>
      </c>
      <c r="G103" s="162">
        <v>4</v>
      </c>
      <c r="H103" s="162">
        <v>4</v>
      </c>
      <c r="I103">
        <v>4</v>
      </c>
      <c r="J103">
        <v>4</v>
      </c>
    </row>
    <row r="104" spans="1:10">
      <c r="A104" s="167" t="str">
        <f>IFERROR(IF(MATCH($B104,コマーシャル!B:B,0),"Y"),"-")</f>
        <v>Y</v>
      </c>
      <c r="B104" s="167" t="str">
        <f>IFERROR(VLOOKUP(C104,名称読みかえ!B:E,4,0),"該当無し")</f>
        <v>GE Creator 黒</v>
      </c>
      <c r="C104" s="11" t="s">
        <v>559</v>
      </c>
      <c r="D104" s="162">
        <v>30</v>
      </c>
      <c r="E104" s="162">
        <v>30</v>
      </c>
      <c r="F104" s="162">
        <v>30</v>
      </c>
      <c r="G104" s="162">
        <v>20</v>
      </c>
      <c r="H104" s="162">
        <v>30</v>
      </c>
      <c r="I104">
        <v>30</v>
      </c>
      <c r="J104">
        <v>30</v>
      </c>
    </row>
    <row r="105" spans="1:10">
      <c r="A105" s="167" t="str">
        <f>IFERROR(IF(MATCH($B105,コマーシャル!B:B,0),"Y"),"-")</f>
        <v>Y</v>
      </c>
      <c r="B105" s="167" t="str">
        <f>IFERROR(VLOOKUP(C105,名称読みかえ!B:E,4,0),"該当無し")</f>
        <v>GE Creator 白</v>
      </c>
      <c r="C105" s="261" t="s">
        <v>560</v>
      </c>
      <c r="D105" s="399">
        <v>3</v>
      </c>
      <c r="E105" s="399">
        <v>3</v>
      </c>
      <c r="F105" s="399">
        <v>3</v>
      </c>
      <c r="G105" s="399">
        <v>3</v>
      </c>
      <c r="H105" s="399">
        <v>3</v>
      </c>
      <c r="I105">
        <v>3</v>
      </c>
      <c r="J105">
        <v>3</v>
      </c>
    </row>
    <row r="106" spans="1:10">
      <c r="A106" s="167" t="str">
        <f>IFERROR(IF(MATCH($B106,コマーシャル!B:B,0),"Y"),"-")</f>
        <v>Y</v>
      </c>
      <c r="B106" s="167" t="str">
        <f>IFERROR(VLOOKUP(C106,名称読みかえ!B:E,4,0),"該当無し")</f>
        <v>SF 黒 通常</v>
      </c>
      <c r="C106" s="261" t="s">
        <v>561</v>
      </c>
      <c r="D106" s="161">
        <v>2</v>
      </c>
      <c r="E106" s="161">
        <v>2</v>
      </c>
      <c r="F106" s="161">
        <v>2</v>
      </c>
      <c r="G106" s="161">
        <v>2</v>
      </c>
      <c r="H106" s="161">
        <v>2</v>
      </c>
      <c r="I106">
        <v>2</v>
      </c>
      <c r="J106">
        <v>2</v>
      </c>
    </row>
    <row r="107" spans="1:10">
      <c r="A107" s="167" t="str">
        <f>IFERROR(IF(MATCH($B107,コマーシャル!B:B,0),"Y"),"-")</f>
        <v>Y</v>
      </c>
      <c r="B107" s="167" t="str">
        <f>IFERROR(VLOOKUP(C107,名称読みかえ!B:E,4,0),"該当無し")</f>
        <v>SF 白 通常</v>
      </c>
      <c r="C107" s="261" t="s">
        <v>562</v>
      </c>
      <c r="D107" s="162">
        <v>2</v>
      </c>
      <c r="E107" s="162">
        <v>1</v>
      </c>
      <c r="F107" s="162">
        <v>1</v>
      </c>
      <c r="G107" s="162">
        <v>1</v>
      </c>
      <c r="H107" s="162">
        <v>1</v>
      </c>
      <c r="I107">
        <v>1</v>
      </c>
      <c r="J107">
        <v>1</v>
      </c>
    </row>
    <row r="108" spans="1:10">
      <c r="A108" s="167" t="str">
        <f>IFERROR(IF(MATCH($B108,コマーシャル!B:B,0),"Y"),"-")</f>
        <v>Y</v>
      </c>
      <c r="B108" s="167" t="str">
        <f>IFERROR(VLOOKUP(C108,名称読みかえ!B:E,4,0),"該当無し")</f>
        <v>SK-S V2</v>
      </c>
      <c r="C108" s="261" t="s">
        <v>563</v>
      </c>
      <c r="D108" s="162"/>
      <c r="E108" s="162"/>
      <c r="F108" s="162"/>
      <c r="G108" s="162"/>
      <c r="H108" s="162"/>
    </row>
    <row r="109" spans="1:10">
      <c r="A109" s="167" t="str">
        <f>IFERROR(IF(MATCH($B109,コマーシャル!B:B,0),"Y"),"-")</f>
        <v>Y</v>
      </c>
      <c r="B109" s="167" t="str">
        <f>IFERROR(VLOOKUP(C109,名称読みかえ!B:E,4,0),"該当無し")</f>
        <v>SK-P V2</v>
      </c>
      <c r="C109" s="261" t="s">
        <v>249</v>
      </c>
      <c r="D109" s="162"/>
      <c r="E109" s="162"/>
      <c r="F109" s="162"/>
      <c r="G109" s="162"/>
      <c r="H109" s="162"/>
    </row>
    <row r="110" spans="1:10">
      <c r="A110" s="167" t="str">
        <f>IFERROR(IF(MATCH($B110,コマーシャル!B:B,0),"Y"),"-")</f>
        <v>Y</v>
      </c>
      <c r="B110" s="167" t="str">
        <f>IFERROR(VLOOKUP(C110,名称読みかえ!B:E,4,0),"該当無し")</f>
        <v>SK-WH V2</v>
      </c>
      <c r="C110" s="261" t="s">
        <v>564</v>
      </c>
      <c r="D110" s="162"/>
      <c r="E110" s="162"/>
      <c r="F110" s="162"/>
      <c r="G110" s="162"/>
      <c r="H110" s="162"/>
    </row>
    <row r="111" spans="1:10">
      <c r="A111" s="167" t="str">
        <f>IFERROR(IF(MATCH($B111,コマーシャル!B:B,0),"Y"),"-")</f>
        <v>Y</v>
      </c>
      <c r="B111" s="167" t="str">
        <f>IFERROR(VLOOKUP(C111,名称読みかえ!B:E,4,0),"該当無し")</f>
        <v>SK-BK</v>
      </c>
      <c r="C111" s="263" t="s">
        <v>565</v>
      </c>
      <c r="D111" s="162"/>
      <c r="E111" s="162"/>
      <c r="F111" s="162"/>
      <c r="G111" s="162"/>
      <c r="H111" s="162"/>
    </row>
    <row r="112" spans="1:10">
      <c r="A112" s="167" t="str">
        <f>IFERROR(IF(MATCH($B112,コマーシャル!B:B,0),"Y"),"-")</f>
        <v>Y</v>
      </c>
      <c r="B112" s="167" t="str">
        <f>IFERROR(VLOOKUP(C112,名称読みかえ!B:E,4,0),"該当無し")</f>
        <v>GEm ガンメタ</v>
      </c>
      <c r="C112" s="258" t="s">
        <v>566</v>
      </c>
      <c r="D112" s="162">
        <v>20</v>
      </c>
      <c r="E112" s="162">
        <v>20</v>
      </c>
      <c r="F112" s="162">
        <v>20</v>
      </c>
      <c r="G112" s="162">
        <v>10</v>
      </c>
      <c r="H112" s="162">
        <v>20</v>
      </c>
      <c r="I112">
        <v>20</v>
      </c>
      <c r="J112">
        <v>20</v>
      </c>
    </row>
    <row r="113" spans="1:10">
      <c r="A113" s="167" t="str">
        <f>IFERROR(IF(MATCH($B113,コマーシャル!B:B,0),"Y"),"-")</f>
        <v>Y</v>
      </c>
      <c r="B113" s="167" t="str">
        <f>IFERROR(VLOOKUP(C113,名称読みかえ!B:E,4,0),"該当無し")</f>
        <v>GEm 白</v>
      </c>
      <c r="C113" s="258" t="s">
        <v>567</v>
      </c>
      <c r="D113" s="162">
        <v>5</v>
      </c>
      <c r="E113" s="162">
        <v>5</v>
      </c>
      <c r="F113" s="162">
        <v>5</v>
      </c>
      <c r="G113" s="162">
        <v>5</v>
      </c>
      <c r="H113" s="162">
        <v>5</v>
      </c>
      <c r="I113">
        <v>5</v>
      </c>
      <c r="J113">
        <v>5</v>
      </c>
    </row>
    <row r="114" spans="1:10">
      <c r="A114" s="167" t="str">
        <f>IFERROR(IF(MATCH($B114,コマーシャル!B:B,0),"Y"),"-")</f>
        <v>Y</v>
      </c>
      <c r="B114" s="167" t="str">
        <f>IFERROR(VLOOKUP(C114,名称読みかえ!B:E,4,0),"該当無し")</f>
        <v>SFm 黒</v>
      </c>
      <c r="C114" s="258" t="s">
        <v>568</v>
      </c>
      <c r="D114" s="162">
        <v>3</v>
      </c>
      <c r="E114" s="162">
        <v>3</v>
      </c>
      <c r="F114" s="162">
        <v>3</v>
      </c>
      <c r="G114" s="162">
        <v>3</v>
      </c>
      <c r="H114" s="162">
        <v>3</v>
      </c>
      <c r="I114">
        <v>3</v>
      </c>
      <c r="J114">
        <v>3</v>
      </c>
    </row>
    <row r="115" spans="1:10">
      <c r="A115" s="167" t="str">
        <f>IFERROR(IF(MATCH($B115,コマーシャル!B:B,0),"Y"),"-")</f>
        <v>Y</v>
      </c>
      <c r="B115" s="167" t="str">
        <f>IFERROR(VLOOKUP(C115,名称読みかえ!B:E,4,0),"該当無し")</f>
        <v>SFm 白</v>
      </c>
      <c r="C115" s="261" t="s">
        <v>569</v>
      </c>
      <c r="D115" s="162">
        <v>2</v>
      </c>
      <c r="E115" s="162">
        <v>2</v>
      </c>
      <c r="F115" s="162">
        <v>2</v>
      </c>
      <c r="G115" s="162">
        <v>2</v>
      </c>
      <c r="H115" s="162">
        <v>2</v>
      </c>
      <c r="I115">
        <v>2</v>
      </c>
      <c r="J115">
        <v>2</v>
      </c>
    </row>
    <row r="116" spans="1:10">
      <c r="A116" s="167" t="str">
        <f>IFERROR(IF(MATCH($B116,コマーシャル!B:B,0),"Y"),"-")</f>
        <v>Y</v>
      </c>
      <c r="B116" s="167" t="str">
        <f>IFERROR(VLOOKUP(C116,名称読みかえ!B:E,4,0),"該当無し")</f>
        <v>SKM-S V2</v>
      </c>
      <c r="C116" s="261" t="s">
        <v>478</v>
      </c>
      <c r="D116" s="162"/>
      <c r="E116" s="162"/>
      <c r="F116" s="162"/>
      <c r="G116" s="162"/>
      <c r="H116" s="162"/>
    </row>
    <row r="117" spans="1:10">
      <c r="A117" s="167" t="str">
        <f>IFERROR(IF(MATCH($B117,コマーシャル!B:B,0),"Y"),"-")</f>
        <v>Y</v>
      </c>
      <c r="B117" s="167" t="str">
        <f>IFERROR(VLOOKUP(C117,名称読みかえ!B:E,4,0),"該当無し")</f>
        <v>SKM-P</v>
      </c>
      <c r="C117" s="261" t="s">
        <v>258</v>
      </c>
      <c r="D117" s="162"/>
      <c r="E117" s="162"/>
      <c r="F117" s="162"/>
      <c r="G117" s="162"/>
      <c r="H117" s="162"/>
    </row>
    <row r="118" spans="1:10">
      <c r="A118" s="167" t="str">
        <f>IFERROR(IF(MATCH($B118,コマーシャル!B:B,0),"Y"),"-")</f>
        <v>-</v>
      </c>
      <c r="B118" s="167" t="str">
        <f>IFERROR(VLOOKUP(C118,名称読みかえ!B:E,4,0),"該当無し")</f>
        <v>該当無し</v>
      </c>
      <c r="C118" s="261" t="s">
        <v>570</v>
      </c>
      <c r="D118" s="162"/>
      <c r="E118" s="162"/>
      <c r="F118" s="162"/>
      <c r="G118" s="162"/>
      <c r="H118" s="162"/>
    </row>
    <row r="119" spans="1:10">
      <c r="A119" s="167" t="str">
        <f>IFERROR(IF(MATCH($B119,コマーシャル!B:B,0),"Y"),"-")</f>
        <v>-</v>
      </c>
      <c r="B119" s="167" t="str">
        <f>IFERROR(VLOOKUP(C119,名称読みかえ!B:E,4,0),"該当無し")</f>
        <v>該当無し</v>
      </c>
      <c r="C119" s="263" t="s">
        <v>571</v>
      </c>
      <c r="D119" s="162"/>
      <c r="E119" s="162"/>
      <c r="F119" s="162"/>
      <c r="G119" s="162"/>
      <c r="H119" s="162"/>
    </row>
    <row r="120" spans="1:10">
      <c r="A120" s="167" t="str">
        <f>IFERROR(IF(MATCH($B120,コマーシャル!B:B,0),"Y"),"-")</f>
        <v>-</v>
      </c>
      <c r="B120" s="167" t="str">
        <f>IFERROR(VLOOKUP(C120,名称読みかえ!B:E,4,0),"該当無し")</f>
        <v>CR</v>
      </c>
      <c r="C120" s="258" t="s">
        <v>263</v>
      </c>
      <c r="D120" s="162"/>
      <c r="E120" s="162"/>
      <c r="F120" s="162"/>
      <c r="G120" s="162"/>
      <c r="H120" s="162"/>
    </row>
    <row r="121" spans="1:10">
      <c r="A121" s="167" t="str">
        <f>IFERROR(IF(MATCH($B121,コマーシャル!B:B,0),"Y"),"-")</f>
        <v>-</v>
      </c>
      <c r="B121" s="167" t="str">
        <f>IFERROR(VLOOKUP(C121,名称読みかえ!B:E,4,0),"該当無し")</f>
        <v>渋ハル</v>
      </c>
      <c r="C121" s="258" t="s">
        <v>572</v>
      </c>
      <c r="D121" s="162"/>
      <c r="E121" s="162"/>
      <c r="F121" s="162"/>
      <c r="G121" s="162"/>
      <c r="H121" s="162"/>
    </row>
    <row r="122" spans="1:10">
      <c r="A122" s="167" t="str">
        <f>IFERROR(IF(MATCH($B122,コマーシャル!B:B,0),"Y"),"-")</f>
        <v>Y</v>
      </c>
      <c r="B122" s="167" t="str">
        <f>IFERROR(VLOOKUP(C122,名称読みかえ!B:E,4,0),"該当無し")</f>
        <v>EA</v>
      </c>
      <c r="C122" s="258" t="s">
        <v>268</v>
      </c>
      <c r="D122" s="162">
        <v>50</v>
      </c>
      <c r="E122" s="162">
        <v>50</v>
      </c>
      <c r="F122" s="162">
        <v>50</v>
      </c>
      <c r="G122" s="162">
        <v>50</v>
      </c>
      <c r="H122" s="162">
        <v>50</v>
      </c>
      <c r="I122">
        <v>50</v>
      </c>
      <c r="J122">
        <v>50</v>
      </c>
    </row>
    <row r="123" spans="1:10">
      <c r="A123" s="167" t="str">
        <f>IFERROR(IF(MATCH($B123,コマーシャル!B:B,0),"Y"),"-")</f>
        <v>Y</v>
      </c>
      <c r="B123" s="167" t="str">
        <f>IFERROR(VLOOKUP(C123,名称読みかえ!B:E,4,0),"該当無し")</f>
        <v>CPS</v>
      </c>
      <c r="C123" s="258" t="s">
        <v>573</v>
      </c>
      <c r="D123" s="162">
        <v>163</v>
      </c>
      <c r="E123" s="162">
        <v>148</v>
      </c>
      <c r="F123" s="162">
        <v>138</v>
      </c>
      <c r="G123" s="162">
        <v>128</v>
      </c>
      <c r="H123" s="162">
        <v>208</v>
      </c>
      <c r="I123">
        <v>208</v>
      </c>
      <c r="J123">
        <v>208</v>
      </c>
    </row>
    <row r="124" spans="1:10">
      <c r="A124" s="167" t="str">
        <f>IFERROR(IF(MATCH($B124,コマーシャル!B:B,0),"Y"),"-")</f>
        <v>Y</v>
      </c>
      <c r="B124" s="167" t="str">
        <f>IFERROR(VLOOKUP(C124,名称読みかえ!B:E,4,0),"該当無し")</f>
        <v>X3-B</v>
      </c>
      <c r="C124" s="258" t="s">
        <v>574</v>
      </c>
      <c r="D124" s="162">
        <v>20</v>
      </c>
      <c r="E124" s="162">
        <v>20</v>
      </c>
      <c r="F124" s="162">
        <v>20</v>
      </c>
      <c r="G124" s="162">
        <v>20</v>
      </c>
      <c r="H124" s="162">
        <v>20</v>
      </c>
      <c r="I124">
        <v>20</v>
      </c>
      <c r="J124">
        <v>20</v>
      </c>
    </row>
    <row r="125" spans="1:10">
      <c r="A125" s="167" t="str">
        <f>IFERROR(IF(MATCH($B125,コマーシャル!B:B,0),"Y"),"-")</f>
        <v>Y</v>
      </c>
      <c r="B125" s="167" t="str">
        <f>IFERROR(VLOOKUP(C125,名称読みかえ!B:E,4,0),"該当無し")</f>
        <v>X3-W</v>
      </c>
      <c r="C125" s="258" t="s">
        <v>575</v>
      </c>
      <c r="D125" s="162">
        <v>30</v>
      </c>
      <c r="E125" s="162">
        <v>30</v>
      </c>
      <c r="F125" s="162">
        <v>30</v>
      </c>
      <c r="G125" s="162">
        <v>30</v>
      </c>
      <c r="H125" s="162">
        <v>30</v>
      </c>
      <c r="I125">
        <v>30</v>
      </c>
      <c r="J125">
        <v>30</v>
      </c>
    </row>
    <row r="126" spans="1:10">
      <c r="A126" s="167" t="str">
        <f>IFERROR(IF(MATCH($B126,コマーシャル!B:B,0),"Y"),"-")</f>
        <v>Y</v>
      </c>
      <c r="B126" s="167" t="str">
        <f>IFERROR(VLOOKUP(C126,名称読みかえ!B:E,4,0),"該当無し")</f>
        <v>4C</v>
      </c>
      <c r="C126" s="258" t="s">
        <v>483</v>
      </c>
      <c r="D126" s="162">
        <v>100</v>
      </c>
      <c r="E126" s="162">
        <v>100</v>
      </c>
      <c r="F126" s="162">
        <v>100</v>
      </c>
      <c r="G126" s="162">
        <v>100</v>
      </c>
      <c r="H126" s="162">
        <v>125</v>
      </c>
      <c r="I126">
        <v>125</v>
      </c>
      <c r="J126">
        <v>125</v>
      </c>
    </row>
    <row r="127" spans="1:10">
      <c r="A127" s="167" t="str">
        <f>IFERROR(IF(MATCH($B127,コマーシャル!B:B,0),"Y"),"-")</f>
        <v>Y</v>
      </c>
      <c r="B127" s="167" t="str">
        <f>IFERROR(VLOOKUP(C127,名称読みかえ!B:E,4,0),"該当無し")</f>
        <v>4CM</v>
      </c>
      <c r="C127" s="258" t="s">
        <v>576</v>
      </c>
      <c r="D127" s="162">
        <v>50</v>
      </c>
      <c r="E127" s="162">
        <v>50</v>
      </c>
      <c r="F127" s="162">
        <v>50</v>
      </c>
      <c r="G127" s="162">
        <v>50</v>
      </c>
      <c r="H127" s="162">
        <v>60</v>
      </c>
      <c r="I127">
        <v>60</v>
      </c>
      <c r="J127">
        <v>60</v>
      </c>
    </row>
    <row r="128" spans="1:10">
      <c r="A128" s="167" t="str">
        <f>IFERROR(IF(MATCH($B128,コマーシャル!B:B,0),"Y"),"-")</f>
        <v>Y</v>
      </c>
      <c r="B128" s="167" t="str">
        <f>IFERROR(VLOOKUP(C128,名称読みかえ!B:E,4,0),"該当無し")</f>
        <v>CK</v>
      </c>
      <c r="C128" s="258" t="s">
        <v>577</v>
      </c>
      <c r="D128" s="398">
        <v>1200</v>
      </c>
      <c r="E128" s="398">
        <v>200</v>
      </c>
      <c r="F128" s="398">
        <v>200</v>
      </c>
      <c r="G128" s="398">
        <v>200</v>
      </c>
      <c r="H128" s="398">
        <v>200</v>
      </c>
      <c r="I128">
        <v>200</v>
      </c>
      <c r="J128">
        <v>200</v>
      </c>
    </row>
    <row r="129" spans="1:10">
      <c r="A129" s="167" t="str">
        <f>IFERROR(IF(MATCH($B129,コマーシャル!B:B,0),"Y"),"-")</f>
        <v>Y</v>
      </c>
      <c r="B129" s="167" t="str">
        <f>IFERROR(VLOOKUP(C129,名称読みかえ!B:E,4,0),"該当無し")</f>
        <v>EX</v>
      </c>
      <c r="C129" s="258" t="s">
        <v>578</v>
      </c>
      <c r="D129" s="162">
        <v>3</v>
      </c>
      <c r="E129" s="162">
        <v>3</v>
      </c>
      <c r="F129" s="162">
        <v>3</v>
      </c>
      <c r="G129" s="162">
        <v>3</v>
      </c>
      <c r="H129" s="162">
        <v>3</v>
      </c>
      <c r="I129">
        <v>3</v>
      </c>
      <c r="J129">
        <v>3</v>
      </c>
    </row>
    <row r="130" spans="1:10">
      <c r="A130" s="167" t="str">
        <f>IFERROR(IF(MATCH($B130,コマーシャル!B:B,0),"Y"),"-")</f>
        <v>-</v>
      </c>
      <c r="B130" s="167" t="str">
        <f>IFERROR(VLOOKUP(C130,名称読みかえ!B:E,4,0),"該当無し")</f>
        <v>該当無し</v>
      </c>
      <c r="C130" s="258" t="s">
        <v>510</v>
      </c>
      <c r="D130" s="457">
        <v>1747</v>
      </c>
      <c r="E130" s="162">
        <v>731</v>
      </c>
      <c r="F130" s="162">
        <v>721</v>
      </c>
      <c r="G130" s="162">
        <v>681</v>
      </c>
      <c r="H130" s="162">
        <v>826</v>
      </c>
      <c r="I130">
        <v>826</v>
      </c>
      <c r="J130">
        <v>826</v>
      </c>
    </row>
    <row r="131" spans="1:10">
      <c r="A131" s="167" t="str">
        <f>IFERROR(IF(MATCH($B131,コマーシャル!B:B,0),"Y"),"-")</f>
        <v>-</v>
      </c>
      <c r="B131" s="167" t="str">
        <f>IFERROR(VLOOKUP(C131,名称読みかえ!B:E,4,0),"該当無し")</f>
        <v>該当無し</v>
      </c>
      <c r="C131" s="258"/>
      <c r="D131" s="162"/>
      <c r="E131" s="162"/>
      <c r="F131" s="162"/>
      <c r="G131" s="162"/>
      <c r="H131" s="162"/>
    </row>
    <row r="132" spans="1:10" ht="19.5" thickBot="1">
      <c r="A132" s="167" t="str">
        <f>IFERROR(IF(MATCH($B132,コマーシャル!B:B,0),"Y"),"-")</f>
        <v>-</v>
      </c>
      <c r="B132" s="167" t="str">
        <f>IFERROR(VLOOKUP(C132,名称読みかえ!B:E,4,0),"該当無し")</f>
        <v>該当無し</v>
      </c>
      <c r="C132" s="260" t="s">
        <v>579</v>
      </c>
      <c r="D132" s="162">
        <v>254</v>
      </c>
      <c r="E132" s="162">
        <v>253</v>
      </c>
      <c r="F132" s="162">
        <v>253</v>
      </c>
      <c r="G132" s="162">
        <v>233</v>
      </c>
      <c r="H132" s="162">
        <v>278</v>
      </c>
      <c r="I132">
        <v>278</v>
      </c>
      <c r="J132">
        <v>278</v>
      </c>
    </row>
    <row r="133" spans="1:10" ht="19.5" thickTop="1">
      <c r="A133" s="167" t="str">
        <f>IFERROR(IF(MATCH($B133,コマーシャル!B:B,0),"Y"),"-")</f>
        <v>-</v>
      </c>
      <c r="B133" s="167" t="str">
        <f>IFERROR(VLOOKUP(C133,名称読みかえ!B:E,4,0),"該当無し")</f>
        <v>該当無し</v>
      </c>
      <c r="C133" s="259" t="s">
        <v>580</v>
      </c>
      <c r="D133" s="403">
        <v>1493</v>
      </c>
      <c r="E133" s="403">
        <v>478</v>
      </c>
      <c r="F133" s="403">
        <v>468</v>
      </c>
      <c r="G133" s="403">
        <v>448</v>
      </c>
      <c r="H133" s="403">
        <v>548</v>
      </c>
      <c r="I133">
        <v>548</v>
      </c>
      <c r="J133">
        <v>548</v>
      </c>
    </row>
    <row r="134" spans="1:10">
      <c r="A134" s="167" t="str">
        <f>IFERROR(IF(MATCH($B134,コマーシャル!B:B,0),"Y"),"-")</f>
        <v>-</v>
      </c>
      <c r="B134" s="167" t="str">
        <f>IFERROR(VLOOKUP(C134,名称読みかえ!B:E,4,0),"該当無し")</f>
        <v>該当無し</v>
      </c>
      <c r="C134" s="11" t="s">
        <v>581</v>
      </c>
      <c r="D134" s="398">
        <v>254</v>
      </c>
      <c r="E134" s="398">
        <v>253</v>
      </c>
      <c r="F134" s="398">
        <v>253</v>
      </c>
      <c r="G134" s="398">
        <v>233</v>
      </c>
      <c r="H134" s="398">
        <v>278</v>
      </c>
      <c r="I134">
        <v>278</v>
      </c>
      <c r="J134">
        <v>278</v>
      </c>
    </row>
    <row r="135" spans="1:10">
      <c r="A135" s="167" t="str">
        <f>IFERROR(IF(MATCH($B135,コマーシャル!B:B,0),"Y"),"-")</f>
        <v>-</v>
      </c>
      <c r="B135" s="167" t="str">
        <f>IFERROR(VLOOKUP(C135,名称読みかえ!B:E,4,0),"該当無し")</f>
        <v>該当無し</v>
      </c>
      <c r="C135" s="11" t="s">
        <v>582</v>
      </c>
      <c r="D135" s="429">
        <v>1493</v>
      </c>
      <c r="E135" s="429">
        <v>478</v>
      </c>
      <c r="F135" s="429">
        <v>468</v>
      </c>
      <c r="G135" s="429">
        <v>448</v>
      </c>
      <c r="H135" s="429">
        <v>548</v>
      </c>
      <c r="I135">
        <v>548</v>
      </c>
      <c r="J135">
        <v>548</v>
      </c>
    </row>
    <row r="136" spans="1:10">
      <c r="A136" s="167" t="str">
        <f>IFERROR(IF(MATCH($B136,コマーシャル!B:B,0),"Y"),"-")</f>
        <v>-</v>
      </c>
      <c r="B136" s="167" t="str">
        <f>IFERROR(VLOOKUP(C136,名称読みかえ!B:E,4,0),"該当無し")</f>
        <v>該当無し</v>
      </c>
      <c r="C136" s="11" t="s">
        <v>336</v>
      </c>
      <c r="D136" s="458">
        <v>1837</v>
      </c>
      <c r="E136" s="161">
        <v>731</v>
      </c>
      <c r="F136" s="161">
        <v>721</v>
      </c>
      <c r="G136" s="161">
        <v>681</v>
      </c>
      <c r="H136" s="161">
        <v>826</v>
      </c>
      <c r="I136">
        <v>826</v>
      </c>
      <c r="J136">
        <v>826</v>
      </c>
    </row>
    <row r="137" spans="1:10">
      <c r="A137" s="167" t="str">
        <f>IFERROR(IF(MATCH($B137,コマーシャル!B:B,0),"Y"),"-")</f>
        <v>-</v>
      </c>
      <c r="B137" s="167" t="str">
        <f>IFERROR(VLOOKUP(C137,名称読みかえ!B:E,4,0),"該当無し")</f>
        <v>該当無し</v>
      </c>
      <c r="C137" s="11" t="s">
        <v>583</v>
      </c>
      <c r="D137" s="161">
        <v>-90</v>
      </c>
      <c r="E137" s="161">
        <v>0</v>
      </c>
      <c r="F137" s="161">
        <v>0</v>
      </c>
      <c r="G137" s="161">
        <v>0</v>
      </c>
      <c r="H137" s="161">
        <v>0</v>
      </c>
      <c r="I137" s="430">
        <v>0</v>
      </c>
      <c r="J137">
        <v>0</v>
      </c>
    </row>
    <row r="138" spans="1:10">
      <c r="A138" s="167" t="str">
        <f>IFERROR(IF(MATCH($B138,コマーシャル!B:B,0),"Y"),"-")</f>
        <v>-</v>
      </c>
      <c r="B138" s="167" t="str">
        <f>IFERROR(VLOOKUP(C138,名称読みかえ!B:E,4,0),"該当無し")</f>
        <v>該当無し</v>
      </c>
      <c r="C138" s="11" t="s">
        <v>584</v>
      </c>
      <c r="D138" s="430">
        <v>0</v>
      </c>
      <c r="E138" s="430">
        <v>0</v>
      </c>
      <c r="F138" s="430">
        <v>0</v>
      </c>
      <c r="G138" s="430">
        <v>0</v>
      </c>
      <c r="H138" s="430">
        <v>0</v>
      </c>
      <c r="I138" s="430">
        <v>0</v>
      </c>
      <c r="J138">
        <v>0</v>
      </c>
    </row>
    <row r="139" spans="1:10">
      <c r="A139" s="167" t="str">
        <f>IFERROR(IF(MATCH($B139,コマーシャル!B:B,0),"Y"),"-")</f>
        <v>-</v>
      </c>
      <c r="B139" s="167" t="str">
        <f>IFERROR(VLOOKUP(C139,名称読みかえ!B:E,4,0),"該当無し")</f>
        <v>該当無し</v>
      </c>
      <c r="C139" s="11" t="s">
        <v>585</v>
      </c>
      <c r="D139" s="431">
        <v>18</v>
      </c>
      <c r="E139" s="431">
        <v>18</v>
      </c>
      <c r="F139" s="431">
        <v>18</v>
      </c>
      <c r="G139" s="431">
        <v>18</v>
      </c>
      <c r="H139" s="431">
        <v>28</v>
      </c>
      <c r="I139">
        <v>28</v>
      </c>
      <c r="J139">
        <v>28</v>
      </c>
    </row>
    <row r="140" spans="1:10">
      <c r="A140" s="167" t="str">
        <f>IFERROR(IF(MATCH($B140,コマーシャル!B:B,0),"Y"),"-")</f>
        <v>-</v>
      </c>
      <c r="B140" s="167" t="str">
        <f>IFERROR(VLOOKUP(C140,名称読みかえ!B:E,4,0),"該当無し")</f>
        <v>該当無し</v>
      </c>
      <c r="C140" s="11" t="s">
        <v>586</v>
      </c>
      <c r="D140" s="430">
        <v>95</v>
      </c>
      <c r="E140" s="430">
        <v>95</v>
      </c>
      <c r="F140" s="430">
        <v>95</v>
      </c>
      <c r="G140" s="430">
        <v>55</v>
      </c>
      <c r="H140" s="430">
        <v>80</v>
      </c>
      <c r="I140">
        <v>80</v>
      </c>
      <c r="J140">
        <v>80</v>
      </c>
    </row>
    <row r="141" spans="1:10">
      <c r="A141" s="167" t="str">
        <f>IFERROR(IF(MATCH($B141,コマーシャル!B:B,0),"Y"),"-")</f>
        <v>-</v>
      </c>
      <c r="B141" s="167" t="str">
        <f>IFERROR(VLOOKUP(C141,名称読みかえ!B:E,4,0),"該当無し")</f>
        <v>該当無し</v>
      </c>
      <c r="C141" s="11" t="s">
        <v>587</v>
      </c>
      <c r="D141" s="431">
        <v>25</v>
      </c>
      <c r="E141" s="431">
        <v>25</v>
      </c>
      <c r="F141" s="431">
        <v>25</v>
      </c>
      <c r="G141" s="431">
        <v>25</v>
      </c>
      <c r="H141" s="431">
        <v>40</v>
      </c>
      <c r="I141">
        <v>40</v>
      </c>
      <c r="J141">
        <v>40</v>
      </c>
    </row>
    <row r="142" spans="1:10">
      <c r="A142" s="167" t="str">
        <f>IFERROR(IF(MATCH($B142,コマーシャル!B:B,0),"Y"),"-")</f>
        <v>-</v>
      </c>
      <c r="B142" s="167" t="str">
        <f>IFERROR(VLOOKUP(C142,名称読みかえ!B:E,4,0),"該当無し")</f>
        <v>該当無し</v>
      </c>
      <c r="C142" s="11" t="s">
        <v>588</v>
      </c>
      <c r="D142" s="431">
        <v>13</v>
      </c>
      <c r="E142" s="431">
        <v>13</v>
      </c>
      <c r="F142" s="431">
        <v>13</v>
      </c>
      <c r="G142" s="431">
        <v>13</v>
      </c>
      <c r="H142" s="431">
        <v>18</v>
      </c>
      <c r="I142">
        <v>18</v>
      </c>
      <c r="J142">
        <v>18</v>
      </c>
    </row>
    <row r="143" spans="1:10">
      <c r="A143" s="167" t="str">
        <f>IFERROR(IF(MATCH($B143,コマーシャル!B:B,0),"Y"),"-")</f>
        <v>-</v>
      </c>
      <c r="B143" s="167" t="str">
        <f>IFERROR(VLOOKUP(C143,名称読みかえ!B:E,4,0),"該当無し")</f>
        <v>該当無し</v>
      </c>
      <c r="C143" s="11" t="s">
        <v>589</v>
      </c>
      <c r="D143" s="431">
        <v>105</v>
      </c>
      <c r="E143" s="431">
        <v>105</v>
      </c>
      <c r="F143" s="431">
        <v>105</v>
      </c>
      <c r="G143" s="431">
        <v>65</v>
      </c>
      <c r="H143" s="431">
        <v>115</v>
      </c>
      <c r="I143">
        <v>115</v>
      </c>
      <c r="J143">
        <v>115</v>
      </c>
    </row>
    <row r="144" spans="1:10">
      <c r="A144" s="167" t="str">
        <f>IFERROR(IF(MATCH($B144,コマーシャル!B:B,0),"Y"),"-")</f>
        <v>-</v>
      </c>
      <c r="B144" s="167" t="str">
        <f>IFERROR(VLOOKUP(C144,名称読みかえ!B:E,4,0),"該当無し")</f>
        <v>該当無し</v>
      </c>
      <c r="C144" s="11" t="s">
        <v>590</v>
      </c>
      <c r="D144" s="161">
        <v>35</v>
      </c>
      <c r="E144" s="161">
        <v>35</v>
      </c>
      <c r="F144" s="161">
        <v>35</v>
      </c>
      <c r="G144" s="161">
        <v>35</v>
      </c>
      <c r="H144" s="161">
        <v>45</v>
      </c>
      <c r="I144">
        <v>45</v>
      </c>
      <c r="J144">
        <v>45</v>
      </c>
    </row>
    <row r="145" spans="1:10">
      <c r="A145" s="167" t="str">
        <f>IFERROR(IF(MATCH($B145,コマーシャル!B:B,0),"Y"),"-")</f>
        <v>-</v>
      </c>
      <c r="B145" s="167" t="str">
        <f>IFERROR(VLOOKUP(C145,名称読みかえ!B:E,4,0),"該当無し")</f>
        <v>該当無し</v>
      </c>
      <c r="D145" s="431"/>
      <c r="E145" s="431"/>
      <c r="F145" s="431"/>
      <c r="G145" s="431"/>
      <c r="H145" s="431"/>
    </row>
    <row r="146" spans="1:10">
      <c r="A146" s="167" t="str">
        <f>IFERROR(IF(MATCH($B146,コマーシャル!B:B,0),"Y"),"-")</f>
        <v>-</v>
      </c>
      <c r="B146" s="167" t="str">
        <f>IFERROR(VLOOKUP(C146,名称読みかえ!B:E,4,0),"該当無し")</f>
        <v>該当無し</v>
      </c>
      <c r="C146" s="11" t="s">
        <v>591</v>
      </c>
      <c r="D146" s="431">
        <v>0.28000000000000003</v>
      </c>
      <c r="E146" s="431">
        <v>0.88</v>
      </c>
      <c r="F146" s="431">
        <v>0.61</v>
      </c>
      <c r="G146" s="431">
        <v>0.83</v>
      </c>
      <c r="H146" s="431">
        <v>0.62</v>
      </c>
      <c r="I146" s="459">
        <v>0.62</v>
      </c>
      <c r="J146" s="459">
        <v>0.62</v>
      </c>
    </row>
    <row r="147" spans="1:10">
      <c r="A147" s="167" t="str">
        <f>IFERROR(IF(MATCH($B147,コマーシャル!B:B,0),"Y"),"-")</f>
        <v>-</v>
      </c>
      <c r="B147" s="167" t="str">
        <f>IFERROR(VLOOKUP(C147,名称読みかえ!B:E,4,0),"該当無し")</f>
        <v>該当無し</v>
      </c>
      <c r="C147" s="11" t="s">
        <v>592</v>
      </c>
      <c r="D147" s="433">
        <v>0.72</v>
      </c>
      <c r="E147" s="433">
        <v>0.12</v>
      </c>
      <c r="F147" s="433">
        <v>0.39</v>
      </c>
      <c r="G147" s="433">
        <v>0.17</v>
      </c>
      <c r="H147" s="433">
        <v>0.38</v>
      </c>
      <c r="I147" s="459">
        <v>0.38</v>
      </c>
      <c r="J147" s="459">
        <v>0.38</v>
      </c>
    </row>
    <row r="148" spans="1:10">
      <c r="A148" s="167" t="str">
        <f>IFERROR(IF(MATCH($B148,コマーシャル!B:B,0),"Y"),"-")</f>
        <v>-</v>
      </c>
      <c r="B148" s="167" t="str">
        <f>IFERROR(VLOOKUP(C148,名称読みかえ!B:E,4,0),"該当無し")</f>
        <v>該当無し</v>
      </c>
      <c r="D148" s="161"/>
      <c r="E148" s="161"/>
      <c r="F148" s="161"/>
      <c r="G148" s="161"/>
      <c r="H148" s="161"/>
    </row>
    <row r="149" spans="1:10">
      <c r="A149" s="167" t="str">
        <f>IFERROR(IF(MATCH($B149,コマーシャル!B:B,0),"Y"),"-")</f>
        <v>-</v>
      </c>
      <c r="B149" s="167" t="str">
        <f>IFERROR(VLOOKUP(C149,名称読みかえ!B:E,4,0),"該当無し")</f>
        <v>該当無し</v>
      </c>
      <c r="D149" s="161"/>
      <c r="E149" s="161"/>
      <c r="F149" s="161"/>
      <c r="G149" s="161"/>
      <c r="H149" s="161"/>
    </row>
    <row r="150" spans="1:10">
      <c r="A150" s="167" t="str">
        <f>IFERROR(IF(MATCH($B150,コマーシャル!B:B,0),"Y"),"-")</f>
        <v>-</v>
      </c>
      <c r="B150" s="167" t="str">
        <f>IFERROR(VLOOKUP(C150,名称読みかえ!B:E,4,0),"該当無し")</f>
        <v>該当無し</v>
      </c>
      <c r="C150" s="11" t="s">
        <v>593</v>
      </c>
      <c r="D150" s="161">
        <v>1613</v>
      </c>
      <c r="E150" s="161">
        <v>598</v>
      </c>
      <c r="F150" s="161">
        <v>588</v>
      </c>
      <c r="G150" s="161">
        <v>578</v>
      </c>
      <c r="H150" s="161">
        <v>693</v>
      </c>
      <c r="I150">
        <v>693</v>
      </c>
      <c r="J150">
        <v>693</v>
      </c>
    </row>
    <row r="151" spans="1:10">
      <c r="A151" s="167" t="str">
        <f>IFERROR(IF(MATCH($B151,コマーシャル!B:B,0),"Y"),"-")</f>
        <v>-</v>
      </c>
      <c r="B151" s="167" t="str">
        <f>IFERROR(VLOOKUP(C151,名称読みかえ!B:E,4,0),"該当無し")</f>
        <v>該当無し</v>
      </c>
      <c r="C151" s="11" t="s">
        <v>488</v>
      </c>
      <c r="D151" s="432">
        <v>131</v>
      </c>
      <c r="E151" s="432">
        <v>130</v>
      </c>
      <c r="F151" s="432">
        <v>130</v>
      </c>
      <c r="G151" s="432">
        <v>100</v>
      </c>
      <c r="H151" s="432">
        <v>130</v>
      </c>
      <c r="I151">
        <v>130</v>
      </c>
      <c r="J151">
        <v>130</v>
      </c>
    </row>
    <row r="152" spans="1:10">
      <c r="A152" s="167" t="str">
        <f>IFERROR(IF(MATCH($B152,コマーシャル!B:B,0),"Y"),"-")</f>
        <v>-</v>
      </c>
      <c r="B152" s="167" t="str">
        <f>IFERROR(VLOOKUP(C152,名称読みかえ!B:E,4,0),"該当無し")</f>
        <v>該当無し</v>
      </c>
      <c r="C152"/>
    </row>
    <row r="153" spans="1:10">
      <c r="A153" s="167" t="str">
        <f>IFERROR(IF(MATCH($B153,コマーシャル!B:B,0),"Y"),"-")</f>
        <v>-</v>
      </c>
      <c r="B153" s="167" t="str">
        <f>IFERROR(VLOOKUP(C153,名称読みかえ!B:E,4,0),"該当無し")</f>
        <v>該当無し</v>
      </c>
      <c r="C153"/>
    </row>
    <row r="154" spans="1:10">
      <c r="A154" s="167" t="str">
        <f>IFERROR(IF(MATCH($B154,コマーシャル!B:B,0),"Y"),"-")</f>
        <v>-</v>
      </c>
      <c r="B154" s="167" t="str">
        <f>IFERROR(VLOOKUP(C154,名称読みかえ!B:E,4,0),"該当無し")</f>
        <v>該当無し</v>
      </c>
      <c r="C154"/>
    </row>
    <row r="155" spans="1:10">
      <c r="A155" s="167" t="str">
        <f>IFERROR(IF(MATCH($B155,コマーシャル!B:B,0),"Y"),"-")</f>
        <v>-</v>
      </c>
      <c r="B155" s="167" t="str">
        <f>IFERROR(VLOOKUP(C155,名称読みかえ!B:E,4,0),"該当無し")</f>
        <v>該当無し</v>
      </c>
      <c r="C155"/>
    </row>
    <row r="156" spans="1:10">
      <c r="A156" s="167" t="str">
        <f>IFERROR(IF(MATCH($B156,コマーシャル!B:B,0),"Y"),"-")</f>
        <v>-</v>
      </c>
      <c r="B156" s="167" t="str">
        <f>IFERROR(VLOOKUP(C156,名称読みかえ!B:E,4,0),"該当無し")</f>
        <v>該当無し</v>
      </c>
      <c r="C156"/>
    </row>
    <row r="157" spans="1:10">
      <c r="A157" s="167" t="str">
        <f>IFERROR(IF(MATCH($B157,コマーシャル!B:B,0),"Y"),"-")</f>
        <v>-</v>
      </c>
      <c r="B157" s="167" t="str">
        <f>IFERROR(VLOOKUP(C157,名称読みかえ!B:E,4,0),"該当無し")</f>
        <v>該当無し</v>
      </c>
      <c r="C157"/>
    </row>
    <row r="158" spans="1:10">
      <c r="A158" s="167" t="str">
        <f>IFERROR(IF(MATCH($B158,コマーシャル!B:B,0),"Y"),"-")</f>
        <v>-</v>
      </c>
      <c r="B158" s="167" t="str">
        <f>IFERROR(VLOOKUP(C158,名称読みかえ!B:E,4,0),"該当無し")</f>
        <v>該当無し</v>
      </c>
      <c r="C158"/>
    </row>
    <row r="159" spans="1:10">
      <c r="A159" s="167" t="str">
        <f>IFERROR(IF(MATCH($B159,コマーシャル!B:B,0),"Y"),"-")</f>
        <v>-</v>
      </c>
      <c r="B159" s="167" t="str">
        <f>IFERROR(VLOOKUP(C159,名称読みかえ!B:E,4,0),"該当無し")</f>
        <v>該当無し</v>
      </c>
      <c r="C159"/>
    </row>
    <row r="160" spans="1:10">
      <c r="A160" s="167" t="str">
        <f>IFERROR(IF(MATCH($B160,コマーシャル!B:B,0),"Y"),"-")</f>
        <v>-</v>
      </c>
      <c r="B160" s="167" t="str">
        <f>IFERROR(VLOOKUP(C160,名称読みかえ!B:E,4,0),"該当無し")</f>
        <v>該当無し</v>
      </c>
      <c r="C160"/>
    </row>
    <row r="161" spans="1:4">
      <c r="A161" s="167" t="str">
        <f>IFERROR(IF(MATCH($B161,コマーシャル!B:B,0),"Y"),"-")</f>
        <v>-</v>
      </c>
      <c r="B161" s="167" t="str">
        <f>IFERROR(VLOOKUP(C161,名称読みかえ!B:E,4,0),"該当無し")</f>
        <v>該当無し</v>
      </c>
      <c r="C161"/>
    </row>
    <row r="162" spans="1:4">
      <c r="A162" s="167" t="str">
        <f>IFERROR(IF(MATCH($B162,コマーシャル!B:B,0),"Y"),"-")</f>
        <v>-</v>
      </c>
      <c r="B162" s="167" t="str">
        <f>IFERROR(VLOOKUP(C162,名称読みかえ!B:E,4,0),"該当無し")</f>
        <v>該当無し</v>
      </c>
      <c r="C162"/>
    </row>
    <row r="163" spans="1:4">
      <c r="A163" s="167" t="str">
        <f>IFERROR(IF(MATCH($B163,コマーシャル!B:B,0),"Y"),"-")</f>
        <v>-</v>
      </c>
      <c r="B163" s="167" t="str">
        <f>IFERROR(VLOOKUP(C163,名称読みかえ!B:E,4,0),"該当無し")</f>
        <v>該当無し</v>
      </c>
      <c r="C163"/>
    </row>
    <row r="164" spans="1:4">
      <c r="A164" s="167" t="str">
        <f>IFERROR(IF(MATCH($B164,コマーシャル!B:B,0),"Y"),"-")</f>
        <v>-</v>
      </c>
      <c r="B164" s="167" t="str">
        <f>IFERROR(VLOOKUP(C164,名称読みかえ!B:E,4,0),"該当無し")</f>
        <v>該当無し</v>
      </c>
      <c r="C164"/>
    </row>
    <row r="165" spans="1:4">
      <c r="A165" s="167" t="str">
        <f>IFERROR(IF(MATCH($B165,コマーシャル!B:B,0),"Y"),"-")</f>
        <v>-</v>
      </c>
      <c r="B165" s="167" t="str">
        <f>IFERROR(VLOOKUP(C165,名称読みかえ!B:E,4,0),"該当無し")</f>
        <v>該当無し</v>
      </c>
      <c r="C165"/>
    </row>
    <row r="166" spans="1:4">
      <c r="A166" s="167" t="str">
        <f>IFERROR(IF(MATCH($B166,コマーシャル!B:B,0),"Y"),"-")</f>
        <v>-</v>
      </c>
      <c r="B166" s="167" t="str">
        <f>IFERROR(VLOOKUP(C166,名称読みかえ!B:E,4,0),"該当無し")</f>
        <v>該当無し</v>
      </c>
      <c r="C166"/>
    </row>
    <row r="167" spans="1:4">
      <c r="A167" s="167" t="str">
        <f>IFERROR(IF(MATCH($B167,コマーシャル!B:B,0),"Y"),"-")</f>
        <v>-</v>
      </c>
      <c r="B167" s="167" t="str">
        <f>IFERROR(VLOOKUP(C167,名称読みかえ!B:E,4,0),"該当無し")</f>
        <v>該当無し</v>
      </c>
      <c r="C167"/>
    </row>
    <row r="168" spans="1:4">
      <c r="A168" s="167" t="str">
        <f>IFERROR(IF(MATCH($B168,コマーシャル!B:B,0),"Y"),"-")</f>
        <v>-</v>
      </c>
      <c r="B168" s="167" t="str">
        <f>IFERROR(VLOOKUP(C168,名称読みかえ!B:E,4,0),"該当無し")</f>
        <v>該当無し</v>
      </c>
      <c r="C168"/>
    </row>
    <row r="169" spans="1:4">
      <c r="A169" s="167" t="str">
        <f>IFERROR(IF(MATCH($B169,コマーシャル!B:B,0),"Y"),"-")</f>
        <v>-</v>
      </c>
      <c r="B169" s="167" t="str">
        <f>IFERROR(VLOOKUP(C169,名称読みかえ!B:E,4,0),"該当無し")</f>
        <v>該当無し</v>
      </c>
      <c r="C169"/>
    </row>
    <row r="170" spans="1:4">
      <c r="A170" s="167" t="str">
        <f>IFERROR(IF(MATCH($B170,コマーシャル!B:B,0),"Y"),"-")</f>
        <v>-</v>
      </c>
      <c r="B170" s="167" t="str">
        <f>IFERROR(VLOOKUP(C170,名称読みかえ!B:E,4,0),"該当無し")</f>
        <v>該当無し</v>
      </c>
      <c r="C170"/>
    </row>
    <row r="171" spans="1:4">
      <c r="A171" s="167" t="str">
        <f>IFERROR(IF(MATCH($B171,コマーシャル!B:B,0),"Y"),"-")</f>
        <v>-</v>
      </c>
      <c r="B171" s="167" t="str">
        <f>IFERROR(VLOOKUP(C171,名称読みかえ!B:E,4,0),"該当無し")</f>
        <v>該当無し</v>
      </c>
      <c r="C171"/>
    </row>
    <row r="172" spans="1:4">
      <c r="A172" s="167" t="str">
        <f>IFERROR(IF(MATCH($B172,コマーシャル!B:B,0),"Y"),"-")</f>
        <v>-</v>
      </c>
      <c r="B172" s="167" t="str">
        <f>IFERROR(VLOOKUP(C172,名称読みかえ!B:E,4,0),"該当無し")</f>
        <v>該当無し</v>
      </c>
      <c r="C172"/>
    </row>
    <row r="173" spans="1:4">
      <c r="A173" s="167" t="str">
        <f>IFERROR(IF(MATCH($B173,コマーシャル!B:B,0),"Y"),"-")</f>
        <v>-</v>
      </c>
      <c r="B173" s="167" t="str">
        <f>IFERROR(VLOOKUP(C173,名称読みかえ!B:E,4,0),"該当無し")</f>
        <v>該当無し</v>
      </c>
      <c r="C173"/>
    </row>
    <row r="174" spans="1:4">
      <c r="A174" s="167" t="str">
        <f>IFERROR(IF(MATCH($B174,コマーシャル!B:B,0),"Y"),"-")</f>
        <v>-</v>
      </c>
      <c r="B174" s="167" t="str">
        <f>IFERROR(VLOOKUP(C174,名称読みかえ!B:E,4,0),"該当無し")</f>
        <v>該当無し</v>
      </c>
      <c r="C174"/>
    </row>
    <row r="175" spans="1:4">
      <c r="A175" s="167" t="str">
        <f>IFERROR(IF(MATCH($B175,コマーシャル!B:B,0),"Y"),"-")</f>
        <v>-</v>
      </c>
      <c r="B175" s="167" t="str">
        <f>IFERROR(VLOOKUP(C175,名称読みかえ!B:E,4,0),"該当無し")</f>
        <v>該当無し</v>
      </c>
      <c r="C175"/>
    </row>
    <row r="176" spans="1:4">
      <c r="A176" s="167" t="str">
        <f>IFERROR(IF(MATCH($B176,コマーシャル!B:B,0),"Y"),"-")</f>
        <v>-</v>
      </c>
      <c r="B176" s="167" t="str">
        <f>IFERROR(VLOOKUP(C176,名称読みかえ!B:E,4,0),"該当無し")</f>
        <v>該当無し</v>
      </c>
      <c r="C176"/>
    </row>
    <row r="177" spans="1:3">
      <c r="A177" s="167" t="str">
        <f>IFERROR(IF(MATCH($B177,コマーシャル!B:B,0),"Y"),"-")</f>
        <v>-</v>
      </c>
      <c r="B177" s="167" t="str">
        <f>IFERROR(VLOOKUP(C177,名称読みかえ!B:E,4,0),"該当無し")</f>
        <v>該当無し</v>
      </c>
      <c r="C177"/>
    </row>
    <row r="178" spans="1:3">
      <c r="A178" s="167" t="str">
        <f>IFERROR(IF(MATCH($B178,コマーシャル!B:B,0),"Y"),"-")</f>
        <v>-</v>
      </c>
      <c r="B178" s="167" t="str">
        <f>IFERROR(VLOOKUP(C178,名称読みかえ!B:E,4,0),"該当無し")</f>
        <v>該当無し</v>
      </c>
      <c r="C178"/>
    </row>
    <row r="179" spans="1:3">
      <c r="A179" s="167" t="str">
        <f>IFERROR(IF(MATCH($B179,コマーシャル!B:B,0),"Y"),"-")</f>
        <v>-</v>
      </c>
      <c r="B179" s="167" t="str">
        <f>IFERROR(VLOOKUP(C179,名称読みかえ!B:E,4,0),"該当無し")</f>
        <v>該当無し</v>
      </c>
      <c r="C179"/>
    </row>
    <row r="180" spans="1:3">
      <c r="A180" s="167" t="str">
        <f>IFERROR(IF(MATCH($B180,コマーシャル!B:B,0),"Y"),"-")</f>
        <v>-</v>
      </c>
      <c r="B180" s="167" t="str">
        <f>IFERROR(VLOOKUP(C180,名称読みかえ!B:E,4,0),"該当無し")</f>
        <v>該当無し</v>
      </c>
      <c r="C180"/>
    </row>
    <row r="181" spans="1:3">
      <c r="A181" s="167" t="str">
        <f>IFERROR(IF(MATCH($B181,コマーシャル!B:B,0),"Y"),"-")</f>
        <v>-</v>
      </c>
      <c r="B181" s="167" t="str">
        <f>IFERROR(VLOOKUP(C181,名称読みかえ!B:E,4,0),"該当無し")</f>
        <v>該当無し</v>
      </c>
      <c r="C181"/>
    </row>
    <row r="182" spans="1:3">
      <c r="A182" s="167" t="str">
        <f>IFERROR(IF(MATCH($B182,コマーシャル!B:B,0),"Y"),"-")</f>
        <v>-</v>
      </c>
      <c r="B182" s="167" t="str">
        <f>IFERROR(VLOOKUP(C182,名称読みかえ!B:E,4,0),"該当無し")</f>
        <v>該当無し</v>
      </c>
      <c r="C182"/>
    </row>
    <row r="183" spans="1:3">
      <c r="A183" s="167" t="str">
        <f>IFERROR(IF(MATCH($B183,コマーシャル!B:B,0),"Y"),"-")</f>
        <v>-</v>
      </c>
      <c r="B183" s="167" t="str">
        <f>IFERROR(VLOOKUP(C183,名称読みかえ!B:E,4,0),"該当無し")</f>
        <v>該当無し</v>
      </c>
      <c r="C183"/>
    </row>
    <row r="184" spans="1:3">
      <c r="A184" s="167" t="str">
        <f>IFERROR(IF(MATCH($B184,コマーシャル!B:B,0),"Y"),"-")</f>
        <v>-</v>
      </c>
      <c r="B184" s="167" t="str">
        <f>IFERROR(VLOOKUP(C184,名称読みかえ!B:E,4,0),"該当無し")</f>
        <v>該当無し</v>
      </c>
      <c r="C184"/>
    </row>
    <row r="185" spans="1:3">
      <c r="A185" s="167" t="str">
        <f>IFERROR(IF(MATCH($B185,コマーシャル!B:B,0),"Y"),"-")</f>
        <v>-</v>
      </c>
      <c r="B185" s="167" t="str">
        <f>IFERROR(VLOOKUP(C185,名称読みかえ!B:E,4,0),"該当無し")</f>
        <v>該当無し</v>
      </c>
      <c r="C185"/>
    </row>
    <row r="186" spans="1:3">
      <c r="A186" s="167" t="str">
        <f>IFERROR(IF(MATCH($B186,コマーシャル!B:B,0),"Y"),"-")</f>
        <v>-</v>
      </c>
      <c r="B186" s="167" t="str">
        <f>IFERROR(VLOOKUP(C186,名称読みかえ!B:E,4,0),"該当無し")</f>
        <v>該当無し</v>
      </c>
      <c r="C186"/>
    </row>
    <row r="187" spans="1:3">
      <c r="A187" s="167" t="str">
        <f>IFERROR(IF(MATCH($B187,コマーシャル!B:B,0),"Y"),"-")</f>
        <v>-</v>
      </c>
      <c r="B187" s="167" t="str">
        <f>IFERROR(VLOOKUP(C187,名称読みかえ!B:E,4,0),"該当無し")</f>
        <v>該当無し</v>
      </c>
      <c r="C187"/>
    </row>
    <row r="188" spans="1:3">
      <c r="A188" s="167" t="str">
        <f>IFERROR(IF(MATCH($B188,コマーシャル!B:B,0),"Y"),"-")</f>
        <v>-</v>
      </c>
      <c r="B188" s="167" t="str">
        <f>IFERROR(VLOOKUP(C188,名称読みかえ!B:E,4,0),"該当無し")</f>
        <v>該当無し</v>
      </c>
      <c r="C188"/>
    </row>
    <row r="189" spans="1:3">
      <c r="A189" s="167" t="str">
        <f>IFERROR(IF(MATCH($B189,コマーシャル!B:B,0),"Y"),"-")</f>
        <v>-</v>
      </c>
      <c r="B189" s="167" t="str">
        <f>IFERROR(VLOOKUP(C189,名称読みかえ!B:E,4,0),"該当無し")</f>
        <v>該当無し</v>
      </c>
      <c r="C189"/>
    </row>
    <row r="190" spans="1:3">
      <c r="A190" s="167" t="str">
        <f>IFERROR(IF(MATCH($B190,コマーシャル!B:B,0),"Y"),"-")</f>
        <v>-</v>
      </c>
      <c r="B190" s="167" t="str">
        <f>IFERROR(VLOOKUP(C190,名称読みかえ!B:E,4,0),"該当無し")</f>
        <v>該当無し</v>
      </c>
      <c r="C190"/>
    </row>
    <row r="191" spans="1:3">
      <c r="A191" s="167" t="str">
        <f>IFERROR(IF(MATCH($B191,コマーシャル!B:B,0),"Y"),"-")</f>
        <v>-</v>
      </c>
      <c r="B191" s="167" t="str">
        <f>IFERROR(VLOOKUP(C191,名称読みかえ!B:E,4,0),"該当無し")</f>
        <v>該当無し</v>
      </c>
      <c r="C191"/>
    </row>
    <row r="192" spans="1:3">
      <c r="A192" s="167" t="str">
        <f>IFERROR(IF(MATCH($B192,コマーシャル!B:B,0),"Y"),"-")</f>
        <v>-</v>
      </c>
      <c r="B192" s="167" t="str">
        <f>IFERROR(VLOOKUP(C192,名称読みかえ!B:E,4,0),"該当無し")</f>
        <v>該当無し</v>
      </c>
      <c r="C192"/>
    </row>
    <row r="193" spans="1:3">
      <c r="A193" s="167" t="str">
        <f>IFERROR(IF(MATCH($B193,コマーシャル!B:B,0),"Y"),"-")</f>
        <v>-</v>
      </c>
      <c r="B193" s="167" t="str">
        <f>IFERROR(VLOOKUP(C193,名称読みかえ!B:E,4,0),"該当無し")</f>
        <v>該当無し</v>
      </c>
      <c r="C193"/>
    </row>
    <row r="194" spans="1:3">
      <c r="A194" s="167" t="str">
        <f>IFERROR(IF(MATCH($B194,コマーシャル!B:B,0),"Y"),"-")</f>
        <v>-</v>
      </c>
      <c r="B194" s="167" t="str">
        <f>IFERROR(VLOOKUP(C194,名称読みかえ!B:E,4,0),"該当無し")</f>
        <v>該当無し</v>
      </c>
      <c r="C194"/>
    </row>
    <row r="195" spans="1:3">
      <c r="A195" s="167" t="str">
        <f>IFERROR(IF(MATCH($B195,コマーシャル!B:B,0),"Y"),"-")</f>
        <v>-</v>
      </c>
      <c r="B195" s="167" t="str">
        <f>IFERROR(VLOOKUP(C195,名称読みかえ!B:E,4,0),"該当無し")</f>
        <v>該当無し</v>
      </c>
      <c r="C195"/>
    </row>
    <row r="196" spans="1:3">
      <c r="A196" s="167" t="str">
        <f>IFERROR(IF(MATCH($B196,コマーシャル!B:B,0),"Y"),"-")</f>
        <v>-</v>
      </c>
      <c r="B196" s="167" t="str">
        <f>IFERROR(VLOOKUP(C196,名称読みかえ!B:E,4,0),"該当無し")</f>
        <v>該当無し</v>
      </c>
      <c r="C196"/>
    </row>
    <row r="197" spans="1:3">
      <c r="A197" s="167" t="str">
        <f>IFERROR(IF(MATCH($B197,コマーシャル!B:B,0),"Y"),"-")</f>
        <v>-</v>
      </c>
      <c r="B197" s="167" t="str">
        <f>IFERROR(VLOOKUP(C197,名称読みかえ!B:E,4,0),"該当無し")</f>
        <v>該当無し</v>
      </c>
    </row>
    <row r="198" spans="1:3">
      <c r="A198" s="167" t="str">
        <f>IFERROR(IF(MATCH($B198,コマーシャル!B:B,0),"Y"),"-")</f>
        <v>-</v>
      </c>
      <c r="B198" s="167" t="str">
        <f>IFERROR(VLOOKUP(C198,名称読みかえ!B:E,4,0),"該当無し")</f>
        <v>該当無し</v>
      </c>
    </row>
    <row r="199" spans="1:3">
      <c r="A199" s="167" t="str">
        <f>IFERROR(IF(MATCH($B199,コマーシャル!B:B,0),"Y"),"-")</f>
        <v>-</v>
      </c>
      <c r="B199" s="167" t="str">
        <f>IFERROR(VLOOKUP(C199,名称読みかえ!B:E,4,0),"該当無し")</f>
        <v>該当無し</v>
      </c>
    </row>
    <row r="200" spans="1:3">
      <c r="A200" s="167" t="str">
        <f>IFERROR(IF(MATCH($B200,コマーシャル!B:B,0),"Y"),"-")</f>
        <v>-</v>
      </c>
      <c r="B200" s="167" t="str">
        <f>IFERROR(VLOOKUP(C200,名称読みかえ!B:E,4,0),"該当無し")</f>
        <v>該当無し</v>
      </c>
    </row>
    <row r="201" spans="1:3">
      <c r="A201" s="167" t="str">
        <f>IFERROR(IF(MATCH($B201,コマーシャル!B:B,0),"Y"),"-")</f>
        <v>-</v>
      </c>
      <c r="B201" s="167" t="str">
        <f>IFERROR(VLOOKUP(C201,名称読みかえ!B:E,4,0),"該当無し")</f>
        <v>該当無し</v>
      </c>
    </row>
    <row r="202" spans="1:3">
      <c r="A202" s="167" t="str">
        <f>IFERROR(IF(MATCH($B202,コマーシャル!B:B,0),"Y"),"-")</f>
        <v>-</v>
      </c>
      <c r="B202" s="167" t="str">
        <f>IFERROR(VLOOKUP(C202,名称読みかえ!B:E,4,0),"該当無し")</f>
        <v>該当無し</v>
      </c>
    </row>
    <row r="203" spans="1:3">
      <c r="A203" s="167" t="str">
        <f>IFERROR(IF(MATCH($B203,コマーシャル!B:B,0),"Y"),"-")</f>
        <v>-</v>
      </c>
      <c r="B203" s="167" t="str">
        <f>IFERROR(VLOOKUP(C203,名称読みかえ!B:E,4,0),"該当無し")</f>
        <v>該当無し</v>
      </c>
    </row>
    <row r="204" spans="1:3">
      <c r="A204" s="167" t="str">
        <f>IFERROR(IF(MATCH($B204,コマーシャル!B:B,0),"Y"),"-")</f>
        <v>-</v>
      </c>
      <c r="B204" s="167" t="str">
        <f>IFERROR(VLOOKUP(C204,名称読みかえ!B:E,4,0),"該当無し")</f>
        <v>該当無し</v>
      </c>
    </row>
    <row r="205" spans="1:3">
      <c r="A205" s="167" t="str">
        <f>IFERROR(IF(MATCH($B205,コマーシャル!B:B,0),"Y"),"-")</f>
        <v>-</v>
      </c>
      <c r="B205" s="167" t="str">
        <f>IFERROR(VLOOKUP(C205,名称読みかえ!B:E,4,0),"該当無し")</f>
        <v>該当無し</v>
      </c>
    </row>
    <row r="206" spans="1:3">
      <c r="A206" s="167" t="str">
        <f>IFERROR(IF(MATCH($B206,コマーシャル!B:B,0),"Y"),"-")</f>
        <v>-</v>
      </c>
      <c r="B206" s="167" t="str">
        <f>IFERROR(VLOOKUP(C206,名称読みかえ!B:E,4,0),"該当無し")</f>
        <v>該当無し</v>
      </c>
    </row>
    <row r="207" spans="1:3">
      <c r="A207" s="167" t="str">
        <f>IFERROR(IF(MATCH($B207,コマーシャル!B:B,0),"Y"),"-")</f>
        <v>-</v>
      </c>
      <c r="B207" s="167" t="str">
        <f>IFERROR(VLOOKUP(C207,名称読みかえ!B:E,4,0),"該当無し")</f>
        <v>該当無し</v>
      </c>
    </row>
    <row r="208" spans="1:3">
      <c r="A208" s="167" t="str">
        <f>IFERROR(IF(MATCH($B208,コマーシャル!B:B,0),"Y"),"-")</f>
        <v>-</v>
      </c>
      <c r="B208" s="167" t="str">
        <f>IFERROR(VLOOKUP(C208,名称読みかえ!B:E,4,0),"該当無し")</f>
        <v>該当無し</v>
      </c>
    </row>
    <row r="209" spans="1:2">
      <c r="A209" s="167" t="str">
        <f>IFERROR(IF(MATCH($B209,コマーシャル!B:B,0),"Y"),"-")</f>
        <v>-</v>
      </c>
      <c r="B209" s="167" t="str">
        <f>IFERROR(VLOOKUP(C209,名称読みかえ!B:E,4,0),"該当無し")</f>
        <v>該当無し</v>
      </c>
    </row>
    <row r="210" spans="1:2">
      <c r="A210" s="167" t="str">
        <f>IFERROR(IF(MATCH($B210,コマーシャル!B:B,0),"Y"),"-")</f>
        <v>-</v>
      </c>
      <c r="B210" s="167" t="str">
        <f>IFERROR(VLOOKUP(C210,名称読みかえ!B:E,4,0),"該当無し")</f>
        <v>該当無し</v>
      </c>
    </row>
    <row r="211" spans="1:2">
      <c r="A211" s="167" t="str">
        <f>IFERROR(IF(MATCH($B211,コマーシャル!B:B,0),"Y"),"-")</f>
        <v>-</v>
      </c>
      <c r="B211" s="167" t="str">
        <f>IFERROR(VLOOKUP(C211,名称読みかえ!B:E,4,0),"該当無し")</f>
        <v>該当無し</v>
      </c>
    </row>
  </sheetData>
  <phoneticPr fontId="3"/>
  <conditionalFormatting sqref="A9:A211">
    <cfRule type="cellIs" dxfId="45" priority="18" operator="equal">
      <formula>"-"</formula>
    </cfRule>
  </conditionalFormatting>
  <conditionalFormatting sqref="A1:B1048576">
    <cfRule type="containsText" dxfId="44" priority="19" operator="containsText" text="該当無し">
      <formula>NOT(ISERROR(SEARCH("該当無し",A1)))</formula>
    </cfRule>
  </conditionalFormatting>
  <conditionalFormatting sqref="D17:H17 D19:H22 D45:H45 D64:H64 D73:H75 D83:H83 D91:H91 D105:H105">
    <cfRule type="cellIs" dxfId="43" priority="1" operator="lessThan">
      <formula>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5EFDB-35C0-4034-AFED-C22DC602D226}">
  <sheetPr codeName="Sheet10"/>
  <dimension ref="A1:L302"/>
  <sheetViews>
    <sheetView zoomScaleNormal="100" workbookViewId="0">
      <pane ySplit="1" topLeftCell="A175" activePane="bottomLeft" state="frozen"/>
      <selection pane="bottomLeft" activeCell="E190" sqref="E190"/>
    </sheetView>
  </sheetViews>
  <sheetFormatPr defaultRowHeight="18.75"/>
  <cols>
    <col min="1" max="3" width="25.625" style="167" customWidth="1"/>
    <col min="4" max="4" width="30.25" style="167" bestFit="1" customWidth="1"/>
    <col min="5" max="5" width="18.625" style="167" bestFit="1" customWidth="1"/>
    <col min="6" max="6" width="17.25" style="27" bestFit="1" customWidth="1"/>
  </cols>
  <sheetData>
    <row r="1" spans="1:6" ht="37.5">
      <c r="A1" s="165" t="s">
        <v>594</v>
      </c>
      <c r="B1" s="165" t="s">
        <v>595</v>
      </c>
      <c r="C1" s="165" t="s">
        <v>596</v>
      </c>
      <c r="D1" s="165" t="s">
        <v>597</v>
      </c>
      <c r="E1" s="165" t="s">
        <v>598</v>
      </c>
      <c r="F1" s="231" t="s">
        <v>599</v>
      </c>
    </row>
    <row r="2" spans="1:6">
      <c r="A2" s="165">
        <v>5090</v>
      </c>
      <c r="B2" s="165" t="s">
        <v>69</v>
      </c>
      <c r="C2" s="165" t="s">
        <v>69</v>
      </c>
      <c r="D2" s="177"/>
      <c r="E2" s="165" t="s">
        <v>69</v>
      </c>
      <c r="F2" s="27" t="str">
        <f>IFERROR(IF(MATCH($E2,全体!G:G,0),"Y"),"-")</f>
        <v>Y</v>
      </c>
    </row>
    <row r="3" spans="1:6">
      <c r="A3" s="165">
        <v>5080</v>
      </c>
      <c r="B3" s="165" t="s">
        <v>70</v>
      </c>
      <c r="C3" s="165" t="s">
        <v>70</v>
      </c>
      <c r="D3" s="177"/>
      <c r="E3" s="165" t="s">
        <v>70</v>
      </c>
      <c r="F3" s="27" t="str">
        <f>IFERROR(IF(MATCH($E3,全体!G:G,0),"Y"),"-")</f>
        <v>Y</v>
      </c>
    </row>
    <row r="4" spans="1:6">
      <c r="A4" s="165" t="s">
        <v>600</v>
      </c>
      <c r="B4" s="165" t="s">
        <v>71</v>
      </c>
      <c r="C4" s="165" t="s">
        <v>71</v>
      </c>
      <c r="D4" s="177"/>
      <c r="E4" s="165" t="s">
        <v>71</v>
      </c>
      <c r="F4" s="27" t="str">
        <f>IFERROR(IF(MATCH($E4,全体!G:G,0),"Y"),"-")</f>
        <v>Y</v>
      </c>
    </row>
    <row r="5" spans="1:6">
      <c r="A5" s="165">
        <v>5070</v>
      </c>
      <c r="B5" s="165" t="s">
        <v>72</v>
      </c>
      <c r="C5" s="165" t="s">
        <v>72</v>
      </c>
      <c r="D5" s="177"/>
      <c r="E5" s="165" t="s">
        <v>72</v>
      </c>
      <c r="F5" s="27" t="str">
        <f>IFERROR(IF(MATCH($E5,全体!G:G,0),"Y"),"-")</f>
        <v>Y</v>
      </c>
    </row>
    <row r="6" spans="1:6">
      <c r="A6" s="165" t="s">
        <v>601</v>
      </c>
      <c r="B6" s="165" t="s">
        <v>73</v>
      </c>
      <c r="C6" s="165" t="s">
        <v>73</v>
      </c>
      <c r="D6" s="177"/>
      <c r="E6" s="165" t="s">
        <v>73</v>
      </c>
      <c r="F6" s="27" t="str">
        <f>IFERROR(IF(MATCH($E6,全体!G:G,0),"Y"),"-")</f>
        <v>Y</v>
      </c>
    </row>
    <row r="7" spans="1:6">
      <c r="A7" s="165" t="s">
        <v>602</v>
      </c>
      <c r="B7" s="165" t="s">
        <v>74</v>
      </c>
      <c r="C7" s="165" t="s">
        <v>74</v>
      </c>
      <c r="D7" s="177"/>
      <c r="E7" s="165" t="s">
        <v>74</v>
      </c>
      <c r="F7" s="27" t="str">
        <f>IFERROR(IF(MATCH($E7,全体!G:G,0),"Y"),"-")</f>
        <v>Y</v>
      </c>
    </row>
    <row r="8" spans="1:6">
      <c r="A8" s="165" t="s">
        <v>603</v>
      </c>
      <c r="B8" s="165" t="s">
        <v>352</v>
      </c>
      <c r="C8" s="165" t="s">
        <v>352</v>
      </c>
      <c r="D8" s="177"/>
      <c r="E8" s="165" t="s">
        <v>352</v>
      </c>
      <c r="F8" s="27" t="str">
        <f>IFERROR(IF(MATCH($E8,全体!G:G,0),"Y"),"-")</f>
        <v>Y</v>
      </c>
    </row>
    <row r="9" spans="1:6">
      <c r="A9" s="165" t="s">
        <v>604</v>
      </c>
      <c r="B9" s="165" t="s">
        <v>605</v>
      </c>
      <c r="C9" s="165" t="s">
        <v>76</v>
      </c>
      <c r="D9" s="177"/>
      <c r="E9" s="165" t="s">
        <v>76</v>
      </c>
      <c r="F9" s="27" t="str">
        <f>IFERROR(IF(MATCH($E9,全体!G:G,0),"Y"),"-")</f>
        <v>Y</v>
      </c>
    </row>
    <row r="10" spans="1:6">
      <c r="A10" s="165">
        <v>5060</v>
      </c>
      <c r="B10" s="165" t="s">
        <v>77</v>
      </c>
      <c r="C10" s="165" t="s">
        <v>77</v>
      </c>
      <c r="D10" s="177"/>
      <c r="E10" s="165" t="s">
        <v>77</v>
      </c>
      <c r="F10" s="27" t="str">
        <f>IFERROR(IF(MATCH($E10,全体!G:G,0),"Y"),"-")</f>
        <v>Y</v>
      </c>
    </row>
    <row r="11" spans="1:6">
      <c r="A11" s="165" t="s">
        <v>606</v>
      </c>
      <c r="B11" s="165" t="s">
        <v>78</v>
      </c>
      <c r="C11" s="165" t="s">
        <v>78</v>
      </c>
      <c r="D11" s="177"/>
      <c r="E11" s="165" t="s">
        <v>78</v>
      </c>
      <c r="F11" s="27" t="str">
        <f>IFERROR(IF(MATCH($E11,全体!G:G,0),"Y"),"-")</f>
        <v>Y</v>
      </c>
    </row>
    <row r="12" spans="1:6">
      <c r="A12" s="165">
        <v>5050</v>
      </c>
      <c r="B12" s="165" t="s">
        <v>452</v>
      </c>
      <c r="C12" s="165" t="s">
        <v>452</v>
      </c>
      <c r="D12" s="177"/>
      <c r="E12" s="165" t="s">
        <v>452</v>
      </c>
      <c r="F12" s="27" t="str">
        <f>IFERROR(IF(MATCH($E12,全体!G:G,0),"Y"),"-")</f>
        <v>Y</v>
      </c>
    </row>
    <row r="13" spans="1:6">
      <c r="A13" s="165"/>
      <c r="B13" s="165"/>
      <c r="C13" s="165"/>
      <c r="D13" s="177"/>
      <c r="E13" s="166" t="s">
        <v>607</v>
      </c>
      <c r="F13" s="27" t="str">
        <f>IFERROR(IF(MATCH($E13,全体!G:G,0),"Y"),"-")</f>
        <v>-</v>
      </c>
    </row>
    <row r="14" spans="1:6">
      <c r="A14" s="167" t="s">
        <v>608</v>
      </c>
      <c r="B14" s="167" t="s">
        <v>608</v>
      </c>
      <c r="C14" s="167" t="s">
        <v>608</v>
      </c>
      <c r="D14" s="177"/>
      <c r="E14" s="167" t="s">
        <v>608</v>
      </c>
      <c r="F14" s="27" t="str">
        <f>IFERROR(IF(MATCH($E14,全体!G:G,0),"Y"),"-")</f>
        <v>-</v>
      </c>
    </row>
    <row r="15" spans="1:6">
      <c r="A15" s="167" t="s">
        <v>609</v>
      </c>
      <c r="B15" s="167" t="s">
        <v>610</v>
      </c>
      <c r="C15" s="167" t="s">
        <v>611</v>
      </c>
      <c r="D15" s="177"/>
      <c r="E15" s="167" t="s">
        <v>609</v>
      </c>
      <c r="F15" s="27" t="str">
        <f>IFERROR(IF(MATCH($E15,全体!G:G,0),"Y"),"-")</f>
        <v>-</v>
      </c>
    </row>
    <row r="16" spans="1:6">
      <c r="A16" s="167" t="s">
        <v>612</v>
      </c>
      <c r="B16" s="167" t="s">
        <v>612</v>
      </c>
      <c r="C16" s="167" t="s">
        <v>612</v>
      </c>
      <c r="D16" s="177"/>
      <c r="E16" s="167" t="s">
        <v>612</v>
      </c>
      <c r="F16" s="27" t="str">
        <f>IFERROR(IF(MATCH($E16,全体!G:G,0),"Y"),"-")</f>
        <v>-</v>
      </c>
    </row>
    <row r="17" spans="1:6">
      <c r="A17" s="167" t="s">
        <v>613</v>
      </c>
      <c r="B17" s="167" t="s">
        <v>614</v>
      </c>
      <c r="C17" s="167" t="s">
        <v>615</v>
      </c>
      <c r="D17" s="177"/>
      <c r="E17" s="167" t="s">
        <v>613</v>
      </c>
      <c r="F17" s="27" t="str">
        <f>IFERROR(IF(MATCH($E17,全体!G:G,0),"Y"),"-")</f>
        <v>-</v>
      </c>
    </row>
    <row r="18" spans="1:6">
      <c r="A18" s="167" t="s">
        <v>616</v>
      </c>
      <c r="B18" s="167" t="s">
        <v>616</v>
      </c>
      <c r="C18" s="167" t="s">
        <v>616</v>
      </c>
      <c r="D18" s="177"/>
      <c r="E18" s="167" t="s">
        <v>616</v>
      </c>
      <c r="F18" s="27" t="str">
        <f>IFERROR(IF(MATCH($E18,全体!G:G,0),"Y"),"-")</f>
        <v>-</v>
      </c>
    </row>
    <row r="19" spans="1:6">
      <c r="A19" s="167" t="s">
        <v>617</v>
      </c>
      <c r="B19" s="167" t="s">
        <v>618</v>
      </c>
      <c r="C19" s="167" t="s">
        <v>619</v>
      </c>
      <c r="D19" s="177"/>
      <c r="E19" s="167" t="s">
        <v>617</v>
      </c>
      <c r="F19" s="27" t="str">
        <f>IFERROR(IF(MATCH($E19,全体!G:G,0),"Y"),"-")</f>
        <v>-</v>
      </c>
    </row>
    <row r="20" spans="1:6">
      <c r="A20" s="167" t="s">
        <v>620</v>
      </c>
      <c r="B20" s="167" t="s">
        <v>620</v>
      </c>
      <c r="C20" s="167" t="s">
        <v>620</v>
      </c>
      <c r="D20" s="177"/>
      <c r="E20" s="167" t="s">
        <v>620</v>
      </c>
      <c r="F20" s="27" t="str">
        <f>IFERROR(IF(MATCH($E20,全体!G:G,0),"Y"),"-")</f>
        <v>-</v>
      </c>
    </row>
    <row r="21" spans="1:6">
      <c r="A21" s="167" t="s">
        <v>621</v>
      </c>
      <c r="C21" s="167" t="s">
        <v>621</v>
      </c>
      <c r="D21" s="177"/>
      <c r="E21" s="19" t="s">
        <v>622</v>
      </c>
      <c r="F21" s="27" t="str">
        <f>IFERROR(IF(MATCH($E21,全体!G:G,0),"Y"),"-")</f>
        <v>-</v>
      </c>
    </row>
    <row r="22" spans="1:6">
      <c r="C22" s="167" t="s">
        <v>623</v>
      </c>
      <c r="D22" s="177"/>
      <c r="E22" s="167" t="s">
        <v>623</v>
      </c>
      <c r="F22" s="27" t="str">
        <f>IFERROR(IF(MATCH($E22,全体!G:G,0),"Y"),"-")</f>
        <v>-</v>
      </c>
    </row>
    <row r="23" spans="1:6">
      <c r="A23" s="167" t="s">
        <v>80</v>
      </c>
      <c r="B23" s="167" t="s">
        <v>80</v>
      </c>
      <c r="C23" s="167" t="s">
        <v>80</v>
      </c>
      <c r="D23" s="177"/>
      <c r="E23" s="167" t="s">
        <v>80</v>
      </c>
      <c r="F23" s="27" t="str">
        <f>IFERROR(IF(MATCH($E23,全体!G:G,0),"Y"),"-")</f>
        <v>Y</v>
      </c>
    </row>
    <row r="24" spans="1:6">
      <c r="A24" s="167" t="s">
        <v>624</v>
      </c>
      <c r="B24" s="167" t="s">
        <v>625</v>
      </c>
      <c r="C24" s="167" t="s">
        <v>624</v>
      </c>
      <c r="D24" s="177"/>
      <c r="E24" s="167" t="s">
        <v>626</v>
      </c>
      <c r="F24" s="27" t="str">
        <f>IFERROR(IF(MATCH($E24,全体!G:G,0),"Y"),"-")</f>
        <v>-</v>
      </c>
    </row>
    <row r="25" spans="1:6">
      <c r="A25" s="167" t="s">
        <v>627</v>
      </c>
      <c r="C25" s="19" t="s">
        <v>628</v>
      </c>
      <c r="D25" s="177"/>
      <c r="E25" s="19" t="s">
        <v>628</v>
      </c>
      <c r="F25" s="27" t="str">
        <f>IFERROR(IF(MATCH($E25,全体!G:G,0),"Y"),"-")</f>
        <v>-</v>
      </c>
    </row>
    <row r="26" spans="1:6">
      <c r="A26" s="167" t="s">
        <v>81</v>
      </c>
      <c r="B26" s="167" t="s">
        <v>81</v>
      </c>
      <c r="C26" s="167" t="s">
        <v>81</v>
      </c>
      <c r="D26" s="177"/>
      <c r="E26" s="167" t="s">
        <v>629</v>
      </c>
      <c r="F26" s="27" t="str">
        <f>IFERROR(IF(MATCH($E26,全体!G:G,0),"Y"),"-")</f>
        <v>Y</v>
      </c>
    </row>
    <row r="27" spans="1:6">
      <c r="D27" s="177"/>
      <c r="E27" s="167" t="s">
        <v>630</v>
      </c>
      <c r="F27" s="27" t="str">
        <f>IFERROR(IF(MATCH($E27,全体!G:G,0),"Y"),"-")</f>
        <v>-</v>
      </c>
    </row>
    <row r="28" spans="1:6">
      <c r="D28" s="177"/>
      <c r="E28" s="167" t="s">
        <v>631</v>
      </c>
      <c r="F28" s="27" t="str">
        <f>IFERROR(IF(MATCH($E28,全体!G:G,0),"Y"),"-")</f>
        <v>-</v>
      </c>
    </row>
    <row r="29" spans="1:6">
      <c r="D29" s="177"/>
      <c r="E29" s="166" t="s">
        <v>632</v>
      </c>
      <c r="F29" s="27" t="str">
        <f>IFERROR(IF(MATCH($E29,全体!G:G,0),"Y"),"-")</f>
        <v>-</v>
      </c>
    </row>
    <row r="30" spans="1:6">
      <c r="A30" s="167" t="s">
        <v>633</v>
      </c>
      <c r="B30" s="167" t="s">
        <v>633</v>
      </c>
      <c r="C30" s="167" t="s">
        <v>633</v>
      </c>
      <c r="D30" s="177"/>
      <c r="E30" s="167" t="s">
        <v>633</v>
      </c>
      <c r="F30" s="27" t="str">
        <f>IFERROR(IF(MATCH($E30,全体!G:G,0),"Y"),"-")</f>
        <v>-</v>
      </c>
    </row>
    <row r="31" spans="1:6">
      <c r="A31" s="167" t="s">
        <v>634</v>
      </c>
      <c r="B31" s="167" t="s">
        <v>634</v>
      </c>
      <c r="C31" s="167" t="s">
        <v>634</v>
      </c>
      <c r="D31" s="177"/>
      <c r="E31" s="167" t="s">
        <v>634</v>
      </c>
      <c r="F31" s="27" t="str">
        <f>IFERROR(IF(MATCH($E31,全体!G:G,0),"Y"),"-")</f>
        <v>-</v>
      </c>
    </row>
    <row r="32" spans="1:6">
      <c r="A32" s="167" t="s">
        <v>635</v>
      </c>
      <c r="B32" s="167" t="s">
        <v>635</v>
      </c>
      <c r="C32" s="167" t="s">
        <v>635</v>
      </c>
      <c r="D32" s="177"/>
      <c r="E32" s="167" t="s">
        <v>635</v>
      </c>
      <c r="F32" s="27" t="str">
        <f>IFERROR(IF(MATCH($E32,全体!G:G,0),"Y"),"-")</f>
        <v>-</v>
      </c>
    </row>
    <row r="33" spans="1:6">
      <c r="A33" s="167" t="s">
        <v>636</v>
      </c>
      <c r="B33" s="167" t="s">
        <v>636</v>
      </c>
      <c r="C33" s="167" t="s">
        <v>636</v>
      </c>
      <c r="D33" s="177"/>
      <c r="E33" s="167" t="s">
        <v>636</v>
      </c>
      <c r="F33" s="27" t="str">
        <f>IFERROR(IF(MATCH($E33,全体!G:G,0),"Y"),"-")</f>
        <v>-</v>
      </c>
    </row>
    <row r="34" spans="1:6">
      <c r="A34" s="167" t="s">
        <v>637</v>
      </c>
      <c r="B34" s="167" t="s">
        <v>637</v>
      </c>
      <c r="C34" s="167" t="s">
        <v>637</v>
      </c>
      <c r="D34" s="177"/>
      <c r="E34" s="167" t="s">
        <v>638</v>
      </c>
      <c r="F34" s="27" t="str">
        <f>IFERROR(IF(MATCH($E34,全体!G:G,0),"Y"),"-")</f>
        <v>-</v>
      </c>
    </row>
    <row r="35" spans="1:6">
      <c r="A35" s="167" t="s">
        <v>639</v>
      </c>
      <c r="B35" s="167" t="s">
        <v>639</v>
      </c>
      <c r="C35" s="167" t="s">
        <v>639</v>
      </c>
      <c r="D35" s="177"/>
      <c r="E35" s="167" t="s">
        <v>640</v>
      </c>
      <c r="F35" s="27" t="str">
        <f>IFERROR(IF(MATCH($E35,全体!G:G,0),"Y"),"-")</f>
        <v>-</v>
      </c>
    </row>
    <row r="36" spans="1:6">
      <c r="A36" s="167" t="s">
        <v>641</v>
      </c>
      <c r="B36" s="167" t="s">
        <v>641</v>
      </c>
      <c r="C36" s="167" t="s">
        <v>641</v>
      </c>
      <c r="D36" s="177"/>
      <c r="E36" s="167" t="s">
        <v>640</v>
      </c>
      <c r="F36" s="27" t="str">
        <f>IFERROR(IF(MATCH($E36,全体!G:G,0),"Y"),"-")</f>
        <v>-</v>
      </c>
    </row>
    <row r="37" spans="1:6">
      <c r="A37" s="167" t="s">
        <v>642</v>
      </c>
      <c r="B37" s="167" t="s">
        <v>642</v>
      </c>
      <c r="C37" s="167" t="s">
        <v>642</v>
      </c>
      <c r="D37" s="177"/>
      <c r="E37" s="167" t="s">
        <v>643</v>
      </c>
      <c r="F37" s="27" t="str">
        <f>IFERROR(IF(MATCH($E37,全体!G:G,0),"Y"),"-")</f>
        <v>-</v>
      </c>
    </row>
    <row r="38" spans="1:6">
      <c r="A38" s="167" t="s">
        <v>644</v>
      </c>
      <c r="B38" s="167" t="s">
        <v>644</v>
      </c>
      <c r="C38" s="167" t="s">
        <v>644</v>
      </c>
      <c r="D38" s="177"/>
      <c r="E38" s="167" t="s">
        <v>645</v>
      </c>
      <c r="F38" s="27" t="str">
        <f>IFERROR(IF(MATCH($E38,全体!G:G,0),"Y"),"-")</f>
        <v>-</v>
      </c>
    </row>
    <row r="39" spans="1:6">
      <c r="A39" s="167" t="s">
        <v>645</v>
      </c>
      <c r="B39" s="167" t="s">
        <v>645</v>
      </c>
      <c r="C39" s="167" t="s">
        <v>646</v>
      </c>
      <c r="D39" s="177"/>
      <c r="E39" s="167" t="s">
        <v>645</v>
      </c>
      <c r="F39" s="27" t="str">
        <f>IFERROR(IF(MATCH($E39,全体!G:G,0),"Y"),"-")</f>
        <v>-</v>
      </c>
    </row>
    <row r="40" spans="1:6">
      <c r="A40" s="167" t="s">
        <v>647</v>
      </c>
      <c r="B40" s="167" t="s">
        <v>647</v>
      </c>
      <c r="C40" s="167" t="s">
        <v>647</v>
      </c>
      <c r="D40" s="177"/>
      <c r="E40" s="167" t="s">
        <v>648</v>
      </c>
      <c r="F40" s="27" t="str">
        <f>IFERROR(IF(MATCH($E40,全体!G:G,0),"Y"),"-")</f>
        <v>-</v>
      </c>
    </row>
    <row r="41" spans="1:6">
      <c r="A41" s="167" t="s">
        <v>649</v>
      </c>
      <c r="B41" s="167" t="s">
        <v>649</v>
      </c>
      <c r="C41" s="167" t="s">
        <v>649</v>
      </c>
      <c r="D41" s="177"/>
      <c r="E41" s="167" t="s">
        <v>648</v>
      </c>
      <c r="F41" s="27" t="str">
        <f>IFERROR(IF(MATCH($E41,全体!G:G,0),"Y"),"-")</f>
        <v>-</v>
      </c>
    </row>
    <row r="42" spans="1:6">
      <c r="A42" s="167" t="s">
        <v>650</v>
      </c>
      <c r="B42" s="167" t="s">
        <v>650</v>
      </c>
      <c r="C42" s="167" t="s">
        <v>650</v>
      </c>
      <c r="D42" s="177"/>
      <c r="E42" s="167" t="s">
        <v>353</v>
      </c>
      <c r="F42" s="27" t="str">
        <f>IFERROR(IF(MATCH($E42,全体!G:G,0),"Y"),"-")</f>
        <v>-</v>
      </c>
    </row>
    <row r="43" spans="1:6">
      <c r="A43" s="167" t="s">
        <v>82</v>
      </c>
      <c r="B43" s="167" t="s">
        <v>651</v>
      </c>
      <c r="C43" s="167" t="s">
        <v>652</v>
      </c>
      <c r="D43" s="177"/>
      <c r="E43" s="167" t="s">
        <v>82</v>
      </c>
      <c r="F43" s="27" t="str">
        <f>IFERROR(IF(MATCH($E43,全体!G:G,0),"Y"),"-")</f>
        <v>Y</v>
      </c>
    </row>
    <row r="44" spans="1:6">
      <c r="A44" s="167" t="s">
        <v>653</v>
      </c>
      <c r="B44" s="167" t="s">
        <v>499</v>
      </c>
      <c r="C44" s="167" t="s">
        <v>83</v>
      </c>
      <c r="D44" s="177"/>
      <c r="E44" s="167" t="s">
        <v>83</v>
      </c>
      <c r="F44" s="27" t="str">
        <f>IFERROR(IF(MATCH($E44,全体!G:G,0),"Y"),"-")</f>
        <v>Y</v>
      </c>
    </row>
    <row r="45" spans="1:6">
      <c r="D45" s="177"/>
      <c r="E45" s="166" t="s">
        <v>654</v>
      </c>
      <c r="F45" s="27" t="str">
        <f>IFERROR(IF(MATCH($E45,全体!G:G,0),"Y"),"-")</f>
        <v>-</v>
      </c>
    </row>
    <row r="46" spans="1:6">
      <c r="A46" s="167" t="s">
        <v>655</v>
      </c>
      <c r="B46" s="167" t="s">
        <v>655</v>
      </c>
      <c r="C46" s="167" t="s">
        <v>655</v>
      </c>
      <c r="D46" s="177"/>
      <c r="E46" s="167" t="s">
        <v>655</v>
      </c>
      <c r="F46" s="27" t="str">
        <f>IFERROR(IF(MATCH($E46,全体!G:G,0),"Y"),"-")</f>
        <v>-</v>
      </c>
    </row>
    <row r="47" spans="1:6">
      <c r="A47" s="167" t="s">
        <v>656</v>
      </c>
      <c r="B47" s="167" t="s">
        <v>656</v>
      </c>
      <c r="C47" s="167" t="s">
        <v>656</v>
      </c>
      <c r="D47" s="177"/>
      <c r="E47" s="167" t="s">
        <v>656</v>
      </c>
      <c r="F47" s="27" t="str">
        <f>IFERROR(IF(MATCH($E47,全体!G:G,0),"Y"),"-")</f>
        <v>-</v>
      </c>
    </row>
    <row r="48" spans="1:6">
      <c r="A48" s="167" t="s">
        <v>657</v>
      </c>
      <c r="B48" s="167" t="s">
        <v>657</v>
      </c>
      <c r="C48" s="167" t="s">
        <v>657</v>
      </c>
      <c r="D48" s="177"/>
      <c r="E48" s="167" t="s">
        <v>657</v>
      </c>
      <c r="F48" s="27" t="str">
        <f>IFERROR(IF(MATCH($E48,全体!G:G,0),"Y"),"-")</f>
        <v>-</v>
      </c>
    </row>
    <row r="49" spans="1:6">
      <c r="A49" s="167" t="s">
        <v>658</v>
      </c>
      <c r="B49" s="167" t="s">
        <v>658</v>
      </c>
      <c r="C49" s="167" t="s">
        <v>658</v>
      </c>
      <c r="D49" s="177"/>
      <c r="E49" s="167" t="s">
        <v>658</v>
      </c>
      <c r="F49" s="27" t="str">
        <f>IFERROR(IF(MATCH($E49,全体!G:G,0),"Y"),"-")</f>
        <v>-</v>
      </c>
    </row>
    <row r="50" spans="1:6">
      <c r="A50" s="167" t="s">
        <v>659</v>
      </c>
      <c r="B50" s="167" t="s">
        <v>659</v>
      </c>
      <c r="C50" s="167" t="s">
        <v>659</v>
      </c>
      <c r="D50" s="177"/>
      <c r="E50" s="167" t="s">
        <v>659</v>
      </c>
      <c r="F50" s="27" t="str">
        <f>IFERROR(IF(MATCH($E50,全体!G:G,0),"Y"),"-")</f>
        <v>-</v>
      </c>
    </row>
    <row r="51" spans="1:6">
      <c r="A51" s="167" t="s">
        <v>660</v>
      </c>
      <c r="B51" s="167" t="s">
        <v>660</v>
      </c>
      <c r="C51" s="167" t="s">
        <v>660</v>
      </c>
      <c r="D51" s="177"/>
      <c r="E51" s="167" t="s">
        <v>661</v>
      </c>
      <c r="F51" s="27" t="str">
        <f>IFERROR(IF(MATCH($E51,全体!G:G,0),"Y"),"-")</f>
        <v>-</v>
      </c>
    </row>
    <row r="52" spans="1:6">
      <c r="A52" s="167" t="s">
        <v>662</v>
      </c>
      <c r="B52" s="167" t="s">
        <v>662</v>
      </c>
      <c r="C52" s="167" t="s">
        <v>662</v>
      </c>
      <c r="D52" s="177"/>
      <c r="E52" s="167" t="s">
        <v>84</v>
      </c>
      <c r="F52" s="27" t="str">
        <f>IFERROR(IF(MATCH($E52,全体!G:G,0),"Y"),"-")</f>
        <v>Y</v>
      </c>
    </row>
    <row r="53" spans="1:6">
      <c r="D53" s="177"/>
      <c r="E53" s="166" t="s">
        <v>663</v>
      </c>
      <c r="F53" s="27" t="str">
        <f>IFERROR(IF(MATCH($E53,全体!G:G,0),"Y"),"-")</f>
        <v>-</v>
      </c>
    </row>
    <row r="54" spans="1:6">
      <c r="A54" s="167" t="s">
        <v>664</v>
      </c>
      <c r="B54" s="167" t="s">
        <v>665</v>
      </c>
      <c r="C54" s="167" t="s">
        <v>665</v>
      </c>
      <c r="D54" s="177"/>
      <c r="E54" s="167" t="s">
        <v>664</v>
      </c>
      <c r="F54" s="27" t="str">
        <f>IFERROR(IF(MATCH($E54,全体!G:G,0),"Y"),"-")</f>
        <v>-</v>
      </c>
    </row>
    <row r="55" spans="1:6">
      <c r="A55" s="167" t="s">
        <v>666</v>
      </c>
      <c r="B55" s="167" t="s">
        <v>667</v>
      </c>
      <c r="C55" s="167" t="s">
        <v>667</v>
      </c>
      <c r="D55" s="177"/>
      <c r="E55" s="167" t="s">
        <v>666</v>
      </c>
      <c r="F55" s="27" t="str">
        <f>IFERROR(IF(MATCH($E55,全体!G:G,0),"Y"),"-")</f>
        <v>-</v>
      </c>
    </row>
    <row r="56" spans="1:6">
      <c r="A56" s="167" t="s">
        <v>87</v>
      </c>
      <c r="B56" s="167" t="s">
        <v>668</v>
      </c>
      <c r="C56" s="167" t="s">
        <v>668</v>
      </c>
      <c r="D56" s="177"/>
      <c r="E56" s="167" t="s">
        <v>87</v>
      </c>
      <c r="F56" s="27" t="str">
        <f>IFERROR(IF(MATCH($E56,全体!G:G,0),"Y"),"-")</f>
        <v>Y</v>
      </c>
    </row>
    <row r="57" spans="1:6">
      <c r="D57" s="177"/>
      <c r="E57" s="166" t="s">
        <v>669</v>
      </c>
      <c r="F57" s="27" t="str">
        <f>IFERROR(IF(MATCH($E57,全体!G:G,0),"Y"),"-")</f>
        <v>-</v>
      </c>
    </row>
    <row r="58" spans="1:6">
      <c r="A58" s="167" t="s">
        <v>670</v>
      </c>
      <c r="B58" s="167" t="s">
        <v>671</v>
      </c>
      <c r="C58" s="167" t="s">
        <v>670</v>
      </c>
      <c r="D58" s="177"/>
      <c r="E58" s="167" t="s">
        <v>670</v>
      </c>
      <c r="F58" s="27" t="str">
        <f>IFERROR(IF(MATCH($E58,全体!G:G,0),"Y"),"-")</f>
        <v>Y</v>
      </c>
    </row>
    <row r="59" spans="1:6">
      <c r="A59" s="167" t="s">
        <v>454</v>
      </c>
      <c r="B59" s="167">
        <v>9070</v>
      </c>
      <c r="C59" s="167" t="s">
        <v>454</v>
      </c>
      <c r="D59" s="177"/>
      <c r="E59" s="167" t="s">
        <v>454</v>
      </c>
      <c r="F59" s="27" t="str">
        <f>IFERROR(IF(MATCH($E59,全体!G:G,0),"Y"),"-")</f>
        <v>Y</v>
      </c>
    </row>
    <row r="60" spans="1:6">
      <c r="A60" s="167" t="s">
        <v>91</v>
      </c>
      <c r="B60" s="167" t="s">
        <v>91</v>
      </c>
      <c r="C60" s="167" t="s">
        <v>91</v>
      </c>
      <c r="D60" s="177"/>
      <c r="E60" s="167" t="s">
        <v>91</v>
      </c>
      <c r="F60" s="27" t="str">
        <f>IFERROR(IF(MATCH($E60,全体!G:G,0),"Y"),"-")</f>
        <v>Y</v>
      </c>
    </row>
    <row r="61" spans="1:6">
      <c r="A61" s="167" t="s">
        <v>672</v>
      </c>
      <c r="B61" s="167" t="s">
        <v>93</v>
      </c>
      <c r="C61" s="167" t="s">
        <v>93</v>
      </c>
      <c r="D61" s="177"/>
      <c r="E61" s="167" t="s">
        <v>93</v>
      </c>
      <c r="F61" s="27" t="str">
        <f>IFERROR(IF(MATCH($E61,全体!G:G,0),"Y"),"-")</f>
        <v>Y</v>
      </c>
    </row>
    <row r="62" spans="1:6">
      <c r="A62" s="167" t="s">
        <v>673</v>
      </c>
      <c r="B62" s="167" t="s">
        <v>94</v>
      </c>
      <c r="C62" s="167" t="s">
        <v>94</v>
      </c>
      <c r="D62" s="177"/>
      <c r="E62" s="167" t="s">
        <v>94</v>
      </c>
      <c r="F62" s="27" t="str">
        <f>IFERROR(IF(MATCH($E62,全体!G:G,0),"Y"),"-")</f>
        <v>Y</v>
      </c>
    </row>
    <row r="63" spans="1:6">
      <c r="A63" s="167" t="s">
        <v>96</v>
      </c>
      <c r="B63" s="167" t="s">
        <v>96</v>
      </c>
      <c r="C63" s="167" t="s">
        <v>96</v>
      </c>
      <c r="D63" s="177"/>
      <c r="E63" s="167" t="s">
        <v>96</v>
      </c>
      <c r="F63" s="27" t="str">
        <f>IFERROR(IF(MATCH($E63,全体!G:G,0),"Y"),"-")</f>
        <v>Y</v>
      </c>
    </row>
    <row r="64" spans="1:6">
      <c r="D64" s="177"/>
      <c r="E64" s="166" t="s">
        <v>674</v>
      </c>
      <c r="F64" s="27" t="str">
        <f>IFERROR(IF(MATCH($E64,全体!G:G,0),"Y"),"-")</f>
        <v>-</v>
      </c>
    </row>
    <row r="65" spans="1:6">
      <c r="A65" s="167" t="s">
        <v>675</v>
      </c>
      <c r="B65" s="167" t="s">
        <v>675</v>
      </c>
      <c r="C65" s="167" t="s">
        <v>675</v>
      </c>
      <c r="D65" s="177"/>
      <c r="E65" s="167" t="s">
        <v>98</v>
      </c>
      <c r="F65" s="27" t="str">
        <f>IFERROR(IF(MATCH($E65,全体!G:G,0),"Y"),"-")</f>
        <v>Y</v>
      </c>
    </row>
    <row r="66" spans="1:6">
      <c r="A66" s="167" t="s">
        <v>676</v>
      </c>
      <c r="B66" s="167" t="s">
        <v>676</v>
      </c>
      <c r="C66" s="167" t="s">
        <v>676</v>
      </c>
      <c r="D66" s="177"/>
      <c r="E66" s="167" t="s">
        <v>99</v>
      </c>
      <c r="F66" s="27" t="str">
        <f>IFERROR(IF(MATCH($E66,全体!G:G,0),"Y"),"-")</f>
        <v>Y</v>
      </c>
    </row>
    <row r="67" spans="1:6">
      <c r="A67" s="167" t="s">
        <v>677</v>
      </c>
      <c r="B67" s="167" t="s">
        <v>678</v>
      </c>
      <c r="D67" s="177"/>
      <c r="E67" s="167" t="s">
        <v>677</v>
      </c>
      <c r="F67" s="27" t="str">
        <f>IFERROR(IF(MATCH($E67,全体!G:G,0),"Y"),"-")</f>
        <v>-</v>
      </c>
    </row>
    <row r="68" spans="1:6">
      <c r="A68" s="167" t="s">
        <v>679</v>
      </c>
      <c r="B68" s="167" t="s">
        <v>679</v>
      </c>
      <c r="C68" s="167" t="s">
        <v>680</v>
      </c>
      <c r="D68" s="177"/>
      <c r="E68" s="167" t="s">
        <v>100</v>
      </c>
      <c r="F68" s="27" t="str">
        <f>IFERROR(IF(MATCH($E68,全体!G:G,0),"Y"),"-")</f>
        <v>Y</v>
      </c>
    </row>
    <row r="69" spans="1:6">
      <c r="A69" s="167" t="s">
        <v>681</v>
      </c>
      <c r="B69" s="167" t="s">
        <v>681</v>
      </c>
      <c r="C69" s="167" t="s">
        <v>682</v>
      </c>
      <c r="D69" s="177"/>
      <c r="E69" s="167" t="s">
        <v>101</v>
      </c>
      <c r="F69" s="27" t="str">
        <f>IFERROR(IF(MATCH($E69,全体!G:G,0),"Y"),"-")</f>
        <v>Y</v>
      </c>
    </row>
    <row r="70" spans="1:6">
      <c r="A70" s="167" t="s">
        <v>683</v>
      </c>
      <c r="B70" s="167" t="s">
        <v>102</v>
      </c>
      <c r="C70" s="167" t="s">
        <v>684</v>
      </c>
      <c r="D70" s="177"/>
      <c r="E70" s="167" t="s">
        <v>102</v>
      </c>
      <c r="F70" s="27" t="str">
        <f>IFERROR(IF(MATCH($E70,全体!G:G,0),"Y"),"-")</f>
        <v>Y</v>
      </c>
    </row>
    <row r="71" spans="1:6">
      <c r="A71" s="167" t="s">
        <v>103</v>
      </c>
      <c r="B71" s="167" t="s">
        <v>103</v>
      </c>
      <c r="C71" s="167">
        <v>7600</v>
      </c>
      <c r="D71" s="177"/>
      <c r="E71" s="167" t="s">
        <v>103</v>
      </c>
      <c r="F71" s="27" t="str">
        <f>IFERROR(IF(MATCH($E71,全体!G:G,0),"Y"),"-")</f>
        <v>Y</v>
      </c>
    </row>
    <row r="72" spans="1:6">
      <c r="D72" s="177"/>
      <c r="E72" s="166" t="s">
        <v>685</v>
      </c>
      <c r="F72" s="27" t="str">
        <f>IFERROR(IF(MATCH($E72,全体!G:G,0),"Y"),"-")</f>
        <v>-</v>
      </c>
    </row>
    <row r="73" spans="1:6">
      <c r="A73" s="167" t="s">
        <v>686</v>
      </c>
      <c r="B73" s="167" t="s">
        <v>686</v>
      </c>
      <c r="C73" s="167" t="s">
        <v>686</v>
      </c>
      <c r="D73" s="177"/>
      <c r="E73" s="167" t="s">
        <v>687</v>
      </c>
      <c r="F73" s="27" t="str">
        <f>IFERROR(IF(MATCH($E73,全体!G:G,0),"Y"),"-")</f>
        <v>-</v>
      </c>
    </row>
    <row r="74" spans="1:6">
      <c r="A74" s="167" t="s">
        <v>688</v>
      </c>
      <c r="B74" s="167" t="s">
        <v>688</v>
      </c>
      <c r="C74" s="167" t="s">
        <v>688</v>
      </c>
      <c r="D74" s="177"/>
      <c r="E74" s="167" t="s">
        <v>689</v>
      </c>
      <c r="F74" s="27" t="str">
        <f>IFERROR(IF(MATCH($E74,全体!G:G,0),"Y"),"-")</f>
        <v>-</v>
      </c>
    </row>
    <row r="75" spans="1:6">
      <c r="A75" s="167" t="s">
        <v>690</v>
      </c>
      <c r="B75" s="167" t="s">
        <v>690</v>
      </c>
      <c r="C75" s="167" t="s">
        <v>690</v>
      </c>
      <c r="D75" s="177"/>
      <c r="E75" s="167" t="s">
        <v>691</v>
      </c>
      <c r="F75" s="27" t="str">
        <f>IFERROR(IF(MATCH($E75,全体!G:G,0),"Y"),"-")</f>
        <v>-</v>
      </c>
    </row>
    <row r="76" spans="1:6">
      <c r="A76" s="167">
        <v>6600</v>
      </c>
      <c r="B76" s="167">
        <v>6600</v>
      </c>
      <c r="C76" s="167">
        <v>6600</v>
      </c>
      <c r="D76" s="177"/>
      <c r="E76" s="167" t="s">
        <v>104</v>
      </c>
      <c r="F76" s="27" t="str">
        <f>IFERROR(IF(MATCH($E76,全体!G:G,0),"Y"),"-")</f>
        <v>Y</v>
      </c>
    </row>
    <row r="77" spans="1:6">
      <c r="A77" s="167" t="s">
        <v>692</v>
      </c>
      <c r="B77" s="167" t="s">
        <v>692</v>
      </c>
      <c r="C77" s="167" t="s">
        <v>692</v>
      </c>
      <c r="D77" s="177"/>
      <c r="E77" s="167" t="s">
        <v>693</v>
      </c>
      <c r="F77" s="27" t="str">
        <f>IFERROR(IF(MATCH($E77,全体!G:G,0),"Y"),"-")</f>
        <v>-</v>
      </c>
    </row>
    <row r="78" spans="1:6">
      <c r="D78" s="177"/>
      <c r="F78" s="27" t="str">
        <f>IFERROR(IF(MATCH($E78,全体!G:G,0),"Y"),"-")</f>
        <v>-</v>
      </c>
    </row>
    <row r="79" spans="1:6">
      <c r="A79" s="167" t="s">
        <v>694</v>
      </c>
      <c r="B79" s="167" t="s">
        <v>695</v>
      </c>
      <c r="D79" s="177"/>
      <c r="E79" s="167" t="s">
        <v>695</v>
      </c>
      <c r="F79" s="27" t="str">
        <f>IFERROR(IF(MATCH($E79,全体!G:G,0),"Y"),"-")</f>
        <v>Y</v>
      </c>
    </row>
    <row r="80" spans="1:6">
      <c r="D80" s="177"/>
      <c r="E80" s="166" t="s">
        <v>696</v>
      </c>
      <c r="F80" s="27" t="str">
        <f>IFERROR(IF(MATCH($E80,全体!G:G,0),"Y"),"-")</f>
        <v>-</v>
      </c>
    </row>
    <row r="81" spans="1:6">
      <c r="B81" s="167" t="s">
        <v>106</v>
      </c>
      <c r="D81" s="177"/>
      <c r="E81" s="339" t="s">
        <v>106</v>
      </c>
      <c r="F81" s="27" t="str">
        <f>IFERROR(IF(MATCH($E81,全体!G:G,0),"Y"),"-")</f>
        <v>Y</v>
      </c>
    </row>
    <row r="82" spans="1:6">
      <c r="B82" s="167" t="s">
        <v>107</v>
      </c>
      <c r="D82" s="177"/>
      <c r="E82" s="338" t="s">
        <v>107</v>
      </c>
      <c r="F82" s="27" t="str">
        <f>IFERROR(IF(MATCH($E82,全体!G:G,0),"Y"),"-")</f>
        <v>Y</v>
      </c>
    </row>
    <row r="83" spans="1:6">
      <c r="B83" s="167" t="s">
        <v>108</v>
      </c>
      <c r="D83" s="177"/>
      <c r="E83" s="338" t="s">
        <v>108</v>
      </c>
      <c r="F83" s="27" t="str">
        <f>IFERROR(IF(MATCH($E83,全体!G:G,0),"Y"),"-")</f>
        <v>Y</v>
      </c>
    </row>
    <row r="84" spans="1:6">
      <c r="B84" s="167" t="s">
        <v>109</v>
      </c>
      <c r="D84" s="177"/>
      <c r="E84" s="338" t="s">
        <v>109</v>
      </c>
      <c r="F84" s="27" t="str">
        <f>IFERROR(IF(MATCH($E84,全体!G:G,0),"Y"),"-")</f>
        <v>Y</v>
      </c>
    </row>
    <row r="85" spans="1:6">
      <c r="B85" s="167" t="s">
        <v>110</v>
      </c>
      <c r="D85" s="177"/>
      <c r="E85" s="338" t="s">
        <v>110</v>
      </c>
      <c r="F85" s="27" t="str">
        <f>IFERROR(IF(MATCH($E85,全体!G:G,0),"Y"),"-")</f>
        <v>Y</v>
      </c>
    </row>
    <row r="86" spans="1:6">
      <c r="B86" s="167" t="s">
        <v>111</v>
      </c>
      <c r="D86" s="177"/>
      <c r="E86" s="338" t="s">
        <v>111</v>
      </c>
      <c r="F86" s="27" t="str">
        <f>IFERROR(IF(MATCH($E86,全体!G:G,0),"Y"),"-")</f>
        <v>Y</v>
      </c>
    </row>
    <row r="87" spans="1:6">
      <c r="B87" s="167" t="s">
        <v>112</v>
      </c>
      <c r="D87" s="177"/>
      <c r="E87" s="167" t="s">
        <v>112</v>
      </c>
      <c r="F87" s="27" t="str">
        <f>IFERROR(IF(MATCH($E87,全体!G:G,0),"Y"),"-")</f>
        <v>Y</v>
      </c>
    </row>
    <row r="88" spans="1:6">
      <c r="A88" s="167" t="s">
        <v>113</v>
      </c>
      <c r="B88" s="167" t="s">
        <v>697</v>
      </c>
      <c r="C88" s="167" t="s">
        <v>113</v>
      </c>
      <c r="D88" s="177"/>
      <c r="E88" s="167" t="s">
        <v>113</v>
      </c>
      <c r="F88" s="27" t="str">
        <f>IFERROR(IF(MATCH($E88,全体!G:G,0),"Y"),"-")</f>
        <v>Y</v>
      </c>
    </row>
    <row r="89" spans="1:6">
      <c r="A89" s="167" t="s">
        <v>114</v>
      </c>
      <c r="B89" s="167" t="s">
        <v>698</v>
      </c>
      <c r="C89" s="167" t="s">
        <v>114</v>
      </c>
      <c r="D89" s="177"/>
      <c r="E89" s="167" t="s">
        <v>114</v>
      </c>
      <c r="F89" s="27" t="str">
        <f>IFERROR(IF(MATCH($E89,全体!G:G,0),"Y"),"-")</f>
        <v>Y</v>
      </c>
    </row>
    <row r="90" spans="1:6">
      <c r="A90" s="167" t="s">
        <v>115</v>
      </c>
      <c r="B90" s="167" t="s">
        <v>699</v>
      </c>
      <c r="C90" s="167" t="s">
        <v>115</v>
      </c>
      <c r="D90" s="177"/>
      <c r="E90" s="167" t="s">
        <v>115</v>
      </c>
      <c r="F90" s="27" t="str">
        <f>IFERROR(IF(MATCH($E90,全体!G:G,0),"Y"),"-")</f>
        <v>Y</v>
      </c>
    </row>
    <row r="91" spans="1:6">
      <c r="A91" s="167" t="s">
        <v>116</v>
      </c>
      <c r="B91" s="167" t="s">
        <v>700</v>
      </c>
      <c r="C91" s="167" t="s">
        <v>116</v>
      </c>
      <c r="D91" s="177"/>
      <c r="E91" s="167" t="s">
        <v>116</v>
      </c>
      <c r="F91" s="27" t="str">
        <f>IFERROR(IF(MATCH($E91,全体!G:G,0),"Y"),"-")</f>
        <v>Y</v>
      </c>
    </row>
    <row r="92" spans="1:6">
      <c r="A92" s="167" t="s">
        <v>117</v>
      </c>
      <c r="B92" s="167" t="s">
        <v>701</v>
      </c>
      <c r="C92" s="167" t="s">
        <v>117</v>
      </c>
      <c r="D92" s="177"/>
      <c r="E92" s="167" t="s">
        <v>117</v>
      </c>
      <c r="F92" s="27" t="str">
        <f>IFERROR(IF(MATCH($E92,全体!G:G,0),"Y"),"-")</f>
        <v>Y</v>
      </c>
    </row>
    <row r="93" spans="1:6">
      <c r="A93" s="167" t="s">
        <v>118</v>
      </c>
      <c r="B93" s="167" t="s">
        <v>702</v>
      </c>
      <c r="C93" s="167" t="s">
        <v>118</v>
      </c>
      <c r="D93" s="177"/>
      <c r="E93" s="167" t="s">
        <v>118</v>
      </c>
      <c r="F93" s="27" t="str">
        <f>IFERROR(IF(MATCH($E93,全体!G:G,0),"Y"),"-")</f>
        <v>Y</v>
      </c>
    </row>
    <row r="94" spans="1:6">
      <c r="A94" s="167" t="s">
        <v>119</v>
      </c>
      <c r="B94" s="167" t="s">
        <v>703</v>
      </c>
      <c r="C94" s="167" t="s">
        <v>119</v>
      </c>
      <c r="D94" s="177"/>
      <c r="E94" s="167" t="s">
        <v>704</v>
      </c>
      <c r="F94" s="27" t="str">
        <f>IFERROR(IF(MATCH($E94,全体!G:G,0),"Y"),"-")</f>
        <v>Y</v>
      </c>
    </row>
    <row r="95" spans="1:6">
      <c r="A95" s="167" t="s">
        <v>120</v>
      </c>
      <c r="B95" s="167" t="s">
        <v>705</v>
      </c>
      <c r="C95" s="167" t="s">
        <v>120</v>
      </c>
      <c r="D95" s="177"/>
      <c r="E95" s="167" t="s">
        <v>120</v>
      </c>
      <c r="F95" s="27" t="str">
        <f>IFERROR(IF(MATCH($E95,全体!G:G,0),"Y"),"-")</f>
        <v>Y</v>
      </c>
    </row>
    <row r="96" spans="1:6">
      <c r="A96" s="167" t="s">
        <v>456</v>
      </c>
      <c r="B96" s="167" t="s">
        <v>706</v>
      </c>
      <c r="C96" s="167" t="s">
        <v>456</v>
      </c>
      <c r="D96" s="177"/>
      <c r="E96" s="167" t="s">
        <v>707</v>
      </c>
      <c r="F96" s="27" t="str">
        <f>IFERROR(IF(MATCH($E96,全体!G:G,0),"Y"),"-")</f>
        <v>-</v>
      </c>
    </row>
    <row r="97" spans="1:6">
      <c r="A97" s="167" t="s">
        <v>708</v>
      </c>
      <c r="B97" s="167" t="s">
        <v>709</v>
      </c>
      <c r="C97" s="167" t="s">
        <v>708</v>
      </c>
      <c r="D97" s="177"/>
      <c r="E97" s="167" t="s">
        <v>121</v>
      </c>
      <c r="F97" s="27" t="str">
        <f>IFERROR(IF(MATCH($E97,全体!G:G,0),"Y"),"-")</f>
        <v>Y</v>
      </c>
    </row>
    <row r="98" spans="1:6">
      <c r="A98" s="167" t="s">
        <v>122</v>
      </c>
      <c r="B98" s="167" t="s">
        <v>710</v>
      </c>
      <c r="C98" s="167" t="s">
        <v>710</v>
      </c>
      <c r="D98" s="177"/>
      <c r="E98" s="167" t="s">
        <v>122</v>
      </c>
      <c r="F98" s="27" t="str">
        <f>IFERROR(IF(MATCH($E98,全体!G:G,0),"Y"),"-")</f>
        <v>Y</v>
      </c>
    </row>
    <row r="99" spans="1:6">
      <c r="A99" s="167" t="s">
        <v>123</v>
      </c>
      <c r="B99" s="167" t="s">
        <v>711</v>
      </c>
      <c r="C99" s="167" t="s">
        <v>711</v>
      </c>
      <c r="D99" s="177"/>
      <c r="E99" s="167" t="s">
        <v>123</v>
      </c>
      <c r="F99" s="27" t="str">
        <f>IFERROR(IF(MATCH($E99,全体!G:G,0),"Y"),"-")</f>
        <v>Y</v>
      </c>
    </row>
    <row r="100" spans="1:6">
      <c r="A100" s="167" t="s">
        <v>124</v>
      </c>
      <c r="B100" s="167" t="s">
        <v>124</v>
      </c>
      <c r="C100" s="167" t="s">
        <v>124</v>
      </c>
      <c r="D100" s="177"/>
      <c r="E100" s="167" t="s">
        <v>124</v>
      </c>
      <c r="F100" s="27" t="str">
        <f>IFERROR(IF(MATCH($E100,全体!G:G,0),"Y"),"-")</f>
        <v>Y</v>
      </c>
    </row>
    <row r="101" spans="1:6">
      <c r="A101" s="167" t="s">
        <v>125</v>
      </c>
      <c r="B101" s="167" t="s">
        <v>125</v>
      </c>
      <c r="C101" s="167" t="s">
        <v>125</v>
      </c>
      <c r="D101" s="177"/>
      <c r="E101" s="167" t="s">
        <v>125</v>
      </c>
      <c r="F101" s="27" t="str">
        <f>IFERROR(IF(MATCH($E101,全体!G:G,0),"Y"),"-")</f>
        <v>Y</v>
      </c>
    </row>
    <row r="102" spans="1:6">
      <c r="A102" s="167" t="s">
        <v>126</v>
      </c>
      <c r="B102" s="167" t="s">
        <v>712</v>
      </c>
      <c r="C102" s="167" t="s">
        <v>126</v>
      </c>
      <c r="D102" s="177"/>
      <c r="E102" s="167" t="s">
        <v>126</v>
      </c>
      <c r="F102" s="27" t="str">
        <f>IFERROR(IF(MATCH($E102,全体!G:G,0),"Y"),"-")</f>
        <v>Y</v>
      </c>
    </row>
    <row r="103" spans="1:6">
      <c r="A103" s="167" t="s">
        <v>713</v>
      </c>
      <c r="B103" s="167" t="s">
        <v>713</v>
      </c>
      <c r="C103" s="167" t="s">
        <v>714</v>
      </c>
      <c r="D103" s="177"/>
      <c r="E103" s="167" t="s">
        <v>713</v>
      </c>
      <c r="F103" s="27" t="str">
        <f>IFERROR(IF(MATCH($E103,全体!G:G,0),"Y"),"-")</f>
        <v>-</v>
      </c>
    </row>
    <row r="104" spans="1:6">
      <c r="A104" s="167" t="s">
        <v>127</v>
      </c>
      <c r="B104" s="167" t="s">
        <v>127</v>
      </c>
      <c r="C104" s="167" t="s">
        <v>127</v>
      </c>
      <c r="D104" s="177"/>
      <c r="E104" s="167" t="s">
        <v>127</v>
      </c>
      <c r="F104" s="27" t="str">
        <f>IFERROR(IF(MATCH($E104,全体!G:G,0),"Y"),"-")</f>
        <v>Y</v>
      </c>
    </row>
    <row r="105" spans="1:6">
      <c r="A105" s="167" t="s">
        <v>128</v>
      </c>
      <c r="B105" s="167" t="s">
        <v>128</v>
      </c>
      <c r="C105" s="167" t="s">
        <v>715</v>
      </c>
      <c r="D105" s="177"/>
      <c r="E105" s="167" t="s">
        <v>128</v>
      </c>
      <c r="F105" s="27" t="str">
        <f>IFERROR(IF(MATCH($E105,全体!G:G,0),"Y"),"-")</f>
        <v>Y</v>
      </c>
    </row>
    <row r="106" spans="1:6">
      <c r="D106" s="177"/>
      <c r="E106" s="166" t="s">
        <v>716</v>
      </c>
      <c r="F106" s="27" t="str">
        <f>IFERROR(IF(MATCH($E106,全体!G:G,0),"Y"),"-")</f>
        <v>-</v>
      </c>
    </row>
    <row r="107" spans="1:6">
      <c r="A107" s="1" t="s">
        <v>457</v>
      </c>
      <c r="B107" s="1" t="s">
        <v>717</v>
      </c>
      <c r="D107" s="177"/>
      <c r="E107" s="1" t="s">
        <v>718</v>
      </c>
      <c r="F107" s="27" t="str">
        <f>IFERROR(IF(MATCH($E107,全体!G:G,0),"Y"),"-")</f>
        <v>-</v>
      </c>
    </row>
    <row r="108" spans="1:6">
      <c r="A108" s="1" t="s">
        <v>130</v>
      </c>
      <c r="B108" s="1" t="s">
        <v>719</v>
      </c>
      <c r="D108" s="177"/>
      <c r="E108" s="1" t="s">
        <v>130</v>
      </c>
      <c r="F108" s="27" t="str">
        <f>IFERROR(IF(MATCH($E108,全体!G:G,0),"Y"),"-")</f>
        <v>Y</v>
      </c>
    </row>
    <row r="109" spans="1:6">
      <c r="A109" s="1" t="s">
        <v>132</v>
      </c>
      <c r="B109" s="1" t="s">
        <v>720</v>
      </c>
      <c r="D109" s="177"/>
      <c r="E109" s="1" t="s">
        <v>132</v>
      </c>
      <c r="F109" s="27" t="str">
        <f>IFERROR(IF(MATCH($E109,全体!G:G,0),"Y"),"-")</f>
        <v>Y</v>
      </c>
    </row>
    <row r="110" spans="1:6">
      <c r="A110" t="s">
        <v>134</v>
      </c>
      <c r="B110" s="167" t="s">
        <v>721</v>
      </c>
      <c r="D110" s="177"/>
      <c r="E110" t="s">
        <v>134</v>
      </c>
      <c r="F110" s="27" t="str">
        <f>IFERROR(IF(MATCH($E110,全体!G:G,0),"Y"),"-")</f>
        <v>Y</v>
      </c>
    </row>
    <row r="111" spans="1:6">
      <c r="A111" t="s">
        <v>371</v>
      </c>
      <c r="B111" s="167">
        <v>285</v>
      </c>
      <c r="D111" s="177"/>
      <c r="E111" t="s">
        <v>371</v>
      </c>
      <c r="F111" s="27" t="str">
        <f>IFERROR(IF(MATCH($E111,全体!G:G,0),"Y"),"-")</f>
        <v>Y</v>
      </c>
    </row>
    <row r="112" spans="1:6">
      <c r="A112" t="s">
        <v>373</v>
      </c>
      <c r="B112" s="167" t="s">
        <v>722</v>
      </c>
      <c r="D112" s="177"/>
      <c r="E112" t="s">
        <v>373</v>
      </c>
      <c r="F112" s="27" t="str">
        <f>IFERROR(IF(MATCH($E112,全体!G:G,0),"Y"),"-")</f>
        <v>Y</v>
      </c>
    </row>
    <row r="113" spans="1:6">
      <c r="A113" t="s">
        <v>138</v>
      </c>
      <c r="B113" s="167" t="s">
        <v>723</v>
      </c>
      <c r="D113" s="177"/>
      <c r="E113" t="s">
        <v>138</v>
      </c>
      <c r="F113" s="27" t="str">
        <f>IFERROR(IF(MATCH($E113,全体!G:G,0),"Y"),"-")</f>
        <v>Y</v>
      </c>
    </row>
    <row r="114" spans="1:6">
      <c r="A114" t="s">
        <v>376</v>
      </c>
      <c r="B114" s="167" t="s">
        <v>515</v>
      </c>
      <c r="D114" s="177"/>
      <c r="E114" t="s">
        <v>376</v>
      </c>
      <c r="F114" s="27" t="str">
        <f>IFERROR(IF(MATCH($E114,全体!G:G,0),"Y"),"-")</f>
        <v>Y</v>
      </c>
    </row>
    <row r="115" spans="1:6">
      <c r="A115" t="s">
        <v>378</v>
      </c>
      <c r="B115" s="167" t="s">
        <v>724</v>
      </c>
      <c r="D115" s="177"/>
      <c r="E115" t="s">
        <v>378</v>
      </c>
      <c r="F115" s="27" t="str">
        <f>IFERROR(IF(MATCH($E115,全体!G:G,0),"Y"),"-")</f>
        <v>Y</v>
      </c>
    </row>
    <row r="116" spans="1:6">
      <c r="A116" t="s">
        <v>376</v>
      </c>
      <c r="B116" s="167" t="s">
        <v>515</v>
      </c>
      <c r="D116" s="177"/>
      <c r="E116" t="s">
        <v>376</v>
      </c>
      <c r="F116" s="27" t="str">
        <f>IFERROR(IF(MATCH($E116,全体!G:G,0),"Y"),"-")</f>
        <v>Y</v>
      </c>
    </row>
    <row r="117" spans="1:6">
      <c r="A117" t="s">
        <v>377</v>
      </c>
      <c r="B117" s="167">
        <v>265</v>
      </c>
      <c r="D117" s="177"/>
      <c r="E117" t="s">
        <v>377</v>
      </c>
      <c r="F117" s="27" t="str">
        <f>IFERROR(IF(MATCH($E117,全体!G:G,0),"Y"),"-")</f>
        <v>Y</v>
      </c>
    </row>
    <row r="118" spans="1:6">
      <c r="A118" t="s">
        <v>725</v>
      </c>
      <c r="B118" s="167" t="s">
        <v>726</v>
      </c>
      <c r="D118" s="177"/>
      <c r="E118" t="s">
        <v>725</v>
      </c>
      <c r="F118" s="27" t="str">
        <f>IFERROR(IF(MATCH($E118,全体!G:G,0),"Y"),"-")</f>
        <v>Y</v>
      </c>
    </row>
    <row r="119" spans="1:6">
      <c r="A119" t="s">
        <v>375</v>
      </c>
      <c r="B119" s="167" t="s">
        <v>727</v>
      </c>
      <c r="D119" s="177"/>
      <c r="E119" t="s">
        <v>375</v>
      </c>
      <c r="F119" s="27" t="str">
        <f>IFERROR(IF(MATCH($E119,全体!G:G,0),"Y"),"-")</f>
        <v>Y</v>
      </c>
    </row>
    <row r="120" spans="1:6">
      <c r="A120" t="s">
        <v>144</v>
      </c>
      <c r="B120" s="167">
        <v>245</v>
      </c>
      <c r="D120" s="177"/>
      <c r="E120" t="s">
        <v>144</v>
      </c>
      <c r="F120" s="27" t="str">
        <f>IFERROR(IF(MATCH($E120,全体!G:G,0),"Y"),"-")</f>
        <v>Y</v>
      </c>
    </row>
    <row r="121" spans="1:6">
      <c r="A121" t="s">
        <v>380</v>
      </c>
      <c r="B121" s="167">
        <v>235</v>
      </c>
      <c r="D121" s="177"/>
      <c r="E121" t="s">
        <v>145</v>
      </c>
      <c r="F121" s="27" t="str">
        <f>IFERROR(IF(MATCH($E121,全体!G:G,0),"Y"),"-")</f>
        <v>Y</v>
      </c>
    </row>
    <row r="122" spans="1:6">
      <c r="A122" t="s">
        <v>382</v>
      </c>
      <c r="B122" s="167">
        <v>225</v>
      </c>
      <c r="D122" s="177"/>
      <c r="E122" t="s">
        <v>147</v>
      </c>
      <c r="F122" s="27" t="str">
        <f>IFERROR(IF(MATCH($E122,全体!G:G,0),"Y"),"-")</f>
        <v>Y</v>
      </c>
    </row>
    <row r="123" spans="1:6">
      <c r="A123" t="s">
        <v>381</v>
      </c>
      <c r="B123" s="167" t="s">
        <v>728</v>
      </c>
      <c r="D123" s="177"/>
      <c r="E123" t="s">
        <v>146</v>
      </c>
      <c r="F123" s="27" t="str">
        <f>IFERROR(IF(MATCH($E123,全体!G:G,0),"Y"),"-")</f>
        <v>Y</v>
      </c>
    </row>
    <row r="124" spans="1:6">
      <c r="D124" s="177"/>
      <c r="E124" s="166" t="s">
        <v>729</v>
      </c>
      <c r="F124" s="27" t="str">
        <f>IFERROR(IF(MATCH($E124,全体!G:G,0),"Y"),"-")</f>
        <v>-</v>
      </c>
    </row>
    <row r="125" spans="1:6">
      <c r="A125" s="167" t="s">
        <v>730</v>
      </c>
      <c r="B125" s="167" t="s">
        <v>730</v>
      </c>
      <c r="C125" s="177"/>
      <c r="D125" s="177"/>
      <c r="E125" s="167" t="s">
        <v>148</v>
      </c>
      <c r="F125" s="27" t="str">
        <f>IFERROR(IF(MATCH($E125,全体!G:G,0),"Y"),"-")</f>
        <v>Y</v>
      </c>
    </row>
    <row r="126" spans="1:6">
      <c r="A126" s="167" t="s">
        <v>731</v>
      </c>
      <c r="B126" s="167" t="s">
        <v>731</v>
      </c>
      <c r="C126" s="177"/>
      <c r="D126" s="177"/>
      <c r="E126" s="167" t="s">
        <v>150</v>
      </c>
      <c r="F126" s="27" t="str">
        <f>IFERROR(IF(MATCH($E126,全体!G:G,0),"Y"),"-")</f>
        <v>Y</v>
      </c>
    </row>
    <row r="127" spans="1:6">
      <c r="A127" s="167" t="s">
        <v>732</v>
      </c>
      <c r="B127" s="167" t="s">
        <v>732</v>
      </c>
      <c r="C127" s="177"/>
      <c r="D127" s="177"/>
      <c r="E127" s="167" t="s">
        <v>151</v>
      </c>
      <c r="F127" s="27" t="str">
        <f>IFERROR(IF(MATCH($E127,全体!G:G,0),"Y"),"-")</f>
        <v>Y</v>
      </c>
    </row>
    <row r="128" spans="1:6">
      <c r="A128" s="167">
        <v>14900</v>
      </c>
      <c r="B128" s="167">
        <v>14900</v>
      </c>
      <c r="C128" s="177"/>
      <c r="D128" s="177"/>
      <c r="E128" s="167" t="s">
        <v>152</v>
      </c>
      <c r="F128" s="27" t="str">
        <f>IFERROR(IF(MATCH($E128,全体!G:G,0),"Y"),"-")</f>
        <v>Y</v>
      </c>
    </row>
    <row r="129" spans="1:6">
      <c r="A129" s="167" t="s">
        <v>733</v>
      </c>
      <c r="B129" s="167" t="s">
        <v>733</v>
      </c>
      <c r="C129" s="177"/>
      <c r="D129" s="177"/>
      <c r="E129" s="167" t="s">
        <v>153</v>
      </c>
      <c r="F129" s="27" t="str">
        <f>IFERROR(IF(MATCH($E129,全体!G:G,0),"Y"),"-")</f>
        <v>Y</v>
      </c>
    </row>
    <row r="130" spans="1:6">
      <c r="A130" s="167" t="s">
        <v>734</v>
      </c>
      <c r="B130" s="167" t="s">
        <v>734</v>
      </c>
      <c r="C130" s="177"/>
      <c r="D130" s="177"/>
      <c r="E130" s="167" t="s">
        <v>154</v>
      </c>
      <c r="F130" s="27" t="str">
        <f>IFERROR(IF(MATCH($E130,全体!G:G,0),"Y"),"-")</f>
        <v>Y</v>
      </c>
    </row>
    <row r="131" spans="1:6">
      <c r="A131" s="167" t="s">
        <v>516</v>
      </c>
      <c r="B131" s="167" t="s">
        <v>516</v>
      </c>
      <c r="C131" s="177"/>
      <c r="D131" s="177"/>
      <c r="E131" s="167" t="s">
        <v>155</v>
      </c>
      <c r="F131" s="27" t="str">
        <f>IFERROR(IF(MATCH($E131,全体!G:G,0),"Y"),"-")</f>
        <v>Y</v>
      </c>
    </row>
    <row r="132" spans="1:6">
      <c r="A132" s="167" t="s">
        <v>735</v>
      </c>
      <c r="B132" s="167" t="s">
        <v>735</v>
      </c>
      <c r="C132" s="177"/>
      <c r="D132" s="177"/>
      <c r="E132" s="167" t="s">
        <v>157</v>
      </c>
      <c r="F132" s="27" t="str">
        <f>IFERROR(IF(MATCH($E132,全体!G:G,0),"Y"),"-")</f>
        <v>Y</v>
      </c>
    </row>
    <row r="133" spans="1:6">
      <c r="A133" s="167">
        <v>14700</v>
      </c>
      <c r="B133" s="167">
        <v>14700</v>
      </c>
      <c r="C133" s="177"/>
      <c r="D133" s="177"/>
      <c r="E133" s="167" t="s">
        <v>156</v>
      </c>
      <c r="F133" s="27" t="str">
        <f>IFERROR(IF(MATCH($E133,全体!G:G,0),"Y"),"-")</f>
        <v>Y</v>
      </c>
    </row>
    <row r="134" spans="1:6">
      <c r="A134" s="167">
        <v>14500</v>
      </c>
      <c r="B134" s="167">
        <v>14500</v>
      </c>
      <c r="C134" s="177"/>
      <c r="D134" s="177"/>
      <c r="E134" s="167" t="s">
        <v>158</v>
      </c>
      <c r="F134" s="27" t="str">
        <f>IFERROR(IF(MATCH($E134,全体!G:G,0),"Y"),"-")</f>
        <v>Y</v>
      </c>
    </row>
    <row r="135" spans="1:6">
      <c r="A135" s="167" t="s">
        <v>519</v>
      </c>
      <c r="B135" s="167" t="s">
        <v>519</v>
      </c>
      <c r="C135" s="177"/>
      <c r="D135" s="177"/>
      <c r="E135" s="167" t="s">
        <v>159</v>
      </c>
      <c r="F135" s="27" t="str">
        <f>IFERROR(IF(MATCH($E135,全体!G:G,0),"Y"),"-")</f>
        <v>Y</v>
      </c>
    </row>
    <row r="136" spans="1:6">
      <c r="A136" s="167">
        <v>14400</v>
      </c>
      <c r="B136" s="167">
        <v>14400</v>
      </c>
      <c r="C136" s="177"/>
      <c r="D136" s="177"/>
      <c r="E136" s="167" t="s">
        <v>160</v>
      </c>
      <c r="F136" s="27" t="str">
        <f>IFERROR(IF(MATCH($E136,全体!G:G,0),"Y"),"-")</f>
        <v>Y</v>
      </c>
    </row>
    <row r="137" spans="1:6">
      <c r="A137" s="167">
        <v>14100</v>
      </c>
      <c r="B137" s="167">
        <v>14100</v>
      </c>
      <c r="C137" s="177"/>
      <c r="D137" s="177"/>
      <c r="E137" s="167" t="s">
        <v>161</v>
      </c>
      <c r="F137" s="27" t="str">
        <f>IFERROR(IF(MATCH($E137,全体!G:G,0),"Y"),"-")</f>
        <v>Y</v>
      </c>
    </row>
    <row r="138" spans="1:6">
      <c r="C138" s="177"/>
      <c r="D138" s="177"/>
      <c r="E138" s="166" t="s">
        <v>736</v>
      </c>
      <c r="F138" s="27" t="str">
        <f>IFERROR(IF(MATCH($E138,全体!G:G,0),"Y"),"-")</f>
        <v>-</v>
      </c>
    </row>
    <row r="139" spans="1:6">
      <c r="A139" s="167" t="s">
        <v>737</v>
      </c>
      <c r="B139" s="167" t="s">
        <v>737</v>
      </c>
      <c r="C139" s="177"/>
      <c r="D139" s="177"/>
      <c r="E139" s="167" t="s">
        <v>738</v>
      </c>
      <c r="F139" s="27" t="str">
        <f>IFERROR(IF(MATCH($E139,全体!G:G,0),"Y"),"-")</f>
        <v>-</v>
      </c>
    </row>
    <row r="140" spans="1:6">
      <c r="A140" s="167" t="s">
        <v>739</v>
      </c>
      <c r="B140" s="167" t="s">
        <v>739</v>
      </c>
      <c r="C140" s="177"/>
      <c r="D140" s="177"/>
      <c r="E140" s="167" t="s">
        <v>740</v>
      </c>
      <c r="F140" s="27" t="str">
        <f>IFERROR(IF(MATCH($E140,全体!G:G,0),"Y"),"-")</f>
        <v>-</v>
      </c>
    </row>
    <row r="141" spans="1:6">
      <c r="A141" s="167" t="s">
        <v>741</v>
      </c>
      <c r="B141" s="167" t="s">
        <v>741</v>
      </c>
      <c r="C141" s="177"/>
      <c r="D141" s="177"/>
      <c r="E141" s="167" t="s">
        <v>742</v>
      </c>
      <c r="F141" s="27" t="str">
        <f>IFERROR(IF(MATCH($E141,全体!G:G,0),"Y"),"-")</f>
        <v>-</v>
      </c>
    </row>
    <row r="142" spans="1:6">
      <c r="A142" s="167">
        <v>13900</v>
      </c>
      <c r="B142" s="167">
        <v>13900</v>
      </c>
      <c r="C142" s="177"/>
      <c r="D142" s="177"/>
      <c r="E142" s="167" t="s">
        <v>743</v>
      </c>
      <c r="F142" s="27" t="str">
        <f>IFERROR(IF(MATCH($E142,全体!G:G,0),"Y"),"-")</f>
        <v>-</v>
      </c>
    </row>
    <row r="143" spans="1:6">
      <c r="A143" s="167" t="s">
        <v>744</v>
      </c>
      <c r="B143" s="167" t="s">
        <v>744</v>
      </c>
      <c r="C143" s="177"/>
      <c r="D143" s="177"/>
      <c r="E143" s="167" t="s">
        <v>745</v>
      </c>
      <c r="F143" s="27" t="str">
        <f>IFERROR(IF(MATCH($E143,全体!G:G,0),"Y"),"-")</f>
        <v>-</v>
      </c>
    </row>
    <row r="144" spans="1:6">
      <c r="A144" s="167" t="s">
        <v>746</v>
      </c>
      <c r="B144" s="167" t="s">
        <v>746</v>
      </c>
      <c r="C144" s="177"/>
      <c r="D144" s="177"/>
      <c r="E144" s="167" t="s">
        <v>747</v>
      </c>
      <c r="F144" s="27" t="str">
        <f>IFERROR(IF(MATCH($E144,全体!G:G,0),"Y"),"-")</f>
        <v>-</v>
      </c>
    </row>
    <row r="145" spans="1:6">
      <c r="A145" s="167" t="s">
        <v>748</v>
      </c>
      <c r="B145" s="167" t="s">
        <v>748</v>
      </c>
      <c r="C145" s="177"/>
      <c r="D145" s="177"/>
      <c r="E145" s="167" t="s">
        <v>749</v>
      </c>
      <c r="F145" s="27" t="str">
        <f>IFERROR(IF(MATCH($E145,全体!G:G,0),"Y"),"-")</f>
        <v>-</v>
      </c>
    </row>
    <row r="146" spans="1:6">
      <c r="A146" s="167" t="s">
        <v>750</v>
      </c>
      <c r="B146" s="167" t="s">
        <v>750</v>
      </c>
      <c r="C146" s="177"/>
      <c r="D146" s="177"/>
      <c r="E146" s="167" t="s">
        <v>751</v>
      </c>
      <c r="F146" s="27" t="str">
        <f>IFERROR(IF(MATCH($E146,全体!G:G,0),"Y"),"-")</f>
        <v>-</v>
      </c>
    </row>
    <row r="147" spans="1:6">
      <c r="A147" s="167">
        <v>13700</v>
      </c>
      <c r="B147" s="167">
        <v>13700</v>
      </c>
      <c r="C147" s="177"/>
      <c r="D147" s="177"/>
      <c r="E147" s="167" t="s">
        <v>752</v>
      </c>
      <c r="F147" s="27" t="str">
        <f>IFERROR(IF(MATCH($E147,全体!G:G,0),"Y"),"-")</f>
        <v>-</v>
      </c>
    </row>
    <row r="148" spans="1:6">
      <c r="A148" s="167">
        <v>13500</v>
      </c>
      <c r="B148" s="167">
        <v>13500</v>
      </c>
      <c r="C148" s="177"/>
      <c r="D148" s="177"/>
      <c r="E148" s="167" t="s">
        <v>753</v>
      </c>
      <c r="F148" s="27" t="str">
        <f>IFERROR(IF(MATCH($E148,全体!G:G,0),"Y"),"-")</f>
        <v>-</v>
      </c>
    </row>
    <row r="149" spans="1:6">
      <c r="A149" s="167" t="s">
        <v>754</v>
      </c>
      <c r="B149" s="167" t="s">
        <v>754</v>
      </c>
      <c r="C149" s="177"/>
      <c r="D149" s="177"/>
      <c r="E149" s="167" t="s">
        <v>755</v>
      </c>
      <c r="F149" s="27" t="str">
        <f>IFERROR(IF(MATCH($E149,全体!G:G,0),"Y"),"-")</f>
        <v>-</v>
      </c>
    </row>
    <row r="150" spans="1:6">
      <c r="A150" s="167">
        <v>13400</v>
      </c>
      <c r="B150" s="167">
        <v>13400</v>
      </c>
      <c r="C150" s="177"/>
      <c r="D150" s="177"/>
      <c r="E150" s="167" t="s">
        <v>756</v>
      </c>
      <c r="F150" s="27" t="str">
        <f>IFERROR(IF(MATCH($E150,全体!G:G,0),"Y"),"-")</f>
        <v>-</v>
      </c>
    </row>
    <row r="151" spans="1:6">
      <c r="A151" s="167">
        <v>13100</v>
      </c>
      <c r="B151" s="167">
        <v>13100</v>
      </c>
      <c r="C151" s="177"/>
      <c r="D151" s="177"/>
      <c r="E151" s="167" t="s">
        <v>757</v>
      </c>
      <c r="F151" s="27" t="str">
        <f>IFERROR(IF(MATCH($E151,全体!G:G,0),"Y"),"-")</f>
        <v>-</v>
      </c>
    </row>
    <row r="152" spans="1:6">
      <c r="C152" s="177"/>
      <c r="D152" s="177"/>
      <c r="E152" s="166" t="s">
        <v>758</v>
      </c>
      <c r="F152" s="27" t="str">
        <f>IFERROR(IF(MATCH($E152,全体!G:G,0),"Y"),"-")</f>
        <v>-</v>
      </c>
    </row>
    <row r="153" spans="1:6">
      <c r="A153" s="167" t="s">
        <v>759</v>
      </c>
      <c r="B153" s="167" t="s">
        <v>759</v>
      </c>
      <c r="C153" s="177"/>
      <c r="D153" s="177"/>
      <c r="E153" s="167" t="s">
        <v>760</v>
      </c>
      <c r="F153" s="27" t="str">
        <f>IFERROR(IF(MATCH($E153,全体!G:G,0),"Y"),"-")</f>
        <v>-</v>
      </c>
    </row>
    <row r="154" spans="1:6">
      <c r="A154" s="167">
        <v>12900</v>
      </c>
      <c r="B154" s="167">
        <v>12900</v>
      </c>
      <c r="C154" s="177"/>
      <c r="D154" s="177"/>
      <c r="E154" s="167" t="s">
        <v>761</v>
      </c>
      <c r="F154" s="27" t="str">
        <f>IFERROR(IF(MATCH($E154,全体!G:G,0),"Y"),"-")</f>
        <v>-</v>
      </c>
    </row>
    <row r="155" spans="1:6">
      <c r="A155" s="167" t="s">
        <v>762</v>
      </c>
      <c r="B155" s="167" t="s">
        <v>762</v>
      </c>
      <c r="C155" s="177"/>
      <c r="D155" s="177"/>
      <c r="E155" s="167" t="s">
        <v>763</v>
      </c>
      <c r="F155" s="27" t="str">
        <f>IFERROR(IF(MATCH($E155,全体!G:G,0),"Y"),"-")</f>
        <v>-</v>
      </c>
    </row>
    <row r="156" spans="1:6">
      <c r="A156" s="167" t="s">
        <v>764</v>
      </c>
      <c r="B156" s="167" t="s">
        <v>764</v>
      </c>
      <c r="C156" s="177"/>
      <c r="D156" s="177"/>
      <c r="E156" s="167" t="s">
        <v>765</v>
      </c>
      <c r="F156" s="27" t="str">
        <f>IFERROR(IF(MATCH($E156,全体!G:G,0),"Y"),"-")</f>
        <v>-</v>
      </c>
    </row>
    <row r="157" spans="1:6">
      <c r="A157" s="167">
        <v>12700</v>
      </c>
      <c r="B157" s="167">
        <v>12700</v>
      </c>
      <c r="C157" s="177"/>
      <c r="D157" s="177"/>
      <c r="E157" s="167" t="s">
        <v>766</v>
      </c>
      <c r="F157" s="27" t="str">
        <f>IFERROR(IF(MATCH($E157,全体!G:G,0),"Y"),"-")</f>
        <v>-</v>
      </c>
    </row>
    <row r="158" spans="1:6">
      <c r="A158" s="167" t="s">
        <v>767</v>
      </c>
      <c r="B158" s="167" t="s">
        <v>767</v>
      </c>
      <c r="C158" s="177"/>
      <c r="D158" s="177"/>
      <c r="E158" s="167" t="s">
        <v>390</v>
      </c>
      <c r="F158" s="27" t="str">
        <f>IFERROR(IF(MATCH($E158,全体!G:G,0),"Y"),"-")</f>
        <v>-</v>
      </c>
    </row>
    <row r="159" spans="1:6">
      <c r="A159" s="167">
        <v>12400</v>
      </c>
      <c r="B159" s="167">
        <v>12400</v>
      </c>
      <c r="C159" s="177"/>
      <c r="D159" s="177"/>
      <c r="E159" s="167" t="s">
        <v>392</v>
      </c>
      <c r="F159" s="27" t="str">
        <f>IFERROR(IF(MATCH($E159,全体!G:G,0),"Y"),"-")</f>
        <v>Y</v>
      </c>
    </row>
    <row r="160" spans="1:6">
      <c r="A160" s="167">
        <v>12100</v>
      </c>
      <c r="B160" s="167">
        <v>12100</v>
      </c>
      <c r="C160" s="177"/>
      <c r="D160" s="177"/>
      <c r="E160" s="167" t="s">
        <v>768</v>
      </c>
      <c r="F160" s="27" t="str">
        <f>IFERROR(IF(MATCH($E160,全体!G:G,0),"Y"),"-")</f>
        <v>-</v>
      </c>
    </row>
    <row r="161" spans="1:6">
      <c r="C161" s="177"/>
      <c r="D161" s="177"/>
      <c r="E161" s="166" t="s">
        <v>769</v>
      </c>
      <c r="F161" s="27" t="str">
        <f>IFERROR(IF(MATCH($E161,全体!G:G,0),"Y"),"-")</f>
        <v>-</v>
      </c>
    </row>
    <row r="162" spans="1:6">
      <c r="A162" s="167" t="s">
        <v>770</v>
      </c>
      <c r="B162" s="167" t="s">
        <v>770</v>
      </c>
      <c r="C162" s="177"/>
      <c r="D162" s="177"/>
      <c r="E162" s="167" t="s">
        <v>163</v>
      </c>
      <c r="F162" s="27" t="str">
        <f>IFERROR(IF(MATCH($E162,全体!G:G,0),"Y"),"-")</f>
        <v>Y</v>
      </c>
    </row>
    <row r="163" spans="1:6">
      <c r="C163" s="177"/>
      <c r="D163" s="177"/>
      <c r="F163" s="27" t="str">
        <f>IFERROR(IF(MATCH($E163,全体!G:G,0),"Y"),"-")</f>
        <v>-</v>
      </c>
    </row>
    <row r="164" spans="1:6">
      <c r="C164" s="177"/>
      <c r="D164" s="177"/>
      <c r="E164" s="166" t="s">
        <v>771</v>
      </c>
      <c r="F164" s="27" t="str">
        <f>IFERROR(IF(MATCH($E164,全体!G:G,0),"Y"),"-")</f>
        <v>-</v>
      </c>
    </row>
    <row r="165" spans="1:6">
      <c r="A165" t="s">
        <v>772</v>
      </c>
      <c r="B165" t="s">
        <v>772</v>
      </c>
      <c r="C165" s="177"/>
      <c r="D165" s="177"/>
      <c r="E165" t="s">
        <v>166</v>
      </c>
      <c r="F165" s="27" t="str">
        <f>IFERROR(IF(MATCH($E165,全体!G:G,0),"Y"),"-")</f>
        <v>Y</v>
      </c>
    </row>
    <row r="166" spans="1:6">
      <c r="A166" s="167" t="s">
        <v>773</v>
      </c>
      <c r="B166" s="167" t="s">
        <v>774</v>
      </c>
      <c r="C166" s="177"/>
      <c r="D166" s="177"/>
      <c r="E166" t="s">
        <v>167</v>
      </c>
      <c r="F166" s="27" t="str">
        <f>IFERROR(IF(MATCH($E166,全体!G:G,0),"Y"),"-")</f>
        <v>Y</v>
      </c>
    </row>
    <row r="167" spans="1:6">
      <c r="A167" s="167" t="s">
        <v>775</v>
      </c>
      <c r="B167" s="167" t="s">
        <v>775</v>
      </c>
      <c r="C167" s="177"/>
      <c r="D167" s="177"/>
      <c r="E167" t="s">
        <v>168</v>
      </c>
      <c r="F167" s="27" t="str">
        <f>IFERROR(IF(MATCH($E167,全体!G:G,0),"Y"),"-")</f>
        <v>Y</v>
      </c>
    </row>
    <row r="168" spans="1:6">
      <c r="A168" s="167" t="s">
        <v>776</v>
      </c>
      <c r="B168" s="167" t="s">
        <v>777</v>
      </c>
      <c r="C168" s="177"/>
      <c r="D168" s="177"/>
      <c r="E168" t="s">
        <v>169</v>
      </c>
      <c r="F168" s="27" t="str">
        <f>IFERROR(IF(MATCH($E168,全体!G:G,0),"Y"),"-")</f>
        <v>Y</v>
      </c>
    </row>
    <row r="169" spans="1:6">
      <c r="A169" s="167" t="s">
        <v>778</v>
      </c>
      <c r="B169" s="167" t="s">
        <v>779</v>
      </c>
      <c r="C169" s="177"/>
      <c r="D169" s="177"/>
      <c r="E169" t="s">
        <v>170</v>
      </c>
      <c r="F169" s="27" t="str">
        <f>IFERROR(IF(MATCH($E169,全体!G:G,0),"Y"),"-")</f>
        <v>Y</v>
      </c>
    </row>
    <row r="170" spans="1:6">
      <c r="A170" s="167" t="s">
        <v>526</v>
      </c>
      <c r="B170" s="167" t="s">
        <v>526</v>
      </c>
      <c r="C170" s="177"/>
      <c r="D170" s="177"/>
      <c r="E170" t="s">
        <v>780</v>
      </c>
      <c r="F170" s="27" t="str">
        <f>IFERROR(IF(MATCH($E170,全体!G:G,0),"Y"),"-")</f>
        <v>Y</v>
      </c>
    </row>
    <row r="171" spans="1:6">
      <c r="A171" s="167" t="s">
        <v>527</v>
      </c>
      <c r="B171" s="167" t="s">
        <v>781</v>
      </c>
      <c r="C171" s="177"/>
      <c r="D171" s="177"/>
      <c r="E171" t="s">
        <v>172</v>
      </c>
      <c r="F171" s="27" t="str">
        <f>IFERROR(IF(MATCH($E171,全体!G:G,0),"Y"),"-")</f>
        <v>Y</v>
      </c>
    </row>
    <row r="172" spans="1:6">
      <c r="A172" t="s">
        <v>782</v>
      </c>
      <c r="C172" s="177"/>
      <c r="D172" s="177"/>
      <c r="E172" t="s">
        <v>173</v>
      </c>
      <c r="F172" s="27" t="str">
        <f>IFERROR(IF(MATCH($E172,全体!G:G,0),"Y"),"-")</f>
        <v>Y</v>
      </c>
    </row>
    <row r="173" spans="1:6">
      <c r="A173" s="167">
        <v>9600</v>
      </c>
      <c r="C173" s="177"/>
      <c r="D173" s="177"/>
      <c r="E173" t="s">
        <v>783</v>
      </c>
      <c r="F173" s="27" t="str">
        <f>IFERROR(IF(MATCH($E173,全体!G:G,0),"Y"),"-")</f>
        <v>-</v>
      </c>
    </row>
    <row r="174" spans="1:6">
      <c r="A174" s="167" t="s">
        <v>784</v>
      </c>
      <c r="B174" s="167" t="s">
        <v>784</v>
      </c>
      <c r="C174" s="177"/>
      <c r="D174" s="177"/>
      <c r="E174" t="s">
        <v>174</v>
      </c>
      <c r="F174" s="27" t="str">
        <f>IFERROR(IF(MATCH($E174,全体!G:G,0),"Y"),"-")</f>
        <v>Y</v>
      </c>
    </row>
    <row r="175" spans="1:6">
      <c r="A175" s="167" t="s">
        <v>785</v>
      </c>
      <c r="B175" s="167" t="s">
        <v>785</v>
      </c>
      <c r="C175" s="177"/>
      <c r="D175" s="177"/>
      <c r="E175" t="s">
        <v>175</v>
      </c>
      <c r="F175" s="27" t="str">
        <f>IFERROR(IF(MATCH($E175,全体!G:G,0),"Y"),"-")</f>
        <v>Y</v>
      </c>
    </row>
    <row r="176" spans="1:6">
      <c r="A176" s="167" t="s">
        <v>786</v>
      </c>
      <c r="B176" s="167" t="s">
        <v>786</v>
      </c>
      <c r="C176" s="177"/>
      <c r="D176" s="177"/>
      <c r="E176" t="s">
        <v>176</v>
      </c>
      <c r="F176" s="27" t="str">
        <f>IFERROR(IF(MATCH($E176,全体!G:G,0),"Y"),"-")</f>
        <v>Y</v>
      </c>
    </row>
    <row r="177" spans="1:6">
      <c r="A177" s="167" t="s">
        <v>787</v>
      </c>
      <c r="B177" s="167" t="s">
        <v>787</v>
      </c>
      <c r="C177" s="177"/>
      <c r="D177" s="177"/>
      <c r="E177" t="s">
        <v>788</v>
      </c>
      <c r="F177" s="27" t="str">
        <f>IFERROR(IF(MATCH($E177,全体!G:G,0),"Y"),"-")</f>
        <v>-</v>
      </c>
    </row>
    <row r="178" spans="1:6">
      <c r="A178" s="167" t="s">
        <v>789</v>
      </c>
      <c r="B178" s="167" t="s">
        <v>789</v>
      </c>
      <c r="C178" s="177"/>
      <c r="D178" s="177"/>
      <c r="E178" t="s">
        <v>790</v>
      </c>
      <c r="F178" s="27" t="str">
        <f>IFERROR(IF(MATCH($E178,全体!G:G,0),"Y"),"-")</f>
        <v>-</v>
      </c>
    </row>
    <row r="179" spans="1:6">
      <c r="A179" s="167" t="s">
        <v>528</v>
      </c>
      <c r="B179" s="167" t="s">
        <v>528</v>
      </c>
      <c r="C179" s="177"/>
      <c r="D179" s="177"/>
      <c r="E179" t="s">
        <v>177</v>
      </c>
      <c r="F179" s="27" t="str">
        <f>IFERROR(IF(MATCH($E179,全体!G:G,0),"Y"),"-")</f>
        <v>Y</v>
      </c>
    </row>
    <row r="180" spans="1:6">
      <c r="A180" s="167" t="s">
        <v>791</v>
      </c>
      <c r="B180" s="167" t="s">
        <v>791</v>
      </c>
      <c r="C180" s="177"/>
      <c r="D180" s="177"/>
      <c r="E180" t="s">
        <v>179</v>
      </c>
      <c r="F180" s="27" t="str">
        <f>IFERROR(IF(MATCH($E180,全体!G:G,0),"Y"),"-")</f>
        <v>Y</v>
      </c>
    </row>
    <row r="181" spans="1:6">
      <c r="A181" s="167" t="s">
        <v>792</v>
      </c>
      <c r="B181" s="167" t="s">
        <v>792</v>
      </c>
      <c r="C181" s="177"/>
      <c r="D181" s="177"/>
      <c r="E181" t="s">
        <v>180</v>
      </c>
      <c r="F181" s="27" t="str">
        <f>IFERROR(IF(MATCH($E181,全体!G:G,0),"Y"),"-")</f>
        <v>Y</v>
      </c>
    </row>
    <row r="182" spans="1:6">
      <c r="A182" s="167">
        <v>7900</v>
      </c>
      <c r="B182" s="167">
        <v>7900</v>
      </c>
      <c r="C182" s="177"/>
      <c r="D182" s="177"/>
      <c r="E182" t="s">
        <v>181</v>
      </c>
      <c r="F182" s="27" t="str">
        <f>IFERROR(IF(MATCH($E182,全体!G:G,0),"Y"),"-")</f>
        <v>Y</v>
      </c>
    </row>
    <row r="183" spans="1:6">
      <c r="A183" s="167">
        <v>7700</v>
      </c>
      <c r="B183" s="167">
        <v>7700</v>
      </c>
      <c r="C183" s="177"/>
      <c r="D183" s="177"/>
      <c r="E183" t="s">
        <v>182</v>
      </c>
      <c r="F183" s="27" t="str">
        <f>IFERROR(IF(MATCH($E183,全体!G:G,0),"Y"),"-")</f>
        <v>Y</v>
      </c>
    </row>
    <row r="184" spans="1:6">
      <c r="A184" s="167">
        <v>7600</v>
      </c>
      <c r="B184" s="167">
        <v>7600</v>
      </c>
      <c r="C184" s="177"/>
      <c r="D184" s="177"/>
      <c r="E184" t="s">
        <v>463</v>
      </c>
      <c r="F184" s="27" t="str">
        <f>IFERROR(IF(MATCH($E184,全体!G:G,0),"Y"),"-")</f>
        <v>-</v>
      </c>
    </row>
    <row r="185" spans="1:6">
      <c r="A185" s="167" t="s">
        <v>793</v>
      </c>
      <c r="B185" s="167" t="s">
        <v>793</v>
      </c>
      <c r="C185" s="177"/>
      <c r="D185" s="177"/>
      <c r="E185" t="s">
        <v>183</v>
      </c>
      <c r="F185" s="27" t="str">
        <f>IFERROR(IF(MATCH($E185,全体!G:G,0),"Y"),"-")</f>
        <v>Y</v>
      </c>
    </row>
    <row r="186" spans="1:6">
      <c r="A186" s="167" t="s">
        <v>794</v>
      </c>
      <c r="B186" s="167" t="s">
        <v>794</v>
      </c>
      <c r="C186" s="177"/>
      <c r="D186" s="177"/>
      <c r="E186" s="167" t="s">
        <v>795</v>
      </c>
      <c r="F186" s="27" t="str">
        <f>IFERROR(IF(MATCH($E186,全体!G:G,0),"Y"),"-")</f>
        <v>-</v>
      </c>
    </row>
    <row r="187" spans="1:6">
      <c r="A187" s="167" t="s">
        <v>796</v>
      </c>
      <c r="B187" s="167" t="s">
        <v>796</v>
      </c>
      <c r="C187" s="177"/>
      <c r="D187" s="177"/>
      <c r="E187" s="167" t="s">
        <v>797</v>
      </c>
      <c r="F187" s="27" t="str">
        <f>IFERROR(IF(MATCH($E187,全体!G:G,0),"Y"),"-")</f>
        <v>-</v>
      </c>
    </row>
    <row r="188" spans="1:6">
      <c r="A188" s="19" t="s">
        <v>798</v>
      </c>
      <c r="B188" s="19" t="s">
        <v>798</v>
      </c>
      <c r="C188" s="177"/>
      <c r="D188" s="178"/>
      <c r="E188" t="s">
        <v>185</v>
      </c>
      <c r="F188" s="27" t="str">
        <f>IFERROR(IF(MATCH($E188,全体!G:G,0),"Y"),"-")</f>
        <v>Y</v>
      </c>
    </row>
    <row r="189" spans="1:6">
      <c r="A189" s="167" t="s">
        <v>531</v>
      </c>
      <c r="B189" s="167" t="s">
        <v>531</v>
      </c>
      <c r="C189" s="177"/>
      <c r="D189" s="177"/>
      <c r="E189" t="s">
        <v>186</v>
      </c>
      <c r="F189" s="27" t="str">
        <f>IFERROR(IF(MATCH($E189,全体!G:G,0),"Y"),"-")</f>
        <v>Y</v>
      </c>
    </row>
    <row r="190" spans="1:6">
      <c r="A190" s="167" t="s">
        <v>799</v>
      </c>
      <c r="B190" s="167" t="s">
        <v>799</v>
      </c>
      <c r="C190" s="177"/>
      <c r="D190" s="177"/>
      <c r="E190" s="167" t="s">
        <v>800</v>
      </c>
      <c r="F190" s="27" t="str">
        <f>IFERROR(IF(MATCH($E190,全体!G:G,0),"Y"),"-")</f>
        <v>-</v>
      </c>
    </row>
    <row r="191" spans="1:6">
      <c r="A191" s="167" t="s">
        <v>801</v>
      </c>
      <c r="B191" s="167" t="s">
        <v>536</v>
      </c>
      <c r="C191" s="177"/>
      <c r="D191" s="177"/>
      <c r="E191" t="s">
        <v>187</v>
      </c>
      <c r="F191" s="27" t="str">
        <f>IFERROR(IF(MATCH($E191,全体!G:G,0),"Y"),"-")</f>
        <v>Y</v>
      </c>
    </row>
    <row r="192" spans="1:6">
      <c r="A192" s="167">
        <v>4500</v>
      </c>
      <c r="B192" s="167">
        <v>4500</v>
      </c>
      <c r="C192" s="177"/>
      <c r="D192" s="177"/>
      <c r="E192" t="s">
        <v>189</v>
      </c>
      <c r="F192" s="27" t="str">
        <f>IFERROR(IF(MATCH($E192,全体!G:G,0),"Y"),"-")</f>
        <v>Y</v>
      </c>
    </row>
    <row r="193" spans="1:6">
      <c r="A193" s="167" t="s">
        <v>802</v>
      </c>
      <c r="B193" s="167" t="s">
        <v>802</v>
      </c>
      <c r="C193" s="177"/>
      <c r="D193" s="177"/>
      <c r="E193" t="s">
        <v>190</v>
      </c>
      <c r="F193" s="27" t="str">
        <f>IFERROR(IF(MATCH($E193,全体!G:G,0),"Y"),"-")</f>
        <v>Y</v>
      </c>
    </row>
    <row r="194" spans="1:6">
      <c r="A194" s="167" t="s">
        <v>803</v>
      </c>
      <c r="B194" s="167" t="s">
        <v>803</v>
      </c>
      <c r="C194" s="177"/>
      <c r="D194" s="177"/>
      <c r="E194" t="s">
        <v>191</v>
      </c>
      <c r="F194" s="27" t="str">
        <f>IFERROR(IF(MATCH($E194,全体!G:G,0),"Y"),"-")</f>
        <v>Y</v>
      </c>
    </row>
    <row r="195" spans="1:6">
      <c r="E195" s="166" t="s">
        <v>23</v>
      </c>
      <c r="F195" s="27" t="str">
        <f>IFERROR(IF(MATCH($E195,全体!G:G,0),"Y"),"-")</f>
        <v>Y</v>
      </c>
    </row>
    <row r="196" spans="1:6">
      <c r="A196" s="167" t="s">
        <v>231</v>
      </c>
      <c r="B196" s="167" t="s">
        <v>557</v>
      </c>
      <c r="C196" s="167" t="s">
        <v>231</v>
      </c>
      <c r="D196" s="167" t="s">
        <v>231</v>
      </c>
      <c r="E196" s="167" t="s">
        <v>231</v>
      </c>
      <c r="F196" s="27" t="str">
        <f>IFERROR(IF(MATCH($E196,全体!G:G,0),"Y"),"-")</f>
        <v>Y</v>
      </c>
    </row>
    <row r="197" spans="1:6">
      <c r="A197" s="167" t="s">
        <v>232</v>
      </c>
      <c r="B197" s="167" t="s">
        <v>558</v>
      </c>
      <c r="C197" s="167" t="s">
        <v>232</v>
      </c>
      <c r="D197" s="167" t="s">
        <v>232</v>
      </c>
      <c r="E197" s="167" t="s">
        <v>232</v>
      </c>
      <c r="F197" s="27" t="str">
        <f>IFERROR(IF(MATCH($E197,全体!G:G,0),"Y"),"-")</f>
        <v>Y</v>
      </c>
    </row>
    <row r="198" spans="1:6">
      <c r="A198" s="167" t="s">
        <v>233</v>
      </c>
      <c r="B198" s="167" t="s">
        <v>559</v>
      </c>
      <c r="C198" s="167" t="s">
        <v>233</v>
      </c>
      <c r="D198" s="167" t="s">
        <v>233</v>
      </c>
      <c r="E198" s="167" t="s">
        <v>233</v>
      </c>
      <c r="F198" s="27" t="str">
        <f>IFERROR(IF(MATCH($E198,全体!G:G,0),"Y"),"-")</f>
        <v>Y</v>
      </c>
    </row>
    <row r="199" spans="1:6">
      <c r="A199" s="167" t="s">
        <v>234</v>
      </c>
      <c r="B199" s="167" t="s">
        <v>560</v>
      </c>
      <c r="C199" s="167" t="s">
        <v>234</v>
      </c>
      <c r="D199" s="167" t="s">
        <v>234</v>
      </c>
      <c r="E199" s="167" t="s">
        <v>234</v>
      </c>
      <c r="F199" s="27" t="str">
        <f>IFERROR(IF(MATCH($E199,全体!G:G,0),"Y"),"-")</f>
        <v>Y</v>
      </c>
    </row>
    <row r="200" spans="1:6">
      <c r="A200" s="167" t="s">
        <v>235</v>
      </c>
      <c r="B200" s="167" t="s">
        <v>566</v>
      </c>
      <c r="C200" s="167" t="s">
        <v>235</v>
      </c>
      <c r="D200" s="167" t="s">
        <v>235</v>
      </c>
      <c r="E200" s="167" t="s">
        <v>235</v>
      </c>
      <c r="F200" s="27" t="str">
        <f>IFERROR(IF(MATCH($E200,全体!G:G,0),"Y"),"-")</f>
        <v>Y</v>
      </c>
    </row>
    <row r="201" spans="1:6">
      <c r="A201" s="167" t="s">
        <v>236</v>
      </c>
      <c r="B201" s="167" t="s">
        <v>567</v>
      </c>
      <c r="C201" s="167" t="s">
        <v>236</v>
      </c>
      <c r="D201" s="167" t="s">
        <v>236</v>
      </c>
      <c r="E201" s="167" t="s">
        <v>236</v>
      </c>
      <c r="F201" s="27" t="str">
        <f>IFERROR(IF(MATCH($E201,全体!G:G,0),"Y"),"-")</f>
        <v>Y</v>
      </c>
    </row>
    <row r="202" spans="1:6">
      <c r="A202" s="167" t="s">
        <v>804</v>
      </c>
      <c r="B202" s="167" t="s">
        <v>561</v>
      </c>
      <c r="C202" s="167" t="s">
        <v>804</v>
      </c>
      <c r="D202" s="167" t="s">
        <v>804</v>
      </c>
      <c r="E202" s="167" t="s">
        <v>237</v>
      </c>
      <c r="F202" s="27" t="str">
        <f>IFERROR(IF(MATCH($E202,全体!G:G,0),"Y"),"-")</f>
        <v>Y</v>
      </c>
    </row>
    <row r="203" spans="1:6">
      <c r="A203" s="167" t="s">
        <v>805</v>
      </c>
      <c r="B203" s="167" t="s">
        <v>806</v>
      </c>
      <c r="C203" s="167" t="s">
        <v>805</v>
      </c>
      <c r="D203" s="167" t="s">
        <v>805</v>
      </c>
      <c r="E203" s="167" t="s">
        <v>239</v>
      </c>
      <c r="F203" s="27" t="str">
        <f>IFERROR(IF(MATCH($E203,全体!G:G,0),"Y"),"-")</f>
        <v>Y</v>
      </c>
    </row>
    <row r="204" spans="1:6">
      <c r="A204" s="167" t="s">
        <v>241</v>
      </c>
      <c r="B204" s="167" t="s">
        <v>568</v>
      </c>
      <c r="C204" s="167" t="s">
        <v>241</v>
      </c>
      <c r="D204" s="167" t="s">
        <v>241</v>
      </c>
      <c r="E204" s="167" t="s">
        <v>241</v>
      </c>
      <c r="F204" s="27" t="str">
        <f>IFERROR(IF(MATCH($E204,全体!G:G,0),"Y"),"-")</f>
        <v>Y</v>
      </c>
    </row>
    <row r="205" spans="1:6">
      <c r="A205" s="167" t="s">
        <v>242</v>
      </c>
      <c r="B205" s="167" t="s">
        <v>242</v>
      </c>
      <c r="C205" s="167" t="s">
        <v>242</v>
      </c>
      <c r="D205" s="167" t="s">
        <v>242</v>
      </c>
      <c r="E205" s="167" t="s">
        <v>242</v>
      </c>
      <c r="F205" s="27" t="str">
        <f>IFERROR(IF(MATCH($E205,全体!G:G,0),"Y"),"-")</f>
        <v>Y</v>
      </c>
    </row>
    <row r="206" spans="1:6">
      <c r="A206" s="167" t="s">
        <v>243</v>
      </c>
      <c r="B206" s="167" t="s">
        <v>569</v>
      </c>
      <c r="C206" s="167" t="s">
        <v>243</v>
      </c>
      <c r="D206" s="167" t="s">
        <v>243</v>
      </c>
      <c r="E206" s="167" t="s">
        <v>243</v>
      </c>
      <c r="F206" s="27" t="str">
        <f>IFERROR(IF(MATCH($E206,全体!G:G,0),"Y"),"-")</f>
        <v>Y</v>
      </c>
    </row>
    <row r="207" spans="1:6">
      <c r="A207" s="167" t="s">
        <v>244</v>
      </c>
      <c r="B207" s="167" t="s">
        <v>244</v>
      </c>
      <c r="C207" s="167" t="s">
        <v>244</v>
      </c>
      <c r="D207" s="167" t="s">
        <v>244</v>
      </c>
      <c r="E207" s="167" t="s">
        <v>244</v>
      </c>
      <c r="F207" s="27" t="str">
        <f>IFERROR(IF(MATCH($E207,全体!G:G,0),"Y"),"-")</f>
        <v>Y</v>
      </c>
    </row>
    <row r="208" spans="1:6">
      <c r="A208" s="167" t="s">
        <v>807</v>
      </c>
      <c r="B208" s="167" t="s">
        <v>807</v>
      </c>
      <c r="C208" s="177"/>
      <c r="D208" s="167" t="s">
        <v>807</v>
      </c>
      <c r="E208" s="167" t="s">
        <v>311</v>
      </c>
      <c r="F208" s="27" t="str">
        <f>IFERROR(IF(MATCH($E208,全体!G:G,0),"Y"),"-")</f>
        <v>Y</v>
      </c>
    </row>
    <row r="209" spans="1:6">
      <c r="A209" s="167" t="s">
        <v>808</v>
      </c>
      <c r="B209" s="167" t="s">
        <v>808</v>
      </c>
      <c r="C209" s="177"/>
      <c r="D209" s="167" t="s">
        <v>808</v>
      </c>
      <c r="E209" s="167" t="s">
        <v>240</v>
      </c>
      <c r="F209" s="27" t="str">
        <f>IFERROR(IF(MATCH($E209,全体!G:G,0),"Y"),"-")</f>
        <v>Y</v>
      </c>
    </row>
    <row r="210" spans="1:6">
      <c r="A210" s="167" t="s">
        <v>416</v>
      </c>
      <c r="B210" s="167" t="s">
        <v>563</v>
      </c>
      <c r="C210" s="177"/>
      <c r="D210" s="167" t="s">
        <v>809</v>
      </c>
      <c r="E210" s="167" t="s">
        <v>245</v>
      </c>
      <c r="F210" s="27" t="str">
        <f>IFERROR(IF(MATCH($E210,全体!G:G,0),"Y"),"-")</f>
        <v>Y</v>
      </c>
    </row>
    <row r="211" spans="1:6">
      <c r="C211" s="177"/>
      <c r="D211" t="s">
        <v>810</v>
      </c>
      <c r="E211" s="167" t="s">
        <v>245</v>
      </c>
      <c r="F211" s="27" t="str">
        <f>IFERROR(IF(MATCH($E211,全体!G:G,0),"Y"),"-")</f>
        <v>Y</v>
      </c>
    </row>
    <row r="212" spans="1:6">
      <c r="C212" s="177"/>
      <c r="D212" t="s">
        <v>811</v>
      </c>
      <c r="E212" t="s">
        <v>246</v>
      </c>
      <c r="F212" s="27" t="str">
        <f>IFERROR(IF(MATCH($E212,全体!G:G,0),"Y"),"-")</f>
        <v>Y</v>
      </c>
    </row>
    <row r="213" spans="1:6">
      <c r="C213" s="177"/>
      <c r="D213" s="167" t="s">
        <v>249</v>
      </c>
      <c r="E213" s="167" t="s">
        <v>249</v>
      </c>
      <c r="F213" s="27" t="str">
        <f>IFERROR(IF(MATCH($E213,全体!G:G,0),"Y"),"-")</f>
        <v>Y</v>
      </c>
    </row>
    <row r="214" spans="1:6">
      <c r="A214" s="167" t="s">
        <v>812</v>
      </c>
      <c r="B214" s="167" t="s">
        <v>249</v>
      </c>
      <c r="C214" s="177"/>
      <c r="D214" s="167" t="s">
        <v>813</v>
      </c>
      <c r="E214" s="167" t="s">
        <v>250</v>
      </c>
      <c r="F214" s="27" t="str">
        <f>IFERROR(IF(MATCH($E214,全体!G:G,0),"Y"),"-")</f>
        <v>Y</v>
      </c>
    </row>
    <row r="215" spans="1:6">
      <c r="C215" s="177"/>
      <c r="D215" s="167" t="s">
        <v>478</v>
      </c>
      <c r="E215" s="167" t="s">
        <v>478</v>
      </c>
      <c r="F215" s="27" t="str">
        <f>IFERROR(IF(MATCH($E215,全体!G:G,0),"Y"),"-")</f>
        <v>-</v>
      </c>
    </row>
    <row r="216" spans="1:6">
      <c r="A216" s="167" t="s">
        <v>814</v>
      </c>
      <c r="B216" s="167" t="s">
        <v>564</v>
      </c>
      <c r="C216" s="177"/>
      <c r="D216" t="s">
        <v>814</v>
      </c>
      <c r="E216" t="s">
        <v>476</v>
      </c>
      <c r="F216" s="27" t="str">
        <f>IFERROR(IF(MATCH($E216,全体!G:G,0),"Y"),"-")</f>
        <v>Y</v>
      </c>
    </row>
    <row r="217" spans="1:6">
      <c r="A217" s="167" t="s">
        <v>477</v>
      </c>
      <c r="B217" s="167" t="s">
        <v>565</v>
      </c>
      <c r="C217" s="177"/>
      <c r="D217" t="s">
        <v>252</v>
      </c>
      <c r="E217" t="s">
        <v>252</v>
      </c>
      <c r="F217" s="27" t="str">
        <f>IFERROR(IF(MATCH($E217,全体!G:G,0),"Y"),"-")</f>
        <v>Y</v>
      </c>
    </row>
    <row r="218" spans="1:6">
      <c r="A218" t="s">
        <v>815</v>
      </c>
      <c r="B218" t="s">
        <v>815</v>
      </c>
      <c r="C218" s="177"/>
      <c r="D218" t="s">
        <v>816</v>
      </c>
      <c r="E218" t="s">
        <v>253</v>
      </c>
      <c r="F218" s="27" t="str">
        <f>IFERROR(IF(MATCH($E218,全体!G:G,0),"Y"),"-")</f>
        <v>Y</v>
      </c>
    </row>
    <row r="219" spans="1:6">
      <c r="A219" s="167" t="s">
        <v>421</v>
      </c>
      <c r="B219" s="167" t="s">
        <v>478</v>
      </c>
      <c r="C219" s="177"/>
      <c r="D219" s="167" t="s">
        <v>817</v>
      </c>
      <c r="E219" s="167" t="s">
        <v>254</v>
      </c>
      <c r="F219" s="27" t="str">
        <f>IFERROR(IF(MATCH($E219,全体!G:G,0),"Y"),"-")</f>
        <v>Y</v>
      </c>
    </row>
    <row r="220" spans="1:6">
      <c r="C220" s="177"/>
      <c r="D220" t="s">
        <v>818</v>
      </c>
      <c r="E220" s="167" t="s">
        <v>245</v>
      </c>
      <c r="F220" s="27" t="str">
        <f>IFERROR(IF(MATCH($E220,全体!G:G,0),"Y"),"-")</f>
        <v>Y</v>
      </c>
    </row>
    <row r="221" spans="1:6">
      <c r="A221" s="167" t="s">
        <v>819</v>
      </c>
      <c r="B221" s="167" t="s">
        <v>819</v>
      </c>
      <c r="C221" s="177"/>
      <c r="D221" t="s">
        <v>819</v>
      </c>
      <c r="E221" s="167" t="s">
        <v>820</v>
      </c>
      <c r="F221" s="27" t="str">
        <f>IFERROR(IF(MATCH($E221,全体!G:G,0),"Y"),"-")</f>
        <v>Y</v>
      </c>
    </row>
    <row r="222" spans="1:6">
      <c r="A222" s="167" t="s">
        <v>258</v>
      </c>
      <c r="B222" s="167" t="s">
        <v>258</v>
      </c>
      <c r="C222" s="177"/>
      <c r="D222" s="167" t="s">
        <v>258</v>
      </c>
      <c r="E222" s="167" t="s">
        <v>258</v>
      </c>
      <c r="F222" s="27" t="str">
        <f>IFERROR(IF(MATCH($E222,全体!G:G,0),"Y"),"-")</f>
        <v>Y</v>
      </c>
    </row>
    <row r="223" spans="1:6">
      <c r="A223" s="167" t="s">
        <v>570</v>
      </c>
      <c r="C223" s="177"/>
      <c r="D223" t="s">
        <v>570</v>
      </c>
      <c r="E223" t="s">
        <v>259</v>
      </c>
      <c r="F223" s="27" t="str">
        <f>IFERROR(IF(MATCH($E223,全体!G:G,0),"Y"),"-")</f>
        <v>Y</v>
      </c>
    </row>
    <row r="224" spans="1:6">
      <c r="A224" s="167" t="s">
        <v>821</v>
      </c>
      <c r="C224" s="177"/>
      <c r="D224" s="167" t="s">
        <v>822</v>
      </c>
      <c r="E224" s="167" t="s">
        <v>247</v>
      </c>
      <c r="F224" s="27" t="str">
        <f>IFERROR(IF(MATCH($E224,全体!G:G,0),"Y"),"-")</f>
        <v>Y</v>
      </c>
    </row>
    <row r="225" spans="1:6">
      <c r="A225" s="167" t="s">
        <v>823</v>
      </c>
      <c r="C225" s="177"/>
      <c r="D225" s="167" t="s">
        <v>824</v>
      </c>
      <c r="E225" s="167" t="s">
        <v>256</v>
      </c>
      <c r="F225" s="27" t="str">
        <f>IFERROR(IF(MATCH($E225,全体!G:G,0),"Y"),"-")</f>
        <v>Y</v>
      </c>
    </row>
    <row r="226" spans="1:6">
      <c r="A226" s="167" t="s">
        <v>811</v>
      </c>
      <c r="C226" s="177"/>
      <c r="E226" s="1" t="s">
        <v>825</v>
      </c>
      <c r="F226" s="27" t="str">
        <f>IFERROR(IF(MATCH($E226,全体!G:G,0),"Y"),"-")</f>
        <v>Y</v>
      </c>
    </row>
    <row r="227" spans="1:6">
      <c r="A227" s="167" t="s">
        <v>826</v>
      </c>
      <c r="C227" s="177"/>
      <c r="E227" s="1" t="s">
        <v>255</v>
      </c>
      <c r="F227" s="27" t="str">
        <f>IFERROR(IF(MATCH($E227,全体!G:G,0),"Y"),"-")</f>
        <v>Y</v>
      </c>
    </row>
    <row r="228" spans="1:6">
      <c r="A228" s="1" t="s">
        <v>827</v>
      </c>
      <c r="C228" s="177"/>
      <c r="D228" t="s">
        <v>827</v>
      </c>
      <c r="E228" s="1" t="s">
        <v>248</v>
      </c>
      <c r="F228" s="27" t="str">
        <f>IFERROR(IF(MATCH($E228,全体!G:G,0),"Y"),"-")</f>
        <v>Y</v>
      </c>
    </row>
    <row r="229" spans="1:6">
      <c r="A229" s="1" t="s">
        <v>828</v>
      </c>
      <c r="C229" s="177"/>
      <c r="D229" t="s">
        <v>828</v>
      </c>
      <c r="E229" s="1" t="s">
        <v>257</v>
      </c>
      <c r="F229" s="27" t="str">
        <f>IFERROR(IF(MATCH($E229,全体!G:G,0),"Y"),"-")</f>
        <v>Y</v>
      </c>
    </row>
    <row r="230" spans="1:6">
      <c r="A230" s="1" t="s">
        <v>260</v>
      </c>
      <c r="B230" s="167" t="s">
        <v>578</v>
      </c>
      <c r="C230" s="177"/>
      <c r="D230"/>
      <c r="E230" s="1" t="s">
        <v>260</v>
      </c>
      <c r="F230" s="27" t="str">
        <f>IFERROR(IF(MATCH($E230,全体!G:G,0),"Y"),"-")</f>
        <v>Y</v>
      </c>
    </row>
    <row r="231" spans="1:6">
      <c r="A231" s="167" t="s">
        <v>263</v>
      </c>
      <c r="B231" s="167" t="s">
        <v>263</v>
      </c>
      <c r="C231" s="177"/>
      <c r="D231" s="167" t="s">
        <v>829</v>
      </c>
      <c r="E231" s="167" t="s">
        <v>263</v>
      </c>
      <c r="F231" s="27" t="str">
        <f>IFERROR(IF(MATCH($E231,全体!G:G,0),"Y"),"-")</f>
        <v>Y</v>
      </c>
    </row>
    <row r="232" spans="1:6">
      <c r="A232" s="167" t="s">
        <v>264</v>
      </c>
      <c r="B232" s="3" t="s">
        <v>264</v>
      </c>
      <c r="C232" s="177"/>
      <c r="D232" s="167" t="s">
        <v>830</v>
      </c>
      <c r="E232" s="3" t="s">
        <v>264</v>
      </c>
      <c r="F232" s="27" t="str">
        <f>IFERROR(IF(MATCH($E232,全体!G:G,0),"Y"),"-")</f>
        <v>Y</v>
      </c>
    </row>
    <row r="233" spans="1:6">
      <c r="A233" s="167" t="s">
        <v>831</v>
      </c>
      <c r="B233" s="167" t="s">
        <v>831</v>
      </c>
      <c r="C233" s="177"/>
      <c r="D233" s="167" t="s">
        <v>831</v>
      </c>
      <c r="E233" s="167" t="s">
        <v>265</v>
      </c>
      <c r="F233" s="27" t="str">
        <f>IFERROR(IF(MATCH($E233,全体!G:G,0),"Y"),"-")</f>
        <v>Y</v>
      </c>
    </row>
    <row r="234" spans="1:6">
      <c r="A234" s="167" t="s">
        <v>832</v>
      </c>
      <c r="C234" s="177"/>
      <c r="D234" s="167" t="s">
        <v>833</v>
      </c>
      <c r="E234" t="s">
        <v>266</v>
      </c>
      <c r="F234" s="27" t="str">
        <f>IFERROR(IF(MATCH($E234,全体!G:G,0),"Y"),"-")</f>
        <v>Y</v>
      </c>
    </row>
    <row r="235" spans="1:6">
      <c r="A235" s="167" t="s">
        <v>834</v>
      </c>
      <c r="C235" s="177"/>
      <c r="D235" s="167" t="s">
        <v>834</v>
      </c>
      <c r="E235" t="s">
        <v>266</v>
      </c>
      <c r="F235" s="27" t="str">
        <f>IFERROR(IF(MATCH($E235,全体!G:G,0),"Y"),"-")</f>
        <v>Y</v>
      </c>
    </row>
    <row r="236" spans="1:6">
      <c r="A236" s="167" t="s">
        <v>268</v>
      </c>
      <c r="B236" s="167" t="s">
        <v>268</v>
      </c>
      <c r="C236" s="177"/>
      <c r="D236" s="167" t="s">
        <v>428</v>
      </c>
      <c r="E236" s="167" t="s">
        <v>268</v>
      </c>
      <c r="F236" s="27" t="str">
        <f>IFERROR(IF(MATCH($E236,全体!G:G,0),"Y"),"-")</f>
        <v>Y</v>
      </c>
    </row>
    <row r="237" spans="1:6">
      <c r="A237" s="167" t="s">
        <v>270</v>
      </c>
      <c r="B237" s="167" t="s">
        <v>270</v>
      </c>
      <c r="C237" s="177"/>
      <c r="D237" s="167" t="s">
        <v>270</v>
      </c>
      <c r="E237" s="167" t="s">
        <v>270</v>
      </c>
      <c r="F237" s="27" t="str">
        <f>IFERROR(IF(MATCH($E237,全体!G:G,0),"Y"),"-")</f>
        <v>Y</v>
      </c>
    </row>
    <row r="238" spans="1:6">
      <c r="A238" s="167" t="s">
        <v>835</v>
      </c>
      <c r="B238" s="167" t="s">
        <v>835</v>
      </c>
      <c r="C238" s="177"/>
      <c r="D238" s="167" t="s">
        <v>835</v>
      </c>
      <c r="E238" s="167" t="s">
        <v>835</v>
      </c>
      <c r="F238" s="27" t="str">
        <f>IFERROR(IF(MATCH($E238,全体!G:G,0),"Y"),"-")</f>
        <v>-</v>
      </c>
    </row>
    <row r="239" spans="1:6">
      <c r="A239" s="167" t="s">
        <v>836</v>
      </c>
      <c r="B239" s="167" t="s">
        <v>836</v>
      </c>
      <c r="C239" s="177"/>
      <c r="D239" s="167" t="s">
        <v>837</v>
      </c>
      <c r="E239" s="167" t="s">
        <v>838</v>
      </c>
      <c r="F239" s="27" t="str">
        <f>IFERROR(IF(MATCH($E239,全体!G:G,0),"Y"),"-")</f>
        <v>Y</v>
      </c>
    </row>
    <row r="240" spans="1:6">
      <c r="A240" s="167" t="s">
        <v>284</v>
      </c>
      <c r="B240" s="167" t="s">
        <v>284</v>
      </c>
      <c r="C240" s="177"/>
      <c r="D240" s="167" t="s">
        <v>284</v>
      </c>
      <c r="E240" s="167" t="s">
        <v>284</v>
      </c>
      <c r="F240" s="27" t="str">
        <f>IFERROR(IF(MATCH($E240,全体!G:G,0),"Y"),"-")</f>
        <v>Y</v>
      </c>
    </row>
    <row r="241" spans="1:6">
      <c r="A241" s="167" t="s">
        <v>573</v>
      </c>
      <c r="B241" s="167" t="s">
        <v>573</v>
      </c>
      <c r="C241" s="177"/>
      <c r="D241" s="167" t="s">
        <v>573</v>
      </c>
      <c r="E241" s="167" t="s">
        <v>573</v>
      </c>
      <c r="F241" s="27" t="str">
        <f>IFERROR(IF(MATCH($E241,全体!G:G,0),"Y"),"-")</f>
        <v>Y</v>
      </c>
    </row>
    <row r="242" spans="1:6">
      <c r="A242" s="167" t="s">
        <v>577</v>
      </c>
      <c r="B242" s="167" t="s">
        <v>577</v>
      </c>
      <c r="C242" s="177"/>
      <c r="D242" s="167" t="s">
        <v>434</v>
      </c>
      <c r="E242" s="167" t="s">
        <v>577</v>
      </c>
      <c r="F242" s="27" t="str">
        <f>IFERROR(IF(MATCH($E242,全体!G:G,0),"Y"),"-")</f>
        <v>Y</v>
      </c>
    </row>
    <row r="243" spans="1:6">
      <c r="A243" s="167" t="s">
        <v>839</v>
      </c>
      <c r="B243" s="167" t="s">
        <v>574</v>
      </c>
      <c r="C243" s="177"/>
      <c r="D243" t="s">
        <v>839</v>
      </c>
      <c r="E243" s="167" t="s">
        <v>275</v>
      </c>
      <c r="F243" s="27" t="str">
        <f>IFERROR(IF(MATCH($E243,全体!G:G,0),"Y"),"-")</f>
        <v>Y</v>
      </c>
    </row>
    <row r="244" spans="1:6">
      <c r="A244" s="167" t="s">
        <v>575</v>
      </c>
      <c r="B244" s="167" t="s">
        <v>575</v>
      </c>
      <c r="C244" s="177"/>
      <c r="D244" t="s">
        <v>575</v>
      </c>
      <c r="E244" s="167" t="s">
        <v>277</v>
      </c>
      <c r="F244" s="27" t="str">
        <f>IFERROR(IF(MATCH($E244,全体!G:G,0),"Y"),"-")</f>
        <v>Y</v>
      </c>
    </row>
    <row r="245" spans="1:6">
      <c r="A245" s="167" t="s">
        <v>483</v>
      </c>
      <c r="B245" s="167" t="s">
        <v>483</v>
      </c>
      <c r="C245" s="177"/>
      <c r="D245" s="167" t="s">
        <v>483</v>
      </c>
      <c r="E245" s="167" t="s">
        <v>483</v>
      </c>
      <c r="F245" s="27" t="str">
        <f>IFERROR(IF(MATCH($E245,全体!G:G,0),"Y"),"-")</f>
        <v>Y</v>
      </c>
    </row>
    <row r="246" spans="1:6">
      <c r="A246" s="167" t="s">
        <v>282</v>
      </c>
      <c r="B246" s="167" t="s">
        <v>282</v>
      </c>
      <c r="C246" s="177"/>
      <c r="D246" s="167" t="s">
        <v>282</v>
      </c>
      <c r="E246" s="167" t="s">
        <v>282</v>
      </c>
      <c r="F246" s="27" t="str">
        <f>IFERROR(IF(MATCH($E246,全体!G:G,0),"Y"),"-")</f>
        <v>Y</v>
      </c>
    </row>
    <row r="247" spans="1:6">
      <c r="A247" s="167" t="s">
        <v>479</v>
      </c>
      <c r="B247" s="167" t="s">
        <v>479</v>
      </c>
      <c r="C247" s="177"/>
      <c r="D247" s="167" t="s">
        <v>840</v>
      </c>
      <c r="E247" s="167" t="s">
        <v>479</v>
      </c>
      <c r="F247" s="27" t="str">
        <f>IFERROR(IF(MATCH($E247,全体!G:G,0),"Y"),"-")</f>
        <v>-</v>
      </c>
    </row>
    <row r="248" spans="1:6">
      <c r="A248" s="167" t="s">
        <v>435</v>
      </c>
      <c r="B248" s="167" t="s">
        <v>435</v>
      </c>
      <c r="C248" s="177"/>
      <c r="D248" s="167" t="s">
        <v>435</v>
      </c>
      <c r="E248" s="167" t="s">
        <v>435</v>
      </c>
      <c r="F248" s="27" t="str">
        <f>IFERROR(IF(MATCH($E248,全体!G:G,0),"Y"),"-")</f>
        <v>-</v>
      </c>
    </row>
    <row r="249" spans="1:6">
      <c r="A249" s="167" t="s">
        <v>841</v>
      </c>
      <c r="B249" s="167" t="s">
        <v>841</v>
      </c>
      <c r="C249" s="177"/>
      <c r="D249" s="167" t="s">
        <v>841</v>
      </c>
      <c r="E249" s="167" t="s">
        <v>841</v>
      </c>
      <c r="F249" s="27" t="str">
        <f>IFERROR(IF(MATCH($E249,全体!G:G,0),"Y"),"-")</f>
        <v>-</v>
      </c>
    </row>
    <row r="250" spans="1:6">
      <c r="A250" s="167" t="s">
        <v>274</v>
      </c>
      <c r="B250" s="167" t="s">
        <v>274</v>
      </c>
      <c r="C250" s="177"/>
      <c r="D250" s="167" t="s">
        <v>842</v>
      </c>
      <c r="E250" s="167" t="s">
        <v>274</v>
      </c>
      <c r="F250" s="27" t="str">
        <f>IFERROR(IF(MATCH($E250,全体!G:G,0),"Y"),"-")</f>
        <v>Y</v>
      </c>
    </row>
    <row r="251" spans="1:6">
      <c r="A251" s="167" t="s">
        <v>843</v>
      </c>
      <c r="B251" s="167" t="s">
        <v>843</v>
      </c>
      <c r="C251" s="177"/>
      <c r="D251" s="167" t="s">
        <v>843</v>
      </c>
      <c r="E251" s="167" t="s">
        <v>437</v>
      </c>
      <c r="F251" s="27" t="str">
        <f>IFERROR(IF(MATCH($E251,全体!G:G,0),"Y"),"-")</f>
        <v>-</v>
      </c>
    </row>
    <row r="252" spans="1:6">
      <c r="F252" s="27" t="str">
        <f>IFERROR(IF(MATCH($E252,全体!G:G,0),"Y"),"-")</f>
        <v>-</v>
      </c>
    </row>
    <row r="253" spans="1:6">
      <c r="E253" s="166" t="s">
        <v>844</v>
      </c>
      <c r="F253" s="27" t="str">
        <f>IFERROR(IF(MATCH($E253,全体!G:G,0),"Y"),"-")</f>
        <v>-</v>
      </c>
    </row>
    <row r="254" spans="1:6">
      <c r="A254" s="167" t="s">
        <v>845</v>
      </c>
      <c r="B254" s="167" t="s">
        <v>537</v>
      </c>
      <c r="C254" s="167" t="s">
        <v>845</v>
      </c>
      <c r="D254" s="177"/>
      <c r="E254" s="167" t="s">
        <v>846</v>
      </c>
      <c r="F254" s="27" t="str">
        <f>IFERROR(IF(MATCH($E254,全体!G:G,0),"Y"),"-")</f>
        <v>Y</v>
      </c>
    </row>
    <row r="255" spans="1:6">
      <c r="A255" s="167" t="s">
        <v>847</v>
      </c>
      <c r="B255" s="167" t="s">
        <v>194</v>
      </c>
      <c r="C255" s="167" t="s">
        <v>194</v>
      </c>
      <c r="D255" s="177"/>
      <c r="E255" s="167" t="s">
        <v>194</v>
      </c>
      <c r="F255" s="27" t="str">
        <f>IFERROR(IF(MATCH($E255,全体!G:G,0),"Y"),"-")</f>
        <v>Y</v>
      </c>
    </row>
    <row r="256" spans="1:6">
      <c r="A256" s="167" t="s">
        <v>848</v>
      </c>
      <c r="B256" s="167" t="s">
        <v>538</v>
      </c>
      <c r="C256" s="167" t="s">
        <v>848</v>
      </c>
      <c r="D256" s="177"/>
      <c r="E256" s="167" t="s">
        <v>849</v>
      </c>
      <c r="F256" s="27" t="str">
        <f>IFERROR(IF(MATCH($E256,全体!G:G,0),"Y"),"-")</f>
        <v>Y</v>
      </c>
    </row>
    <row r="257" spans="1:9">
      <c r="A257" s="1" t="s">
        <v>539</v>
      </c>
      <c r="B257" s="1" t="s">
        <v>539</v>
      </c>
      <c r="C257" s="1" t="s">
        <v>539</v>
      </c>
      <c r="D257" s="177"/>
      <c r="E257" s="167" t="s">
        <v>466</v>
      </c>
      <c r="F257" s="27" t="str">
        <f>IFERROR(IF(MATCH($E257,全体!G:G,0),"Y"),"-")</f>
        <v>Y</v>
      </c>
    </row>
    <row r="258" spans="1:9">
      <c r="A258" s="167" t="s">
        <v>850</v>
      </c>
      <c r="B258" s="167" t="s">
        <v>851</v>
      </c>
      <c r="C258" s="167" t="s">
        <v>852</v>
      </c>
      <c r="D258" s="177"/>
      <c r="E258" s="167" t="s">
        <v>853</v>
      </c>
      <c r="F258" s="27" t="str">
        <f>IFERROR(IF(MATCH($E258,全体!G:G,0),"Y"),"-")</f>
        <v>Y</v>
      </c>
    </row>
    <row r="259" spans="1:9">
      <c r="A259" s="167" t="s">
        <v>854</v>
      </c>
      <c r="B259" s="167" t="s">
        <v>854</v>
      </c>
      <c r="C259" s="167" t="s">
        <v>854</v>
      </c>
      <c r="D259" s="177"/>
      <c r="E259" s="167" t="s">
        <v>855</v>
      </c>
      <c r="F259" s="27" t="str">
        <f>IFERROR(IF(MATCH($E259,全体!G:G,0),"Y"),"-")</f>
        <v>Y</v>
      </c>
    </row>
    <row r="260" spans="1:9">
      <c r="A260" s="167" t="s">
        <v>856</v>
      </c>
      <c r="B260" s="167" t="s">
        <v>856</v>
      </c>
      <c r="C260" s="167" t="s">
        <v>856</v>
      </c>
      <c r="D260" s="177"/>
      <c r="E260" s="167" t="s">
        <v>857</v>
      </c>
      <c r="F260" s="27" t="str">
        <f>IFERROR(IF(MATCH($E260,全体!G:G,0),"Y"),"-")</f>
        <v>Y</v>
      </c>
    </row>
    <row r="261" spans="1:9">
      <c r="A261" s="167" t="s">
        <v>542</v>
      </c>
      <c r="B261" s="167" t="s">
        <v>542</v>
      </c>
      <c r="C261" s="167" t="s">
        <v>858</v>
      </c>
      <c r="D261" s="177"/>
      <c r="E261" s="167" t="s">
        <v>859</v>
      </c>
      <c r="F261" s="27" t="str">
        <f>IFERROR(IF(MATCH($E261,全体!G:G,0),"Y"),"-")</f>
        <v>Y</v>
      </c>
    </row>
    <row r="262" spans="1:9">
      <c r="A262" t="s">
        <v>201</v>
      </c>
      <c r="B262" t="s">
        <v>860</v>
      </c>
      <c r="C262"/>
      <c r="D262" s="180"/>
      <c r="E262" t="s">
        <v>201</v>
      </c>
      <c r="F262" s="27" t="str">
        <f>IFERROR(IF(MATCH($E262,全体!G:G,0),"Y"),"-")</f>
        <v>Y</v>
      </c>
    </row>
    <row r="263" spans="1:9">
      <c r="A263" s="167" t="s">
        <v>203</v>
      </c>
      <c r="B263" s="167" t="s">
        <v>203</v>
      </c>
      <c r="C263" s="167" t="s">
        <v>203</v>
      </c>
      <c r="D263" s="177"/>
      <c r="E263" s="167" t="s">
        <v>203</v>
      </c>
      <c r="F263" s="27" t="str">
        <f>IFERROR(IF(MATCH($E263,全体!G:G,0),"Y"),"-")</f>
        <v>Y</v>
      </c>
    </row>
    <row r="264" spans="1:9">
      <c r="A264" s="167" t="s">
        <v>861</v>
      </c>
      <c r="B264" s="167" t="s">
        <v>861</v>
      </c>
      <c r="C264" s="167" t="s">
        <v>862</v>
      </c>
      <c r="D264" s="177"/>
      <c r="E264" s="167" t="s">
        <v>863</v>
      </c>
      <c r="F264" s="27" t="str">
        <f>IFERROR(IF(MATCH($E264,全体!G:G,0),"Y"),"-")</f>
        <v>-</v>
      </c>
    </row>
    <row r="265" spans="1:9">
      <c r="A265" s="167" t="s">
        <v>864</v>
      </c>
      <c r="B265" s="167" t="s">
        <v>864</v>
      </c>
      <c r="C265" s="167" t="s">
        <v>865</v>
      </c>
      <c r="D265" s="177"/>
      <c r="E265" s="167" t="s">
        <v>863</v>
      </c>
      <c r="F265" s="27" t="str">
        <f>IFERROR(IF(MATCH($E265,全体!G:G,0),"Y"),"-")</f>
        <v>-</v>
      </c>
    </row>
    <row r="266" spans="1:9">
      <c r="A266" s="167" t="s">
        <v>866</v>
      </c>
      <c r="B266" s="167" t="s">
        <v>867</v>
      </c>
      <c r="C266" s="167" t="s">
        <v>868</v>
      </c>
      <c r="D266" s="177"/>
      <c r="E266" s="167" t="s">
        <v>869</v>
      </c>
      <c r="F266" s="27" t="str">
        <f>IFERROR(IF(MATCH($E266,全体!G:G,0),"Y"),"-")</f>
        <v>-</v>
      </c>
    </row>
    <row r="267" spans="1:9">
      <c r="A267" s="167" t="s">
        <v>870</v>
      </c>
      <c r="B267" s="1" t="s">
        <v>871</v>
      </c>
      <c r="C267" s="167" t="s">
        <v>872</v>
      </c>
      <c r="D267" s="177"/>
      <c r="E267" s="167" t="s">
        <v>873</v>
      </c>
      <c r="F267" s="27" t="str">
        <f>IFERROR(IF(MATCH($E267,全体!G:G,0),"Y"),"-")</f>
        <v>-</v>
      </c>
    </row>
    <row r="268" spans="1:9">
      <c r="A268" s="167" t="s">
        <v>874</v>
      </c>
      <c r="B268" s="167" t="s">
        <v>874</v>
      </c>
      <c r="C268" s="167" t="s">
        <v>874</v>
      </c>
      <c r="D268" s="177"/>
      <c r="E268" s="167" t="s">
        <v>875</v>
      </c>
      <c r="F268" s="27" t="str">
        <f>IFERROR(IF(MATCH($E268,全体!G:G,0),"Y"),"-")</f>
        <v>-</v>
      </c>
    </row>
    <row r="269" spans="1:9">
      <c r="A269" s="167" t="s">
        <v>876</v>
      </c>
      <c r="B269" s="1" t="s">
        <v>877</v>
      </c>
      <c r="C269" s="1" t="s">
        <v>877</v>
      </c>
      <c r="D269" s="179"/>
      <c r="E269" s="167" t="s">
        <v>878</v>
      </c>
      <c r="F269" s="27" t="str">
        <f>IFERROR(IF(MATCH($E269,全体!G:G,0),"Y"),"-")</f>
        <v>-</v>
      </c>
    </row>
    <row r="270" spans="1:9">
      <c r="A270" s="1" t="s">
        <v>879</v>
      </c>
      <c r="B270" s="1" t="s">
        <v>544</v>
      </c>
      <c r="C270" s="1" t="s">
        <v>880</v>
      </c>
      <c r="D270" s="179"/>
      <c r="E270" s="167" t="s">
        <v>205</v>
      </c>
      <c r="F270" s="27" t="str">
        <f>IFERROR(IF(MATCH($E270,全体!G:G,0),"Y"),"-")</f>
        <v>Y</v>
      </c>
      <c r="I270" t="s">
        <v>881</v>
      </c>
    </row>
    <row r="271" spans="1:9">
      <c r="A271" s="1" t="s">
        <v>882</v>
      </c>
      <c r="B271" s="1"/>
      <c r="C271" s="1" t="s">
        <v>883</v>
      </c>
      <c r="D271" s="179"/>
      <c r="E271" s="167" t="s">
        <v>206</v>
      </c>
      <c r="F271" s="27" t="str">
        <f>IFERROR(IF(MATCH($E271,全体!G:G,0),"Y"),"-")</f>
        <v>Y</v>
      </c>
      <c r="I271" t="s">
        <v>884</v>
      </c>
    </row>
    <row r="272" spans="1:9">
      <c r="A272" s="167" t="s">
        <v>885</v>
      </c>
      <c r="B272" s="167" t="s">
        <v>886</v>
      </c>
      <c r="C272" s="167" t="s">
        <v>885</v>
      </c>
      <c r="D272" s="177"/>
      <c r="E272" s="167" t="s">
        <v>209</v>
      </c>
      <c r="F272" s="27" t="str">
        <f>IFERROR(IF(MATCH($E272,全体!G:G,0),"Y"),"-")</f>
        <v>Y</v>
      </c>
      <c r="I272" t="s">
        <v>886</v>
      </c>
    </row>
    <row r="273" spans="1:12">
      <c r="A273" s="167" t="s">
        <v>887</v>
      </c>
      <c r="B273" s="167" t="s">
        <v>884</v>
      </c>
      <c r="C273" s="1" t="s">
        <v>888</v>
      </c>
      <c r="D273" s="179"/>
      <c r="E273" s="167" t="s">
        <v>207</v>
      </c>
      <c r="F273" s="27" t="str">
        <f>IFERROR(IF(MATCH($E273,全体!G:G,0),"Y"),"-")</f>
        <v>Y</v>
      </c>
    </row>
    <row r="274" spans="1:12">
      <c r="A274" s="167" t="s">
        <v>469</v>
      </c>
      <c r="B274" s="167" t="s">
        <v>881</v>
      </c>
      <c r="C274" s="1" t="s">
        <v>889</v>
      </c>
      <c r="D274" s="179"/>
      <c r="E274" s="167" t="s">
        <v>208</v>
      </c>
      <c r="F274" s="27" t="str">
        <f>IFERROR(IF(MATCH($E274,全体!G:G,0),"Y"),"-")</f>
        <v>Y</v>
      </c>
    </row>
    <row r="275" spans="1:12">
      <c r="A275" s="167" t="s">
        <v>890</v>
      </c>
      <c r="B275" t="s">
        <v>891</v>
      </c>
      <c r="C275" t="s">
        <v>892</v>
      </c>
      <c r="D275" s="180"/>
      <c r="E275" t="s">
        <v>890</v>
      </c>
      <c r="F275" s="27" t="str">
        <f>IFERROR(IF(MATCH($E275,全体!G:G,0),"Y"),"-")</f>
        <v>-</v>
      </c>
    </row>
    <row r="276" spans="1:12">
      <c r="A276" s="167" t="s">
        <v>891</v>
      </c>
      <c r="B276" t="s">
        <v>893</v>
      </c>
      <c r="C276" t="s">
        <v>894</v>
      </c>
      <c r="D276" s="180"/>
      <c r="E276" t="s">
        <v>893</v>
      </c>
      <c r="F276" s="27" t="str">
        <f>IFERROR(IF(MATCH($E276,全体!G:G,0),"Y"),"-")</f>
        <v>-</v>
      </c>
    </row>
    <row r="277" spans="1:12">
      <c r="A277" s="167" t="s">
        <v>470</v>
      </c>
      <c r="B277" t="s">
        <v>895</v>
      </c>
      <c r="C277" t="s">
        <v>896</v>
      </c>
      <c r="D277" s="180"/>
      <c r="E277" t="s">
        <v>470</v>
      </c>
      <c r="F277" s="27" t="str">
        <f>IFERROR(IF(MATCH($E277,全体!G:G,0),"Y"),"-")</f>
        <v>Y</v>
      </c>
    </row>
    <row r="278" spans="1:12">
      <c r="A278" s="167" t="s">
        <v>897</v>
      </c>
      <c r="B278" s="167" t="s">
        <v>897</v>
      </c>
      <c r="C278" s="167" t="s">
        <v>897</v>
      </c>
      <c r="D278" s="177"/>
      <c r="E278" s="167" t="s">
        <v>898</v>
      </c>
      <c r="F278" s="27" t="str">
        <f>IFERROR(IF(MATCH($E278,全体!G:G,0),"Y"),"-")</f>
        <v>-</v>
      </c>
    </row>
    <row r="279" spans="1:12">
      <c r="A279" s="167" t="s">
        <v>899</v>
      </c>
      <c r="B279" s="167" t="s">
        <v>899</v>
      </c>
      <c r="C279" s="167" t="s">
        <v>899</v>
      </c>
      <c r="D279" s="177"/>
      <c r="E279" s="167" t="s">
        <v>900</v>
      </c>
      <c r="F279" s="27" t="str">
        <f>IFERROR(IF(MATCH($E279,全体!G:G,0),"Y"),"-")</f>
        <v>-</v>
      </c>
    </row>
    <row r="280" spans="1:12">
      <c r="A280" s="167" t="s">
        <v>901</v>
      </c>
      <c r="B280" s="167" t="s">
        <v>901</v>
      </c>
      <c r="C280" s="167" t="s">
        <v>901</v>
      </c>
      <c r="D280" s="177"/>
      <c r="E280" s="167" t="s">
        <v>902</v>
      </c>
      <c r="F280" s="27" t="str">
        <f>IFERROR(IF(MATCH($E280,全体!G:G,0),"Y"),"-")</f>
        <v>-</v>
      </c>
    </row>
    <row r="281" spans="1:12">
      <c r="A281" s="167" t="s">
        <v>903</v>
      </c>
      <c r="B281" s="167" t="s">
        <v>903</v>
      </c>
      <c r="C281" s="167" t="s">
        <v>903</v>
      </c>
      <c r="D281" s="177"/>
      <c r="E281" s="167" t="s">
        <v>903</v>
      </c>
      <c r="F281" s="27" t="str">
        <f>IFERROR(IF(MATCH($E281,全体!G:G,0),"Y"),"-")</f>
        <v>-</v>
      </c>
      <c r="L281" s="27"/>
    </row>
    <row r="282" spans="1:12">
      <c r="A282" s="167" t="s">
        <v>904</v>
      </c>
      <c r="B282" s="167" t="s">
        <v>904</v>
      </c>
      <c r="C282" s="167" t="s">
        <v>904</v>
      </c>
      <c r="D282" s="177"/>
      <c r="E282" s="167" t="s">
        <v>904</v>
      </c>
      <c r="F282" s="27" t="str">
        <f>IFERROR(IF(MATCH($E282,全体!G:G,0),"Y"),"-")</f>
        <v>-</v>
      </c>
    </row>
    <row r="283" spans="1:12">
      <c r="A283" s="167" t="s">
        <v>905</v>
      </c>
      <c r="B283" s="167" t="s">
        <v>905</v>
      </c>
      <c r="C283" s="167" t="s">
        <v>905</v>
      </c>
      <c r="D283" s="177"/>
      <c r="E283" s="167" t="s">
        <v>905</v>
      </c>
      <c r="F283" s="27" t="str">
        <f>IFERROR(IF(MATCH($E283,全体!G:G,0),"Y"),"-")</f>
        <v>-</v>
      </c>
    </row>
    <row r="284" spans="1:12">
      <c r="D284" s="177"/>
      <c r="E284" s="166" t="s">
        <v>906</v>
      </c>
      <c r="F284" s="27" t="str">
        <f>IFERROR(IF(MATCH($E284,全体!G:G,0),"Y"),"-")</f>
        <v>-</v>
      </c>
    </row>
    <row r="285" spans="1:12">
      <c r="A285" s="165" t="s">
        <v>547</v>
      </c>
      <c r="B285" s="167" t="s">
        <v>547</v>
      </c>
      <c r="C285" s="167" t="s">
        <v>214</v>
      </c>
      <c r="D285" s="177"/>
      <c r="E285" s="165" t="s">
        <v>214</v>
      </c>
      <c r="F285" s="27" t="str">
        <f>IFERROR(IF(MATCH($E285,全体!G:G,0),"Y"),"-")</f>
        <v>Y</v>
      </c>
    </row>
    <row r="286" spans="1:12">
      <c r="A286" s="167" t="s">
        <v>548</v>
      </c>
      <c r="B286" s="167" t="s">
        <v>548</v>
      </c>
      <c r="D286" s="177"/>
      <c r="E286" s="167" t="s">
        <v>213</v>
      </c>
      <c r="F286" s="27" t="str">
        <f>IFERROR(IF(MATCH($E286,全体!G:G,0),"Y"),"-")</f>
        <v>Y</v>
      </c>
    </row>
    <row r="287" spans="1:12">
      <c r="A287" s="167" t="s">
        <v>907</v>
      </c>
      <c r="B287" s="167" t="s">
        <v>907</v>
      </c>
      <c r="C287" s="167" t="s">
        <v>907</v>
      </c>
      <c r="D287" s="177"/>
      <c r="E287" s="167" t="s">
        <v>217</v>
      </c>
      <c r="F287" s="27" t="str">
        <f>IFERROR(IF(MATCH($E287,全体!G:G,0),"Y"),"-")</f>
        <v>Y</v>
      </c>
    </row>
    <row r="288" spans="1:12">
      <c r="A288" s="167" t="s">
        <v>908</v>
      </c>
      <c r="B288" s="167" t="s">
        <v>549</v>
      </c>
      <c r="C288" s="167" t="s">
        <v>215</v>
      </c>
      <c r="D288" s="177"/>
      <c r="E288" s="167" t="s">
        <v>215</v>
      </c>
      <c r="F288" s="27" t="str">
        <f>IFERROR(IF(MATCH($E288,全体!G:G,0),"Y"),"-")</f>
        <v>Y</v>
      </c>
    </row>
    <row r="289" spans="1:6">
      <c r="A289" s="167" t="s">
        <v>909</v>
      </c>
      <c r="B289" s="167" t="s">
        <v>550</v>
      </c>
      <c r="C289" s="167" t="s">
        <v>471</v>
      </c>
      <c r="D289" s="177"/>
      <c r="E289" s="167" t="s">
        <v>471</v>
      </c>
      <c r="F289" s="27" t="str">
        <f>IFERROR(IF(MATCH($E289,全体!G:G,0),"Y"),"-")</f>
        <v>Y</v>
      </c>
    </row>
    <row r="290" spans="1:6">
      <c r="A290" s="167" t="s">
        <v>219</v>
      </c>
      <c r="B290" s="167" t="s">
        <v>219</v>
      </c>
      <c r="C290" s="167" t="s">
        <v>219</v>
      </c>
      <c r="D290" s="177"/>
      <c r="E290" s="167" t="s">
        <v>219</v>
      </c>
      <c r="F290" s="27" t="str">
        <f>IFERROR(IF(MATCH($E290,全体!G:G,0),"Y"),"-")</f>
        <v>Y</v>
      </c>
    </row>
    <row r="291" spans="1:6">
      <c r="A291" s="167" t="s">
        <v>910</v>
      </c>
      <c r="B291" s="167" t="s">
        <v>910</v>
      </c>
      <c r="C291" s="167" t="s">
        <v>910</v>
      </c>
      <c r="D291" s="177"/>
      <c r="E291" s="167" t="s">
        <v>221</v>
      </c>
      <c r="F291" s="27" t="str">
        <f>IFERROR(IF(MATCH($E291,全体!G:G,0),"Y"),"-")</f>
        <v>Y</v>
      </c>
    </row>
    <row r="292" spans="1:6">
      <c r="A292" s="167" t="s">
        <v>911</v>
      </c>
      <c r="B292" s="1" t="s">
        <v>551</v>
      </c>
      <c r="C292" s="1" t="s">
        <v>551</v>
      </c>
      <c r="D292" s="179"/>
      <c r="E292" s="167" t="s">
        <v>222</v>
      </c>
      <c r="F292" s="27" t="str">
        <f>IFERROR(IF(MATCH($E292,全体!G:G,0),"Y"),"-")</f>
        <v>Y</v>
      </c>
    </row>
    <row r="293" spans="1:6">
      <c r="A293" s="167" t="s">
        <v>912</v>
      </c>
      <c r="B293" s="1" t="s">
        <v>552</v>
      </c>
      <c r="C293" s="1"/>
      <c r="D293" s="179"/>
      <c r="E293" s="167" t="s">
        <v>912</v>
      </c>
      <c r="F293" s="27" t="str">
        <f>IFERROR(IF(MATCH($E293,全体!G:G,0),"Y"),"-")</f>
        <v>-</v>
      </c>
    </row>
    <row r="294" spans="1:6">
      <c r="A294" s="167" t="s">
        <v>555</v>
      </c>
      <c r="B294" s="167" t="s">
        <v>913</v>
      </c>
      <c r="C294" s="167" t="s">
        <v>555</v>
      </c>
      <c r="D294" s="179"/>
      <c r="E294" s="167" t="s">
        <v>914</v>
      </c>
      <c r="F294" s="27" t="str">
        <f>IFERROR(IF(MATCH($E294,全体!G:G,0),"Y"),"-")</f>
        <v>Y</v>
      </c>
    </row>
    <row r="295" spans="1:6">
      <c r="A295" s="167" t="s">
        <v>915</v>
      </c>
      <c r="B295" s="167" t="s">
        <v>916</v>
      </c>
      <c r="C295" s="167" t="s">
        <v>916</v>
      </c>
      <c r="D295" s="179"/>
      <c r="E295" s="167" t="s">
        <v>224</v>
      </c>
      <c r="F295" s="27" t="str">
        <f>IFERROR(IF(MATCH($E295,全体!G:G,0),"Y"),"-")</f>
        <v>Y</v>
      </c>
    </row>
    <row r="296" spans="1:6">
      <c r="A296" s="1" t="s">
        <v>917</v>
      </c>
      <c r="B296" s="1" t="s">
        <v>918</v>
      </c>
      <c r="C296" s="1" t="s">
        <v>225</v>
      </c>
      <c r="D296" s="179"/>
      <c r="E296" s="1" t="s">
        <v>917</v>
      </c>
      <c r="F296" s="27" t="str">
        <f>IFERROR(IF(MATCH($E296,全体!G:G,0),"Y"),"-")</f>
        <v>Y</v>
      </c>
    </row>
    <row r="297" spans="1:6">
      <c r="A297" s="1" t="s">
        <v>919</v>
      </c>
      <c r="B297" s="1"/>
      <c r="C297" s="1" t="s">
        <v>919</v>
      </c>
      <c r="D297" s="179"/>
      <c r="E297" s="1" t="s">
        <v>919</v>
      </c>
      <c r="F297" s="27" t="str">
        <f>IFERROR(IF(MATCH($E297,全体!G:G,0),"Y"),"-")</f>
        <v>-</v>
      </c>
    </row>
    <row r="298" spans="1:6">
      <c r="A298" s="167" t="s">
        <v>920</v>
      </c>
      <c r="B298" s="167" t="s">
        <v>920</v>
      </c>
      <c r="C298" s="167" t="s">
        <v>920</v>
      </c>
      <c r="D298" s="177"/>
      <c r="E298" s="167" t="s">
        <v>920</v>
      </c>
      <c r="F298" s="27" t="str">
        <f>IFERROR(IF(MATCH($E298,全体!G:G,0),"Y"),"-")</f>
        <v>-</v>
      </c>
    </row>
    <row r="299" spans="1:6">
      <c r="A299" s="167" t="s">
        <v>921</v>
      </c>
      <c r="B299" s="167" t="s">
        <v>921</v>
      </c>
      <c r="C299" s="167" t="s">
        <v>921</v>
      </c>
      <c r="D299" s="177"/>
      <c r="E299" s="167" t="s">
        <v>226</v>
      </c>
      <c r="F299" s="27" t="str">
        <f>IFERROR(IF(MATCH($E299,全体!G:G,0),"Y"),"-")</f>
        <v>Y</v>
      </c>
    </row>
    <row r="300" spans="1:6">
      <c r="A300" s="167" t="s">
        <v>922</v>
      </c>
      <c r="B300" s="167" t="s">
        <v>922</v>
      </c>
      <c r="C300" s="167" t="s">
        <v>922</v>
      </c>
      <c r="D300" s="177"/>
      <c r="E300" s="167" t="s">
        <v>227</v>
      </c>
      <c r="F300" s="27" t="str">
        <f>IFERROR(IF(MATCH($E300,全体!G:G,0),"Y"),"-")</f>
        <v>Y</v>
      </c>
    </row>
    <row r="301" spans="1:6">
      <c r="A301" s="167" t="s">
        <v>556</v>
      </c>
      <c r="B301" s="167" t="s">
        <v>556</v>
      </c>
      <c r="C301" s="167" t="s">
        <v>556</v>
      </c>
      <c r="D301" s="177"/>
      <c r="E301" s="167" t="s">
        <v>229</v>
      </c>
      <c r="F301" s="27" t="str">
        <f>IFERROR(IF(MATCH($E301,全体!G:G,0),"Y"),"-")</f>
        <v>Y</v>
      </c>
    </row>
    <row r="302" spans="1:6">
      <c r="A302" s="167" t="s">
        <v>923</v>
      </c>
      <c r="B302" s="167" t="s">
        <v>923</v>
      </c>
      <c r="C302" s="167" t="s">
        <v>923</v>
      </c>
      <c r="D302" s="177"/>
      <c r="E302" s="167" t="s">
        <v>923</v>
      </c>
      <c r="F302" s="27" t="str">
        <f>IFERROR(IF(MATCH($E302,全体!G:G,0),"Y"),"-")</f>
        <v>-</v>
      </c>
    </row>
  </sheetData>
  <phoneticPr fontId="3"/>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4EC62B0B-5DE7-4869-B82D-2260B500711B}">
            <xm:f>NOT(ISERROR(SEARCH("-",F1)))</xm:f>
            <xm:f>"-"</xm:f>
            <x14:dxf>
              <font>
                <color rgb="FF9C0006"/>
              </font>
              <fill>
                <patternFill>
                  <bgColor rgb="FFFFC7CE"/>
                </patternFill>
              </fill>
            </x14:dxf>
          </x14:cfRule>
          <xm:sqref>F1:F1048576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231F-4E08-4456-B52E-B264F1954B6E}">
  <sheetPr codeName="Sheet7">
    <tabColor rgb="FFFFFF00"/>
  </sheetPr>
  <dimension ref="A1:AA394"/>
  <sheetViews>
    <sheetView topLeftCell="A142" zoomScale="85" zoomScaleNormal="85" workbookViewId="0">
      <selection activeCell="I151" activeCellId="1" sqref="D166 I151"/>
    </sheetView>
  </sheetViews>
  <sheetFormatPr defaultRowHeight="18.75"/>
  <cols>
    <col min="1" max="1" width="17.625" style="27" bestFit="1" customWidth="1"/>
    <col min="2" max="2" width="28.375" style="341" bestFit="1" customWidth="1"/>
    <col min="3" max="3" width="17.625" bestFit="1" customWidth="1"/>
    <col min="4" max="4" width="9" style="310"/>
    <col min="5" max="5" width="17.5" bestFit="1" customWidth="1"/>
    <col min="6" max="6" width="17.625" style="27" bestFit="1" customWidth="1"/>
    <col min="7" max="7" width="16.125" style="341" bestFit="1" customWidth="1"/>
    <col min="8" max="8" width="17.625" bestFit="1" customWidth="1"/>
    <col min="9" max="9" width="9" style="310"/>
    <col min="14" max="14" width="11.5" bestFit="1" customWidth="1"/>
  </cols>
  <sheetData>
    <row r="1" spans="1:9">
      <c r="A1" s="27" t="s">
        <v>924</v>
      </c>
      <c r="B1" s="340">
        <v>46187</v>
      </c>
      <c r="C1" t="s">
        <v>925</v>
      </c>
      <c r="D1"/>
      <c r="E1" t="s">
        <v>926</v>
      </c>
      <c r="F1" s="27" t="s">
        <v>927</v>
      </c>
      <c r="G1" s="340">
        <v>46181</v>
      </c>
      <c r="H1" t="s">
        <v>928</v>
      </c>
      <c r="I1"/>
    </row>
    <row r="2" spans="1:9">
      <c r="A2" s="27" t="s">
        <v>929</v>
      </c>
      <c r="B2" s="27" t="s">
        <v>930</v>
      </c>
      <c r="D2"/>
      <c r="F2" s="27" t="s">
        <v>929</v>
      </c>
      <c r="G2" s="27" t="s">
        <v>930</v>
      </c>
      <c r="I2"/>
    </row>
    <row r="3" spans="1:9">
      <c r="A3" s="27">
        <f>DAY(B1)</f>
        <v>14</v>
      </c>
      <c r="F3" s="27">
        <f>DAY(G1)</f>
        <v>8</v>
      </c>
    </row>
    <row r="4" spans="1:9">
      <c r="A4" s="27" t="s">
        <v>931</v>
      </c>
      <c r="D4" s="310" t="s">
        <v>932</v>
      </c>
      <c r="F4" s="27" t="s">
        <v>933</v>
      </c>
      <c r="I4" s="310" t="s">
        <v>932</v>
      </c>
    </row>
    <row r="5" spans="1:9">
      <c r="A5" s="27" t="str">
        <f>IFERROR(VLOOKUP(B5,名称読みかえ!$A:$E,5,0),"該当無し")</f>
        <v>RTX5090</v>
      </c>
      <c r="B5" s="341">
        <v>5090</v>
      </c>
      <c r="D5" s="310">
        <v>29</v>
      </c>
      <c r="F5" s="27" t="str">
        <f>IFERROR(VLOOKUP(G5,名称読みかえ!$A:$E,5,0),"該当無し")</f>
        <v>RTX5090</v>
      </c>
      <c r="G5" s="341">
        <v>5090</v>
      </c>
      <c r="I5" s="310">
        <v>4</v>
      </c>
    </row>
    <row r="6" spans="1:9">
      <c r="A6" s="27" t="str">
        <f>IFERROR(VLOOKUP(B6,名称読みかえ!$A:$E,5,0),"該当無し")</f>
        <v>RTX5080</v>
      </c>
      <c r="B6" s="341">
        <v>5080</v>
      </c>
      <c r="D6" s="310">
        <v>283</v>
      </c>
      <c r="F6" s="27" t="str">
        <f>IFERROR(VLOOKUP(G6,名称読みかえ!$A:$E,5,0),"該当無し")</f>
        <v>RTX5080</v>
      </c>
      <c r="G6" s="341">
        <v>5080</v>
      </c>
      <c r="I6" s="310">
        <v>15</v>
      </c>
    </row>
    <row r="7" spans="1:9">
      <c r="A7" s="27" t="str">
        <f>IFERROR(VLOOKUP(B7,名称読みかえ!$A:$E,5,0),"該当無し")</f>
        <v>RTX5070Ti</v>
      </c>
      <c r="B7" s="341" t="s">
        <v>934</v>
      </c>
      <c r="D7" s="342">
        <v>80</v>
      </c>
      <c r="F7" s="27" t="str">
        <f>IFERROR(VLOOKUP(G7,名称読みかえ!$A:$E,5,0),"該当無し")</f>
        <v>RTX5070Ti</v>
      </c>
      <c r="G7" s="341" t="s">
        <v>934</v>
      </c>
      <c r="I7" s="310">
        <v>10</v>
      </c>
    </row>
    <row r="8" spans="1:9">
      <c r="A8" s="27" t="str">
        <f>IFERROR(VLOOKUP(B8,名称読みかえ!$A:$E,5,0),"該当無し")</f>
        <v>RTX5070</v>
      </c>
      <c r="B8" s="341">
        <v>5070</v>
      </c>
      <c r="D8" s="310">
        <v>1529</v>
      </c>
      <c r="F8" s="27" t="str">
        <f>IFERROR(VLOOKUP(G8,名称読みかえ!$A:$E,5,0),"該当無し")</f>
        <v>RTX5070</v>
      </c>
      <c r="G8" s="341">
        <v>5070</v>
      </c>
      <c r="I8" s="310">
        <v>29</v>
      </c>
    </row>
    <row r="9" spans="1:9">
      <c r="A9" s="27" t="str">
        <f>IFERROR(VLOOKUP(B9,名称読みかえ!$A:$E,5,0),"該当無し")</f>
        <v>RTX5070 WH</v>
      </c>
      <c r="B9" s="341" t="s">
        <v>935</v>
      </c>
      <c r="D9" s="342">
        <v>17</v>
      </c>
      <c r="F9" s="27" t="str">
        <f>IFERROR(VLOOKUP(G9,名称読みかえ!$A:$E,5,0),"該当無し")</f>
        <v>RTX5060Ti 16GB</v>
      </c>
      <c r="G9" s="341" t="s">
        <v>602</v>
      </c>
      <c r="I9" s="310">
        <v>19</v>
      </c>
    </row>
    <row r="10" spans="1:9">
      <c r="A10" s="27" t="str">
        <f>IFERROR(VLOOKUP(B10,名称読みかえ!$A:$E,5,0),"該当無し")</f>
        <v>RTX5060Ti 16GB</v>
      </c>
      <c r="B10" s="341" t="s">
        <v>602</v>
      </c>
      <c r="D10" s="342">
        <v>156</v>
      </c>
      <c r="F10" s="27" t="str">
        <f>IFERROR(VLOOKUP(G10,名称読みかえ!$A:$E,5,0),"該当無し")</f>
        <v>RTX5060Ti 8GB</v>
      </c>
      <c r="G10" s="341" t="s">
        <v>604</v>
      </c>
      <c r="I10" s="310">
        <v>4</v>
      </c>
    </row>
    <row r="11" spans="1:9">
      <c r="A11" s="27" t="str">
        <f>IFERROR(VLOOKUP(B11,名称読みかえ!$A:$E,5,0),"該当無し")</f>
        <v>RTX5060Ti 16GB WH</v>
      </c>
      <c r="B11" s="341" t="s">
        <v>936</v>
      </c>
      <c r="D11" s="310">
        <v>1</v>
      </c>
      <c r="F11" s="27" t="str">
        <f>IFERROR(VLOOKUP(G11,名称読みかえ!$A:$E,5,0),"該当無し")</f>
        <v>RTX5060</v>
      </c>
      <c r="G11" s="341">
        <v>5060</v>
      </c>
      <c r="I11" s="310">
        <v>35</v>
      </c>
    </row>
    <row r="12" spans="1:9">
      <c r="A12" s="27" t="str">
        <f>IFERROR(VLOOKUP(B12,名称読みかえ!$A:$E,5,0),"該当無し")</f>
        <v>RTX5060Ti 8GB</v>
      </c>
      <c r="B12" s="341" t="s">
        <v>604</v>
      </c>
      <c r="D12" s="342">
        <v>569</v>
      </c>
      <c r="F12" s="27" t="str">
        <f>IFERROR(VLOOKUP(G12,名称読みかえ!$A:$E,5,0),"該当無し")</f>
        <v>RTX5050</v>
      </c>
      <c r="G12" s="341">
        <v>5050</v>
      </c>
      <c r="I12" s="310">
        <v>2</v>
      </c>
    </row>
    <row r="13" spans="1:9">
      <c r="A13" s="27" t="str">
        <f>IFERROR(VLOOKUP(B13,名称読みかえ!$A:$E,5,0),"該当無し")</f>
        <v>RTX5060</v>
      </c>
      <c r="B13" s="341">
        <v>5060</v>
      </c>
      <c r="D13" s="342">
        <v>550</v>
      </c>
      <c r="F13" s="27" t="str">
        <f>IFERROR(VLOOKUP(G13,名称読みかえ!$A:$E,5,0),"該当無し")</f>
        <v>RTX4090</v>
      </c>
      <c r="G13" s="341" t="s">
        <v>608</v>
      </c>
      <c r="I13" s="342">
        <v>0</v>
      </c>
    </row>
    <row r="14" spans="1:9">
      <c r="A14" s="27" t="str">
        <f>IFERROR(VLOOKUP(B14,名称読みかえ!$A:$E,5,0),"該当無し")</f>
        <v>RTX5060 WH</v>
      </c>
      <c r="B14" s="341" t="s">
        <v>937</v>
      </c>
      <c r="D14" s="310">
        <v>4</v>
      </c>
      <c r="F14" s="27" t="str">
        <f>IFERROR(VLOOKUP(G14,名称読みかえ!$A:$E,5,0),"該当無し")</f>
        <v>RTX4080S</v>
      </c>
      <c r="G14" s="341" t="s">
        <v>938</v>
      </c>
      <c r="I14" s="310">
        <v>0</v>
      </c>
    </row>
    <row r="15" spans="1:9">
      <c r="A15" s="27" t="str">
        <f>IFERROR(VLOOKUP(B15,名称読みかえ!$A:$E,5,0),"該当無し")</f>
        <v>RTX5050</v>
      </c>
      <c r="B15" s="341">
        <v>5050</v>
      </c>
      <c r="D15" s="310">
        <v>96</v>
      </c>
      <c r="F15" s="27" t="str">
        <f>IFERROR(VLOOKUP(G15,名称読みかえ!$A:$E,5,0),"該当無し")</f>
        <v>RTX4080</v>
      </c>
      <c r="G15" s="341" t="s">
        <v>612</v>
      </c>
      <c r="I15" s="310">
        <v>0</v>
      </c>
    </row>
    <row r="16" spans="1:9">
      <c r="A16" s="27" t="str">
        <f>IFERROR(VLOOKUP(B16,名称読みかえ!$A:$E,5,0),"該当無し")</f>
        <v>RTX4090</v>
      </c>
      <c r="B16" s="341" t="s">
        <v>608</v>
      </c>
      <c r="D16" s="310">
        <v>0</v>
      </c>
      <c r="F16" s="27" t="str">
        <f>IFERROR(VLOOKUP(G16,名称読みかえ!$A:$E,5,0),"該当無し")</f>
        <v>RTX4070TiS</v>
      </c>
      <c r="G16" s="341" t="s">
        <v>939</v>
      </c>
      <c r="I16" s="310">
        <v>0</v>
      </c>
    </row>
    <row r="17" spans="1:27">
      <c r="A17" s="27" t="str">
        <f>IFERROR(VLOOKUP(B17,名称読みかえ!$A:$E,5,0),"該当無し")</f>
        <v>RTX4080S</v>
      </c>
      <c r="B17" s="341" t="s">
        <v>938</v>
      </c>
      <c r="D17" s="342">
        <v>0</v>
      </c>
      <c r="F17" s="27" t="str">
        <f>IFERROR(VLOOKUP(G17,名称読みかえ!$A:$E,5,0),"該当無し")</f>
        <v>RTX4070Ti</v>
      </c>
      <c r="G17" s="341" t="s">
        <v>616</v>
      </c>
      <c r="I17" s="310">
        <v>0</v>
      </c>
    </row>
    <row r="18" spans="1:27">
      <c r="A18" s="27" t="str">
        <f>IFERROR(VLOOKUP(B18,名称読みかえ!$A:$E,5,0),"該当無し")</f>
        <v>RTX4080</v>
      </c>
      <c r="B18" s="341" t="s">
        <v>612</v>
      </c>
      <c r="D18" s="310">
        <v>0</v>
      </c>
      <c r="F18" s="27" t="str">
        <f>IFERROR(VLOOKUP(G18,名称読みかえ!$A:$E,5,0),"該当無し")</f>
        <v>RTX4070S</v>
      </c>
      <c r="G18" s="341" t="s">
        <v>940</v>
      </c>
      <c r="I18" s="342">
        <v>0</v>
      </c>
      <c r="U18" s="105"/>
      <c r="V18" s="105"/>
      <c r="W18" s="55"/>
      <c r="X18" s="55"/>
      <c r="Y18" s="55"/>
      <c r="Z18" s="55"/>
      <c r="AA18" s="11"/>
    </row>
    <row r="19" spans="1:27">
      <c r="A19" s="27" t="str">
        <f>IFERROR(VLOOKUP(B19,名称読みかえ!$A:$E,5,0),"該当無し")</f>
        <v>RTX4070TiS</v>
      </c>
      <c r="B19" s="341" t="s">
        <v>939</v>
      </c>
      <c r="D19" s="342">
        <v>0</v>
      </c>
      <c r="F19" s="27" t="str">
        <f>IFERROR(VLOOKUP(G19,名称読みかえ!$A:$E,5,0),"該当無し")</f>
        <v>該当無し</v>
      </c>
      <c r="G19" s="341" t="s">
        <v>941</v>
      </c>
      <c r="I19" s="310">
        <v>0</v>
      </c>
      <c r="U19" s="105"/>
      <c r="V19" s="105"/>
      <c r="W19" s="55"/>
      <c r="X19" s="55"/>
      <c r="Y19" s="55"/>
      <c r="Z19" s="55"/>
      <c r="AA19" s="11"/>
    </row>
    <row r="20" spans="1:27">
      <c r="A20" s="27" t="str">
        <f>IFERROR(VLOOKUP(B20,名称読みかえ!$A:$E,5,0),"該当無し")</f>
        <v>RTX4070Ti</v>
      </c>
      <c r="B20" s="341" t="s">
        <v>616</v>
      </c>
      <c r="D20" s="310">
        <v>0</v>
      </c>
      <c r="F20" s="27" t="str">
        <f>IFERROR(VLOOKUP(G20,名称読みかえ!$A:$E,5,0),"該当無し")</f>
        <v>RTX4070</v>
      </c>
      <c r="G20" s="341" t="s">
        <v>620</v>
      </c>
      <c r="I20" s="342">
        <v>0</v>
      </c>
      <c r="U20" s="105"/>
      <c r="V20" s="105"/>
      <c r="W20" s="55"/>
      <c r="X20" s="55"/>
      <c r="Y20" s="55"/>
      <c r="Z20" s="55"/>
      <c r="AA20" s="11"/>
    </row>
    <row r="21" spans="1:27">
      <c r="A21" s="27" t="str">
        <f>IFERROR(VLOOKUP(B21,名称読みかえ!$A:$E,5,0),"該当無し")</f>
        <v>RTX4070S</v>
      </c>
      <c r="B21" s="341" t="s">
        <v>940</v>
      </c>
      <c r="D21" s="310">
        <v>0</v>
      </c>
      <c r="F21" s="27" t="str">
        <f>IFERROR(VLOOKUP(G21,名称読みかえ!$A:$E,5,0),"該当無し")</f>
        <v>RTX3070</v>
      </c>
      <c r="G21" s="341" t="s">
        <v>642</v>
      </c>
      <c r="I21" s="310">
        <v>0</v>
      </c>
      <c r="U21" s="105"/>
      <c r="V21" s="105"/>
      <c r="W21" s="55"/>
      <c r="X21" s="55"/>
      <c r="Y21" s="55"/>
      <c r="Z21" s="55"/>
      <c r="AA21" s="11"/>
    </row>
    <row r="22" spans="1:27">
      <c r="A22" s="27" t="str">
        <f>IFERROR(VLOOKUP(B22,名称読みかえ!$A:$E,5,0),"該当無し")</f>
        <v>該当無し</v>
      </c>
      <c r="B22" s="341" t="s">
        <v>941</v>
      </c>
      <c r="D22" s="310">
        <v>0</v>
      </c>
      <c r="F22" s="27" t="str">
        <f>IFERROR(VLOOKUP(G22,名称読みかえ!$A:$E,5,0),"該当無し")</f>
        <v>RTX4060Ti 16G</v>
      </c>
      <c r="G22" s="341" t="s">
        <v>626</v>
      </c>
      <c r="I22" s="310">
        <v>0</v>
      </c>
      <c r="U22" s="105"/>
      <c r="V22" s="105"/>
      <c r="W22" s="55"/>
      <c r="X22" s="55"/>
      <c r="Y22" s="55"/>
      <c r="Z22" s="55"/>
      <c r="AA22" s="11"/>
    </row>
    <row r="23" spans="1:27">
      <c r="A23" s="27" t="str">
        <f>IFERROR(VLOOKUP(B23,名称読みかえ!$A:$E,5,0),"該当無し")</f>
        <v>RTX4070</v>
      </c>
      <c r="B23" s="341" t="s">
        <v>620</v>
      </c>
      <c r="D23" s="310">
        <v>-1</v>
      </c>
      <c r="F23" s="27" t="str">
        <f>IFERROR(VLOOKUP(G23,名称読みかえ!$A:$E,5,0),"該当無し")</f>
        <v>RTX4060Ti</v>
      </c>
      <c r="G23" s="341" t="s">
        <v>80</v>
      </c>
      <c r="I23" s="310">
        <v>0</v>
      </c>
      <c r="U23" s="55"/>
      <c r="V23" s="55"/>
      <c r="W23" s="55"/>
      <c r="X23" s="55"/>
      <c r="Y23" s="55"/>
      <c r="Z23" s="55"/>
      <c r="AA23" s="11"/>
    </row>
    <row r="24" spans="1:27">
      <c r="A24" s="27" t="str">
        <f>IFERROR(VLOOKUP(B24,名称読みかえ!$A:$E,5,0),"該当無し")</f>
        <v>RTX4070 WH</v>
      </c>
      <c r="B24" s="341" t="s">
        <v>621</v>
      </c>
      <c r="D24" s="310">
        <v>0</v>
      </c>
      <c r="F24" s="27" t="str">
        <f>IFERROR(VLOOKUP(G24,名称読みかえ!$A:$E,5,0),"該当無し")</f>
        <v>RTX3060Ti</v>
      </c>
      <c r="G24" s="341" t="s">
        <v>644</v>
      </c>
      <c r="I24" s="310">
        <v>0</v>
      </c>
      <c r="U24" s="55"/>
      <c r="V24" s="55"/>
      <c r="W24" s="55"/>
      <c r="X24" s="55"/>
      <c r="Y24" s="55"/>
      <c r="Z24" s="55"/>
      <c r="AA24" s="11"/>
    </row>
    <row r="25" spans="1:27">
      <c r="A25" s="27" t="str">
        <f>IFERROR(VLOOKUP(B25,名称読みかえ!$A:$E,5,0),"該当無し")</f>
        <v>RTX4060Ti 16G</v>
      </c>
      <c r="B25" s="341" t="s">
        <v>626</v>
      </c>
      <c r="D25" s="310">
        <v>0</v>
      </c>
      <c r="F25" s="27" t="str">
        <f>IFERROR(VLOOKUP(G25,名称読みかえ!$A:$E,5,0),"該当無し")</f>
        <v>RTX4060</v>
      </c>
      <c r="G25" s="341" t="s">
        <v>81</v>
      </c>
      <c r="I25" s="310">
        <v>0</v>
      </c>
      <c r="U25" s="55"/>
      <c r="V25" s="55"/>
      <c r="W25" s="55"/>
      <c r="X25" s="55"/>
      <c r="Y25" s="55"/>
      <c r="Z25" s="55"/>
      <c r="AA25" s="11"/>
    </row>
    <row r="26" spans="1:27">
      <c r="A26" s="27" t="str">
        <f>IFERROR(VLOOKUP(B26,名称読みかえ!$A:$E,5,0),"該当無し")</f>
        <v>RTX4060Ti</v>
      </c>
      <c r="B26" s="341" t="s">
        <v>80</v>
      </c>
      <c r="D26" s="310">
        <v>-1</v>
      </c>
      <c r="F26" s="27" t="str">
        <f>IFERROR(VLOOKUP(G26,名称読みかえ!$A:$E,5,0),"該当無し")</f>
        <v>RTX3060Ti</v>
      </c>
      <c r="G26" s="341" t="s">
        <v>646</v>
      </c>
      <c r="I26" s="310">
        <v>0</v>
      </c>
      <c r="U26" s="55"/>
      <c r="V26" s="55"/>
      <c r="W26" s="55"/>
      <c r="X26" s="55"/>
      <c r="Y26" s="55"/>
      <c r="Z26" s="55"/>
      <c r="AA26" s="11"/>
    </row>
    <row r="27" spans="1:27">
      <c r="A27" s="27" t="str">
        <f>IFERROR(VLOOKUP(B27,名称読みかえ!$A:$E,5,0),"該当無し")</f>
        <v>RTX4060Ti WH</v>
      </c>
      <c r="B27" s="341" t="s">
        <v>627</v>
      </c>
      <c r="D27" s="310">
        <v>0</v>
      </c>
      <c r="F27" s="27" t="str">
        <f>IFERROR(VLOOKUP(G27,名称読みかえ!$A:$E,5,0),"該当無し")</f>
        <v>RTX3060</v>
      </c>
      <c r="G27" s="341" t="s">
        <v>647</v>
      </c>
      <c r="I27" s="310">
        <v>0</v>
      </c>
      <c r="U27" s="55"/>
      <c r="V27" s="55"/>
      <c r="W27" s="55"/>
      <c r="X27" s="55"/>
      <c r="Y27" s="55"/>
      <c r="Z27" s="55"/>
      <c r="AA27" s="11"/>
    </row>
    <row r="28" spans="1:27">
      <c r="A28" s="27" t="str">
        <f>IFERROR(VLOOKUP(B28,名称読みかえ!$A:$E,5,0),"該当無し")</f>
        <v>RTX4060</v>
      </c>
      <c r="B28" s="341" t="s">
        <v>81</v>
      </c>
      <c r="D28" s="310">
        <v>0</v>
      </c>
      <c r="F28" s="27" t="str">
        <f>IFERROR(VLOOKUP(G28,名称読みかえ!$A:$E,5,0),"該当無し")</f>
        <v>RTX3060</v>
      </c>
      <c r="G28" s="341" t="s">
        <v>649</v>
      </c>
      <c r="I28" s="310">
        <v>0</v>
      </c>
      <c r="U28" s="55"/>
      <c r="V28" s="55"/>
      <c r="W28" s="55"/>
      <c r="X28" s="55"/>
      <c r="Y28" s="55"/>
      <c r="Z28" s="55"/>
      <c r="AA28" s="11"/>
    </row>
    <row r="29" spans="1:27">
      <c r="A29" s="27" t="str">
        <f>IFERROR(VLOOKUP(B29,名称読みかえ!$A:$E,5,0),"該当無し")</f>
        <v>RTX3090</v>
      </c>
      <c r="B29" s="341" t="s">
        <v>634</v>
      </c>
      <c r="D29" s="310">
        <v>0</v>
      </c>
      <c r="F29" s="27" t="str">
        <f>IFERROR(VLOOKUP(G29,名称読みかえ!$A:$E,5,0),"該当無し")</f>
        <v>RTX3050 6G LP</v>
      </c>
      <c r="G29" s="341" t="s">
        <v>653</v>
      </c>
      <c r="I29" s="310">
        <v>0</v>
      </c>
      <c r="U29" s="55"/>
      <c r="V29" s="55"/>
      <c r="W29" s="55"/>
      <c r="X29" s="55"/>
      <c r="Y29" s="55"/>
      <c r="Z29" s="55"/>
      <c r="AA29" s="11"/>
    </row>
    <row r="30" spans="1:27">
      <c r="A30" s="27" t="str">
        <f>IFERROR(VLOOKUP(B30,名称読みかえ!$A:$E,5,0),"該当無し")</f>
        <v>RTX3080</v>
      </c>
      <c r="B30" s="341" t="s">
        <v>637</v>
      </c>
      <c r="D30" s="310">
        <v>0</v>
      </c>
      <c r="F30" s="27" t="str">
        <f>IFERROR(VLOOKUP(G30,名称読みかえ!$A:$E,5,0),"該当無し")</f>
        <v>RTX3050 6G</v>
      </c>
      <c r="G30" s="341" t="s">
        <v>652</v>
      </c>
      <c r="I30" s="310">
        <v>18</v>
      </c>
      <c r="U30" s="55"/>
      <c r="V30" s="55"/>
      <c r="W30" s="55"/>
      <c r="X30" s="55"/>
      <c r="Y30" s="55"/>
      <c r="Z30" s="55"/>
      <c r="AA30" s="11"/>
    </row>
    <row r="31" spans="1:27">
      <c r="A31" s="27" t="str">
        <f>IFERROR(VLOOKUP(B31,名称読みかえ!$A:$E,5,0),"該当無し")</f>
        <v>該当無し</v>
      </c>
      <c r="B31" s="341" t="s">
        <v>942</v>
      </c>
      <c r="D31" s="310">
        <v>0</v>
      </c>
      <c r="F31" s="27" t="str">
        <f>IFERROR(VLOOKUP(G31,名称読みかえ!$A:$E,5,0),"該当無し")</f>
        <v>RTX3050 8G</v>
      </c>
      <c r="G31" s="341" t="s">
        <v>650</v>
      </c>
      <c r="I31" s="310">
        <v>0</v>
      </c>
      <c r="U31" s="55"/>
      <c r="V31" s="55"/>
      <c r="W31" s="55"/>
      <c r="X31" s="55"/>
      <c r="Y31" s="55"/>
      <c r="Z31" s="55"/>
      <c r="AA31" s="11"/>
    </row>
    <row r="32" spans="1:27">
      <c r="A32" s="27" t="str">
        <f>IFERROR(VLOOKUP(B32,名称読みかえ!$A:$E,5,0),"該当無し")</f>
        <v>RTX3070</v>
      </c>
      <c r="B32" s="341" t="s">
        <v>642</v>
      </c>
      <c r="D32" s="310">
        <v>0</v>
      </c>
      <c r="F32" s="27" t="str">
        <f>IFERROR(VLOOKUP(G32,名称読みかえ!$A:$E,5,0),"該当無し")</f>
        <v>GTX1660S</v>
      </c>
      <c r="G32" s="341" t="s">
        <v>655</v>
      </c>
      <c r="I32" s="310">
        <v>0</v>
      </c>
      <c r="U32" s="55"/>
      <c r="V32" s="55"/>
      <c r="W32" s="55"/>
      <c r="X32" s="55"/>
      <c r="Y32" s="55"/>
      <c r="Z32" s="55"/>
      <c r="AA32" s="11"/>
    </row>
    <row r="33" spans="1:27">
      <c r="A33" s="27" t="str">
        <f>IFERROR(VLOOKUP(B33,名称読みかえ!$A:$E,5,0),"該当無し")</f>
        <v>RTX3060Ti</v>
      </c>
      <c r="B33" s="341" t="s">
        <v>644</v>
      </c>
      <c r="D33" s="310">
        <v>0</v>
      </c>
      <c r="F33" s="27" t="str">
        <f>IFERROR(VLOOKUP(G33,名称読みかえ!$A:$E,5,0),"該当無し")</f>
        <v>GTX1650</v>
      </c>
      <c r="G33" s="341" t="s">
        <v>658</v>
      </c>
      <c r="I33" s="310">
        <v>0</v>
      </c>
      <c r="U33" s="55"/>
      <c r="V33" s="55"/>
      <c r="W33" s="55"/>
      <c r="X33" s="55"/>
      <c r="Y33" s="55"/>
      <c r="Z33" s="55"/>
      <c r="AA33" s="11"/>
    </row>
    <row r="34" spans="1:27">
      <c r="A34" s="27" t="str">
        <f>IFERROR(VLOOKUP(B34,名称読みかえ!$A:$E,5,0),"該当無し")</f>
        <v>RTX3060Ti</v>
      </c>
      <c r="B34" s="341" t="s">
        <v>646</v>
      </c>
      <c r="D34" s="310">
        <v>0</v>
      </c>
      <c r="F34" s="27" t="str">
        <f>IFERROR(VLOOKUP(G34,名称読みかえ!$A:$E,5,0),"該当無し")</f>
        <v>GTX1650LP</v>
      </c>
      <c r="G34" s="341" t="s">
        <v>659</v>
      </c>
      <c r="I34" s="310">
        <v>0</v>
      </c>
      <c r="U34" s="55"/>
      <c r="V34" s="55"/>
      <c r="W34" s="55"/>
      <c r="X34" s="55"/>
      <c r="Y34" s="55"/>
      <c r="Z34" s="55"/>
      <c r="AA34" s="11"/>
    </row>
    <row r="35" spans="1:27">
      <c r="A35" s="27" t="str">
        <f>IFERROR(VLOOKUP(B35,名称読みかえ!$A:$E,5,0),"該当無し")</f>
        <v>RTX3060</v>
      </c>
      <c r="B35" s="341" t="s">
        <v>647</v>
      </c>
      <c r="D35" s="310">
        <v>0</v>
      </c>
      <c r="F35" s="27" t="str">
        <f>IFERROR(VLOOKUP(G35,名称読みかえ!$A:$E,5,0),"該当無し")</f>
        <v>GT1630</v>
      </c>
      <c r="G35" s="341" t="s">
        <v>660</v>
      </c>
      <c r="I35" s="310">
        <v>0</v>
      </c>
      <c r="U35" s="55"/>
      <c r="V35" s="55"/>
      <c r="W35" s="55"/>
      <c r="X35" s="55"/>
      <c r="Y35" s="55"/>
      <c r="Z35" s="55"/>
      <c r="AA35" s="11"/>
    </row>
    <row r="36" spans="1:27">
      <c r="A36" s="27" t="str">
        <f>IFERROR(VLOOKUP(B36,名称読みかえ!$A:$E,5,0),"該当無し")</f>
        <v>RTX3060</v>
      </c>
      <c r="B36" s="341" t="s">
        <v>649</v>
      </c>
      <c r="D36" s="310">
        <v>0</v>
      </c>
      <c r="F36" s="27" t="str">
        <f>IFERROR(VLOOKUP(G36,名称読みかえ!$A:$E,5,0),"該当無し")</f>
        <v>GT1030</v>
      </c>
      <c r="G36" s="341" t="s">
        <v>662</v>
      </c>
      <c r="I36" s="310">
        <v>0</v>
      </c>
      <c r="U36" s="55"/>
      <c r="V36" s="55"/>
      <c r="W36" s="55"/>
      <c r="X36" s="55"/>
      <c r="Y36" s="55"/>
      <c r="Z36" s="55"/>
      <c r="AA36" s="11"/>
    </row>
    <row r="37" spans="1:27">
      <c r="A37" s="27" t="str">
        <f>IFERROR(VLOOKUP(B37,名称読みかえ!$A:$E,5,0),"該当無し")</f>
        <v>RTX3050 8G</v>
      </c>
      <c r="B37" s="341" t="s">
        <v>650</v>
      </c>
      <c r="D37" s="310">
        <v>0</v>
      </c>
      <c r="F37" s="27" t="str">
        <f>IFERROR(VLOOKUP(G37,名称読みかえ!$A:$E,5,0),"該当無し")</f>
        <v>A770</v>
      </c>
      <c r="G37" s="341" t="s">
        <v>664</v>
      </c>
      <c r="I37" s="310">
        <v>0</v>
      </c>
      <c r="U37" s="55"/>
      <c r="V37" s="55"/>
      <c r="W37" s="55"/>
      <c r="X37" s="55"/>
      <c r="Y37" s="55"/>
      <c r="Z37" s="55"/>
      <c r="AA37" s="11"/>
    </row>
    <row r="38" spans="1:27">
      <c r="A38" s="27" t="str">
        <f>IFERROR(VLOOKUP(B38,名称読みかえ!$A:$E,5,0),"該当無し")</f>
        <v>RTX3050 6G LP</v>
      </c>
      <c r="B38" s="341" t="s">
        <v>653</v>
      </c>
      <c r="D38" s="310">
        <v>3</v>
      </c>
      <c r="F38" s="27" t="str">
        <f>IFERROR(VLOOKUP(G38,名称読みかえ!$A:$E,5,0),"該当無し")</f>
        <v>A750</v>
      </c>
      <c r="G38" s="341" t="s">
        <v>666</v>
      </c>
      <c r="I38" s="310">
        <v>0</v>
      </c>
      <c r="U38" s="55"/>
      <c r="V38" s="55"/>
      <c r="W38" s="55"/>
      <c r="X38" s="55"/>
      <c r="Y38" s="55"/>
      <c r="Z38" s="55"/>
      <c r="AA38" s="11"/>
    </row>
    <row r="39" spans="1:27">
      <c r="A39" s="27" t="str">
        <f>IFERROR(VLOOKUP(B39,名称読みかえ!$A:$E,5,0),"該当無し")</f>
        <v>RTX3050 6G</v>
      </c>
      <c r="B39" s="341" t="s">
        <v>652</v>
      </c>
      <c r="D39" s="310">
        <v>179</v>
      </c>
      <c r="F39" s="27" t="str">
        <f>IFERROR(VLOOKUP(G39,名称読みかえ!$A:$E,5,0),"該当無し")</f>
        <v>A380</v>
      </c>
      <c r="G39" s="341" t="s">
        <v>87</v>
      </c>
      <c r="I39" s="310">
        <v>0</v>
      </c>
    </row>
    <row r="40" spans="1:27">
      <c r="A40" s="27" t="str">
        <f>IFERROR(VLOOKUP(B40,名称読みかえ!$A:$E,5,0),"該当無し")</f>
        <v>GTX1660S</v>
      </c>
      <c r="B40" s="341" t="s">
        <v>655</v>
      </c>
      <c r="D40" s="310">
        <v>0</v>
      </c>
      <c r="F40" s="27" t="str">
        <f>IFERROR(VLOOKUP(G40,名称読みかえ!$A:$E,5,0),"該当無し")</f>
        <v>RX9070XT</v>
      </c>
      <c r="G40" s="341" t="s">
        <v>670</v>
      </c>
      <c r="I40" s="310">
        <v>0</v>
      </c>
    </row>
    <row r="41" spans="1:27">
      <c r="A41" s="27" t="str">
        <f>IFERROR(VLOOKUP(B41,名称読みかえ!$A:$E,5,0),"該当無し")</f>
        <v>GTX1650</v>
      </c>
      <c r="B41" s="341" t="s">
        <v>658</v>
      </c>
      <c r="D41" s="310">
        <v>0</v>
      </c>
      <c r="F41" s="27" t="str">
        <f>IFERROR(VLOOKUP(G41,名称読みかえ!$A:$E,5,0),"該当無し")</f>
        <v>RX9070</v>
      </c>
      <c r="G41" s="341" t="s">
        <v>454</v>
      </c>
      <c r="I41" s="310">
        <v>0</v>
      </c>
    </row>
    <row r="42" spans="1:27">
      <c r="A42" s="27" t="str">
        <f>IFERROR(VLOOKUP(B42,名称読みかえ!$A:$E,5,0),"該当無し")</f>
        <v>GTX1650LP</v>
      </c>
      <c r="B42" s="341" t="s">
        <v>659</v>
      </c>
      <c r="D42" s="310">
        <v>0</v>
      </c>
      <c r="F42" s="27" t="str">
        <f>IFERROR(VLOOKUP(G42,名称読みかえ!$A:$E,5,0),"該当無し")</f>
        <v>RX9060XT 16G</v>
      </c>
      <c r="G42" s="341" t="s">
        <v>943</v>
      </c>
      <c r="I42" s="310">
        <v>0</v>
      </c>
    </row>
    <row r="43" spans="1:27">
      <c r="A43" s="27" t="str">
        <f>IFERROR(VLOOKUP(B43,名称読みかえ!$A:$E,5,0),"該当無し")</f>
        <v>GT1630</v>
      </c>
      <c r="B43" s="341" t="s">
        <v>660</v>
      </c>
      <c r="D43" s="310">
        <v>0</v>
      </c>
      <c r="F43" s="27" t="str">
        <f>IFERROR(VLOOKUP(G43,名称読みかえ!$A:$E,5,0),"該当無し")</f>
        <v>RX9060XT 8G</v>
      </c>
      <c r="G43" s="341" t="s">
        <v>944</v>
      </c>
      <c r="I43" s="310">
        <v>0</v>
      </c>
    </row>
    <row r="44" spans="1:27">
      <c r="A44" s="27" t="str">
        <f>IFERROR(VLOOKUP(B44,名称読みかえ!$A:$E,5,0),"該当無し")</f>
        <v>GT1030</v>
      </c>
      <c r="B44" s="341" t="s">
        <v>662</v>
      </c>
      <c r="D44" s="310">
        <v>0</v>
      </c>
      <c r="F44" s="27" t="str">
        <f>IFERROR(VLOOKUP(G44,名称読みかえ!$A:$E,5,0),"該当無し")</f>
        <v>RX9060</v>
      </c>
      <c r="G44" s="341" t="s">
        <v>455</v>
      </c>
      <c r="I44" s="310">
        <v>0</v>
      </c>
    </row>
    <row r="45" spans="1:27">
      <c r="A45" s="27" t="str">
        <f>IFERROR(VLOOKUP(B45,名称読みかえ!$A:$E,5,0),"該当無し")</f>
        <v>該当無し</v>
      </c>
      <c r="B45" s="341" t="s">
        <v>945</v>
      </c>
      <c r="D45" s="310">
        <v>0</v>
      </c>
      <c r="F45" s="27" t="str">
        <f>IFERROR(VLOOKUP(G45,名称読みかえ!$A:$E,5,0),"該当無し")</f>
        <v>該当無し</v>
      </c>
      <c r="G45" s="341" t="s">
        <v>678</v>
      </c>
      <c r="I45" s="310">
        <v>0</v>
      </c>
    </row>
    <row r="46" spans="1:27">
      <c r="A46" s="27" t="str">
        <f>IFERROR(VLOOKUP(B46,名称読みかえ!$A:$E,5,0),"該当無し")</f>
        <v>該当無し</v>
      </c>
      <c r="B46" s="341" t="s">
        <v>946</v>
      </c>
      <c r="D46" s="310">
        <v>0</v>
      </c>
      <c r="F46" s="27" t="str">
        <f>IFERROR(VLOOKUP(G46,名称読みかえ!$A:$E,5,0),"該当無し")</f>
        <v>RX7900XTX</v>
      </c>
      <c r="G46" s="341" t="s">
        <v>675</v>
      </c>
      <c r="I46" s="310">
        <v>0</v>
      </c>
    </row>
    <row r="47" spans="1:27">
      <c r="A47" s="27" t="str">
        <f>IFERROR(VLOOKUP(B47,名称読みかえ!$A:$E,5,0),"該当無し")</f>
        <v>A770</v>
      </c>
      <c r="B47" s="341" t="s">
        <v>664</v>
      </c>
      <c r="D47" s="310">
        <v>0</v>
      </c>
      <c r="F47" s="27" t="str">
        <f>IFERROR(VLOOKUP(G47,名称読みかえ!$A:$E,5,0),"該当無し")</f>
        <v>RX7900XT</v>
      </c>
      <c r="G47" s="341" t="s">
        <v>676</v>
      </c>
      <c r="I47" s="342">
        <v>0</v>
      </c>
    </row>
    <row r="48" spans="1:27">
      <c r="A48" s="27" t="str">
        <f>IFERROR(VLOOKUP(B48,名称読みかえ!$A:$E,5,0),"該当無し")</f>
        <v>A750</v>
      </c>
      <c r="B48" s="341" t="s">
        <v>666</v>
      </c>
      <c r="D48" s="310">
        <v>0</v>
      </c>
      <c r="F48" s="27" t="str">
        <f>IFERROR(VLOOKUP(G48,名称読みかえ!$A:$E,5,0),"該当無し")</f>
        <v>RX7800XT</v>
      </c>
      <c r="G48" s="341" t="s">
        <v>680</v>
      </c>
      <c r="I48" s="310">
        <v>0</v>
      </c>
    </row>
    <row r="49" spans="1:9">
      <c r="A49" s="27" t="str">
        <f>IFERROR(VLOOKUP(B49,名称読みかえ!$A:$E,5,0),"該当無し")</f>
        <v>A380</v>
      </c>
      <c r="B49" s="341" t="s">
        <v>87</v>
      </c>
      <c r="D49" s="310">
        <v>0</v>
      </c>
      <c r="F49" s="27" t="str">
        <f>IFERROR(VLOOKUP(G49,名称読みかえ!$A:$E,5,0),"該当無し")</f>
        <v>RX7700XT</v>
      </c>
      <c r="G49" s="341" t="s">
        <v>682</v>
      </c>
      <c r="I49" s="310">
        <v>0</v>
      </c>
    </row>
    <row r="50" spans="1:9">
      <c r="A50" s="27" t="str">
        <f>IFERROR(VLOOKUP(B50,名称読みかえ!$A:$E,5,0),"該当無し")</f>
        <v>RX9070XT</v>
      </c>
      <c r="B50" s="341" t="s">
        <v>670</v>
      </c>
      <c r="D50" s="310">
        <v>12</v>
      </c>
      <c r="F50" s="27" t="str">
        <f>IFERROR(VLOOKUP(G50,名称読みかえ!$A:$E,5,0),"該当無し")</f>
        <v>該当無し</v>
      </c>
      <c r="G50" s="341" t="s">
        <v>947</v>
      </c>
      <c r="I50" s="310">
        <v>0</v>
      </c>
    </row>
    <row r="51" spans="1:9">
      <c r="A51" s="27" t="str">
        <f>IFERROR(VLOOKUP(B51,名称読みかえ!$A:$E,5,0),"該当無し")</f>
        <v>RX9070</v>
      </c>
      <c r="B51" s="341" t="s">
        <v>454</v>
      </c>
      <c r="D51" s="342">
        <v>2</v>
      </c>
      <c r="F51" s="27" t="str">
        <f>IFERROR(VLOOKUP(G51,名称読みかえ!$A:$E,5,0),"該当無し")</f>
        <v>RX7600</v>
      </c>
      <c r="G51" s="341" t="s">
        <v>948</v>
      </c>
      <c r="I51" s="310">
        <v>0</v>
      </c>
    </row>
    <row r="52" spans="1:9">
      <c r="A52" s="27" t="str">
        <f>IFERROR(VLOOKUP(B52,名称読みかえ!$A:$E,5,0),"該当無し")</f>
        <v>RX9060XT 16G</v>
      </c>
      <c r="B52" s="341" t="s">
        <v>943</v>
      </c>
      <c r="D52" s="310">
        <v>13</v>
      </c>
      <c r="F52" s="27" t="str">
        <f>IFERROR(VLOOKUP(G52,名称読みかえ!$A:$E,5,0),"該当無し")</f>
        <v>該当無し</v>
      </c>
      <c r="G52" s="341" t="s">
        <v>695</v>
      </c>
      <c r="I52" s="342">
        <v>0</v>
      </c>
    </row>
    <row r="53" spans="1:9">
      <c r="A53" s="27" t="str">
        <f>IFERROR(VLOOKUP(B53,名称読みかえ!$A:$E,5,0),"該当無し")</f>
        <v>RX9060XT 8G</v>
      </c>
      <c r="B53" s="341" t="s">
        <v>944</v>
      </c>
      <c r="D53" s="310">
        <v>1</v>
      </c>
      <c r="F53" s="27" t="str">
        <f>IFERROR(VLOOKUP(G53,名称読みかえ!$A:$E,5,0),"該当無し")</f>
        <v>RX6950XT</v>
      </c>
      <c r="G53" s="341" t="s">
        <v>686</v>
      </c>
      <c r="I53" s="310">
        <v>0</v>
      </c>
    </row>
    <row r="54" spans="1:9">
      <c r="A54" s="27" t="str">
        <f>IFERROR(VLOOKUP(B54,名称読みかえ!$A:$E,5,0),"該当無し")</f>
        <v>RX9060</v>
      </c>
      <c r="B54" s="341" t="s">
        <v>455</v>
      </c>
      <c r="D54" s="342">
        <v>0</v>
      </c>
      <c r="F54" s="27" t="str">
        <f>IFERROR(VLOOKUP(G54,名称読みかえ!$A:$E,5,0),"該当無し")</f>
        <v>RX6750XT</v>
      </c>
      <c r="G54" s="341" t="s">
        <v>688</v>
      </c>
      <c r="I54" s="310">
        <v>0</v>
      </c>
    </row>
    <row r="55" spans="1:9">
      <c r="A55" s="27" t="str">
        <f>IFERROR(VLOOKUP(B55,名称読みかえ!$A:$E,5,0),"該当無し")</f>
        <v>RX7900XTX</v>
      </c>
      <c r="B55" s="341" t="s">
        <v>675</v>
      </c>
      <c r="D55" s="310">
        <v>0</v>
      </c>
      <c r="F55" s="27" t="str">
        <f>IFERROR(VLOOKUP(G55,名称読みかえ!$A:$E,5,0),"該当無し")</f>
        <v>RX6650XT</v>
      </c>
      <c r="G55" s="341" t="s">
        <v>690</v>
      </c>
      <c r="I55" s="310">
        <v>0</v>
      </c>
    </row>
    <row r="56" spans="1:9">
      <c r="A56" s="27" t="str">
        <f>IFERROR(VLOOKUP(B56,名称読みかえ!$A:$E,5,0),"該当無し")</f>
        <v>RX7900XT</v>
      </c>
      <c r="B56" s="341" t="s">
        <v>676</v>
      </c>
      <c r="D56" s="310">
        <v>0</v>
      </c>
      <c r="F56" s="27" t="str">
        <f>IFERROR(VLOOKUP(G56,名称読みかえ!$A:$E,5,0),"該当無し")</f>
        <v>RX6600</v>
      </c>
      <c r="G56" s="341">
        <v>6600</v>
      </c>
      <c r="I56" s="310">
        <v>0</v>
      </c>
    </row>
    <row r="57" spans="1:9">
      <c r="A57" s="27" t="str">
        <f>IFERROR(VLOOKUP(B57,名称読みかえ!$A:$E,5,0),"該当無し")</f>
        <v>RX7800XT</v>
      </c>
      <c r="B57" s="341" t="s">
        <v>680</v>
      </c>
      <c r="D57" s="310">
        <v>8</v>
      </c>
      <c r="F57" s="27" t="str">
        <f>IFERROR(VLOOKUP(G57,名称読みかえ!$A:$E,5,0),"該当無し")</f>
        <v>該当無し</v>
      </c>
      <c r="G57" s="341" t="s">
        <v>949</v>
      </c>
      <c r="I57" s="310">
        <v>0</v>
      </c>
    </row>
    <row r="58" spans="1:9">
      <c r="A58" s="27" t="str">
        <f>IFERROR(VLOOKUP(B58,名称読みかえ!$A:$E,5,0),"該当無し")</f>
        <v>RX7700XT</v>
      </c>
      <c r="B58" s="341" t="s">
        <v>682</v>
      </c>
      <c r="D58" s="310">
        <v>0</v>
      </c>
      <c r="F58" s="27" t="str">
        <f>IFERROR(VLOOKUP(G58,名称読みかえ!$A:$E,5,0),"該当無し")</f>
        <v>該当無し</v>
      </c>
      <c r="G58" s="341" t="s">
        <v>950</v>
      </c>
      <c r="I58" s="310">
        <v>0</v>
      </c>
    </row>
    <row r="59" spans="1:9">
      <c r="A59" s="27" t="str">
        <f>IFERROR(VLOOKUP(B59,名称読みかえ!$A:$E,5,0),"該当無し")</f>
        <v>RX7600XT</v>
      </c>
      <c r="B59" s="341" t="s">
        <v>683</v>
      </c>
      <c r="D59" s="342">
        <v>0</v>
      </c>
      <c r="F59" s="27" t="str">
        <f>IFERROR(VLOOKUP(G59,名称読みかえ!$A:$E,5,0),"該当無し")</f>
        <v>該当無し</v>
      </c>
      <c r="G59" s="341" t="s">
        <v>951</v>
      </c>
      <c r="I59" s="310">
        <v>0</v>
      </c>
    </row>
    <row r="60" spans="1:9">
      <c r="A60" s="27" t="str">
        <f>IFERROR(VLOOKUP(B60,名称読みかえ!$A:$E,5,0),"該当無し")</f>
        <v>RX7900GRE</v>
      </c>
      <c r="B60" s="341" t="s">
        <v>952</v>
      </c>
      <c r="D60" s="310">
        <v>0</v>
      </c>
      <c r="F60" s="27" t="str">
        <f>IFERROR(VLOOKUP(G60,名称読みかえ!$A:$E,5,0),"該当無し")</f>
        <v>該当無し</v>
      </c>
      <c r="G60" s="341" t="s">
        <v>106</v>
      </c>
      <c r="I60" s="310">
        <v>0</v>
      </c>
    </row>
    <row r="61" spans="1:9">
      <c r="A61" s="27" t="str">
        <f>IFERROR(VLOOKUP(B61,名称読みかえ!$A:$E,5,0),"該当無し")</f>
        <v>該当無し</v>
      </c>
      <c r="B61" s="341" t="s">
        <v>947</v>
      </c>
      <c r="D61" s="310">
        <v>0</v>
      </c>
      <c r="F61" s="27" t="str">
        <f>IFERROR(VLOOKUP(G61,名称読みかえ!$A:$E,5,0),"該当無し")</f>
        <v>該当無し</v>
      </c>
      <c r="G61" s="341" t="s">
        <v>953</v>
      </c>
      <c r="I61" s="310">
        <v>0</v>
      </c>
    </row>
    <row r="62" spans="1:9">
      <c r="A62" s="27" t="str">
        <f>IFERROR(VLOOKUP(B62,名称読みかえ!$A:$E,5,0),"該当無し")</f>
        <v>RX7600</v>
      </c>
      <c r="B62" s="341" t="s">
        <v>948</v>
      </c>
      <c r="D62" s="310">
        <v>56</v>
      </c>
      <c r="F62" s="27" t="str">
        <f>IFERROR(VLOOKUP(G62,名称読みかえ!$A:$E,5,0),"該当無し")</f>
        <v>該当無し</v>
      </c>
      <c r="G62" s="341" t="s">
        <v>954</v>
      </c>
      <c r="I62" s="310">
        <v>1</v>
      </c>
    </row>
    <row r="63" spans="1:9">
      <c r="A63" s="27" t="str">
        <f>IFERROR(VLOOKUP(B63,名称読みかえ!$A:$E,5,0),"該当無し")</f>
        <v>RX6950XT</v>
      </c>
      <c r="B63" s="341" t="s">
        <v>686</v>
      </c>
      <c r="D63" s="310">
        <v>0</v>
      </c>
      <c r="F63" s="27" t="str">
        <f>IFERROR(VLOOKUP(G63,名称読みかえ!$A:$E,5,0),"該当無し")</f>
        <v>該当無し</v>
      </c>
      <c r="G63" s="341" t="s">
        <v>955</v>
      </c>
      <c r="I63" s="310">
        <v>1</v>
      </c>
    </row>
    <row r="64" spans="1:9">
      <c r="A64" s="27" t="str">
        <f>IFERROR(VLOOKUP(B64,名称読みかえ!$A:$E,5,0),"該当無し")</f>
        <v>RX6750XT</v>
      </c>
      <c r="B64" s="341" t="s">
        <v>688</v>
      </c>
      <c r="D64" s="310">
        <v>0</v>
      </c>
      <c r="F64" s="27" t="str">
        <f>IFERROR(VLOOKUP(G64,名称読みかえ!$A:$E,5,0),"該当無し")</f>
        <v>該当無し</v>
      </c>
      <c r="G64" s="341" t="s">
        <v>956</v>
      </c>
      <c r="I64" s="310">
        <v>0</v>
      </c>
    </row>
    <row r="65" spans="1:9">
      <c r="A65" s="27" t="str">
        <f>IFERROR(VLOOKUP(B65,名称読みかえ!$A:$E,5,0),"該当無し")</f>
        <v>RX6650XT</v>
      </c>
      <c r="B65" s="341" t="s">
        <v>690</v>
      </c>
      <c r="D65" s="310">
        <v>0</v>
      </c>
      <c r="F65" s="27" t="str">
        <f>IFERROR(VLOOKUP(G65,名称読みかえ!$A:$E,5,0),"該当無し")</f>
        <v>該当無し</v>
      </c>
      <c r="G65" s="341" t="s">
        <v>957</v>
      </c>
      <c r="I65" s="310">
        <v>0</v>
      </c>
    </row>
    <row r="66" spans="1:9">
      <c r="A66" s="27" t="str">
        <f>IFERROR(VLOOKUP(B66,名称読みかえ!$A:$E,5,0),"該当無し")</f>
        <v>RX6600</v>
      </c>
      <c r="B66" s="341">
        <v>6600</v>
      </c>
      <c r="D66" s="310">
        <v>0</v>
      </c>
      <c r="F66" s="27" t="str">
        <f>IFERROR(VLOOKUP(G66,名称読みかえ!$A:$E,5,0),"該当無し")</f>
        <v>該当無し</v>
      </c>
      <c r="G66" s="341" t="s">
        <v>958</v>
      </c>
      <c r="I66" s="310">
        <v>5</v>
      </c>
    </row>
    <row r="67" spans="1:9">
      <c r="A67" s="27" t="str">
        <f>IFERROR(VLOOKUP(B67,名称読みかえ!$A:$E,5,0),"該当無し")</f>
        <v>RX550</v>
      </c>
      <c r="B67" s="341" t="s">
        <v>959</v>
      </c>
      <c r="D67" s="310">
        <v>0</v>
      </c>
      <c r="F67" s="27" t="str">
        <f>IFERROR(VLOOKUP(G67,名称読みかえ!$A:$E,5,0),"該当無し")</f>
        <v>6000Ada</v>
      </c>
      <c r="G67" s="341" t="s">
        <v>364</v>
      </c>
      <c r="I67" s="342">
        <v>0</v>
      </c>
    </row>
    <row r="68" spans="1:9">
      <c r="A68" s="27" t="str">
        <f>IFERROR(VLOOKUP(B68,名称読みかえ!$A:$E,5,0),"該当無し")</f>
        <v>該当無し</v>
      </c>
      <c r="B68" s="341" t="s">
        <v>949</v>
      </c>
      <c r="D68" s="310">
        <v>0</v>
      </c>
      <c r="F68" s="27" t="str">
        <f>IFERROR(VLOOKUP(G68,名称読みかえ!$A:$E,5,0),"該当無し")</f>
        <v>5000Ada</v>
      </c>
      <c r="G68" s="341" t="s">
        <v>366</v>
      </c>
      <c r="I68" s="342">
        <v>0</v>
      </c>
    </row>
    <row r="69" spans="1:9">
      <c r="A69" s="27" t="str">
        <f>IFERROR(VLOOKUP(B69,名称読みかえ!$A:$E,5,0),"該当無し")</f>
        <v>該当無し</v>
      </c>
      <c r="B69" s="341" t="s">
        <v>950</v>
      </c>
      <c r="D69" s="342">
        <v>0</v>
      </c>
      <c r="F69" s="27" t="str">
        <f>IFERROR(VLOOKUP(G69,名称読みかえ!$A:$E,5,0),"該当無し")</f>
        <v>4500Ada</v>
      </c>
      <c r="G69" s="341" t="s">
        <v>367</v>
      </c>
      <c r="I69" s="310">
        <v>0</v>
      </c>
    </row>
    <row r="70" spans="1:9">
      <c r="A70" s="27" t="str">
        <f>IFERROR(VLOOKUP(B70,名称読みかえ!$A:$E,5,0),"該当無し")</f>
        <v>該当無し</v>
      </c>
      <c r="B70" s="341" t="s">
        <v>106</v>
      </c>
      <c r="D70" s="310">
        <v>1</v>
      </c>
      <c r="F70" s="27" t="str">
        <f>IFERROR(VLOOKUP(G70,名称読みかえ!$A:$E,5,0),"該当無し")</f>
        <v>4000Ada</v>
      </c>
      <c r="G70" s="341" t="s">
        <v>368</v>
      </c>
      <c r="I70" s="310">
        <v>0</v>
      </c>
    </row>
    <row r="71" spans="1:9">
      <c r="A71" s="27" t="str">
        <f>IFERROR(VLOOKUP(B71,名称読みかえ!$A:$E,5,0),"該当無し")</f>
        <v>該当無し</v>
      </c>
      <c r="B71" s="341" t="s">
        <v>107</v>
      </c>
      <c r="D71" s="342">
        <v>1</v>
      </c>
      <c r="F71" s="27" t="str">
        <f>IFERROR(VLOOKUP(G71,名称読みかえ!$A:$E,5,0),"該当無し")</f>
        <v>2000Ada</v>
      </c>
      <c r="G71" s="341" t="s">
        <v>507</v>
      </c>
      <c r="I71" s="310">
        <v>2</v>
      </c>
    </row>
    <row r="72" spans="1:9">
      <c r="A72" s="27" t="str">
        <f>IFERROR(VLOOKUP(B72,名称読みかえ!$A:$E,5,0),"該当無し")</f>
        <v>該当無し</v>
      </c>
      <c r="B72" s="341" t="s">
        <v>954</v>
      </c>
      <c r="D72" s="310">
        <v>3</v>
      </c>
      <c r="F72" s="27" t="str">
        <f>IFERROR(VLOOKUP(G72,名称読みかえ!$A:$E,5,0),"該当無し")</f>
        <v>4000 SFF Ada</v>
      </c>
      <c r="G72" s="341" t="s">
        <v>960</v>
      </c>
      <c r="I72" s="310">
        <v>0</v>
      </c>
    </row>
    <row r="73" spans="1:9">
      <c r="A73" s="27" t="str">
        <f>IFERROR(VLOOKUP(B73,名称読みかえ!$A:$E,5,0),"該当無し")</f>
        <v>該当無し</v>
      </c>
      <c r="B73" s="341" t="s">
        <v>955</v>
      </c>
      <c r="D73" s="310">
        <v>1</v>
      </c>
      <c r="F73" s="27" t="str">
        <f>IFERROR(VLOOKUP(G73,名称読みかえ!$A:$E,5,0),"該当無し")</f>
        <v>A6000</v>
      </c>
      <c r="G73" s="341" t="s">
        <v>704</v>
      </c>
      <c r="I73" s="310">
        <v>0</v>
      </c>
    </row>
    <row r="74" spans="1:9">
      <c r="A74" s="27" t="str">
        <f>IFERROR(VLOOKUP(B74,名称読みかえ!$A:$E,5,0),"該当無し")</f>
        <v>該当無し</v>
      </c>
      <c r="B74" s="341" t="s">
        <v>956</v>
      </c>
      <c r="D74" s="310">
        <v>1</v>
      </c>
      <c r="F74" s="27" t="str">
        <f>IFERROR(VLOOKUP(G74,名称読みかえ!$A:$E,5,0),"該当無し")</f>
        <v>A5500</v>
      </c>
      <c r="G74" s="341" t="s">
        <v>961</v>
      </c>
      <c r="I74" s="310">
        <v>0</v>
      </c>
    </row>
    <row r="75" spans="1:9">
      <c r="A75" s="27" t="str">
        <f>IFERROR(VLOOKUP(B75,名称読みかえ!$A:$E,5,0),"該当無し")</f>
        <v>該当無し</v>
      </c>
      <c r="B75" s="341" t="s">
        <v>957</v>
      </c>
      <c r="D75" s="310">
        <v>0</v>
      </c>
      <c r="F75" s="27" t="str">
        <f>IFERROR(VLOOKUP(G75,名称読みかえ!$A:$E,5,0),"該当無し")</f>
        <v>A5000</v>
      </c>
      <c r="G75" s="341" t="s">
        <v>707</v>
      </c>
      <c r="I75" s="310">
        <v>0</v>
      </c>
    </row>
    <row r="76" spans="1:9">
      <c r="A76" s="27" t="str">
        <f>IFERROR(VLOOKUP(B76,名称読みかえ!$A:$E,5,0),"該当無し")</f>
        <v>該当無し</v>
      </c>
      <c r="B76" s="341" t="s">
        <v>958</v>
      </c>
      <c r="D76" s="310">
        <v>5</v>
      </c>
      <c r="F76" s="27" t="str">
        <f>IFERROR(VLOOKUP(G76,名称読みかえ!$A:$E,5,0),"該当無し")</f>
        <v>A4500</v>
      </c>
      <c r="G76" s="341" t="s">
        <v>121</v>
      </c>
      <c r="I76" s="310">
        <v>0</v>
      </c>
    </row>
    <row r="77" spans="1:9">
      <c r="A77" s="27" t="str">
        <f>IFERROR(VLOOKUP(B77,名称読みかえ!$A:$E,5,0),"該当無し")</f>
        <v>6000Ada</v>
      </c>
      <c r="B77" s="341" t="s">
        <v>364</v>
      </c>
      <c r="D77" s="342">
        <v>0</v>
      </c>
      <c r="F77" s="27" t="str">
        <f>IFERROR(VLOOKUP(G77,名称読みかえ!$A:$E,5,0),"該当無し")</f>
        <v>A4000</v>
      </c>
      <c r="G77" s="341" t="s">
        <v>122</v>
      </c>
      <c r="I77" s="310">
        <v>0</v>
      </c>
    </row>
    <row r="78" spans="1:9">
      <c r="A78" s="27" t="str">
        <f>IFERROR(VLOOKUP(B78,名称読みかえ!$A:$E,5,0),"該当無し")</f>
        <v>5000Ada</v>
      </c>
      <c r="B78" s="341" t="s">
        <v>366</v>
      </c>
      <c r="D78" s="310">
        <v>0</v>
      </c>
      <c r="F78" s="27" t="str">
        <f>IFERROR(VLOOKUP(G78,名称読みかえ!$A:$E,5,0),"該当無し")</f>
        <v>A2000</v>
      </c>
      <c r="G78" s="341" t="s">
        <v>123</v>
      </c>
      <c r="I78" s="310">
        <v>0</v>
      </c>
    </row>
    <row r="79" spans="1:9">
      <c r="A79" s="27" t="str">
        <f>IFERROR(VLOOKUP(B79,名称読みかえ!$A:$E,5,0),"該当無し")</f>
        <v>4500Ada</v>
      </c>
      <c r="B79" s="341" t="s">
        <v>367</v>
      </c>
      <c r="D79" s="310">
        <v>0</v>
      </c>
      <c r="F79" s="27" t="str">
        <f>IFERROR(VLOOKUP(G79,名称読みかえ!$A:$E,5,0),"該当無し")</f>
        <v>A1000</v>
      </c>
      <c r="G79" s="341" t="s">
        <v>508</v>
      </c>
      <c r="I79" s="310">
        <v>0</v>
      </c>
    </row>
    <row r="80" spans="1:9">
      <c r="A80" s="27" t="str">
        <f>IFERROR(VLOOKUP(B80,名称読みかえ!$A:$E,5,0),"該当無し")</f>
        <v>4000Ada</v>
      </c>
      <c r="B80" s="341" t="s">
        <v>368</v>
      </c>
      <c r="D80" s="310">
        <v>0</v>
      </c>
      <c r="F80" s="27" t="str">
        <f>IFERROR(VLOOKUP(G80,名称読みかえ!$A:$E,5,0),"該当無し")</f>
        <v>A400</v>
      </c>
      <c r="G80" s="341" t="s">
        <v>509</v>
      </c>
      <c r="I80" s="310">
        <v>0</v>
      </c>
    </row>
    <row r="81" spans="1:9">
      <c r="A81" s="27" t="str">
        <f>IFERROR(VLOOKUP(B81,名称読みかえ!$A:$E,5,0),"該当無し")</f>
        <v>2000Ada</v>
      </c>
      <c r="B81" s="341" t="s">
        <v>507</v>
      </c>
      <c r="D81" s="310">
        <v>4</v>
      </c>
      <c r="F81" s="27" t="str">
        <f>IFERROR(VLOOKUP(G81,名称読みかえ!$A:$E,5,0),"該当無し")</f>
        <v>該当無し</v>
      </c>
      <c r="G81" s="341" t="s">
        <v>962</v>
      </c>
      <c r="I81" s="310">
        <v>0</v>
      </c>
    </row>
    <row r="82" spans="1:9">
      <c r="A82" s="27" t="str">
        <f>IFERROR(VLOOKUP(B82,名称読みかえ!$A:$E,5,0),"該当無し")</f>
        <v>4000 SFF Ada</v>
      </c>
      <c r="B82" s="341" t="s">
        <v>960</v>
      </c>
      <c r="D82" s="310">
        <v>0</v>
      </c>
      <c r="F82" s="27" t="str">
        <f>IFERROR(VLOOKUP(G82,名称読みかえ!$A:$E,5,0),"該当無し")</f>
        <v>T600</v>
      </c>
      <c r="G82" s="341" t="s">
        <v>127</v>
      </c>
      <c r="I82" s="310">
        <v>0</v>
      </c>
    </row>
    <row r="83" spans="1:9">
      <c r="A83" s="27" t="str">
        <f>IFERROR(VLOOKUP(B83,名称読みかえ!$A:$E,5,0),"該当無し")</f>
        <v>A6000</v>
      </c>
      <c r="B83" s="341" t="s">
        <v>704</v>
      </c>
      <c r="D83" s="310">
        <v>0</v>
      </c>
      <c r="F83" s="27" t="str">
        <f>IFERROR(VLOOKUP(G83,名称読みかえ!$A:$E,5,0),"該当無し")</f>
        <v>T400</v>
      </c>
      <c r="G83" s="341" t="s">
        <v>715</v>
      </c>
      <c r="I83" s="310">
        <v>0</v>
      </c>
    </row>
    <row r="84" spans="1:9">
      <c r="A84" s="27" t="str">
        <f>IFERROR(VLOOKUP(B84,名称読みかえ!$A:$E,5,0),"該当無し")</f>
        <v>A5500</v>
      </c>
      <c r="B84" s="341" t="s">
        <v>961</v>
      </c>
      <c r="D84" s="310">
        <v>0</v>
      </c>
      <c r="F84" s="27" t="str">
        <f>IFERROR(VLOOKUP(G84,名称読みかえ!$A:$E,5,0),"該当無し")</f>
        <v>該当無し</v>
      </c>
      <c r="G84" s="341" t="s">
        <v>963</v>
      </c>
      <c r="I84" s="310">
        <v>27</v>
      </c>
    </row>
    <row r="85" spans="1:9">
      <c r="A85" s="27" t="str">
        <f>IFERROR(VLOOKUP(B85,名称読みかえ!$A:$E,5,0),"該当無し")</f>
        <v>A5000</v>
      </c>
      <c r="B85" s="341" t="s">
        <v>707</v>
      </c>
      <c r="D85" s="310">
        <v>0</v>
      </c>
      <c r="F85" s="27" t="str">
        <f>IFERROR(VLOOKUP(G85,名称読みかえ!$A:$E,5,0),"該当無し")</f>
        <v>該当無し</v>
      </c>
    </row>
    <row r="86" spans="1:9">
      <c r="A86" s="27" t="str">
        <f>IFERROR(VLOOKUP(B86,名称読みかえ!$A:$E,5,0),"該当無し")</f>
        <v>A4500</v>
      </c>
      <c r="B86" s="341" t="s">
        <v>121</v>
      </c>
      <c r="D86" s="310">
        <v>0</v>
      </c>
      <c r="F86" s="27" t="str">
        <f>IFERROR(VLOOKUP(G86,名称読みかえ!$A:$E,5,0),"該当無し")</f>
        <v>U9-285K</v>
      </c>
      <c r="G86" s="341" t="s">
        <v>134</v>
      </c>
      <c r="I86" s="310">
        <v>13</v>
      </c>
    </row>
    <row r="87" spans="1:9">
      <c r="A87" s="27" t="str">
        <f>IFERROR(VLOOKUP(B87,名称読みかえ!$A:$E,5,0),"該当無し")</f>
        <v>A4000</v>
      </c>
      <c r="B87" s="341" t="s">
        <v>122</v>
      </c>
      <c r="D87" s="310">
        <v>0</v>
      </c>
      <c r="F87" s="27" t="str">
        <f>IFERROR(VLOOKUP(G87,名称読みかえ!$A:$E,5,0),"該当無し")</f>
        <v>U9-285</v>
      </c>
      <c r="G87" s="341" t="s">
        <v>135</v>
      </c>
      <c r="I87" s="310">
        <v>9</v>
      </c>
    </row>
    <row r="88" spans="1:9">
      <c r="A88" s="27" t="str">
        <f>IFERROR(VLOOKUP(B88,名称読みかえ!$A:$E,5,0),"該当無し")</f>
        <v>A2000</v>
      </c>
      <c r="B88" s="341" t="s">
        <v>123</v>
      </c>
      <c r="D88" s="310">
        <v>0</v>
      </c>
      <c r="F88" s="27" t="str">
        <f>IFERROR(VLOOKUP(G88,名称読みかえ!$A:$E,5,0),"該当無し")</f>
        <v>U7-270K Plus</v>
      </c>
      <c r="G88" s="341" t="s">
        <v>130</v>
      </c>
      <c r="I88" s="310">
        <v>3</v>
      </c>
    </row>
    <row r="89" spans="1:9">
      <c r="A89" s="27" t="str">
        <f>IFERROR(VLOOKUP(B89,名称読みかえ!$A:$E,5,0),"該当無し")</f>
        <v>A1000</v>
      </c>
      <c r="B89" s="341" t="s">
        <v>508</v>
      </c>
      <c r="D89" s="310">
        <v>5</v>
      </c>
      <c r="F89" s="27" t="str">
        <f>IFERROR(VLOOKUP(G89,名称読みかえ!$A:$E,5,0),"該当無し")</f>
        <v>U7-265K</v>
      </c>
      <c r="G89" s="341" t="s">
        <v>138</v>
      </c>
      <c r="I89" s="310">
        <v>0</v>
      </c>
    </row>
    <row r="90" spans="1:9">
      <c r="A90" s="27" t="str">
        <f>IFERROR(VLOOKUP(B90,名称読みかえ!$A:$E,5,0),"該当無し")</f>
        <v>A400</v>
      </c>
      <c r="B90" s="341" t="s">
        <v>509</v>
      </c>
      <c r="D90" s="310">
        <v>2</v>
      </c>
      <c r="F90" s="27" t="str">
        <f>IFERROR(VLOOKUP(G90,名称読みかえ!$A:$E,5,0),"該当無し")</f>
        <v>U7-265KF</v>
      </c>
      <c r="G90" s="341" t="s">
        <v>137</v>
      </c>
      <c r="I90" s="310">
        <v>3</v>
      </c>
    </row>
    <row r="91" spans="1:9">
      <c r="A91" s="27" t="str">
        <f>IFERROR(VLOOKUP(B91,名称読みかえ!$A:$E,5,0),"該当無し")</f>
        <v>T1000 8G</v>
      </c>
      <c r="B91" s="341" t="s">
        <v>964</v>
      </c>
      <c r="D91" s="310">
        <v>0</v>
      </c>
      <c r="F91" s="27" t="str">
        <f>IFERROR(VLOOKUP(G91,名称読みかえ!$A:$E,5,0),"該当無し")</f>
        <v>U7-265</v>
      </c>
      <c r="G91" s="341" t="s">
        <v>140</v>
      </c>
      <c r="I91" s="342">
        <v>70</v>
      </c>
    </row>
    <row r="92" spans="1:9">
      <c r="A92" s="27" t="str">
        <f>IFERROR(VLOOKUP(B92,名称読みかえ!$A:$E,5,0),"該当無し")</f>
        <v>T600</v>
      </c>
      <c r="B92" s="341" t="s">
        <v>127</v>
      </c>
      <c r="D92" s="310">
        <v>0</v>
      </c>
      <c r="F92" s="27" t="str">
        <f>IFERROR(VLOOKUP(G92,名称読みかえ!$A:$E,5,0),"該当無し")</f>
        <v>U7-265F</v>
      </c>
      <c r="G92" s="341" t="s">
        <v>139</v>
      </c>
      <c r="I92" s="310">
        <v>43</v>
      </c>
    </row>
    <row r="93" spans="1:9">
      <c r="A93" s="27" t="str">
        <f>IFERROR(VLOOKUP(B93,名称読みかえ!$A:$E,5,0),"該当無し")</f>
        <v>T400</v>
      </c>
      <c r="B93" s="341" t="s">
        <v>715</v>
      </c>
      <c r="D93" s="342">
        <v>0</v>
      </c>
      <c r="F93" s="27" t="str">
        <f>IFERROR(VLOOKUP(G93,名称読みかえ!$A:$E,5,0),"該当無し")</f>
        <v>U7-265T</v>
      </c>
      <c r="G93" s="341" t="s">
        <v>141</v>
      </c>
      <c r="I93" s="310">
        <v>0</v>
      </c>
    </row>
    <row r="94" spans="1:9">
      <c r="A94" s="27" t="str">
        <f>IFERROR(VLOOKUP(B94,名称読みかえ!$A:$E,5,0),"該当無し")</f>
        <v>該当無し</v>
      </c>
      <c r="B94" s="341" t="s">
        <v>963</v>
      </c>
      <c r="D94" s="342">
        <v>3609</v>
      </c>
      <c r="F94" s="27" t="str">
        <f>IFERROR(VLOOKUP(G94,名称読みかえ!$A:$E,5,0),"該当無し")</f>
        <v>U5-235</v>
      </c>
      <c r="G94" s="341" t="s">
        <v>380</v>
      </c>
      <c r="I94" s="310">
        <v>0</v>
      </c>
    </row>
    <row r="95" spans="1:9">
      <c r="A95" s="27" t="str">
        <f>IFERROR(VLOOKUP(B95,名称読みかえ!$A:$E,5,0),"該当無し")</f>
        <v>該当無し</v>
      </c>
      <c r="D95" s="342"/>
      <c r="F95" s="27" t="str">
        <f>IFERROR(VLOOKUP(G95,名称読みかえ!$A:$E,5,0),"該当無し")</f>
        <v>U5-225</v>
      </c>
      <c r="G95" s="341" t="s">
        <v>382</v>
      </c>
      <c r="I95" s="310">
        <v>31</v>
      </c>
    </row>
    <row r="96" spans="1:9">
      <c r="A96" s="27" t="str">
        <f>IFERROR(VLOOKUP(B96,名称読みかえ!$A:$E,5,0),"該当無し")</f>
        <v>U9-285K</v>
      </c>
      <c r="B96" s="341" t="s">
        <v>134</v>
      </c>
      <c r="D96" s="342">
        <v>67</v>
      </c>
      <c r="F96" s="27" t="str">
        <f>IFERROR(VLOOKUP(G96,名称読みかえ!$A:$E,5,0),"該当無し")</f>
        <v>U5-225F</v>
      </c>
      <c r="G96" s="341" t="s">
        <v>381</v>
      </c>
      <c r="I96" s="310">
        <v>5</v>
      </c>
    </row>
    <row r="97" spans="1:9">
      <c r="A97" s="27" t="str">
        <f>IFERROR(VLOOKUP(B97,名称読みかえ!$A:$E,5,0),"該当無し")</f>
        <v>U9-285</v>
      </c>
      <c r="B97" s="341" t="s">
        <v>135</v>
      </c>
      <c r="D97" s="342">
        <v>14</v>
      </c>
      <c r="F97" s="27" t="str">
        <f>IFERROR(VLOOKUP(G97,名称読みかえ!$A:$E,5,0),"該当無し")</f>
        <v>i9-14900KF</v>
      </c>
      <c r="G97" s="341" t="s">
        <v>730</v>
      </c>
      <c r="I97" s="310">
        <v>0</v>
      </c>
    </row>
    <row r="98" spans="1:9">
      <c r="A98" s="27" t="str">
        <f>IFERROR(VLOOKUP(B98,名称読みかえ!$A:$E,5,0),"該当無し")</f>
        <v>該当無し</v>
      </c>
      <c r="B98" s="341" t="s">
        <v>136</v>
      </c>
      <c r="D98" s="342">
        <v>0</v>
      </c>
      <c r="F98" s="27" t="str">
        <f>IFERROR(VLOOKUP(G98,名称読みかえ!$A:$E,5,0),"該当無し")</f>
        <v>i9-14900K</v>
      </c>
      <c r="G98" s="341" t="s">
        <v>731</v>
      </c>
      <c r="I98" s="342">
        <v>0</v>
      </c>
    </row>
    <row r="99" spans="1:9">
      <c r="A99" s="27" t="str">
        <f>IFERROR(VLOOKUP(B99,名称読みかえ!$A:$E,5,0),"該当無し")</f>
        <v>U7-270K Plus</v>
      </c>
      <c r="B99" s="341" t="s">
        <v>130</v>
      </c>
      <c r="D99" s="342">
        <v>16</v>
      </c>
      <c r="F99" s="27" t="str">
        <f>IFERROR(VLOOKUP(G99,名称読みかえ!$A:$E,5,0),"該当無し")</f>
        <v>i9-14900F</v>
      </c>
      <c r="G99" s="341" t="s">
        <v>732</v>
      </c>
      <c r="I99" s="310">
        <v>0</v>
      </c>
    </row>
    <row r="100" spans="1:9">
      <c r="A100" s="27" t="str">
        <f>IFERROR(VLOOKUP(B100,名称読みかえ!$A:$E,5,0),"該当無し")</f>
        <v>U7-265KF</v>
      </c>
      <c r="B100" s="341" t="s">
        <v>137</v>
      </c>
      <c r="D100" s="310">
        <v>35</v>
      </c>
      <c r="F100" s="27" t="str">
        <f>IFERROR(VLOOKUP(G100,名称読みかえ!$A:$E,5,0),"該当無し")</f>
        <v>i9-14900</v>
      </c>
      <c r="G100" s="341">
        <v>14900</v>
      </c>
      <c r="I100" s="342">
        <v>0</v>
      </c>
    </row>
    <row r="101" spans="1:9">
      <c r="A101" s="27" t="str">
        <f>IFERROR(VLOOKUP(B101,名称読みかえ!$A:$E,5,0),"該当無し")</f>
        <v>U7-265K</v>
      </c>
      <c r="B101" s="341" t="s">
        <v>138</v>
      </c>
      <c r="D101" s="342">
        <v>3</v>
      </c>
      <c r="F101" s="27" t="str">
        <f>IFERROR(VLOOKUP(G101,名称読みかえ!$A:$E,5,0),"該当無し")</f>
        <v>i7-14700KF</v>
      </c>
      <c r="G101" s="341" t="s">
        <v>733</v>
      </c>
      <c r="I101" s="310">
        <v>0</v>
      </c>
    </row>
    <row r="102" spans="1:9">
      <c r="A102" s="27" t="str">
        <f>IFERROR(VLOOKUP(B102,名称読みかえ!$A:$E,5,0),"該当無し")</f>
        <v>U7-265F</v>
      </c>
      <c r="B102" s="341" t="s">
        <v>139</v>
      </c>
      <c r="D102" s="310">
        <v>506</v>
      </c>
      <c r="F102" s="27" t="str">
        <f>IFERROR(VLOOKUP(G102,名称読みかえ!$A:$E,5,0),"該当無し")</f>
        <v>i7-14700K</v>
      </c>
      <c r="G102" s="341" t="s">
        <v>734</v>
      </c>
      <c r="I102" s="342">
        <v>0</v>
      </c>
    </row>
    <row r="103" spans="1:9">
      <c r="A103" s="27" t="str">
        <f>IFERROR(VLOOKUP(B103,名称読みかえ!$A:$E,5,0),"該当無し")</f>
        <v>U7-265</v>
      </c>
      <c r="B103" s="341" t="s">
        <v>140</v>
      </c>
      <c r="D103" s="342">
        <v>306</v>
      </c>
      <c r="F103" s="27" t="str">
        <f>IFERROR(VLOOKUP(G103,名称読みかえ!$A:$E,5,0),"該当無し")</f>
        <v>i7-14700F</v>
      </c>
      <c r="G103" s="341" t="s">
        <v>516</v>
      </c>
      <c r="I103" s="310">
        <v>7</v>
      </c>
    </row>
    <row r="104" spans="1:9">
      <c r="A104" s="27" t="str">
        <f>IFERROR(VLOOKUP(B104,名称読みかえ!$A:$E,5,0),"該当無し")</f>
        <v>U7-265T</v>
      </c>
      <c r="B104" s="341" t="s">
        <v>141</v>
      </c>
      <c r="D104" s="342">
        <v>1</v>
      </c>
      <c r="F104" s="27" t="str">
        <f>IFERROR(VLOOKUP(G104,名称読みかえ!$A:$E,5,0),"該当無し")</f>
        <v>i7-14700T</v>
      </c>
      <c r="G104" s="341" t="s">
        <v>965</v>
      </c>
      <c r="I104" s="342">
        <v>0</v>
      </c>
    </row>
    <row r="105" spans="1:9">
      <c r="A105" s="27" t="str">
        <f>IFERROR(VLOOKUP(B105,名称読みかえ!$A:$E,5,0),"該当無し")</f>
        <v>U5-245KF</v>
      </c>
      <c r="B105" s="341" t="s">
        <v>142</v>
      </c>
      <c r="D105" s="310">
        <v>3</v>
      </c>
      <c r="F105" s="27" t="str">
        <f>IFERROR(VLOOKUP(G105,名称読みかえ!$A:$E,5,0),"該当無し")</f>
        <v>i7-14700</v>
      </c>
      <c r="G105" s="341">
        <v>14700</v>
      </c>
      <c r="I105" s="310">
        <v>0</v>
      </c>
    </row>
    <row r="106" spans="1:9">
      <c r="A106" s="27" t="str">
        <f>IFERROR(VLOOKUP(B106,名称読みかえ!$A:$E,5,0),"該当無し")</f>
        <v>U5-245K</v>
      </c>
      <c r="B106" s="341" t="s">
        <v>143</v>
      </c>
      <c r="D106" s="310">
        <v>0</v>
      </c>
      <c r="F106" s="27" t="str">
        <f>IFERROR(VLOOKUP(G106,名称読みかえ!$A:$E,5,0),"該当無し")</f>
        <v>該当無し</v>
      </c>
      <c r="G106" s="341" t="s">
        <v>524</v>
      </c>
      <c r="I106" s="310">
        <v>0</v>
      </c>
    </row>
    <row r="107" spans="1:9">
      <c r="A107" s="27" t="str">
        <f>IFERROR(VLOOKUP(B107,名称読みかえ!$A:$E,5,0),"該当無し")</f>
        <v>U5-245</v>
      </c>
      <c r="B107" s="341" t="s">
        <v>379</v>
      </c>
      <c r="D107" s="310">
        <v>0</v>
      </c>
      <c r="F107" s="27" t="str">
        <f>IFERROR(VLOOKUP(G107,名称読みかえ!$A:$E,5,0),"該当無し")</f>
        <v>i5-14400F</v>
      </c>
      <c r="G107" s="341" t="s">
        <v>519</v>
      </c>
      <c r="I107" s="310">
        <v>2</v>
      </c>
    </row>
    <row r="108" spans="1:9">
      <c r="A108" s="27" t="str">
        <f>IFERROR(VLOOKUP(B108,名称読みかえ!$A:$E,5,0),"該当無し")</f>
        <v>U5-235</v>
      </c>
      <c r="B108" s="341" t="s">
        <v>380</v>
      </c>
      <c r="D108" s="310">
        <v>30</v>
      </c>
      <c r="F108" s="27" t="str">
        <f>IFERROR(VLOOKUP(G108,名称読みかえ!$A:$E,5,0),"該当無し")</f>
        <v>i5-14500</v>
      </c>
      <c r="G108" s="341">
        <v>14500</v>
      </c>
      <c r="I108" s="310">
        <v>0</v>
      </c>
    </row>
    <row r="109" spans="1:9">
      <c r="A109" s="27" t="str">
        <f>IFERROR(VLOOKUP(B109,名称読みかえ!$A:$E,5,0),"該当無し")</f>
        <v>U5-225F</v>
      </c>
      <c r="B109" s="341" t="s">
        <v>381</v>
      </c>
      <c r="D109" s="310">
        <v>371</v>
      </c>
      <c r="F109" s="27" t="str">
        <f>IFERROR(VLOOKUP(G109,名称読みかえ!$A:$E,5,0),"該当無し")</f>
        <v>i5-14400</v>
      </c>
      <c r="G109" s="341">
        <v>14400</v>
      </c>
      <c r="I109" s="310">
        <v>25</v>
      </c>
    </row>
    <row r="110" spans="1:9">
      <c r="A110" s="27" t="str">
        <f>IFERROR(VLOOKUP(B110,名称読みかえ!$A:$E,5,0),"該当無し")</f>
        <v>U5-225</v>
      </c>
      <c r="B110" s="341" t="s">
        <v>382</v>
      </c>
      <c r="D110" s="342">
        <v>585</v>
      </c>
      <c r="F110" s="27" t="str">
        <f>IFERROR(VLOOKUP(G110,名称読みかえ!$A:$E,5,0),"該当無し")</f>
        <v>i9-13900KF</v>
      </c>
      <c r="G110" s="341" t="s">
        <v>737</v>
      </c>
      <c r="I110" s="310">
        <v>0</v>
      </c>
    </row>
    <row r="111" spans="1:9">
      <c r="A111" s="27" t="str">
        <f>IFERROR(VLOOKUP(B111,名称読みかえ!$A:$E,5,0),"該当無し")</f>
        <v>i9-14900KF</v>
      </c>
      <c r="B111" s="341" t="s">
        <v>730</v>
      </c>
      <c r="D111" s="310">
        <v>0</v>
      </c>
      <c r="F111" s="27" t="str">
        <f>IFERROR(VLOOKUP(G111,名称読みかえ!$A:$E,5,0),"該当無し")</f>
        <v>i9-13900K</v>
      </c>
      <c r="G111" s="341" t="s">
        <v>739</v>
      </c>
      <c r="I111" s="310">
        <v>0</v>
      </c>
    </row>
    <row r="112" spans="1:9">
      <c r="A112" s="27" t="str">
        <f>IFERROR(VLOOKUP(B112,名称読みかえ!$A:$E,5,0),"該当無し")</f>
        <v>該当無し</v>
      </c>
      <c r="B112" s="341" t="s">
        <v>966</v>
      </c>
      <c r="D112" s="310">
        <v>0</v>
      </c>
      <c r="F112" s="27" t="str">
        <f>IFERROR(VLOOKUP(G112,名称読みかえ!$A:$E,5,0),"該当無し")</f>
        <v>i9-13900F</v>
      </c>
      <c r="G112" s="341" t="s">
        <v>741</v>
      </c>
      <c r="I112" s="342">
        <v>0</v>
      </c>
    </row>
    <row r="113" spans="1:9">
      <c r="A113" s="27" t="str">
        <f>IFERROR(VLOOKUP(B113,名称読みかえ!$A:$E,5,0),"該当無し")</f>
        <v>i9-14900K</v>
      </c>
      <c r="B113" s="341" t="s">
        <v>731</v>
      </c>
      <c r="D113" s="310">
        <v>0</v>
      </c>
      <c r="F113" s="27" t="str">
        <f>IFERROR(VLOOKUP(G113,名称読みかえ!$A:$E,5,0),"該当無し")</f>
        <v>i9-13900</v>
      </c>
      <c r="G113" s="341">
        <v>13900</v>
      </c>
      <c r="I113" s="310">
        <v>0</v>
      </c>
    </row>
    <row r="114" spans="1:9">
      <c r="A114" s="27" t="str">
        <f>IFERROR(VLOOKUP(B114,名称読みかえ!$A:$E,5,0),"該当無し")</f>
        <v>i9-14900F</v>
      </c>
      <c r="B114" s="341" t="s">
        <v>732</v>
      </c>
      <c r="D114" s="310">
        <v>0</v>
      </c>
      <c r="F114" s="27" t="str">
        <f>IFERROR(VLOOKUP(G114,名称読みかえ!$A:$E,5,0),"該当無し")</f>
        <v>i7-13700KF</v>
      </c>
      <c r="G114" s="341" t="s">
        <v>744</v>
      </c>
      <c r="I114" s="310">
        <v>0</v>
      </c>
    </row>
    <row r="115" spans="1:9">
      <c r="A115" s="27" t="str">
        <f>IFERROR(VLOOKUP(B115,名称読みかえ!$A:$E,5,0),"該当無し")</f>
        <v>i9-14900</v>
      </c>
      <c r="B115" s="341">
        <v>14900</v>
      </c>
      <c r="D115" s="342">
        <v>0</v>
      </c>
      <c r="F115" s="27" t="str">
        <f>IFERROR(VLOOKUP(G115,名称読みかえ!$A:$E,5,0),"該当無し")</f>
        <v>i7-13700K</v>
      </c>
      <c r="G115" s="341" t="s">
        <v>746</v>
      </c>
      <c r="I115" s="310">
        <v>0</v>
      </c>
    </row>
    <row r="116" spans="1:9">
      <c r="A116" s="27" t="str">
        <f>IFERROR(VLOOKUP(B116,名称読みかえ!$A:$E,5,0),"該当無し")</f>
        <v>i7-14700KF</v>
      </c>
      <c r="B116" s="341" t="s">
        <v>733</v>
      </c>
      <c r="D116" s="342">
        <v>0</v>
      </c>
      <c r="F116" s="27" t="str">
        <f>IFERROR(VLOOKUP(G116,名称読みかえ!$A:$E,5,0),"該当無し")</f>
        <v>i7-13700T</v>
      </c>
      <c r="G116" s="341" t="s">
        <v>748</v>
      </c>
      <c r="I116" s="342">
        <v>0</v>
      </c>
    </row>
    <row r="117" spans="1:9">
      <c r="A117" s="27" t="str">
        <f>IFERROR(VLOOKUP(B117,名称読みかえ!$A:$E,5,0),"該当無し")</f>
        <v>i7-14700K</v>
      </c>
      <c r="B117" s="341" t="s">
        <v>734</v>
      </c>
      <c r="D117" s="310">
        <v>0</v>
      </c>
      <c r="F117" s="27" t="str">
        <f>IFERROR(VLOOKUP(G117,名称読みかえ!$A:$E,5,0),"該当無し")</f>
        <v>i7-13700</v>
      </c>
      <c r="G117" s="341">
        <v>13700</v>
      </c>
      <c r="I117" s="342">
        <v>0</v>
      </c>
    </row>
    <row r="118" spans="1:9">
      <c r="A118" s="27" t="str">
        <f>IFERROR(VLOOKUP(B118,名称読みかえ!$A:$E,5,0),"該当無し")</f>
        <v>i7-14700F</v>
      </c>
      <c r="B118" s="341" t="s">
        <v>516</v>
      </c>
      <c r="D118" s="310">
        <v>95</v>
      </c>
      <c r="F118" s="27" t="str">
        <f>IFERROR(VLOOKUP(G118,名称読みかえ!$A:$E,5,0),"該当無し")</f>
        <v>i5-13500</v>
      </c>
      <c r="G118" s="341" t="s">
        <v>754</v>
      </c>
      <c r="I118" s="310">
        <v>0</v>
      </c>
    </row>
    <row r="119" spans="1:9">
      <c r="A119" s="27" t="str">
        <f>IFERROR(VLOOKUP(B119,名称読みかえ!$A:$E,5,0),"該当無し")</f>
        <v>i7-14700T</v>
      </c>
      <c r="B119" s="341" t="s">
        <v>965</v>
      </c>
      <c r="D119" s="310">
        <v>0</v>
      </c>
      <c r="F119" s="27" t="str">
        <f>IFERROR(VLOOKUP(G119,名称読みかえ!$A:$E,5,0),"該当無し")</f>
        <v>i5-13400</v>
      </c>
      <c r="G119" s="341">
        <v>13400</v>
      </c>
      <c r="I119" s="310">
        <v>0</v>
      </c>
    </row>
    <row r="120" spans="1:9">
      <c r="A120" s="27" t="str">
        <f>IFERROR(VLOOKUP(B120,名称読みかえ!$A:$E,5,0),"該当無し")</f>
        <v>i7-14700</v>
      </c>
      <c r="B120" s="341">
        <v>14700</v>
      </c>
      <c r="D120" s="310">
        <v>0</v>
      </c>
      <c r="F120" s="27" t="str">
        <f>IFERROR(VLOOKUP(G120,名称読みかえ!$A:$E,5,0),"該当無し")</f>
        <v>i3-13100</v>
      </c>
      <c r="G120" s="341">
        <v>13100</v>
      </c>
      <c r="I120" s="310">
        <v>0</v>
      </c>
    </row>
    <row r="121" spans="1:9">
      <c r="A121" s="27" t="str">
        <f>IFERROR(VLOOKUP(B121,名称読みかえ!$A:$E,5,0),"該当無し")</f>
        <v>i5-14500</v>
      </c>
      <c r="B121" s="341">
        <v>14500</v>
      </c>
      <c r="D121" s="310">
        <v>0</v>
      </c>
      <c r="F121" s="27" t="str">
        <f>IFERROR(VLOOKUP(G121,名称読みかえ!$A:$E,5,0),"該当無し")</f>
        <v>CE-G6900</v>
      </c>
      <c r="G121" s="341" t="s">
        <v>520</v>
      </c>
      <c r="I121" s="310">
        <v>0</v>
      </c>
    </row>
    <row r="122" spans="1:9">
      <c r="A122" s="27" t="str">
        <f>IFERROR(VLOOKUP(B122,名称読みかえ!$A:$E,5,0),"該当無し")</f>
        <v>i5-14400F</v>
      </c>
      <c r="B122" s="341" t="s">
        <v>519</v>
      </c>
      <c r="D122" s="310">
        <v>2</v>
      </c>
      <c r="F122" s="27" t="str">
        <f>IFERROR(VLOOKUP(G122,名称読みかえ!$A:$E,5,0),"該当無し")</f>
        <v>i7-12700F</v>
      </c>
      <c r="G122" s="341" t="s">
        <v>764</v>
      </c>
      <c r="I122" s="342">
        <v>0</v>
      </c>
    </row>
    <row r="123" spans="1:9">
      <c r="A123" s="27" t="str">
        <f>IFERROR(VLOOKUP(B123,名称読みかえ!$A:$E,5,0),"該当無し")</f>
        <v>i5-14400</v>
      </c>
      <c r="B123" s="341">
        <v>14400</v>
      </c>
      <c r="D123" s="342">
        <v>95</v>
      </c>
      <c r="F123" s="27" t="str">
        <f>IFERROR(VLOOKUP(G123,名称読みかえ!$A:$E,5,0),"該当無し")</f>
        <v>i7-12700</v>
      </c>
      <c r="G123" s="341">
        <v>12700</v>
      </c>
      <c r="I123" s="310">
        <v>0</v>
      </c>
    </row>
    <row r="124" spans="1:9">
      <c r="A124" s="27" t="str">
        <f>IFERROR(VLOOKUP(B124,名称読みかえ!$A:$E,5,0),"該当無し")</f>
        <v>i3-14100</v>
      </c>
      <c r="B124" s="341">
        <v>14100</v>
      </c>
      <c r="D124" s="342">
        <v>0</v>
      </c>
      <c r="F124" s="27" t="str">
        <f>IFERROR(VLOOKUP(G124,名称読みかえ!$A:$E,5,0),"該当無し")</f>
        <v>i5-12400F</v>
      </c>
      <c r="G124" s="341" t="s">
        <v>767</v>
      </c>
      <c r="I124" s="310">
        <v>0</v>
      </c>
    </row>
    <row r="125" spans="1:9">
      <c r="A125" s="27" t="str">
        <f>IFERROR(VLOOKUP(B125,名称読みかえ!$A:$E,5,0),"該当無し")</f>
        <v>i9-13900KF</v>
      </c>
      <c r="B125" s="341" t="s">
        <v>737</v>
      </c>
      <c r="D125" s="342">
        <v>0</v>
      </c>
      <c r="F125" s="27" t="str">
        <f>IFERROR(VLOOKUP(G125,名称読みかえ!$A:$E,5,0),"該当無し")</f>
        <v>i5-12400</v>
      </c>
      <c r="G125" s="341">
        <v>12400</v>
      </c>
      <c r="I125" s="310">
        <v>4</v>
      </c>
    </row>
    <row r="126" spans="1:9">
      <c r="A126" s="27" t="str">
        <f>IFERROR(VLOOKUP(B126,名称読みかえ!$A:$E,5,0),"該当無し")</f>
        <v>i9-13900K</v>
      </c>
      <c r="B126" s="341" t="s">
        <v>739</v>
      </c>
      <c r="D126" s="310">
        <v>0</v>
      </c>
      <c r="F126" s="27" t="str">
        <f>IFERROR(VLOOKUP(G126,名称読みかえ!$A:$E,5,0),"該当無し")</f>
        <v>i3-14100</v>
      </c>
      <c r="G126" s="341">
        <v>14100</v>
      </c>
      <c r="I126" s="310">
        <v>0</v>
      </c>
    </row>
    <row r="127" spans="1:9">
      <c r="A127" s="27" t="str">
        <f>IFERROR(VLOOKUP(B127,名称読みかえ!$A:$E,5,0),"該当無し")</f>
        <v>i9-13900F</v>
      </c>
      <c r="B127" s="341" t="s">
        <v>741</v>
      </c>
      <c r="D127" s="310">
        <v>0</v>
      </c>
      <c r="F127" s="27" t="str">
        <f>IFERROR(VLOOKUP(G127,名称読みかえ!$A:$E,5,0),"該当無し")</f>
        <v>該当無し</v>
      </c>
      <c r="G127" s="341" t="s">
        <v>963</v>
      </c>
      <c r="I127" s="310">
        <v>38</v>
      </c>
    </row>
    <row r="128" spans="1:9">
      <c r="A128" s="27" t="str">
        <f>IFERROR(VLOOKUP(B128,名称読みかえ!$A:$E,5,0),"該当無し")</f>
        <v>i9-13900</v>
      </c>
      <c r="B128" s="341">
        <v>13900</v>
      </c>
      <c r="D128" s="310">
        <v>0</v>
      </c>
      <c r="F128" s="27" t="str">
        <f>IFERROR(VLOOKUP(G128,名称読みかえ!$A:$E,5,0),"該当無し")</f>
        <v>該当無し</v>
      </c>
    </row>
    <row r="129" spans="1:9">
      <c r="A129" s="27" t="str">
        <f>IFERROR(VLOOKUP(B129,名称読みかえ!$A:$E,5,0),"該当無し")</f>
        <v>i7-13700KF</v>
      </c>
      <c r="B129" s="341" t="s">
        <v>744</v>
      </c>
      <c r="D129" s="310">
        <v>0</v>
      </c>
      <c r="F129" s="27" t="str">
        <f>IFERROR(VLOOKUP(G129,名称読みかえ!$A:$E,5,0),"該当無し")</f>
        <v>R7-8700G</v>
      </c>
      <c r="G129" s="341" t="s">
        <v>532</v>
      </c>
      <c r="I129" s="310">
        <v>0</v>
      </c>
    </row>
    <row r="130" spans="1:9">
      <c r="A130" s="27" t="str">
        <f>IFERROR(VLOOKUP(B130,名称読みかえ!$A:$E,5,0),"該当無し")</f>
        <v>i7-13700K</v>
      </c>
      <c r="B130" s="341" t="s">
        <v>746</v>
      </c>
      <c r="D130" s="310">
        <v>0</v>
      </c>
      <c r="F130" s="27" t="str">
        <f>IFERROR(VLOOKUP(G130,名称読みかえ!$A:$E,5,0),"該当無し")</f>
        <v>R5-8600G</v>
      </c>
      <c r="G130" s="341" t="s">
        <v>533</v>
      </c>
      <c r="I130" s="342">
        <v>0</v>
      </c>
    </row>
    <row r="131" spans="1:9">
      <c r="A131" s="27" t="str">
        <f>IFERROR(VLOOKUP(B131,名称読みかえ!$A:$E,5,0),"該当無し")</f>
        <v>i7-13700T</v>
      </c>
      <c r="B131" s="341" t="s">
        <v>748</v>
      </c>
      <c r="D131" s="310">
        <v>0</v>
      </c>
      <c r="F131" s="27" t="str">
        <f>IFERROR(VLOOKUP(G131,名称読みかえ!$A:$E,5,0),"該当無し")</f>
        <v>R5-8500G</v>
      </c>
      <c r="G131" s="341" t="s">
        <v>534</v>
      </c>
      <c r="I131" s="342">
        <v>0</v>
      </c>
    </row>
    <row r="132" spans="1:9">
      <c r="A132" s="27" t="str">
        <f>IFERROR(VLOOKUP(B132,名称読みかえ!$A:$E,5,0),"該当無し")</f>
        <v>i7-13700</v>
      </c>
      <c r="B132" s="341">
        <v>13700</v>
      </c>
      <c r="D132" s="342">
        <v>0</v>
      </c>
      <c r="F132" s="27" t="str">
        <f>IFERROR(VLOOKUP(G132,名称読みかえ!$A:$E,5,0),"該当無し")</f>
        <v>R3-4300G</v>
      </c>
      <c r="G132" s="341" t="s">
        <v>535</v>
      </c>
      <c r="I132" s="310">
        <v>0</v>
      </c>
    </row>
    <row r="133" spans="1:9">
      <c r="A133" s="27" t="str">
        <f>IFERROR(VLOOKUP(B133,名称読みかえ!$A:$E,5,0),"該当無し")</f>
        <v>i5-13500</v>
      </c>
      <c r="B133" s="341" t="s">
        <v>754</v>
      </c>
      <c r="D133" s="342">
        <v>-1</v>
      </c>
      <c r="F133" s="27" t="str">
        <f>IFERROR(VLOOKUP(G133,名称読みかえ!$A:$E,5,0),"該当無し")</f>
        <v>R9-9900X</v>
      </c>
      <c r="G133" s="341" t="s">
        <v>525</v>
      </c>
      <c r="I133" s="310">
        <v>0</v>
      </c>
    </row>
    <row r="134" spans="1:9">
      <c r="A134" s="27" t="str">
        <f>IFERROR(VLOOKUP(B134,名称読みかえ!$A:$E,5,0),"該当無し")</f>
        <v>i5-13400</v>
      </c>
      <c r="B134" s="341">
        <v>13400</v>
      </c>
      <c r="D134" s="342">
        <v>0</v>
      </c>
      <c r="F134" s="27" t="str">
        <f>IFERROR(VLOOKUP(G134,名称読みかえ!$A:$E,5,0),"該当無し")</f>
        <v>R7-9800X3D</v>
      </c>
      <c r="G134" s="341" t="s">
        <v>526</v>
      </c>
      <c r="I134" s="310">
        <v>0</v>
      </c>
    </row>
    <row r="135" spans="1:9">
      <c r="A135" s="27" t="str">
        <f>IFERROR(VLOOKUP(B135,名称読みかえ!$A:$E,5,0),"該当無し")</f>
        <v>i3-13100</v>
      </c>
      <c r="B135" s="341">
        <v>13100</v>
      </c>
      <c r="D135" s="342">
        <v>0</v>
      </c>
      <c r="F135" s="27" t="str">
        <f>IFERROR(VLOOKUP(G135,名称読みかえ!$A:$E,5,0),"該当無し")</f>
        <v>R9-9950X3D</v>
      </c>
      <c r="G135" s="341" t="s">
        <v>967</v>
      </c>
      <c r="I135" s="310">
        <v>4</v>
      </c>
    </row>
    <row r="136" spans="1:9">
      <c r="A136" s="27" t="str">
        <f>IFERROR(VLOOKUP(B136,名称読みかえ!$A:$E,5,0),"該当無し")</f>
        <v>i7-12700F</v>
      </c>
      <c r="B136" s="341" t="s">
        <v>764</v>
      </c>
      <c r="D136" s="310">
        <v>0</v>
      </c>
      <c r="F136" s="27" t="str">
        <f>IFERROR(VLOOKUP(G136,名称読みかえ!$A:$E,5,0),"該当無し")</f>
        <v>R9-9950X</v>
      </c>
      <c r="G136" s="341" t="s">
        <v>523</v>
      </c>
      <c r="I136" s="342">
        <v>0</v>
      </c>
    </row>
    <row r="137" spans="1:9">
      <c r="A137" s="27" t="str">
        <f>IFERROR(VLOOKUP(B137,名称読みかえ!$A:$E,5,0),"該当無し")</f>
        <v>i7-12700</v>
      </c>
      <c r="B137" s="341">
        <v>12700</v>
      </c>
      <c r="D137" s="342">
        <v>0</v>
      </c>
      <c r="F137" s="27" t="str">
        <f>IFERROR(VLOOKUP(G137,名称読みかえ!$A:$E,5,0),"該当無し")</f>
        <v>R7-9700X</v>
      </c>
      <c r="G137" s="341" t="s">
        <v>527</v>
      </c>
      <c r="I137" s="310">
        <v>0</v>
      </c>
    </row>
    <row r="138" spans="1:9">
      <c r="A138" s="27" t="str">
        <f>IFERROR(VLOOKUP(B138,名称読みかえ!$A:$E,5,0),"該当無し")</f>
        <v>i5-12400F</v>
      </c>
      <c r="B138" s="341" t="s">
        <v>767</v>
      </c>
      <c r="D138" s="342">
        <v>0</v>
      </c>
      <c r="F138" s="27" t="str">
        <f>IFERROR(VLOOKUP(G138,名称読みかえ!$A:$E,5,0),"該当無し")</f>
        <v>R9-7950X</v>
      </c>
      <c r="G138" s="341" t="s">
        <v>787</v>
      </c>
      <c r="I138" s="310">
        <v>0</v>
      </c>
    </row>
    <row r="139" spans="1:9">
      <c r="A139" s="27" t="str">
        <f>IFERROR(VLOOKUP(B139,名称読みかえ!$A:$E,5,0),"該当無し")</f>
        <v>i5-12400</v>
      </c>
      <c r="B139" s="341">
        <v>12400</v>
      </c>
      <c r="D139" s="310">
        <v>93</v>
      </c>
      <c r="F139" s="27" t="str">
        <f>IFERROR(VLOOKUP(G139,名称読みかえ!$A:$E,5,0),"該当無し")</f>
        <v>R9-7900X</v>
      </c>
      <c r="G139" s="341" t="s">
        <v>789</v>
      </c>
      <c r="I139" s="310">
        <v>0</v>
      </c>
    </row>
    <row r="140" spans="1:9">
      <c r="A140" s="27" t="str">
        <f>IFERROR(VLOOKUP(B140,名称読みかえ!$A:$E,5,0),"該当無し")</f>
        <v>CE-G6900</v>
      </c>
      <c r="B140" s="341" t="s">
        <v>520</v>
      </c>
      <c r="D140" s="310">
        <v>0</v>
      </c>
      <c r="F140" s="27" t="str">
        <f>IFERROR(VLOOKUP(G140,名称読みかえ!$A:$E,5,0),"該当無し")</f>
        <v>R7-7800X3D</v>
      </c>
      <c r="G140" s="341" t="s">
        <v>528</v>
      </c>
      <c r="I140" s="310">
        <v>0</v>
      </c>
    </row>
    <row r="141" spans="1:9">
      <c r="A141" s="27" t="str">
        <f>IFERROR(VLOOKUP(B141,名称読みかえ!$A:$E,5,0),"該当無し")</f>
        <v>該当無し</v>
      </c>
      <c r="B141" s="341" t="s">
        <v>963</v>
      </c>
      <c r="D141" s="310">
        <v>2221</v>
      </c>
      <c r="F141" s="27" t="str">
        <f>IFERROR(VLOOKUP(G141,名称読みかえ!$A:$E,5,0),"該当無し")</f>
        <v>R7-7700X</v>
      </c>
      <c r="G141" s="341" t="s">
        <v>791</v>
      </c>
      <c r="I141" s="310">
        <v>0</v>
      </c>
    </row>
    <row r="142" spans="1:9">
      <c r="A142" s="27" t="str">
        <f>IFERROR(VLOOKUP(B142,名称読みかえ!$A:$E,5,0),"該当無し")</f>
        <v>該当無し</v>
      </c>
      <c r="D142" s="342"/>
      <c r="F142" s="27" t="str">
        <f>IFERROR(VLOOKUP(G142,名称読みかえ!$A:$E,5,0),"該当無し")</f>
        <v>R5-7600X</v>
      </c>
      <c r="G142" s="341" t="s">
        <v>792</v>
      </c>
      <c r="I142" s="342">
        <v>0</v>
      </c>
    </row>
    <row r="143" spans="1:9">
      <c r="A143" s="27" t="str">
        <f>IFERROR(VLOOKUP(B143,名称読みかえ!$A:$E,5,0),"該当無し")</f>
        <v>該当無し</v>
      </c>
      <c r="B143" s="341" t="s">
        <v>968</v>
      </c>
      <c r="D143" s="342">
        <v>2</v>
      </c>
      <c r="F143" s="27" t="str">
        <f>IFERROR(VLOOKUP(G143,名称読みかえ!$A:$E,5,0),"該当無し")</f>
        <v>R9-7900</v>
      </c>
      <c r="G143" s="341">
        <v>7900</v>
      </c>
      <c r="I143" s="310">
        <v>0</v>
      </c>
    </row>
    <row r="144" spans="1:9">
      <c r="A144" s="27" t="str">
        <f>IFERROR(VLOOKUP(B144,名称読みかえ!$A:$E,5,0),"該当無し")</f>
        <v>R9-9950X3D</v>
      </c>
      <c r="B144" s="341" t="s">
        <v>967</v>
      </c>
      <c r="D144" s="342">
        <v>70</v>
      </c>
      <c r="F144" s="27" t="str">
        <f>IFERROR(VLOOKUP(G144,名称読みかえ!$A:$E,5,0),"該当無し")</f>
        <v>R7-7700</v>
      </c>
      <c r="G144" s="341">
        <v>7700</v>
      </c>
      <c r="I144" s="310">
        <v>2</v>
      </c>
    </row>
    <row r="145" spans="1:9">
      <c r="A145" s="27" t="str">
        <f>IFERROR(VLOOKUP(B145,名称読みかえ!$A:$E,5,0),"該当無し")</f>
        <v>R9-9900X3D</v>
      </c>
      <c r="B145" s="341" t="s">
        <v>969</v>
      </c>
      <c r="D145" s="310">
        <v>30</v>
      </c>
      <c r="F145" s="27" t="str">
        <f>IFERROR(VLOOKUP(G145,名称読みかえ!$A:$E,5,0),"該当無し")</f>
        <v>R5-7600</v>
      </c>
      <c r="G145" s="341">
        <v>7600</v>
      </c>
      <c r="I145" s="342">
        <v>0</v>
      </c>
    </row>
    <row r="146" spans="1:9">
      <c r="A146" s="27" t="str">
        <f>IFERROR(VLOOKUP(B146,名称読みかえ!$A:$E,5,0),"該当無し")</f>
        <v>R9-9900X</v>
      </c>
      <c r="B146" s="341" t="s">
        <v>525</v>
      </c>
      <c r="D146" s="310">
        <v>0</v>
      </c>
      <c r="F146" s="27" t="str">
        <f>IFERROR(VLOOKUP(G146,名称読みかえ!$A:$E,5,0),"該当無し")</f>
        <v>R5-7500F</v>
      </c>
      <c r="G146" s="341" t="s">
        <v>529</v>
      </c>
      <c r="I146" s="310">
        <v>0</v>
      </c>
    </row>
    <row r="147" spans="1:9">
      <c r="A147" s="27" t="str">
        <f>IFERROR(VLOOKUP(B147,名称読みかえ!$A:$E,5,0),"該当無し")</f>
        <v>R7-9850X3D</v>
      </c>
      <c r="B147" s="341" t="s">
        <v>778</v>
      </c>
      <c r="D147" s="342">
        <v>4</v>
      </c>
      <c r="F147" s="27" t="str">
        <f>IFERROR(VLOOKUP(G147,名称読みかえ!$A:$E,5,0),"該当無し")</f>
        <v>R9-5950X</v>
      </c>
      <c r="G147" s="341" t="s">
        <v>794</v>
      </c>
      <c r="I147" s="310">
        <v>0</v>
      </c>
    </row>
    <row r="148" spans="1:9">
      <c r="A148" s="27" t="str">
        <f>IFERROR(VLOOKUP(B148,名称読みかえ!$A:$E,5,0),"該当無し")</f>
        <v>R7-9800X3D</v>
      </c>
      <c r="B148" s="341" t="s">
        <v>526</v>
      </c>
      <c r="D148" s="342">
        <v>97</v>
      </c>
      <c r="F148" s="27" t="str">
        <f>IFERROR(VLOOKUP(G148,名称読みかえ!$A:$E,5,0),"該当無し")</f>
        <v>R7-5700X3D</v>
      </c>
      <c r="G148" s="341" t="s">
        <v>530</v>
      </c>
      <c r="I148" s="310">
        <v>0</v>
      </c>
    </row>
    <row r="149" spans="1:9">
      <c r="A149" s="27" t="str">
        <f>IFERROR(VLOOKUP(B149,名称読みかえ!$A:$E,5,0),"該当無し")</f>
        <v>R7-9700X</v>
      </c>
      <c r="B149" s="341" t="s">
        <v>527</v>
      </c>
      <c r="D149" s="342">
        <v>162</v>
      </c>
      <c r="F149" s="27" t="str">
        <f>IFERROR(VLOOKUP(G149,名称読みかえ!$A:$E,5,0),"該当無し")</f>
        <v>R7-5700X</v>
      </c>
      <c r="G149" s="341" t="s">
        <v>531</v>
      </c>
      <c r="I149" s="310">
        <v>0</v>
      </c>
    </row>
    <row r="150" spans="1:9">
      <c r="A150" s="27" t="str">
        <f>IFERROR(VLOOKUP(B150,名称読みかえ!$A:$E,5,0),"該当無し")</f>
        <v>R5-9600X</v>
      </c>
      <c r="B150" s="341" t="s">
        <v>970</v>
      </c>
      <c r="D150" s="310">
        <v>0</v>
      </c>
      <c r="F150" s="27" t="str">
        <f>IFERROR(VLOOKUP(G150,名称読みかえ!$A:$E,5,0),"該当無し")</f>
        <v>R5-4500</v>
      </c>
      <c r="G150" s="341">
        <v>4500</v>
      </c>
      <c r="I150" s="342">
        <v>0</v>
      </c>
    </row>
    <row r="151" spans="1:9">
      <c r="A151" s="27" t="str">
        <f>IFERROR(VLOOKUP(B151,名称読みかえ!$A:$E,5,0),"該当無し")</f>
        <v>R7-8700G</v>
      </c>
      <c r="B151" s="341" t="s">
        <v>532</v>
      </c>
      <c r="D151" s="310">
        <v>3</v>
      </c>
      <c r="F151" s="27" t="str">
        <f>IFERROR(VLOOKUP(G151,名称読みかえ!$A:$E,5,0),"該当無し")</f>
        <v>R5-5500GT</v>
      </c>
      <c r="G151" s="341" t="s">
        <v>801</v>
      </c>
      <c r="I151" s="310">
        <v>19</v>
      </c>
    </row>
    <row r="152" spans="1:9">
      <c r="A152" s="27" t="str">
        <f>IFERROR(VLOOKUP(B152,名称読みかえ!$A:$E,5,0),"該当無し")</f>
        <v>R5-8600G</v>
      </c>
      <c r="B152" s="341" t="s">
        <v>533</v>
      </c>
      <c r="D152" s="310">
        <v>4</v>
      </c>
      <c r="F152" s="27" t="str">
        <f>IFERROR(VLOOKUP(G152,名称読みかえ!$A:$E,5,0),"該当無し")</f>
        <v>該当無し</v>
      </c>
      <c r="G152" s="341" t="s">
        <v>963</v>
      </c>
      <c r="I152" s="310">
        <v>2</v>
      </c>
    </row>
    <row r="153" spans="1:9">
      <c r="A153" s="27" t="str">
        <f>IFERROR(VLOOKUP(B153,名称読みかえ!$A:$E,5,0),"該当無し")</f>
        <v>R5-8500G</v>
      </c>
      <c r="B153" s="341" t="s">
        <v>534</v>
      </c>
      <c r="D153" s="310">
        <v>0</v>
      </c>
      <c r="F153" s="27" t="str">
        <f>IFERROR(VLOOKUP(G153,名称読みかえ!$A:$E,5,0),"該当無し")</f>
        <v>該当無し</v>
      </c>
    </row>
    <row r="154" spans="1:9">
      <c r="A154" s="27" t="str">
        <f>IFERROR(VLOOKUP(B154,名称読みかえ!$A:$E,5,0),"該当無し")</f>
        <v>R9-7950X</v>
      </c>
      <c r="B154" s="341" t="s">
        <v>787</v>
      </c>
      <c r="D154" s="310">
        <v>0</v>
      </c>
      <c r="F154" s="27" t="str">
        <f>IFERROR(VLOOKUP(G154,名称読みかえ!$A:$E,5,0),"該当無し")</f>
        <v>SK-S V2</v>
      </c>
      <c r="G154" s="341" t="s">
        <v>563</v>
      </c>
      <c r="I154" s="310">
        <v>0</v>
      </c>
    </row>
    <row r="155" spans="1:9">
      <c r="A155" s="27" t="str">
        <f>IFERROR(VLOOKUP(B155,名称読みかえ!$A:$E,5,0),"該当無し")</f>
        <v>R9-7900X</v>
      </c>
      <c r="B155" s="341" t="s">
        <v>789</v>
      </c>
      <c r="D155" s="310">
        <v>0</v>
      </c>
      <c r="F155" s="27" t="str">
        <f>IFERROR(VLOOKUP(G155,名称読みかえ!$A:$E,5,0),"該当無し")</f>
        <v>SK-P V2</v>
      </c>
      <c r="G155" s="341" t="s">
        <v>249</v>
      </c>
      <c r="I155" s="310">
        <v>0</v>
      </c>
    </row>
    <row r="156" spans="1:9">
      <c r="A156" s="27" t="str">
        <f>IFERROR(VLOOKUP(B156,名称読みかえ!$A:$E,5,0),"該当無し")</f>
        <v>R7-7800X3D</v>
      </c>
      <c r="B156" s="341" t="s">
        <v>528</v>
      </c>
      <c r="D156" s="310">
        <v>105</v>
      </c>
      <c r="F156" s="27" t="str">
        <f>IFERROR(VLOOKUP(G156,名称読みかえ!$A:$E,5,0),"該当無し")</f>
        <v>SK-WH V2</v>
      </c>
      <c r="G156" s="341" t="s">
        <v>814</v>
      </c>
      <c r="I156" s="310">
        <v>0</v>
      </c>
    </row>
    <row r="157" spans="1:9">
      <c r="A157" s="27" t="str">
        <f>IFERROR(VLOOKUP(B157,名称読みかえ!$A:$E,5,0),"該当無し")</f>
        <v>R7-7700X</v>
      </c>
      <c r="B157" s="341" t="s">
        <v>791</v>
      </c>
      <c r="D157" s="310">
        <v>0</v>
      </c>
      <c r="F157" s="27" t="str">
        <f>IFERROR(VLOOKUP(G157,名称読みかえ!$A:$E,5,0),"該当無し")</f>
        <v>SK-BK</v>
      </c>
      <c r="G157" s="341" t="s">
        <v>477</v>
      </c>
      <c r="I157" s="310">
        <v>0</v>
      </c>
    </row>
    <row r="158" spans="1:9">
      <c r="A158" s="27" t="str">
        <f>IFERROR(VLOOKUP(B158,名称読みかえ!$A:$E,5,0),"該当無し")</f>
        <v>R5-7600X</v>
      </c>
      <c r="B158" s="341" t="s">
        <v>792</v>
      </c>
      <c r="D158" s="310">
        <v>0</v>
      </c>
      <c r="F158" s="27" t="str">
        <f>IFERROR(VLOOKUP(G158,名称読みかえ!$A:$E,5,0),"該当無し")</f>
        <v>SKM-S V2</v>
      </c>
      <c r="G158" s="341" t="s">
        <v>478</v>
      </c>
      <c r="I158" s="310">
        <v>0</v>
      </c>
    </row>
    <row r="159" spans="1:9">
      <c r="A159" s="27" t="str">
        <f>IFERROR(VLOOKUP(B159,名称読みかえ!$A:$E,5,0),"該当無し")</f>
        <v>R9-7900</v>
      </c>
      <c r="B159" s="341">
        <v>7900</v>
      </c>
      <c r="D159" s="310">
        <v>0</v>
      </c>
      <c r="F159" s="27" t="str">
        <f>IFERROR(VLOOKUP(G159,名称読みかえ!$A:$E,5,0),"該当無し")</f>
        <v>SKM-P</v>
      </c>
      <c r="G159" s="341" t="s">
        <v>258</v>
      </c>
      <c r="I159" s="310">
        <v>0</v>
      </c>
    </row>
    <row r="160" spans="1:9">
      <c r="A160" s="27" t="str">
        <f>IFERROR(VLOOKUP(B160,名称読みかえ!$A:$E,5,0),"該当無し")</f>
        <v>R7-7700</v>
      </c>
      <c r="B160" s="341">
        <v>7700</v>
      </c>
      <c r="D160" s="310">
        <v>1417</v>
      </c>
      <c r="F160" s="27" t="str">
        <f>IFERROR(VLOOKUP(G160,名称読みかえ!$A:$E,5,0),"該当無し")</f>
        <v>SKM-WH V2</v>
      </c>
      <c r="G160" s="341" t="s">
        <v>570</v>
      </c>
      <c r="I160" s="310">
        <v>0</v>
      </c>
    </row>
    <row r="161" spans="1:9">
      <c r="A161" s="27" t="str">
        <f>IFERROR(VLOOKUP(B161,名称読みかえ!$A:$E,5,0),"該当無し")</f>
        <v>R5-7600</v>
      </c>
      <c r="B161" s="341">
        <v>7600</v>
      </c>
      <c r="D161" s="310">
        <v>0</v>
      </c>
      <c r="F161" s="27" t="str">
        <f>IFERROR(VLOOKUP(G161,名称読みかえ!$A:$E,5,0),"該当無し")</f>
        <v>該当無し</v>
      </c>
      <c r="G161" s="341" t="s">
        <v>571</v>
      </c>
      <c r="I161" s="310">
        <v>0</v>
      </c>
    </row>
    <row r="162" spans="1:9">
      <c r="A162" s="27" t="str">
        <f>IFERROR(VLOOKUP(B162,名称読みかえ!$A:$E,5,0),"該当無し")</f>
        <v>R5-7500F</v>
      </c>
      <c r="B162" s="341" t="s">
        <v>529</v>
      </c>
      <c r="D162" s="310">
        <v>163</v>
      </c>
      <c r="F162" s="27" t="str">
        <f>IFERROR(VLOOKUP(G162,名称読みかえ!$A:$E,5,0),"該当無し")</f>
        <v>GE ガンメタ</v>
      </c>
      <c r="G162" s="341" t="s">
        <v>231</v>
      </c>
      <c r="I162" s="310">
        <v>20</v>
      </c>
    </row>
    <row r="163" spans="1:9">
      <c r="A163" s="27" t="str">
        <f>IFERROR(VLOOKUP(B163,名称読みかえ!$A:$E,5,0),"該当無し")</f>
        <v>R9-5950X</v>
      </c>
      <c r="B163" s="341" t="s">
        <v>794</v>
      </c>
      <c r="D163" s="310">
        <v>0</v>
      </c>
      <c r="F163" s="27" t="str">
        <f>IFERROR(VLOOKUP(G163,名称読みかえ!$A:$E,5,0),"該当無し")</f>
        <v>GE 白</v>
      </c>
      <c r="G163" s="341" t="s">
        <v>232</v>
      </c>
      <c r="I163" s="310">
        <v>3</v>
      </c>
    </row>
    <row r="164" spans="1:9">
      <c r="A164" s="27" t="str">
        <f>IFERROR(VLOOKUP(B164,名称読みかえ!$A:$E,5,0),"該当無し")</f>
        <v>R7-5700X3D</v>
      </c>
      <c r="B164" s="341" t="s">
        <v>530</v>
      </c>
      <c r="D164" s="310">
        <v>0</v>
      </c>
      <c r="F164" s="27" t="str">
        <f>IFERROR(VLOOKUP(G164,名称読みかえ!$A:$E,5,0),"該当無し")</f>
        <v>GE Creator 黒</v>
      </c>
      <c r="G164" s="341" t="s">
        <v>233</v>
      </c>
      <c r="I164" s="310">
        <v>3</v>
      </c>
    </row>
    <row r="165" spans="1:9">
      <c r="A165" s="27" t="str">
        <f>IFERROR(VLOOKUP(B165,名称読みかえ!$A:$E,5,0),"該当無し")</f>
        <v>R7-5700X</v>
      </c>
      <c r="B165" s="341" t="s">
        <v>531</v>
      </c>
      <c r="D165" s="310">
        <v>126</v>
      </c>
      <c r="F165" s="27" t="str">
        <f>IFERROR(VLOOKUP(G165,名称読みかえ!$A:$E,5,0),"該当無し")</f>
        <v>GE Creator 白</v>
      </c>
      <c r="G165" s="341" t="s">
        <v>234</v>
      </c>
      <c r="I165" s="310">
        <v>0</v>
      </c>
    </row>
    <row r="166" spans="1:9">
      <c r="A166" s="27" t="str">
        <f>IFERROR(VLOOKUP(B166,名称読みかえ!$A:$E,5,0),"該当無し")</f>
        <v>R5-5500GT</v>
      </c>
      <c r="B166" s="341" t="s">
        <v>801</v>
      </c>
      <c r="D166" s="310">
        <v>197</v>
      </c>
      <c r="F166" s="27" t="str">
        <f>IFERROR(VLOOKUP(G166,名称読みかえ!$A:$E,5,0),"該当無し")</f>
        <v>GEm ガンメタ</v>
      </c>
      <c r="G166" s="341" t="s">
        <v>235</v>
      </c>
      <c r="I166" s="310">
        <v>3</v>
      </c>
    </row>
    <row r="167" spans="1:9">
      <c r="A167" s="27" t="str">
        <f>IFERROR(VLOOKUP(B167,名称読みかえ!$A:$E,5,0),"該当無し")</f>
        <v>該当無し</v>
      </c>
      <c r="B167" s="341" t="s">
        <v>971</v>
      </c>
      <c r="D167" s="310">
        <v>0</v>
      </c>
      <c r="F167" s="27" t="str">
        <f>IFERROR(VLOOKUP(G167,名称読みかえ!$A:$E,5,0),"該当無し")</f>
        <v>GEm 白</v>
      </c>
      <c r="G167" s="341" t="s">
        <v>236</v>
      </c>
      <c r="I167" s="310">
        <v>0</v>
      </c>
    </row>
    <row r="168" spans="1:9">
      <c r="A168" s="27" t="str">
        <f>IFERROR(VLOOKUP(B168,名称読みかえ!$A:$E,5,0),"該当無し")</f>
        <v>R5-4500</v>
      </c>
      <c r="B168" s="341">
        <v>4500</v>
      </c>
      <c r="D168" s="310">
        <v>57</v>
      </c>
      <c r="F168" s="27" t="str">
        <f>IFERROR(VLOOKUP(G168,名称読みかえ!$A:$E,5,0),"該当無し")</f>
        <v>該当無し</v>
      </c>
      <c r="G168" s="341" t="s">
        <v>972</v>
      </c>
      <c r="I168" s="310">
        <v>0</v>
      </c>
    </row>
    <row r="169" spans="1:9">
      <c r="A169" s="27" t="str">
        <f>IFERROR(VLOOKUP(B169,名称読みかえ!$A:$E,5,0),"該当無し")</f>
        <v>R3-4300G</v>
      </c>
      <c r="B169" s="341" t="s">
        <v>535</v>
      </c>
      <c r="D169" s="310">
        <v>0</v>
      </c>
      <c r="F169" s="27" t="str">
        <f>IFERROR(VLOOKUP(G169,名称読みかえ!$A:$E,5,0),"該当無し")</f>
        <v>該当無し</v>
      </c>
      <c r="G169" s="341" t="s">
        <v>973</v>
      </c>
      <c r="I169" s="310">
        <v>0</v>
      </c>
    </row>
    <row r="170" spans="1:9">
      <c r="A170" s="27" t="str">
        <f>IFERROR(VLOOKUP(B170,名称読みかえ!$A:$E,5,0),"該当無し")</f>
        <v>R5-3400G</v>
      </c>
      <c r="B170" s="341" t="s">
        <v>803</v>
      </c>
      <c r="D170" s="310">
        <v>28</v>
      </c>
      <c r="F170" s="27" t="str">
        <f>IFERROR(VLOOKUP(G170,名称読みかえ!$A:$E,5,0),"該当無し")</f>
        <v>SFm 黒</v>
      </c>
      <c r="G170" s="341" t="s">
        <v>241</v>
      </c>
      <c r="I170" s="310">
        <v>0</v>
      </c>
    </row>
    <row r="171" spans="1:9">
      <c r="A171" s="27" t="str">
        <f>IFERROR(VLOOKUP(B171,名称読みかえ!$A:$E,5,0),"該当無し")</f>
        <v>該当無し</v>
      </c>
      <c r="B171" s="341" t="s">
        <v>963</v>
      </c>
      <c r="D171" s="342">
        <v>2437</v>
      </c>
      <c r="F171" s="27" t="str">
        <f>IFERROR(VLOOKUP(G171,名称読みかえ!$A:$E,5,0),"該当無し")</f>
        <v>SFm 黒 V2</v>
      </c>
      <c r="G171" s="341" t="s">
        <v>242</v>
      </c>
      <c r="I171" s="310">
        <v>0</v>
      </c>
    </row>
    <row r="172" spans="1:9">
      <c r="A172" s="27" t="str">
        <f>IFERROR(VLOOKUP(B172,名称読みかえ!$A:$E,5,0),"該当無し")</f>
        <v>該当無し</v>
      </c>
      <c r="F172" s="27" t="str">
        <f>IFERROR(VLOOKUP(G172,名称読みかえ!$A:$E,5,0),"該当無し")</f>
        <v>SFm 白</v>
      </c>
      <c r="G172" s="341" t="s">
        <v>243</v>
      </c>
      <c r="I172" s="310">
        <v>0</v>
      </c>
    </row>
    <row r="173" spans="1:9">
      <c r="A173" s="27" t="str">
        <f>IFERROR(VLOOKUP(B173,名称読みかえ!$A:$E,5,0),"該当無し")</f>
        <v>GE ガンメタ</v>
      </c>
      <c r="B173" s="341" t="s">
        <v>231</v>
      </c>
      <c r="D173" s="310">
        <v>1161</v>
      </c>
      <c r="F173" s="27" t="str">
        <f>IFERROR(VLOOKUP(G173,名称読みかえ!$A:$E,5,0),"該当無し")</f>
        <v>SFm 白 V2</v>
      </c>
      <c r="G173" s="341" t="s">
        <v>244</v>
      </c>
      <c r="I173" s="310">
        <v>0</v>
      </c>
    </row>
    <row r="174" spans="1:9">
      <c r="A174" s="27" t="str">
        <f>IFERROR(VLOOKUP(B174,名称読みかえ!$A:$E,5,0),"該当無し")</f>
        <v>GE 白</v>
      </c>
      <c r="B174" s="341" t="s">
        <v>232</v>
      </c>
      <c r="D174" s="310">
        <v>111</v>
      </c>
      <c r="F174" s="27" t="str">
        <f>IFERROR(VLOOKUP(G174,名称読みかえ!$A:$E,5,0),"該当無し")</f>
        <v>CR</v>
      </c>
      <c r="G174" s="341" t="s">
        <v>263</v>
      </c>
      <c r="I174" s="310">
        <v>0</v>
      </c>
    </row>
    <row r="175" spans="1:9">
      <c r="A175" s="27" t="str">
        <f>IFERROR(VLOOKUP(B175,名称読みかえ!$A:$E,5,0),"該当無し")</f>
        <v>GE Creator 黒</v>
      </c>
      <c r="B175" s="341" t="s">
        <v>233</v>
      </c>
      <c r="D175" s="310">
        <v>60</v>
      </c>
      <c r="F175" s="27" t="str">
        <f>IFERROR(VLOOKUP(G175,名称読みかえ!$A:$E,5,0),"該当無し")</f>
        <v>渋ハル</v>
      </c>
      <c r="G175" s="341" t="s">
        <v>831</v>
      </c>
      <c r="I175" s="310">
        <v>0</v>
      </c>
    </row>
    <row r="176" spans="1:9">
      <c r="A176" s="27" t="str">
        <f>IFERROR(VLOOKUP(B176,名称読みかえ!$A:$E,5,0),"該当無し")</f>
        <v>GE Creator 白</v>
      </c>
      <c r="B176" s="341" t="s">
        <v>234</v>
      </c>
      <c r="D176" s="310">
        <v>14</v>
      </c>
      <c r="F176" s="27" t="str">
        <f>IFERROR(VLOOKUP(G176,名称読みかえ!$A:$E,5,0),"該当無し")</f>
        <v>EA</v>
      </c>
      <c r="G176" s="341" t="s">
        <v>268</v>
      </c>
      <c r="I176" s="310">
        <v>44</v>
      </c>
    </row>
    <row r="177" spans="1:9">
      <c r="A177" s="27" t="str">
        <f>IFERROR(VLOOKUP(B177,名称読みかえ!$A:$E,5,0),"該当無し")</f>
        <v>GEm ガンメタ</v>
      </c>
      <c r="B177" s="341" t="s">
        <v>235</v>
      </c>
      <c r="D177" s="310">
        <v>297</v>
      </c>
      <c r="F177" s="27" t="str">
        <f>IFERROR(VLOOKUP(G177,名称読みかえ!$A:$E,5,0),"該当無し")</f>
        <v>EA raytrek</v>
      </c>
      <c r="G177" s="341" t="s">
        <v>840</v>
      </c>
      <c r="I177" s="310">
        <v>0</v>
      </c>
    </row>
    <row r="178" spans="1:9">
      <c r="A178" s="27" t="str">
        <f>IFERROR(VLOOKUP(B178,名称読みかえ!$A:$E,5,0),"該当無し")</f>
        <v>GEm 白</v>
      </c>
      <c r="B178" s="341" t="s">
        <v>236</v>
      </c>
      <c r="D178" s="310">
        <v>27</v>
      </c>
      <c r="F178" s="27" t="str">
        <f>IFERROR(VLOOKUP(G178,名称読みかえ!$A:$E,5,0),"該当無し")</f>
        <v>EM</v>
      </c>
      <c r="G178" s="341" t="s">
        <v>270</v>
      </c>
      <c r="I178" s="310">
        <v>0</v>
      </c>
    </row>
    <row r="179" spans="1:9">
      <c r="A179" s="27" t="str">
        <f>IFERROR(VLOOKUP(B179,名称読みかえ!$A:$E,5,0),"該当無し")</f>
        <v>該当無し</v>
      </c>
      <c r="B179" s="341" t="s">
        <v>974</v>
      </c>
      <c r="D179" s="310">
        <v>378</v>
      </c>
      <c r="F179" s="27" t="str">
        <f>IFERROR(VLOOKUP(G179,名称読みかえ!$A:$E,5,0),"該当無し")</f>
        <v>EM raytrek</v>
      </c>
      <c r="G179" s="341" t="s">
        <v>435</v>
      </c>
      <c r="I179" s="310">
        <v>0</v>
      </c>
    </row>
    <row r="180" spans="1:9">
      <c r="A180" s="27" t="str">
        <f>IFERROR(VLOOKUP(B180,名称読みかえ!$A:$E,5,0),"該当無し")</f>
        <v>該当無し</v>
      </c>
      <c r="B180" s="341" t="s">
        <v>975</v>
      </c>
      <c r="D180" s="310">
        <v>206</v>
      </c>
      <c r="F180" s="27" t="str">
        <f>IFERROR(VLOOKUP(G180,名称読みかえ!$A:$E,5,0),"該当無し")</f>
        <v>CPS</v>
      </c>
      <c r="G180" s="341" t="s">
        <v>573</v>
      </c>
      <c r="I180" s="310">
        <v>114</v>
      </c>
    </row>
    <row r="181" spans="1:9">
      <c r="A181" s="27" t="str">
        <f>IFERROR(VLOOKUP(B181,名称読みかえ!$A:$E,5,0),"該当無し")</f>
        <v>SF 黒 通常</v>
      </c>
      <c r="B181" s="341" t="s">
        <v>976</v>
      </c>
      <c r="D181" s="310">
        <v>53</v>
      </c>
      <c r="F181" s="27" t="str">
        <f>IFERROR(VLOOKUP(G181,名称読みかえ!$A:$E,5,0),"該当無し")</f>
        <v>CPS raytrek</v>
      </c>
      <c r="G181" s="341" t="s">
        <v>841</v>
      </c>
      <c r="I181" s="310">
        <v>0</v>
      </c>
    </row>
    <row r="182" spans="1:9">
      <c r="A182" s="27" t="str">
        <f>IFERROR(VLOOKUP(B182,名称読みかえ!$A:$E,5,0),"該当無し")</f>
        <v>SF 黒 コラボ</v>
      </c>
      <c r="B182" s="341" t="s">
        <v>807</v>
      </c>
      <c r="D182" s="310">
        <v>325</v>
      </c>
      <c r="F182" s="27" t="str">
        <f>IFERROR(VLOOKUP(G182,名称読みかえ!$A:$E,5,0),"該当無し")</f>
        <v>X3-B</v>
      </c>
      <c r="G182" s="341" t="s">
        <v>839</v>
      </c>
      <c r="I182" s="310">
        <v>2</v>
      </c>
    </row>
    <row r="183" spans="1:9">
      <c r="A183" s="27" t="str">
        <f>IFERROR(VLOOKUP(B183,名称読みかえ!$A:$E,5,0),"該当無し")</f>
        <v>SF 白 通常</v>
      </c>
      <c r="B183" s="341" t="s">
        <v>977</v>
      </c>
      <c r="D183" s="310">
        <v>38</v>
      </c>
      <c r="F183" s="27" t="str">
        <f>IFERROR(VLOOKUP(G183,名称読みかえ!$A:$E,5,0),"該当無し")</f>
        <v>X3-W</v>
      </c>
      <c r="G183" s="341" t="s">
        <v>575</v>
      </c>
      <c r="I183" s="310">
        <v>2</v>
      </c>
    </row>
    <row r="184" spans="1:9">
      <c r="A184" s="27" t="str">
        <f>IFERROR(VLOOKUP(B184,名称読みかえ!$A:$E,5,0),"該当無し")</f>
        <v>SF 白 コラボ</v>
      </c>
      <c r="B184" s="341" t="s">
        <v>808</v>
      </c>
      <c r="D184" s="310">
        <v>168</v>
      </c>
      <c r="F184" s="27" t="str">
        <f>IFERROR(VLOOKUP(G184,名称読みかえ!$A:$E,5,0),"該当無し")</f>
        <v>4C</v>
      </c>
      <c r="G184" s="341" t="s">
        <v>483</v>
      </c>
      <c r="I184" s="310">
        <v>21</v>
      </c>
    </row>
    <row r="185" spans="1:9">
      <c r="A185" s="27" t="str">
        <f>IFERROR(VLOOKUP(B185,名称読みかえ!$A:$E,5,0),"該当無し")</f>
        <v>SFm 黒</v>
      </c>
      <c r="B185" s="341" t="s">
        <v>978</v>
      </c>
      <c r="D185" s="310">
        <v>47</v>
      </c>
      <c r="F185" s="27" t="str">
        <f>IFERROR(VLOOKUP(G185,名称読みかえ!$A:$E,5,0),"該当無し")</f>
        <v>4CM</v>
      </c>
      <c r="G185" s="341" t="s">
        <v>576</v>
      </c>
      <c r="I185" s="310">
        <v>5</v>
      </c>
    </row>
    <row r="186" spans="1:9">
      <c r="A186" s="27" t="str">
        <f>IFERROR(VLOOKUP(B186,名称読みかえ!$A:$E,5,0),"該当無し")</f>
        <v>SFm 白</v>
      </c>
      <c r="B186" s="341" t="s">
        <v>979</v>
      </c>
      <c r="D186" s="310">
        <v>0</v>
      </c>
      <c r="F186" s="27" t="str">
        <f>IFERROR(VLOOKUP(G186,名称読みかえ!$A:$E,5,0),"該当無し")</f>
        <v>SleepFreaks</v>
      </c>
      <c r="G186" s="341" t="s">
        <v>837</v>
      </c>
      <c r="I186" s="310">
        <v>0</v>
      </c>
    </row>
    <row r="187" spans="1:9">
      <c r="A187" s="27" t="str">
        <f>IFERROR(VLOOKUP(B187,名称読みかえ!$A:$E,5,0),"該当無し")</f>
        <v>SFm 黒 V2</v>
      </c>
      <c r="B187" s="341" t="s">
        <v>980</v>
      </c>
      <c r="D187" s="310">
        <v>1</v>
      </c>
      <c r="F187" s="27" t="str">
        <f>IFERROR(VLOOKUP(G187,名称読みかえ!$A:$E,5,0),"該当無し")</f>
        <v>LD</v>
      </c>
      <c r="G187" s="341" t="s">
        <v>835</v>
      </c>
      <c r="I187" s="310">
        <v>0</v>
      </c>
    </row>
    <row r="188" spans="1:9">
      <c r="A188" s="27" t="str">
        <f>IFERROR(VLOOKUP(B188,名称読みかえ!$A:$E,5,0),"該当無し")</f>
        <v>SFm 白 V2</v>
      </c>
      <c r="B188" s="341" t="s">
        <v>244</v>
      </c>
      <c r="D188" s="310">
        <v>58</v>
      </c>
      <c r="F188" s="27" t="str">
        <f>IFERROR(VLOOKUP(G188,名称読みかえ!$A:$E,5,0),"該当無し")</f>
        <v>BL672</v>
      </c>
      <c r="G188" s="341" t="s">
        <v>284</v>
      </c>
      <c r="I188" s="310">
        <v>0</v>
      </c>
    </row>
    <row r="189" spans="1:9">
      <c r="A189" s="27" t="str">
        <f>IFERROR(VLOOKUP(B189,名称読みかえ!$A:$E,5,0),"該当無し")</f>
        <v>SK-S V2</v>
      </c>
      <c r="B189" s="341" t="s">
        <v>563</v>
      </c>
      <c r="D189" s="310">
        <v>12</v>
      </c>
      <c r="F189" s="27" t="str">
        <f>IFERROR(VLOOKUP(G189,名称読みかえ!$A:$E,5,0),"該当無し")</f>
        <v>CK</v>
      </c>
      <c r="G189" s="341" t="s">
        <v>577</v>
      </c>
      <c r="I189" s="310">
        <v>22</v>
      </c>
    </row>
    <row r="190" spans="1:9">
      <c r="A190" s="27" t="str">
        <f>IFERROR(VLOOKUP(B190,名称読みかえ!$A:$E,5,0),"該当無し")</f>
        <v>SK-P V2</v>
      </c>
      <c r="B190" s="341" t="s">
        <v>249</v>
      </c>
      <c r="D190" s="310">
        <v>22</v>
      </c>
      <c r="F190" s="27" t="str">
        <f>IFERROR(VLOOKUP(G190,名称読みかえ!$A:$E,5,0),"該当無し")</f>
        <v>CK raytrek</v>
      </c>
      <c r="G190" s="341" t="s">
        <v>842</v>
      </c>
      <c r="I190" s="310">
        <v>0</v>
      </c>
    </row>
    <row r="191" spans="1:9">
      <c r="A191" s="27" t="str">
        <f>IFERROR(VLOOKUP(B191,名称読みかえ!$A:$E,5,0),"該当無し")</f>
        <v>SK-WH V2</v>
      </c>
      <c r="B191" s="341" t="s">
        <v>814</v>
      </c>
      <c r="D191" s="310">
        <v>0</v>
      </c>
      <c r="F191" s="27" t="str">
        <f>IFERROR(VLOOKUP(G191,名称読みかえ!$A:$E,5,0),"該当無し")</f>
        <v xml:space="preserve">GR One </v>
      </c>
      <c r="G191" s="341" t="s">
        <v>843</v>
      </c>
      <c r="I191" s="310">
        <v>0</v>
      </c>
    </row>
    <row r="192" spans="1:9">
      <c r="A192" s="27" t="str">
        <f>IFERROR(VLOOKUP(B192,名称読みかえ!$A:$E,5,0),"該当無し")</f>
        <v>SK-BK</v>
      </c>
      <c r="B192" s="341" t="s">
        <v>477</v>
      </c>
      <c r="D192" s="310">
        <v>0</v>
      </c>
      <c r="F192" s="27" t="str">
        <f>IFERROR(VLOOKUP(G192,名称読みかえ!$A:$E,5,0),"該当無し")</f>
        <v>該当無し</v>
      </c>
      <c r="G192" s="341" t="s">
        <v>963</v>
      </c>
      <c r="I192" s="310">
        <v>239</v>
      </c>
    </row>
    <row r="193" spans="1:9">
      <c r="A193" s="27" t="str">
        <f>IFERROR(VLOOKUP(B193,名称読みかえ!$A:$E,5,0),"該当無し")</f>
        <v>ぶいすぽ</v>
      </c>
      <c r="B193" s="341" t="s">
        <v>981</v>
      </c>
      <c r="D193" s="310">
        <v>0</v>
      </c>
      <c r="F193" s="27" t="str">
        <f>IFERROR(VLOOKUP(G193,名称読みかえ!$A:$E,5,0),"該当無し")</f>
        <v>該当無し</v>
      </c>
    </row>
    <row r="194" spans="1:9">
      <c r="A194" s="27" t="str">
        <f>IFERROR(VLOOKUP(B194,名称読みかえ!$A:$E,5,0),"該当無し")</f>
        <v>ぶいすぽ</v>
      </c>
      <c r="B194" s="341" t="s">
        <v>834</v>
      </c>
      <c r="D194" s="310">
        <v>2</v>
      </c>
      <c r="F194" s="27" t="str">
        <f>IFERROR(VLOOKUP(G194,名称読みかえ!$A:$E,5,0),"該当無し")</f>
        <v>MSI Z890</v>
      </c>
      <c r="G194" s="341" t="s">
        <v>982</v>
      </c>
      <c r="I194" s="310">
        <v>13</v>
      </c>
    </row>
    <row r="195" spans="1:9">
      <c r="A195" s="27" t="str">
        <f>IFERROR(VLOOKUP(B195,名称読みかえ!$A:$E,5,0),"該当無し")</f>
        <v>SK-BK V2</v>
      </c>
      <c r="B195" s="341" t="s">
        <v>815</v>
      </c>
      <c r="D195" s="310">
        <v>1</v>
      </c>
      <c r="F195" s="27" t="str">
        <f>IFERROR(VLOOKUP(G195,名称読みかえ!$A:$E,5,0),"該当無し")</f>
        <v>ASR Z890LiveMixer</v>
      </c>
      <c r="G195" s="341" t="s">
        <v>983</v>
      </c>
      <c r="I195" s="310">
        <v>0</v>
      </c>
    </row>
    <row r="196" spans="1:9">
      <c r="A196" s="27" t="str">
        <f>IFERROR(VLOOKUP(B196,名称読みかえ!$A:$E,5,0),"該当無し")</f>
        <v>SKM-S V2</v>
      </c>
      <c r="B196" s="341" t="s">
        <v>478</v>
      </c>
      <c r="D196" s="310">
        <v>1</v>
      </c>
      <c r="F196" s="27" t="str">
        <f>IFERROR(VLOOKUP(G196,名称読みかえ!$A:$E,5,0),"該当無し")</f>
        <v>ASUS Z890ProArt</v>
      </c>
      <c r="G196" s="341" t="s">
        <v>539</v>
      </c>
      <c r="I196" s="310">
        <v>17</v>
      </c>
    </row>
    <row r="197" spans="1:9">
      <c r="A197" s="27" t="str">
        <f>IFERROR(VLOOKUP(B197,名称読みかえ!$A:$E,5,0),"該当無し")</f>
        <v>SKM-P</v>
      </c>
      <c r="B197" s="341" t="s">
        <v>258</v>
      </c>
      <c r="D197" s="310">
        <v>0</v>
      </c>
      <c r="F197" s="27" t="str">
        <f>IFERROR(VLOOKUP(G197,名称読みかえ!$A:$E,5,0),"該当無し")</f>
        <v>B860M LiveMixer</v>
      </c>
      <c r="G197" s="341" t="s">
        <v>984</v>
      </c>
      <c r="I197" s="310">
        <v>5</v>
      </c>
    </row>
    <row r="198" spans="1:9">
      <c r="A198" s="27" t="str">
        <f>IFERROR(VLOOKUP(B198,名称読みかえ!$A:$E,5,0),"該当無し")</f>
        <v>SKM-WH V2</v>
      </c>
      <c r="B198" s="341" t="s">
        <v>570</v>
      </c>
      <c r="D198" s="310">
        <v>0</v>
      </c>
      <c r="F198" s="27" t="str">
        <f>IFERROR(VLOOKUP(G198,名称読みかえ!$A:$E,5,0),"該当無し")</f>
        <v>ASR B860</v>
      </c>
      <c r="G198" s="341" t="s">
        <v>850</v>
      </c>
      <c r="I198" s="310">
        <v>27</v>
      </c>
    </row>
    <row r="199" spans="1:9">
      <c r="A199" s="27" t="str">
        <f>IFERROR(VLOOKUP(B199,名称読みかえ!$A:$E,5,0),"該当無し")</f>
        <v>該当無し</v>
      </c>
      <c r="B199" s="341" t="s">
        <v>571</v>
      </c>
      <c r="D199" s="310">
        <v>0</v>
      </c>
      <c r="F199" s="27" t="str">
        <f>IFERROR(VLOOKUP(G199,名称読みかえ!$A:$E,5,0),"該当無し")</f>
        <v>ASUS B860M</v>
      </c>
      <c r="G199" s="341" t="s">
        <v>542</v>
      </c>
      <c r="I199" s="310">
        <v>81</v>
      </c>
    </row>
    <row r="200" spans="1:9">
      <c r="A200" s="27" t="str">
        <f>IFERROR(VLOOKUP(B200,名称読みかえ!$A:$E,5,0),"該当無し")</f>
        <v>EX</v>
      </c>
      <c r="B200" s="341" t="s">
        <v>985</v>
      </c>
      <c r="D200" s="310">
        <v>7</v>
      </c>
      <c r="F200" s="27" t="str">
        <f>IFERROR(VLOOKUP(G200,名称読みかえ!$A:$E,5,0),"該当無し")</f>
        <v>ASR Z790LiveMixer</v>
      </c>
      <c r="G200" s="341" t="s">
        <v>866</v>
      </c>
      <c r="I200" s="310">
        <v>0</v>
      </c>
    </row>
    <row r="201" spans="1:9">
      <c r="A201" s="27" t="str">
        <f>IFERROR(VLOOKUP(B201,名称読みかえ!$A:$E,5,0),"該当無し")</f>
        <v>CR</v>
      </c>
      <c r="B201" s="341" t="s">
        <v>263</v>
      </c>
      <c r="D201" s="310">
        <v>0</v>
      </c>
      <c r="F201" s="27" t="str">
        <f>IFERROR(VLOOKUP(G201,名称読みかえ!$A:$E,5,0),"該当無し")</f>
        <v>ASUS Z790</v>
      </c>
      <c r="G201" s="341" t="s">
        <v>986</v>
      </c>
      <c r="I201" s="310">
        <v>0</v>
      </c>
    </row>
    <row r="202" spans="1:9">
      <c r="A202" s="27" t="str">
        <f>IFERROR(VLOOKUP(B202,名称読みかえ!$A:$E,5,0),"該当無し")</f>
        <v>CR(638)</v>
      </c>
      <c r="B202" s="341" t="s">
        <v>987</v>
      </c>
      <c r="D202" s="310">
        <v>17</v>
      </c>
      <c r="F202" s="27" t="str">
        <f>IFERROR(VLOOKUP(G202,名称読みかえ!$A:$E,5,0),"該当無し")</f>
        <v>ASUS Z790ProArt</v>
      </c>
      <c r="G202" s="341" t="s">
        <v>988</v>
      </c>
      <c r="I202" s="310">
        <v>0</v>
      </c>
    </row>
    <row r="203" spans="1:9">
      <c r="A203" s="27" t="str">
        <f>IFERROR(VLOOKUP(B203,名称読みかえ!$A:$E,5,0),"該当無し")</f>
        <v>渋ハル</v>
      </c>
      <c r="B203" s="341" t="s">
        <v>831</v>
      </c>
      <c r="D203" s="310">
        <v>0</v>
      </c>
      <c r="F203" s="27" t="str">
        <f>IFERROR(VLOOKUP(G203,名称読みかえ!$A:$E,5,0),"該当無し")</f>
        <v>ASUS H770</v>
      </c>
      <c r="G203" s="341" t="s">
        <v>874</v>
      </c>
      <c r="I203" s="310">
        <v>0</v>
      </c>
    </row>
    <row r="204" spans="1:9">
      <c r="A204" s="27" t="str">
        <f>IFERROR(VLOOKUP(B204,名称読みかえ!$A:$E,5,0),"該当無し")</f>
        <v>該当無し</v>
      </c>
      <c r="B204" s="341" t="s">
        <v>989</v>
      </c>
      <c r="D204" s="310">
        <v>0</v>
      </c>
      <c r="F204" s="27" t="str">
        <f>IFERROR(VLOOKUP(G204,名称読みかえ!$A:$E,5,0),"該当無し")</f>
        <v>ASR B760TW D5</v>
      </c>
      <c r="G204" s="341" t="s">
        <v>990</v>
      </c>
      <c r="I204" s="310">
        <v>1</v>
      </c>
    </row>
    <row r="205" spans="1:9">
      <c r="A205" s="27" t="str">
        <f>IFERROR(VLOOKUP(B205,名称読みかえ!$A:$E,5,0),"該当無し")</f>
        <v>該当無し</v>
      </c>
      <c r="B205" s="341" t="s">
        <v>991</v>
      </c>
      <c r="D205" s="310">
        <v>0</v>
      </c>
      <c r="F205" s="27" t="str">
        <f>IFERROR(VLOOKUP(G205,名称読みかえ!$A:$E,5,0),"該当無し")</f>
        <v>ASR B760TW</v>
      </c>
      <c r="G205" s="341" t="s">
        <v>876</v>
      </c>
      <c r="I205" s="310">
        <v>0</v>
      </c>
    </row>
    <row r="206" spans="1:9">
      <c r="A206" s="27" t="str">
        <f>IFERROR(VLOOKUP(B206,名称読みかえ!$A:$E,5,0),"該当無し")</f>
        <v>X3-B</v>
      </c>
      <c r="B206" s="341" t="s">
        <v>839</v>
      </c>
      <c r="D206" s="310">
        <v>108</v>
      </c>
      <c r="F206" s="27" t="str">
        <f>IFERROR(VLOOKUP(G206,名称読みかえ!$A:$E,5,0),"該当無し")</f>
        <v>ASUS B760M D5</v>
      </c>
      <c r="G206" s="341" t="s">
        <v>992</v>
      </c>
      <c r="I206" s="310">
        <v>0</v>
      </c>
    </row>
    <row r="207" spans="1:9">
      <c r="A207" s="27" t="str">
        <f>IFERROR(VLOOKUP(B207,名称読みかえ!$A:$E,5,0),"該当無し")</f>
        <v>X3-W</v>
      </c>
      <c r="B207" s="341" t="s">
        <v>575</v>
      </c>
      <c r="D207" s="310">
        <v>867</v>
      </c>
      <c r="F207" s="27" t="str">
        <f>IFERROR(VLOOKUP(G207,名称読みかえ!$A:$E,5,0),"該当無し")</f>
        <v>ASR B760M D5</v>
      </c>
      <c r="G207" s="341" t="s">
        <v>469</v>
      </c>
      <c r="I207" s="310">
        <v>0</v>
      </c>
    </row>
    <row r="208" spans="1:9">
      <c r="A208" s="27" t="str">
        <f>IFERROR(VLOOKUP(B208,名称読みかえ!$A:$E,5,0),"該当無し")</f>
        <v>EA</v>
      </c>
      <c r="B208" s="341" t="s">
        <v>268</v>
      </c>
      <c r="D208" s="310">
        <v>160</v>
      </c>
      <c r="F208" s="27" t="str">
        <f>IFERROR(VLOOKUP(G208,名称読みかえ!$A:$E,5,0),"該当無し")</f>
        <v>ASUS B760M D4</v>
      </c>
      <c r="G208" s="341" t="s">
        <v>885</v>
      </c>
      <c r="I208" s="310">
        <v>37</v>
      </c>
    </row>
    <row r="209" spans="1:9">
      <c r="A209" s="27" t="str">
        <f>IFERROR(VLOOKUP(B209,名称読みかえ!$A:$E,5,0),"該当無し")</f>
        <v>EA raytrek</v>
      </c>
      <c r="B209" s="341" t="s">
        <v>840</v>
      </c>
      <c r="D209" s="310">
        <v>0</v>
      </c>
      <c r="F209" s="27" t="str">
        <f>IFERROR(VLOOKUP(G209,名称読みかえ!$A:$E,5,0),"該当無し")</f>
        <v>H670</v>
      </c>
      <c r="G209" s="341" t="s">
        <v>903</v>
      </c>
      <c r="I209" s="310">
        <v>0</v>
      </c>
    </row>
    <row r="210" spans="1:9">
      <c r="A210" s="27" t="str">
        <f>IFERROR(VLOOKUP(B210,名称読みかえ!$A:$E,5,0),"該当無し")</f>
        <v>EM</v>
      </c>
      <c r="B210" s="341" t="s">
        <v>270</v>
      </c>
      <c r="D210" s="310">
        <v>0</v>
      </c>
      <c r="F210" s="27" t="str">
        <f>IFERROR(VLOOKUP(G210,名称読みかえ!$A:$E,5,0),"該当無し")</f>
        <v>B660</v>
      </c>
      <c r="G210" s="341" t="s">
        <v>905</v>
      </c>
      <c r="I210" s="310">
        <v>0</v>
      </c>
    </row>
    <row r="211" spans="1:9">
      <c r="A211" s="27" t="str">
        <f>IFERROR(VLOOKUP(B211,名称読みかえ!$A:$E,5,0),"該当無し")</f>
        <v>EM raytrek</v>
      </c>
      <c r="B211" s="341" t="s">
        <v>435</v>
      </c>
      <c r="D211" s="310">
        <v>0</v>
      </c>
      <c r="F211" s="27" t="str">
        <f>IFERROR(VLOOKUP(G211,名称読みかえ!$A:$E,5,0),"該当無し")</f>
        <v>MSI H610 D5</v>
      </c>
      <c r="G211" s="341" t="s">
        <v>210</v>
      </c>
      <c r="I211" s="310">
        <v>0</v>
      </c>
    </row>
    <row r="212" spans="1:9">
      <c r="A212" s="27" t="str">
        <f>IFERROR(VLOOKUP(B212,名称読みかえ!$A:$E,5,0),"該当無し")</f>
        <v>CPS</v>
      </c>
      <c r="B212" s="341" t="s">
        <v>573</v>
      </c>
      <c r="D212" s="310">
        <v>510</v>
      </c>
      <c r="F212" s="27" t="str">
        <f>IFERROR(VLOOKUP(G212,名称読みかえ!$A:$E,5,0),"該当無し")</f>
        <v>該当無し</v>
      </c>
      <c r="G212" s="341" t="s">
        <v>993</v>
      </c>
      <c r="I212" s="310">
        <v>0</v>
      </c>
    </row>
    <row r="213" spans="1:9">
      <c r="A213" s="27" t="str">
        <f>IFERROR(VLOOKUP(B213,名称読みかえ!$A:$E,5,0),"該当無し")</f>
        <v>CPS raytrek</v>
      </c>
      <c r="B213" s="341" t="s">
        <v>841</v>
      </c>
      <c r="D213" s="310">
        <v>0</v>
      </c>
      <c r="F213" s="27" t="str">
        <f>IFERROR(VLOOKUP(G213,名称読みかえ!$A:$E,5,0),"該当無し")</f>
        <v>MSI H610</v>
      </c>
      <c r="G213" s="341" t="s">
        <v>994</v>
      </c>
      <c r="I213" s="310">
        <v>0</v>
      </c>
    </row>
    <row r="214" spans="1:9">
      <c r="A214" s="27" t="str">
        <f>IFERROR(VLOOKUP(B214,名称読みかえ!$A:$E,5,0),"該当無し")</f>
        <v>4C</v>
      </c>
      <c r="B214" s="341" t="s">
        <v>483</v>
      </c>
      <c r="D214" s="310">
        <v>30</v>
      </c>
      <c r="F214" s="27" t="str">
        <f>IFERROR(VLOOKUP(G214,名称読みかえ!$A:$E,5,0),"該当無し")</f>
        <v>X870EProArt</v>
      </c>
      <c r="G214" s="341" t="s">
        <v>547</v>
      </c>
      <c r="I214" s="310">
        <v>0</v>
      </c>
    </row>
    <row r="215" spans="1:9">
      <c r="A215" s="27" t="str">
        <f>IFERROR(VLOOKUP(B215,名称読みかえ!$A:$E,5,0),"該当無し")</f>
        <v>4CM</v>
      </c>
      <c r="B215" s="341" t="s">
        <v>576</v>
      </c>
      <c r="D215" s="310">
        <v>7</v>
      </c>
      <c r="F215" s="27" t="str">
        <f>IFERROR(VLOOKUP(G215,名称読みかえ!$A:$E,5,0),"該当無し")</f>
        <v>ASR X870E</v>
      </c>
      <c r="G215" s="341" t="s">
        <v>548</v>
      </c>
      <c r="I215" s="310">
        <v>4</v>
      </c>
    </row>
    <row r="216" spans="1:9">
      <c r="A216" s="27" t="str">
        <f>IFERROR(VLOOKUP(B216,名称読みかえ!$A:$E,5,0),"該当無し")</f>
        <v>SleepFreaks</v>
      </c>
      <c r="B216" s="341" t="s">
        <v>837</v>
      </c>
      <c r="D216" s="310">
        <v>0</v>
      </c>
      <c r="F216" s="27" t="str">
        <f>IFERROR(VLOOKUP(G216,名称読みかえ!$A:$E,5,0),"該当無し")</f>
        <v>ASR X670E</v>
      </c>
      <c r="G216" s="341" t="s">
        <v>910</v>
      </c>
      <c r="I216" s="310">
        <v>0</v>
      </c>
    </row>
    <row r="217" spans="1:9">
      <c r="A217" s="27" t="str">
        <f>IFERROR(VLOOKUP(B217,名称読みかえ!$A:$E,5,0),"該当無し")</f>
        <v>LD</v>
      </c>
      <c r="B217" s="341" t="s">
        <v>835</v>
      </c>
      <c r="D217" s="310">
        <v>0</v>
      </c>
      <c r="F217" s="27" t="str">
        <f>IFERROR(VLOOKUP(G217,名称読みかえ!$A:$E,5,0),"該当無し")</f>
        <v>X570</v>
      </c>
      <c r="G217" s="341" t="s">
        <v>920</v>
      </c>
      <c r="I217" s="310">
        <v>0</v>
      </c>
    </row>
    <row r="218" spans="1:9">
      <c r="A218" s="27" t="str">
        <f>IFERROR(VLOOKUP(B218,名称読みかえ!$A:$E,5,0),"該当無し")</f>
        <v>BL672</v>
      </c>
      <c r="B218" s="341" t="s">
        <v>284</v>
      </c>
      <c r="D218" s="310">
        <v>0</v>
      </c>
      <c r="F218" s="27" t="str">
        <f>IFERROR(VLOOKUP(G218,名称読みかえ!$A:$E,5,0),"該当無し")</f>
        <v>ASR B850</v>
      </c>
      <c r="G218" s="341" t="s">
        <v>995</v>
      </c>
      <c r="I218" s="310">
        <v>1</v>
      </c>
    </row>
    <row r="219" spans="1:9">
      <c r="A219" s="27" t="str">
        <f>IFERROR(VLOOKUP(B219,名称読みかえ!$A:$E,5,0),"該当無し")</f>
        <v>CK raytrek</v>
      </c>
      <c r="B219" s="341" t="s">
        <v>842</v>
      </c>
      <c r="D219" s="310">
        <v>0</v>
      </c>
      <c r="F219" s="27" t="str">
        <f>IFERROR(VLOOKUP(G219,名称読みかえ!$A:$E,5,0),"該当無し")</f>
        <v>ASR B850 WH</v>
      </c>
      <c r="G219" s="341" t="s">
        <v>996</v>
      </c>
      <c r="I219" s="310">
        <v>0</v>
      </c>
    </row>
    <row r="220" spans="1:9">
      <c r="A220" s="27" t="str">
        <f>IFERROR(VLOOKUP(B220,名称読みかえ!$A:$E,5,0),"該当無し")</f>
        <v>CK</v>
      </c>
      <c r="B220" s="341" t="s">
        <v>577</v>
      </c>
      <c r="D220" s="310">
        <v>582</v>
      </c>
      <c r="F220" s="27" t="str">
        <f>IFERROR(VLOOKUP(G220,名称読みかえ!$A:$E,5,0),"該当無し")</f>
        <v>ASR B650</v>
      </c>
      <c r="G220" s="341" t="s">
        <v>911</v>
      </c>
      <c r="I220" s="310">
        <v>0</v>
      </c>
    </row>
    <row r="221" spans="1:9">
      <c r="A221" s="27" t="str">
        <f>IFERROR(VLOOKUP(B221,名称読みかえ!$A:$E,5,0),"該当無し")</f>
        <v xml:space="preserve">GR One </v>
      </c>
      <c r="B221" s="341" t="s">
        <v>843</v>
      </c>
      <c r="D221" s="310">
        <v>0</v>
      </c>
      <c r="F221" s="27" t="str">
        <f>IFERROR(VLOOKUP(G221,名称読みかえ!$A:$E,5,0),"該当無し")</f>
        <v>ASR B550M</v>
      </c>
      <c r="G221" s="341" t="s">
        <v>554</v>
      </c>
      <c r="I221" s="310">
        <v>0</v>
      </c>
    </row>
    <row r="222" spans="1:9">
      <c r="A222" s="27" t="str">
        <f>IFERROR(VLOOKUP(B222,名称読みかえ!$A:$E,5,0),"該当無し")</f>
        <v>SK-S V2_Wside</v>
      </c>
      <c r="B222" s="341" t="s">
        <v>811</v>
      </c>
      <c r="D222" s="310">
        <v>0</v>
      </c>
      <c r="F222" s="27" t="str">
        <f>IFERROR(VLOOKUP(G222,名称読みかえ!$A:$E,5,0),"該当無し")</f>
        <v>ASR B550</v>
      </c>
      <c r="G222" s="341" t="s">
        <v>921</v>
      </c>
      <c r="I222" s="310">
        <v>0</v>
      </c>
    </row>
    <row r="223" spans="1:9">
      <c r="A223" s="27" t="str">
        <f>IFERROR(VLOOKUP(B223,名称読みかえ!$A:$E,5,0),"該当無し")</f>
        <v>SKM-S V2_Wside</v>
      </c>
      <c r="B223" s="341" t="s">
        <v>819</v>
      </c>
      <c r="D223" s="310">
        <v>0</v>
      </c>
      <c r="F223" s="27" t="str">
        <f>IFERROR(VLOOKUP(G223,名称読みかえ!$A:$E,5,0),"該当無し")</f>
        <v>ASR A620AM</v>
      </c>
      <c r="G223" s="341" t="s">
        <v>555</v>
      </c>
      <c r="I223" s="310">
        <v>1</v>
      </c>
    </row>
    <row r="224" spans="1:9">
      <c r="A224" s="27" t="str">
        <f>IFERROR(VLOOKUP(B224,名称読みかえ!$A:$E,5,0),"該当無し")</f>
        <v>該当無し</v>
      </c>
      <c r="B224" s="341" t="s">
        <v>963</v>
      </c>
      <c r="D224" s="310">
        <v>4686</v>
      </c>
      <c r="F224" s="27" t="str">
        <f>IFERROR(VLOOKUP(G224,名称読みかえ!$A:$E,5,0),"該当無し")</f>
        <v>ASR A620M</v>
      </c>
      <c r="G224" s="341" t="s">
        <v>917</v>
      </c>
      <c r="I224" s="310">
        <v>0</v>
      </c>
    </row>
    <row r="225" spans="1:9">
      <c r="A225" s="27" t="str">
        <f>IFERROR(VLOOKUP(B225,名称読みかえ!$A:$E,5,0),"該当無し")</f>
        <v>該当無し</v>
      </c>
      <c r="F225" s="27" t="str">
        <f>IFERROR(VLOOKUP(G225,名称読みかえ!$A:$E,5,0),"該当無し")</f>
        <v>ASR A520</v>
      </c>
      <c r="G225" s="341" t="s">
        <v>556</v>
      </c>
      <c r="I225" s="310">
        <v>20</v>
      </c>
    </row>
    <row r="226" spans="1:9">
      <c r="A226" s="27" t="str">
        <f>IFERROR(VLOOKUP(B226,名称読みかえ!$A:$E,5,0),"該当無し")</f>
        <v>該当無し</v>
      </c>
      <c r="F226" s="27" t="str">
        <f>IFERROR(VLOOKUP(G226,名称読みかえ!$A:$E,5,0),"該当無し")</f>
        <v>X299</v>
      </c>
      <c r="G226" s="341" t="s">
        <v>923</v>
      </c>
      <c r="I226" s="310">
        <v>0</v>
      </c>
    </row>
    <row r="227" spans="1:9">
      <c r="A227" s="27" t="str">
        <f>IFERROR(VLOOKUP(B227,名称読みかえ!$A:$E,5,0),"該当無し")</f>
        <v>MSI Z890</v>
      </c>
      <c r="B227" s="341" t="s">
        <v>982</v>
      </c>
      <c r="D227" s="310">
        <v>98</v>
      </c>
      <c r="F227" s="27" t="str">
        <f>IFERROR(VLOOKUP(G227,名称読みかえ!$A:$E,5,0),"該当無し")</f>
        <v>該当無し</v>
      </c>
      <c r="G227" s="341" t="s">
        <v>963</v>
      </c>
      <c r="I227" s="310">
        <v>177</v>
      </c>
    </row>
    <row r="228" spans="1:9">
      <c r="A228" s="27" t="str">
        <f>IFERROR(VLOOKUP(B228,名称読みかえ!$A:$E,5,0),"該当無し")</f>
        <v>ASR Z890LiveMixer</v>
      </c>
      <c r="B228" s="341" t="s">
        <v>983</v>
      </c>
      <c r="D228" s="310">
        <v>1</v>
      </c>
      <c r="F228" s="27" t="str">
        <f>IFERROR(VLOOKUP(G228,名称読みかえ!$A:$E,5,0),"該当無し")</f>
        <v>該当無し</v>
      </c>
    </row>
    <row r="229" spans="1:9">
      <c r="A229" s="27" t="str">
        <f>IFERROR(VLOOKUP(B229,名称読みかえ!$A:$E,5,0),"該当無し")</f>
        <v>ASUS Z890ProArt</v>
      </c>
      <c r="B229" s="341" t="s">
        <v>539</v>
      </c>
      <c r="D229" s="310">
        <v>30</v>
      </c>
      <c r="F229" s="27" t="str">
        <f>IFERROR(VLOOKUP(G229,名称読みかえ!$A:$E,5,0),"該当無し")</f>
        <v>該当無し</v>
      </c>
      <c r="G229" s="341" t="s">
        <v>997</v>
      </c>
      <c r="I229" s="310">
        <v>0</v>
      </c>
    </row>
    <row r="230" spans="1:9">
      <c r="A230" s="27" t="str">
        <f>IFERROR(VLOOKUP(B230,名称読みかえ!$A:$E,5,0),"該当無し")</f>
        <v>Z890M</v>
      </c>
      <c r="B230" s="341" t="s">
        <v>847</v>
      </c>
      <c r="D230" s="310">
        <v>6</v>
      </c>
      <c r="F230" s="27" t="str">
        <f>IFERROR(VLOOKUP(G230,名称読みかえ!$A:$E,5,0),"該当無し")</f>
        <v>該当無し</v>
      </c>
      <c r="G230" s="341" t="s">
        <v>998</v>
      </c>
      <c r="I230" s="310">
        <v>0</v>
      </c>
    </row>
    <row r="231" spans="1:9">
      <c r="A231" s="27" t="str">
        <f>IFERROR(VLOOKUP(B231,名称読みかえ!$A:$E,5,0),"該当無し")</f>
        <v>ASR B860</v>
      </c>
      <c r="B231" s="341" t="s">
        <v>850</v>
      </c>
      <c r="D231" s="310">
        <v>644</v>
      </c>
      <c r="F231" s="27" t="str">
        <f>IFERROR(VLOOKUP(G231,名称読みかえ!$A:$E,5,0),"該当無し")</f>
        <v>該当無し</v>
      </c>
      <c r="G231" s="341" t="s">
        <v>999</v>
      </c>
      <c r="I231" s="310">
        <v>0</v>
      </c>
    </row>
    <row r="232" spans="1:9">
      <c r="A232" s="27" t="str">
        <f>IFERROR(VLOOKUP(B232,名称読みかえ!$A:$E,5,0),"該当無し")</f>
        <v>ASR B860 BK</v>
      </c>
      <c r="B232" s="341" t="s">
        <v>1000</v>
      </c>
      <c r="D232" s="310">
        <v>0</v>
      </c>
      <c r="F232" s="27" t="str">
        <f>IFERROR(VLOOKUP(G232,名称読みかえ!$A:$E,5,0),"該当無し")</f>
        <v>該当無し</v>
      </c>
      <c r="G232" s="341" t="s">
        <v>1001</v>
      </c>
      <c r="I232" s="310">
        <v>0</v>
      </c>
    </row>
    <row r="233" spans="1:9">
      <c r="A233" s="27" t="str">
        <f>IFERROR(VLOOKUP(B233,名称読みかえ!$A:$E,5,0),"該当無し")</f>
        <v>ASR B860 WH</v>
      </c>
      <c r="B233" s="341" t="s">
        <v>1002</v>
      </c>
      <c r="D233" s="310">
        <v>2</v>
      </c>
      <c r="F233" s="27" t="str">
        <f>IFERROR(VLOOKUP(G233,名称読みかえ!$A:$E,5,0),"該当無し")</f>
        <v>該当無し</v>
      </c>
      <c r="G233" s="341" t="s">
        <v>1003</v>
      </c>
      <c r="I233" s="310">
        <v>0</v>
      </c>
    </row>
    <row r="234" spans="1:9">
      <c r="A234" s="27" t="str">
        <f>IFERROR(VLOOKUP(B234,名称読みかえ!$A:$E,5,0),"該当無し")</f>
        <v>ASUS B860M</v>
      </c>
      <c r="B234" s="341" t="s">
        <v>542</v>
      </c>
      <c r="D234" s="310">
        <v>626</v>
      </c>
      <c r="F234" s="27" t="str">
        <f>IFERROR(VLOOKUP(G234,名称読みかえ!$A:$E,5,0),"該当無し")</f>
        <v>該当無し</v>
      </c>
      <c r="G234" s="341" t="s">
        <v>1004</v>
      </c>
      <c r="I234" s="310">
        <v>0</v>
      </c>
    </row>
    <row r="235" spans="1:9">
      <c r="A235" s="27" t="str">
        <f>IFERROR(VLOOKUP(B235,名称読みかえ!$A:$E,5,0),"該当無し")</f>
        <v>B860M LiveMixer</v>
      </c>
      <c r="B235" s="341" t="s">
        <v>984</v>
      </c>
      <c r="D235" s="310">
        <v>7</v>
      </c>
      <c r="F235" s="27" t="str">
        <f>IFERROR(VLOOKUP(G235,名称読みかえ!$A:$E,5,0),"該当無し")</f>
        <v>該当無し</v>
      </c>
      <c r="G235" s="341" t="s">
        <v>1005</v>
      </c>
      <c r="I235" s="310">
        <v>0</v>
      </c>
    </row>
    <row r="236" spans="1:9">
      <c r="A236" s="27" t="str">
        <f>IFERROR(VLOOKUP(B236,名称読みかえ!$A:$E,5,0),"該当無し")</f>
        <v>H810M</v>
      </c>
      <c r="B236" s="341" t="s">
        <v>203</v>
      </c>
      <c r="D236" s="310">
        <v>222</v>
      </c>
      <c r="F236" s="27" t="str">
        <f>IFERROR(VLOOKUP(G236,名称読みかえ!$A:$E,5,0),"該当無し")</f>
        <v>該当無し</v>
      </c>
      <c r="G236" s="341" t="s">
        <v>1006</v>
      </c>
      <c r="I236" s="310">
        <v>0</v>
      </c>
    </row>
    <row r="237" spans="1:9">
      <c r="A237" s="27" t="str">
        <f>IFERROR(VLOOKUP(B237,名称読みかえ!$A:$E,5,0),"該当無し")</f>
        <v>ASUS Z790</v>
      </c>
      <c r="B237" s="341" t="s">
        <v>986</v>
      </c>
      <c r="D237" s="310">
        <v>0</v>
      </c>
      <c r="F237" s="27" t="str">
        <f>IFERROR(VLOOKUP(G237,名称読みかえ!$A:$E,5,0),"該当無し")</f>
        <v>該当無し</v>
      </c>
      <c r="G237" s="341" t="s">
        <v>1007</v>
      </c>
      <c r="I237" s="310">
        <v>0</v>
      </c>
    </row>
    <row r="238" spans="1:9">
      <c r="A238" s="27" t="str">
        <f>IFERROR(VLOOKUP(B238,名称読みかえ!$A:$E,5,0),"該当無し")</f>
        <v>ASUS Z790ProArt</v>
      </c>
      <c r="B238" s="341" t="s">
        <v>988</v>
      </c>
      <c r="D238" s="310">
        <v>0</v>
      </c>
      <c r="F238" s="27" t="str">
        <f>IFERROR(VLOOKUP(G238,名称読みかえ!$A:$E,5,0),"該当無し")</f>
        <v>該当無し</v>
      </c>
      <c r="G238" s="341" t="s">
        <v>1008</v>
      </c>
      <c r="I238" s="310">
        <v>0</v>
      </c>
    </row>
    <row r="239" spans="1:9">
      <c r="A239" s="27" t="str">
        <f>IFERROR(VLOOKUP(B239,名称読みかえ!$A:$E,5,0),"該当無し")</f>
        <v>ASR Z790LiveMixer</v>
      </c>
      <c r="B239" s="341" t="s">
        <v>866</v>
      </c>
      <c r="D239" s="310">
        <v>0</v>
      </c>
      <c r="F239" s="27" t="str">
        <f>IFERROR(VLOOKUP(G239,名称読みかえ!$A:$E,5,0),"該当無し")</f>
        <v>該当無し</v>
      </c>
      <c r="G239" s="341" t="s">
        <v>1009</v>
      </c>
      <c r="I239" s="310">
        <v>0</v>
      </c>
    </row>
    <row r="240" spans="1:9">
      <c r="A240" s="27" t="str">
        <f>IFERROR(VLOOKUP(B240,名称読みかえ!$A:$E,5,0),"該当無し")</f>
        <v>ASUS H770</v>
      </c>
      <c r="B240" s="341" t="s">
        <v>874</v>
      </c>
      <c r="D240" s="310">
        <v>0</v>
      </c>
      <c r="F240" s="27" t="str">
        <f>IFERROR(VLOOKUP(G240,名称読みかえ!$A:$E,5,0),"該当無し")</f>
        <v>該当無し</v>
      </c>
    </row>
    <row r="241" spans="1:9">
      <c r="A241" s="27" t="str">
        <f>IFERROR(VLOOKUP(B241,名称読みかえ!$A:$E,5,0),"該当無し")</f>
        <v>ASR B760TW</v>
      </c>
      <c r="B241" s="341" t="s">
        <v>876</v>
      </c>
      <c r="D241" s="310">
        <v>0</v>
      </c>
      <c r="F241" s="27" t="str">
        <f>IFERROR(VLOOKUP(G241,名称読みかえ!$A:$E,5,0),"該当無し")</f>
        <v>該当無し</v>
      </c>
      <c r="G241" s="341" t="s">
        <v>1010</v>
      </c>
      <c r="I241" s="310">
        <v>0</v>
      </c>
    </row>
    <row r="242" spans="1:9">
      <c r="A242" s="27" t="str">
        <f>IFERROR(VLOOKUP(B242,名称読みかえ!$A:$E,5,0),"該当無し")</f>
        <v>ASR B760TW D5</v>
      </c>
      <c r="B242" s="341" t="s">
        <v>990</v>
      </c>
      <c r="D242" s="310">
        <v>43</v>
      </c>
      <c r="F242" s="27" t="str">
        <f>IFERROR(VLOOKUP(G242,名称読みかえ!$A:$E,5,0),"該当無し")</f>
        <v>該当無し</v>
      </c>
      <c r="G242" s="341" t="s">
        <v>1011</v>
      </c>
      <c r="I242" s="310">
        <v>0</v>
      </c>
    </row>
    <row r="243" spans="1:9">
      <c r="A243" s="27" t="str">
        <f>IFERROR(VLOOKUP(B243,名称読みかえ!$A:$E,5,0),"該当無し")</f>
        <v>ASUS B760M D4</v>
      </c>
      <c r="B243" s="341" t="s">
        <v>885</v>
      </c>
      <c r="D243" s="310">
        <v>178</v>
      </c>
      <c r="F243" s="27" t="str">
        <f>IFERROR(VLOOKUP(G243,名称読みかえ!$A:$E,5,0),"該当無し")</f>
        <v>該当無し</v>
      </c>
      <c r="G243" s="341" t="s">
        <v>1012</v>
      </c>
      <c r="I243" s="310">
        <v>0</v>
      </c>
    </row>
    <row r="244" spans="1:9">
      <c r="A244" s="27" t="str">
        <f>IFERROR(VLOOKUP(B244,名称読みかえ!$A:$E,5,0),"該当無し")</f>
        <v>ASUS B760M D5</v>
      </c>
      <c r="B244" s="341" t="s">
        <v>992</v>
      </c>
      <c r="D244" s="310">
        <v>0</v>
      </c>
      <c r="F244" s="27" t="str">
        <f>IFERROR(VLOOKUP(G244,名称読みかえ!$A:$E,5,0),"該当無し")</f>
        <v>該当無し</v>
      </c>
      <c r="G244" s="341" t="s">
        <v>1013</v>
      </c>
      <c r="I244" s="310">
        <v>0</v>
      </c>
    </row>
    <row r="245" spans="1:9">
      <c r="A245" s="27" t="str">
        <f>IFERROR(VLOOKUP(B245,名称読みかえ!$A:$E,5,0),"該当無し")</f>
        <v>ASR B760M D5</v>
      </c>
      <c r="B245" s="341" t="s">
        <v>469</v>
      </c>
      <c r="D245" s="310">
        <v>26</v>
      </c>
      <c r="F245" s="27" t="str">
        <f>IFERROR(VLOOKUP(G245,名称読みかえ!$A:$E,5,0),"該当無し")</f>
        <v>該当無し</v>
      </c>
    </row>
    <row r="246" spans="1:9">
      <c r="A246" s="27" t="str">
        <f>IFERROR(VLOOKUP(B246,名称読みかえ!$A:$E,5,0),"該当無し")</f>
        <v>B660</v>
      </c>
      <c r="B246" s="341" t="s">
        <v>905</v>
      </c>
      <c r="D246" s="310">
        <v>0</v>
      </c>
      <c r="F246" s="27" t="str">
        <f>IFERROR(VLOOKUP(G246,名称読みかえ!$A:$E,5,0),"該当無し")</f>
        <v>該当無し</v>
      </c>
      <c r="G246" s="341" t="s">
        <v>1014</v>
      </c>
      <c r="I246" s="310">
        <v>0</v>
      </c>
    </row>
    <row r="247" spans="1:9">
      <c r="A247" s="27" t="str">
        <f>IFERROR(VLOOKUP(B247,名称読みかえ!$A:$E,5,0),"該当無し")</f>
        <v>該当無し</v>
      </c>
      <c r="B247" s="341" t="s">
        <v>1015</v>
      </c>
      <c r="D247" s="310">
        <v>0</v>
      </c>
      <c r="F247" s="27" t="str">
        <f>IFERROR(VLOOKUP(G247,名称読みかえ!$A:$E,5,0),"該当無し")</f>
        <v>該当無し</v>
      </c>
      <c r="G247" s="341" t="s">
        <v>1016</v>
      </c>
      <c r="I247" s="310">
        <v>0</v>
      </c>
    </row>
    <row r="248" spans="1:9">
      <c r="A248" s="27" t="str">
        <f>IFERROR(VLOOKUP(B248,名称読みかえ!$A:$E,5,0),"該当無し")</f>
        <v>MSI H610 D5</v>
      </c>
      <c r="B248" s="341" t="s">
        <v>210</v>
      </c>
      <c r="D248" s="310">
        <v>37</v>
      </c>
      <c r="F248" s="27" t="str">
        <f>IFERROR(VLOOKUP(G248,名称読みかえ!$A:$E,5,0),"該当無し")</f>
        <v>該当無し</v>
      </c>
    </row>
    <row r="249" spans="1:9">
      <c r="A249" s="27" t="str">
        <f>IFERROR(VLOOKUP(B249,名称読みかえ!$A:$E,5,0),"該当無し")</f>
        <v>MSI H610</v>
      </c>
      <c r="B249" s="341" t="s">
        <v>994</v>
      </c>
      <c r="D249" s="310">
        <v>0</v>
      </c>
      <c r="F249" s="27" t="str">
        <f>IFERROR(VLOOKUP(G249,名称読みかえ!$A:$E,5,0),"該当無し")</f>
        <v>該当無し</v>
      </c>
      <c r="G249" s="341" t="s">
        <v>1017</v>
      </c>
      <c r="I249" s="310">
        <v>607</v>
      </c>
    </row>
    <row r="250" spans="1:9">
      <c r="A250" s="27" t="str">
        <f>IFERROR(VLOOKUP(B250,名称読みかえ!$A:$E,5,0),"該当無し")</f>
        <v>該当無し</v>
      </c>
      <c r="B250" s="341" t="s">
        <v>993</v>
      </c>
      <c r="D250" s="310">
        <v>0</v>
      </c>
      <c r="F250" s="27" t="str">
        <f>IFERROR(VLOOKUP(G250,名称読みかえ!$A:$E,5,0),"該当無し")</f>
        <v>該当無し</v>
      </c>
      <c r="G250" s="341" t="s">
        <v>1018</v>
      </c>
      <c r="I250" s="310">
        <v>601</v>
      </c>
    </row>
    <row r="251" spans="1:9">
      <c r="A251" s="27" t="str">
        <f>IFERROR(VLOOKUP(B251,名称読みかえ!$A:$E,5,0),"該当無し")</f>
        <v>ASR X870E</v>
      </c>
      <c r="B251" s="341" t="s">
        <v>548</v>
      </c>
      <c r="D251" s="310">
        <v>126</v>
      </c>
      <c r="F251" s="27" t="str">
        <f>IFERROR(VLOOKUP(G251,名称読みかえ!$A:$E,5,0),"該当無し")</f>
        <v>該当無し</v>
      </c>
      <c r="G251" s="341" t="s">
        <v>1019</v>
      </c>
      <c r="I251" s="310">
        <v>6</v>
      </c>
    </row>
    <row r="252" spans="1:9">
      <c r="A252" s="27" t="str">
        <f>IFERROR(VLOOKUP(B252,名称読みかえ!$A:$E,5,0),"該当無し")</f>
        <v>X870EProArt</v>
      </c>
      <c r="B252" s="341" t="s">
        <v>547</v>
      </c>
      <c r="D252" s="310">
        <v>6</v>
      </c>
      <c r="F252" s="27" t="str">
        <f>IFERROR(VLOOKUP(G252,名称読みかえ!$A:$E,5,0),"該当無し")</f>
        <v>該当無し</v>
      </c>
      <c r="G252" s="341" t="s">
        <v>1020</v>
      </c>
      <c r="I252" s="310">
        <v>0</v>
      </c>
    </row>
    <row r="253" spans="1:9">
      <c r="A253" s="27" t="str">
        <f>IFERROR(VLOOKUP(B253,名称読みかえ!$A:$E,5,0),"該当無し")</f>
        <v>ASR B850</v>
      </c>
      <c r="B253" s="341" t="s">
        <v>995</v>
      </c>
      <c r="D253" s="310">
        <v>922</v>
      </c>
      <c r="F253" s="27" t="str">
        <f>IFERROR(VLOOKUP(G253,名称読みかえ!$A:$E,5,0),"該当無し")</f>
        <v>該当無し</v>
      </c>
      <c r="G253" s="341" t="s">
        <v>1018</v>
      </c>
      <c r="I253" s="310">
        <v>0</v>
      </c>
    </row>
    <row r="254" spans="1:9">
      <c r="A254" s="27" t="str">
        <f>IFERROR(VLOOKUP(B254,名称読みかえ!$A:$E,5,0),"該当無し")</f>
        <v>ASR B850 WH</v>
      </c>
      <c r="B254" s="341" t="s">
        <v>996</v>
      </c>
      <c r="D254" s="310">
        <v>12</v>
      </c>
      <c r="F254" s="27" t="str">
        <f>IFERROR(VLOOKUP(G254,名称読みかえ!$A:$E,5,0),"該当無し")</f>
        <v>該当無し</v>
      </c>
      <c r="G254" s="341" t="s">
        <v>1019</v>
      </c>
      <c r="I254" s="310">
        <v>0</v>
      </c>
    </row>
    <row r="255" spans="1:9">
      <c r="A255" s="27" t="str">
        <f>IFERROR(VLOOKUP(B255,名称読みかえ!$A:$E,5,0),"該当無し")</f>
        <v>ASR B850 LM</v>
      </c>
      <c r="B255" s="341" t="s">
        <v>907</v>
      </c>
      <c r="D255" s="310">
        <v>8</v>
      </c>
      <c r="F255" s="27" t="str">
        <f>IFERROR(VLOOKUP(G255,名称読みかえ!$A:$E,5,0),"該当無し")</f>
        <v>該当無し</v>
      </c>
    </row>
    <row r="256" spans="1:9">
      <c r="A256" s="27" t="str">
        <f>IFERROR(VLOOKUP(B256,名称読みかえ!$A:$E,5,0),"該当無し")</f>
        <v>該当無し</v>
      </c>
      <c r="B256" s="341" t="s">
        <v>1021</v>
      </c>
      <c r="D256" s="310">
        <v>95</v>
      </c>
      <c r="F256" s="27" t="str">
        <f>IFERROR(VLOOKUP(G256,名称読みかえ!$A:$E,5,0),"該当無し")</f>
        <v>該当無し</v>
      </c>
      <c r="G256" s="341" t="s">
        <v>1022</v>
      </c>
      <c r="I256" s="310">
        <v>0</v>
      </c>
    </row>
    <row r="257" spans="1:9">
      <c r="A257" s="27" t="str">
        <f>IFERROR(VLOOKUP(B257,名称読みかえ!$A:$E,5,0),"該当無し")</f>
        <v>ASR X670E</v>
      </c>
      <c r="B257" s="341" t="s">
        <v>910</v>
      </c>
      <c r="D257" s="310">
        <v>0</v>
      </c>
      <c r="F257" s="27" t="str">
        <f>IFERROR(VLOOKUP(G257,名称読みかえ!$A:$E,5,0),"該当無し")</f>
        <v>該当無し</v>
      </c>
      <c r="G257" s="341" t="s">
        <v>1023</v>
      </c>
      <c r="I257" s="310">
        <v>4</v>
      </c>
    </row>
    <row r="258" spans="1:9">
      <c r="A258" s="27" t="str">
        <f>IFERROR(VLOOKUP(B258,名称読みかえ!$A:$E,5,0),"該当無し")</f>
        <v>ASR B650</v>
      </c>
      <c r="B258" s="341" t="s">
        <v>911</v>
      </c>
      <c r="D258" s="310">
        <v>-1</v>
      </c>
      <c r="F258" s="27" t="str">
        <f>IFERROR(VLOOKUP(G258,名称読みかえ!$A:$E,5,0),"該当無し")</f>
        <v>該当無し</v>
      </c>
      <c r="G258" s="341" t="s">
        <v>1024</v>
      </c>
      <c r="I258" s="310">
        <v>4</v>
      </c>
    </row>
    <row r="259" spans="1:9">
      <c r="A259" s="27" t="str">
        <f>IFERROR(VLOOKUP(B259,名称読みかえ!$A:$E,5,0),"該当無し")</f>
        <v>該当無し</v>
      </c>
      <c r="B259" s="341" t="s">
        <v>1025</v>
      </c>
      <c r="D259" s="310">
        <v>0</v>
      </c>
      <c r="F259" s="27" t="str">
        <f>IFERROR(VLOOKUP(G259,名称読みかえ!$A:$E,5,0),"該当無し")</f>
        <v>該当無し</v>
      </c>
      <c r="G259" s="341" t="s">
        <v>1026</v>
      </c>
      <c r="I259" s="310">
        <v>7</v>
      </c>
    </row>
    <row r="260" spans="1:9">
      <c r="A260" s="27" t="str">
        <f>IFERROR(VLOOKUP(B260,名称読みかえ!$A:$E,5,0),"該当無し")</f>
        <v>MSI A620M</v>
      </c>
      <c r="B260" s="341" t="s">
        <v>1027</v>
      </c>
      <c r="D260" s="310">
        <v>0</v>
      </c>
      <c r="F260" s="27" t="str">
        <f>IFERROR(VLOOKUP(G260,名称読みかえ!$A:$E,5,0),"該当無し")</f>
        <v>該当無し</v>
      </c>
      <c r="G260" s="341" t="s">
        <v>1028</v>
      </c>
      <c r="I260" s="310">
        <v>2</v>
      </c>
    </row>
    <row r="261" spans="1:9">
      <c r="A261" s="27" t="str">
        <f>IFERROR(VLOOKUP(B261,名称読みかえ!$A:$E,5,0),"該当無し")</f>
        <v>ASR A620M</v>
      </c>
      <c r="B261" s="341" t="s">
        <v>917</v>
      </c>
      <c r="D261" s="310">
        <v>0</v>
      </c>
      <c r="F261" s="27" t="str">
        <f>IFERROR(VLOOKUP(G261,名称読みかえ!$A:$E,5,0),"該当無し")</f>
        <v>該当無し</v>
      </c>
      <c r="G261" s="341" t="s">
        <v>1029</v>
      </c>
      <c r="I261" s="310">
        <v>9</v>
      </c>
    </row>
    <row r="262" spans="1:9">
      <c r="A262" s="27" t="str">
        <f>IFERROR(VLOOKUP(B262,名称読みかえ!$A:$E,5,0),"該当無し")</f>
        <v>ASR A620AM</v>
      </c>
      <c r="B262" s="341" t="s">
        <v>555</v>
      </c>
      <c r="D262" s="310">
        <v>881</v>
      </c>
      <c r="F262" s="27" t="str">
        <f>IFERROR(VLOOKUP(G262,名称読みかえ!$A:$E,5,0),"該当無し")</f>
        <v>該当無し</v>
      </c>
      <c r="G262" s="341" t="s">
        <v>1030</v>
      </c>
      <c r="I262" s="310">
        <v>31</v>
      </c>
    </row>
    <row r="263" spans="1:9">
      <c r="A263" s="27" t="str">
        <f>IFERROR(VLOOKUP(B263,名称読みかえ!$A:$E,5,0),"該当無し")</f>
        <v>ASR A620AM WH</v>
      </c>
      <c r="B263" s="341" t="s">
        <v>915</v>
      </c>
      <c r="D263" s="310">
        <v>8</v>
      </c>
      <c r="F263" s="27" t="str">
        <f>IFERROR(VLOOKUP(G263,名称読みかえ!$A:$E,5,0),"該当無し")</f>
        <v>該当無し</v>
      </c>
      <c r="G263" s="341" t="s">
        <v>1031</v>
      </c>
      <c r="I263" s="310">
        <v>20</v>
      </c>
    </row>
    <row r="264" spans="1:9">
      <c r="A264" s="27" t="str">
        <f>IFERROR(VLOOKUP(B264,名称読みかえ!$A:$E,5,0),"該当無し")</f>
        <v>X570</v>
      </c>
      <c r="B264" s="341" t="s">
        <v>920</v>
      </c>
      <c r="D264" s="310">
        <v>0</v>
      </c>
      <c r="F264" s="27" t="str">
        <f>IFERROR(VLOOKUP(G264,名称読みかえ!$A:$E,5,0),"該当無し")</f>
        <v>該当無し</v>
      </c>
      <c r="G264" s="341" t="s">
        <v>1032</v>
      </c>
      <c r="I264" s="310">
        <v>51</v>
      </c>
    </row>
    <row r="265" spans="1:9">
      <c r="A265" s="27" t="str">
        <f>IFERROR(VLOOKUP(B265,名称読みかえ!$A:$E,5,0),"該当無し")</f>
        <v>ASR B550</v>
      </c>
      <c r="B265" s="341" t="s">
        <v>921</v>
      </c>
      <c r="D265" s="310">
        <v>0</v>
      </c>
      <c r="F265" s="27" t="str">
        <f>IFERROR(VLOOKUP(G265,名称読みかえ!$A:$E,5,0),"該当無し")</f>
        <v>該当無し</v>
      </c>
      <c r="G265" s="341" t="s">
        <v>963</v>
      </c>
      <c r="I265" s="310">
        <v>64</v>
      </c>
    </row>
    <row r="266" spans="1:9">
      <c r="A266" s="27" t="str">
        <f>IFERROR(VLOOKUP(B266,名称読みかえ!$A:$E,5,0),"該当無し")</f>
        <v>ASR B550M</v>
      </c>
      <c r="B266" s="341" t="s">
        <v>554</v>
      </c>
      <c r="D266" s="310">
        <v>183</v>
      </c>
      <c r="F266" s="27" t="str">
        <f>IFERROR(VLOOKUP(G266,名称読みかえ!$A:$E,5,0),"該当無し")</f>
        <v>該当無し</v>
      </c>
    </row>
    <row r="267" spans="1:9">
      <c r="A267" s="27" t="str">
        <f>IFERROR(VLOOKUP(B267,名称読みかえ!$A:$E,5,0),"該当無し")</f>
        <v>ASR A520</v>
      </c>
      <c r="B267" s="341" t="s">
        <v>556</v>
      </c>
      <c r="D267" s="310">
        <v>225</v>
      </c>
      <c r="F267" s="27" t="str">
        <f>IFERROR(VLOOKUP(G267,名称読みかえ!$A:$E,5,0),"該当無し")</f>
        <v>該当無し</v>
      </c>
      <c r="I267" s="310">
        <v>46174</v>
      </c>
    </row>
    <row r="268" spans="1:9">
      <c r="A268" s="27" t="str">
        <f>IFERROR(VLOOKUP(B268,名称読みかえ!$A:$E,5,0),"該当無し")</f>
        <v>X299</v>
      </c>
      <c r="B268" s="341" t="s">
        <v>923</v>
      </c>
      <c r="D268" s="310">
        <v>0</v>
      </c>
      <c r="F268" s="27" t="str">
        <f>IFERROR(VLOOKUP(G268,名称読みかえ!$A:$E,5,0),"該当無し")</f>
        <v>該当無し</v>
      </c>
      <c r="G268" s="341" t="s">
        <v>1017</v>
      </c>
      <c r="I268" s="310">
        <v>607</v>
      </c>
    </row>
    <row r="269" spans="1:9">
      <c r="A269" s="27" t="str">
        <f>IFERROR(VLOOKUP(B269,名称読みかえ!$A:$E,5,0),"該当無し")</f>
        <v>該当無し</v>
      </c>
      <c r="B269" s="341" t="s">
        <v>963</v>
      </c>
      <c r="D269" s="310">
        <v>4287</v>
      </c>
      <c r="F269" s="27" t="str">
        <f>IFERROR(VLOOKUP(G269,名称読みかえ!$A:$E,5,0),"該当無し")</f>
        <v>該当無し</v>
      </c>
      <c r="G269" s="341" t="s">
        <v>1020</v>
      </c>
      <c r="I269" s="310">
        <v>0</v>
      </c>
    </row>
    <row r="270" spans="1:9">
      <c r="A270" s="27" t="str">
        <f>IFERROR(VLOOKUP(B270,名称読みかえ!$A:$E,5,0),"該当無し")</f>
        <v>該当無し</v>
      </c>
      <c r="F270" s="27" t="str">
        <f>IFERROR(VLOOKUP(G270,名称読みかえ!$A:$E,5,0),"該当無し")</f>
        <v>該当無し</v>
      </c>
      <c r="G270" s="341" t="s">
        <v>1033</v>
      </c>
      <c r="I270" s="310">
        <v>607</v>
      </c>
    </row>
    <row r="271" spans="1:9">
      <c r="A271" s="27" t="str">
        <f>IFERROR(VLOOKUP(B271,名称読みかえ!$A:$E,5,0),"該当無し")</f>
        <v>該当無し</v>
      </c>
      <c r="B271" s="341" t="s">
        <v>1012</v>
      </c>
      <c r="D271" s="310">
        <v>0</v>
      </c>
      <c r="F271" s="27" t="str">
        <f>IFERROR(VLOOKUP(G271,名称読みかえ!$A:$E,5,0),"該当無し")</f>
        <v>該当無し</v>
      </c>
    </row>
    <row r="272" spans="1:9">
      <c r="A272" s="27" t="str">
        <f>IFERROR(VLOOKUP(B272,名称読みかえ!$A:$E,5,0),"該当無し")</f>
        <v>該当無し</v>
      </c>
      <c r="B272" s="341" t="s">
        <v>1034</v>
      </c>
      <c r="D272" s="310">
        <v>400</v>
      </c>
      <c r="F272" s="27" t="str">
        <f>IFERROR(VLOOKUP(G272,名称読みかえ!$A:$E,5,0),"該当無し")</f>
        <v>該当無し</v>
      </c>
    </row>
    <row r="273" spans="1:7">
      <c r="A273" s="27" t="str">
        <f>IFERROR(VLOOKUP(B273,名称読みかえ!$A:$E,5,0),"該当無し")</f>
        <v>該当無し</v>
      </c>
      <c r="B273" s="341" t="s">
        <v>1035</v>
      </c>
      <c r="D273" s="310">
        <v>52</v>
      </c>
      <c r="F273" s="27" t="str">
        <f>IFERROR(VLOOKUP(G273,名称読みかえ!$A:$E,5,0),"該当無し")</f>
        <v>該当無し</v>
      </c>
    </row>
    <row r="274" spans="1:7">
      <c r="A274" s="27" t="str">
        <f>IFERROR(VLOOKUP(B274,名称読みかえ!$A:$E,5,0),"該当無し")</f>
        <v>該当無し</v>
      </c>
      <c r="B274" s="341" t="s">
        <v>1036</v>
      </c>
      <c r="D274" s="310">
        <v>2</v>
      </c>
      <c r="F274" s="27" t="str">
        <f>IFERROR(VLOOKUP(G274,名称読みかえ!$A:$E,5,0),"該当無し")</f>
        <v>該当無し</v>
      </c>
      <c r="G274" s="341" t="s">
        <v>1037</v>
      </c>
    </row>
    <row r="275" spans="1:7">
      <c r="A275" s="27" t="str">
        <f>IFERROR(VLOOKUP(B275,名称読みかえ!$A:$E,5,0),"該当無し")</f>
        <v>該当無し</v>
      </c>
      <c r="B275" s="341" t="s">
        <v>1038</v>
      </c>
      <c r="D275" s="310">
        <v>237</v>
      </c>
      <c r="F275" s="27" t="str">
        <f>IFERROR(VLOOKUP(G275,名称読みかえ!$A:$E,5,0),"該当無し")</f>
        <v>該当無し</v>
      </c>
      <c r="G275" s="341" t="s">
        <v>1039</v>
      </c>
    </row>
    <row r="276" spans="1:7">
      <c r="A276" s="27" t="str">
        <f>IFERROR(VLOOKUP(B276,名称読みかえ!$A:$E,5,0),"該当無し")</f>
        <v>該当無し</v>
      </c>
      <c r="B276" s="341" t="s">
        <v>1040</v>
      </c>
      <c r="D276" s="310">
        <v>11</v>
      </c>
      <c r="F276" s="27" t="str">
        <f>IFERROR(VLOOKUP(G276,名称読みかえ!$A:$E,5,0),"該当無し")</f>
        <v>該当無し</v>
      </c>
      <c r="G276" s="341" t="s">
        <v>1041</v>
      </c>
    </row>
    <row r="277" spans="1:7">
      <c r="A277" s="27" t="str">
        <f>IFERROR(VLOOKUP(B277,名称読みかえ!$A:$E,5,0),"該当無し")</f>
        <v>該当無し</v>
      </c>
      <c r="B277" s="341" t="s">
        <v>1010</v>
      </c>
      <c r="D277" s="310">
        <v>0</v>
      </c>
      <c r="F277" s="27" t="str">
        <f>IFERROR(VLOOKUP(G277,名称読みかえ!$A:$E,5,0),"該当無し")</f>
        <v>該当無し</v>
      </c>
      <c r="G277" s="341" t="s">
        <v>1042</v>
      </c>
    </row>
    <row r="278" spans="1:7">
      <c r="A278" s="27" t="str">
        <f>IFERROR(VLOOKUP(B278,名称読みかえ!$A:$E,5,0),"該当無し")</f>
        <v>該当無し</v>
      </c>
      <c r="B278" s="341" t="s">
        <v>1011</v>
      </c>
      <c r="D278" s="310">
        <v>0</v>
      </c>
      <c r="F278" s="27" t="str">
        <f>IFERROR(VLOOKUP(G278,名称読みかえ!$A:$E,5,0),"該当無し")</f>
        <v>該当無し</v>
      </c>
    </row>
    <row r="279" spans="1:7">
      <c r="A279" s="27" t="str">
        <f>IFERROR(VLOOKUP(B279,名称読みかえ!$A:$E,5,0),"該当無し")</f>
        <v>該当無し</v>
      </c>
      <c r="B279" s="341" t="s">
        <v>1013</v>
      </c>
      <c r="D279" s="310">
        <v>0</v>
      </c>
      <c r="F279" s="27" t="str">
        <f>IFERROR(VLOOKUP(G279,名称読みかえ!$A:$E,5,0),"該当無し")</f>
        <v>該当無し</v>
      </c>
    </row>
    <row r="280" spans="1:7">
      <c r="A280" s="27" t="str">
        <f>IFERROR(VLOOKUP(B280,名称読みかえ!$A:$E,5,0),"該当無し")</f>
        <v>該当無し</v>
      </c>
      <c r="B280" s="341" t="s">
        <v>510</v>
      </c>
      <c r="D280" s="310">
        <v>702</v>
      </c>
      <c r="F280" s="27" t="str">
        <f>IFERROR(VLOOKUP(G280,名称読みかえ!$A:$E,5,0),"該当無し")</f>
        <v>該当無し</v>
      </c>
    </row>
    <row r="281" spans="1:7">
      <c r="A281" s="27" t="str">
        <f>IFERROR(VLOOKUP(B281,名称読みかえ!$A:$E,5,0),"該当無し")</f>
        <v>該当無し</v>
      </c>
      <c r="F281" s="27" t="str">
        <f>IFERROR(VLOOKUP(G281,名称読みかえ!$A:$E,5,0),"該当無し")</f>
        <v>該当無し</v>
      </c>
    </row>
    <row r="282" spans="1:7">
      <c r="A282" s="27" t="str">
        <f>IFERROR(VLOOKUP(B282,名称読みかえ!$A:$E,5,0),"該当無し")</f>
        <v>該当無し</v>
      </c>
      <c r="B282" s="341" t="s">
        <v>1043</v>
      </c>
      <c r="D282" s="310">
        <v>1</v>
      </c>
      <c r="F282" s="27" t="str">
        <f>IFERROR(VLOOKUP(G282,名称読みかえ!$A:$E,5,0),"該当無し")</f>
        <v>該当無し</v>
      </c>
    </row>
    <row r="283" spans="1:7">
      <c r="A283" s="27" t="str">
        <f>IFERROR(VLOOKUP(B283,名称読みかえ!$A:$E,5,0),"該当無し")</f>
        <v>該当無し</v>
      </c>
      <c r="B283" s="341" t="s">
        <v>1044</v>
      </c>
      <c r="D283" s="310">
        <v>1</v>
      </c>
      <c r="F283" s="27" t="str">
        <f>IFERROR(VLOOKUP(G283,名称読みかえ!$A:$E,5,0),"該当無し")</f>
        <v>該当無し</v>
      </c>
    </row>
    <row r="284" spans="1:7">
      <c r="A284" s="27" t="str">
        <f>IFERROR(VLOOKUP(B284,名称読みかえ!$A:$E,5,0),"該当無し")</f>
        <v>該当無し</v>
      </c>
      <c r="B284" s="341" t="s">
        <v>1045</v>
      </c>
      <c r="D284" s="310">
        <v>470</v>
      </c>
      <c r="F284" s="27" t="str">
        <f>IFERROR(VLOOKUP(G284,名称読みかえ!$A:$E,5,0),"該当無し")</f>
        <v>該当無し</v>
      </c>
    </row>
    <row r="285" spans="1:7">
      <c r="A285" s="27" t="str">
        <f>IFERROR(VLOOKUP(B285,名称読みかえ!$A:$E,5,0),"該当無し")</f>
        <v>該当無し</v>
      </c>
      <c r="B285" s="341" t="s">
        <v>1046</v>
      </c>
      <c r="D285" s="310">
        <v>0</v>
      </c>
      <c r="F285" s="27" t="str">
        <f>IFERROR(VLOOKUP(G285,名称読みかえ!$A:$E,5,0),"該当無し")</f>
        <v>該当無し</v>
      </c>
    </row>
    <row r="286" spans="1:7">
      <c r="A286" s="27" t="str">
        <f>IFERROR(VLOOKUP(B286,名称読みかえ!$A:$E,5,0),"該当無し")</f>
        <v>該当無し</v>
      </c>
      <c r="B286" s="341" t="s">
        <v>1047</v>
      </c>
      <c r="D286" s="310">
        <v>90</v>
      </c>
      <c r="F286" s="27" t="str">
        <f>IFERROR(VLOOKUP(G286,名称読みかえ!$A:$E,5,0),"該当無し")</f>
        <v>該当無し</v>
      </c>
    </row>
    <row r="287" spans="1:7">
      <c r="A287" s="27" t="str">
        <f>IFERROR(VLOOKUP(B287,名称読みかえ!$A:$E,5,0),"該当無し")</f>
        <v>該当無し</v>
      </c>
      <c r="B287" s="341" t="s">
        <v>1048</v>
      </c>
      <c r="D287" s="310">
        <v>78</v>
      </c>
      <c r="F287" s="27" t="str">
        <f>IFERROR(VLOOKUP(G287,名称読みかえ!$A:$E,5,0),"該当無し")</f>
        <v>該当無し</v>
      </c>
    </row>
    <row r="288" spans="1:7">
      <c r="A288" s="27" t="str">
        <f>IFERROR(VLOOKUP(B288,名称読みかえ!$A:$E,5,0),"該当無し")</f>
        <v>該当無し</v>
      </c>
      <c r="B288" s="341" t="s">
        <v>1049</v>
      </c>
      <c r="D288" s="310">
        <v>1</v>
      </c>
      <c r="F288" s="27" t="str">
        <f>IFERROR(VLOOKUP(G288,名称読みかえ!$A:$E,5,0),"該当無し")</f>
        <v>該当無し</v>
      </c>
    </row>
    <row r="289" spans="1:6">
      <c r="A289" s="27" t="str">
        <f>IFERROR(VLOOKUP(B289,名称読みかえ!$A:$E,5,0),"該当無し")</f>
        <v>該当無し</v>
      </c>
      <c r="B289" s="341" t="s">
        <v>1050</v>
      </c>
      <c r="D289" s="310">
        <v>156</v>
      </c>
      <c r="F289" s="27" t="str">
        <f>IFERROR(VLOOKUP(G289,名称読みかえ!$A:$E,5,0),"該当無し")</f>
        <v>該当無し</v>
      </c>
    </row>
    <row r="290" spans="1:6">
      <c r="A290" s="27" t="str">
        <f>IFERROR(VLOOKUP(B290,名称読みかえ!$A:$E,5,0),"該当無し")</f>
        <v>該当無し</v>
      </c>
      <c r="B290" s="341" t="s">
        <v>1003</v>
      </c>
      <c r="D290" s="310">
        <v>-1</v>
      </c>
      <c r="F290" s="27" t="str">
        <f>IFERROR(VLOOKUP(G290,名称読みかえ!$A:$E,5,0),"該当無し")</f>
        <v>該当無し</v>
      </c>
    </row>
    <row r="291" spans="1:6">
      <c r="A291" s="27" t="str">
        <f>IFERROR(VLOOKUP(B291,名称読みかえ!$A:$E,5,0),"該当無し")</f>
        <v>該当無し</v>
      </c>
      <c r="B291" s="341" t="s">
        <v>1001</v>
      </c>
      <c r="D291" s="310">
        <v>0</v>
      </c>
      <c r="F291" s="27" t="str">
        <f>IFERROR(VLOOKUP(G291,名称読みかえ!$A:$E,5,0),"該当無し")</f>
        <v>該当無し</v>
      </c>
    </row>
    <row r="292" spans="1:6">
      <c r="A292" s="27" t="str">
        <f>IFERROR(VLOOKUP(B292,名称読みかえ!$A:$E,5,0),"該当無し")</f>
        <v>該当無し</v>
      </c>
      <c r="B292" s="341" t="s">
        <v>1051</v>
      </c>
      <c r="D292" s="310">
        <v>6</v>
      </c>
      <c r="F292" s="27" t="str">
        <f>IFERROR(VLOOKUP(G292,名称読みかえ!$A:$E,5,0),"該当無し")</f>
        <v>該当無し</v>
      </c>
    </row>
    <row r="293" spans="1:6">
      <c r="A293" s="27" t="str">
        <f>IFERROR(VLOOKUP(B293,名称読みかえ!$A:$E,5,0),"該当無し")</f>
        <v>該当無し</v>
      </c>
      <c r="B293" s="341" t="s">
        <v>1052</v>
      </c>
      <c r="D293" s="310">
        <v>0</v>
      </c>
      <c r="F293" s="27" t="str">
        <f>IFERROR(VLOOKUP(G293,名称読みかえ!$A:$E,5,0),"該当無し")</f>
        <v>該当無し</v>
      </c>
    </row>
    <row r="294" spans="1:6">
      <c r="A294" s="27" t="str">
        <f>IFERROR(VLOOKUP(B294,名称読みかえ!$A:$E,5,0),"該当無し")</f>
        <v>該当無し</v>
      </c>
      <c r="B294" s="341" t="s">
        <v>1053</v>
      </c>
      <c r="D294" s="310">
        <v>0</v>
      </c>
      <c r="F294" s="27" t="str">
        <f>IFERROR(VLOOKUP(G294,名称読みかえ!$A:$E,5,0),"該当無し")</f>
        <v>該当無し</v>
      </c>
    </row>
    <row r="295" spans="1:6">
      <c r="A295" s="27" t="str">
        <f>IFERROR(VLOOKUP(B295,名称読みかえ!$A:$E,5,0),"該当無し")</f>
        <v>該当無し</v>
      </c>
      <c r="B295" s="341" t="s">
        <v>997</v>
      </c>
      <c r="D295" s="310">
        <v>0</v>
      </c>
      <c r="F295" s="27" t="str">
        <f>IFERROR(VLOOKUP(G295,名称読みかえ!$A:$E,5,0),"該当無し")</f>
        <v>該当無し</v>
      </c>
    </row>
    <row r="296" spans="1:6">
      <c r="A296" s="27" t="str">
        <f>IFERROR(VLOOKUP(B296,名称読みかえ!$A:$E,5,0),"該当無し")</f>
        <v>該当無し</v>
      </c>
      <c r="B296" s="341" t="s">
        <v>1054</v>
      </c>
      <c r="D296" s="310">
        <v>0</v>
      </c>
      <c r="F296" s="27" t="str">
        <f>IFERROR(VLOOKUP(G296,名称読みかえ!$A:$E,5,0),"該当無し")</f>
        <v>該当無し</v>
      </c>
    </row>
    <row r="297" spans="1:6">
      <c r="A297" s="27" t="str">
        <f>IFERROR(VLOOKUP(B297,名称読みかえ!$A:$E,5,0),"該当無し")</f>
        <v>該当無し</v>
      </c>
      <c r="B297" s="341" t="s">
        <v>1055</v>
      </c>
      <c r="D297" s="310">
        <v>142</v>
      </c>
      <c r="F297" s="27" t="str">
        <f>IFERROR(VLOOKUP(G297,名称読みかえ!$A:$E,5,0),"該当無し")</f>
        <v>該当無し</v>
      </c>
    </row>
    <row r="298" spans="1:6">
      <c r="A298" s="27" t="str">
        <f>IFERROR(VLOOKUP(B298,名称読みかえ!$A:$E,5,0),"該当無し")</f>
        <v>該当無し</v>
      </c>
      <c r="B298" s="341" t="s">
        <v>1056</v>
      </c>
      <c r="D298" s="310">
        <v>0</v>
      </c>
    </row>
    <row r="299" spans="1:6">
      <c r="A299" s="27" t="str">
        <f>IFERROR(VLOOKUP(B299,名称読みかえ!$A:$E,5,0),"該当無し")</f>
        <v>該当無し</v>
      </c>
      <c r="B299" s="341" t="s">
        <v>1057</v>
      </c>
      <c r="D299" s="310">
        <v>0</v>
      </c>
    </row>
    <row r="300" spans="1:6">
      <c r="A300" s="27" t="str">
        <f>IFERROR(VLOOKUP(B300,名称読みかえ!$A:$E,5,0),"該当無し")</f>
        <v>該当無し</v>
      </c>
      <c r="B300" s="341" t="s">
        <v>1058</v>
      </c>
      <c r="D300" s="310">
        <v>0</v>
      </c>
    </row>
    <row r="301" spans="1:6">
      <c r="A301" s="27" t="str">
        <f>IFERROR(VLOOKUP(B301,名称読みかえ!$A:$E,5,0),"該当無し")</f>
        <v>該当無し</v>
      </c>
      <c r="B301" s="341" t="s">
        <v>1059</v>
      </c>
      <c r="D301" s="310">
        <v>-1</v>
      </c>
    </row>
    <row r="302" spans="1:6">
      <c r="A302" s="27" t="str">
        <f>IFERROR(VLOOKUP(B302,名称読みかえ!$A:$E,5,0),"該当無し")</f>
        <v>該当無し</v>
      </c>
      <c r="B302" s="341" t="s">
        <v>1060</v>
      </c>
      <c r="D302" s="310">
        <v>0</v>
      </c>
    </row>
    <row r="303" spans="1:6">
      <c r="A303" s="27" t="str">
        <f>IFERROR(VLOOKUP(B303,名称読みかえ!$A:$E,5,0),"該当無し")</f>
        <v>該当無し</v>
      </c>
      <c r="B303" s="341" t="s">
        <v>1061</v>
      </c>
      <c r="D303" s="310">
        <v>637</v>
      </c>
    </row>
    <row r="304" spans="1:6">
      <c r="A304" s="27" t="str">
        <f>IFERROR(VLOOKUP(B304,名称読みかえ!$A:$E,5,0),"該当無し")</f>
        <v>該当無し</v>
      </c>
      <c r="B304" s="341" t="s">
        <v>1062</v>
      </c>
      <c r="D304" s="310">
        <v>1022</v>
      </c>
    </row>
    <row r="305" spans="1:4">
      <c r="A305" s="27" t="str">
        <f>IFERROR(VLOOKUP(B305,名称読みかえ!$A:$E,5,0),"該当無し")</f>
        <v>該当無し</v>
      </c>
      <c r="B305" s="341" t="s">
        <v>1009</v>
      </c>
      <c r="D305" s="310">
        <v>0</v>
      </c>
    </row>
    <row r="306" spans="1:4">
      <c r="A306" s="27" t="str">
        <f>IFERROR(VLOOKUP(B306,名称読みかえ!$A:$E,5,0),"該当無し")</f>
        <v>該当無し</v>
      </c>
      <c r="B306" s="341" t="s">
        <v>1063</v>
      </c>
      <c r="D306" s="310">
        <v>17</v>
      </c>
    </row>
    <row r="307" spans="1:4">
      <c r="A307" s="27" t="str">
        <f>IFERROR(VLOOKUP(B307,名称読みかえ!$A:$E,5,0),"該当無し")</f>
        <v>該当無し</v>
      </c>
      <c r="B307" s="341" t="s">
        <v>1064</v>
      </c>
      <c r="D307" s="310">
        <v>3</v>
      </c>
    </row>
    <row r="308" spans="1:4">
      <c r="A308" s="27" t="str">
        <f>IFERROR(VLOOKUP(B308,名称読みかえ!$A:$E,5,0),"該当無し")</f>
        <v>該当無し</v>
      </c>
      <c r="B308" s="341" t="s">
        <v>1065</v>
      </c>
      <c r="D308" s="310">
        <v>0</v>
      </c>
    </row>
    <row r="309" spans="1:4">
      <c r="A309" s="27" t="str">
        <f>IFERROR(VLOOKUP(B309,名称読みかえ!$A:$E,5,0),"該当無し")</f>
        <v>該当無し</v>
      </c>
      <c r="B309" s="341" t="s">
        <v>1066</v>
      </c>
      <c r="D309" s="310">
        <v>96</v>
      </c>
    </row>
    <row r="310" spans="1:4">
      <c r="A310" s="27" t="str">
        <f>IFERROR(VLOOKUP(B310,名称読みかえ!$A:$E,5,0),"該当無し")</f>
        <v>該当無し</v>
      </c>
      <c r="B310" s="341" t="s">
        <v>1067</v>
      </c>
      <c r="D310" s="310">
        <v>754</v>
      </c>
    </row>
    <row r="311" spans="1:4">
      <c r="A311" s="27" t="str">
        <f>IFERROR(VLOOKUP(B311,名称読みかえ!$A:$E,5,0),"該当無し")</f>
        <v>該当無し</v>
      </c>
      <c r="B311" s="341" t="s">
        <v>1068</v>
      </c>
      <c r="D311" s="310">
        <v>154</v>
      </c>
    </row>
    <row r="312" spans="1:4">
      <c r="A312" s="27" t="str">
        <f>IFERROR(VLOOKUP(B312,名称読みかえ!$A:$E,5,0),"該当無し")</f>
        <v>該当無し</v>
      </c>
      <c r="B312" s="341" t="s">
        <v>1069</v>
      </c>
      <c r="D312" s="310">
        <v>20</v>
      </c>
    </row>
    <row r="313" spans="1:4">
      <c r="A313" s="27" t="str">
        <f>IFERROR(VLOOKUP(B313,名称読みかえ!$A:$E,5,0),"該当無し")</f>
        <v>該当無し</v>
      </c>
      <c r="B313" s="341" t="s">
        <v>1070</v>
      </c>
      <c r="D313" s="310">
        <v>39</v>
      </c>
    </row>
    <row r="314" spans="1:4">
      <c r="A314" s="27" t="str">
        <f>IFERROR(VLOOKUP(B314,名称読みかえ!$A:$E,5,0),"該当無し")</f>
        <v>該当無し</v>
      </c>
      <c r="B314" s="341" t="s">
        <v>1071</v>
      </c>
      <c r="D314" s="310">
        <v>159</v>
      </c>
    </row>
    <row r="315" spans="1:4">
      <c r="A315" s="27" t="str">
        <f>IFERROR(VLOOKUP(B315,名称読みかえ!$A:$E,5,0),"該当無し")</f>
        <v>該当無し</v>
      </c>
      <c r="B315" s="341" t="s">
        <v>1072</v>
      </c>
      <c r="D315" s="310">
        <v>95</v>
      </c>
    </row>
    <row r="316" spans="1:4">
      <c r="A316" s="27" t="str">
        <f>IFERROR(VLOOKUP(B316,名称読みかえ!$A:$E,5,0),"該当無し")</f>
        <v>該当無し</v>
      </c>
      <c r="B316" s="341" t="s">
        <v>1073</v>
      </c>
      <c r="D316" s="310">
        <v>246</v>
      </c>
    </row>
    <row r="317" spans="1:4">
      <c r="A317" s="27" t="str">
        <f>IFERROR(VLOOKUP(B317,名称読みかえ!$A:$E,5,0),"該当無し")</f>
        <v>該当無し</v>
      </c>
      <c r="B317" s="341" t="s">
        <v>1074</v>
      </c>
      <c r="D317" s="310">
        <v>0</v>
      </c>
    </row>
    <row r="318" spans="1:4">
      <c r="A318" s="27" t="str">
        <f>IFERROR(VLOOKUP(B318,名称読みかえ!$A:$E,5,0),"該当無し")</f>
        <v>該当無し</v>
      </c>
      <c r="B318" s="341" t="s">
        <v>1075</v>
      </c>
      <c r="D318" s="310">
        <v>149</v>
      </c>
    </row>
    <row r="319" spans="1:4">
      <c r="A319" s="27" t="str">
        <f>IFERROR(VLOOKUP(B319,名称読みかえ!$A:$E,5,0),"該当無し")</f>
        <v>該当無し</v>
      </c>
      <c r="B319" s="341" t="s">
        <v>1076</v>
      </c>
      <c r="D319" s="310">
        <v>0</v>
      </c>
    </row>
    <row r="320" spans="1:4">
      <c r="A320" s="27" t="str">
        <f>IFERROR(VLOOKUP(B320,名称読みかえ!$A:$E,5,0),"該当無し")</f>
        <v>該当無し</v>
      </c>
      <c r="B320" s="341" t="s">
        <v>1077</v>
      </c>
      <c r="D320" s="310">
        <v>0</v>
      </c>
    </row>
    <row r="321" spans="1:4">
      <c r="A321" s="27" t="str">
        <f>IFERROR(VLOOKUP(B321,名称読みかえ!$A:$E,5,0),"該当無し")</f>
        <v>該当無し</v>
      </c>
      <c r="B321" s="341" t="s">
        <v>1078</v>
      </c>
      <c r="D321" s="310">
        <v>0</v>
      </c>
    </row>
    <row r="322" spans="1:4">
      <c r="B322" s="341" t="s">
        <v>1079</v>
      </c>
      <c r="D322" s="310">
        <v>0</v>
      </c>
    </row>
    <row r="323" spans="1:4">
      <c r="B323" s="341" t="s">
        <v>1080</v>
      </c>
      <c r="D323" s="310">
        <v>0</v>
      </c>
    </row>
    <row r="324" spans="1:4">
      <c r="B324" s="341" t="s">
        <v>963</v>
      </c>
      <c r="D324" s="310">
        <v>3532</v>
      </c>
    </row>
    <row r="326" spans="1:4">
      <c r="B326" s="341" t="s">
        <v>1014</v>
      </c>
      <c r="D326" s="310">
        <v>0</v>
      </c>
    </row>
    <row r="327" spans="1:4">
      <c r="B327" s="341" t="s">
        <v>1016</v>
      </c>
      <c r="D327" s="310">
        <v>0</v>
      </c>
    </row>
    <row r="329" spans="1:4">
      <c r="B329" s="341" t="s">
        <v>1081</v>
      </c>
      <c r="D329" s="310">
        <v>-1</v>
      </c>
    </row>
    <row r="330" spans="1:4">
      <c r="B330" s="341" t="s">
        <v>827</v>
      </c>
      <c r="D330" s="310">
        <v>0</v>
      </c>
    </row>
    <row r="331" spans="1:4">
      <c r="B331" s="341" t="s">
        <v>828</v>
      </c>
      <c r="D331" s="310">
        <v>0</v>
      </c>
    </row>
    <row r="333" spans="1:4">
      <c r="B333" s="341" t="s">
        <v>821</v>
      </c>
      <c r="D333" s="310">
        <v>4</v>
      </c>
    </row>
    <row r="334" spans="1:4">
      <c r="B334" s="341" t="s">
        <v>1082</v>
      </c>
      <c r="D334" s="310">
        <v>0</v>
      </c>
    </row>
    <row r="336" spans="1:4">
      <c r="B336" s="341" t="s">
        <v>882</v>
      </c>
      <c r="D336" s="310">
        <v>0</v>
      </c>
    </row>
    <row r="337" spans="2:4">
      <c r="B337" s="341" t="s">
        <v>1083</v>
      </c>
      <c r="D337" s="310">
        <v>0</v>
      </c>
    </row>
    <row r="338" spans="2:4">
      <c r="B338" s="341" t="s">
        <v>1069</v>
      </c>
      <c r="D338" s="310">
        <v>20</v>
      </c>
    </row>
    <row r="339" spans="2:4">
      <c r="B339" s="341" t="s">
        <v>1084</v>
      </c>
      <c r="D339" s="310">
        <v>185</v>
      </c>
    </row>
    <row r="341" spans="2:4">
      <c r="B341" s="341" t="s">
        <v>1085</v>
      </c>
      <c r="D341" s="310">
        <v>10</v>
      </c>
    </row>
    <row r="343" spans="2:4">
      <c r="B343" s="341" t="s">
        <v>1086</v>
      </c>
      <c r="D343" s="310">
        <v>0</v>
      </c>
    </row>
    <row r="344" spans="2:4">
      <c r="B344" s="341" t="s">
        <v>1087</v>
      </c>
      <c r="D344" s="310">
        <v>112</v>
      </c>
    </row>
    <row r="346" spans="2:4">
      <c r="B346" s="341" t="s">
        <v>1088</v>
      </c>
      <c r="D346" s="310">
        <v>43</v>
      </c>
    </row>
    <row r="347" spans="2:4">
      <c r="B347" s="341" t="s">
        <v>1089</v>
      </c>
      <c r="D347" s="310">
        <v>0</v>
      </c>
    </row>
    <row r="348" spans="2:4">
      <c r="B348" s="341" t="s">
        <v>1090</v>
      </c>
      <c r="D348" s="310">
        <v>0</v>
      </c>
    </row>
    <row r="350" spans="2:4">
      <c r="B350" s="341" t="s">
        <v>1091</v>
      </c>
      <c r="D350" s="310">
        <v>458</v>
      </c>
    </row>
    <row r="351" spans="2:4">
      <c r="B351" s="341" t="s">
        <v>1092</v>
      </c>
      <c r="D351" s="310">
        <v>714</v>
      </c>
    </row>
    <row r="353" spans="2:4">
      <c r="B353" s="341" t="s">
        <v>1093</v>
      </c>
      <c r="D353" s="310">
        <v>0</v>
      </c>
    </row>
    <row r="355" spans="2:4">
      <c r="B355" s="341" t="s">
        <v>1094</v>
      </c>
      <c r="D355" s="310">
        <v>0</v>
      </c>
    </row>
    <row r="356" spans="2:4">
      <c r="B356" s="341" t="s">
        <v>1095</v>
      </c>
      <c r="D356" s="310">
        <v>0</v>
      </c>
    </row>
    <row r="358" spans="2:4">
      <c r="B358" s="341" t="s">
        <v>1017</v>
      </c>
      <c r="D358" s="310">
        <v>6927</v>
      </c>
    </row>
    <row r="359" spans="2:4">
      <c r="B359" s="341" t="s">
        <v>1018</v>
      </c>
      <c r="D359" s="310">
        <v>6919</v>
      </c>
    </row>
    <row r="360" spans="2:4">
      <c r="B360" s="341" t="s">
        <v>1019</v>
      </c>
      <c r="D360" s="310">
        <v>8</v>
      </c>
    </row>
    <row r="361" spans="2:4">
      <c r="B361" s="341" t="s">
        <v>1020</v>
      </c>
      <c r="D361" s="310">
        <v>0</v>
      </c>
    </row>
    <row r="362" spans="2:4">
      <c r="B362" s="341" t="s">
        <v>1018</v>
      </c>
      <c r="D362" s="310">
        <v>0</v>
      </c>
    </row>
    <row r="363" spans="2:4">
      <c r="B363" s="341" t="s">
        <v>1019</v>
      </c>
      <c r="D363" s="310">
        <v>0</v>
      </c>
    </row>
    <row r="365" spans="2:4">
      <c r="B365" s="341" t="s">
        <v>1096</v>
      </c>
      <c r="D365" s="310">
        <v>81</v>
      </c>
    </row>
    <row r="366" spans="2:4">
      <c r="B366" s="341" t="s">
        <v>1022</v>
      </c>
      <c r="D366" s="310">
        <v>0</v>
      </c>
    </row>
    <row r="367" spans="2:4">
      <c r="B367" s="341" t="s">
        <v>1023</v>
      </c>
      <c r="D367" s="310">
        <v>102</v>
      </c>
    </row>
    <row r="368" spans="2:4">
      <c r="B368" s="341" t="s">
        <v>1024</v>
      </c>
      <c r="D368" s="310">
        <v>183</v>
      </c>
    </row>
    <row r="369" spans="2:4">
      <c r="B369" s="341" t="s">
        <v>1097</v>
      </c>
      <c r="D369" s="310">
        <v>866</v>
      </c>
    </row>
    <row r="370" spans="2:4">
      <c r="B370" s="341" t="s">
        <v>1026</v>
      </c>
      <c r="D370" s="310">
        <v>93</v>
      </c>
    </row>
    <row r="371" spans="2:4">
      <c r="B371" s="341" t="s">
        <v>1028</v>
      </c>
      <c r="D371" s="310">
        <v>1907</v>
      </c>
    </row>
    <row r="372" spans="2:4">
      <c r="B372" s="341" t="s">
        <v>1029</v>
      </c>
      <c r="D372" s="310">
        <v>2866</v>
      </c>
    </row>
    <row r="373" spans="2:4">
      <c r="B373" s="341" t="s">
        <v>1098</v>
      </c>
      <c r="D373" s="310">
        <v>988</v>
      </c>
    </row>
    <row r="374" spans="2:4">
      <c r="B374" s="341" t="s">
        <v>1030</v>
      </c>
      <c r="D374" s="310">
        <v>182</v>
      </c>
    </row>
    <row r="375" spans="2:4">
      <c r="B375" s="341" t="s">
        <v>1031</v>
      </c>
      <c r="D375" s="310">
        <v>449</v>
      </c>
    </row>
    <row r="376" spans="2:4">
      <c r="B376" s="341" t="s">
        <v>1032</v>
      </c>
      <c r="D376" s="310">
        <v>1619</v>
      </c>
    </row>
    <row r="377" spans="2:4">
      <c r="B377" s="341" t="s">
        <v>1099</v>
      </c>
      <c r="D377" s="310">
        <v>0</v>
      </c>
    </row>
    <row r="378" spans="2:4">
      <c r="B378" s="341" t="s">
        <v>1100</v>
      </c>
      <c r="D378" s="310">
        <v>0</v>
      </c>
    </row>
    <row r="379" spans="2:4">
      <c r="B379" s="341" t="s">
        <v>1101</v>
      </c>
      <c r="D379" s="310">
        <v>0</v>
      </c>
    </row>
    <row r="380" spans="2:4">
      <c r="B380" s="341" t="s">
        <v>963</v>
      </c>
      <c r="D380" s="310">
        <v>4668</v>
      </c>
    </row>
    <row r="382" spans="2:4">
      <c r="D382" s="310">
        <v>46174</v>
      </c>
    </row>
    <row r="383" spans="2:4">
      <c r="B383" s="341" t="s">
        <v>1017</v>
      </c>
      <c r="D383" s="310">
        <v>6927</v>
      </c>
    </row>
    <row r="384" spans="2:4">
      <c r="B384" s="341" t="s">
        <v>1020</v>
      </c>
      <c r="D384" s="310">
        <v>0</v>
      </c>
    </row>
    <row r="385" spans="2:4">
      <c r="B385" s="341" t="s">
        <v>1033</v>
      </c>
      <c r="D385" s="310">
        <v>6927</v>
      </c>
    </row>
    <row r="387" spans="2:4">
      <c r="B387" s="341" t="s">
        <v>1102</v>
      </c>
    </row>
    <row r="390" spans="2:4">
      <c r="B390" s="341" t="s">
        <v>1103</v>
      </c>
    </row>
    <row r="391" spans="2:4">
      <c r="B391" s="341" t="s">
        <v>337</v>
      </c>
      <c r="D391" s="310">
        <v>2221</v>
      </c>
    </row>
    <row r="392" spans="2:4">
      <c r="B392" s="341" t="s">
        <v>338</v>
      </c>
      <c r="D392" s="310">
        <v>2437</v>
      </c>
    </row>
    <row r="393" spans="2:4">
      <c r="B393" s="341" t="s">
        <v>1104</v>
      </c>
      <c r="D393" s="310">
        <v>0.47681408329755259</v>
      </c>
    </row>
    <row r="394" spans="2:4">
      <c r="B394" s="341" t="s">
        <v>1105</v>
      </c>
      <c r="D394" s="310">
        <v>0.52318591670244741</v>
      </c>
    </row>
  </sheetData>
  <phoneticPr fontId="3"/>
  <conditionalFormatting sqref="A1:A1048576">
    <cfRule type="cellIs" dxfId="41" priority="2" operator="equal">
      <formula>"該当無し"</formula>
    </cfRule>
  </conditionalFormatting>
  <conditionalFormatting sqref="F1:F1048576">
    <cfRule type="cellIs" dxfId="40" priority="1" operator="equal">
      <formula>"該当無し"</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7523-7AFE-466B-AA58-809541B77D9B}">
  <sheetPr codeName="Sheet6">
    <tabColor rgb="FFFFFF00"/>
  </sheetPr>
  <dimension ref="A1:AA1070"/>
  <sheetViews>
    <sheetView zoomScale="55" zoomScaleNormal="55" workbookViewId="0">
      <selection activeCell="I3" sqref="I3:V311"/>
    </sheetView>
  </sheetViews>
  <sheetFormatPr defaultRowHeight="18.75" outlineLevelCol="1"/>
  <cols>
    <col min="1" max="1" width="17" customWidth="1"/>
    <col min="2" max="3" width="37" style="73" bestFit="1" customWidth="1"/>
    <col min="4" max="4" width="30.5" style="77" bestFit="1" customWidth="1"/>
    <col min="5" max="5" width="7.875" style="238" bestFit="1" customWidth="1"/>
    <col min="6" max="6" width="7.875" style="76" bestFit="1" customWidth="1"/>
    <col min="7" max="7" width="9.125" style="76" bestFit="1" customWidth="1"/>
    <col min="8" max="8" width="9.875" style="73" bestFit="1" customWidth="1"/>
    <col min="9" max="9" width="6.625" style="27" bestFit="1" customWidth="1"/>
    <col min="10" max="10" width="61" bestFit="1" customWidth="1"/>
    <col min="11" max="11" width="8.625" style="262" bestFit="1" customWidth="1"/>
    <col min="12" max="12" width="7.375" bestFit="1" customWidth="1"/>
    <col min="13" max="14" width="7.25" customWidth="1"/>
    <col min="15" max="16" width="7.25" hidden="1" customWidth="1" outlineLevel="1"/>
    <col min="17" max="19" width="7.75" hidden="1" customWidth="1" outlineLevel="1"/>
    <col min="20" max="20" width="13.125" style="75" bestFit="1" customWidth="1" collapsed="1"/>
    <col min="21" max="21" width="13" style="75" customWidth="1"/>
    <col min="22" max="22" width="16.375" style="75" bestFit="1" customWidth="1"/>
    <col min="24" max="24" width="10.375" bestFit="1" customWidth="1"/>
  </cols>
  <sheetData>
    <row r="1" spans="1:22" ht="45" customHeight="1">
      <c r="A1" s="275" t="s">
        <v>1106</v>
      </c>
      <c r="B1" s="272" t="s">
        <v>1107</v>
      </c>
      <c r="C1" s="272" t="s">
        <v>1108</v>
      </c>
      <c r="D1" s="291" t="s">
        <v>1109</v>
      </c>
      <c r="E1" s="273" t="s">
        <v>1110</v>
      </c>
      <c r="F1" s="274" t="s">
        <v>1111</v>
      </c>
      <c r="G1" s="274" t="s">
        <v>1112</v>
      </c>
      <c r="H1" s="282" t="s">
        <v>1113</v>
      </c>
      <c r="I1" s="283" t="s">
        <v>1114</v>
      </c>
      <c r="J1" s="284" t="s">
        <v>1115</v>
      </c>
      <c r="K1" s="285" t="s">
        <v>1116</v>
      </c>
      <c r="L1" s="283" t="s">
        <v>1117</v>
      </c>
      <c r="M1" s="283" t="s">
        <v>1118</v>
      </c>
      <c r="N1" s="283" t="s">
        <v>1119</v>
      </c>
      <c r="O1" s="283" t="s">
        <v>1120</v>
      </c>
      <c r="P1" s="283" t="s">
        <v>1121</v>
      </c>
      <c r="Q1" s="283" t="s">
        <v>1122</v>
      </c>
      <c r="R1" s="283" t="s">
        <v>1123</v>
      </c>
      <c r="S1" s="283" t="s">
        <v>1124</v>
      </c>
      <c r="T1" s="286" t="s">
        <v>1125</v>
      </c>
      <c r="U1" s="286" t="s">
        <v>1126</v>
      </c>
      <c r="V1" s="287" t="s">
        <v>1127</v>
      </c>
    </row>
    <row r="2" spans="1:22">
      <c r="A2" s="271" t="s">
        <v>335</v>
      </c>
      <c r="B2" s="74"/>
      <c r="C2" s="74"/>
      <c r="D2" s="74"/>
      <c r="E2" s="295"/>
      <c r="F2" s="295"/>
      <c r="G2" s="295"/>
      <c r="H2" s="74"/>
      <c r="I2" s="293"/>
      <c r="J2" s="74"/>
      <c r="K2" s="74">
        <v>31377</v>
      </c>
      <c r="L2" s="74">
        <v>29480</v>
      </c>
      <c r="M2" s="74">
        <v>1897</v>
      </c>
      <c r="N2" s="74">
        <v>0</v>
      </c>
      <c r="O2" s="74"/>
      <c r="P2" s="74"/>
      <c r="Q2" s="265"/>
      <c r="R2" s="74"/>
      <c r="S2" s="74"/>
      <c r="T2" s="74"/>
      <c r="U2" s="74"/>
      <c r="V2" s="279">
        <v>1359043537</v>
      </c>
    </row>
    <row r="3" spans="1:22">
      <c r="A3" s="73" t="s">
        <v>1128</v>
      </c>
      <c r="B3" s="269" t="s">
        <v>1129</v>
      </c>
      <c r="C3" s="269" t="s">
        <v>348</v>
      </c>
      <c r="D3" s="276"/>
      <c r="E3" s="296">
        <v>212741</v>
      </c>
      <c r="F3"/>
      <c r="G3" s="76">
        <v>212728</v>
      </c>
      <c r="H3" s="276" t="s">
        <v>1130</v>
      </c>
      <c r="I3" s="27" t="s">
        <v>1131</v>
      </c>
      <c r="J3" t="s">
        <v>1132</v>
      </c>
      <c r="K3" s="262">
        <v>426</v>
      </c>
      <c r="L3">
        <v>426</v>
      </c>
      <c r="M3">
        <v>0</v>
      </c>
      <c r="N3">
        <v>0</v>
      </c>
      <c r="O3" s="229">
        <v>0</v>
      </c>
      <c r="P3" s="229">
        <v>0</v>
      </c>
      <c r="Q3" s="229">
        <v>0</v>
      </c>
      <c r="R3">
        <v>0</v>
      </c>
      <c r="S3">
        <v>0</v>
      </c>
      <c r="T3" s="270">
        <v>279224</v>
      </c>
      <c r="U3" s="270">
        <v>0</v>
      </c>
      <c r="V3" s="268">
        <v>118949424</v>
      </c>
    </row>
    <row r="4" spans="1:22">
      <c r="B4" s="269" t="s">
        <v>1133</v>
      </c>
      <c r="C4" s="269" t="s">
        <v>348</v>
      </c>
      <c r="D4" s="276"/>
      <c r="E4" s="296"/>
      <c r="F4"/>
      <c r="G4" s="76">
        <v>214064</v>
      </c>
      <c r="H4" s="276" t="s">
        <v>1130</v>
      </c>
      <c r="I4" s="27" t="s">
        <v>1131</v>
      </c>
      <c r="J4" t="s">
        <v>1134</v>
      </c>
      <c r="K4" s="262">
        <v>25</v>
      </c>
      <c r="L4">
        <v>25</v>
      </c>
      <c r="M4">
        <v>0</v>
      </c>
      <c r="N4">
        <v>0</v>
      </c>
      <c r="O4" s="229">
        <v>0</v>
      </c>
      <c r="P4" s="229">
        <v>0</v>
      </c>
      <c r="Q4" s="229">
        <v>0</v>
      </c>
      <c r="R4">
        <v>0</v>
      </c>
      <c r="S4">
        <v>0</v>
      </c>
      <c r="T4" s="270">
        <v>300896</v>
      </c>
      <c r="U4" s="270">
        <v>0</v>
      </c>
      <c r="V4" s="268">
        <v>7522400</v>
      </c>
    </row>
    <row r="5" spans="1:22">
      <c r="B5" s="269"/>
      <c r="C5" s="269"/>
      <c r="D5" s="276"/>
      <c r="E5" s="296"/>
      <c r="F5"/>
      <c r="H5" s="276" t="s">
        <v>1130</v>
      </c>
      <c r="I5" s="27" t="e">
        <v>#N/A</v>
      </c>
      <c r="J5" t="e">
        <v>#N/A</v>
      </c>
      <c r="K5" s="262">
        <v>0</v>
      </c>
      <c r="L5">
        <v>0</v>
      </c>
      <c r="M5">
        <v>0</v>
      </c>
      <c r="N5">
        <v>0</v>
      </c>
      <c r="O5" s="229">
        <v>0</v>
      </c>
      <c r="P5" s="229">
        <v>0</v>
      </c>
      <c r="Q5" s="229">
        <v>0</v>
      </c>
      <c r="R5">
        <v>0</v>
      </c>
      <c r="S5">
        <v>0</v>
      </c>
      <c r="T5" s="270">
        <v>0</v>
      </c>
      <c r="U5" s="270">
        <v>0</v>
      </c>
      <c r="V5" s="268">
        <v>0</v>
      </c>
    </row>
    <row r="6" spans="1:22">
      <c r="B6" s="269" t="s">
        <v>1135</v>
      </c>
      <c r="C6" s="269" t="s">
        <v>449</v>
      </c>
      <c r="D6" s="276"/>
      <c r="E6" s="296">
        <v>212742</v>
      </c>
      <c r="F6"/>
      <c r="G6" s="76">
        <v>212201</v>
      </c>
      <c r="H6" s="276" t="s">
        <v>1130</v>
      </c>
      <c r="I6" s="27" t="s">
        <v>1131</v>
      </c>
      <c r="J6" t="s">
        <v>1136</v>
      </c>
      <c r="K6" s="262">
        <v>205</v>
      </c>
      <c r="L6">
        <v>205</v>
      </c>
      <c r="M6">
        <v>0</v>
      </c>
      <c r="N6">
        <v>0</v>
      </c>
      <c r="O6" s="229">
        <v>0</v>
      </c>
      <c r="P6" s="229">
        <v>0</v>
      </c>
      <c r="Q6" s="229">
        <v>0</v>
      </c>
      <c r="R6">
        <v>0</v>
      </c>
      <c r="S6">
        <v>0</v>
      </c>
      <c r="T6" s="270">
        <v>144462</v>
      </c>
      <c r="U6" s="270">
        <v>0</v>
      </c>
      <c r="V6" s="268">
        <v>29614710</v>
      </c>
    </row>
    <row r="7" spans="1:22">
      <c r="B7" s="269" t="s">
        <v>1137</v>
      </c>
      <c r="C7" s="269" t="s">
        <v>449</v>
      </c>
      <c r="D7" s="276"/>
      <c r="E7" s="296">
        <v>212742</v>
      </c>
      <c r="F7"/>
      <c r="G7" s="76">
        <v>212980</v>
      </c>
      <c r="H7" s="276" t="s">
        <v>1130</v>
      </c>
      <c r="I7" s="27" t="s">
        <v>1131</v>
      </c>
      <c r="J7" t="s">
        <v>1138</v>
      </c>
      <c r="K7" s="262">
        <v>21</v>
      </c>
      <c r="L7">
        <v>21</v>
      </c>
      <c r="M7">
        <v>0</v>
      </c>
      <c r="N7">
        <v>0</v>
      </c>
      <c r="O7" s="229">
        <v>0</v>
      </c>
      <c r="P7" s="229">
        <v>0</v>
      </c>
      <c r="Q7" s="229">
        <v>0</v>
      </c>
      <c r="R7">
        <v>0</v>
      </c>
      <c r="S7">
        <v>0</v>
      </c>
      <c r="T7" s="270">
        <v>145631</v>
      </c>
      <c r="U7" s="270">
        <v>0</v>
      </c>
      <c r="V7" s="268">
        <v>3058251</v>
      </c>
    </row>
    <row r="8" spans="1:22">
      <c r="B8" s="269" t="s">
        <v>1139</v>
      </c>
      <c r="C8" s="269" t="s">
        <v>449</v>
      </c>
      <c r="D8" s="276"/>
      <c r="E8" s="296">
        <v>212742</v>
      </c>
      <c r="F8"/>
      <c r="G8" s="76">
        <v>213666</v>
      </c>
      <c r="H8" s="276" t="s">
        <v>1130</v>
      </c>
      <c r="I8" s="27" t="s">
        <v>1131</v>
      </c>
      <c r="J8" t="s">
        <v>1140</v>
      </c>
      <c r="K8" s="262">
        <v>20</v>
      </c>
      <c r="L8">
        <v>20</v>
      </c>
      <c r="M8">
        <v>0</v>
      </c>
      <c r="N8">
        <v>0</v>
      </c>
      <c r="O8" s="229">
        <v>0</v>
      </c>
      <c r="P8" s="229">
        <v>0</v>
      </c>
      <c r="Q8" s="229">
        <v>0</v>
      </c>
      <c r="R8">
        <v>0</v>
      </c>
      <c r="S8">
        <v>0</v>
      </c>
      <c r="T8" s="270">
        <v>150387</v>
      </c>
      <c r="U8" s="270">
        <v>0</v>
      </c>
      <c r="V8" s="268">
        <v>3007740</v>
      </c>
    </row>
    <row r="9" spans="1:22">
      <c r="B9" s="269" t="s">
        <v>1141</v>
      </c>
      <c r="C9" s="269" t="s">
        <v>349</v>
      </c>
      <c r="D9" s="276"/>
      <c r="E9" s="296">
        <v>215757</v>
      </c>
      <c r="F9"/>
      <c r="G9" s="76">
        <v>214065</v>
      </c>
      <c r="H9" s="276" t="s">
        <v>1130</v>
      </c>
      <c r="I9" s="27" t="s">
        <v>1131</v>
      </c>
      <c r="J9" t="s">
        <v>1142</v>
      </c>
      <c r="K9" s="262">
        <v>77</v>
      </c>
      <c r="L9">
        <v>77</v>
      </c>
      <c r="M9">
        <v>0</v>
      </c>
      <c r="N9">
        <v>0</v>
      </c>
      <c r="O9" s="229">
        <v>0</v>
      </c>
      <c r="P9" s="229">
        <v>0</v>
      </c>
      <c r="Q9" s="229">
        <v>0</v>
      </c>
      <c r="R9">
        <v>0</v>
      </c>
      <c r="S9">
        <v>0</v>
      </c>
      <c r="T9" s="270">
        <v>118380</v>
      </c>
      <c r="U9" s="270">
        <v>0</v>
      </c>
      <c r="V9" s="268">
        <v>9115260</v>
      </c>
    </row>
    <row r="10" spans="1:22">
      <c r="B10" s="269" t="s">
        <v>1143</v>
      </c>
      <c r="C10" s="269" t="s">
        <v>349</v>
      </c>
      <c r="D10" s="276"/>
      <c r="E10" s="297">
        <v>215757</v>
      </c>
      <c r="F10"/>
      <c r="G10" s="76">
        <v>213662</v>
      </c>
      <c r="H10" s="276" t="s">
        <v>1130</v>
      </c>
      <c r="I10" s="27" t="s">
        <v>1131</v>
      </c>
      <c r="J10" t="s">
        <v>1144</v>
      </c>
      <c r="K10" s="262">
        <v>487</v>
      </c>
      <c r="L10">
        <v>487</v>
      </c>
      <c r="M10">
        <v>0</v>
      </c>
      <c r="N10">
        <v>0</v>
      </c>
      <c r="O10" s="229">
        <v>0</v>
      </c>
      <c r="P10" s="229">
        <v>0</v>
      </c>
      <c r="Q10" s="229">
        <v>0</v>
      </c>
      <c r="R10">
        <v>0</v>
      </c>
      <c r="S10">
        <v>0</v>
      </c>
      <c r="T10" s="270">
        <v>106281</v>
      </c>
      <c r="U10" s="270">
        <v>0</v>
      </c>
      <c r="V10" s="268">
        <v>51758847</v>
      </c>
    </row>
    <row r="11" spans="1:22">
      <c r="B11" s="269" t="s">
        <v>1145</v>
      </c>
      <c r="C11" s="269" t="s">
        <v>349</v>
      </c>
      <c r="D11" s="276"/>
      <c r="E11" s="297">
        <v>215757</v>
      </c>
      <c r="F11"/>
      <c r="G11" s="76">
        <v>215638</v>
      </c>
      <c r="H11" s="276" t="s">
        <v>1130</v>
      </c>
      <c r="I11" s="27" t="e">
        <v>#N/A</v>
      </c>
      <c r="J11" t="e">
        <v>#N/A</v>
      </c>
      <c r="K11" s="262">
        <v>0</v>
      </c>
      <c r="L11">
        <v>0</v>
      </c>
      <c r="M11">
        <v>0</v>
      </c>
      <c r="N11">
        <v>0</v>
      </c>
      <c r="O11" s="229">
        <v>0</v>
      </c>
      <c r="P11" s="229">
        <v>0</v>
      </c>
      <c r="Q11" s="229">
        <v>0</v>
      </c>
      <c r="R11">
        <v>0</v>
      </c>
      <c r="S11">
        <v>0</v>
      </c>
      <c r="T11" s="270">
        <v>0</v>
      </c>
      <c r="U11" s="270">
        <v>0</v>
      </c>
      <c r="V11" s="268">
        <v>0</v>
      </c>
    </row>
    <row r="12" spans="1:22">
      <c r="B12" s="269" t="s">
        <v>1146</v>
      </c>
      <c r="C12" s="269" t="s">
        <v>349</v>
      </c>
      <c r="D12" s="276"/>
      <c r="E12" s="296">
        <v>215757</v>
      </c>
      <c r="F12"/>
      <c r="G12" s="76">
        <v>215144</v>
      </c>
      <c r="H12" s="276" t="s">
        <v>1130</v>
      </c>
      <c r="I12" s="27" t="s">
        <v>1131</v>
      </c>
      <c r="J12" t="s">
        <v>1147</v>
      </c>
      <c r="K12" s="262">
        <v>300</v>
      </c>
      <c r="L12">
        <v>300</v>
      </c>
      <c r="M12">
        <v>0</v>
      </c>
      <c r="N12">
        <v>0</v>
      </c>
      <c r="O12" s="229">
        <v>0</v>
      </c>
      <c r="P12" s="229">
        <v>0</v>
      </c>
      <c r="Q12" s="229">
        <v>0</v>
      </c>
      <c r="R12">
        <v>0</v>
      </c>
      <c r="S12">
        <v>0</v>
      </c>
      <c r="T12" s="270">
        <v>113812</v>
      </c>
      <c r="U12" s="270">
        <v>0</v>
      </c>
      <c r="V12" s="268">
        <v>34143600</v>
      </c>
    </row>
    <row r="13" spans="1:22">
      <c r="B13" s="269" t="s">
        <v>1148</v>
      </c>
      <c r="C13" s="269" t="s">
        <v>350</v>
      </c>
      <c r="D13" s="276"/>
      <c r="E13" s="296">
        <v>215758</v>
      </c>
      <c r="F13"/>
      <c r="G13" s="76">
        <v>213663</v>
      </c>
      <c r="H13" s="276" t="s">
        <v>1130</v>
      </c>
      <c r="I13" s="27" t="e">
        <v>#N/A</v>
      </c>
      <c r="J13" t="e">
        <v>#N/A</v>
      </c>
      <c r="K13" s="262">
        <v>0</v>
      </c>
      <c r="L13">
        <v>0</v>
      </c>
      <c r="M13">
        <v>0</v>
      </c>
      <c r="N13">
        <v>0</v>
      </c>
      <c r="O13" s="229">
        <v>0</v>
      </c>
      <c r="P13" s="229">
        <v>0</v>
      </c>
      <c r="Q13" s="229">
        <v>0</v>
      </c>
      <c r="R13">
        <v>0</v>
      </c>
      <c r="S13">
        <v>0</v>
      </c>
      <c r="T13" s="270">
        <v>0</v>
      </c>
      <c r="U13" s="270">
        <v>0</v>
      </c>
      <c r="V13" s="268">
        <v>0</v>
      </c>
    </row>
    <row r="14" spans="1:22">
      <c r="B14" s="269" t="s">
        <v>1149</v>
      </c>
      <c r="C14" s="269" t="s">
        <v>350</v>
      </c>
      <c r="D14" s="276"/>
      <c r="E14" s="296">
        <v>215758</v>
      </c>
      <c r="F14"/>
      <c r="G14" s="76">
        <v>214066</v>
      </c>
      <c r="H14" s="276" t="s">
        <v>1130</v>
      </c>
      <c r="I14" s="27" t="s">
        <v>1131</v>
      </c>
      <c r="J14" t="s">
        <v>1150</v>
      </c>
      <c r="K14" s="262">
        <v>70</v>
      </c>
      <c r="L14">
        <v>70</v>
      </c>
      <c r="M14">
        <v>0</v>
      </c>
      <c r="N14">
        <v>0</v>
      </c>
      <c r="O14" s="229">
        <v>0</v>
      </c>
      <c r="P14" s="229">
        <v>0</v>
      </c>
      <c r="Q14" s="229">
        <v>0</v>
      </c>
      <c r="R14">
        <v>0</v>
      </c>
      <c r="S14">
        <v>0</v>
      </c>
      <c r="T14" s="270">
        <v>93649</v>
      </c>
      <c r="U14" s="270">
        <v>0</v>
      </c>
      <c r="V14" s="268">
        <v>6555430</v>
      </c>
    </row>
    <row r="15" spans="1:22">
      <c r="B15" s="269" t="s">
        <v>1151</v>
      </c>
      <c r="C15" s="269" t="s">
        <v>350</v>
      </c>
      <c r="D15" s="276"/>
      <c r="E15" s="297">
        <v>215758</v>
      </c>
      <c r="F15"/>
      <c r="G15" s="76">
        <v>215500</v>
      </c>
      <c r="H15" s="276" t="s">
        <v>1130</v>
      </c>
      <c r="I15" s="27" t="e">
        <v>#N/A</v>
      </c>
      <c r="J15" t="e">
        <v>#N/A</v>
      </c>
      <c r="K15" s="262">
        <v>0</v>
      </c>
      <c r="L15">
        <v>0</v>
      </c>
      <c r="M15">
        <v>0</v>
      </c>
      <c r="N15">
        <v>0</v>
      </c>
      <c r="O15" s="229">
        <v>0</v>
      </c>
      <c r="P15" s="229">
        <v>0</v>
      </c>
      <c r="Q15" s="229">
        <v>0</v>
      </c>
      <c r="R15">
        <v>0</v>
      </c>
      <c r="S15">
        <v>0</v>
      </c>
      <c r="T15" s="270">
        <v>0</v>
      </c>
      <c r="U15" s="270">
        <v>0</v>
      </c>
      <c r="V15" s="268">
        <v>0</v>
      </c>
    </row>
    <row r="16" spans="1:22">
      <c r="B16" s="269"/>
      <c r="C16" s="269"/>
      <c r="D16" s="276"/>
      <c r="E16" s="297"/>
      <c r="F16"/>
      <c r="G16" s="288"/>
      <c r="H16" s="276"/>
      <c r="O16" s="229"/>
      <c r="P16" s="229"/>
      <c r="Q16" s="229"/>
      <c r="T16" s="270"/>
      <c r="U16" s="270"/>
      <c r="V16" s="268"/>
    </row>
    <row r="17" spans="1:27">
      <c r="A17" t="s">
        <v>1152</v>
      </c>
      <c r="B17" s="269" t="s">
        <v>1153</v>
      </c>
      <c r="C17" s="269" t="s">
        <v>608</v>
      </c>
      <c r="D17" s="276"/>
      <c r="E17" s="296">
        <v>184097</v>
      </c>
      <c r="F17"/>
      <c r="G17" s="288">
        <v>194264</v>
      </c>
      <c r="H17" s="276" t="s">
        <v>1154</v>
      </c>
      <c r="I17" s="27" t="s">
        <v>1131</v>
      </c>
      <c r="J17" t="s">
        <v>1155</v>
      </c>
      <c r="K17" s="262">
        <v>3</v>
      </c>
      <c r="L17">
        <v>1</v>
      </c>
      <c r="M17">
        <v>2</v>
      </c>
      <c r="N17">
        <v>0</v>
      </c>
      <c r="O17" s="229">
        <v>0</v>
      </c>
      <c r="P17" s="229">
        <v>0</v>
      </c>
      <c r="Q17" s="229">
        <v>0</v>
      </c>
      <c r="R17">
        <v>0</v>
      </c>
      <c r="S17">
        <v>0</v>
      </c>
      <c r="T17" s="270">
        <v>221933</v>
      </c>
      <c r="U17" s="270">
        <v>221933</v>
      </c>
      <c r="V17" s="268">
        <v>665799</v>
      </c>
    </row>
    <row r="18" spans="1:27">
      <c r="B18" s="269" t="s">
        <v>1156</v>
      </c>
      <c r="C18" s="269" t="s">
        <v>608</v>
      </c>
      <c r="D18" s="276"/>
      <c r="E18" s="296">
        <v>184097</v>
      </c>
      <c r="F18"/>
      <c r="G18" s="76">
        <v>175866</v>
      </c>
      <c r="H18" s="276" t="s">
        <v>1130</v>
      </c>
      <c r="I18" s="27" t="e">
        <v>#N/A</v>
      </c>
      <c r="J18" t="e">
        <v>#N/A</v>
      </c>
      <c r="K18" s="262">
        <v>0</v>
      </c>
      <c r="L18">
        <v>0</v>
      </c>
      <c r="M18">
        <v>0</v>
      </c>
      <c r="N18">
        <v>0</v>
      </c>
      <c r="O18" s="229">
        <v>0</v>
      </c>
      <c r="P18" s="229">
        <v>0</v>
      </c>
      <c r="Q18" s="229">
        <v>0</v>
      </c>
      <c r="R18">
        <v>0</v>
      </c>
      <c r="S18">
        <v>0</v>
      </c>
      <c r="T18" s="270">
        <v>0</v>
      </c>
      <c r="U18" s="270">
        <v>0</v>
      </c>
      <c r="V18" s="268">
        <v>0</v>
      </c>
      <c r="W18" s="55"/>
      <c r="X18" s="55"/>
      <c r="Y18" s="55"/>
      <c r="Z18" s="55"/>
      <c r="AA18" s="11"/>
    </row>
    <row r="19" spans="1:27">
      <c r="B19" s="269" t="s">
        <v>1157</v>
      </c>
      <c r="C19" s="269" t="s">
        <v>608</v>
      </c>
      <c r="D19" s="276"/>
      <c r="E19" s="296">
        <v>184097</v>
      </c>
      <c r="F19"/>
      <c r="G19" s="76">
        <v>185591</v>
      </c>
      <c r="H19" s="276" t="s">
        <v>1130</v>
      </c>
      <c r="I19" s="27" t="e">
        <v>#N/A</v>
      </c>
      <c r="J19" t="e">
        <v>#N/A</v>
      </c>
      <c r="K19" s="262">
        <v>0</v>
      </c>
      <c r="L19">
        <v>0</v>
      </c>
      <c r="M19">
        <v>0</v>
      </c>
      <c r="N19">
        <v>0</v>
      </c>
      <c r="O19" s="229">
        <v>0</v>
      </c>
      <c r="P19" s="229">
        <v>0</v>
      </c>
      <c r="Q19" s="229">
        <v>0</v>
      </c>
      <c r="R19">
        <v>0</v>
      </c>
      <c r="S19">
        <v>0</v>
      </c>
      <c r="T19" s="270">
        <v>0</v>
      </c>
      <c r="U19" s="270">
        <v>0</v>
      </c>
      <c r="V19" s="268">
        <v>0</v>
      </c>
      <c r="W19" s="55"/>
      <c r="X19" s="55"/>
      <c r="Y19" s="55"/>
      <c r="Z19" s="55"/>
      <c r="AA19" s="11"/>
    </row>
    <row r="20" spans="1:27">
      <c r="B20" s="269" t="s">
        <v>1158</v>
      </c>
      <c r="C20" s="269" t="s">
        <v>608</v>
      </c>
      <c r="D20" s="276"/>
      <c r="E20" s="296">
        <v>184097</v>
      </c>
      <c r="F20"/>
      <c r="G20" s="76">
        <v>189768</v>
      </c>
      <c r="H20" s="276" t="s">
        <v>1159</v>
      </c>
      <c r="I20" s="27" t="s">
        <v>1131</v>
      </c>
      <c r="J20" t="s">
        <v>1160</v>
      </c>
      <c r="K20" s="262">
        <v>1</v>
      </c>
      <c r="L20">
        <v>0</v>
      </c>
      <c r="M20">
        <v>1</v>
      </c>
      <c r="N20">
        <v>0</v>
      </c>
      <c r="O20" s="229">
        <v>0</v>
      </c>
      <c r="P20" s="229">
        <v>0</v>
      </c>
      <c r="Q20" s="229">
        <v>0</v>
      </c>
      <c r="R20">
        <v>0</v>
      </c>
      <c r="S20">
        <v>0</v>
      </c>
      <c r="T20" s="270">
        <v>0</v>
      </c>
      <c r="U20" s="270">
        <v>240361</v>
      </c>
      <c r="V20" s="268">
        <v>240361</v>
      </c>
      <c r="W20" s="55"/>
      <c r="X20" s="55"/>
      <c r="Y20" s="55"/>
      <c r="Z20" s="55"/>
      <c r="AA20" s="11"/>
    </row>
    <row r="21" spans="1:27">
      <c r="B21" s="269" t="s">
        <v>1161</v>
      </c>
      <c r="C21" s="269" t="s">
        <v>938</v>
      </c>
      <c r="D21" s="276"/>
      <c r="E21" s="296">
        <v>196693</v>
      </c>
      <c r="F21"/>
      <c r="G21" s="76">
        <v>191858</v>
      </c>
      <c r="H21" s="276" t="s">
        <v>1154</v>
      </c>
      <c r="I21" s="27" t="s">
        <v>1131</v>
      </c>
      <c r="J21" t="s">
        <v>1162</v>
      </c>
      <c r="K21" s="262">
        <v>16</v>
      </c>
      <c r="L21">
        <v>12</v>
      </c>
      <c r="M21">
        <v>4</v>
      </c>
      <c r="N21">
        <v>0</v>
      </c>
      <c r="O21" s="229">
        <v>0</v>
      </c>
      <c r="P21" s="229">
        <v>0</v>
      </c>
      <c r="Q21" s="229">
        <v>0</v>
      </c>
      <c r="R21">
        <v>0</v>
      </c>
      <c r="S21">
        <v>0</v>
      </c>
      <c r="T21" s="270">
        <v>128006</v>
      </c>
      <c r="U21" s="270">
        <v>128006</v>
      </c>
      <c r="V21" s="268">
        <v>2048096</v>
      </c>
      <c r="W21" s="55"/>
      <c r="X21" s="55"/>
      <c r="Y21" s="55"/>
      <c r="Z21" s="55"/>
      <c r="AA21" s="11"/>
    </row>
    <row r="22" spans="1:27">
      <c r="B22" s="269" t="s">
        <v>1163</v>
      </c>
      <c r="C22" s="269" t="s">
        <v>938</v>
      </c>
      <c r="D22" s="276" t="s">
        <v>1164</v>
      </c>
      <c r="E22" s="296"/>
      <c r="F22"/>
      <c r="G22" s="76">
        <v>193462</v>
      </c>
      <c r="H22" s="276" t="s">
        <v>1130</v>
      </c>
      <c r="I22" s="27" t="e">
        <v>#N/A</v>
      </c>
      <c r="J22" t="e">
        <v>#N/A</v>
      </c>
      <c r="K22" s="262">
        <v>0</v>
      </c>
      <c r="L22">
        <v>0</v>
      </c>
      <c r="M22">
        <v>0</v>
      </c>
      <c r="N22">
        <v>0</v>
      </c>
      <c r="O22" s="229">
        <v>0</v>
      </c>
      <c r="P22" s="229">
        <v>0</v>
      </c>
      <c r="Q22" s="229">
        <v>0</v>
      </c>
      <c r="R22">
        <v>0</v>
      </c>
      <c r="S22">
        <v>0</v>
      </c>
      <c r="T22" s="270">
        <v>0</v>
      </c>
      <c r="U22" s="270">
        <v>0</v>
      </c>
      <c r="V22" s="268">
        <v>0</v>
      </c>
      <c r="W22" s="55"/>
      <c r="X22" s="55"/>
      <c r="Y22" s="55"/>
      <c r="Z22" s="55"/>
      <c r="AA22" s="11"/>
    </row>
    <row r="23" spans="1:27">
      <c r="B23" s="269" t="s">
        <v>1165</v>
      </c>
      <c r="C23" s="269" t="s">
        <v>938</v>
      </c>
      <c r="D23" s="276" t="s">
        <v>1166</v>
      </c>
      <c r="E23" s="296">
        <v>196693</v>
      </c>
      <c r="F23"/>
      <c r="G23" s="76">
        <v>194266</v>
      </c>
      <c r="H23" s="276" t="s">
        <v>1154</v>
      </c>
      <c r="I23" s="27" t="s">
        <v>1131</v>
      </c>
      <c r="J23" t="s">
        <v>1167</v>
      </c>
      <c r="K23" s="262">
        <v>4</v>
      </c>
      <c r="L23">
        <v>3</v>
      </c>
      <c r="M23">
        <v>1</v>
      </c>
      <c r="N23">
        <v>0</v>
      </c>
      <c r="O23" s="229">
        <v>0</v>
      </c>
      <c r="P23" s="229">
        <v>0</v>
      </c>
      <c r="Q23" s="229">
        <v>0</v>
      </c>
      <c r="R23">
        <v>0</v>
      </c>
      <c r="S23">
        <v>0</v>
      </c>
      <c r="T23" s="270">
        <v>132002</v>
      </c>
      <c r="U23" s="270">
        <v>132002</v>
      </c>
      <c r="V23" s="268">
        <v>528008</v>
      </c>
      <c r="W23" s="55"/>
      <c r="X23" s="55"/>
      <c r="Y23" s="55"/>
      <c r="Z23" s="55"/>
      <c r="AA23" s="11"/>
    </row>
    <row r="24" spans="1:27">
      <c r="B24" s="269" t="s">
        <v>1168</v>
      </c>
      <c r="C24" s="269" t="s">
        <v>938</v>
      </c>
      <c r="D24" s="276" t="s">
        <v>1169</v>
      </c>
      <c r="E24" s="296"/>
      <c r="F24"/>
      <c r="G24" s="76">
        <v>195414</v>
      </c>
      <c r="H24" s="276" t="s">
        <v>1154</v>
      </c>
      <c r="I24" s="27" t="s">
        <v>1131</v>
      </c>
      <c r="J24" t="s">
        <v>1170</v>
      </c>
      <c r="K24" s="262">
        <v>266</v>
      </c>
      <c r="L24">
        <v>46</v>
      </c>
      <c r="M24">
        <v>220</v>
      </c>
      <c r="N24">
        <v>0</v>
      </c>
      <c r="O24" s="229">
        <v>0</v>
      </c>
      <c r="P24" s="229">
        <v>0</v>
      </c>
      <c r="Q24" s="229">
        <v>0</v>
      </c>
      <c r="R24">
        <v>0</v>
      </c>
      <c r="S24">
        <v>0</v>
      </c>
      <c r="T24" s="270">
        <v>130951</v>
      </c>
      <c r="U24" s="270">
        <v>130951</v>
      </c>
      <c r="V24" s="268">
        <v>34832966</v>
      </c>
      <c r="W24" s="55"/>
      <c r="X24" s="55"/>
      <c r="Y24" s="55"/>
      <c r="Z24" s="55"/>
      <c r="AA24" s="11"/>
    </row>
    <row r="25" spans="1:27">
      <c r="B25" s="269" t="s">
        <v>1171</v>
      </c>
      <c r="C25" s="269" t="s">
        <v>612</v>
      </c>
      <c r="D25" s="276"/>
      <c r="E25" s="296"/>
      <c r="F25"/>
      <c r="G25" s="76">
        <v>183075</v>
      </c>
      <c r="H25" s="276" t="s">
        <v>1159</v>
      </c>
      <c r="I25" s="27" t="s">
        <v>1131</v>
      </c>
      <c r="J25" t="s">
        <v>1172</v>
      </c>
      <c r="K25" s="262">
        <v>1</v>
      </c>
      <c r="L25">
        <v>0</v>
      </c>
      <c r="M25">
        <v>1</v>
      </c>
      <c r="N25">
        <v>0</v>
      </c>
      <c r="O25" s="229">
        <v>0</v>
      </c>
      <c r="P25" s="229">
        <v>0</v>
      </c>
      <c r="Q25" s="229">
        <v>0</v>
      </c>
      <c r="R25">
        <v>0</v>
      </c>
      <c r="S25">
        <v>0</v>
      </c>
      <c r="T25" s="270">
        <v>0</v>
      </c>
      <c r="U25" s="270">
        <v>139888</v>
      </c>
      <c r="V25" s="268">
        <v>139888</v>
      </c>
      <c r="W25" s="55"/>
      <c r="X25" s="55"/>
      <c r="Y25" s="55"/>
      <c r="Z25" s="55"/>
      <c r="AA25" s="11"/>
    </row>
    <row r="26" spans="1:27">
      <c r="B26" s="269" t="s">
        <v>1173</v>
      </c>
      <c r="C26" s="269" t="s">
        <v>939</v>
      </c>
      <c r="D26" s="276"/>
      <c r="E26" s="296">
        <v>196694</v>
      </c>
      <c r="F26"/>
      <c r="G26" s="76">
        <v>191859</v>
      </c>
      <c r="H26" s="276" t="s">
        <v>1130</v>
      </c>
      <c r="I26" s="27" t="e">
        <v>#N/A</v>
      </c>
      <c r="J26" t="e">
        <v>#N/A</v>
      </c>
      <c r="K26" s="262">
        <v>0</v>
      </c>
      <c r="L26">
        <v>0</v>
      </c>
      <c r="M26">
        <v>0</v>
      </c>
      <c r="N26">
        <v>0</v>
      </c>
      <c r="O26" s="229">
        <v>0</v>
      </c>
      <c r="P26" s="229">
        <v>0</v>
      </c>
      <c r="Q26" s="229">
        <v>0</v>
      </c>
      <c r="R26">
        <v>0</v>
      </c>
      <c r="S26">
        <v>0</v>
      </c>
      <c r="T26" s="270">
        <v>0</v>
      </c>
      <c r="U26" s="270">
        <v>0</v>
      </c>
      <c r="V26" s="268">
        <v>0</v>
      </c>
      <c r="W26" s="55"/>
      <c r="X26" s="55"/>
      <c r="Y26" s="55"/>
      <c r="Z26" s="55"/>
      <c r="AA26" s="11"/>
    </row>
    <row r="27" spans="1:27">
      <c r="B27" s="269" t="s">
        <v>1173</v>
      </c>
      <c r="C27" s="269" t="s">
        <v>939</v>
      </c>
      <c r="D27" s="276"/>
      <c r="E27" s="297"/>
      <c r="F27"/>
      <c r="G27" s="76">
        <v>206199</v>
      </c>
      <c r="H27" s="276" t="s">
        <v>1154</v>
      </c>
      <c r="I27" s="27" t="s">
        <v>1131</v>
      </c>
      <c r="J27" t="s">
        <v>1174</v>
      </c>
      <c r="K27" s="262">
        <v>350</v>
      </c>
      <c r="L27">
        <v>104</v>
      </c>
      <c r="M27">
        <v>246</v>
      </c>
      <c r="N27">
        <v>0</v>
      </c>
      <c r="O27" s="229">
        <v>0</v>
      </c>
      <c r="P27" s="229">
        <v>0</v>
      </c>
      <c r="Q27" s="229">
        <v>0</v>
      </c>
      <c r="R27">
        <v>0</v>
      </c>
      <c r="S27">
        <v>0</v>
      </c>
      <c r="T27" s="270">
        <v>110155</v>
      </c>
      <c r="U27" s="270">
        <v>110155</v>
      </c>
      <c r="V27" s="268">
        <v>38554250</v>
      </c>
      <c r="W27" s="55"/>
      <c r="X27" s="55"/>
      <c r="Y27" s="55"/>
      <c r="Z27" s="55"/>
      <c r="AA27" s="11"/>
    </row>
    <row r="28" spans="1:27">
      <c r="B28" s="269" t="s">
        <v>1175</v>
      </c>
      <c r="C28" s="269" t="s">
        <v>939</v>
      </c>
      <c r="D28" s="276"/>
      <c r="E28" s="297">
        <v>196694</v>
      </c>
      <c r="F28"/>
      <c r="G28" s="298">
        <v>193463</v>
      </c>
      <c r="H28" s="276" t="s">
        <v>1130</v>
      </c>
      <c r="I28" s="27" t="e">
        <v>#N/A</v>
      </c>
      <c r="J28" t="e">
        <v>#N/A</v>
      </c>
      <c r="K28" s="262">
        <v>0</v>
      </c>
      <c r="L28">
        <v>0</v>
      </c>
      <c r="M28">
        <v>0</v>
      </c>
      <c r="N28">
        <v>0</v>
      </c>
      <c r="O28" s="229">
        <v>0</v>
      </c>
      <c r="P28" s="229">
        <v>0</v>
      </c>
      <c r="Q28" s="229">
        <v>0</v>
      </c>
      <c r="R28">
        <v>0</v>
      </c>
      <c r="S28">
        <v>0</v>
      </c>
      <c r="T28" s="270">
        <v>0</v>
      </c>
      <c r="U28" s="270">
        <v>0</v>
      </c>
      <c r="V28" s="268">
        <v>0</v>
      </c>
      <c r="W28" s="55"/>
      <c r="X28" s="55"/>
      <c r="Y28" s="55"/>
      <c r="Z28" s="55"/>
      <c r="AA28" s="11"/>
    </row>
    <row r="29" spans="1:27">
      <c r="B29" s="269" t="s">
        <v>1176</v>
      </c>
      <c r="C29" s="269" t="s">
        <v>939</v>
      </c>
      <c r="D29" s="276"/>
      <c r="E29" s="297">
        <v>196694</v>
      </c>
      <c r="F29"/>
      <c r="G29" s="298">
        <v>194267</v>
      </c>
      <c r="H29" s="276" t="s">
        <v>1130</v>
      </c>
      <c r="I29" s="27" t="e">
        <v>#N/A</v>
      </c>
      <c r="J29" t="e">
        <v>#N/A</v>
      </c>
      <c r="K29" s="262">
        <v>0</v>
      </c>
      <c r="L29">
        <v>0</v>
      </c>
      <c r="M29">
        <v>0</v>
      </c>
      <c r="N29">
        <v>0</v>
      </c>
      <c r="O29" s="229">
        <v>0</v>
      </c>
      <c r="P29" s="229">
        <v>0</v>
      </c>
      <c r="Q29" s="229">
        <v>0</v>
      </c>
      <c r="R29">
        <v>0</v>
      </c>
      <c r="S29">
        <v>0</v>
      </c>
      <c r="T29" s="270">
        <v>0</v>
      </c>
      <c r="U29" s="270">
        <v>0</v>
      </c>
      <c r="V29" s="268">
        <v>0</v>
      </c>
      <c r="W29" s="55"/>
      <c r="X29" s="55"/>
      <c r="Y29" s="55"/>
      <c r="Z29" s="55"/>
      <c r="AA29" s="11"/>
    </row>
    <row r="30" spans="1:27">
      <c r="B30" s="269" t="s">
        <v>1176</v>
      </c>
      <c r="C30" s="269" t="s">
        <v>939</v>
      </c>
      <c r="D30" s="276"/>
      <c r="E30" s="297"/>
      <c r="F30"/>
      <c r="G30" s="298">
        <v>210651</v>
      </c>
      <c r="H30" s="276" t="s">
        <v>1130</v>
      </c>
      <c r="I30" s="27" t="s">
        <v>1131</v>
      </c>
      <c r="J30" t="s">
        <v>1177</v>
      </c>
      <c r="K30" s="262">
        <v>1</v>
      </c>
      <c r="L30">
        <v>1</v>
      </c>
      <c r="M30">
        <v>0</v>
      </c>
      <c r="N30">
        <v>0</v>
      </c>
      <c r="O30" s="229">
        <v>0</v>
      </c>
      <c r="P30" s="229">
        <v>0</v>
      </c>
      <c r="Q30" s="229">
        <v>0</v>
      </c>
      <c r="R30">
        <v>0</v>
      </c>
      <c r="S30">
        <v>0</v>
      </c>
      <c r="T30" s="270">
        <v>111025</v>
      </c>
      <c r="U30" s="270">
        <v>0</v>
      </c>
      <c r="V30" s="268">
        <v>111025</v>
      </c>
      <c r="W30" s="55"/>
      <c r="X30" s="55"/>
      <c r="Y30" s="55"/>
      <c r="Z30" s="55"/>
      <c r="AA30" s="11"/>
    </row>
    <row r="31" spans="1:27">
      <c r="B31" s="269" t="s">
        <v>1178</v>
      </c>
      <c r="C31" s="269" t="s">
        <v>939</v>
      </c>
      <c r="D31" s="276"/>
      <c r="E31" s="296"/>
      <c r="F31"/>
      <c r="G31" s="76">
        <v>195415</v>
      </c>
      <c r="H31" s="276" t="s">
        <v>1130</v>
      </c>
      <c r="I31" s="27" t="e">
        <v>#N/A</v>
      </c>
      <c r="J31" t="e">
        <v>#N/A</v>
      </c>
      <c r="K31" s="262">
        <v>0</v>
      </c>
      <c r="L31">
        <v>0</v>
      </c>
      <c r="M31">
        <v>0</v>
      </c>
      <c r="N31">
        <v>0</v>
      </c>
      <c r="O31" s="229">
        <v>0</v>
      </c>
      <c r="P31" s="229">
        <v>0</v>
      </c>
      <c r="Q31" s="229">
        <v>0</v>
      </c>
      <c r="R31">
        <v>0</v>
      </c>
      <c r="S31">
        <v>0</v>
      </c>
      <c r="T31" s="270">
        <v>0</v>
      </c>
      <c r="U31" s="270">
        <v>0</v>
      </c>
      <c r="V31" s="268">
        <v>0</v>
      </c>
      <c r="W31" s="55"/>
      <c r="X31" s="55"/>
      <c r="Y31" s="55"/>
      <c r="Z31" s="55"/>
      <c r="AA31" s="11"/>
    </row>
    <row r="32" spans="1:27">
      <c r="B32" s="269" t="s">
        <v>1178</v>
      </c>
      <c r="C32" s="269" t="s">
        <v>939</v>
      </c>
      <c r="D32" s="276"/>
      <c r="E32" s="296"/>
      <c r="F32"/>
      <c r="G32" s="76">
        <v>205373</v>
      </c>
      <c r="H32" s="276" t="s">
        <v>1130</v>
      </c>
      <c r="I32" s="27" t="e">
        <v>#N/A</v>
      </c>
      <c r="J32" t="e">
        <v>#N/A</v>
      </c>
      <c r="K32" s="262">
        <v>0</v>
      </c>
      <c r="L32">
        <v>0</v>
      </c>
      <c r="M32">
        <v>0</v>
      </c>
      <c r="N32">
        <v>0</v>
      </c>
      <c r="O32" s="229">
        <v>0</v>
      </c>
      <c r="P32" s="229">
        <v>0</v>
      </c>
      <c r="Q32" s="229">
        <v>0</v>
      </c>
      <c r="R32">
        <v>0</v>
      </c>
      <c r="S32">
        <v>0</v>
      </c>
      <c r="T32" s="270">
        <v>0</v>
      </c>
      <c r="U32" s="270">
        <v>0</v>
      </c>
      <c r="V32" s="268">
        <v>0</v>
      </c>
      <c r="W32" s="55"/>
      <c r="X32" s="55"/>
      <c r="Y32" s="55"/>
      <c r="Z32" s="55"/>
      <c r="AA32" s="11"/>
    </row>
    <row r="33" spans="1:27">
      <c r="B33" s="269" t="s">
        <v>1175</v>
      </c>
      <c r="C33" s="269" t="s">
        <v>939</v>
      </c>
      <c r="D33" s="276"/>
      <c r="E33" s="297"/>
      <c r="F33"/>
      <c r="G33" s="76">
        <v>210650</v>
      </c>
      <c r="H33" s="276" t="s">
        <v>1130</v>
      </c>
      <c r="I33" s="27" t="s">
        <v>1131</v>
      </c>
      <c r="J33" t="s">
        <v>1179</v>
      </c>
      <c r="K33" s="262">
        <v>24</v>
      </c>
      <c r="L33">
        <v>24</v>
      </c>
      <c r="M33">
        <v>0</v>
      </c>
      <c r="N33">
        <v>0</v>
      </c>
      <c r="O33" s="229">
        <v>0</v>
      </c>
      <c r="P33" s="229">
        <v>0</v>
      </c>
      <c r="Q33" s="229">
        <v>0</v>
      </c>
      <c r="R33">
        <v>0</v>
      </c>
      <c r="S33">
        <v>0</v>
      </c>
      <c r="T33" s="270">
        <v>111354</v>
      </c>
      <c r="U33" s="270">
        <v>0</v>
      </c>
      <c r="V33" s="268">
        <v>2672496</v>
      </c>
      <c r="W33" s="55"/>
      <c r="X33" s="55"/>
      <c r="Y33" s="55"/>
      <c r="Z33" s="55"/>
      <c r="AA33" s="11"/>
    </row>
    <row r="34" spans="1:27">
      <c r="B34" s="269" t="s">
        <v>1180</v>
      </c>
      <c r="C34" s="269" t="s">
        <v>616</v>
      </c>
      <c r="D34" s="276"/>
      <c r="E34" s="296">
        <v>185569</v>
      </c>
      <c r="F34"/>
      <c r="G34" s="76">
        <v>185922</v>
      </c>
      <c r="H34" s="276"/>
      <c r="I34" s="27" t="e">
        <v>#N/A</v>
      </c>
      <c r="J34" t="e">
        <v>#N/A</v>
      </c>
      <c r="K34" s="262">
        <v>0</v>
      </c>
      <c r="L34">
        <v>0</v>
      </c>
      <c r="M34">
        <v>0</v>
      </c>
      <c r="N34">
        <v>0</v>
      </c>
      <c r="O34" s="229">
        <v>0</v>
      </c>
      <c r="P34" s="229">
        <v>0</v>
      </c>
      <c r="Q34" s="229">
        <v>0</v>
      </c>
      <c r="R34">
        <v>0</v>
      </c>
      <c r="S34">
        <v>0</v>
      </c>
      <c r="T34" s="270">
        <v>0</v>
      </c>
      <c r="U34" s="270">
        <v>0</v>
      </c>
      <c r="V34" s="268">
        <v>0</v>
      </c>
      <c r="W34" s="55"/>
      <c r="X34" s="55"/>
      <c r="Y34" s="55"/>
      <c r="Z34" s="55"/>
      <c r="AA34" s="11"/>
    </row>
    <row r="35" spans="1:27">
      <c r="B35" s="269" t="s">
        <v>1181</v>
      </c>
      <c r="C35" s="269" t="s">
        <v>616</v>
      </c>
      <c r="D35" s="276"/>
      <c r="E35" s="296">
        <v>185569</v>
      </c>
      <c r="F35"/>
      <c r="G35" s="76">
        <v>182401</v>
      </c>
      <c r="H35" s="276" t="s">
        <v>1130</v>
      </c>
      <c r="I35" s="27" t="e">
        <v>#N/A</v>
      </c>
      <c r="J35" t="e">
        <v>#N/A</v>
      </c>
      <c r="K35" s="262">
        <v>0</v>
      </c>
      <c r="L35">
        <v>0</v>
      </c>
      <c r="M35">
        <v>0</v>
      </c>
      <c r="N35">
        <v>0</v>
      </c>
      <c r="O35" s="229">
        <v>0</v>
      </c>
      <c r="P35" s="229">
        <v>0</v>
      </c>
      <c r="Q35" s="229">
        <v>0</v>
      </c>
      <c r="R35">
        <v>0</v>
      </c>
      <c r="S35">
        <v>0</v>
      </c>
      <c r="T35" s="270">
        <v>0</v>
      </c>
      <c r="U35" s="270">
        <v>0</v>
      </c>
      <c r="V35" s="268">
        <v>0</v>
      </c>
      <c r="W35" s="55"/>
      <c r="X35" s="55"/>
      <c r="Y35" s="55"/>
      <c r="Z35" s="55"/>
      <c r="AA35" s="11"/>
    </row>
    <row r="36" spans="1:27">
      <c r="B36" s="269" t="s">
        <v>1181</v>
      </c>
      <c r="C36" s="269" t="s">
        <v>616</v>
      </c>
      <c r="D36" s="276"/>
      <c r="E36" s="296">
        <v>185569</v>
      </c>
      <c r="F36"/>
      <c r="G36" s="76">
        <v>191665</v>
      </c>
      <c r="H36" s="276" t="s">
        <v>1130</v>
      </c>
      <c r="I36" s="27" t="e">
        <v>#N/A</v>
      </c>
      <c r="J36" t="e">
        <v>#N/A</v>
      </c>
      <c r="K36" s="262">
        <v>0</v>
      </c>
      <c r="L36">
        <v>0</v>
      </c>
      <c r="M36">
        <v>0</v>
      </c>
      <c r="N36">
        <v>0</v>
      </c>
      <c r="O36" s="229">
        <v>0</v>
      </c>
      <c r="P36" s="229">
        <v>0</v>
      </c>
      <c r="Q36" s="229">
        <v>0</v>
      </c>
      <c r="R36">
        <v>0</v>
      </c>
      <c r="S36">
        <v>0</v>
      </c>
      <c r="T36" s="270">
        <v>0</v>
      </c>
      <c r="U36" s="270">
        <v>0</v>
      </c>
      <c r="V36" s="268">
        <v>0</v>
      </c>
      <c r="W36" s="55"/>
      <c r="X36" s="55"/>
      <c r="Y36" s="55"/>
      <c r="Z36" s="55"/>
      <c r="AA36" s="11"/>
    </row>
    <row r="37" spans="1:27">
      <c r="B37" s="269" t="s">
        <v>1182</v>
      </c>
      <c r="C37" s="269" t="s">
        <v>940</v>
      </c>
      <c r="D37" s="276"/>
      <c r="E37" s="296">
        <v>196695</v>
      </c>
      <c r="F37"/>
      <c r="G37" s="288">
        <v>191860</v>
      </c>
      <c r="H37" s="276" t="s">
        <v>1130</v>
      </c>
      <c r="I37" s="27" t="s">
        <v>1131</v>
      </c>
      <c r="J37" t="s">
        <v>1183</v>
      </c>
      <c r="K37" s="262">
        <v>697</v>
      </c>
      <c r="L37">
        <v>697</v>
      </c>
      <c r="M37">
        <v>0</v>
      </c>
      <c r="N37">
        <v>0</v>
      </c>
      <c r="O37" s="229">
        <v>0</v>
      </c>
      <c r="P37" s="229">
        <v>0</v>
      </c>
      <c r="Q37" s="229">
        <v>0</v>
      </c>
      <c r="R37">
        <v>0</v>
      </c>
      <c r="S37">
        <v>0</v>
      </c>
      <c r="T37" s="270">
        <v>77471</v>
      </c>
      <c r="U37" s="270">
        <v>0</v>
      </c>
      <c r="V37" s="268">
        <v>53997287</v>
      </c>
      <c r="W37" s="55"/>
      <c r="X37" s="55"/>
      <c r="Y37" s="55"/>
      <c r="Z37" s="55"/>
      <c r="AA37" s="11"/>
    </row>
    <row r="38" spans="1:27">
      <c r="B38" s="269" t="s">
        <v>1184</v>
      </c>
      <c r="C38" s="269" t="s">
        <v>940</v>
      </c>
      <c r="D38" s="276"/>
      <c r="E38" s="296">
        <v>196695</v>
      </c>
      <c r="F38"/>
      <c r="G38" s="298">
        <v>193609</v>
      </c>
      <c r="H38" s="276" t="s">
        <v>1130</v>
      </c>
      <c r="I38" s="27" t="e">
        <v>#N/A</v>
      </c>
      <c r="J38" t="e">
        <v>#N/A</v>
      </c>
      <c r="K38" s="262">
        <v>0</v>
      </c>
      <c r="L38">
        <v>0</v>
      </c>
      <c r="M38">
        <v>0</v>
      </c>
      <c r="N38">
        <v>0</v>
      </c>
      <c r="O38" s="229">
        <v>0</v>
      </c>
      <c r="P38" s="229">
        <v>0</v>
      </c>
      <c r="Q38" s="229">
        <v>0</v>
      </c>
      <c r="R38">
        <v>0</v>
      </c>
      <c r="S38">
        <v>0</v>
      </c>
      <c r="T38" s="270">
        <v>0</v>
      </c>
      <c r="U38" s="270">
        <v>0</v>
      </c>
      <c r="V38" s="268">
        <v>0</v>
      </c>
      <c r="W38" s="55"/>
      <c r="X38" s="55"/>
      <c r="Y38" s="55"/>
      <c r="Z38" s="55"/>
      <c r="AA38" s="11"/>
    </row>
    <row r="39" spans="1:27">
      <c r="A39" s="73"/>
      <c r="B39" s="269" t="s">
        <v>1184</v>
      </c>
      <c r="C39" s="269" t="s">
        <v>940</v>
      </c>
      <c r="D39" s="276"/>
      <c r="E39" s="296">
        <v>196695</v>
      </c>
      <c r="F39"/>
      <c r="G39" s="76">
        <v>195416</v>
      </c>
      <c r="H39" s="276" t="s">
        <v>1130</v>
      </c>
      <c r="I39" s="27" t="e">
        <v>#N/A</v>
      </c>
      <c r="J39" t="e">
        <v>#N/A</v>
      </c>
      <c r="K39" s="262">
        <v>0</v>
      </c>
      <c r="L39">
        <v>0</v>
      </c>
      <c r="M39">
        <v>0</v>
      </c>
      <c r="N39">
        <v>0</v>
      </c>
      <c r="O39" s="229">
        <v>0</v>
      </c>
      <c r="P39" s="229">
        <v>0</v>
      </c>
      <c r="Q39" s="229">
        <v>0</v>
      </c>
      <c r="R39">
        <v>0</v>
      </c>
      <c r="S39">
        <v>0</v>
      </c>
      <c r="T39" s="270">
        <v>0</v>
      </c>
      <c r="U39" s="270">
        <v>0</v>
      </c>
      <c r="V39" s="268">
        <v>0</v>
      </c>
    </row>
    <row r="40" spans="1:27">
      <c r="B40" s="269" t="s">
        <v>1185</v>
      </c>
      <c r="C40" s="269" t="s">
        <v>940</v>
      </c>
      <c r="D40" s="276"/>
      <c r="E40" s="296">
        <v>196695</v>
      </c>
      <c r="F40"/>
      <c r="G40" s="76">
        <v>193464</v>
      </c>
      <c r="H40" s="276" t="s">
        <v>1159</v>
      </c>
      <c r="I40" s="27" t="s">
        <v>1131</v>
      </c>
      <c r="J40" t="s">
        <v>1186</v>
      </c>
      <c r="K40" s="262">
        <v>69</v>
      </c>
      <c r="L40">
        <v>0</v>
      </c>
      <c r="M40">
        <v>69</v>
      </c>
      <c r="N40">
        <v>0</v>
      </c>
      <c r="O40" s="229">
        <v>0</v>
      </c>
      <c r="P40" s="229">
        <v>0</v>
      </c>
      <c r="Q40" s="229">
        <v>0</v>
      </c>
      <c r="R40">
        <v>0</v>
      </c>
      <c r="S40">
        <v>0</v>
      </c>
      <c r="T40" s="270">
        <v>0</v>
      </c>
      <c r="U40" s="270">
        <v>78092</v>
      </c>
      <c r="V40" s="268">
        <v>5388348</v>
      </c>
    </row>
    <row r="41" spans="1:27">
      <c r="B41" s="269" t="s">
        <v>1187</v>
      </c>
      <c r="C41" s="269" t="s">
        <v>940</v>
      </c>
      <c r="D41" s="276"/>
      <c r="E41" s="297">
        <v>196695</v>
      </c>
      <c r="F41"/>
      <c r="G41">
        <v>194268</v>
      </c>
      <c r="H41" s="269" t="s">
        <v>1130</v>
      </c>
      <c r="I41" t="e">
        <v>#N/A</v>
      </c>
      <c r="J41" t="e">
        <v>#N/A</v>
      </c>
      <c r="K41">
        <v>0</v>
      </c>
      <c r="L41">
        <v>0</v>
      </c>
      <c r="M41">
        <v>0</v>
      </c>
      <c r="N41">
        <v>0</v>
      </c>
      <c r="O41">
        <v>0</v>
      </c>
      <c r="P41">
        <v>0</v>
      </c>
      <c r="Q41" s="229">
        <v>0</v>
      </c>
      <c r="R41">
        <v>0</v>
      </c>
      <c r="S41">
        <v>0</v>
      </c>
      <c r="T41" s="270">
        <v>0</v>
      </c>
      <c r="U41" s="270">
        <v>0</v>
      </c>
      <c r="V41" s="268">
        <v>0</v>
      </c>
    </row>
    <row r="42" spans="1:27">
      <c r="A42" s="73"/>
      <c r="B42" s="269" t="s">
        <v>1188</v>
      </c>
      <c r="C42" s="269" t="s">
        <v>620</v>
      </c>
      <c r="D42" s="276"/>
      <c r="E42" s="296">
        <v>177423</v>
      </c>
      <c r="F42"/>
      <c r="G42" s="76">
        <v>181301</v>
      </c>
      <c r="H42" s="276" t="s">
        <v>1159</v>
      </c>
      <c r="I42" s="27" t="s">
        <v>1131</v>
      </c>
      <c r="J42" t="s">
        <v>1189</v>
      </c>
      <c r="K42" s="262">
        <v>292</v>
      </c>
      <c r="L42">
        <v>0</v>
      </c>
      <c r="M42">
        <v>292</v>
      </c>
      <c r="N42">
        <v>0</v>
      </c>
      <c r="O42" s="229">
        <v>0</v>
      </c>
      <c r="P42" s="229">
        <v>0</v>
      </c>
      <c r="Q42" s="229">
        <v>0</v>
      </c>
      <c r="R42">
        <v>0</v>
      </c>
      <c r="S42">
        <v>0</v>
      </c>
      <c r="T42" s="270">
        <v>0</v>
      </c>
      <c r="U42" s="270">
        <v>71587</v>
      </c>
      <c r="V42" s="268">
        <v>20903404</v>
      </c>
    </row>
    <row r="43" spans="1:27">
      <c r="A43" s="73"/>
      <c r="B43" s="269" t="s">
        <v>1190</v>
      </c>
      <c r="C43" s="269" t="s">
        <v>620</v>
      </c>
      <c r="D43" s="276"/>
      <c r="E43" s="296">
        <v>177423</v>
      </c>
      <c r="F43"/>
      <c r="G43" s="76">
        <v>185513</v>
      </c>
      <c r="H43" s="276" t="s">
        <v>1130</v>
      </c>
      <c r="I43" s="27" t="s">
        <v>1131</v>
      </c>
      <c r="J43" t="s">
        <v>1191</v>
      </c>
      <c r="K43" s="262">
        <v>2</v>
      </c>
      <c r="L43">
        <v>2</v>
      </c>
      <c r="M43">
        <v>0</v>
      </c>
      <c r="N43">
        <v>0</v>
      </c>
      <c r="O43" s="229">
        <v>0</v>
      </c>
      <c r="P43" s="229">
        <v>0</v>
      </c>
      <c r="Q43" s="229">
        <v>0</v>
      </c>
      <c r="R43">
        <v>0</v>
      </c>
      <c r="S43">
        <v>0</v>
      </c>
      <c r="T43" s="270">
        <v>66664</v>
      </c>
      <c r="U43" s="270">
        <v>0</v>
      </c>
      <c r="V43" s="268">
        <v>133328</v>
      </c>
    </row>
    <row r="44" spans="1:27">
      <c r="A44" s="73"/>
      <c r="B44" s="269" t="s">
        <v>1192</v>
      </c>
      <c r="C44" s="269" t="s">
        <v>620</v>
      </c>
      <c r="D44" s="276"/>
      <c r="E44" s="296"/>
      <c r="F44"/>
      <c r="G44" s="76">
        <v>195417</v>
      </c>
      <c r="H44" s="276" t="s">
        <v>1130</v>
      </c>
      <c r="I44" s="27" t="s">
        <v>1131</v>
      </c>
      <c r="J44" t="s">
        <v>1193</v>
      </c>
      <c r="K44" s="262">
        <v>1</v>
      </c>
      <c r="L44">
        <v>1</v>
      </c>
      <c r="M44">
        <v>0</v>
      </c>
      <c r="N44">
        <v>0</v>
      </c>
      <c r="O44" s="229">
        <v>0</v>
      </c>
      <c r="P44" s="229">
        <v>0</v>
      </c>
      <c r="Q44" s="229">
        <v>0</v>
      </c>
      <c r="R44">
        <v>0</v>
      </c>
      <c r="S44">
        <v>0</v>
      </c>
      <c r="T44" s="270">
        <v>72460</v>
      </c>
      <c r="U44" s="270">
        <v>0</v>
      </c>
      <c r="V44" s="268">
        <v>72460</v>
      </c>
    </row>
    <row r="45" spans="1:27">
      <c r="B45" s="269" t="s">
        <v>1192</v>
      </c>
      <c r="C45" s="269" t="s">
        <v>620</v>
      </c>
      <c r="D45" s="276"/>
      <c r="E45" s="296"/>
      <c r="F45"/>
      <c r="G45" s="76">
        <v>202317</v>
      </c>
      <c r="H45" s="276" t="s">
        <v>1130</v>
      </c>
      <c r="I45" s="27" t="e">
        <v>#N/A</v>
      </c>
      <c r="J45" t="e">
        <v>#N/A</v>
      </c>
      <c r="K45" s="262">
        <v>0</v>
      </c>
      <c r="L45">
        <v>0</v>
      </c>
      <c r="M45">
        <v>0</v>
      </c>
      <c r="N45">
        <v>0</v>
      </c>
      <c r="O45" s="229">
        <v>0</v>
      </c>
      <c r="P45" s="229">
        <v>0</v>
      </c>
      <c r="Q45" s="229">
        <v>0</v>
      </c>
      <c r="R45">
        <v>0</v>
      </c>
      <c r="S45">
        <v>0</v>
      </c>
      <c r="T45" s="270">
        <v>0</v>
      </c>
      <c r="U45" s="270">
        <v>0</v>
      </c>
      <c r="V45" s="268">
        <v>0</v>
      </c>
    </row>
    <row r="46" spans="1:27">
      <c r="B46" s="269" t="s">
        <v>1194</v>
      </c>
      <c r="C46" s="269" t="s">
        <v>620</v>
      </c>
      <c r="D46" s="276"/>
      <c r="E46" s="296"/>
      <c r="F46"/>
      <c r="G46" s="76">
        <v>199371</v>
      </c>
      <c r="H46" s="276" t="s">
        <v>1130</v>
      </c>
      <c r="I46" s="27" t="s">
        <v>1131</v>
      </c>
      <c r="J46" t="s">
        <v>1195</v>
      </c>
      <c r="K46" s="262">
        <v>387</v>
      </c>
      <c r="L46">
        <v>387</v>
      </c>
      <c r="M46">
        <v>0</v>
      </c>
      <c r="N46">
        <v>0</v>
      </c>
      <c r="O46" s="229">
        <v>0</v>
      </c>
      <c r="P46" s="229">
        <v>0</v>
      </c>
      <c r="Q46" s="229">
        <v>0</v>
      </c>
      <c r="R46">
        <v>0</v>
      </c>
      <c r="S46">
        <v>0</v>
      </c>
      <c r="T46" s="270">
        <v>70123</v>
      </c>
      <c r="U46" s="270">
        <v>0</v>
      </c>
      <c r="V46" s="268">
        <v>27137601</v>
      </c>
    </row>
    <row r="47" spans="1:27">
      <c r="B47" s="73" t="s">
        <v>1194</v>
      </c>
      <c r="C47" s="73" t="s">
        <v>941</v>
      </c>
      <c r="D47" s="276" t="s">
        <v>1196</v>
      </c>
      <c r="E47" s="299" t="s">
        <v>1197</v>
      </c>
      <c r="F47"/>
      <c r="G47" s="76">
        <v>210455</v>
      </c>
      <c r="H47" s="276" t="s">
        <v>1130</v>
      </c>
      <c r="I47" s="27" t="e">
        <v>#N/A</v>
      </c>
      <c r="J47" t="e">
        <v>#N/A</v>
      </c>
      <c r="K47" s="262">
        <v>0</v>
      </c>
      <c r="L47">
        <v>0</v>
      </c>
      <c r="M47">
        <v>0</v>
      </c>
      <c r="N47">
        <v>0</v>
      </c>
      <c r="O47" s="229">
        <v>0</v>
      </c>
      <c r="P47" s="229">
        <v>0</v>
      </c>
      <c r="Q47" s="229">
        <v>0</v>
      </c>
      <c r="R47">
        <v>0</v>
      </c>
      <c r="S47">
        <v>0</v>
      </c>
      <c r="T47" s="270">
        <v>0</v>
      </c>
      <c r="U47" s="270">
        <v>0</v>
      </c>
      <c r="V47" s="268">
        <v>0</v>
      </c>
    </row>
    <row r="48" spans="1:27" ht="19.149999999999999" customHeight="1">
      <c r="B48" s="73" t="s">
        <v>1188</v>
      </c>
      <c r="C48" s="73" t="s">
        <v>941</v>
      </c>
      <c r="D48" s="276" t="s">
        <v>1196</v>
      </c>
      <c r="E48" s="299" t="s">
        <v>1197</v>
      </c>
      <c r="F48"/>
      <c r="G48" s="76">
        <v>205234</v>
      </c>
      <c r="H48" s="276" t="s">
        <v>1130</v>
      </c>
      <c r="I48" s="27" t="s">
        <v>1131</v>
      </c>
      <c r="J48" t="s">
        <v>1198</v>
      </c>
      <c r="K48" s="262">
        <v>2</v>
      </c>
      <c r="L48">
        <v>2</v>
      </c>
      <c r="M48">
        <v>0</v>
      </c>
      <c r="N48">
        <v>0</v>
      </c>
      <c r="O48" s="229">
        <v>0</v>
      </c>
      <c r="P48" s="229">
        <v>0</v>
      </c>
      <c r="Q48" s="229">
        <v>0</v>
      </c>
      <c r="R48">
        <v>0</v>
      </c>
      <c r="S48">
        <v>0</v>
      </c>
      <c r="T48" s="270">
        <v>70620</v>
      </c>
      <c r="U48" s="270">
        <v>0</v>
      </c>
      <c r="V48" s="268">
        <v>141240</v>
      </c>
    </row>
    <row r="49" spans="1:22" ht="19.149999999999999" customHeight="1">
      <c r="B49" s="73" t="s">
        <v>1188</v>
      </c>
      <c r="C49" s="73" t="s">
        <v>941</v>
      </c>
      <c r="D49" s="276" t="s">
        <v>1196</v>
      </c>
      <c r="E49" s="299" t="s">
        <v>1197</v>
      </c>
      <c r="F49"/>
      <c r="G49" s="76">
        <v>211237</v>
      </c>
      <c r="H49" s="276" t="s">
        <v>1130</v>
      </c>
      <c r="I49" s="27" t="s">
        <v>1131</v>
      </c>
      <c r="J49" t="s">
        <v>1199</v>
      </c>
      <c r="K49" s="262">
        <v>60</v>
      </c>
      <c r="L49">
        <v>60</v>
      </c>
      <c r="M49">
        <v>0</v>
      </c>
      <c r="N49">
        <v>0</v>
      </c>
      <c r="O49" s="229">
        <v>0</v>
      </c>
      <c r="P49" s="229">
        <v>0</v>
      </c>
      <c r="Q49" s="229">
        <v>0</v>
      </c>
      <c r="R49">
        <v>0</v>
      </c>
      <c r="S49">
        <v>0</v>
      </c>
      <c r="T49" s="270">
        <v>71683</v>
      </c>
      <c r="U49" s="270">
        <v>0</v>
      </c>
      <c r="V49" s="268">
        <v>4300980</v>
      </c>
    </row>
    <row r="50" spans="1:22" ht="19.149999999999999" customHeight="1">
      <c r="B50" s="73" t="s">
        <v>1200</v>
      </c>
      <c r="C50" s="73" t="s">
        <v>621</v>
      </c>
      <c r="D50" s="276"/>
      <c r="E50" s="299"/>
      <c r="F50"/>
      <c r="G50" s="76">
        <v>201902</v>
      </c>
      <c r="H50" s="276" t="s">
        <v>1130</v>
      </c>
      <c r="I50" s="27" t="s">
        <v>1131</v>
      </c>
      <c r="J50" t="s">
        <v>1201</v>
      </c>
      <c r="K50" s="262">
        <v>2</v>
      </c>
      <c r="L50">
        <v>2</v>
      </c>
      <c r="M50">
        <v>0</v>
      </c>
      <c r="N50">
        <v>0</v>
      </c>
      <c r="O50" s="229">
        <v>0</v>
      </c>
      <c r="P50" s="229">
        <v>0</v>
      </c>
      <c r="Q50" s="229">
        <v>0</v>
      </c>
      <c r="R50">
        <v>0</v>
      </c>
      <c r="S50">
        <v>0</v>
      </c>
      <c r="T50" s="270">
        <v>72110</v>
      </c>
      <c r="U50" s="270">
        <v>0</v>
      </c>
      <c r="V50" s="268">
        <v>144220</v>
      </c>
    </row>
    <row r="51" spans="1:22">
      <c r="B51" s="73" t="s">
        <v>1202</v>
      </c>
      <c r="C51" t="s">
        <v>621</v>
      </c>
      <c r="D51" s="276" t="s">
        <v>1203</v>
      </c>
      <c r="E51"/>
      <c r="F51"/>
      <c r="G51">
        <v>207345</v>
      </c>
      <c r="H51" t="s">
        <v>1154</v>
      </c>
      <c r="I51" t="s">
        <v>1131</v>
      </c>
      <c r="J51" t="s">
        <v>1204</v>
      </c>
      <c r="K51">
        <v>595</v>
      </c>
      <c r="L51">
        <v>282</v>
      </c>
      <c r="M51">
        <v>313</v>
      </c>
      <c r="N51">
        <v>0</v>
      </c>
      <c r="O51">
        <v>0</v>
      </c>
      <c r="P51">
        <v>0</v>
      </c>
      <c r="Q51" s="229">
        <v>0</v>
      </c>
      <c r="R51">
        <v>0</v>
      </c>
      <c r="S51">
        <v>0</v>
      </c>
      <c r="T51" s="270">
        <v>72211</v>
      </c>
      <c r="U51" s="270">
        <v>72211</v>
      </c>
      <c r="V51" s="268">
        <v>42965545</v>
      </c>
    </row>
    <row r="52" spans="1:22">
      <c r="A52" s="73"/>
      <c r="B52" s="73" t="s">
        <v>1205</v>
      </c>
      <c r="C52" s="73" t="s">
        <v>626</v>
      </c>
      <c r="D52" s="276"/>
      <c r="E52" s="299">
        <v>191065</v>
      </c>
      <c r="F52"/>
      <c r="G52" s="76">
        <v>186779</v>
      </c>
      <c r="H52" s="276" t="s">
        <v>1130</v>
      </c>
      <c r="I52" s="27" t="e">
        <v>#N/A</v>
      </c>
      <c r="J52" t="e">
        <v>#N/A</v>
      </c>
      <c r="K52" s="262">
        <v>0</v>
      </c>
      <c r="L52">
        <v>0</v>
      </c>
      <c r="M52">
        <v>0</v>
      </c>
      <c r="N52">
        <v>0</v>
      </c>
      <c r="O52" s="229">
        <v>0</v>
      </c>
      <c r="P52" s="229">
        <v>0</v>
      </c>
      <c r="Q52" s="229">
        <v>0</v>
      </c>
      <c r="R52">
        <v>0</v>
      </c>
      <c r="S52">
        <v>0</v>
      </c>
      <c r="T52" s="270">
        <v>0</v>
      </c>
      <c r="U52" s="270">
        <v>0</v>
      </c>
      <c r="V52" s="268">
        <v>0</v>
      </c>
    </row>
    <row r="53" spans="1:22">
      <c r="B53" s="73" t="s">
        <v>1205</v>
      </c>
      <c r="C53" s="73" t="s">
        <v>626</v>
      </c>
      <c r="D53" s="276"/>
      <c r="E53">
        <v>191065</v>
      </c>
      <c r="F53"/>
      <c r="G53" s="76">
        <v>195161</v>
      </c>
      <c r="H53" s="276" t="s">
        <v>1130</v>
      </c>
      <c r="I53" s="27" t="s">
        <v>1131</v>
      </c>
      <c r="J53" t="s">
        <v>1206</v>
      </c>
      <c r="K53" s="262">
        <v>433</v>
      </c>
      <c r="L53">
        <v>433</v>
      </c>
      <c r="M53">
        <v>0</v>
      </c>
      <c r="N53">
        <v>0</v>
      </c>
      <c r="O53" s="229">
        <v>0</v>
      </c>
      <c r="P53" s="229">
        <v>0</v>
      </c>
      <c r="Q53" s="229">
        <v>0</v>
      </c>
      <c r="R53">
        <v>0</v>
      </c>
      <c r="S53">
        <v>0</v>
      </c>
      <c r="T53" s="270">
        <v>55078</v>
      </c>
      <c r="U53" s="270">
        <v>0</v>
      </c>
      <c r="V53" s="268">
        <v>23848774</v>
      </c>
    </row>
    <row r="54" spans="1:22">
      <c r="B54" s="73" t="s">
        <v>1207</v>
      </c>
      <c r="C54" s="73" t="s">
        <v>626</v>
      </c>
      <c r="D54" s="276"/>
      <c r="E54" s="299"/>
      <c r="F54"/>
      <c r="G54" s="76">
        <v>194269</v>
      </c>
      <c r="H54" s="276" t="s">
        <v>1154</v>
      </c>
      <c r="I54" s="27" t="s">
        <v>1131</v>
      </c>
      <c r="J54" t="s">
        <v>1208</v>
      </c>
      <c r="K54" s="262">
        <v>532</v>
      </c>
      <c r="L54">
        <v>240</v>
      </c>
      <c r="M54">
        <v>292</v>
      </c>
      <c r="N54">
        <v>0</v>
      </c>
      <c r="O54" s="229">
        <v>0</v>
      </c>
      <c r="P54" s="229">
        <v>0</v>
      </c>
      <c r="Q54" s="229">
        <v>0</v>
      </c>
      <c r="R54">
        <v>0</v>
      </c>
      <c r="S54">
        <v>0</v>
      </c>
      <c r="T54" s="270">
        <v>55654</v>
      </c>
      <c r="U54" s="270">
        <v>55654</v>
      </c>
      <c r="V54" s="268">
        <v>29607928</v>
      </c>
    </row>
    <row r="55" spans="1:22">
      <c r="B55" s="73" t="s">
        <v>1209</v>
      </c>
      <c r="C55" s="73" t="s">
        <v>80</v>
      </c>
      <c r="D55" s="276"/>
      <c r="E55" s="299">
        <v>184096</v>
      </c>
      <c r="F55"/>
      <c r="G55" s="76">
        <v>183289</v>
      </c>
      <c r="H55" s="276" t="s">
        <v>1154</v>
      </c>
      <c r="I55" s="27" t="s">
        <v>1131</v>
      </c>
      <c r="J55" t="s">
        <v>1210</v>
      </c>
      <c r="K55" s="262">
        <v>4257</v>
      </c>
      <c r="L55">
        <v>3857</v>
      </c>
      <c r="M55">
        <v>400</v>
      </c>
      <c r="N55">
        <v>0</v>
      </c>
      <c r="O55" s="229">
        <v>0</v>
      </c>
      <c r="P55" s="229">
        <v>0</v>
      </c>
      <c r="Q55" s="229">
        <v>0</v>
      </c>
      <c r="R55">
        <v>0</v>
      </c>
      <c r="S55">
        <v>0</v>
      </c>
      <c r="T55" s="270">
        <v>47755</v>
      </c>
      <c r="U55" s="270">
        <v>47755</v>
      </c>
      <c r="V55" s="268">
        <v>203293035</v>
      </c>
    </row>
    <row r="56" spans="1:22">
      <c r="B56" s="73" t="s">
        <v>1211</v>
      </c>
      <c r="C56" s="73" t="s">
        <v>80</v>
      </c>
      <c r="D56" s="276"/>
      <c r="E56">
        <v>184096</v>
      </c>
      <c r="F56"/>
      <c r="G56" s="76">
        <v>185923</v>
      </c>
      <c r="H56" s="276" t="s">
        <v>1130</v>
      </c>
      <c r="I56" s="27" t="s">
        <v>1131</v>
      </c>
      <c r="J56" t="s">
        <v>1212</v>
      </c>
      <c r="K56" s="262">
        <v>311</v>
      </c>
      <c r="L56">
        <v>311</v>
      </c>
      <c r="M56">
        <v>0</v>
      </c>
      <c r="N56">
        <v>0</v>
      </c>
      <c r="O56" s="229">
        <v>0</v>
      </c>
      <c r="P56" s="229">
        <v>0</v>
      </c>
      <c r="Q56" s="229">
        <v>0</v>
      </c>
      <c r="R56">
        <v>0</v>
      </c>
      <c r="S56">
        <v>0</v>
      </c>
      <c r="T56" s="270">
        <v>48304</v>
      </c>
      <c r="U56" s="270">
        <v>0</v>
      </c>
      <c r="V56" s="268">
        <v>15022544</v>
      </c>
    </row>
    <row r="57" spans="1:22">
      <c r="B57" s="73" t="s">
        <v>1213</v>
      </c>
      <c r="C57" s="73" t="s">
        <v>80</v>
      </c>
      <c r="D57" s="276"/>
      <c r="E57">
        <v>184096</v>
      </c>
      <c r="F57"/>
      <c r="G57" s="76">
        <v>193118</v>
      </c>
      <c r="H57" s="276" t="s">
        <v>1130</v>
      </c>
      <c r="I57" s="27" t="s">
        <v>1131</v>
      </c>
      <c r="J57" t="s">
        <v>1214</v>
      </c>
      <c r="K57" s="262">
        <v>1283</v>
      </c>
      <c r="L57">
        <v>1283</v>
      </c>
      <c r="M57">
        <v>0</v>
      </c>
      <c r="N57">
        <v>0</v>
      </c>
      <c r="O57" s="229">
        <v>0</v>
      </c>
      <c r="P57" s="229">
        <v>0</v>
      </c>
      <c r="Q57" s="229">
        <v>0</v>
      </c>
      <c r="R57">
        <v>0</v>
      </c>
      <c r="S57">
        <v>0</v>
      </c>
      <c r="T57" s="270">
        <v>47739</v>
      </c>
      <c r="U57" s="270">
        <v>0</v>
      </c>
      <c r="V57" s="268">
        <v>61249137</v>
      </c>
    </row>
    <row r="58" spans="1:22">
      <c r="A58" s="73"/>
      <c r="B58" s="73" t="s">
        <v>1215</v>
      </c>
      <c r="C58" s="77" t="s">
        <v>80</v>
      </c>
      <c r="D58" s="276"/>
      <c r="E58"/>
      <c r="F58"/>
      <c r="G58">
        <v>205374</v>
      </c>
      <c r="H58" t="s">
        <v>1130</v>
      </c>
      <c r="I58" t="s">
        <v>1131</v>
      </c>
      <c r="J58" t="s">
        <v>1216</v>
      </c>
      <c r="K58">
        <v>1008</v>
      </c>
      <c r="L58">
        <v>1008</v>
      </c>
      <c r="M58">
        <v>0</v>
      </c>
      <c r="N58">
        <v>0</v>
      </c>
      <c r="O58">
        <v>0</v>
      </c>
      <c r="P58">
        <v>0</v>
      </c>
      <c r="Q58" s="229">
        <v>0</v>
      </c>
      <c r="R58">
        <v>0</v>
      </c>
      <c r="S58">
        <v>0</v>
      </c>
      <c r="T58" s="270">
        <v>45947</v>
      </c>
      <c r="U58" s="270">
        <v>0</v>
      </c>
      <c r="V58" s="268">
        <v>46314576</v>
      </c>
    </row>
    <row r="59" spans="1:22">
      <c r="B59" s="73" t="s">
        <v>1217</v>
      </c>
      <c r="C59" s="77" t="s">
        <v>627</v>
      </c>
      <c r="D59" s="276"/>
      <c r="E59" s="299"/>
      <c r="F59"/>
      <c r="G59" s="76">
        <v>201903</v>
      </c>
      <c r="H59" s="276" t="s">
        <v>1130</v>
      </c>
      <c r="I59" s="27" t="s">
        <v>1131</v>
      </c>
      <c r="J59" t="s">
        <v>1218</v>
      </c>
      <c r="K59" s="262">
        <v>926</v>
      </c>
      <c r="L59">
        <v>926</v>
      </c>
      <c r="M59">
        <v>0</v>
      </c>
      <c r="N59">
        <v>0</v>
      </c>
      <c r="O59" s="229">
        <v>0</v>
      </c>
      <c r="P59" s="229">
        <v>0</v>
      </c>
      <c r="Q59" s="229">
        <v>0</v>
      </c>
      <c r="R59">
        <v>0</v>
      </c>
      <c r="S59">
        <v>0</v>
      </c>
      <c r="T59" s="270">
        <v>50563</v>
      </c>
      <c r="U59" s="270">
        <v>0</v>
      </c>
      <c r="V59" s="268">
        <v>46821338</v>
      </c>
    </row>
    <row r="60" spans="1:22">
      <c r="B60" s="73" t="s">
        <v>1219</v>
      </c>
      <c r="C60" s="77" t="s">
        <v>81</v>
      </c>
      <c r="D60" s="276"/>
      <c r="E60" s="299">
        <v>177424</v>
      </c>
      <c r="F60"/>
      <c r="G60" s="76">
        <v>184817</v>
      </c>
      <c r="H60" s="276" t="s">
        <v>1130</v>
      </c>
      <c r="I60" s="27" t="s">
        <v>1131</v>
      </c>
      <c r="J60" t="s">
        <v>1220</v>
      </c>
      <c r="K60" s="262">
        <v>7628</v>
      </c>
      <c r="L60">
        <v>7628</v>
      </c>
      <c r="M60">
        <v>0</v>
      </c>
      <c r="N60">
        <v>0</v>
      </c>
      <c r="O60" s="229">
        <v>0</v>
      </c>
      <c r="P60" s="229">
        <v>0</v>
      </c>
      <c r="Q60" s="229">
        <v>0</v>
      </c>
      <c r="R60">
        <v>0</v>
      </c>
      <c r="S60">
        <v>0</v>
      </c>
      <c r="T60" s="270">
        <v>35640</v>
      </c>
      <c r="U60" s="270">
        <v>0</v>
      </c>
      <c r="V60" s="268">
        <v>271861920</v>
      </c>
    </row>
    <row r="61" spans="1:22">
      <c r="B61" s="278" t="s">
        <v>1221</v>
      </c>
      <c r="C61" s="77" t="s">
        <v>81</v>
      </c>
      <c r="D61" s="276"/>
      <c r="E61" s="299">
        <v>177424</v>
      </c>
      <c r="F61"/>
      <c r="G61" s="76">
        <v>185924</v>
      </c>
      <c r="H61" s="276" t="s">
        <v>1130</v>
      </c>
      <c r="I61" s="27" t="s">
        <v>1131</v>
      </c>
      <c r="J61" t="s">
        <v>1222</v>
      </c>
      <c r="K61" s="262">
        <v>5411</v>
      </c>
      <c r="L61">
        <v>5411</v>
      </c>
      <c r="M61">
        <v>0</v>
      </c>
      <c r="N61">
        <v>0</v>
      </c>
      <c r="O61" s="229">
        <v>0</v>
      </c>
      <c r="P61" s="229">
        <v>0</v>
      </c>
      <c r="Q61" s="229">
        <v>0</v>
      </c>
      <c r="R61">
        <v>0</v>
      </c>
      <c r="S61">
        <v>0</v>
      </c>
      <c r="T61" s="270">
        <v>36796</v>
      </c>
      <c r="U61" s="270">
        <v>0</v>
      </c>
      <c r="V61" s="268">
        <v>199103156</v>
      </c>
    </row>
    <row r="62" spans="1:22">
      <c r="B62" s="73" t="s">
        <v>1223</v>
      </c>
      <c r="C62" s="77" t="s">
        <v>81</v>
      </c>
      <c r="D62" s="276"/>
      <c r="E62" s="299"/>
      <c r="F62"/>
      <c r="G62" s="76">
        <v>210487</v>
      </c>
      <c r="H62" s="276" t="s">
        <v>1130</v>
      </c>
      <c r="I62" s="27" t="s">
        <v>1131</v>
      </c>
      <c r="J62" t="s">
        <v>1224</v>
      </c>
      <c r="K62" s="262">
        <v>1300</v>
      </c>
      <c r="L62">
        <v>1300</v>
      </c>
      <c r="M62">
        <v>0</v>
      </c>
      <c r="N62">
        <v>0</v>
      </c>
      <c r="O62" s="229">
        <v>0</v>
      </c>
      <c r="P62" s="229">
        <v>0</v>
      </c>
      <c r="Q62" s="229">
        <v>0</v>
      </c>
      <c r="R62">
        <v>0</v>
      </c>
      <c r="S62">
        <v>0</v>
      </c>
      <c r="T62" s="270">
        <v>37554</v>
      </c>
      <c r="U62" s="270">
        <v>0</v>
      </c>
      <c r="V62" s="268">
        <v>48820200</v>
      </c>
    </row>
    <row r="63" spans="1:22">
      <c r="B63" s="73" t="s">
        <v>1225</v>
      </c>
      <c r="C63" s="77" t="s">
        <v>81</v>
      </c>
      <c r="D63" s="276"/>
      <c r="E63" s="299"/>
      <c r="F63"/>
      <c r="G63" s="76">
        <v>212969</v>
      </c>
      <c r="H63" s="276" t="s">
        <v>1130</v>
      </c>
      <c r="I63" s="27" t="s">
        <v>1131</v>
      </c>
      <c r="J63" t="s">
        <v>1226</v>
      </c>
      <c r="K63" s="262">
        <v>440</v>
      </c>
      <c r="L63">
        <v>440</v>
      </c>
      <c r="M63">
        <v>0</v>
      </c>
      <c r="N63">
        <v>0</v>
      </c>
      <c r="O63" s="229">
        <v>0</v>
      </c>
      <c r="P63" s="229">
        <v>0</v>
      </c>
      <c r="Q63" s="229">
        <v>0</v>
      </c>
      <c r="R63">
        <v>0</v>
      </c>
      <c r="S63">
        <v>0</v>
      </c>
      <c r="T63" s="270">
        <v>37971</v>
      </c>
      <c r="U63" s="270">
        <v>0</v>
      </c>
      <c r="V63" s="268">
        <v>16707240</v>
      </c>
    </row>
    <row r="64" spans="1:22">
      <c r="B64" s="167" t="s">
        <v>1227</v>
      </c>
      <c r="C64" s="77"/>
      <c r="D64" s="276"/>
      <c r="E64" s="299"/>
      <c r="F64"/>
      <c r="H64" s="276"/>
      <c r="O64" s="229"/>
      <c r="P64" s="229"/>
      <c r="Q64" s="229"/>
      <c r="T64" s="270"/>
      <c r="U64" s="270"/>
      <c r="V64" s="268">
        <v>0</v>
      </c>
    </row>
    <row r="65" spans="1:22">
      <c r="A65" t="s">
        <v>1228</v>
      </c>
      <c r="B65" s="73" t="s">
        <v>1229</v>
      </c>
      <c r="C65" s="77" t="s">
        <v>642</v>
      </c>
      <c r="D65" s="276"/>
      <c r="E65">
        <v>165838</v>
      </c>
      <c r="F65"/>
      <c r="G65" s="76">
        <v>165109</v>
      </c>
      <c r="H65" s="276" t="s">
        <v>1159</v>
      </c>
      <c r="I65" s="27" t="s">
        <v>1131</v>
      </c>
      <c r="J65" t="s">
        <v>1230</v>
      </c>
      <c r="K65" s="262">
        <v>1</v>
      </c>
      <c r="L65">
        <v>0</v>
      </c>
      <c r="M65">
        <v>1</v>
      </c>
      <c r="N65">
        <v>0</v>
      </c>
      <c r="O65" s="229">
        <v>0</v>
      </c>
      <c r="P65" s="229">
        <v>0</v>
      </c>
      <c r="Q65" s="229">
        <v>0</v>
      </c>
      <c r="R65">
        <v>0</v>
      </c>
      <c r="S65">
        <v>0</v>
      </c>
      <c r="T65" s="270">
        <v>0</v>
      </c>
      <c r="U65" s="270">
        <v>71969</v>
      </c>
      <c r="V65" s="268">
        <v>71969</v>
      </c>
    </row>
    <row r="66" spans="1:22">
      <c r="B66" s="73" t="s">
        <v>1231</v>
      </c>
      <c r="C66" s="77" t="s">
        <v>642</v>
      </c>
      <c r="D66" s="276"/>
      <c r="E66">
        <v>165838</v>
      </c>
      <c r="F66"/>
      <c r="G66" s="76">
        <v>170042</v>
      </c>
      <c r="H66" s="276" t="s">
        <v>1159</v>
      </c>
      <c r="I66" s="27" t="s">
        <v>1131</v>
      </c>
      <c r="J66" t="s">
        <v>1232</v>
      </c>
      <c r="K66" s="262">
        <v>1</v>
      </c>
      <c r="L66">
        <v>0</v>
      </c>
      <c r="M66">
        <v>1</v>
      </c>
      <c r="N66">
        <v>0</v>
      </c>
      <c r="O66" s="229">
        <v>0</v>
      </c>
      <c r="P66" s="229">
        <v>0</v>
      </c>
      <c r="Q66" s="229">
        <v>0</v>
      </c>
      <c r="R66">
        <v>0</v>
      </c>
      <c r="S66">
        <v>0</v>
      </c>
      <c r="T66" s="270">
        <v>0</v>
      </c>
      <c r="U66" s="270">
        <v>63107</v>
      </c>
      <c r="V66" s="268">
        <v>63107</v>
      </c>
    </row>
    <row r="67" spans="1:22">
      <c r="B67" s="73" t="s">
        <v>1233</v>
      </c>
      <c r="C67" s="77" t="s">
        <v>642</v>
      </c>
      <c r="D67" s="276"/>
      <c r="E67">
        <v>165838</v>
      </c>
      <c r="F67"/>
      <c r="G67" s="76">
        <v>172601</v>
      </c>
      <c r="H67" s="276" t="s">
        <v>1159</v>
      </c>
      <c r="I67" s="27" t="s">
        <v>1131</v>
      </c>
      <c r="J67" t="s">
        <v>1234</v>
      </c>
      <c r="K67" s="262">
        <v>10</v>
      </c>
      <c r="L67">
        <v>0</v>
      </c>
      <c r="M67">
        <v>10</v>
      </c>
      <c r="N67">
        <v>0</v>
      </c>
      <c r="O67" s="229">
        <v>0</v>
      </c>
      <c r="P67" s="229">
        <v>0</v>
      </c>
      <c r="Q67" s="229">
        <v>0</v>
      </c>
      <c r="R67">
        <v>0</v>
      </c>
      <c r="S67">
        <v>0</v>
      </c>
      <c r="T67" s="270">
        <v>0</v>
      </c>
      <c r="U67" s="270">
        <v>56053</v>
      </c>
      <c r="V67" s="268">
        <v>560530</v>
      </c>
    </row>
    <row r="68" spans="1:22">
      <c r="B68" s="73" t="s">
        <v>1235</v>
      </c>
      <c r="C68" s="77" t="s">
        <v>646</v>
      </c>
      <c r="D68" s="276"/>
      <c r="E68">
        <v>165839</v>
      </c>
      <c r="F68"/>
      <c r="G68" s="76">
        <v>179027</v>
      </c>
      <c r="H68" s="276" t="s">
        <v>1159</v>
      </c>
      <c r="I68" s="27" t="s">
        <v>1131</v>
      </c>
      <c r="J68" t="s">
        <v>1236</v>
      </c>
      <c r="K68" s="262">
        <v>5</v>
      </c>
      <c r="L68">
        <v>0</v>
      </c>
      <c r="M68">
        <v>5</v>
      </c>
      <c r="N68">
        <v>0</v>
      </c>
      <c r="O68" s="229">
        <v>0</v>
      </c>
      <c r="P68" s="229">
        <v>0</v>
      </c>
      <c r="Q68" s="229">
        <v>0</v>
      </c>
      <c r="R68">
        <v>0</v>
      </c>
      <c r="S68">
        <v>0</v>
      </c>
      <c r="T68" s="270">
        <v>0</v>
      </c>
      <c r="U68" s="270">
        <v>42753</v>
      </c>
      <c r="V68" s="268">
        <v>213765</v>
      </c>
    </row>
    <row r="69" spans="1:22">
      <c r="B69" s="73" t="s">
        <v>1237</v>
      </c>
      <c r="C69" s="77" t="s">
        <v>647</v>
      </c>
      <c r="D69" s="276"/>
      <c r="E69"/>
      <c r="F69"/>
      <c r="G69" s="76">
        <v>171837</v>
      </c>
      <c r="H69" s="276" t="s">
        <v>1159</v>
      </c>
      <c r="I69" s="27" t="s">
        <v>1131</v>
      </c>
      <c r="J69" t="s">
        <v>1238</v>
      </c>
      <c r="K69" s="262">
        <v>15</v>
      </c>
      <c r="L69">
        <v>0</v>
      </c>
      <c r="M69">
        <v>15</v>
      </c>
      <c r="N69">
        <v>0</v>
      </c>
      <c r="O69" s="229">
        <v>0</v>
      </c>
      <c r="P69" s="229">
        <v>0</v>
      </c>
      <c r="Q69" s="229">
        <v>0</v>
      </c>
      <c r="R69">
        <v>0</v>
      </c>
      <c r="S69">
        <v>0</v>
      </c>
      <c r="T69" s="270">
        <v>0</v>
      </c>
      <c r="U69" s="270">
        <v>35585</v>
      </c>
      <c r="V69" s="268">
        <v>533775</v>
      </c>
    </row>
    <row r="70" spans="1:22">
      <c r="B70" s="73" t="s">
        <v>1239</v>
      </c>
      <c r="C70" s="77" t="s">
        <v>1240</v>
      </c>
      <c r="D70" s="276"/>
      <c r="E70">
        <v>174611</v>
      </c>
      <c r="F70"/>
      <c r="G70" s="76">
        <v>191066</v>
      </c>
      <c r="H70" s="276" t="s">
        <v>1130</v>
      </c>
      <c r="I70" s="27" t="e">
        <v>#N/A</v>
      </c>
      <c r="J70" t="e">
        <v>#N/A</v>
      </c>
      <c r="K70" s="262">
        <v>0</v>
      </c>
      <c r="L70">
        <v>0</v>
      </c>
      <c r="M70">
        <v>0</v>
      </c>
      <c r="N70">
        <v>0</v>
      </c>
      <c r="O70" s="229">
        <v>0</v>
      </c>
      <c r="P70" s="229">
        <v>0</v>
      </c>
      <c r="Q70" s="229">
        <v>0</v>
      </c>
      <c r="R70">
        <v>0</v>
      </c>
      <c r="S70">
        <v>0</v>
      </c>
      <c r="T70" s="270">
        <v>0</v>
      </c>
      <c r="U70" s="270">
        <v>0</v>
      </c>
      <c r="V70" s="268">
        <v>0</v>
      </c>
    </row>
    <row r="71" spans="1:22">
      <c r="B71" s="73" t="s">
        <v>1241</v>
      </c>
      <c r="C71" s="77" t="s">
        <v>652</v>
      </c>
      <c r="D71" s="276"/>
      <c r="E71">
        <v>200521</v>
      </c>
      <c r="F71"/>
      <c r="G71" s="76">
        <v>194136</v>
      </c>
      <c r="H71" s="276" t="s">
        <v>1130</v>
      </c>
      <c r="I71" s="27" t="s">
        <v>1131</v>
      </c>
      <c r="J71" t="s">
        <v>1242</v>
      </c>
      <c r="K71" s="262">
        <v>1886</v>
      </c>
      <c r="L71">
        <v>1886</v>
      </c>
      <c r="M71">
        <v>0</v>
      </c>
      <c r="N71">
        <v>0</v>
      </c>
      <c r="O71" s="229">
        <v>0</v>
      </c>
      <c r="P71" s="229">
        <v>0</v>
      </c>
      <c r="Q71" s="229">
        <v>0</v>
      </c>
      <c r="R71">
        <v>0</v>
      </c>
      <c r="S71">
        <v>0</v>
      </c>
      <c r="T71" s="270">
        <v>21310</v>
      </c>
      <c r="U71" s="270">
        <v>0</v>
      </c>
      <c r="V71" s="268">
        <v>40190660</v>
      </c>
    </row>
    <row r="72" spans="1:22">
      <c r="B72" s="73" t="s">
        <v>1243</v>
      </c>
      <c r="C72" s="77" t="s">
        <v>652</v>
      </c>
      <c r="D72" s="276"/>
      <c r="E72"/>
      <c r="F72"/>
      <c r="G72" s="76">
        <v>200571</v>
      </c>
      <c r="H72" s="276" t="s">
        <v>1130</v>
      </c>
      <c r="I72" s="27" t="s">
        <v>1131</v>
      </c>
      <c r="J72" t="s">
        <v>1244</v>
      </c>
      <c r="K72" s="262">
        <v>1949</v>
      </c>
      <c r="L72">
        <v>1949</v>
      </c>
      <c r="M72">
        <v>0</v>
      </c>
      <c r="N72">
        <v>0</v>
      </c>
      <c r="O72" s="229">
        <v>0</v>
      </c>
      <c r="P72" s="229">
        <v>0</v>
      </c>
      <c r="Q72" s="229">
        <v>0</v>
      </c>
      <c r="R72">
        <v>0</v>
      </c>
      <c r="S72">
        <v>0</v>
      </c>
      <c r="T72" s="270">
        <v>20750</v>
      </c>
      <c r="U72" s="270">
        <v>0</v>
      </c>
      <c r="V72" s="268">
        <v>40441750</v>
      </c>
    </row>
    <row r="73" spans="1:22">
      <c r="B73" s="73" t="s">
        <v>1243</v>
      </c>
      <c r="C73" s="77" t="s">
        <v>453</v>
      </c>
      <c r="D73" s="276"/>
      <c r="E73"/>
      <c r="F73"/>
      <c r="G73" s="76">
        <v>203700</v>
      </c>
      <c r="H73" s="276" t="s">
        <v>1130</v>
      </c>
      <c r="I73" s="27" t="s">
        <v>1131</v>
      </c>
      <c r="J73" t="s">
        <v>1245</v>
      </c>
      <c r="K73" s="262">
        <v>270</v>
      </c>
      <c r="L73">
        <v>270</v>
      </c>
      <c r="M73">
        <v>0</v>
      </c>
      <c r="N73">
        <v>0</v>
      </c>
      <c r="O73" s="229">
        <v>0</v>
      </c>
      <c r="P73" s="229">
        <v>0</v>
      </c>
      <c r="Q73" s="229">
        <v>0</v>
      </c>
      <c r="R73">
        <v>0</v>
      </c>
      <c r="S73">
        <v>0</v>
      </c>
      <c r="T73" s="270">
        <v>21443</v>
      </c>
      <c r="U73" s="270">
        <v>0</v>
      </c>
      <c r="V73" s="268">
        <v>5789610</v>
      </c>
    </row>
    <row r="74" spans="1:22">
      <c r="A74" s="73"/>
      <c r="B74" s="73" t="s">
        <v>1227</v>
      </c>
      <c r="C74" s="77"/>
      <c r="D74" s="276"/>
      <c r="E74"/>
      <c r="F74"/>
      <c r="H74" s="276"/>
      <c r="O74" s="229"/>
      <c r="P74" s="229"/>
      <c r="Q74" s="229"/>
      <c r="T74" s="270"/>
      <c r="U74" s="270"/>
      <c r="V74" s="268">
        <v>0</v>
      </c>
    </row>
    <row r="75" spans="1:22">
      <c r="A75" s="73" t="s">
        <v>1246</v>
      </c>
      <c r="B75" s="73" t="s">
        <v>1247</v>
      </c>
      <c r="C75" s="77" t="s">
        <v>655</v>
      </c>
      <c r="D75" s="276"/>
      <c r="E75">
        <v>162120</v>
      </c>
      <c r="F75"/>
      <c r="G75" s="76">
        <v>161131</v>
      </c>
      <c r="H75" s="276" t="s">
        <v>1130</v>
      </c>
      <c r="I75" s="27" t="e">
        <v>#N/A</v>
      </c>
      <c r="J75" t="e">
        <v>#N/A</v>
      </c>
      <c r="K75" s="262">
        <v>0</v>
      </c>
      <c r="L75">
        <v>0</v>
      </c>
      <c r="M75">
        <v>0</v>
      </c>
      <c r="N75">
        <v>0</v>
      </c>
      <c r="O75" s="229">
        <v>0</v>
      </c>
      <c r="P75" s="229">
        <v>0</v>
      </c>
      <c r="Q75" s="229">
        <v>0</v>
      </c>
      <c r="R75">
        <v>0</v>
      </c>
      <c r="S75">
        <v>0</v>
      </c>
      <c r="T75" s="270">
        <v>0</v>
      </c>
      <c r="U75" s="270">
        <v>0</v>
      </c>
      <c r="V75" s="268">
        <v>0</v>
      </c>
    </row>
    <row r="76" spans="1:22">
      <c r="A76" s="73"/>
      <c r="B76" s="73" t="s">
        <v>1248</v>
      </c>
      <c r="C76" s="77" t="s">
        <v>659</v>
      </c>
      <c r="D76" s="276"/>
      <c r="E76"/>
      <c r="F76"/>
      <c r="G76" s="76">
        <v>173605</v>
      </c>
      <c r="H76" s="276" t="s">
        <v>1130</v>
      </c>
      <c r="I76" s="27" t="e">
        <v>#N/A</v>
      </c>
      <c r="J76" t="e">
        <v>#N/A</v>
      </c>
      <c r="K76" s="262">
        <v>0</v>
      </c>
      <c r="L76">
        <v>0</v>
      </c>
      <c r="M76">
        <v>0</v>
      </c>
      <c r="N76">
        <v>0</v>
      </c>
      <c r="O76" s="229">
        <v>0</v>
      </c>
      <c r="P76" s="229">
        <v>0</v>
      </c>
      <c r="Q76" s="229">
        <v>0</v>
      </c>
      <c r="R76">
        <v>0</v>
      </c>
      <c r="S76">
        <v>0</v>
      </c>
      <c r="T76" s="270">
        <v>0</v>
      </c>
      <c r="U76" s="270">
        <v>0</v>
      </c>
      <c r="V76" s="268">
        <v>0</v>
      </c>
    </row>
    <row r="77" spans="1:22">
      <c r="A77" s="73"/>
      <c r="B77" s="73" t="s">
        <v>1249</v>
      </c>
      <c r="C77" s="77" t="s">
        <v>658</v>
      </c>
      <c r="D77" s="276"/>
      <c r="E77">
        <v>159660</v>
      </c>
      <c r="F77"/>
      <c r="G77" s="76">
        <v>189439</v>
      </c>
      <c r="H77" s="276" t="s">
        <v>1130</v>
      </c>
      <c r="I77" s="27" t="e">
        <v>#N/A</v>
      </c>
      <c r="J77" t="e">
        <v>#N/A</v>
      </c>
      <c r="K77" s="262">
        <v>0</v>
      </c>
      <c r="L77">
        <v>0</v>
      </c>
      <c r="M77">
        <v>0</v>
      </c>
      <c r="N77">
        <v>0</v>
      </c>
      <c r="O77" s="229">
        <v>0</v>
      </c>
      <c r="P77" s="229">
        <v>0</v>
      </c>
      <c r="Q77" s="229">
        <v>0</v>
      </c>
      <c r="R77">
        <v>0</v>
      </c>
      <c r="S77">
        <v>0</v>
      </c>
      <c r="T77" s="270">
        <v>0</v>
      </c>
      <c r="U77" s="270">
        <v>0</v>
      </c>
      <c r="V77" s="268">
        <v>0</v>
      </c>
    </row>
    <row r="78" spans="1:22">
      <c r="A78" s="73"/>
      <c r="B78" s="73" t="s">
        <v>1250</v>
      </c>
      <c r="C78" s="77" t="s">
        <v>658</v>
      </c>
      <c r="D78" s="276"/>
      <c r="E78"/>
      <c r="F78"/>
      <c r="G78" s="76">
        <v>190931</v>
      </c>
      <c r="H78" s="276" t="s">
        <v>1130</v>
      </c>
      <c r="I78" s="27" t="e">
        <v>#N/A</v>
      </c>
      <c r="J78" t="e">
        <v>#N/A</v>
      </c>
      <c r="K78" s="262">
        <v>0</v>
      </c>
      <c r="L78">
        <v>0</v>
      </c>
      <c r="M78">
        <v>0</v>
      </c>
      <c r="N78">
        <v>0</v>
      </c>
      <c r="O78" s="229">
        <v>0</v>
      </c>
      <c r="P78" s="229">
        <v>0</v>
      </c>
      <c r="Q78" s="229">
        <v>0</v>
      </c>
      <c r="R78">
        <v>0</v>
      </c>
      <c r="S78">
        <v>0</v>
      </c>
      <c r="T78" s="270">
        <v>0</v>
      </c>
      <c r="U78" s="270">
        <v>0</v>
      </c>
      <c r="V78" s="268">
        <v>0</v>
      </c>
    </row>
    <row r="79" spans="1:22">
      <c r="B79" s="73" t="s">
        <v>1251</v>
      </c>
      <c r="C79" s="77" t="s">
        <v>662</v>
      </c>
      <c r="D79" s="276"/>
      <c r="E79"/>
      <c r="F79"/>
      <c r="G79" s="76">
        <v>153149</v>
      </c>
      <c r="H79" s="276" t="s">
        <v>1130</v>
      </c>
      <c r="I79" s="27" t="s">
        <v>1131</v>
      </c>
      <c r="J79" t="s">
        <v>1252</v>
      </c>
      <c r="K79" s="262">
        <v>53</v>
      </c>
      <c r="L79">
        <v>53</v>
      </c>
      <c r="M79">
        <v>0</v>
      </c>
      <c r="N79">
        <v>0</v>
      </c>
      <c r="O79" s="229">
        <v>0</v>
      </c>
      <c r="P79" s="229">
        <v>0</v>
      </c>
      <c r="Q79" s="229">
        <v>0</v>
      </c>
      <c r="R79">
        <v>0</v>
      </c>
      <c r="S79">
        <v>0</v>
      </c>
      <c r="T79" s="270">
        <v>10163</v>
      </c>
      <c r="U79" s="270">
        <v>0</v>
      </c>
      <c r="V79" s="268">
        <v>538639</v>
      </c>
    </row>
    <row r="80" spans="1:22">
      <c r="B80" s="73" t="s">
        <v>1253</v>
      </c>
      <c r="C80" s="77" t="s">
        <v>1254</v>
      </c>
      <c r="D80" s="276"/>
      <c r="E80"/>
      <c r="F80"/>
      <c r="G80" s="288">
        <v>154064</v>
      </c>
      <c r="H80" s="276" t="s">
        <v>1130</v>
      </c>
      <c r="I80" s="27" t="s">
        <v>1255</v>
      </c>
      <c r="J80" t="s">
        <v>1256</v>
      </c>
      <c r="K80" s="262">
        <v>9</v>
      </c>
      <c r="L80">
        <v>9</v>
      </c>
      <c r="M80">
        <v>0</v>
      </c>
      <c r="N80">
        <v>0</v>
      </c>
      <c r="O80" s="229">
        <v>0</v>
      </c>
      <c r="P80" s="229">
        <v>0</v>
      </c>
      <c r="Q80" s="229">
        <v>0</v>
      </c>
      <c r="R80">
        <v>0</v>
      </c>
      <c r="S80">
        <v>0</v>
      </c>
      <c r="T80" s="270">
        <v>605</v>
      </c>
      <c r="U80" s="270">
        <v>0</v>
      </c>
      <c r="V80" s="268">
        <v>5445</v>
      </c>
    </row>
    <row r="81" spans="1:23">
      <c r="A81" t="s">
        <v>1257</v>
      </c>
      <c r="B81" s="73" t="s">
        <v>1227</v>
      </c>
      <c r="C81" s="77"/>
      <c r="D81" s="276"/>
      <c r="E81"/>
      <c r="F81"/>
      <c r="H81" s="276"/>
      <c r="O81" s="229"/>
      <c r="P81" s="229"/>
      <c r="Q81" s="229"/>
      <c r="T81" s="270"/>
      <c r="U81" s="270"/>
      <c r="V81" s="268">
        <v>0</v>
      </c>
    </row>
    <row r="82" spans="1:23">
      <c r="B82" s="73" t="s">
        <v>1258</v>
      </c>
      <c r="C82" s="77" t="s">
        <v>364</v>
      </c>
      <c r="D82" s="276"/>
      <c r="E82">
        <v>189438</v>
      </c>
      <c r="F82"/>
      <c r="G82" s="76">
        <v>196331</v>
      </c>
      <c r="H82" s="276" t="s">
        <v>1130</v>
      </c>
      <c r="I82" s="27" t="s">
        <v>1131</v>
      </c>
      <c r="J82" t="s">
        <v>1259</v>
      </c>
      <c r="K82" s="262">
        <v>21</v>
      </c>
      <c r="L82">
        <v>21</v>
      </c>
      <c r="M82">
        <v>0</v>
      </c>
      <c r="N82">
        <v>0</v>
      </c>
      <c r="O82" s="229">
        <v>0</v>
      </c>
      <c r="P82" s="229">
        <v>0</v>
      </c>
      <c r="Q82" s="229">
        <v>0</v>
      </c>
      <c r="R82">
        <v>0</v>
      </c>
      <c r="S82">
        <v>0</v>
      </c>
      <c r="T82" s="270">
        <v>937141</v>
      </c>
      <c r="U82" s="270">
        <v>0</v>
      </c>
      <c r="V82" s="268">
        <v>19679961</v>
      </c>
    </row>
    <row r="83" spans="1:23">
      <c r="B83" s="73" t="s">
        <v>1258</v>
      </c>
      <c r="C83" s="77" t="s">
        <v>364</v>
      </c>
      <c r="D83" s="276"/>
      <c r="E83">
        <v>189438</v>
      </c>
      <c r="F83"/>
      <c r="G83">
        <v>188241</v>
      </c>
      <c r="H83" t="s">
        <v>1130</v>
      </c>
      <c r="I83" t="e">
        <v>#N/A</v>
      </c>
      <c r="J83" t="e">
        <v>#N/A</v>
      </c>
      <c r="K83">
        <v>0</v>
      </c>
      <c r="L83">
        <v>0</v>
      </c>
      <c r="M83">
        <v>0</v>
      </c>
      <c r="N83">
        <v>0</v>
      </c>
      <c r="O83">
        <v>0</v>
      </c>
      <c r="P83">
        <v>0</v>
      </c>
      <c r="Q83" s="229">
        <v>0</v>
      </c>
      <c r="R83">
        <v>0</v>
      </c>
      <c r="S83">
        <v>0</v>
      </c>
      <c r="T83" s="270">
        <v>0</v>
      </c>
      <c r="U83" s="270">
        <v>0</v>
      </c>
      <c r="V83" s="268">
        <v>0</v>
      </c>
    </row>
    <row r="84" spans="1:23">
      <c r="A84" s="73"/>
      <c r="B84" s="73" t="s">
        <v>1260</v>
      </c>
      <c r="C84" s="73" t="s">
        <v>366</v>
      </c>
      <c r="D84" s="276"/>
      <c r="E84">
        <v>189437</v>
      </c>
      <c r="F84"/>
      <c r="G84" s="76">
        <v>191855</v>
      </c>
      <c r="H84" s="276" t="s">
        <v>1130</v>
      </c>
      <c r="I84" s="27" t="s">
        <v>1131</v>
      </c>
      <c r="J84" t="s">
        <v>1261</v>
      </c>
      <c r="K84" s="262">
        <v>1</v>
      </c>
      <c r="L84">
        <v>1</v>
      </c>
      <c r="M84">
        <v>0</v>
      </c>
      <c r="N84">
        <v>0</v>
      </c>
      <c r="O84" s="229">
        <v>0</v>
      </c>
      <c r="P84" s="229">
        <v>0</v>
      </c>
      <c r="Q84" s="229">
        <v>0</v>
      </c>
      <c r="R84">
        <v>0</v>
      </c>
      <c r="S84">
        <v>0</v>
      </c>
      <c r="T84" s="270">
        <v>594612</v>
      </c>
      <c r="U84" s="270">
        <v>0</v>
      </c>
      <c r="V84" s="268">
        <v>594612</v>
      </c>
    </row>
    <row r="85" spans="1:23">
      <c r="B85" s="73" t="s">
        <v>1262</v>
      </c>
      <c r="C85" s="73" t="s">
        <v>367</v>
      </c>
      <c r="D85" s="276"/>
      <c r="E85">
        <v>189436</v>
      </c>
      <c r="F85"/>
      <c r="G85" s="76">
        <v>191856</v>
      </c>
      <c r="H85" s="276" t="s">
        <v>1154</v>
      </c>
      <c r="I85" s="27" t="s">
        <v>1131</v>
      </c>
      <c r="J85" t="s">
        <v>1263</v>
      </c>
      <c r="K85" s="262">
        <v>11</v>
      </c>
      <c r="L85">
        <v>10</v>
      </c>
      <c r="M85">
        <v>1</v>
      </c>
      <c r="N85">
        <v>0</v>
      </c>
      <c r="O85" s="229">
        <v>0</v>
      </c>
      <c r="P85" s="229">
        <v>0</v>
      </c>
      <c r="Q85" s="229">
        <v>0</v>
      </c>
      <c r="R85">
        <v>0</v>
      </c>
      <c r="S85">
        <v>0</v>
      </c>
      <c r="T85" s="270">
        <v>363406</v>
      </c>
      <c r="U85" s="270">
        <v>363406</v>
      </c>
      <c r="V85" s="268">
        <v>3997466</v>
      </c>
    </row>
    <row r="86" spans="1:23">
      <c r="B86" s="73" t="s">
        <v>1264</v>
      </c>
      <c r="C86" s="73" t="s">
        <v>368</v>
      </c>
      <c r="D86" s="276"/>
      <c r="E86">
        <v>189434</v>
      </c>
      <c r="F86"/>
      <c r="G86" s="76">
        <v>191857</v>
      </c>
      <c r="H86" s="276" t="s">
        <v>1154</v>
      </c>
      <c r="I86" s="27" t="s">
        <v>1131</v>
      </c>
      <c r="J86" t="s">
        <v>1265</v>
      </c>
      <c r="K86" s="262">
        <v>18</v>
      </c>
      <c r="L86">
        <v>16</v>
      </c>
      <c r="M86">
        <v>2</v>
      </c>
      <c r="N86">
        <v>0</v>
      </c>
      <c r="O86" s="229">
        <v>0</v>
      </c>
      <c r="P86" s="229">
        <v>0</v>
      </c>
      <c r="Q86" s="229">
        <v>0</v>
      </c>
      <c r="R86">
        <v>0</v>
      </c>
      <c r="S86">
        <v>0</v>
      </c>
      <c r="T86" s="270">
        <v>199248</v>
      </c>
      <c r="U86" s="270">
        <v>199248</v>
      </c>
      <c r="V86" s="268">
        <v>3586464</v>
      </c>
    </row>
    <row r="87" spans="1:23">
      <c r="B87" s="73" t="s">
        <v>1266</v>
      </c>
      <c r="C87" t="s">
        <v>960</v>
      </c>
      <c r="D87" s="276"/>
      <c r="E87">
        <v>189435</v>
      </c>
      <c r="F87"/>
      <c r="G87">
        <v>183873</v>
      </c>
      <c r="H87" t="s">
        <v>1130</v>
      </c>
      <c r="I87" t="e">
        <v>#N/A</v>
      </c>
      <c r="J87" t="e">
        <v>#N/A</v>
      </c>
      <c r="K87">
        <v>0</v>
      </c>
      <c r="L87">
        <v>0</v>
      </c>
      <c r="M87">
        <v>0</v>
      </c>
      <c r="N87">
        <v>0</v>
      </c>
      <c r="O87">
        <v>0</v>
      </c>
      <c r="P87">
        <v>0</v>
      </c>
      <c r="Q87" s="229">
        <v>0</v>
      </c>
      <c r="R87">
        <v>0</v>
      </c>
      <c r="S87">
        <v>0</v>
      </c>
      <c r="T87" s="270">
        <v>0</v>
      </c>
      <c r="U87" s="270">
        <v>0</v>
      </c>
      <c r="V87" s="268">
        <v>0</v>
      </c>
    </row>
    <row r="88" spans="1:23">
      <c r="A88" s="73"/>
      <c r="B88" s="73" t="s">
        <v>1267</v>
      </c>
      <c r="C88" s="73" t="s">
        <v>704</v>
      </c>
      <c r="D88" s="276"/>
      <c r="E88"/>
      <c r="F88"/>
      <c r="G88" s="76">
        <v>192628</v>
      </c>
      <c r="H88" s="276" t="s">
        <v>1130</v>
      </c>
      <c r="I88" s="27" t="s">
        <v>1131</v>
      </c>
      <c r="J88" t="s">
        <v>1268</v>
      </c>
      <c r="K88" s="262">
        <v>1</v>
      </c>
      <c r="L88">
        <v>1</v>
      </c>
      <c r="M88">
        <v>0</v>
      </c>
      <c r="N88">
        <v>0</v>
      </c>
      <c r="O88" s="229">
        <v>0</v>
      </c>
      <c r="P88" s="229">
        <v>0</v>
      </c>
      <c r="Q88" s="229">
        <v>0</v>
      </c>
      <c r="R88">
        <v>0</v>
      </c>
      <c r="S88">
        <v>0</v>
      </c>
      <c r="T88" s="270">
        <v>642180</v>
      </c>
      <c r="U88" s="270">
        <v>0</v>
      </c>
      <c r="V88" s="268">
        <v>642180</v>
      </c>
    </row>
    <row r="89" spans="1:23">
      <c r="B89" s="73" t="s">
        <v>1267</v>
      </c>
      <c r="C89" s="73" t="s">
        <v>704</v>
      </c>
      <c r="D89" s="276"/>
      <c r="E89"/>
      <c r="F89"/>
      <c r="G89" s="76">
        <v>175474</v>
      </c>
      <c r="H89" s="276" t="s">
        <v>1130</v>
      </c>
      <c r="I89" s="27" t="s">
        <v>1131</v>
      </c>
      <c r="J89" t="s">
        <v>1269</v>
      </c>
      <c r="K89" s="262">
        <v>1</v>
      </c>
      <c r="L89">
        <v>1</v>
      </c>
      <c r="M89">
        <v>0</v>
      </c>
      <c r="N89">
        <v>0</v>
      </c>
      <c r="O89" s="229">
        <v>0</v>
      </c>
      <c r="P89" s="229">
        <v>0</v>
      </c>
      <c r="Q89" s="229">
        <v>0</v>
      </c>
      <c r="R89">
        <v>0</v>
      </c>
      <c r="S89">
        <v>0</v>
      </c>
      <c r="T89" s="270">
        <v>577500</v>
      </c>
      <c r="U89" s="270">
        <v>0</v>
      </c>
      <c r="V89" s="268">
        <v>577500</v>
      </c>
    </row>
    <row r="90" spans="1:23">
      <c r="B90" s="73" t="s">
        <v>1270</v>
      </c>
      <c r="C90" s="73" t="s">
        <v>961</v>
      </c>
      <c r="D90" s="276"/>
      <c r="E90"/>
      <c r="F90"/>
      <c r="G90" s="76">
        <v>193437</v>
      </c>
      <c r="H90" s="276" t="s">
        <v>1130</v>
      </c>
      <c r="I90" s="27" t="s">
        <v>1131</v>
      </c>
      <c r="J90" t="s">
        <v>1271</v>
      </c>
      <c r="K90" s="262">
        <v>1</v>
      </c>
      <c r="L90">
        <v>1</v>
      </c>
      <c r="M90">
        <v>0</v>
      </c>
      <c r="N90">
        <v>0</v>
      </c>
      <c r="O90" s="229">
        <v>0</v>
      </c>
      <c r="P90" s="229">
        <v>0</v>
      </c>
      <c r="Q90" s="229">
        <v>0</v>
      </c>
      <c r="R90">
        <v>0</v>
      </c>
      <c r="S90">
        <v>0</v>
      </c>
      <c r="T90" s="270">
        <v>381000</v>
      </c>
      <c r="U90" s="270">
        <v>0</v>
      </c>
      <c r="V90" s="268">
        <v>381000</v>
      </c>
    </row>
    <row r="91" spans="1:23">
      <c r="B91" s="73" t="s">
        <v>1272</v>
      </c>
      <c r="C91" s="73" t="s">
        <v>121</v>
      </c>
      <c r="D91" s="276"/>
      <c r="E91"/>
      <c r="F91"/>
      <c r="G91" s="76">
        <v>186294</v>
      </c>
      <c r="H91" s="276" t="s">
        <v>1130</v>
      </c>
      <c r="I91" s="27" t="s">
        <v>1131</v>
      </c>
      <c r="J91" t="s">
        <v>1273</v>
      </c>
      <c r="K91" s="262">
        <v>5</v>
      </c>
      <c r="L91">
        <v>5</v>
      </c>
      <c r="M91">
        <v>0</v>
      </c>
      <c r="N91">
        <v>0</v>
      </c>
      <c r="O91" s="229">
        <v>0</v>
      </c>
      <c r="P91" s="229">
        <v>0</v>
      </c>
      <c r="Q91" s="229">
        <v>0</v>
      </c>
      <c r="R91">
        <v>0</v>
      </c>
      <c r="S91">
        <v>0</v>
      </c>
      <c r="T91" s="270">
        <v>216892</v>
      </c>
      <c r="U91" s="270">
        <v>0</v>
      </c>
      <c r="V91" s="268">
        <v>1084460</v>
      </c>
    </row>
    <row r="92" spans="1:23">
      <c r="B92" s="73" t="s">
        <v>1272</v>
      </c>
      <c r="C92" s="73" t="s">
        <v>121</v>
      </c>
      <c r="D92" s="276"/>
      <c r="E92"/>
      <c r="F92"/>
      <c r="G92" s="76">
        <v>178118</v>
      </c>
      <c r="H92" s="276" t="s">
        <v>1159</v>
      </c>
      <c r="I92" s="27" t="s">
        <v>1131</v>
      </c>
      <c r="J92" t="s">
        <v>1274</v>
      </c>
      <c r="K92" s="262">
        <v>1</v>
      </c>
      <c r="L92">
        <v>0</v>
      </c>
      <c r="M92">
        <v>1</v>
      </c>
      <c r="N92">
        <v>0</v>
      </c>
      <c r="O92" s="229">
        <v>0</v>
      </c>
      <c r="P92" s="229">
        <v>0</v>
      </c>
      <c r="Q92" s="229">
        <v>0</v>
      </c>
      <c r="R92">
        <v>0</v>
      </c>
      <c r="S92">
        <v>0</v>
      </c>
      <c r="T92" s="270">
        <v>0</v>
      </c>
      <c r="U92" s="270">
        <v>205000</v>
      </c>
      <c r="V92" s="268">
        <v>205000</v>
      </c>
    </row>
    <row r="93" spans="1:23">
      <c r="B93" s="73" t="s">
        <v>1275</v>
      </c>
      <c r="C93" s="73" t="s">
        <v>122</v>
      </c>
      <c r="D93" s="276"/>
      <c r="E93"/>
      <c r="F93"/>
      <c r="G93" s="76">
        <v>171412</v>
      </c>
      <c r="H93" s="276" t="s">
        <v>1130</v>
      </c>
      <c r="I93" s="27" t="e">
        <v>#N/A</v>
      </c>
      <c r="J93" t="e">
        <v>#N/A</v>
      </c>
      <c r="K93" s="262">
        <v>0</v>
      </c>
      <c r="L93">
        <v>0</v>
      </c>
      <c r="M93">
        <v>0</v>
      </c>
      <c r="N93">
        <v>0</v>
      </c>
      <c r="O93" s="229">
        <v>0</v>
      </c>
      <c r="P93" s="229">
        <v>0</v>
      </c>
      <c r="Q93" s="229">
        <v>0</v>
      </c>
      <c r="R93">
        <v>0</v>
      </c>
      <c r="S93">
        <v>0</v>
      </c>
      <c r="T93" s="270">
        <v>0</v>
      </c>
      <c r="U93" s="270">
        <v>0</v>
      </c>
      <c r="V93" s="268">
        <v>0</v>
      </c>
      <c r="W93" s="316"/>
    </row>
    <row r="94" spans="1:23">
      <c r="B94" s="77" t="s">
        <v>1275</v>
      </c>
      <c r="C94" s="73" t="s">
        <v>122</v>
      </c>
      <c r="D94" s="276"/>
      <c r="E94"/>
      <c r="F94"/>
      <c r="G94" s="76">
        <v>170172</v>
      </c>
      <c r="H94" s="276" t="s">
        <v>1159</v>
      </c>
      <c r="I94" s="27" t="s">
        <v>1131</v>
      </c>
      <c r="J94" t="s">
        <v>1276</v>
      </c>
      <c r="K94" s="262">
        <v>9</v>
      </c>
      <c r="L94">
        <v>0</v>
      </c>
      <c r="M94">
        <v>9</v>
      </c>
      <c r="N94">
        <v>0</v>
      </c>
      <c r="O94" s="229">
        <v>0</v>
      </c>
      <c r="P94" s="229">
        <v>0</v>
      </c>
      <c r="Q94" s="229">
        <v>0</v>
      </c>
      <c r="R94">
        <v>0</v>
      </c>
      <c r="S94">
        <v>0</v>
      </c>
      <c r="T94" s="270">
        <v>0</v>
      </c>
      <c r="U94" s="270">
        <v>110000</v>
      </c>
      <c r="V94" s="268">
        <v>990000</v>
      </c>
      <c r="W94" s="316"/>
    </row>
    <row r="95" spans="1:23">
      <c r="A95" s="73"/>
      <c r="B95" s="73" t="s">
        <v>1275</v>
      </c>
      <c r="C95" s="73" t="s">
        <v>122</v>
      </c>
      <c r="D95" s="276"/>
      <c r="E95"/>
      <c r="F95"/>
      <c r="G95" s="76">
        <v>171795</v>
      </c>
      <c r="H95" s="276" t="s">
        <v>1130</v>
      </c>
      <c r="I95" s="27" t="e">
        <v>#N/A</v>
      </c>
      <c r="J95" t="e">
        <v>#N/A</v>
      </c>
      <c r="K95" s="262">
        <v>0</v>
      </c>
      <c r="L95">
        <v>0</v>
      </c>
      <c r="M95">
        <v>0</v>
      </c>
      <c r="N95">
        <v>0</v>
      </c>
      <c r="O95" s="229">
        <v>0</v>
      </c>
      <c r="P95" s="229">
        <v>0</v>
      </c>
      <c r="Q95" s="229">
        <v>0</v>
      </c>
      <c r="R95">
        <v>0</v>
      </c>
      <c r="S95">
        <v>0</v>
      </c>
      <c r="T95" s="270">
        <v>0</v>
      </c>
      <c r="U95" s="270">
        <v>0</v>
      </c>
      <c r="V95" s="268">
        <v>0</v>
      </c>
    </row>
    <row r="96" spans="1:23">
      <c r="B96" t="s">
        <v>1275</v>
      </c>
      <c r="C96" t="s">
        <v>122</v>
      </c>
      <c r="D96" s="276"/>
      <c r="E96"/>
      <c r="F96"/>
      <c r="G96">
        <v>173044</v>
      </c>
      <c r="H96" t="s">
        <v>1130</v>
      </c>
      <c r="I96" t="e">
        <v>#N/A</v>
      </c>
      <c r="J96" t="e">
        <v>#N/A</v>
      </c>
      <c r="K96">
        <v>0</v>
      </c>
      <c r="L96">
        <v>0</v>
      </c>
      <c r="M96">
        <v>0</v>
      </c>
      <c r="N96">
        <v>0</v>
      </c>
      <c r="O96">
        <v>0</v>
      </c>
      <c r="P96">
        <v>0</v>
      </c>
      <c r="Q96">
        <v>0</v>
      </c>
      <c r="R96">
        <v>0</v>
      </c>
      <c r="S96">
        <v>0</v>
      </c>
      <c r="T96">
        <v>0</v>
      </c>
      <c r="U96">
        <v>0</v>
      </c>
      <c r="V96">
        <v>0</v>
      </c>
    </row>
    <row r="97" spans="1:22">
      <c r="A97" s="271"/>
      <c r="B97" s="271" t="s">
        <v>1277</v>
      </c>
      <c r="C97" s="271" t="s">
        <v>123</v>
      </c>
      <c r="D97" s="292"/>
      <c r="E97" s="281"/>
      <c r="F97" s="281"/>
      <c r="G97" s="281">
        <v>171505</v>
      </c>
      <c r="H97" s="271" t="s">
        <v>1130</v>
      </c>
      <c r="I97" s="293" t="e">
        <v>#N/A</v>
      </c>
      <c r="J97" s="271" t="e">
        <v>#N/A</v>
      </c>
      <c r="K97" s="74">
        <v>0</v>
      </c>
      <c r="L97" s="74">
        <v>0</v>
      </c>
      <c r="M97" s="74">
        <v>0</v>
      </c>
      <c r="N97" s="74">
        <v>0</v>
      </c>
      <c r="O97" s="74">
        <v>0</v>
      </c>
      <c r="P97" s="74">
        <v>0</v>
      </c>
      <c r="Q97" s="265">
        <v>0</v>
      </c>
      <c r="R97" s="74">
        <v>0</v>
      </c>
      <c r="S97" s="74">
        <v>0</v>
      </c>
      <c r="T97" s="74">
        <v>0</v>
      </c>
      <c r="U97" s="74">
        <v>0</v>
      </c>
      <c r="V97" s="279">
        <v>0</v>
      </c>
    </row>
    <row r="98" spans="1:22">
      <c r="B98" s="73" t="s">
        <v>1277</v>
      </c>
      <c r="C98" s="73" t="s">
        <v>123</v>
      </c>
      <c r="D98"/>
      <c r="E98"/>
      <c r="F98"/>
      <c r="G98" s="76">
        <v>174114</v>
      </c>
      <c r="H98" s="276" t="s">
        <v>1130</v>
      </c>
      <c r="I98" s="27" t="e">
        <v>#N/A</v>
      </c>
      <c r="J98" t="e">
        <v>#N/A</v>
      </c>
      <c r="K98" s="262">
        <v>0</v>
      </c>
      <c r="L98">
        <v>0</v>
      </c>
      <c r="M98">
        <v>0</v>
      </c>
      <c r="N98">
        <v>0</v>
      </c>
      <c r="O98" s="229">
        <v>0</v>
      </c>
      <c r="P98" s="229">
        <v>0</v>
      </c>
      <c r="Q98" s="229">
        <v>0</v>
      </c>
      <c r="R98">
        <v>0</v>
      </c>
      <c r="S98">
        <v>0</v>
      </c>
      <c r="T98" s="270">
        <v>0</v>
      </c>
      <c r="U98" s="270">
        <v>0</v>
      </c>
      <c r="V98" s="268">
        <v>0</v>
      </c>
    </row>
    <row r="99" spans="1:22">
      <c r="B99" s="73" t="s">
        <v>1277</v>
      </c>
      <c r="C99" s="73" t="s">
        <v>123</v>
      </c>
      <c r="D99"/>
      <c r="E99"/>
      <c r="F99"/>
      <c r="G99" s="76">
        <v>195461</v>
      </c>
      <c r="H99" s="276" t="s">
        <v>1130</v>
      </c>
      <c r="I99" s="27" t="e">
        <v>#N/A</v>
      </c>
      <c r="J99" t="e">
        <v>#N/A</v>
      </c>
      <c r="K99" s="262">
        <v>0</v>
      </c>
      <c r="L99">
        <v>0</v>
      </c>
      <c r="M99">
        <v>0</v>
      </c>
      <c r="N99">
        <v>0</v>
      </c>
      <c r="O99" s="229">
        <v>0</v>
      </c>
      <c r="P99" s="229">
        <v>0</v>
      </c>
      <c r="Q99" s="229">
        <v>0</v>
      </c>
      <c r="R99">
        <v>0</v>
      </c>
      <c r="S99">
        <v>0</v>
      </c>
      <c r="T99" s="270">
        <v>0</v>
      </c>
      <c r="U99" s="270">
        <v>0</v>
      </c>
      <c r="V99" s="268">
        <v>0</v>
      </c>
    </row>
    <row r="100" spans="1:22">
      <c r="B100" s="73" t="s">
        <v>1277</v>
      </c>
      <c r="C100" s="73" t="s">
        <v>123</v>
      </c>
      <c r="D100"/>
      <c r="E100"/>
      <c r="F100"/>
      <c r="G100" s="76">
        <v>199314</v>
      </c>
      <c r="H100" s="276" t="s">
        <v>1154</v>
      </c>
      <c r="I100" s="27" t="s">
        <v>1131</v>
      </c>
      <c r="J100" t="s">
        <v>1278</v>
      </c>
      <c r="K100" s="301">
        <v>72</v>
      </c>
      <c r="L100">
        <v>62</v>
      </c>
      <c r="M100">
        <v>10</v>
      </c>
      <c r="N100">
        <v>0</v>
      </c>
      <c r="O100" s="229">
        <v>0</v>
      </c>
      <c r="P100" s="229">
        <v>0</v>
      </c>
      <c r="Q100" s="229">
        <v>0</v>
      </c>
      <c r="R100">
        <v>0</v>
      </c>
      <c r="S100">
        <v>0</v>
      </c>
      <c r="T100" s="270">
        <v>101879</v>
      </c>
      <c r="U100" s="270">
        <v>101879</v>
      </c>
      <c r="V100" s="268">
        <v>7335288</v>
      </c>
    </row>
    <row r="101" spans="1:22">
      <c r="B101" s="73" t="s">
        <v>1279</v>
      </c>
      <c r="C101" s="73" t="s">
        <v>508</v>
      </c>
      <c r="D101"/>
      <c r="E101"/>
      <c r="F101"/>
      <c r="G101" s="76">
        <v>204176</v>
      </c>
      <c r="H101" s="276" t="s">
        <v>1130</v>
      </c>
      <c r="I101" s="27" t="s">
        <v>1131</v>
      </c>
      <c r="J101" t="s">
        <v>1280</v>
      </c>
      <c r="K101" s="262">
        <v>33</v>
      </c>
      <c r="L101">
        <v>33</v>
      </c>
      <c r="M101">
        <v>0</v>
      </c>
      <c r="N101">
        <v>0</v>
      </c>
      <c r="O101" s="229">
        <v>0</v>
      </c>
      <c r="P101" s="229">
        <v>0</v>
      </c>
      <c r="Q101" s="229">
        <v>0</v>
      </c>
      <c r="R101">
        <v>0</v>
      </c>
      <c r="S101">
        <v>0</v>
      </c>
      <c r="T101" s="270">
        <v>57178</v>
      </c>
      <c r="U101" s="270">
        <v>0</v>
      </c>
      <c r="V101" s="268">
        <v>1886874</v>
      </c>
    </row>
    <row r="102" spans="1:22">
      <c r="B102" t="s">
        <v>1281</v>
      </c>
      <c r="C102" t="s">
        <v>962</v>
      </c>
      <c r="D102"/>
      <c r="E102"/>
      <c r="F102"/>
      <c r="G102">
        <v>183557</v>
      </c>
      <c r="H102" t="s">
        <v>1159</v>
      </c>
      <c r="I102" t="s">
        <v>1131</v>
      </c>
      <c r="J102" t="s">
        <v>1282</v>
      </c>
      <c r="K102">
        <v>1</v>
      </c>
      <c r="L102">
        <v>0</v>
      </c>
      <c r="M102">
        <v>1</v>
      </c>
      <c r="N102">
        <v>0</v>
      </c>
      <c r="O102">
        <v>0</v>
      </c>
      <c r="P102">
        <v>0</v>
      </c>
      <c r="Q102" s="229">
        <v>0</v>
      </c>
      <c r="R102">
        <v>0</v>
      </c>
      <c r="S102">
        <v>0</v>
      </c>
      <c r="T102" s="270">
        <v>0</v>
      </c>
      <c r="U102" s="270">
        <v>52757</v>
      </c>
      <c r="V102" s="268">
        <v>52757</v>
      </c>
    </row>
    <row r="103" spans="1:22">
      <c r="B103" s="73" t="s">
        <v>1281</v>
      </c>
      <c r="C103" s="73" t="s">
        <v>962</v>
      </c>
      <c r="D103"/>
      <c r="E103"/>
      <c r="F103"/>
      <c r="G103" s="76">
        <v>206308</v>
      </c>
      <c r="H103" s="276" t="s">
        <v>1130</v>
      </c>
      <c r="I103" s="27" t="s">
        <v>1131</v>
      </c>
      <c r="J103" t="s">
        <v>1283</v>
      </c>
      <c r="K103" s="262">
        <v>21</v>
      </c>
      <c r="L103">
        <v>21</v>
      </c>
      <c r="M103">
        <v>0</v>
      </c>
      <c r="N103">
        <v>0</v>
      </c>
      <c r="O103" s="229">
        <v>0</v>
      </c>
      <c r="P103" s="229">
        <v>0</v>
      </c>
      <c r="Q103" s="229">
        <v>0</v>
      </c>
      <c r="R103">
        <v>0</v>
      </c>
      <c r="S103">
        <v>0</v>
      </c>
      <c r="T103" s="270">
        <v>50154</v>
      </c>
      <c r="U103" s="270">
        <v>0</v>
      </c>
      <c r="V103" s="268">
        <v>1053234</v>
      </c>
    </row>
    <row r="104" spans="1:22">
      <c r="B104" s="73" t="s">
        <v>1284</v>
      </c>
      <c r="C104" s="73" t="s">
        <v>715</v>
      </c>
      <c r="D104"/>
      <c r="E104"/>
      <c r="F104"/>
      <c r="G104" s="76">
        <v>178116</v>
      </c>
      <c r="H104" s="276" t="s">
        <v>1130</v>
      </c>
      <c r="I104" s="27" t="s">
        <v>1131</v>
      </c>
      <c r="J104" t="s">
        <v>1285</v>
      </c>
      <c r="K104" s="262">
        <v>2</v>
      </c>
      <c r="L104">
        <v>2</v>
      </c>
      <c r="M104">
        <v>0</v>
      </c>
      <c r="N104">
        <v>0</v>
      </c>
      <c r="O104" s="229">
        <v>0</v>
      </c>
      <c r="P104" s="229">
        <v>0</v>
      </c>
      <c r="Q104" s="229">
        <v>0</v>
      </c>
      <c r="R104">
        <v>0</v>
      </c>
      <c r="S104">
        <v>0</v>
      </c>
      <c r="T104" s="270">
        <v>23011</v>
      </c>
      <c r="U104" s="270">
        <v>0</v>
      </c>
      <c r="V104" s="268">
        <v>46022</v>
      </c>
    </row>
    <row r="105" spans="1:22">
      <c r="B105" s="73" t="s">
        <v>1286</v>
      </c>
      <c r="C105" s="73" t="s">
        <v>509</v>
      </c>
      <c r="D105"/>
      <c r="E105"/>
      <c r="F105"/>
      <c r="G105" s="76">
        <v>204177</v>
      </c>
      <c r="H105" s="276" t="s">
        <v>1130</v>
      </c>
      <c r="I105" s="27" t="s">
        <v>1131</v>
      </c>
      <c r="J105" t="s">
        <v>1287</v>
      </c>
      <c r="K105" s="262">
        <v>218</v>
      </c>
      <c r="L105">
        <v>218</v>
      </c>
      <c r="M105">
        <v>0</v>
      </c>
      <c r="N105">
        <v>0</v>
      </c>
      <c r="O105" s="229">
        <v>0</v>
      </c>
      <c r="P105" s="229">
        <v>0</v>
      </c>
      <c r="Q105" s="229">
        <v>0</v>
      </c>
      <c r="R105">
        <v>0</v>
      </c>
      <c r="S105">
        <v>0</v>
      </c>
      <c r="T105" s="270">
        <v>21815</v>
      </c>
      <c r="U105" s="270">
        <v>0</v>
      </c>
      <c r="V105" s="268">
        <v>4755670</v>
      </c>
    </row>
    <row r="106" spans="1:22">
      <c r="B106" s="73" t="s">
        <v>1227</v>
      </c>
      <c r="D106"/>
      <c r="E106"/>
      <c r="F106"/>
      <c r="H106" s="276"/>
      <c r="O106" s="229"/>
      <c r="P106" s="229"/>
      <c r="Q106" s="229"/>
      <c r="T106" s="270"/>
      <c r="U106" s="270"/>
      <c r="V106" s="268">
        <v>0</v>
      </c>
    </row>
    <row r="107" spans="1:22">
      <c r="D107"/>
      <c r="E107"/>
      <c r="F107"/>
      <c r="H107" s="276"/>
      <c r="O107" s="229"/>
      <c r="P107" s="229"/>
      <c r="Q107" s="229"/>
      <c r="T107" s="270"/>
      <c r="U107" s="270"/>
      <c r="V107" s="268"/>
    </row>
    <row r="108" spans="1:22">
      <c r="A108" t="s">
        <v>1288</v>
      </c>
      <c r="B108" s="73" t="s">
        <v>1289</v>
      </c>
      <c r="C108" s="73" t="s">
        <v>945</v>
      </c>
      <c r="D108"/>
      <c r="E108"/>
      <c r="F108"/>
      <c r="G108" s="76">
        <v>212259</v>
      </c>
      <c r="H108" s="276" t="s">
        <v>1130</v>
      </c>
      <c r="I108" s="27" t="s">
        <v>1131</v>
      </c>
      <c r="J108" t="s">
        <v>1290</v>
      </c>
      <c r="K108" s="262">
        <v>18</v>
      </c>
      <c r="L108">
        <v>18</v>
      </c>
      <c r="M108">
        <v>0</v>
      </c>
      <c r="N108">
        <v>0</v>
      </c>
      <c r="O108" s="229">
        <v>0</v>
      </c>
      <c r="P108" s="229">
        <v>0</v>
      </c>
      <c r="Q108" s="229">
        <v>0</v>
      </c>
      <c r="R108">
        <v>0</v>
      </c>
      <c r="S108">
        <v>0</v>
      </c>
      <c r="T108" s="270">
        <v>36672</v>
      </c>
      <c r="U108" s="270">
        <v>0</v>
      </c>
      <c r="V108" s="268">
        <v>660096</v>
      </c>
    </row>
    <row r="109" spans="1:22">
      <c r="B109" t="s">
        <v>1291</v>
      </c>
      <c r="C109" t="s">
        <v>946</v>
      </c>
      <c r="D109"/>
      <c r="E109"/>
      <c r="F109"/>
      <c r="G109">
        <v>212260</v>
      </c>
      <c r="H109" t="s">
        <v>1130</v>
      </c>
      <c r="I109" t="s">
        <v>1131</v>
      </c>
      <c r="J109" t="s">
        <v>1292</v>
      </c>
      <c r="K109">
        <v>19</v>
      </c>
      <c r="L109">
        <v>19</v>
      </c>
      <c r="M109">
        <v>0</v>
      </c>
      <c r="N109">
        <v>0</v>
      </c>
      <c r="O109">
        <v>0</v>
      </c>
      <c r="P109">
        <v>0</v>
      </c>
      <c r="Q109" s="229">
        <v>0</v>
      </c>
      <c r="R109">
        <v>0</v>
      </c>
      <c r="S109">
        <v>0</v>
      </c>
      <c r="T109" s="270">
        <v>33404</v>
      </c>
      <c r="U109" s="270">
        <v>0</v>
      </c>
      <c r="V109" s="268">
        <v>634676</v>
      </c>
    </row>
    <row r="110" spans="1:22">
      <c r="D110"/>
      <c r="E110"/>
      <c r="F110"/>
      <c r="H110" s="276" t="s">
        <v>1130</v>
      </c>
      <c r="I110" s="27" t="e">
        <v>#N/A</v>
      </c>
      <c r="J110" t="e">
        <v>#N/A</v>
      </c>
      <c r="K110" s="262">
        <v>0</v>
      </c>
      <c r="L110">
        <v>0</v>
      </c>
      <c r="M110">
        <v>0</v>
      </c>
      <c r="N110">
        <v>0</v>
      </c>
      <c r="O110" s="229">
        <v>0</v>
      </c>
      <c r="P110" s="229">
        <v>0</v>
      </c>
      <c r="Q110" s="229">
        <v>0</v>
      </c>
      <c r="R110">
        <v>0</v>
      </c>
      <c r="S110">
        <v>0</v>
      </c>
      <c r="T110" s="270">
        <v>0</v>
      </c>
      <c r="U110" s="270">
        <v>0</v>
      </c>
      <c r="V110" s="268">
        <v>0</v>
      </c>
    </row>
    <row r="111" spans="1:22">
      <c r="B111" t="s">
        <v>1293</v>
      </c>
      <c r="C111" t="s">
        <v>664</v>
      </c>
      <c r="D111"/>
      <c r="E111"/>
      <c r="F111"/>
      <c r="G111">
        <v>176392</v>
      </c>
      <c r="H111" t="s">
        <v>1130</v>
      </c>
      <c r="I111" t="e">
        <v>#N/A</v>
      </c>
      <c r="J111" t="e">
        <v>#N/A</v>
      </c>
      <c r="K111">
        <v>0</v>
      </c>
      <c r="L111">
        <v>0</v>
      </c>
      <c r="M111">
        <v>0</v>
      </c>
      <c r="N111">
        <v>0</v>
      </c>
      <c r="O111">
        <v>0</v>
      </c>
      <c r="P111">
        <v>0</v>
      </c>
      <c r="Q111" s="229">
        <v>0</v>
      </c>
      <c r="R111">
        <v>0</v>
      </c>
      <c r="S111">
        <v>0</v>
      </c>
      <c r="T111" s="270">
        <v>0</v>
      </c>
      <c r="U111" s="270">
        <v>0</v>
      </c>
      <c r="V111" s="268">
        <v>0</v>
      </c>
    </row>
    <row r="112" spans="1:22">
      <c r="B112" s="73" t="s">
        <v>1294</v>
      </c>
      <c r="C112" s="73" t="s">
        <v>666</v>
      </c>
      <c r="D112"/>
      <c r="E112"/>
      <c r="F112"/>
      <c r="G112" s="76">
        <v>176391</v>
      </c>
      <c r="H112" s="276" t="s">
        <v>1130</v>
      </c>
      <c r="I112" s="27" t="e">
        <v>#N/A</v>
      </c>
      <c r="J112" t="e">
        <v>#N/A</v>
      </c>
      <c r="K112" s="262">
        <v>0</v>
      </c>
      <c r="L112">
        <v>0</v>
      </c>
      <c r="M112">
        <v>0</v>
      </c>
      <c r="N112">
        <v>0</v>
      </c>
      <c r="O112" s="229">
        <v>0</v>
      </c>
      <c r="P112" s="229">
        <v>0</v>
      </c>
      <c r="Q112" s="229">
        <v>0</v>
      </c>
      <c r="R112">
        <v>0</v>
      </c>
      <c r="S112">
        <v>0</v>
      </c>
      <c r="T112" s="270">
        <v>0</v>
      </c>
      <c r="U112" s="270">
        <v>0</v>
      </c>
      <c r="V112" s="268">
        <v>0</v>
      </c>
    </row>
    <row r="113" spans="1:22">
      <c r="B113" s="73" t="s">
        <v>1295</v>
      </c>
      <c r="C113" s="73" t="s">
        <v>87</v>
      </c>
      <c r="D113"/>
      <c r="E113"/>
      <c r="F113"/>
      <c r="G113" s="76">
        <v>175526</v>
      </c>
      <c r="H113" s="276" t="s">
        <v>1130</v>
      </c>
      <c r="I113" s="27" t="s">
        <v>1131</v>
      </c>
      <c r="J113" t="s">
        <v>1296</v>
      </c>
      <c r="K113" s="262">
        <v>13</v>
      </c>
      <c r="L113">
        <v>13</v>
      </c>
      <c r="M113">
        <v>0</v>
      </c>
      <c r="N113">
        <v>0</v>
      </c>
      <c r="O113" s="229">
        <v>0</v>
      </c>
      <c r="P113" s="229">
        <v>0</v>
      </c>
      <c r="Q113" s="229">
        <v>0</v>
      </c>
      <c r="R113">
        <v>0</v>
      </c>
      <c r="S113">
        <v>0</v>
      </c>
      <c r="T113" s="270">
        <v>19713</v>
      </c>
      <c r="U113" s="270">
        <v>0</v>
      </c>
      <c r="V113" s="268">
        <v>256269</v>
      </c>
    </row>
    <row r="114" spans="1:22">
      <c r="A114" s="271"/>
      <c r="B114" s="74" t="s">
        <v>1227</v>
      </c>
      <c r="C114" s="74"/>
      <c r="D114" s="74"/>
      <c r="E114" s="295"/>
      <c r="F114" s="295"/>
      <c r="G114" s="295"/>
      <c r="H114" s="74"/>
      <c r="I114" s="293"/>
      <c r="J114" s="271"/>
      <c r="K114" s="74"/>
      <c r="L114" s="74"/>
      <c r="M114" s="74"/>
      <c r="N114" s="74"/>
      <c r="O114" s="74"/>
      <c r="P114" s="74"/>
      <c r="Q114" s="265"/>
      <c r="R114" s="74"/>
      <c r="S114" s="74"/>
      <c r="T114" s="74"/>
      <c r="U114" s="74"/>
      <c r="V114" s="279">
        <v>0</v>
      </c>
    </row>
    <row r="115" spans="1:22">
      <c r="A115" s="302" t="s">
        <v>1297</v>
      </c>
      <c r="B115" s="269" t="s">
        <v>1298</v>
      </c>
      <c r="C115" s="269" t="s">
        <v>1299</v>
      </c>
      <c r="D115" s="11"/>
      <c r="E115" s="18"/>
      <c r="F115" s="18"/>
      <c r="G115" s="18">
        <v>178971</v>
      </c>
      <c r="H115" s="303" t="s">
        <v>1130</v>
      </c>
      <c r="I115" s="27" t="e">
        <v>#N/A</v>
      </c>
      <c r="J115" t="e">
        <v>#N/A</v>
      </c>
      <c r="K115" s="262">
        <v>0</v>
      </c>
      <c r="L115">
        <v>0</v>
      </c>
      <c r="M115">
        <v>0</v>
      </c>
      <c r="N115">
        <v>0</v>
      </c>
      <c r="O115" s="229">
        <v>0</v>
      </c>
      <c r="P115" s="229">
        <v>0</v>
      </c>
      <c r="Q115" s="229">
        <v>0</v>
      </c>
      <c r="R115">
        <v>0</v>
      </c>
      <c r="S115">
        <v>0</v>
      </c>
      <c r="T115" s="270">
        <v>0</v>
      </c>
      <c r="U115" s="270">
        <v>0</v>
      </c>
      <c r="V115" s="268">
        <v>0</v>
      </c>
    </row>
    <row r="116" spans="1:22">
      <c r="A116" s="302"/>
      <c r="B116" s="269" t="s">
        <v>1300</v>
      </c>
      <c r="C116" s="269" t="s">
        <v>1301</v>
      </c>
      <c r="D116" s="11"/>
      <c r="E116" s="18"/>
      <c r="F116" s="18"/>
      <c r="G116" s="18">
        <v>178972</v>
      </c>
      <c r="H116" s="303" t="s">
        <v>1130</v>
      </c>
      <c r="I116" s="27" t="s">
        <v>1131</v>
      </c>
      <c r="J116" t="s">
        <v>1302</v>
      </c>
      <c r="K116" s="262">
        <v>6</v>
      </c>
      <c r="L116">
        <v>6</v>
      </c>
      <c r="M116">
        <v>0</v>
      </c>
      <c r="N116">
        <v>0</v>
      </c>
      <c r="O116" s="229">
        <v>0</v>
      </c>
      <c r="P116" s="229">
        <v>0</v>
      </c>
      <c r="Q116" s="229">
        <v>0</v>
      </c>
      <c r="R116">
        <v>0</v>
      </c>
      <c r="S116">
        <v>0</v>
      </c>
      <c r="T116" s="270">
        <v>104842</v>
      </c>
      <c r="U116" s="270">
        <v>0</v>
      </c>
      <c r="V116" s="268">
        <v>629052</v>
      </c>
    </row>
    <row r="117" spans="1:22">
      <c r="A117" s="302"/>
      <c r="B117" s="269" t="s">
        <v>1303</v>
      </c>
      <c r="C117" s="269" t="s">
        <v>952</v>
      </c>
      <c r="D117" s="11"/>
      <c r="E117" s="18"/>
      <c r="F117" s="18"/>
      <c r="G117" s="18">
        <v>195865</v>
      </c>
      <c r="H117" s="303" t="s">
        <v>1130</v>
      </c>
      <c r="I117" s="27" t="e">
        <v>#N/A</v>
      </c>
      <c r="J117" t="e">
        <v>#N/A</v>
      </c>
      <c r="K117" s="262">
        <v>0</v>
      </c>
      <c r="L117">
        <v>0</v>
      </c>
      <c r="M117">
        <v>0</v>
      </c>
      <c r="N117">
        <v>0</v>
      </c>
      <c r="O117" s="229">
        <v>0</v>
      </c>
      <c r="P117" s="229">
        <v>0</v>
      </c>
      <c r="Q117" s="229">
        <v>0</v>
      </c>
      <c r="R117">
        <v>0</v>
      </c>
      <c r="S117">
        <v>0</v>
      </c>
      <c r="T117" s="270">
        <v>0</v>
      </c>
      <c r="U117" s="270">
        <v>0</v>
      </c>
      <c r="V117" s="268">
        <v>0</v>
      </c>
    </row>
    <row r="118" spans="1:22">
      <c r="A118" s="73"/>
      <c r="B118" s="73" t="s">
        <v>1304</v>
      </c>
      <c r="C118" s="73" t="s">
        <v>1305</v>
      </c>
      <c r="D118"/>
      <c r="E118" s="299"/>
      <c r="G118">
        <v>188776</v>
      </c>
      <c r="H118" s="276" t="s">
        <v>1130</v>
      </c>
      <c r="I118" s="27" t="s">
        <v>1131</v>
      </c>
      <c r="J118" t="s">
        <v>1306</v>
      </c>
      <c r="K118" s="262">
        <v>321</v>
      </c>
      <c r="L118">
        <v>321</v>
      </c>
      <c r="M118">
        <v>0</v>
      </c>
      <c r="N118">
        <v>0</v>
      </c>
      <c r="O118" s="229">
        <v>0</v>
      </c>
      <c r="P118" s="229">
        <v>0</v>
      </c>
      <c r="Q118" s="229">
        <v>0</v>
      </c>
      <c r="R118">
        <v>0</v>
      </c>
      <c r="S118">
        <v>0</v>
      </c>
      <c r="T118" s="270">
        <v>65475</v>
      </c>
      <c r="U118" s="270">
        <v>0</v>
      </c>
      <c r="V118" s="268">
        <v>21017475</v>
      </c>
    </row>
    <row r="119" spans="1:22">
      <c r="B119" s="73" t="s">
        <v>1307</v>
      </c>
      <c r="C119" s="73" t="s">
        <v>1308</v>
      </c>
      <c r="D119"/>
      <c r="E119" s="299"/>
      <c r="G119">
        <v>188777</v>
      </c>
      <c r="H119" s="276" t="s">
        <v>1130</v>
      </c>
      <c r="I119" s="27" t="s">
        <v>1131</v>
      </c>
      <c r="J119" t="s">
        <v>1309</v>
      </c>
      <c r="K119" s="262">
        <v>2</v>
      </c>
      <c r="L119">
        <v>2</v>
      </c>
      <c r="M119">
        <v>0</v>
      </c>
      <c r="N119">
        <v>0</v>
      </c>
      <c r="O119" s="229">
        <v>0</v>
      </c>
      <c r="P119" s="229">
        <v>0</v>
      </c>
      <c r="Q119" s="229">
        <v>0</v>
      </c>
      <c r="R119">
        <v>0</v>
      </c>
      <c r="S119">
        <v>0</v>
      </c>
      <c r="T119" s="270">
        <v>54450</v>
      </c>
      <c r="U119" s="270">
        <v>0</v>
      </c>
      <c r="V119" s="268">
        <v>108900</v>
      </c>
    </row>
    <row r="120" spans="1:22">
      <c r="B120" s="73" t="s">
        <v>1310</v>
      </c>
      <c r="C120" s="73" t="s">
        <v>947</v>
      </c>
      <c r="D120"/>
      <c r="E120" s="299"/>
      <c r="G120">
        <v>194638</v>
      </c>
      <c r="H120" s="276" t="s">
        <v>1130</v>
      </c>
      <c r="I120" s="27" t="s">
        <v>1131</v>
      </c>
      <c r="J120" t="s">
        <v>1311</v>
      </c>
      <c r="K120" s="262">
        <v>7</v>
      </c>
      <c r="L120">
        <v>7</v>
      </c>
      <c r="M120">
        <v>0</v>
      </c>
      <c r="N120">
        <v>0</v>
      </c>
      <c r="O120" s="229">
        <v>0</v>
      </c>
      <c r="P120" s="229">
        <v>0</v>
      </c>
      <c r="Q120" s="229">
        <v>0</v>
      </c>
      <c r="R120">
        <v>0</v>
      </c>
      <c r="S120">
        <v>0</v>
      </c>
      <c r="T120" s="270">
        <v>46804</v>
      </c>
      <c r="U120" s="270">
        <v>0</v>
      </c>
      <c r="V120" s="268">
        <v>327628</v>
      </c>
    </row>
    <row r="121" spans="1:22">
      <c r="B121" s="73" t="s">
        <v>1312</v>
      </c>
      <c r="C121" s="73" t="s">
        <v>948</v>
      </c>
      <c r="D121"/>
      <c r="E121" s="299"/>
      <c r="G121">
        <v>184820</v>
      </c>
      <c r="H121" s="276" t="s">
        <v>1130</v>
      </c>
      <c r="I121" s="27" t="s">
        <v>1131</v>
      </c>
      <c r="J121" t="s">
        <v>1313</v>
      </c>
      <c r="K121" s="262">
        <v>7</v>
      </c>
      <c r="L121">
        <v>7</v>
      </c>
      <c r="M121">
        <v>0</v>
      </c>
      <c r="N121">
        <v>0</v>
      </c>
      <c r="O121" s="229">
        <v>0</v>
      </c>
      <c r="P121" s="229">
        <v>0</v>
      </c>
      <c r="Q121" s="229">
        <v>0</v>
      </c>
      <c r="R121">
        <v>0</v>
      </c>
      <c r="S121">
        <v>0</v>
      </c>
      <c r="T121" s="270">
        <v>35686</v>
      </c>
      <c r="U121" s="270">
        <v>0</v>
      </c>
      <c r="V121" s="268">
        <v>249802</v>
      </c>
    </row>
    <row r="122" spans="1:22">
      <c r="A122" t="s">
        <v>1314</v>
      </c>
      <c r="B122" s="73" t="s">
        <v>1315</v>
      </c>
      <c r="C122" s="73" t="s">
        <v>1316</v>
      </c>
      <c r="D122"/>
      <c r="E122" s="299"/>
      <c r="G122">
        <v>171070</v>
      </c>
      <c r="H122" s="276" t="s">
        <v>1130</v>
      </c>
      <c r="I122" s="27" t="s">
        <v>1131</v>
      </c>
      <c r="J122" t="s">
        <v>1317</v>
      </c>
      <c r="K122" s="262">
        <v>67</v>
      </c>
      <c r="L122">
        <v>67</v>
      </c>
      <c r="M122">
        <v>0</v>
      </c>
      <c r="N122">
        <v>0</v>
      </c>
      <c r="O122" s="229">
        <v>0</v>
      </c>
      <c r="P122" s="229">
        <v>0</v>
      </c>
      <c r="Q122" s="229">
        <v>0</v>
      </c>
      <c r="R122">
        <v>0</v>
      </c>
      <c r="S122">
        <v>0</v>
      </c>
      <c r="T122" s="270">
        <v>33653</v>
      </c>
      <c r="U122" s="270">
        <v>0</v>
      </c>
      <c r="V122" s="268">
        <v>2254751</v>
      </c>
    </row>
    <row r="123" spans="1:22">
      <c r="B123" s="73" t="s">
        <v>1318</v>
      </c>
      <c r="C123" s="73" t="s">
        <v>695</v>
      </c>
      <c r="D123"/>
      <c r="E123" s="299"/>
      <c r="G123">
        <v>210816</v>
      </c>
      <c r="H123" s="276" t="s">
        <v>1130</v>
      </c>
      <c r="I123" s="27" t="s">
        <v>1131</v>
      </c>
      <c r="J123" t="s">
        <v>1319</v>
      </c>
      <c r="K123" s="262">
        <v>98</v>
      </c>
      <c r="L123">
        <v>98</v>
      </c>
      <c r="M123">
        <v>0</v>
      </c>
      <c r="N123">
        <v>0</v>
      </c>
      <c r="O123" s="229">
        <v>0</v>
      </c>
      <c r="P123" s="229">
        <v>0</v>
      </c>
      <c r="Q123" s="229">
        <v>0</v>
      </c>
      <c r="R123">
        <v>0</v>
      </c>
      <c r="S123">
        <v>0</v>
      </c>
      <c r="T123" s="270">
        <v>10150</v>
      </c>
      <c r="U123" s="270">
        <v>0</v>
      </c>
      <c r="V123" s="268">
        <v>994700</v>
      </c>
    </row>
    <row r="124" spans="1:22">
      <c r="D124" t="s">
        <v>1227</v>
      </c>
      <c r="E124" s="299"/>
      <c r="G124"/>
      <c r="H124" s="276"/>
      <c r="O124" s="229"/>
      <c r="P124" s="229"/>
      <c r="Q124" s="229"/>
      <c r="T124" s="270"/>
      <c r="U124" s="270"/>
      <c r="V124" s="268"/>
    </row>
    <row r="125" spans="1:22">
      <c r="A125" t="s">
        <v>1320</v>
      </c>
      <c r="B125" s="77"/>
      <c r="C125" s="77"/>
      <c r="D125"/>
      <c r="E125" s="299"/>
      <c r="G125"/>
      <c r="H125" s="276"/>
      <c r="K125" s="262">
        <v>52336</v>
      </c>
      <c r="L125">
        <v>46036</v>
      </c>
      <c r="M125">
        <v>0</v>
      </c>
      <c r="N125">
        <v>6300</v>
      </c>
      <c r="O125" s="229"/>
      <c r="P125" s="229"/>
      <c r="Q125" s="229"/>
      <c r="T125" s="270"/>
      <c r="U125" s="270"/>
      <c r="V125" s="268">
        <v>34871669</v>
      </c>
    </row>
    <row r="126" spans="1:22">
      <c r="A126" t="s">
        <v>1321</v>
      </c>
      <c r="B126" s="77" t="s">
        <v>1322</v>
      </c>
      <c r="C126" s="77" t="s">
        <v>1322</v>
      </c>
      <c r="D126"/>
      <c r="E126" s="299"/>
      <c r="G126">
        <v>166058</v>
      </c>
      <c r="H126" s="276" t="s">
        <v>1130</v>
      </c>
      <c r="I126" s="27" t="e">
        <v>#N/A</v>
      </c>
      <c r="J126" t="e">
        <v>#N/A</v>
      </c>
      <c r="K126" s="262">
        <v>0</v>
      </c>
      <c r="L126">
        <v>0</v>
      </c>
      <c r="M126">
        <v>0</v>
      </c>
      <c r="N126">
        <v>0</v>
      </c>
      <c r="O126" s="229">
        <v>0</v>
      </c>
      <c r="P126" s="229">
        <v>0</v>
      </c>
      <c r="Q126" s="229">
        <v>0</v>
      </c>
      <c r="R126">
        <v>0</v>
      </c>
      <c r="S126">
        <v>0</v>
      </c>
      <c r="T126" s="270">
        <v>0</v>
      </c>
      <c r="U126" s="270">
        <v>0</v>
      </c>
      <c r="V126" s="268">
        <v>0</v>
      </c>
    </row>
    <row r="127" spans="1:22">
      <c r="B127" s="77" t="s">
        <v>1323</v>
      </c>
      <c r="C127" s="77" t="s">
        <v>1323</v>
      </c>
      <c r="D127"/>
      <c r="E127" s="299"/>
      <c r="G127">
        <v>175373</v>
      </c>
      <c r="H127" s="276" t="s">
        <v>1130</v>
      </c>
      <c r="I127" s="27" t="s">
        <v>1324</v>
      </c>
      <c r="J127" t="s">
        <v>1325</v>
      </c>
      <c r="K127" s="262">
        <v>9252</v>
      </c>
      <c r="L127">
        <v>2952</v>
      </c>
      <c r="M127">
        <v>0</v>
      </c>
      <c r="N127">
        <v>6300</v>
      </c>
      <c r="O127" s="229">
        <v>0</v>
      </c>
      <c r="P127" s="229">
        <v>0</v>
      </c>
      <c r="Q127" s="229">
        <v>0</v>
      </c>
      <c r="R127">
        <v>0</v>
      </c>
      <c r="S127">
        <v>6300</v>
      </c>
      <c r="T127" s="270">
        <v>1089</v>
      </c>
      <c r="U127" s="270">
        <v>0</v>
      </c>
      <c r="V127" s="268">
        <v>21812328</v>
      </c>
    </row>
    <row r="128" spans="1:22">
      <c r="B128" s="73" t="s">
        <v>1326</v>
      </c>
      <c r="C128" s="73" t="s">
        <v>1326</v>
      </c>
      <c r="D128"/>
      <c r="E128" s="299"/>
      <c r="G128">
        <v>175375</v>
      </c>
      <c r="H128" s="276" t="s">
        <v>1130</v>
      </c>
      <c r="I128" s="27" t="s">
        <v>1324</v>
      </c>
      <c r="J128" t="s">
        <v>1327</v>
      </c>
      <c r="K128" s="262">
        <v>14129</v>
      </c>
      <c r="L128">
        <v>14129</v>
      </c>
      <c r="M128">
        <v>0</v>
      </c>
      <c r="N128">
        <v>0</v>
      </c>
      <c r="O128" s="229">
        <v>0</v>
      </c>
      <c r="P128" s="229">
        <v>0</v>
      </c>
      <c r="Q128" s="229">
        <v>0</v>
      </c>
      <c r="R128">
        <v>0</v>
      </c>
      <c r="S128">
        <v>0</v>
      </c>
      <c r="T128" s="270">
        <v>68</v>
      </c>
      <c r="U128" s="270">
        <v>0</v>
      </c>
      <c r="V128" s="268">
        <v>960772</v>
      </c>
    </row>
    <row r="129" spans="1:24">
      <c r="B129" s="77" t="s">
        <v>1328</v>
      </c>
      <c r="C129" s="77" t="s">
        <v>1328</v>
      </c>
      <c r="D129"/>
      <c r="E129" s="299"/>
      <c r="G129">
        <v>175376</v>
      </c>
      <c r="H129" s="276" t="s">
        <v>1130</v>
      </c>
      <c r="I129" s="27" t="s">
        <v>1324</v>
      </c>
      <c r="J129" t="s">
        <v>1329</v>
      </c>
      <c r="K129" s="262">
        <v>17414</v>
      </c>
      <c r="L129">
        <v>17414</v>
      </c>
      <c r="M129">
        <v>0</v>
      </c>
      <c r="N129">
        <v>0</v>
      </c>
      <c r="O129" s="229">
        <v>0</v>
      </c>
      <c r="P129" s="229">
        <v>0</v>
      </c>
      <c r="Q129" s="229">
        <v>0</v>
      </c>
      <c r="R129">
        <v>0</v>
      </c>
      <c r="S129">
        <v>0</v>
      </c>
      <c r="T129" s="270">
        <v>114</v>
      </c>
      <c r="U129" s="270">
        <v>0</v>
      </c>
      <c r="V129" s="268">
        <v>1985196</v>
      </c>
    </row>
    <row r="130" spans="1:24">
      <c r="B130" s="77"/>
      <c r="C130" s="77"/>
      <c r="D130"/>
      <c r="E130" s="299"/>
      <c r="G130"/>
      <c r="H130" s="276"/>
      <c r="O130" s="229"/>
      <c r="P130" s="229"/>
      <c r="Q130" s="229"/>
      <c r="T130" s="270"/>
      <c r="U130" s="270"/>
      <c r="V130" s="268">
        <v>0</v>
      </c>
    </row>
    <row r="131" spans="1:24">
      <c r="A131" s="73" t="s">
        <v>1330</v>
      </c>
      <c r="B131" s="73" t="s">
        <v>1331</v>
      </c>
      <c r="C131" s="73" t="s">
        <v>1331</v>
      </c>
      <c r="D131"/>
      <c r="E131" s="299"/>
      <c r="G131">
        <v>206678</v>
      </c>
      <c r="H131" s="276" t="s">
        <v>1130</v>
      </c>
      <c r="I131" s="27" t="s">
        <v>1324</v>
      </c>
      <c r="J131" t="s">
        <v>1332</v>
      </c>
      <c r="K131" s="262">
        <v>165</v>
      </c>
      <c r="L131">
        <v>165</v>
      </c>
      <c r="M131">
        <v>0</v>
      </c>
      <c r="N131">
        <v>0</v>
      </c>
      <c r="O131" s="229">
        <v>0</v>
      </c>
      <c r="P131" s="229">
        <v>0</v>
      </c>
      <c r="Q131" s="229">
        <v>0</v>
      </c>
      <c r="R131">
        <v>0</v>
      </c>
      <c r="S131">
        <v>0</v>
      </c>
      <c r="T131" s="270">
        <v>4193</v>
      </c>
      <c r="U131" s="270">
        <v>0</v>
      </c>
      <c r="V131" s="268">
        <v>691845</v>
      </c>
      <c r="W131" s="310"/>
      <c r="X131" s="310"/>
    </row>
    <row r="132" spans="1:24">
      <c r="A132" s="73"/>
      <c r="E132" s="299"/>
      <c r="G132"/>
      <c r="H132" s="276"/>
      <c r="O132" s="229"/>
      <c r="P132" s="229"/>
      <c r="Q132" s="229"/>
      <c r="T132" s="270"/>
      <c r="U132" s="270"/>
      <c r="V132" s="268"/>
    </row>
    <row r="133" spans="1:24">
      <c r="A133" t="s">
        <v>1333</v>
      </c>
      <c r="B133" s="73" t="s">
        <v>1334</v>
      </c>
      <c r="C133" s="73" t="s">
        <v>1334</v>
      </c>
      <c r="D133"/>
      <c r="E133" s="299"/>
      <c r="G133">
        <v>170292</v>
      </c>
      <c r="H133" s="276" t="s">
        <v>1130</v>
      </c>
      <c r="I133" s="27" t="s">
        <v>1324</v>
      </c>
      <c r="J133" t="s">
        <v>1335</v>
      </c>
      <c r="K133" s="262">
        <v>9522</v>
      </c>
      <c r="L133">
        <v>9522</v>
      </c>
      <c r="M133">
        <v>0</v>
      </c>
      <c r="N133">
        <v>0</v>
      </c>
      <c r="O133" s="229">
        <v>0</v>
      </c>
      <c r="P133" s="229">
        <v>0</v>
      </c>
      <c r="Q133" s="229">
        <v>0</v>
      </c>
      <c r="R133">
        <v>0</v>
      </c>
      <c r="S133">
        <v>0</v>
      </c>
      <c r="T133" s="270">
        <v>709</v>
      </c>
      <c r="U133" s="270">
        <v>0</v>
      </c>
      <c r="V133" s="268">
        <v>6751098</v>
      </c>
    </row>
    <row r="134" spans="1:24">
      <c r="B134" s="73" t="s">
        <v>1336</v>
      </c>
      <c r="C134" s="73" t="s">
        <v>1336</v>
      </c>
      <c r="D134"/>
      <c r="E134" s="299"/>
      <c r="G134">
        <v>170913</v>
      </c>
      <c r="H134" s="276" t="s">
        <v>1130</v>
      </c>
      <c r="I134" s="27" t="e">
        <v>#N/A</v>
      </c>
      <c r="J134" t="e">
        <v>#N/A</v>
      </c>
      <c r="K134" s="262">
        <v>0</v>
      </c>
      <c r="L134">
        <v>0</v>
      </c>
      <c r="M134">
        <v>0</v>
      </c>
      <c r="N134">
        <v>0</v>
      </c>
      <c r="O134" s="229">
        <v>0</v>
      </c>
      <c r="P134" s="229">
        <v>0</v>
      </c>
      <c r="Q134" s="229">
        <v>0</v>
      </c>
      <c r="R134">
        <v>0</v>
      </c>
      <c r="S134">
        <v>0</v>
      </c>
      <c r="T134" s="270">
        <v>0</v>
      </c>
      <c r="U134" s="270">
        <v>0</v>
      </c>
      <c r="V134" s="268">
        <v>0</v>
      </c>
      <c r="X134" s="310"/>
    </row>
    <row r="135" spans="1:24">
      <c r="B135" s="73" t="s">
        <v>1337</v>
      </c>
      <c r="C135" s="73" t="s">
        <v>1337</v>
      </c>
      <c r="D135"/>
      <c r="E135" s="299"/>
      <c r="G135">
        <v>173365</v>
      </c>
      <c r="H135" s="276" t="s">
        <v>1130</v>
      </c>
      <c r="I135" s="27" t="e">
        <v>#N/A</v>
      </c>
      <c r="J135" t="e">
        <v>#N/A</v>
      </c>
      <c r="K135" s="262">
        <v>0</v>
      </c>
      <c r="L135">
        <v>0</v>
      </c>
      <c r="M135">
        <v>0</v>
      </c>
      <c r="N135">
        <v>0</v>
      </c>
      <c r="O135" s="229">
        <v>0</v>
      </c>
      <c r="P135" s="229">
        <v>0</v>
      </c>
      <c r="Q135" s="229">
        <v>0</v>
      </c>
      <c r="R135">
        <v>0</v>
      </c>
      <c r="S135">
        <v>0</v>
      </c>
      <c r="T135" s="270">
        <v>0</v>
      </c>
      <c r="U135" s="270">
        <v>0</v>
      </c>
      <c r="V135" s="268">
        <v>0</v>
      </c>
      <c r="X135" s="310"/>
    </row>
    <row r="136" spans="1:24">
      <c r="B136" s="77" t="s">
        <v>1338</v>
      </c>
      <c r="C136" s="77" t="s">
        <v>1338</v>
      </c>
      <c r="D136"/>
      <c r="E136" s="299"/>
      <c r="G136">
        <v>178109</v>
      </c>
      <c r="H136" s="276" t="s">
        <v>1130</v>
      </c>
      <c r="I136" s="27" t="s">
        <v>1324</v>
      </c>
      <c r="J136" t="s">
        <v>1339</v>
      </c>
      <c r="K136" s="262">
        <v>110</v>
      </c>
      <c r="L136">
        <v>110</v>
      </c>
      <c r="M136">
        <v>0</v>
      </c>
      <c r="N136">
        <v>0</v>
      </c>
      <c r="O136" s="229">
        <v>0</v>
      </c>
      <c r="P136" s="229">
        <v>0</v>
      </c>
      <c r="Q136" s="229">
        <v>0</v>
      </c>
      <c r="R136">
        <v>0</v>
      </c>
      <c r="S136">
        <v>0</v>
      </c>
      <c r="T136" s="270">
        <v>9161</v>
      </c>
      <c r="U136" s="270">
        <v>0</v>
      </c>
      <c r="V136" s="268">
        <v>1007710</v>
      </c>
    </row>
    <row r="137" spans="1:24">
      <c r="B137" s="73" t="s">
        <v>1340</v>
      </c>
      <c r="C137" s="73" t="s">
        <v>1340</v>
      </c>
      <c r="D137"/>
      <c r="E137" s="299"/>
      <c r="G137">
        <v>178110</v>
      </c>
      <c r="H137" s="276" t="s">
        <v>1130</v>
      </c>
      <c r="I137" s="27" t="s">
        <v>1324</v>
      </c>
      <c r="J137" t="s">
        <v>1341</v>
      </c>
      <c r="K137" s="262">
        <v>57</v>
      </c>
      <c r="L137">
        <v>57</v>
      </c>
      <c r="M137">
        <v>0</v>
      </c>
      <c r="N137">
        <v>0</v>
      </c>
      <c r="O137" s="229">
        <v>0</v>
      </c>
      <c r="P137" s="229">
        <v>0</v>
      </c>
      <c r="Q137" s="229">
        <v>0</v>
      </c>
      <c r="R137">
        <v>0</v>
      </c>
      <c r="S137">
        <v>0</v>
      </c>
      <c r="T137" s="270">
        <v>164</v>
      </c>
      <c r="U137" s="270">
        <v>0</v>
      </c>
      <c r="V137" s="268">
        <v>9348</v>
      </c>
    </row>
    <row r="138" spans="1:24">
      <c r="B138" s="77" t="s">
        <v>1342</v>
      </c>
      <c r="C138" s="167" t="s">
        <v>1342</v>
      </c>
      <c r="D138"/>
      <c r="E138" s="299"/>
      <c r="F138" s="288"/>
      <c r="G138">
        <v>178111</v>
      </c>
      <c r="H138" s="276" t="s">
        <v>1130</v>
      </c>
      <c r="I138" s="27" t="s">
        <v>1324</v>
      </c>
      <c r="J138" t="s">
        <v>1343</v>
      </c>
      <c r="K138" s="262">
        <v>162</v>
      </c>
      <c r="L138">
        <v>162</v>
      </c>
      <c r="M138">
        <v>0</v>
      </c>
      <c r="N138">
        <v>0</v>
      </c>
      <c r="O138" s="229">
        <v>0</v>
      </c>
      <c r="P138" s="229">
        <v>0</v>
      </c>
      <c r="Q138" s="229">
        <v>0</v>
      </c>
      <c r="R138">
        <v>0</v>
      </c>
      <c r="S138">
        <v>0</v>
      </c>
      <c r="T138" s="270">
        <v>386</v>
      </c>
      <c r="U138" s="270">
        <v>0</v>
      </c>
      <c r="V138" s="268">
        <v>62532</v>
      </c>
    </row>
    <row r="139" spans="1:24">
      <c r="A139" s="73"/>
      <c r="B139" s="77"/>
      <c r="C139" s="77"/>
      <c r="D139"/>
      <c r="E139" s="299"/>
      <c r="G139"/>
      <c r="H139" s="276"/>
      <c r="O139" s="229"/>
      <c r="P139" s="229"/>
      <c r="Q139" s="229"/>
      <c r="T139" s="270"/>
      <c r="U139" s="270"/>
      <c r="V139" s="268">
        <v>0</v>
      </c>
    </row>
    <row r="140" spans="1:24">
      <c r="A140" t="s">
        <v>1344</v>
      </c>
      <c r="B140" s="77" t="s">
        <v>1345</v>
      </c>
      <c r="C140" s="77" t="s">
        <v>1345</v>
      </c>
      <c r="D140"/>
      <c r="E140" s="299"/>
      <c r="G140">
        <v>175374</v>
      </c>
      <c r="H140" s="276" t="s">
        <v>1130</v>
      </c>
      <c r="I140" s="27" t="s">
        <v>1324</v>
      </c>
      <c r="J140" t="s">
        <v>1346</v>
      </c>
      <c r="K140" s="262">
        <v>1495</v>
      </c>
      <c r="L140">
        <v>1495</v>
      </c>
      <c r="M140">
        <v>0</v>
      </c>
      <c r="N140">
        <v>0</v>
      </c>
      <c r="O140" s="229">
        <v>0</v>
      </c>
      <c r="P140" s="229">
        <v>0</v>
      </c>
      <c r="Q140" s="229">
        <v>0</v>
      </c>
      <c r="R140">
        <v>0</v>
      </c>
      <c r="S140">
        <v>0</v>
      </c>
      <c r="T140" s="270">
        <v>1032</v>
      </c>
      <c r="U140" s="270">
        <v>0</v>
      </c>
      <c r="V140" s="268">
        <v>1542840</v>
      </c>
    </row>
    <row r="141" spans="1:24">
      <c r="B141" s="77"/>
      <c r="C141" s="77"/>
      <c r="E141" s="299"/>
      <c r="F141"/>
      <c r="H141" s="276"/>
      <c r="O141" s="229"/>
      <c r="P141" s="229"/>
      <c r="Q141" s="229"/>
      <c r="T141" s="270"/>
      <c r="U141" s="270"/>
      <c r="V141" s="268">
        <v>0</v>
      </c>
    </row>
    <row r="142" spans="1:24">
      <c r="A142" t="s">
        <v>1347</v>
      </c>
      <c r="B142" t="s">
        <v>1348</v>
      </c>
      <c r="C142" t="s">
        <v>1348</v>
      </c>
      <c r="D142" s="276"/>
      <c r="E142" s="299"/>
      <c r="F142"/>
      <c r="G142" s="76">
        <v>166949</v>
      </c>
      <c r="H142" s="276" t="s">
        <v>1130</v>
      </c>
      <c r="I142" s="27" t="e">
        <v>#N/A</v>
      </c>
      <c r="J142" t="e">
        <v>#N/A</v>
      </c>
      <c r="K142" s="262">
        <v>0</v>
      </c>
      <c r="L142">
        <v>0</v>
      </c>
      <c r="M142">
        <v>0</v>
      </c>
      <c r="N142">
        <v>0</v>
      </c>
      <c r="O142" s="229">
        <v>0</v>
      </c>
      <c r="P142" s="229">
        <v>0</v>
      </c>
      <c r="Q142" s="229">
        <v>0</v>
      </c>
      <c r="R142">
        <v>0</v>
      </c>
      <c r="S142">
        <v>0</v>
      </c>
      <c r="T142" s="270">
        <v>0</v>
      </c>
      <c r="U142" s="270">
        <v>0</v>
      </c>
      <c r="V142" s="268">
        <v>0</v>
      </c>
    </row>
    <row r="143" spans="1:24">
      <c r="B143" s="77" t="s">
        <v>1349</v>
      </c>
      <c r="C143" s="77" t="s">
        <v>1349</v>
      </c>
      <c r="D143"/>
      <c r="E143" s="299"/>
      <c r="G143">
        <v>175157</v>
      </c>
      <c r="H143" s="276" t="s">
        <v>1130</v>
      </c>
      <c r="I143" s="27" t="s">
        <v>1324</v>
      </c>
      <c r="J143" t="s">
        <v>1350</v>
      </c>
      <c r="K143" s="262">
        <v>30</v>
      </c>
      <c r="L143">
        <v>30</v>
      </c>
      <c r="M143">
        <v>0</v>
      </c>
      <c r="N143">
        <v>0</v>
      </c>
      <c r="O143" s="229">
        <v>0</v>
      </c>
      <c r="P143" s="229">
        <v>0</v>
      </c>
      <c r="Q143" s="229">
        <v>0</v>
      </c>
      <c r="R143">
        <v>0</v>
      </c>
      <c r="S143">
        <v>0</v>
      </c>
      <c r="T143" s="270">
        <v>1600</v>
      </c>
      <c r="U143" s="270">
        <v>0</v>
      </c>
      <c r="V143" s="268">
        <v>48000</v>
      </c>
    </row>
    <row r="144" spans="1:24">
      <c r="A144" t="s">
        <v>1351</v>
      </c>
      <c r="B144" s="77"/>
      <c r="C144" s="77"/>
      <c r="D144"/>
      <c r="E144" s="299"/>
      <c r="F144"/>
      <c r="G144"/>
      <c r="H144" s="77"/>
      <c r="I144"/>
      <c r="K144">
        <v>8906</v>
      </c>
      <c r="L144">
        <v>8681</v>
      </c>
      <c r="M144">
        <v>225</v>
      </c>
      <c r="N144">
        <v>0</v>
      </c>
      <c r="T144" s="270"/>
      <c r="U144" s="270"/>
      <c r="V144">
        <v>301796876</v>
      </c>
    </row>
    <row r="145" spans="1:22">
      <c r="A145" s="271" t="s">
        <v>1352</v>
      </c>
      <c r="B145" s="74" t="s">
        <v>1353</v>
      </c>
      <c r="C145" s="74" t="s">
        <v>1353</v>
      </c>
      <c r="D145" s="74"/>
      <c r="E145" s="295"/>
      <c r="F145" s="295"/>
      <c r="G145" s="295">
        <v>207246</v>
      </c>
      <c r="H145" s="74" t="s">
        <v>1130</v>
      </c>
      <c r="I145" s="293" t="s">
        <v>1354</v>
      </c>
      <c r="J145" s="271" t="s">
        <v>1355</v>
      </c>
      <c r="K145" s="74">
        <v>138</v>
      </c>
      <c r="L145" s="74">
        <v>138</v>
      </c>
      <c r="M145" s="74">
        <v>0</v>
      </c>
      <c r="N145" s="74">
        <v>0</v>
      </c>
      <c r="O145" s="74">
        <v>0</v>
      </c>
      <c r="P145" s="74">
        <v>0</v>
      </c>
      <c r="Q145" s="265">
        <v>0</v>
      </c>
      <c r="R145" s="74">
        <v>0</v>
      </c>
      <c r="S145" s="74">
        <v>0</v>
      </c>
      <c r="T145" s="74">
        <v>84507</v>
      </c>
      <c r="U145" s="74">
        <v>0</v>
      </c>
      <c r="V145" s="279">
        <v>11661966</v>
      </c>
    </row>
    <row r="146" spans="1:22" s="161" customFormat="1">
      <c r="A146" s="289"/>
      <c r="B146" s="161" t="s">
        <v>1356</v>
      </c>
      <c r="C146" s="161" t="s">
        <v>1356</v>
      </c>
      <c r="E146" s="277"/>
      <c r="F146" s="277"/>
      <c r="G146" s="277">
        <v>212232</v>
      </c>
      <c r="H146" s="161" t="s">
        <v>1130</v>
      </c>
      <c r="I146" s="82" t="s">
        <v>1354</v>
      </c>
      <c r="J146" s="290" t="s">
        <v>1357</v>
      </c>
      <c r="K146" s="161">
        <v>18</v>
      </c>
      <c r="L146" s="161">
        <v>18</v>
      </c>
      <c r="M146" s="161">
        <v>0</v>
      </c>
      <c r="N146" s="161">
        <v>0</v>
      </c>
      <c r="O146" s="161">
        <v>0</v>
      </c>
      <c r="P146" s="161">
        <v>0</v>
      </c>
      <c r="Q146" s="264">
        <v>0</v>
      </c>
      <c r="R146" s="161">
        <v>0</v>
      </c>
      <c r="S146" s="161">
        <v>0</v>
      </c>
      <c r="T146" s="161">
        <v>82500</v>
      </c>
      <c r="U146" s="161">
        <v>0</v>
      </c>
      <c r="V146" s="268">
        <v>1485000</v>
      </c>
    </row>
    <row r="147" spans="1:22" s="161" customFormat="1">
      <c r="A147" s="289"/>
      <c r="B147" s="161" t="s">
        <v>1358</v>
      </c>
      <c r="C147" s="161" t="s">
        <v>1358</v>
      </c>
      <c r="E147" s="277"/>
      <c r="F147" s="288"/>
      <c r="G147" s="288">
        <v>207247</v>
      </c>
      <c r="H147" s="161" t="s">
        <v>1130</v>
      </c>
      <c r="I147" s="82" t="s">
        <v>1354</v>
      </c>
      <c r="J147" s="290" t="s">
        <v>1359</v>
      </c>
      <c r="K147" s="161">
        <v>19</v>
      </c>
      <c r="L147" s="161">
        <v>19</v>
      </c>
      <c r="M147" s="161">
        <v>0</v>
      </c>
      <c r="N147" s="161">
        <v>0</v>
      </c>
      <c r="O147" s="161">
        <v>0</v>
      </c>
      <c r="P147" s="161">
        <v>0</v>
      </c>
      <c r="Q147" s="264">
        <v>0</v>
      </c>
      <c r="R147" s="161">
        <v>0</v>
      </c>
      <c r="S147" s="161">
        <v>0</v>
      </c>
      <c r="T147" s="161">
        <v>57328</v>
      </c>
      <c r="U147" s="161">
        <v>0</v>
      </c>
      <c r="V147" s="268">
        <v>1089232</v>
      </c>
    </row>
    <row r="148" spans="1:22" s="161" customFormat="1">
      <c r="A148" s="290"/>
      <c r="B148" s="161" t="s">
        <v>1360</v>
      </c>
      <c r="C148" s="161" t="s">
        <v>1360</v>
      </c>
      <c r="E148" s="277"/>
      <c r="F148" s="277"/>
      <c r="G148" s="277">
        <v>207248</v>
      </c>
      <c r="H148" s="161" t="s">
        <v>1130</v>
      </c>
      <c r="I148" s="82" t="s">
        <v>1354</v>
      </c>
      <c r="J148" s="290" t="s">
        <v>1361</v>
      </c>
      <c r="K148" s="161">
        <v>235</v>
      </c>
      <c r="L148" s="161">
        <v>235</v>
      </c>
      <c r="M148" s="161">
        <v>0</v>
      </c>
      <c r="N148" s="161">
        <v>0</v>
      </c>
      <c r="O148" s="161">
        <v>0</v>
      </c>
      <c r="P148" s="161">
        <v>0</v>
      </c>
      <c r="Q148" s="264">
        <v>0</v>
      </c>
      <c r="R148" s="161">
        <v>0</v>
      </c>
      <c r="S148" s="161">
        <v>0</v>
      </c>
      <c r="T148" s="161">
        <v>55433</v>
      </c>
      <c r="U148" s="161">
        <v>0</v>
      </c>
      <c r="V148" s="268">
        <v>13026755</v>
      </c>
    </row>
    <row r="149" spans="1:22" s="161" customFormat="1">
      <c r="A149" s="290"/>
      <c r="B149" s="161" t="s">
        <v>1362</v>
      </c>
      <c r="C149" s="161" t="s">
        <v>1362</v>
      </c>
      <c r="E149" s="277"/>
      <c r="F149" s="288"/>
      <c r="G149" s="277">
        <v>212234</v>
      </c>
      <c r="H149" s="161" t="s">
        <v>1130</v>
      </c>
      <c r="I149" s="82" t="s">
        <v>1354</v>
      </c>
      <c r="J149" s="290" t="s">
        <v>1363</v>
      </c>
      <c r="K149" s="161">
        <v>136</v>
      </c>
      <c r="L149" s="161">
        <v>136</v>
      </c>
      <c r="M149" s="161">
        <v>0</v>
      </c>
      <c r="N149" s="161">
        <v>0</v>
      </c>
      <c r="O149" s="161">
        <v>0</v>
      </c>
      <c r="P149" s="161">
        <v>0</v>
      </c>
      <c r="Q149" s="264">
        <v>0</v>
      </c>
      <c r="R149" s="161">
        <v>0</v>
      </c>
      <c r="S149" s="161">
        <v>0</v>
      </c>
      <c r="T149" s="161">
        <v>56980</v>
      </c>
      <c r="U149" s="161">
        <v>0</v>
      </c>
      <c r="V149" s="268">
        <v>7749280</v>
      </c>
    </row>
    <row r="150" spans="1:22" s="161" customFormat="1">
      <c r="A150" s="290"/>
      <c r="B150" s="161" t="s">
        <v>1364</v>
      </c>
      <c r="C150" s="161" t="s">
        <v>1364</v>
      </c>
      <c r="E150" s="277"/>
      <c r="F150" s="277"/>
      <c r="G150" s="277">
        <v>212236</v>
      </c>
      <c r="H150" s="161" t="s">
        <v>1130</v>
      </c>
      <c r="I150" s="82" t="s">
        <v>1354</v>
      </c>
      <c r="J150" s="290" t="s">
        <v>1365</v>
      </c>
      <c r="K150" s="161">
        <v>67</v>
      </c>
      <c r="L150" s="161">
        <v>67</v>
      </c>
      <c r="M150" s="161">
        <v>0</v>
      </c>
      <c r="N150" s="161">
        <v>0</v>
      </c>
      <c r="O150" s="161">
        <v>0</v>
      </c>
      <c r="P150" s="161">
        <v>0</v>
      </c>
      <c r="Q150" s="264">
        <v>0</v>
      </c>
      <c r="R150" s="161">
        <v>0</v>
      </c>
      <c r="S150" s="161">
        <v>0</v>
      </c>
      <c r="T150" s="161">
        <v>57711</v>
      </c>
      <c r="U150" s="161">
        <v>0</v>
      </c>
      <c r="V150" s="268">
        <v>3866637</v>
      </c>
    </row>
    <row r="151" spans="1:22" s="161" customFormat="1">
      <c r="A151" s="290"/>
      <c r="B151" s="161" t="s">
        <v>1366</v>
      </c>
      <c r="C151" s="161" t="s">
        <v>1366</v>
      </c>
      <c r="E151" s="277"/>
      <c r="F151" s="277"/>
      <c r="G151" s="277">
        <v>212235</v>
      </c>
      <c r="H151" s="161" t="s">
        <v>1130</v>
      </c>
      <c r="I151" s="82" t="s">
        <v>1354</v>
      </c>
      <c r="J151" s="290" t="s">
        <v>1367</v>
      </c>
      <c r="K151" s="161">
        <v>966</v>
      </c>
      <c r="L151" s="161">
        <v>966</v>
      </c>
      <c r="M151" s="161">
        <v>0</v>
      </c>
      <c r="N151" s="161">
        <v>0</v>
      </c>
      <c r="O151" s="264">
        <v>0</v>
      </c>
      <c r="P151" s="161">
        <v>0</v>
      </c>
      <c r="Q151" s="264">
        <v>0</v>
      </c>
      <c r="R151" s="161">
        <v>0</v>
      </c>
      <c r="S151" s="161">
        <v>0</v>
      </c>
      <c r="T151" s="270">
        <v>54497</v>
      </c>
      <c r="U151" s="161">
        <v>0</v>
      </c>
      <c r="V151" s="268">
        <v>52644102</v>
      </c>
    </row>
    <row r="152" spans="1:22">
      <c r="A152" s="290"/>
      <c r="B152" s="161" t="s">
        <v>1368</v>
      </c>
      <c r="C152" s="161" t="s">
        <v>1368</v>
      </c>
      <c r="D152" s="161"/>
      <c r="E152" s="277"/>
      <c r="F152" s="277"/>
      <c r="G152" s="288">
        <v>212238</v>
      </c>
      <c r="H152" s="161" t="s">
        <v>1130</v>
      </c>
      <c r="I152" s="82" t="s">
        <v>1354</v>
      </c>
      <c r="J152" s="290" t="s">
        <v>1369</v>
      </c>
      <c r="K152" s="161">
        <v>84</v>
      </c>
      <c r="L152" s="161">
        <v>84</v>
      </c>
      <c r="M152" s="161">
        <v>0</v>
      </c>
      <c r="N152" s="161">
        <v>0</v>
      </c>
      <c r="O152" s="264">
        <v>0</v>
      </c>
      <c r="P152" s="161">
        <v>0</v>
      </c>
      <c r="Q152" s="264">
        <v>0</v>
      </c>
      <c r="R152" s="161">
        <v>0</v>
      </c>
      <c r="S152" s="161">
        <v>0</v>
      </c>
      <c r="T152" s="270">
        <v>37460</v>
      </c>
      <c r="U152" s="161">
        <v>0</v>
      </c>
      <c r="V152" s="268">
        <v>3146640</v>
      </c>
    </row>
    <row r="153" spans="1:22">
      <c r="A153" s="73"/>
      <c r="B153" s="73" t="s">
        <v>1370</v>
      </c>
      <c r="C153" s="73" t="s">
        <v>1370</v>
      </c>
      <c r="D153"/>
      <c r="E153"/>
      <c r="F153"/>
      <c r="G153" s="76">
        <v>212240</v>
      </c>
      <c r="H153" s="276" t="s">
        <v>1130</v>
      </c>
      <c r="I153" s="27" t="s">
        <v>1354</v>
      </c>
      <c r="J153" t="s">
        <v>1371</v>
      </c>
      <c r="K153" s="262">
        <v>116</v>
      </c>
      <c r="L153">
        <v>116</v>
      </c>
      <c r="M153">
        <v>0</v>
      </c>
      <c r="N153">
        <v>0</v>
      </c>
      <c r="O153" s="229">
        <v>0</v>
      </c>
      <c r="P153" s="229">
        <v>0</v>
      </c>
      <c r="Q153" s="229">
        <v>0</v>
      </c>
      <c r="R153">
        <v>0</v>
      </c>
      <c r="S153">
        <v>0</v>
      </c>
      <c r="T153" s="270">
        <v>35441</v>
      </c>
      <c r="U153" s="270">
        <v>0</v>
      </c>
      <c r="V153" s="268">
        <v>4111156</v>
      </c>
    </row>
    <row r="154" spans="1:22">
      <c r="B154" s="73" t="s">
        <v>1372</v>
      </c>
      <c r="C154" s="73" t="s">
        <v>1372</v>
      </c>
      <c r="D154"/>
      <c r="E154"/>
      <c r="F154"/>
      <c r="G154" s="76">
        <v>212241</v>
      </c>
      <c r="H154" s="276" t="s">
        <v>1130</v>
      </c>
      <c r="I154" s="27" t="s">
        <v>1354</v>
      </c>
      <c r="J154" t="s">
        <v>1373</v>
      </c>
      <c r="K154" s="262">
        <v>191</v>
      </c>
      <c r="L154">
        <v>191</v>
      </c>
      <c r="M154">
        <v>0</v>
      </c>
      <c r="N154">
        <v>0</v>
      </c>
      <c r="O154" s="229">
        <v>0</v>
      </c>
      <c r="P154" s="229">
        <v>0</v>
      </c>
      <c r="Q154" s="229">
        <v>0</v>
      </c>
      <c r="R154">
        <v>0</v>
      </c>
      <c r="S154">
        <v>0</v>
      </c>
      <c r="T154" s="270">
        <v>33418</v>
      </c>
      <c r="U154" s="270">
        <v>0</v>
      </c>
      <c r="V154" s="268">
        <v>6382838</v>
      </c>
    </row>
    <row r="155" spans="1:22">
      <c r="D155"/>
      <c r="E155" s="299"/>
      <c r="F155"/>
      <c r="H155" s="276"/>
      <c r="O155" s="229"/>
      <c r="P155" s="229"/>
      <c r="Q155" s="229"/>
      <c r="T155" s="270"/>
      <c r="U155" s="270"/>
      <c r="V155" s="268"/>
    </row>
    <row r="156" spans="1:22">
      <c r="A156" s="73" t="s">
        <v>1374</v>
      </c>
      <c r="B156" s="73" t="s">
        <v>730</v>
      </c>
      <c r="C156" s="73" t="s">
        <v>148</v>
      </c>
      <c r="D156"/>
      <c r="E156"/>
      <c r="F156">
        <v>188721</v>
      </c>
      <c r="H156" s="276" t="s">
        <v>1154</v>
      </c>
      <c r="I156" s="27" t="s">
        <v>1354</v>
      </c>
      <c r="J156" t="s">
        <v>1375</v>
      </c>
      <c r="K156" s="262">
        <v>390</v>
      </c>
      <c r="L156">
        <v>388</v>
      </c>
      <c r="M156">
        <v>2</v>
      </c>
      <c r="N156">
        <v>0</v>
      </c>
      <c r="O156" s="229">
        <v>0</v>
      </c>
      <c r="P156" s="229">
        <v>0</v>
      </c>
      <c r="Q156" s="229">
        <v>0</v>
      </c>
      <c r="R156">
        <v>0</v>
      </c>
      <c r="S156">
        <v>0</v>
      </c>
      <c r="T156" s="270">
        <v>51118</v>
      </c>
      <c r="U156" s="270">
        <v>51118</v>
      </c>
      <c r="V156" s="268">
        <v>19936020</v>
      </c>
    </row>
    <row r="157" spans="1:22">
      <c r="B157" s="73" t="s">
        <v>731</v>
      </c>
      <c r="C157" s="73" t="s">
        <v>150</v>
      </c>
      <c r="D157"/>
      <c r="E157"/>
      <c r="F157">
        <v>188720</v>
      </c>
      <c r="H157" s="276" t="s">
        <v>1154</v>
      </c>
      <c r="I157" s="27" t="s">
        <v>1354</v>
      </c>
      <c r="J157" t="s">
        <v>1376</v>
      </c>
      <c r="K157" s="262">
        <v>13</v>
      </c>
      <c r="L157">
        <v>11</v>
      </c>
      <c r="M157">
        <v>2</v>
      </c>
      <c r="N157">
        <v>0</v>
      </c>
      <c r="O157" s="229">
        <v>0</v>
      </c>
      <c r="P157" s="229">
        <v>0</v>
      </c>
      <c r="Q157" s="229">
        <v>0</v>
      </c>
      <c r="R157">
        <v>0</v>
      </c>
      <c r="S157">
        <v>0</v>
      </c>
      <c r="T157" s="270">
        <v>59216</v>
      </c>
      <c r="U157" s="270">
        <v>59216</v>
      </c>
      <c r="V157" s="268">
        <v>769808</v>
      </c>
    </row>
    <row r="158" spans="1:22">
      <c r="B158" s="73" t="s">
        <v>732</v>
      </c>
      <c r="C158" s="73" t="s">
        <v>151</v>
      </c>
      <c r="D158"/>
      <c r="E158" s="299"/>
      <c r="F158">
        <v>192352</v>
      </c>
      <c r="H158" s="276" t="s">
        <v>1130</v>
      </c>
      <c r="I158" s="27" t="s">
        <v>1354</v>
      </c>
      <c r="J158" t="s">
        <v>1377</v>
      </c>
      <c r="K158" s="262">
        <v>22</v>
      </c>
      <c r="L158">
        <v>22</v>
      </c>
      <c r="M158">
        <v>0</v>
      </c>
      <c r="N158">
        <v>0</v>
      </c>
      <c r="O158" s="229">
        <v>0</v>
      </c>
      <c r="P158" s="229">
        <v>0</v>
      </c>
      <c r="Q158" s="229">
        <v>0</v>
      </c>
      <c r="R158">
        <v>0</v>
      </c>
      <c r="S158">
        <v>0</v>
      </c>
      <c r="T158" s="270">
        <v>74388</v>
      </c>
      <c r="U158" s="270">
        <v>0</v>
      </c>
      <c r="V158" s="268">
        <v>1636536</v>
      </c>
    </row>
    <row r="159" spans="1:22">
      <c r="B159" s="73">
        <v>14900</v>
      </c>
      <c r="C159" s="73" t="s">
        <v>152</v>
      </c>
      <c r="D159"/>
      <c r="E159">
        <v>192360</v>
      </c>
      <c r="F159">
        <v>192351</v>
      </c>
      <c r="H159" s="276" t="s">
        <v>1154</v>
      </c>
      <c r="I159" s="27" t="s">
        <v>1354</v>
      </c>
      <c r="J159" t="s">
        <v>1378</v>
      </c>
      <c r="K159" s="262">
        <v>36</v>
      </c>
      <c r="L159">
        <v>34</v>
      </c>
      <c r="M159">
        <v>2</v>
      </c>
      <c r="N159">
        <v>0</v>
      </c>
      <c r="O159" s="229">
        <v>0</v>
      </c>
      <c r="P159" s="229">
        <v>0</v>
      </c>
      <c r="Q159" s="229">
        <v>0</v>
      </c>
      <c r="R159">
        <v>0</v>
      </c>
      <c r="S159">
        <v>0</v>
      </c>
      <c r="T159" s="270">
        <v>81298</v>
      </c>
      <c r="U159" s="270">
        <v>81298</v>
      </c>
      <c r="V159" s="268">
        <v>2926728</v>
      </c>
    </row>
    <row r="160" spans="1:22">
      <c r="B160" s="73" t="s">
        <v>733</v>
      </c>
      <c r="C160" s="73" t="s">
        <v>153</v>
      </c>
      <c r="D160"/>
      <c r="E160">
        <v>188719</v>
      </c>
      <c r="F160">
        <v>188723</v>
      </c>
      <c r="H160" s="276" t="s">
        <v>1130</v>
      </c>
      <c r="I160" s="27" t="s">
        <v>1354</v>
      </c>
      <c r="J160" t="s">
        <v>1379</v>
      </c>
      <c r="K160" s="262">
        <v>40</v>
      </c>
      <c r="L160">
        <v>40</v>
      </c>
      <c r="M160">
        <v>0</v>
      </c>
      <c r="N160">
        <v>0</v>
      </c>
      <c r="O160" s="229">
        <v>0</v>
      </c>
      <c r="P160" s="229">
        <v>0</v>
      </c>
      <c r="Q160" s="229">
        <v>0</v>
      </c>
      <c r="R160">
        <v>0</v>
      </c>
      <c r="S160">
        <v>0</v>
      </c>
      <c r="T160" s="270">
        <v>49210</v>
      </c>
      <c r="U160" s="270">
        <v>0</v>
      </c>
      <c r="V160" s="268">
        <v>1968400</v>
      </c>
    </row>
    <row r="161" spans="1:22">
      <c r="B161" s="77" t="s">
        <v>734</v>
      </c>
      <c r="C161" s="77" t="s">
        <v>154</v>
      </c>
      <c r="D161"/>
      <c r="E161"/>
      <c r="F161">
        <v>188722</v>
      </c>
      <c r="H161" s="276" t="s">
        <v>1130</v>
      </c>
      <c r="I161" s="27" t="s">
        <v>1354</v>
      </c>
      <c r="J161" t="s">
        <v>1380</v>
      </c>
      <c r="K161" s="262">
        <v>1</v>
      </c>
      <c r="L161">
        <v>1</v>
      </c>
      <c r="M161">
        <v>0</v>
      </c>
      <c r="N161">
        <v>0</v>
      </c>
      <c r="O161" s="229">
        <v>0</v>
      </c>
      <c r="P161" s="229">
        <v>0</v>
      </c>
      <c r="Q161" s="229">
        <v>0</v>
      </c>
      <c r="R161">
        <v>0</v>
      </c>
      <c r="S161">
        <v>0</v>
      </c>
      <c r="T161" s="270">
        <v>49883</v>
      </c>
      <c r="U161" s="270">
        <v>0</v>
      </c>
      <c r="V161" s="268">
        <v>49883</v>
      </c>
    </row>
    <row r="162" spans="1:22">
      <c r="B162" s="77" t="s">
        <v>516</v>
      </c>
      <c r="C162" s="77" t="s">
        <v>155</v>
      </c>
      <c r="D162"/>
      <c r="E162">
        <v>192363</v>
      </c>
      <c r="F162">
        <v>192354</v>
      </c>
      <c r="G162" s="298"/>
      <c r="H162" s="276" t="s">
        <v>1130</v>
      </c>
      <c r="I162" s="27" t="s">
        <v>1354</v>
      </c>
      <c r="J162" t="s">
        <v>1381</v>
      </c>
      <c r="K162" s="262">
        <v>2238</v>
      </c>
      <c r="L162">
        <v>2238</v>
      </c>
      <c r="M162">
        <v>0</v>
      </c>
      <c r="N162">
        <v>0</v>
      </c>
      <c r="O162" s="229">
        <v>0</v>
      </c>
      <c r="P162" s="229">
        <v>0</v>
      </c>
      <c r="Q162" s="229">
        <v>0</v>
      </c>
      <c r="R162">
        <v>0</v>
      </c>
      <c r="S162">
        <v>0</v>
      </c>
      <c r="T162" s="270">
        <v>42198</v>
      </c>
      <c r="U162" s="270">
        <v>0</v>
      </c>
      <c r="V162" s="268">
        <v>94439124</v>
      </c>
    </row>
    <row r="163" spans="1:22">
      <c r="B163" s="77">
        <v>14700</v>
      </c>
      <c r="C163" s="77" t="s">
        <v>156</v>
      </c>
      <c r="D163"/>
      <c r="E163"/>
      <c r="F163" s="76">
        <v>192353</v>
      </c>
      <c r="G163"/>
      <c r="H163" s="276" t="s">
        <v>1130</v>
      </c>
      <c r="I163" s="27" t="s">
        <v>1354</v>
      </c>
      <c r="J163" t="s">
        <v>1382</v>
      </c>
      <c r="K163" s="262">
        <v>2304</v>
      </c>
      <c r="L163">
        <v>2304</v>
      </c>
      <c r="M163">
        <v>0</v>
      </c>
      <c r="N163">
        <v>0</v>
      </c>
      <c r="O163" s="229">
        <v>0</v>
      </c>
      <c r="P163" s="229">
        <v>0</v>
      </c>
      <c r="Q163" s="229">
        <v>0</v>
      </c>
      <c r="R163">
        <v>0</v>
      </c>
      <c r="S163">
        <v>0</v>
      </c>
      <c r="T163" s="270">
        <v>42752</v>
      </c>
      <c r="U163" s="270">
        <v>0</v>
      </c>
      <c r="V163" s="268">
        <v>98500608</v>
      </c>
    </row>
    <row r="164" spans="1:22">
      <c r="B164" s="77" t="s">
        <v>965</v>
      </c>
      <c r="C164" s="77" t="s">
        <v>157</v>
      </c>
      <c r="D164"/>
      <c r="E164"/>
      <c r="F164" s="76">
        <v>192355</v>
      </c>
      <c r="G164"/>
      <c r="H164" s="276" t="s">
        <v>1130</v>
      </c>
      <c r="I164" s="27" t="s">
        <v>1354</v>
      </c>
      <c r="J164" t="s">
        <v>1383</v>
      </c>
      <c r="K164" s="262">
        <v>102</v>
      </c>
      <c r="L164">
        <v>102</v>
      </c>
      <c r="M164">
        <v>0</v>
      </c>
      <c r="N164">
        <v>0</v>
      </c>
      <c r="O164" s="229">
        <v>0</v>
      </c>
      <c r="P164" s="229">
        <v>0</v>
      </c>
      <c r="Q164" s="229">
        <v>0</v>
      </c>
      <c r="R164">
        <v>0</v>
      </c>
      <c r="S164">
        <v>0</v>
      </c>
      <c r="T164" s="270">
        <v>57241</v>
      </c>
      <c r="U164" s="270">
        <v>0</v>
      </c>
      <c r="V164" s="268">
        <v>5838582</v>
      </c>
    </row>
    <row r="165" spans="1:22">
      <c r="B165" s="77">
        <v>14500</v>
      </c>
      <c r="C165" s="77" t="s">
        <v>158</v>
      </c>
      <c r="D165"/>
      <c r="E165">
        <v>192365</v>
      </c>
      <c r="F165">
        <v>192356</v>
      </c>
      <c r="H165" s="276" t="s">
        <v>1130</v>
      </c>
      <c r="I165" s="27" t="s">
        <v>1354</v>
      </c>
      <c r="J165" t="s">
        <v>1384</v>
      </c>
      <c r="K165" s="262">
        <v>73</v>
      </c>
      <c r="L165">
        <v>73</v>
      </c>
      <c r="M165">
        <v>0</v>
      </c>
      <c r="N165">
        <v>0</v>
      </c>
      <c r="O165" s="229">
        <v>0</v>
      </c>
      <c r="P165" s="229">
        <v>0</v>
      </c>
      <c r="Q165" s="229">
        <v>0</v>
      </c>
      <c r="R165">
        <v>0</v>
      </c>
      <c r="S165">
        <v>0</v>
      </c>
      <c r="T165" s="270">
        <v>32300</v>
      </c>
      <c r="U165" s="270">
        <v>0</v>
      </c>
      <c r="V165" s="268">
        <v>2357900</v>
      </c>
    </row>
    <row r="166" spans="1:22">
      <c r="B166" s="77" t="s">
        <v>519</v>
      </c>
      <c r="C166" s="77" t="s">
        <v>159</v>
      </c>
      <c r="D166"/>
      <c r="E166"/>
      <c r="F166">
        <v>192358</v>
      </c>
      <c r="H166" s="276" t="s">
        <v>1130</v>
      </c>
      <c r="I166" s="27" t="s">
        <v>1354</v>
      </c>
      <c r="J166" t="s">
        <v>1385</v>
      </c>
      <c r="K166" s="262">
        <v>1385</v>
      </c>
      <c r="L166">
        <v>1385</v>
      </c>
      <c r="M166">
        <v>0</v>
      </c>
      <c r="N166">
        <v>0</v>
      </c>
      <c r="O166" s="229">
        <v>0</v>
      </c>
      <c r="P166" s="229">
        <v>0</v>
      </c>
      <c r="Q166" s="229">
        <v>0</v>
      </c>
      <c r="R166">
        <v>0</v>
      </c>
      <c r="S166">
        <v>0</v>
      </c>
      <c r="T166" s="270">
        <v>17942</v>
      </c>
      <c r="U166" s="270">
        <v>0</v>
      </c>
      <c r="V166" s="268">
        <v>24849670</v>
      </c>
    </row>
    <row r="167" spans="1:22">
      <c r="A167" s="73"/>
      <c r="B167" s="73">
        <v>14400</v>
      </c>
      <c r="C167" s="73" t="s">
        <v>160</v>
      </c>
      <c r="D167"/>
      <c r="E167">
        <v>192366</v>
      </c>
      <c r="F167">
        <v>192357</v>
      </c>
      <c r="H167" s="276" t="s">
        <v>1130</v>
      </c>
      <c r="I167" s="27" t="s">
        <v>1354</v>
      </c>
      <c r="J167" t="s">
        <v>1386</v>
      </c>
      <c r="K167" s="262">
        <v>553</v>
      </c>
      <c r="L167">
        <v>553</v>
      </c>
      <c r="M167">
        <v>0</v>
      </c>
      <c r="N167">
        <v>0</v>
      </c>
      <c r="O167" s="229">
        <v>0</v>
      </c>
      <c r="P167" s="229">
        <v>0</v>
      </c>
      <c r="Q167" s="229">
        <v>0</v>
      </c>
      <c r="R167">
        <v>0</v>
      </c>
      <c r="S167">
        <v>0</v>
      </c>
      <c r="T167" s="270">
        <v>26401</v>
      </c>
      <c r="U167" s="270">
        <v>0</v>
      </c>
      <c r="V167" s="268">
        <v>14599753</v>
      </c>
    </row>
    <row r="168" spans="1:22">
      <c r="B168" s="73">
        <v>14400</v>
      </c>
      <c r="C168" s="73" t="s">
        <v>160</v>
      </c>
      <c r="D168" t="s">
        <v>1387</v>
      </c>
      <c r="E168">
        <v>192366</v>
      </c>
      <c r="F168" s="76">
        <v>212545</v>
      </c>
      <c r="G168"/>
      <c r="H168" s="276" t="s">
        <v>1154</v>
      </c>
      <c r="I168" s="27" t="s">
        <v>1354</v>
      </c>
      <c r="J168" t="s">
        <v>1388</v>
      </c>
      <c r="K168" s="262">
        <v>304</v>
      </c>
      <c r="L168">
        <v>104</v>
      </c>
      <c r="M168">
        <v>200</v>
      </c>
      <c r="N168">
        <v>0</v>
      </c>
      <c r="O168" s="229">
        <v>0</v>
      </c>
      <c r="P168" s="229">
        <v>0</v>
      </c>
      <c r="Q168" s="229">
        <v>0</v>
      </c>
      <c r="R168">
        <v>0</v>
      </c>
      <c r="S168">
        <v>0</v>
      </c>
      <c r="T168" s="270">
        <v>18890</v>
      </c>
      <c r="U168" s="270">
        <v>18890</v>
      </c>
      <c r="V168" s="268">
        <v>5742560</v>
      </c>
    </row>
    <row r="169" spans="1:22">
      <c r="B169" s="77">
        <v>14100</v>
      </c>
      <c r="C169" s="77" t="s">
        <v>161</v>
      </c>
      <c r="D169"/>
      <c r="E169" s="299"/>
      <c r="F169" s="76">
        <v>192359</v>
      </c>
      <c r="G169"/>
      <c r="H169" s="276" t="s">
        <v>1130</v>
      </c>
      <c r="I169" s="27" t="s">
        <v>1354</v>
      </c>
      <c r="J169" t="s">
        <v>1389</v>
      </c>
      <c r="K169" s="262">
        <v>45</v>
      </c>
      <c r="L169">
        <v>45</v>
      </c>
      <c r="M169">
        <v>0</v>
      </c>
      <c r="N169">
        <v>0</v>
      </c>
      <c r="O169" s="229">
        <v>0</v>
      </c>
      <c r="P169" s="229">
        <v>0</v>
      </c>
      <c r="Q169" s="229">
        <v>0</v>
      </c>
      <c r="R169">
        <v>0</v>
      </c>
      <c r="S169">
        <v>0</v>
      </c>
      <c r="T169" s="270">
        <v>16710</v>
      </c>
      <c r="U169" s="270">
        <v>0</v>
      </c>
      <c r="V169" s="268">
        <v>751950</v>
      </c>
    </row>
    <row r="170" spans="1:22">
      <c r="A170" t="s">
        <v>1390</v>
      </c>
      <c r="B170" s="77" t="s">
        <v>737</v>
      </c>
      <c r="C170" s="77" t="s">
        <v>1391</v>
      </c>
      <c r="D170"/>
      <c r="E170" s="299">
        <v>176596</v>
      </c>
      <c r="F170">
        <v>176595</v>
      </c>
      <c r="H170" s="276" t="s">
        <v>1130</v>
      </c>
      <c r="I170" s="27" t="e">
        <v>#N/A</v>
      </c>
      <c r="J170" t="e">
        <v>#N/A</v>
      </c>
      <c r="K170" s="262">
        <v>0</v>
      </c>
      <c r="L170">
        <v>0</v>
      </c>
      <c r="M170">
        <v>0</v>
      </c>
      <c r="N170">
        <v>0</v>
      </c>
      <c r="O170" s="229">
        <v>0</v>
      </c>
      <c r="P170" s="229">
        <v>0</v>
      </c>
      <c r="Q170" s="229">
        <v>0</v>
      </c>
      <c r="R170">
        <v>0</v>
      </c>
      <c r="S170">
        <v>0</v>
      </c>
      <c r="T170" s="270">
        <v>0</v>
      </c>
      <c r="U170" s="270">
        <v>0</v>
      </c>
      <c r="V170" s="268">
        <v>0</v>
      </c>
    </row>
    <row r="171" spans="1:22">
      <c r="A171" s="271"/>
      <c r="B171" s="74" t="s">
        <v>737</v>
      </c>
      <c r="C171" s="74" t="s">
        <v>1391</v>
      </c>
      <c r="D171" s="74" t="s">
        <v>1392</v>
      </c>
      <c r="E171" s="295"/>
      <c r="F171" s="295">
        <v>188008</v>
      </c>
      <c r="G171" s="295"/>
      <c r="H171" s="74" t="s">
        <v>1159</v>
      </c>
      <c r="I171" s="293" t="s">
        <v>1354</v>
      </c>
      <c r="J171" s="281" t="s">
        <v>1393</v>
      </c>
      <c r="K171" s="74">
        <v>2</v>
      </c>
      <c r="L171" s="74">
        <v>0</v>
      </c>
      <c r="M171" s="74">
        <v>2</v>
      </c>
      <c r="N171" s="74">
        <v>0</v>
      </c>
      <c r="O171" s="74">
        <v>0</v>
      </c>
      <c r="P171" s="74">
        <v>0</v>
      </c>
      <c r="Q171" s="267">
        <v>0</v>
      </c>
      <c r="R171" s="74">
        <v>0</v>
      </c>
      <c r="S171" s="74">
        <v>0</v>
      </c>
      <c r="T171" s="74">
        <v>0</v>
      </c>
      <c r="U171" s="74">
        <v>80881</v>
      </c>
      <c r="V171" s="280">
        <v>161762</v>
      </c>
    </row>
    <row r="172" spans="1:22">
      <c r="A172" s="278"/>
      <c r="B172" s="11" t="s">
        <v>744</v>
      </c>
      <c r="C172" s="11" t="s">
        <v>1394</v>
      </c>
      <c r="D172" s="11"/>
      <c r="E172" s="18">
        <v>178321</v>
      </c>
      <c r="F172" s="18">
        <v>178322</v>
      </c>
      <c r="G172" s="304"/>
      <c r="H172" s="303" t="s">
        <v>1154</v>
      </c>
      <c r="I172" s="65" t="s">
        <v>1354</v>
      </c>
      <c r="J172" s="11" t="s">
        <v>1395</v>
      </c>
      <c r="K172" s="11">
        <v>4</v>
      </c>
      <c r="L172" s="11">
        <v>3</v>
      </c>
      <c r="M172" s="11">
        <v>1</v>
      </c>
      <c r="N172" s="11">
        <v>0</v>
      </c>
      <c r="O172" s="266">
        <v>0</v>
      </c>
      <c r="P172" s="266">
        <v>0</v>
      </c>
      <c r="Q172" s="266">
        <v>0</v>
      </c>
      <c r="R172" s="11">
        <v>0</v>
      </c>
      <c r="S172" s="11">
        <v>0</v>
      </c>
      <c r="T172" s="305">
        <v>56455</v>
      </c>
      <c r="U172" s="305">
        <v>56455</v>
      </c>
      <c r="V172" s="306">
        <v>225820</v>
      </c>
    </row>
    <row r="173" spans="1:22">
      <c r="A173" s="302"/>
      <c r="B173" s="11" t="s">
        <v>746</v>
      </c>
      <c r="C173" s="11" t="s">
        <v>747</v>
      </c>
      <c r="D173" s="11"/>
      <c r="E173" s="18">
        <v>175989</v>
      </c>
      <c r="F173" s="18">
        <v>175988</v>
      </c>
      <c r="G173" s="304"/>
      <c r="H173" s="303" t="s">
        <v>1130</v>
      </c>
      <c r="I173" s="65" t="e">
        <v>#N/A</v>
      </c>
      <c r="J173" s="11" t="e">
        <v>#N/A</v>
      </c>
      <c r="K173" s="11">
        <v>0</v>
      </c>
      <c r="L173" s="11">
        <v>0</v>
      </c>
      <c r="M173" s="11">
        <v>0</v>
      </c>
      <c r="N173" s="11">
        <v>0</v>
      </c>
      <c r="O173" s="266">
        <v>0</v>
      </c>
      <c r="P173" s="266">
        <v>0</v>
      </c>
      <c r="Q173" s="266">
        <v>0</v>
      </c>
      <c r="R173" s="11">
        <v>0</v>
      </c>
      <c r="S173" s="11">
        <v>0</v>
      </c>
      <c r="T173" s="305">
        <v>0</v>
      </c>
      <c r="U173" s="305">
        <v>0</v>
      </c>
      <c r="V173" s="306">
        <v>0</v>
      </c>
    </row>
    <row r="174" spans="1:22">
      <c r="A174" s="73"/>
      <c r="B174" s="73" t="s">
        <v>748</v>
      </c>
      <c r="C174" t="s">
        <v>751</v>
      </c>
      <c r="D174"/>
      <c r="E174">
        <v>177512</v>
      </c>
      <c r="F174">
        <v>177505</v>
      </c>
      <c r="H174" s="276" t="s">
        <v>1130</v>
      </c>
      <c r="I174" s="27" t="e">
        <v>#N/A</v>
      </c>
      <c r="J174" t="e">
        <v>#N/A</v>
      </c>
      <c r="K174" s="262">
        <v>0</v>
      </c>
      <c r="L174">
        <v>0</v>
      </c>
      <c r="M174">
        <v>0</v>
      </c>
      <c r="N174">
        <v>0</v>
      </c>
      <c r="O174" s="229">
        <v>0</v>
      </c>
      <c r="P174" s="229">
        <v>0</v>
      </c>
      <c r="Q174" s="229">
        <v>0</v>
      </c>
      <c r="R174">
        <v>0</v>
      </c>
      <c r="S174">
        <v>0</v>
      </c>
      <c r="T174" s="270">
        <v>0</v>
      </c>
      <c r="U174" s="270">
        <v>0</v>
      </c>
      <c r="V174" s="268">
        <v>0</v>
      </c>
    </row>
    <row r="175" spans="1:22">
      <c r="B175" s="73">
        <v>13700</v>
      </c>
      <c r="C175" t="s">
        <v>752</v>
      </c>
      <c r="D175"/>
      <c r="E175">
        <v>177511</v>
      </c>
      <c r="F175">
        <v>177504</v>
      </c>
      <c r="H175" s="276" t="s">
        <v>1130</v>
      </c>
      <c r="I175" s="27" t="e">
        <v>#N/A</v>
      </c>
      <c r="J175" t="e">
        <v>#N/A</v>
      </c>
      <c r="K175" s="262">
        <v>0</v>
      </c>
      <c r="L175">
        <v>0</v>
      </c>
      <c r="M175">
        <v>0</v>
      </c>
      <c r="N175">
        <v>0</v>
      </c>
      <c r="O175" s="229">
        <v>0</v>
      </c>
      <c r="P175" s="229">
        <v>0</v>
      </c>
      <c r="Q175" s="229">
        <v>0</v>
      </c>
      <c r="R175">
        <v>0</v>
      </c>
      <c r="S175">
        <v>0</v>
      </c>
      <c r="T175" s="270">
        <v>0</v>
      </c>
      <c r="U175" s="270">
        <v>0</v>
      </c>
      <c r="V175" s="268">
        <v>0</v>
      </c>
    </row>
    <row r="176" spans="1:22">
      <c r="B176" s="73" t="s">
        <v>754</v>
      </c>
      <c r="C176" t="s">
        <v>753</v>
      </c>
      <c r="D176"/>
      <c r="E176">
        <v>177514</v>
      </c>
      <c r="F176">
        <v>177507</v>
      </c>
      <c r="H176" s="276" t="s">
        <v>1159</v>
      </c>
      <c r="I176" s="27" t="s">
        <v>1354</v>
      </c>
      <c r="J176" t="s">
        <v>1396</v>
      </c>
      <c r="K176" s="262">
        <v>4</v>
      </c>
      <c r="L176">
        <v>0</v>
      </c>
      <c r="M176">
        <v>4</v>
      </c>
      <c r="N176">
        <v>0</v>
      </c>
      <c r="O176" s="229">
        <v>0</v>
      </c>
      <c r="P176" s="229">
        <v>0</v>
      </c>
      <c r="Q176" s="229">
        <v>0</v>
      </c>
      <c r="R176">
        <v>0</v>
      </c>
      <c r="S176">
        <v>0</v>
      </c>
      <c r="T176" s="270">
        <v>0</v>
      </c>
      <c r="U176" s="270">
        <v>644</v>
      </c>
      <c r="V176" s="268">
        <v>2576</v>
      </c>
    </row>
    <row r="177" spans="1:22">
      <c r="B177" s="73">
        <v>13400</v>
      </c>
      <c r="C177" t="s">
        <v>756</v>
      </c>
      <c r="D177"/>
      <c r="E177"/>
      <c r="F177">
        <v>177506</v>
      </c>
      <c r="H177" s="276" t="s">
        <v>1130</v>
      </c>
      <c r="I177" s="27" t="s">
        <v>1354</v>
      </c>
      <c r="J177" t="s">
        <v>1397</v>
      </c>
      <c r="K177" s="262">
        <v>2</v>
      </c>
      <c r="L177">
        <v>2</v>
      </c>
      <c r="M177">
        <v>0</v>
      </c>
      <c r="N177">
        <v>0</v>
      </c>
      <c r="O177" s="229">
        <v>0</v>
      </c>
      <c r="P177" s="229">
        <v>0</v>
      </c>
      <c r="Q177" s="229">
        <v>0</v>
      </c>
      <c r="R177">
        <v>0</v>
      </c>
      <c r="S177">
        <v>0</v>
      </c>
      <c r="T177" s="270">
        <v>25714</v>
      </c>
      <c r="U177" s="270">
        <v>0</v>
      </c>
      <c r="V177" s="268">
        <v>51428</v>
      </c>
    </row>
    <row r="178" spans="1:22">
      <c r="A178" t="s">
        <v>1398</v>
      </c>
      <c r="B178" s="73">
        <v>12900</v>
      </c>
      <c r="C178" t="s">
        <v>1399</v>
      </c>
      <c r="D178"/>
      <c r="E178"/>
      <c r="F178">
        <v>173512</v>
      </c>
      <c r="H178" s="276" t="s">
        <v>1154</v>
      </c>
      <c r="I178" s="27" t="s">
        <v>1354</v>
      </c>
      <c r="J178" t="s">
        <v>1400</v>
      </c>
      <c r="K178" s="262">
        <v>59</v>
      </c>
      <c r="L178">
        <v>49</v>
      </c>
      <c r="M178">
        <v>10</v>
      </c>
      <c r="N178">
        <v>0</v>
      </c>
      <c r="O178" s="229">
        <v>0</v>
      </c>
      <c r="P178" s="229">
        <v>0</v>
      </c>
      <c r="Q178" s="229">
        <v>0</v>
      </c>
      <c r="R178">
        <v>0</v>
      </c>
      <c r="S178">
        <v>0</v>
      </c>
      <c r="T178" s="270">
        <v>63246</v>
      </c>
      <c r="U178" s="270">
        <v>63246</v>
      </c>
      <c r="V178" s="268">
        <v>3731514</v>
      </c>
    </row>
    <row r="179" spans="1:22">
      <c r="B179" s="73">
        <v>12700</v>
      </c>
      <c r="C179" t="s">
        <v>1401</v>
      </c>
      <c r="D179"/>
      <c r="E179"/>
      <c r="F179">
        <v>172045</v>
      </c>
      <c r="H179" s="276" t="s">
        <v>1130</v>
      </c>
      <c r="I179" s="27" t="e">
        <v>#N/A</v>
      </c>
      <c r="J179" t="e">
        <v>#N/A</v>
      </c>
      <c r="K179" s="262">
        <v>0</v>
      </c>
      <c r="L179">
        <v>0</v>
      </c>
      <c r="M179">
        <v>0</v>
      </c>
      <c r="N179">
        <v>0</v>
      </c>
      <c r="O179" s="229">
        <v>0</v>
      </c>
      <c r="P179" s="229">
        <v>0</v>
      </c>
      <c r="Q179" s="229">
        <v>0</v>
      </c>
      <c r="R179">
        <v>0</v>
      </c>
      <c r="S179">
        <v>0</v>
      </c>
      <c r="T179" s="270">
        <v>0</v>
      </c>
      <c r="U179" s="270">
        <v>0</v>
      </c>
      <c r="V179" s="268">
        <v>0</v>
      </c>
    </row>
    <row r="180" spans="1:22">
      <c r="B180" s="73" t="s">
        <v>767</v>
      </c>
      <c r="C180" t="s">
        <v>1402</v>
      </c>
      <c r="D180"/>
      <c r="E180"/>
      <c r="F180">
        <v>172741</v>
      </c>
      <c r="H180" s="276" t="s">
        <v>1130</v>
      </c>
      <c r="I180" s="27" t="s">
        <v>1354</v>
      </c>
      <c r="J180" t="s">
        <v>1403</v>
      </c>
      <c r="K180" s="262">
        <v>262</v>
      </c>
      <c r="L180">
        <v>262</v>
      </c>
      <c r="M180">
        <v>0</v>
      </c>
      <c r="N180">
        <v>0</v>
      </c>
      <c r="O180" s="229">
        <v>0</v>
      </c>
      <c r="P180" s="229">
        <v>0</v>
      </c>
      <c r="Q180" s="229">
        <v>0</v>
      </c>
      <c r="R180">
        <v>0</v>
      </c>
      <c r="S180">
        <v>0</v>
      </c>
      <c r="T180" s="270">
        <v>14116</v>
      </c>
      <c r="U180" s="270">
        <v>0</v>
      </c>
      <c r="V180" s="268">
        <v>3698392</v>
      </c>
    </row>
    <row r="181" spans="1:22">
      <c r="B181" s="73">
        <v>12400</v>
      </c>
      <c r="C181" t="s">
        <v>162</v>
      </c>
      <c r="D181" t="s">
        <v>1404</v>
      </c>
      <c r="E181">
        <v>172050</v>
      </c>
      <c r="F181"/>
      <c r="G181" s="76">
        <v>172434</v>
      </c>
      <c r="H181" s="276" t="s">
        <v>1130</v>
      </c>
      <c r="I181" s="27" t="s">
        <v>1354</v>
      </c>
      <c r="J181" t="s">
        <v>1405</v>
      </c>
      <c r="K181" s="262">
        <v>998</v>
      </c>
      <c r="L181">
        <v>998</v>
      </c>
      <c r="M181">
        <v>0</v>
      </c>
      <c r="N181">
        <v>0</v>
      </c>
      <c r="O181" s="229">
        <v>0</v>
      </c>
      <c r="P181" s="229">
        <v>0</v>
      </c>
      <c r="Q181" s="229">
        <v>0</v>
      </c>
      <c r="R181">
        <v>0</v>
      </c>
      <c r="S181">
        <v>0</v>
      </c>
      <c r="T181" s="270">
        <v>18867</v>
      </c>
      <c r="U181" s="270">
        <v>0</v>
      </c>
      <c r="V181" s="268">
        <v>18829266</v>
      </c>
    </row>
    <row r="182" spans="1:22">
      <c r="A182" t="s">
        <v>1406</v>
      </c>
      <c r="C182"/>
      <c r="D182"/>
      <c r="E182"/>
      <c r="F182"/>
      <c r="G182" s="288">
        <v>171227</v>
      </c>
      <c r="H182" s="276" t="s">
        <v>1159</v>
      </c>
      <c r="I182" s="27" t="s">
        <v>1354</v>
      </c>
      <c r="J182" t="s">
        <v>1407</v>
      </c>
      <c r="K182" s="262">
        <v>2</v>
      </c>
      <c r="L182">
        <v>0</v>
      </c>
      <c r="M182">
        <v>2</v>
      </c>
      <c r="N182">
        <v>0</v>
      </c>
      <c r="O182" s="229">
        <v>0</v>
      </c>
      <c r="P182" s="229">
        <v>0</v>
      </c>
      <c r="Q182" s="229">
        <v>0</v>
      </c>
      <c r="R182">
        <v>0</v>
      </c>
      <c r="S182">
        <v>0</v>
      </c>
      <c r="T182" s="270">
        <v>0</v>
      </c>
      <c r="U182" s="270">
        <v>112914</v>
      </c>
      <c r="V182" s="268">
        <v>225828</v>
      </c>
    </row>
    <row r="183" spans="1:22">
      <c r="A183" t="s">
        <v>1408</v>
      </c>
      <c r="B183" s="73" t="s">
        <v>520</v>
      </c>
      <c r="C183" t="s">
        <v>1409</v>
      </c>
      <c r="D183"/>
      <c r="E183"/>
      <c r="F183">
        <v>183903</v>
      </c>
      <c r="H183" s="276" t="s">
        <v>1130</v>
      </c>
      <c r="I183" s="27" t="s">
        <v>1354</v>
      </c>
      <c r="J183" t="s">
        <v>1410</v>
      </c>
      <c r="K183" s="262">
        <v>67</v>
      </c>
      <c r="L183">
        <v>67</v>
      </c>
      <c r="M183">
        <v>0</v>
      </c>
      <c r="N183">
        <v>0</v>
      </c>
      <c r="O183" s="229">
        <v>0</v>
      </c>
      <c r="P183" s="229">
        <v>0</v>
      </c>
      <c r="Q183" s="229">
        <v>0</v>
      </c>
      <c r="R183">
        <v>0</v>
      </c>
      <c r="S183">
        <v>0</v>
      </c>
      <c r="T183" s="270">
        <v>7504</v>
      </c>
      <c r="U183" s="270">
        <v>0</v>
      </c>
      <c r="V183" s="268">
        <v>502768</v>
      </c>
    </row>
    <row r="184" spans="1:22">
      <c r="C184"/>
      <c r="D184"/>
      <c r="E184"/>
      <c r="F184"/>
      <c r="H184" s="276"/>
      <c r="O184" s="229"/>
      <c r="P184" s="229"/>
      <c r="Q184" s="229"/>
      <c r="T184" s="270"/>
      <c r="U184" s="270"/>
      <c r="V184" s="268"/>
    </row>
    <row r="185" spans="1:22">
      <c r="A185" t="s">
        <v>1411</v>
      </c>
      <c r="C185"/>
      <c r="D185"/>
      <c r="E185"/>
      <c r="F185"/>
      <c r="G185"/>
      <c r="H185"/>
      <c r="I185"/>
      <c r="K185">
        <v>7484</v>
      </c>
      <c r="L185">
        <v>7466</v>
      </c>
      <c r="M185">
        <v>18</v>
      </c>
      <c r="N185">
        <v>0</v>
      </c>
      <c r="Q185" s="229"/>
      <c r="T185" s="270"/>
      <c r="U185" s="270"/>
      <c r="V185" s="268">
        <v>255339433</v>
      </c>
    </row>
    <row r="186" spans="1:22">
      <c r="A186" s="73" t="s">
        <v>1412</v>
      </c>
      <c r="B186" s="73" t="s">
        <v>523</v>
      </c>
      <c r="C186" s="73" t="s">
        <v>166</v>
      </c>
      <c r="D186"/>
      <c r="E186"/>
      <c r="F186"/>
      <c r="H186" s="276" t="s">
        <v>1130</v>
      </c>
      <c r="I186" s="27" t="e">
        <v>#N/A</v>
      </c>
      <c r="J186" t="e">
        <v>#N/A</v>
      </c>
      <c r="K186" s="262">
        <v>0</v>
      </c>
      <c r="L186">
        <v>0</v>
      </c>
      <c r="M186">
        <v>0</v>
      </c>
      <c r="N186">
        <v>0</v>
      </c>
      <c r="O186" s="229">
        <v>0</v>
      </c>
      <c r="P186" s="229">
        <v>0</v>
      </c>
      <c r="Q186" s="229">
        <v>0</v>
      </c>
      <c r="R186">
        <v>0</v>
      </c>
      <c r="S186">
        <v>0</v>
      </c>
      <c r="T186" s="270">
        <v>0</v>
      </c>
      <c r="U186" s="270">
        <v>0</v>
      </c>
      <c r="V186" s="268">
        <v>0</v>
      </c>
    </row>
    <row r="187" spans="1:22">
      <c r="B187" s="269" t="s">
        <v>525</v>
      </c>
      <c r="C187" s="73" t="s">
        <v>168</v>
      </c>
      <c r="D187"/>
      <c r="E187"/>
      <c r="F187">
        <v>206244</v>
      </c>
      <c r="H187" s="276" t="s">
        <v>1130</v>
      </c>
      <c r="I187" s="27" t="s">
        <v>1354</v>
      </c>
      <c r="J187" t="s">
        <v>1413</v>
      </c>
      <c r="K187" s="262">
        <v>136</v>
      </c>
      <c r="L187">
        <v>136</v>
      </c>
      <c r="M187">
        <v>0</v>
      </c>
      <c r="N187">
        <v>0</v>
      </c>
      <c r="O187" s="229">
        <v>0</v>
      </c>
      <c r="P187" s="229">
        <v>0</v>
      </c>
      <c r="Q187" s="229">
        <v>0</v>
      </c>
      <c r="R187">
        <v>0</v>
      </c>
      <c r="S187">
        <v>0</v>
      </c>
      <c r="T187" s="270">
        <v>65045</v>
      </c>
      <c r="U187" s="270">
        <v>0</v>
      </c>
      <c r="V187" s="268">
        <v>8846120</v>
      </c>
    </row>
    <row r="188" spans="1:22">
      <c r="B188" s="269" t="s">
        <v>525</v>
      </c>
      <c r="C188" s="73" t="s">
        <v>168</v>
      </c>
      <c r="D188"/>
      <c r="E188"/>
      <c r="F188"/>
      <c r="G188" s="76">
        <v>203646</v>
      </c>
      <c r="H188" s="276" t="s">
        <v>1130</v>
      </c>
      <c r="I188" s="27" t="e">
        <v>#N/A</v>
      </c>
      <c r="J188" t="e">
        <v>#N/A</v>
      </c>
      <c r="K188" s="262">
        <v>0</v>
      </c>
      <c r="L188">
        <v>0</v>
      </c>
      <c r="M188">
        <v>0</v>
      </c>
      <c r="N188">
        <v>0</v>
      </c>
      <c r="O188" s="229">
        <v>0</v>
      </c>
      <c r="P188" s="229">
        <v>0</v>
      </c>
      <c r="Q188" s="229">
        <v>0</v>
      </c>
      <c r="R188">
        <v>0</v>
      </c>
      <c r="S188">
        <v>0</v>
      </c>
      <c r="T188" s="270">
        <v>0</v>
      </c>
      <c r="U188" s="270">
        <v>0</v>
      </c>
      <c r="V188" s="268">
        <v>0</v>
      </c>
    </row>
    <row r="189" spans="1:22">
      <c r="B189" s="269" t="s">
        <v>526</v>
      </c>
      <c r="C189" t="s">
        <v>780</v>
      </c>
      <c r="D189"/>
      <c r="E189">
        <v>210195</v>
      </c>
      <c r="F189">
        <v>210194</v>
      </c>
      <c r="H189" s="276" t="s">
        <v>1154</v>
      </c>
      <c r="I189" s="27" t="s">
        <v>1354</v>
      </c>
      <c r="J189" t="s">
        <v>1414</v>
      </c>
      <c r="K189" s="262">
        <v>3125</v>
      </c>
      <c r="L189">
        <v>3123</v>
      </c>
      <c r="M189">
        <v>2</v>
      </c>
      <c r="N189">
        <v>0</v>
      </c>
      <c r="O189" s="229">
        <v>0</v>
      </c>
      <c r="P189" s="229">
        <v>0</v>
      </c>
      <c r="Q189" s="229">
        <v>0</v>
      </c>
      <c r="R189">
        <v>0</v>
      </c>
      <c r="S189">
        <v>0</v>
      </c>
      <c r="T189" s="270">
        <v>73479</v>
      </c>
      <c r="U189" s="270">
        <v>73479</v>
      </c>
      <c r="V189" s="268">
        <v>229621875</v>
      </c>
    </row>
    <row r="190" spans="1:22">
      <c r="B190" s="167" t="s">
        <v>527</v>
      </c>
      <c r="C190" t="s">
        <v>172</v>
      </c>
      <c r="D190"/>
      <c r="E190"/>
      <c r="F190">
        <v>206245</v>
      </c>
      <c r="H190" s="276" t="s">
        <v>1130</v>
      </c>
      <c r="I190" s="27" t="s">
        <v>1354</v>
      </c>
      <c r="J190" t="s">
        <v>1415</v>
      </c>
      <c r="K190" s="262">
        <v>329</v>
      </c>
      <c r="L190">
        <v>329</v>
      </c>
      <c r="M190">
        <v>0</v>
      </c>
      <c r="N190">
        <v>0</v>
      </c>
      <c r="O190" s="229">
        <v>0</v>
      </c>
      <c r="P190" s="229">
        <v>0</v>
      </c>
      <c r="Q190" s="229">
        <v>0</v>
      </c>
      <c r="R190">
        <v>0</v>
      </c>
      <c r="S190">
        <v>0</v>
      </c>
      <c r="T190" s="270">
        <v>49327</v>
      </c>
      <c r="U190" s="270">
        <v>0</v>
      </c>
      <c r="V190" s="268">
        <v>16228583</v>
      </c>
    </row>
    <row r="191" spans="1:22">
      <c r="B191" s="269" t="s">
        <v>527</v>
      </c>
      <c r="C191" s="269" t="s">
        <v>172</v>
      </c>
      <c r="D191"/>
      <c r="E191" s="297"/>
      <c r="F191"/>
      <c r="G191">
        <v>203647</v>
      </c>
      <c r="H191" s="276" t="s">
        <v>1130</v>
      </c>
      <c r="I191" t="e">
        <v>#N/A</v>
      </c>
      <c r="J191" t="e">
        <v>#N/A</v>
      </c>
      <c r="K191">
        <v>0</v>
      </c>
      <c r="L191">
        <v>0</v>
      </c>
      <c r="M191">
        <v>0</v>
      </c>
      <c r="N191">
        <v>0</v>
      </c>
      <c r="O191">
        <v>0</v>
      </c>
      <c r="P191">
        <v>0</v>
      </c>
      <c r="Q191" s="229">
        <v>0</v>
      </c>
      <c r="R191">
        <v>0</v>
      </c>
      <c r="S191">
        <v>0</v>
      </c>
      <c r="T191" s="270">
        <v>0</v>
      </c>
      <c r="U191" s="270">
        <v>0</v>
      </c>
      <c r="V191" s="268">
        <v>0</v>
      </c>
    </row>
    <row r="192" spans="1:22">
      <c r="A192" s="73"/>
      <c r="B192" s="269" t="s">
        <v>527</v>
      </c>
      <c r="C192" s="73" t="s">
        <v>172</v>
      </c>
      <c r="D192"/>
      <c r="E192"/>
      <c r="F192"/>
      <c r="G192" s="76">
        <v>205372</v>
      </c>
      <c r="H192" s="276" t="s">
        <v>1130</v>
      </c>
      <c r="I192" s="27" t="e">
        <v>#N/A</v>
      </c>
      <c r="J192" t="e">
        <v>#N/A</v>
      </c>
      <c r="K192" s="262">
        <v>0</v>
      </c>
      <c r="L192">
        <v>0</v>
      </c>
      <c r="M192">
        <v>0</v>
      </c>
      <c r="N192">
        <v>0</v>
      </c>
      <c r="O192" s="229">
        <v>0</v>
      </c>
      <c r="P192" s="229">
        <v>0</v>
      </c>
      <c r="Q192" s="229">
        <v>0</v>
      </c>
      <c r="R192">
        <v>0</v>
      </c>
      <c r="S192">
        <v>0</v>
      </c>
      <c r="T192" s="270">
        <v>0</v>
      </c>
      <c r="U192" s="270">
        <v>0</v>
      </c>
      <c r="V192" s="268">
        <v>0</v>
      </c>
    </row>
    <row r="193" spans="1:22">
      <c r="A193" s="73" t="s">
        <v>1416</v>
      </c>
      <c r="B193" s="269" t="s">
        <v>532</v>
      </c>
      <c r="C193" t="s">
        <v>174</v>
      </c>
      <c r="D193"/>
      <c r="E193"/>
      <c r="F193"/>
      <c r="G193">
        <v>195173</v>
      </c>
      <c r="H193" s="276" t="s">
        <v>1154</v>
      </c>
      <c r="I193" t="s">
        <v>1354</v>
      </c>
      <c r="J193" t="s">
        <v>1417</v>
      </c>
      <c r="K193">
        <v>31</v>
      </c>
      <c r="L193">
        <v>18</v>
      </c>
      <c r="M193">
        <v>13</v>
      </c>
      <c r="N193">
        <v>0</v>
      </c>
      <c r="O193">
        <v>0</v>
      </c>
      <c r="P193">
        <v>0</v>
      </c>
      <c r="Q193" s="229">
        <v>0</v>
      </c>
      <c r="R193">
        <v>0</v>
      </c>
      <c r="S193">
        <v>0</v>
      </c>
      <c r="T193" s="270">
        <v>48492</v>
      </c>
      <c r="U193" s="270">
        <v>48492</v>
      </c>
      <c r="V193" s="268">
        <v>1503252</v>
      </c>
    </row>
    <row r="194" spans="1:22">
      <c r="A194" s="73"/>
      <c r="B194" s="73" t="s">
        <v>533</v>
      </c>
      <c r="C194" t="s">
        <v>175</v>
      </c>
      <c r="D194"/>
      <c r="E194"/>
      <c r="F194"/>
      <c r="G194" s="76">
        <v>195174</v>
      </c>
      <c r="H194" s="276" t="s">
        <v>1130</v>
      </c>
      <c r="I194" s="27" t="s">
        <v>1354</v>
      </c>
      <c r="J194" t="s">
        <v>1418</v>
      </c>
      <c r="K194" s="262">
        <v>18</v>
      </c>
      <c r="L194">
        <v>18</v>
      </c>
      <c r="M194">
        <v>0</v>
      </c>
      <c r="N194">
        <v>0</v>
      </c>
      <c r="O194" s="229">
        <v>0</v>
      </c>
      <c r="P194" s="229">
        <v>0</v>
      </c>
      <c r="Q194" s="229">
        <v>0</v>
      </c>
      <c r="R194">
        <v>0</v>
      </c>
      <c r="S194">
        <v>0</v>
      </c>
      <c r="T194" s="270">
        <v>33756</v>
      </c>
      <c r="U194" s="270">
        <v>0</v>
      </c>
      <c r="V194" s="268">
        <v>607608</v>
      </c>
    </row>
    <row r="195" spans="1:22">
      <c r="B195" s="269" t="s">
        <v>534</v>
      </c>
      <c r="C195" s="269" t="s">
        <v>176</v>
      </c>
      <c r="D195"/>
      <c r="E195" s="297"/>
      <c r="F195"/>
      <c r="G195">
        <v>195175</v>
      </c>
      <c r="H195" s="269" t="s">
        <v>1130</v>
      </c>
      <c r="I195" t="s">
        <v>1354</v>
      </c>
      <c r="J195" t="s">
        <v>1419</v>
      </c>
      <c r="K195">
        <v>26</v>
      </c>
      <c r="L195">
        <v>26</v>
      </c>
      <c r="M195">
        <v>0</v>
      </c>
      <c r="N195">
        <v>0</v>
      </c>
      <c r="O195">
        <v>0</v>
      </c>
      <c r="P195">
        <v>0</v>
      </c>
      <c r="Q195" s="229">
        <v>0</v>
      </c>
      <c r="R195">
        <v>0</v>
      </c>
      <c r="S195">
        <v>0</v>
      </c>
      <c r="T195" s="270">
        <v>25664</v>
      </c>
      <c r="U195" s="270">
        <v>0</v>
      </c>
      <c r="V195" s="268">
        <v>667264</v>
      </c>
    </row>
    <row r="196" spans="1:22">
      <c r="A196" s="73" t="s">
        <v>1420</v>
      </c>
      <c r="B196" s="269" t="s">
        <v>787</v>
      </c>
      <c r="C196" t="s">
        <v>788</v>
      </c>
      <c r="D196"/>
      <c r="E196"/>
      <c r="F196"/>
      <c r="G196" s="76">
        <v>175990</v>
      </c>
      <c r="H196" s="276" t="s">
        <v>1130</v>
      </c>
      <c r="I196" s="27" t="e">
        <v>#N/A</v>
      </c>
      <c r="J196" t="e">
        <v>#N/A</v>
      </c>
      <c r="K196" s="262">
        <v>0</v>
      </c>
      <c r="L196">
        <v>0</v>
      </c>
      <c r="M196">
        <v>0</v>
      </c>
      <c r="N196">
        <v>0</v>
      </c>
      <c r="O196" s="229">
        <v>0</v>
      </c>
      <c r="P196" s="229">
        <v>0</v>
      </c>
      <c r="Q196" s="229">
        <v>0</v>
      </c>
      <c r="R196">
        <v>0</v>
      </c>
      <c r="S196">
        <v>0</v>
      </c>
      <c r="T196" s="270">
        <v>0</v>
      </c>
      <c r="U196" s="270">
        <v>0</v>
      </c>
      <c r="V196" s="268">
        <v>0</v>
      </c>
    </row>
    <row r="197" spans="1:22">
      <c r="B197" s="269" t="s">
        <v>789</v>
      </c>
      <c r="C197" t="s">
        <v>790</v>
      </c>
      <c r="D197"/>
      <c r="E197"/>
      <c r="F197"/>
      <c r="G197" s="76">
        <v>175991</v>
      </c>
      <c r="H197" s="276" t="s">
        <v>1130</v>
      </c>
      <c r="I197" s="27" t="e">
        <v>#N/A</v>
      </c>
      <c r="J197" t="e">
        <v>#N/A</v>
      </c>
      <c r="K197" s="262">
        <v>0</v>
      </c>
      <c r="L197">
        <v>0</v>
      </c>
      <c r="M197">
        <v>0</v>
      </c>
      <c r="N197">
        <v>0</v>
      </c>
      <c r="O197" s="229">
        <v>0</v>
      </c>
      <c r="P197" s="229">
        <v>0</v>
      </c>
      <c r="Q197" s="229">
        <v>0</v>
      </c>
      <c r="R197">
        <v>0</v>
      </c>
      <c r="S197">
        <v>0</v>
      </c>
      <c r="T197" s="270">
        <v>0</v>
      </c>
      <c r="U197" s="270">
        <v>0</v>
      </c>
      <c r="V197" s="268">
        <v>0</v>
      </c>
    </row>
    <row r="198" spans="1:22">
      <c r="B198" s="269" t="s">
        <v>528</v>
      </c>
      <c r="C198" t="s">
        <v>177</v>
      </c>
      <c r="D198"/>
      <c r="E198">
        <v>185898</v>
      </c>
      <c r="F198"/>
      <c r="G198" s="76">
        <v>185897</v>
      </c>
      <c r="H198" s="276" t="s">
        <v>1130</v>
      </c>
      <c r="I198" s="27" t="s">
        <v>1354</v>
      </c>
      <c r="J198" t="s">
        <v>1421</v>
      </c>
      <c r="K198" s="262">
        <v>2279</v>
      </c>
      <c r="L198">
        <v>2279</v>
      </c>
      <c r="M198">
        <v>0</v>
      </c>
      <c r="N198">
        <v>0</v>
      </c>
      <c r="O198" s="229">
        <v>0</v>
      </c>
      <c r="P198" s="229">
        <v>0</v>
      </c>
      <c r="Q198" s="229">
        <v>0</v>
      </c>
      <c r="R198">
        <v>0</v>
      </c>
      <c r="S198">
        <v>0</v>
      </c>
      <c r="T198" s="270">
        <v>54013</v>
      </c>
      <c r="U198" s="270">
        <v>0</v>
      </c>
      <c r="V198" s="268">
        <v>123095627</v>
      </c>
    </row>
    <row r="199" spans="1:22">
      <c r="B199" s="269" t="s">
        <v>791</v>
      </c>
      <c r="C199" t="s">
        <v>179</v>
      </c>
      <c r="D199"/>
      <c r="E199"/>
      <c r="F199"/>
      <c r="G199" s="76">
        <v>175992</v>
      </c>
      <c r="H199" s="276" t="s">
        <v>1130</v>
      </c>
      <c r="I199" s="27" t="s">
        <v>1354</v>
      </c>
      <c r="J199" t="s">
        <v>1422</v>
      </c>
      <c r="K199" s="262">
        <v>1</v>
      </c>
      <c r="L199">
        <v>1</v>
      </c>
      <c r="M199">
        <v>0</v>
      </c>
      <c r="N199">
        <v>0</v>
      </c>
      <c r="O199" s="229">
        <v>0</v>
      </c>
      <c r="P199" s="229">
        <v>0</v>
      </c>
      <c r="Q199" s="229">
        <v>0</v>
      </c>
      <c r="R199">
        <v>0</v>
      </c>
      <c r="S199">
        <v>0</v>
      </c>
      <c r="T199" s="270">
        <v>55251</v>
      </c>
      <c r="U199" s="270">
        <v>0</v>
      </c>
      <c r="V199" s="268">
        <v>55251</v>
      </c>
    </row>
    <row r="200" spans="1:22">
      <c r="B200" s="269" t="s">
        <v>792</v>
      </c>
      <c r="C200" s="73" t="s">
        <v>180</v>
      </c>
      <c r="D200"/>
      <c r="E200"/>
      <c r="F200"/>
      <c r="G200" s="76">
        <v>175993</v>
      </c>
      <c r="H200" s="276" t="s">
        <v>1130</v>
      </c>
      <c r="I200" s="27" t="s">
        <v>1354</v>
      </c>
      <c r="J200" t="s">
        <v>1423</v>
      </c>
      <c r="K200" s="262">
        <v>1</v>
      </c>
      <c r="L200">
        <v>1</v>
      </c>
      <c r="M200">
        <v>0</v>
      </c>
      <c r="N200">
        <v>0</v>
      </c>
      <c r="O200" s="229">
        <v>0</v>
      </c>
      <c r="P200" s="229">
        <v>0</v>
      </c>
      <c r="Q200" s="229">
        <v>0</v>
      </c>
      <c r="R200">
        <v>0</v>
      </c>
      <c r="S200">
        <v>0</v>
      </c>
      <c r="T200" s="270">
        <v>41730</v>
      </c>
      <c r="U200" s="270">
        <v>0</v>
      </c>
      <c r="V200" s="268">
        <v>41730</v>
      </c>
    </row>
    <row r="201" spans="1:22">
      <c r="B201" s="269"/>
      <c r="D201" t="s">
        <v>1159</v>
      </c>
      <c r="E201"/>
      <c r="F201">
        <v>214970</v>
      </c>
      <c r="H201" s="276" t="s">
        <v>1159</v>
      </c>
      <c r="I201" s="27" t="s">
        <v>1354</v>
      </c>
      <c r="J201" t="s">
        <v>1424</v>
      </c>
      <c r="K201" s="262">
        <v>5</v>
      </c>
      <c r="L201">
        <v>0</v>
      </c>
      <c r="M201">
        <v>5</v>
      </c>
      <c r="N201">
        <v>0</v>
      </c>
      <c r="O201" s="229">
        <v>0</v>
      </c>
      <c r="P201" s="229">
        <v>0</v>
      </c>
      <c r="Q201" s="229">
        <v>0</v>
      </c>
      <c r="R201">
        <v>0</v>
      </c>
      <c r="S201">
        <v>0</v>
      </c>
      <c r="T201" s="270">
        <v>0</v>
      </c>
      <c r="U201" s="270">
        <v>51015</v>
      </c>
      <c r="V201" s="268">
        <v>255075</v>
      </c>
    </row>
    <row r="202" spans="1:22">
      <c r="B202" s="269">
        <v>7900</v>
      </c>
      <c r="C202" s="269" t="s">
        <v>181</v>
      </c>
      <c r="D202"/>
      <c r="E202" s="297"/>
      <c r="F202"/>
      <c r="G202">
        <v>178323</v>
      </c>
      <c r="H202" s="269" t="s">
        <v>1130</v>
      </c>
      <c r="I202" t="s">
        <v>1354</v>
      </c>
      <c r="J202" t="s">
        <v>1425</v>
      </c>
      <c r="K202">
        <v>188</v>
      </c>
      <c r="L202">
        <v>188</v>
      </c>
      <c r="M202">
        <v>0</v>
      </c>
      <c r="N202">
        <v>0</v>
      </c>
      <c r="O202">
        <v>0</v>
      </c>
      <c r="P202">
        <v>0</v>
      </c>
      <c r="Q202" s="229">
        <v>0</v>
      </c>
      <c r="R202">
        <v>0</v>
      </c>
      <c r="S202">
        <v>0</v>
      </c>
      <c r="T202" s="270">
        <v>64500</v>
      </c>
      <c r="U202" s="270">
        <v>0</v>
      </c>
      <c r="V202" s="268">
        <v>12126000</v>
      </c>
    </row>
    <row r="203" spans="1:22">
      <c r="A203" s="73"/>
      <c r="B203" s="269">
        <v>7900</v>
      </c>
      <c r="C203" s="73" t="s">
        <v>181</v>
      </c>
      <c r="D203"/>
      <c r="E203"/>
      <c r="F203"/>
      <c r="G203" s="76">
        <v>203236</v>
      </c>
      <c r="H203" s="276" t="s">
        <v>1130</v>
      </c>
      <c r="I203" s="27" t="e">
        <v>#N/A</v>
      </c>
      <c r="J203" t="e">
        <v>#N/A</v>
      </c>
      <c r="K203" s="262">
        <v>0</v>
      </c>
      <c r="L203">
        <v>0</v>
      </c>
      <c r="M203">
        <v>0</v>
      </c>
      <c r="N203">
        <v>0</v>
      </c>
      <c r="O203" s="229">
        <v>0</v>
      </c>
      <c r="P203" s="229">
        <v>0</v>
      </c>
      <c r="Q203" s="229">
        <v>0</v>
      </c>
      <c r="R203">
        <v>0</v>
      </c>
      <c r="S203">
        <v>0</v>
      </c>
      <c r="T203" s="270">
        <v>0</v>
      </c>
      <c r="U203" s="270">
        <v>0</v>
      </c>
      <c r="V203" s="268">
        <v>0</v>
      </c>
    </row>
    <row r="204" spans="1:22">
      <c r="B204" s="269">
        <v>7700</v>
      </c>
      <c r="C204" t="s">
        <v>182</v>
      </c>
      <c r="D204"/>
      <c r="E204"/>
      <c r="F204">
        <v>196652</v>
      </c>
      <c r="H204" s="276"/>
      <c r="I204" s="27" t="s">
        <v>1354</v>
      </c>
      <c r="J204" t="s">
        <v>1426</v>
      </c>
      <c r="K204" s="262">
        <v>2226</v>
      </c>
      <c r="L204">
        <v>2226</v>
      </c>
      <c r="M204">
        <v>0</v>
      </c>
      <c r="N204">
        <v>0</v>
      </c>
      <c r="O204" s="229">
        <v>0</v>
      </c>
      <c r="P204" s="229">
        <v>0</v>
      </c>
      <c r="Q204" s="229">
        <v>0</v>
      </c>
      <c r="R204">
        <v>0</v>
      </c>
      <c r="S204">
        <v>0</v>
      </c>
      <c r="T204" s="270">
        <v>29493</v>
      </c>
      <c r="U204" s="270">
        <v>0</v>
      </c>
      <c r="V204" s="268">
        <v>65651418</v>
      </c>
    </row>
    <row r="205" spans="1:22">
      <c r="B205" s="269">
        <v>7600</v>
      </c>
      <c r="C205" s="73" t="s">
        <v>463</v>
      </c>
      <c r="D205"/>
      <c r="E205"/>
      <c r="F205">
        <v>178327</v>
      </c>
      <c r="H205" s="276"/>
      <c r="I205" s="27" t="s">
        <v>1354</v>
      </c>
      <c r="J205" t="s">
        <v>1427</v>
      </c>
      <c r="K205" s="262">
        <v>16</v>
      </c>
      <c r="L205">
        <v>16</v>
      </c>
      <c r="M205">
        <v>0</v>
      </c>
      <c r="N205">
        <v>0</v>
      </c>
      <c r="O205" s="229">
        <v>0</v>
      </c>
      <c r="P205" s="229">
        <v>0</v>
      </c>
      <c r="Q205" s="229">
        <v>0</v>
      </c>
      <c r="R205">
        <v>0</v>
      </c>
      <c r="S205">
        <v>0</v>
      </c>
      <c r="T205" s="270">
        <v>28769</v>
      </c>
      <c r="U205" s="270">
        <v>0</v>
      </c>
      <c r="V205" s="268">
        <v>460304</v>
      </c>
    </row>
    <row r="206" spans="1:22">
      <c r="B206" s="269">
        <v>7600</v>
      </c>
      <c r="C206" t="s">
        <v>463</v>
      </c>
      <c r="D206"/>
      <c r="E206"/>
      <c r="F206"/>
      <c r="G206" s="288">
        <v>178325</v>
      </c>
      <c r="H206" s="276" t="s">
        <v>1130</v>
      </c>
      <c r="I206" s="27" t="e">
        <v>#N/A</v>
      </c>
      <c r="J206" t="e">
        <v>#N/A</v>
      </c>
      <c r="K206" s="262">
        <v>0</v>
      </c>
      <c r="L206">
        <v>0</v>
      </c>
      <c r="M206">
        <v>0</v>
      </c>
      <c r="N206">
        <v>0</v>
      </c>
      <c r="O206" s="229">
        <v>0</v>
      </c>
      <c r="P206" s="229">
        <v>0</v>
      </c>
      <c r="Q206" s="229">
        <v>0</v>
      </c>
      <c r="R206">
        <v>0</v>
      </c>
      <c r="S206">
        <v>0</v>
      </c>
      <c r="T206" s="270">
        <v>0</v>
      </c>
      <c r="U206" s="270">
        <v>0</v>
      </c>
      <c r="V206" s="268">
        <v>0</v>
      </c>
    </row>
    <row r="207" spans="1:22">
      <c r="B207" s="269" t="s">
        <v>529</v>
      </c>
      <c r="C207" s="73" t="s">
        <v>183</v>
      </c>
      <c r="D207" t="s">
        <v>1428</v>
      </c>
      <c r="E207"/>
      <c r="F207">
        <v>210489</v>
      </c>
      <c r="H207" s="276" t="s">
        <v>1130</v>
      </c>
      <c r="I207" s="27" t="s">
        <v>1354</v>
      </c>
      <c r="J207" t="s">
        <v>1429</v>
      </c>
      <c r="K207" s="262">
        <v>225</v>
      </c>
      <c r="L207">
        <v>225</v>
      </c>
      <c r="M207">
        <v>0</v>
      </c>
      <c r="N207">
        <v>0</v>
      </c>
      <c r="O207" s="229">
        <v>0</v>
      </c>
      <c r="P207" s="229">
        <v>0</v>
      </c>
      <c r="Q207" s="229">
        <v>0</v>
      </c>
      <c r="R207">
        <v>0</v>
      </c>
      <c r="S207">
        <v>0</v>
      </c>
      <c r="T207" s="270">
        <v>18817</v>
      </c>
      <c r="U207" s="270">
        <v>0</v>
      </c>
      <c r="V207" s="268">
        <v>4233825</v>
      </c>
    </row>
    <row r="208" spans="1:22">
      <c r="B208" s="73" t="s">
        <v>529</v>
      </c>
      <c r="C208" t="s">
        <v>183</v>
      </c>
      <c r="D208"/>
      <c r="E208"/>
      <c r="F208"/>
      <c r="G208" s="76">
        <v>196232</v>
      </c>
      <c r="H208" s="276"/>
      <c r="I208" s="27" t="e">
        <v>#N/A</v>
      </c>
      <c r="J208" t="e">
        <v>#N/A</v>
      </c>
      <c r="K208" s="262">
        <v>0</v>
      </c>
      <c r="L208">
        <v>0</v>
      </c>
      <c r="M208">
        <v>0</v>
      </c>
      <c r="N208">
        <v>0</v>
      </c>
      <c r="O208" s="229">
        <v>0</v>
      </c>
      <c r="P208" s="229">
        <v>0</v>
      </c>
      <c r="Q208" s="229">
        <v>0</v>
      </c>
      <c r="R208">
        <v>0</v>
      </c>
      <c r="S208">
        <v>0</v>
      </c>
      <c r="T208" s="270">
        <v>0</v>
      </c>
      <c r="U208" s="270">
        <v>0</v>
      </c>
      <c r="V208" s="268">
        <v>0</v>
      </c>
    </row>
    <row r="209" spans="1:22">
      <c r="A209" t="s">
        <v>1430</v>
      </c>
      <c r="B209" s="73" t="s">
        <v>530</v>
      </c>
      <c r="C209" t="s">
        <v>185</v>
      </c>
      <c r="D209"/>
      <c r="E209"/>
      <c r="F209"/>
      <c r="G209" s="76">
        <v>195176</v>
      </c>
      <c r="H209" s="276" t="s">
        <v>1130</v>
      </c>
      <c r="I209" s="27" t="s">
        <v>1354</v>
      </c>
      <c r="J209" t="s">
        <v>1431</v>
      </c>
      <c r="K209" s="262">
        <v>37</v>
      </c>
      <c r="L209">
        <v>37</v>
      </c>
      <c r="M209">
        <v>0</v>
      </c>
      <c r="N209">
        <v>0</v>
      </c>
      <c r="O209" s="229">
        <v>0</v>
      </c>
      <c r="P209" s="229">
        <v>0</v>
      </c>
      <c r="Q209" s="229">
        <v>0</v>
      </c>
      <c r="R209">
        <v>0</v>
      </c>
      <c r="S209">
        <v>0</v>
      </c>
      <c r="T209" s="270">
        <v>36823</v>
      </c>
      <c r="U209" s="270">
        <v>0</v>
      </c>
      <c r="V209" s="268">
        <v>1362451</v>
      </c>
    </row>
    <row r="210" spans="1:22">
      <c r="B210" s="73" t="s">
        <v>531</v>
      </c>
      <c r="C210" t="s">
        <v>186</v>
      </c>
      <c r="D210"/>
      <c r="E210"/>
      <c r="F210">
        <v>173970</v>
      </c>
      <c r="G210"/>
      <c r="H210" t="s">
        <v>1130</v>
      </c>
      <c r="I210" t="s">
        <v>1354</v>
      </c>
      <c r="J210" t="s">
        <v>1432</v>
      </c>
      <c r="K210">
        <v>1577</v>
      </c>
      <c r="L210">
        <v>1577</v>
      </c>
      <c r="M210">
        <v>0</v>
      </c>
      <c r="N210">
        <v>0</v>
      </c>
      <c r="O210">
        <v>0</v>
      </c>
      <c r="P210">
        <v>0</v>
      </c>
      <c r="Q210">
        <v>0</v>
      </c>
      <c r="R210">
        <v>0</v>
      </c>
      <c r="S210">
        <v>0</v>
      </c>
      <c r="T210" s="270">
        <v>22999</v>
      </c>
      <c r="U210" s="270">
        <v>0</v>
      </c>
      <c r="V210">
        <v>36269423</v>
      </c>
    </row>
    <row r="211" spans="1:22">
      <c r="B211" s="73">
        <v>4500</v>
      </c>
      <c r="C211" s="73" t="s">
        <v>189</v>
      </c>
      <c r="D211"/>
      <c r="E211"/>
      <c r="F211">
        <v>173965</v>
      </c>
      <c r="H211" s="276" t="s">
        <v>1130</v>
      </c>
      <c r="I211" s="27" t="s">
        <v>1354</v>
      </c>
      <c r="J211" t="s">
        <v>1433</v>
      </c>
      <c r="K211" s="262">
        <v>843</v>
      </c>
      <c r="L211">
        <v>843</v>
      </c>
      <c r="M211">
        <v>0</v>
      </c>
      <c r="N211">
        <v>0</v>
      </c>
      <c r="O211" s="229">
        <v>0</v>
      </c>
      <c r="P211" s="229">
        <v>0</v>
      </c>
      <c r="Q211" s="229">
        <v>0</v>
      </c>
      <c r="R211">
        <v>0</v>
      </c>
      <c r="S211">
        <v>0</v>
      </c>
      <c r="T211" s="270">
        <v>10498</v>
      </c>
      <c r="U211" s="270">
        <v>0</v>
      </c>
      <c r="V211" s="268">
        <v>8849814</v>
      </c>
    </row>
    <row r="212" spans="1:22">
      <c r="B212" t="s">
        <v>535</v>
      </c>
      <c r="C212" t="s">
        <v>190</v>
      </c>
      <c r="D212"/>
      <c r="E212"/>
      <c r="F212"/>
      <c r="G212" s="76">
        <v>191568</v>
      </c>
      <c r="H212" s="276" t="s">
        <v>1130</v>
      </c>
      <c r="I212" s="27" t="s">
        <v>1354</v>
      </c>
      <c r="J212" t="s">
        <v>1434</v>
      </c>
      <c r="K212" s="262">
        <v>11</v>
      </c>
      <c r="L212">
        <v>11</v>
      </c>
      <c r="M212">
        <v>0</v>
      </c>
      <c r="N212">
        <v>0</v>
      </c>
      <c r="O212" s="229">
        <v>0</v>
      </c>
      <c r="P212" s="229">
        <v>0</v>
      </c>
      <c r="Q212" s="229">
        <v>0</v>
      </c>
      <c r="R212">
        <v>0</v>
      </c>
      <c r="S212">
        <v>0</v>
      </c>
      <c r="T212" s="270">
        <v>14581</v>
      </c>
      <c r="U212" s="270">
        <v>0</v>
      </c>
      <c r="V212" s="268">
        <v>160391</v>
      </c>
    </row>
    <row r="213" spans="1:22">
      <c r="A213" t="s">
        <v>339</v>
      </c>
      <c r="B213"/>
      <c r="C213"/>
      <c r="D213"/>
      <c r="E213"/>
      <c r="F213"/>
      <c r="G213"/>
      <c r="H213" s="276"/>
      <c r="I213"/>
      <c r="J213" t="s">
        <v>1435</v>
      </c>
      <c r="K213">
        <v>60371</v>
      </c>
      <c r="L213">
        <v>32691</v>
      </c>
      <c r="M213">
        <v>401</v>
      </c>
      <c r="N213">
        <v>27279</v>
      </c>
      <c r="T213" s="270"/>
      <c r="U213" s="270"/>
      <c r="V213">
        <v>322948869</v>
      </c>
    </row>
    <row r="214" spans="1:22">
      <c r="A214" s="271" t="s">
        <v>1436</v>
      </c>
      <c r="B214" s="74" t="s">
        <v>846</v>
      </c>
      <c r="C214" s="74" t="s">
        <v>982</v>
      </c>
      <c r="D214" s="74"/>
      <c r="E214" s="295"/>
      <c r="F214" s="295"/>
      <c r="G214" s="295">
        <v>206175</v>
      </c>
      <c r="H214" s="74" t="s">
        <v>1130</v>
      </c>
      <c r="I214" s="293" t="s">
        <v>1437</v>
      </c>
      <c r="J214" s="271" t="s">
        <v>1438</v>
      </c>
      <c r="K214" s="74">
        <v>4249</v>
      </c>
      <c r="L214" s="74">
        <v>2449</v>
      </c>
      <c r="M214" s="74">
        <v>0</v>
      </c>
      <c r="N214" s="74">
        <v>1800</v>
      </c>
      <c r="O214" s="74">
        <v>0</v>
      </c>
      <c r="P214" s="74">
        <v>0</v>
      </c>
      <c r="Q214" s="265">
        <v>0</v>
      </c>
      <c r="R214" s="74">
        <v>0</v>
      </c>
      <c r="S214" s="74">
        <v>1800</v>
      </c>
      <c r="T214" s="74">
        <v>23698</v>
      </c>
      <c r="U214" s="74">
        <v>0</v>
      </c>
      <c r="V214" s="279">
        <v>62444602</v>
      </c>
    </row>
    <row r="215" spans="1:22">
      <c r="A215" s="73"/>
      <c r="B215" s="73" t="s">
        <v>466</v>
      </c>
      <c r="C215" s="73" t="s">
        <v>1439</v>
      </c>
      <c r="D215"/>
      <c r="E215"/>
      <c r="F215"/>
      <c r="G215" s="76">
        <v>213266</v>
      </c>
      <c r="H215" s="276" t="s">
        <v>1130</v>
      </c>
      <c r="I215" s="27" t="s">
        <v>1437</v>
      </c>
      <c r="J215" t="s">
        <v>1440</v>
      </c>
      <c r="K215" s="262">
        <v>151</v>
      </c>
      <c r="L215">
        <v>151</v>
      </c>
      <c r="M215">
        <v>0</v>
      </c>
      <c r="N215">
        <v>0</v>
      </c>
      <c r="O215" s="229">
        <v>0</v>
      </c>
      <c r="P215" s="229">
        <v>0</v>
      </c>
      <c r="Q215" s="229">
        <v>0</v>
      </c>
      <c r="R215">
        <v>0</v>
      </c>
      <c r="S215">
        <v>0</v>
      </c>
      <c r="T215" s="270">
        <v>56943</v>
      </c>
      <c r="U215" s="270">
        <v>0</v>
      </c>
      <c r="V215" s="268">
        <v>8598393</v>
      </c>
    </row>
    <row r="216" spans="1:22">
      <c r="B216" s="73" t="s">
        <v>849</v>
      </c>
      <c r="C216" s="73" t="s">
        <v>1441</v>
      </c>
      <c r="D216"/>
      <c r="E216"/>
      <c r="F216"/>
      <c r="G216" s="76">
        <v>207063</v>
      </c>
      <c r="H216" s="276" t="s">
        <v>1130</v>
      </c>
      <c r="I216" s="27" t="s">
        <v>1437</v>
      </c>
      <c r="J216" t="s">
        <v>1442</v>
      </c>
      <c r="K216" s="262">
        <v>61</v>
      </c>
      <c r="L216">
        <v>61</v>
      </c>
      <c r="M216">
        <v>0</v>
      </c>
      <c r="N216">
        <v>0</v>
      </c>
      <c r="O216" s="229">
        <v>0</v>
      </c>
      <c r="P216" s="229">
        <v>0</v>
      </c>
      <c r="Q216" s="229">
        <v>0</v>
      </c>
      <c r="R216">
        <v>0</v>
      </c>
      <c r="S216">
        <v>0</v>
      </c>
      <c r="T216" s="270">
        <v>37994</v>
      </c>
      <c r="U216" s="270">
        <v>0</v>
      </c>
      <c r="V216" s="268">
        <v>2317634</v>
      </c>
    </row>
    <row r="217" spans="1:22">
      <c r="D217"/>
      <c r="E217"/>
      <c r="F217"/>
      <c r="H217" s="276" t="s">
        <v>1130</v>
      </c>
      <c r="I217" s="27" t="e">
        <v>#N/A</v>
      </c>
      <c r="J217" t="e">
        <v>#N/A</v>
      </c>
      <c r="K217" s="262">
        <v>0</v>
      </c>
      <c r="L217">
        <v>0</v>
      </c>
      <c r="M217">
        <v>0</v>
      </c>
      <c r="N217">
        <v>0</v>
      </c>
      <c r="O217" s="229">
        <v>0</v>
      </c>
      <c r="P217" s="229">
        <v>0</v>
      </c>
      <c r="Q217" s="229">
        <v>0</v>
      </c>
      <c r="R217">
        <v>0</v>
      </c>
      <c r="S217">
        <v>0</v>
      </c>
      <c r="T217" s="270">
        <v>0</v>
      </c>
      <c r="U217" s="270">
        <v>0</v>
      </c>
      <c r="V217" s="268">
        <v>0</v>
      </c>
    </row>
    <row r="218" spans="1:22">
      <c r="B218" s="73" t="s">
        <v>1443</v>
      </c>
      <c r="C218" s="73" t="s">
        <v>541</v>
      </c>
      <c r="D218"/>
      <c r="E218"/>
      <c r="F218"/>
      <c r="G218" s="76">
        <v>210034</v>
      </c>
      <c r="H218" s="276" t="s">
        <v>1130</v>
      </c>
      <c r="I218" s="27" t="s">
        <v>1437</v>
      </c>
      <c r="J218" t="s">
        <v>1444</v>
      </c>
      <c r="K218" s="262">
        <v>3923</v>
      </c>
      <c r="L218">
        <v>843</v>
      </c>
      <c r="M218">
        <v>0</v>
      </c>
      <c r="N218">
        <v>3080</v>
      </c>
      <c r="O218" s="229">
        <v>0</v>
      </c>
      <c r="P218" s="229">
        <v>0</v>
      </c>
      <c r="Q218" s="229">
        <v>0</v>
      </c>
      <c r="R218">
        <v>0</v>
      </c>
      <c r="S218">
        <v>3080</v>
      </c>
      <c r="T218" s="270">
        <v>14693</v>
      </c>
      <c r="U218" s="270">
        <v>0</v>
      </c>
      <c r="V218" s="268">
        <v>14982639</v>
      </c>
    </row>
    <row r="219" spans="1:22">
      <c r="B219" s="73" t="s">
        <v>859</v>
      </c>
      <c r="C219" s="73" t="s">
        <v>542</v>
      </c>
      <c r="D219"/>
      <c r="E219"/>
      <c r="F219"/>
      <c r="G219" s="76">
        <v>210151</v>
      </c>
      <c r="H219" s="276" t="s">
        <v>1130</v>
      </c>
      <c r="I219" s="27" t="s">
        <v>1437</v>
      </c>
      <c r="J219" t="s">
        <v>1445</v>
      </c>
      <c r="K219" s="262">
        <v>3266</v>
      </c>
      <c r="L219">
        <v>3266</v>
      </c>
      <c r="M219">
        <v>0</v>
      </c>
      <c r="N219">
        <v>0</v>
      </c>
      <c r="O219" s="229">
        <v>0</v>
      </c>
      <c r="P219" s="229">
        <v>0</v>
      </c>
      <c r="Q219" s="229">
        <v>0</v>
      </c>
      <c r="R219">
        <v>0</v>
      </c>
      <c r="S219">
        <v>0</v>
      </c>
      <c r="T219" s="270">
        <v>13490</v>
      </c>
      <c r="U219" s="270">
        <v>0</v>
      </c>
      <c r="V219" s="268">
        <v>44058340</v>
      </c>
    </row>
    <row r="220" spans="1:22">
      <c r="A220" t="s">
        <v>1446</v>
      </c>
      <c r="B220" t="s">
        <v>1447</v>
      </c>
      <c r="C220" t="s">
        <v>1448</v>
      </c>
      <c r="D220"/>
      <c r="E220"/>
      <c r="F220"/>
      <c r="G220">
        <v>175879</v>
      </c>
      <c r="H220" s="276" t="s">
        <v>1154</v>
      </c>
      <c r="I220" t="s">
        <v>1437</v>
      </c>
      <c r="J220" t="s">
        <v>1449</v>
      </c>
      <c r="K220">
        <v>523</v>
      </c>
      <c r="L220">
        <v>442</v>
      </c>
      <c r="M220">
        <v>81</v>
      </c>
      <c r="N220">
        <v>0</v>
      </c>
      <c r="O220">
        <v>0</v>
      </c>
      <c r="P220">
        <v>0</v>
      </c>
      <c r="Q220">
        <v>0</v>
      </c>
      <c r="R220">
        <v>0</v>
      </c>
      <c r="S220">
        <v>0</v>
      </c>
      <c r="T220" s="270">
        <v>21567</v>
      </c>
      <c r="U220" s="270">
        <v>21567</v>
      </c>
      <c r="V220">
        <v>11279541</v>
      </c>
    </row>
    <row r="221" spans="1:22">
      <c r="A221" s="73"/>
      <c r="B221" s="73" t="s">
        <v>1447</v>
      </c>
      <c r="C221" s="73" t="s">
        <v>1448</v>
      </c>
      <c r="D221"/>
      <c r="E221"/>
      <c r="F221"/>
      <c r="G221" s="76">
        <v>211340</v>
      </c>
      <c r="H221" s="276" t="s">
        <v>1154</v>
      </c>
      <c r="I221" s="27" t="s">
        <v>1437</v>
      </c>
      <c r="J221" t="s">
        <v>1450</v>
      </c>
      <c r="K221" s="262">
        <v>622</v>
      </c>
      <c r="L221">
        <v>589</v>
      </c>
      <c r="M221">
        <v>33</v>
      </c>
      <c r="N221">
        <v>0</v>
      </c>
      <c r="O221" s="229">
        <v>0</v>
      </c>
      <c r="P221" s="229">
        <v>0</v>
      </c>
      <c r="Q221" s="229">
        <v>0</v>
      </c>
      <c r="R221">
        <v>0</v>
      </c>
      <c r="S221">
        <v>0</v>
      </c>
      <c r="T221" s="270">
        <v>21306</v>
      </c>
      <c r="U221" s="270">
        <v>21306</v>
      </c>
      <c r="V221" s="268">
        <v>13252332</v>
      </c>
    </row>
    <row r="222" spans="1:22">
      <c r="B222" s="73" t="s">
        <v>1451</v>
      </c>
      <c r="C222" s="73" t="s">
        <v>988</v>
      </c>
      <c r="D222"/>
      <c r="E222"/>
      <c r="F222"/>
      <c r="G222" s="76">
        <v>180895</v>
      </c>
      <c r="H222" s="276" t="s">
        <v>1154</v>
      </c>
      <c r="I222" s="27" t="s">
        <v>1437</v>
      </c>
      <c r="J222" t="s">
        <v>1452</v>
      </c>
      <c r="K222" s="262">
        <v>27</v>
      </c>
      <c r="L222">
        <v>6</v>
      </c>
      <c r="M222">
        <v>21</v>
      </c>
      <c r="N222">
        <v>0</v>
      </c>
      <c r="O222" s="229">
        <v>0</v>
      </c>
      <c r="P222" s="229">
        <v>0</v>
      </c>
      <c r="Q222" s="229">
        <v>0</v>
      </c>
      <c r="R222">
        <v>0</v>
      </c>
      <c r="S222">
        <v>0</v>
      </c>
      <c r="T222" s="270">
        <v>45733</v>
      </c>
      <c r="U222" s="270">
        <v>45733</v>
      </c>
      <c r="V222" s="268">
        <v>1234791</v>
      </c>
    </row>
    <row r="223" spans="1:22">
      <c r="B223" t="s">
        <v>1451</v>
      </c>
      <c r="C223" t="s">
        <v>988</v>
      </c>
      <c r="D223"/>
      <c r="E223"/>
      <c r="F223"/>
      <c r="G223">
        <v>188898</v>
      </c>
      <c r="H223" t="s">
        <v>1130</v>
      </c>
      <c r="I223" t="e">
        <v>#N/A</v>
      </c>
      <c r="J223" t="e">
        <v>#N/A</v>
      </c>
      <c r="K223">
        <v>0</v>
      </c>
      <c r="L223">
        <v>0</v>
      </c>
      <c r="M223">
        <v>0</v>
      </c>
      <c r="N223">
        <v>0</v>
      </c>
      <c r="O223">
        <v>0</v>
      </c>
      <c r="P223">
        <v>0</v>
      </c>
      <c r="Q223">
        <v>0</v>
      </c>
      <c r="R223">
        <v>0</v>
      </c>
      <c r="S223">
        <v>0</v>
      </c>
      <c r="T223" s="270">
        <v>0</v>
      </c>
      <c r="U223" s="270">
        <v>0</v>
      </c>
      <c r="V223">
        <v>0</v>
      </c>
    </row>
    <row r="224" spans="1:22">
      <c r="A224" s="73"/>
      <c r="B224" s="73" t="s">
        <v>1453</v>
      </c>
      <c r="C224" s="73" t="s">
        <v>1454</v>
      </c>
      <c r="D224"/>
      <c r="E224"/>
      <c r="F224"/>
      <c r="G224" s="76">
        <v>182448</v>
      </c>
      <c r="H224" s="276" t="s">
        <v>1130</v>
      </c>
      <c r="I224" s="27" t="s">
        <v>1437</v>
      </c>
      <c r="J224" t="s">
        <v>1455</v>
      </c>
      <c r="K224" s="262">
        <v>96</v>
      </c>
      <c r="L224">
        <v>96</v>
      </c>
      <c r="M224">
        <v>0</v>
      </c>
      <c r="N224">
        <v>0</v>
      </c>
      <c r="O224" s="229">
        <v>0</v>
      </c>
      <c r="P224" s="229">
        <v>0</v>
      </c>
      <c r="Q224" s="229">
        <v>0</v>
      </c>
      <c r="R224">
        <v>0</v>
      </c>
      <c r="S224">
        <v>0</v>
      </c>
      <c r="T224" s="270">
        <v>39461</v>
      </c>
      <c r="U224" s="270">
        <v>0</v>
      </c>
      <c r="V224" s="268">
        <v>3788256</v>
      </c>
    </row>
    <row r="225" spans="1:22">
      <c r="B225" t="s">
        <v>1456</v>
      </c>
      <c r="C225" t="s">
        <v>874</v>
      </c>
      <c r="D225"/>
      <c r="E225"/>
      <c r="F225"/>
      <c r="G225">
        <v>177432</v>
      </c>
      <c r="H225" t="s">
        <v>1154</v>
      </c>
      <c r="I225" t="s">
        <v>1437</v>
      </c>
      <c r="J225" t="s">
        <v>1457</v>
      </c>
      <c r="K225">
        <v>184</v>
      </c>
      <c r="L225">
        <v>3</v>
      </c>
      <c r="M225">
        <v>181</v>
      </c>
      <c r="N225">
        <v>0</v>
      </c>
      <c r="O225">
        <v>0</v>
      </c>
      <c r="P225">
        <v>0</v>
      </c>
      <c r="Q225">
        <v>0</v>
      </c>
      <c r="R225">
        <v>0</v>
      </c>
      <c r="S225">
        <v>0</v>
      </c>
      <c r="T225" s="270">
        <v>14188</v>
      </c>
      <c r="U225" s="270">
        <v>14188</v>
      </c>
      <c r="V225">
        <v>2610592</v>
      </c>
    </row>
    <row r="226" spans="1:22">
      <c r="B226" s="73" t="s">
        <v>1458</v>
      </c>
      <c r="C226" s="73" t="s">
        <v>877</v>
      </c>
      <c r="D226"/>
      <c r="E226" s="76"/>
      <c r="G226">
        <v>182167</v>
      </c>
      <c r="H226" s="276" t="s">
        <v>1154</v>
      </c>
      <c r="I226" s="27" t="s">
        <v>1437</v>
      </c>
      <c r="J226" t="s">
        <v>1459</v>
      </c>
      <c r="K226" s="262">
        <v>39</v>
      </c>
      <c r="L226">
        <v>31</v>
      </c>
      <c r="M226">
        <v>8</v>
      </c>
      <c r="N226">
        <v>0</v>
      </c>
      <c r="O226" s="229">
        <v>0</v>
      </c>
      <c r="P226" s="229">
        <v>0</v>
      </c>
      <c r="Q226" s="229">
        <v>0</v>
      </c>
      <c r="R226">
        <v>0</v>
      </c>
      <c r="S226">
        <v>0</v>
      </c>
      <c r="T226" s="270">
        <v>13074</v>
      </c>
      <c r="U226" s="270">
        <v>13074</v>
      </c>
      <c r="V226" s="268">
        <v>509886</v>
      </c>
    </row>
    <row r="227" spans="1:22">
      <c r="B227" s="73" t="s">
        <v>1460</v>
      </c>
      <c r="C227" s="73" t="s">
        <v>990</v>
      </c>
      <c r="D227"/>
      <c r="E227"/>
      <c r="F227"/>
      <c r="G227" s="76">
        <v>194530</v>
      </c>
      <c r="H227" s="276" t="s">
        <v>1130</v>
      </c>
      <c r="I227" s="27" t="s">
        <v>1437</v>
      </c>
      <c r="J227" t="s">
        <v>1461</v>
      </c>
      <c r="K227" s="262">
        <v>7748</v>
      </c>
      <c r="L227">
        <v>1408</v>
      </c>
      <c r="M227">
        <v>0</v>
      </c>
      <c r="N227">
        <v>6340</v>
      </c>
      <c r="O227" s="229">
        <v>0</v>
      </c>
      <c r="P227" s="229">
        <v>0</v>
      </c>
      <c r="Q227" s="229">
        <v>0</v>
      </c>
      <c r="R227">
        <v>0</v>
      </c>
      <c r="S227">
        <v>6340</v>
      </c>
      <c r="T227" s="270">
        <v>12987</v>
      </c>
      <c r="U227" s="270">
        <v>0</v>
      </c>
      <c r="V227" s="268">
        <v>27212416</v>
      </c>
    </row>
    <row r="228" spans="1:22">
      <c r="B228" s="73" t="s">
        <v>1462</v>
      </c>
      <c r="C228" s="73" t="s">
        <v>1463</v>
      </c>
      <c r="D228"/>
      <c r="E228"/>
      <c r="F228"/>
      <c r="G228" s="76">
        <v>202432</v>
      </c>
      <c r="H228" s="276" t="s">
        <v>1130</v>
      </c>
      <c r="I228" s="27" t="s">
        <v>1437</v>
      </c>
      <c r="J228" t="s">
        <v>1464</v>
      </c>
      <c r="K228" s="262">
        <v>398</v>
      </c>
      <c r="L228">
        <v>398</v>
      </c>
      <c r="M228">
        <v>0</v>
      </c>
      <c r="N228">
        <v>0</v>
      </c>
      <c r="O228" s="229">
        <v>0</v>
      </c>
      <c r="P228" s="229">
        <v>0</v>
      </c>
      <c r="Q228" s="229">
        <v>0</v>
      </c>
      <c r="R228">
        <v>0</v>
      </c>
      <c r="S228">
        <v>0</v>
      </c>
      <c r="T228" s="270">
        <v>12833</v>
      </c>
      <c r="U228" s="270">
        <v>0</v>
      </c>
      <c r="V228" s="268">
        <v>5107534</v>
      </c>
    </row>
    <row r="229" spans="1:22">
      <c r="B229" s="73" t="s">
        <v>469</v>
      </c>
      <c r="C229" s="73" t="s">
        <v>469</v>
      </c>
      <c r="D229"/>
      <c r="E229"/>
      <c r="F229"/>
      <c r="G229" s="76">
        <v>207170</v>
      </c>
      <c r="H229" s="276" t="s">
        <v>1154</v>
      </c>
      <c r="I229" s="27" t="s">
        <v>1437</v>
      </c>
      <c r="J229">
        <v>203696</v>
      </c>
      <c r="K229" s="262">
        <v>5992</v>
      </c>
      <c r="L229">
        <v>3062</v>
      </c>
      <c r="M229">
        <v>50</v>
      </c>
      <c r="N229">
        <v>2880</v>
      </c>
      <c r="O229" s="229">
        <v>0</v>
      </c>
      <c r="P229" s="229">
        <v>0</v>
      </c>
      <c r="Q229" s="229">
        <v>0</v>
      </c>
      <c r="R229">
        <v>0</v>
      </c>
      <c r="S229">
        <v>2880</v>
      </c>
      <c r="T229" s="270">
        <v>11771</v>
      </c>
      <c r="U229" s="270">
        <v>11771</v>
      </c>
      <c r="V229" s="268">
        <v>45449912</v>
      </c>
    </row>
    <row r="230" spans="1:22">
      <c r="B230" t="s">
        <v>1465</v>
      </c>
      <c r="C230" t="s">
        <v>1465</v>
      </c>
      <c r="D230"/>
      <c r="E230"/>
      <c r="F230"/>
      <c r="G230">
        <v>197492</v>
      </c>
      <c r="H230" t="s">
        <v>1130</v>
      </c>
      <c r="I230" t="s">
        <v>1437</v>
      </c>
      <c r="J230" t="s">
        <v>1466</v>
      </c>
      <c r="K230">
        <v>650</v>
      </c>
      <c r="L230">
        <v>650</v>
      </c>
      <c r="M230">
        <v>0</v>
      </c>
      <c r="N230">
        <v>0</v>
      </c>
      <c r="O230">
        <v>0</v>
      </c>
      <c r="P230">
        <v>0</v>
      </c>
      <c r="Q230">
        <v>0</v>
      </c>
      <c r="R230">
        <v>0</v>
      </c>
      <c r="S230">
        <v>0</v>
      </c>
      <c r="T230" s="270">
        <v>12456</v>
      </c>
      <c r="U230" s="270">
        <v>0</v>
      </c>
      <c r="V230">
        <v>8096400</v>
      </c>
    </row>
    <row r="231" spans="1:22">
      <c r="B231" s="73" t="s">
        <v>1467</v>
      </c>
      <c r="C231" s="73" t="s">
        <v>1468</v>
      </c>
      <c r="D231" t="s">
        <v>1469</v>
      </c>
      <c r="E231" s="76"/>
      <c r="G231">
        <v>207991</v>
      </c>
      <c r="H231" s="276" t="s">
        <v>1130</v>
      </c>
      <c r="I231" s="27" t="s">
        <v>1255</v>
      </c>
      <c r="J231" t="s">
        <v>1470</v>
      </c>
      <c r="K231" s="262">
        <v>6035</v>
      </c>
      <c r="L231">
        <v>6035</v>
      </c>
      <c r="M231">
        <v>0</v>
      </c>
      <c r="N231">
        <v>0</v>
      </c>
      <c r="O231" s="229">
        <v>0</v>
      </c>
      <c r="P231" s="229">
        <v>0</v>
      </c>
      <c r="Q231" s="229">
        <v>0</v>
      </c>
      <c r="R231">
        <v>0</v>
      </c>
      <c r="S231">
        <v>0</v>
      </c>
      <c r="T231" s="270">
        <v>439</v>
      </c>
      <c r="U231" s="270">
        <v>0</v>
      </c>
      <c r="V231" s="268">
        <v>2649365</v>
      </c>
    </row>
    <row r="232" spans="1:22">
      <c r="B232" s="73" t="s">
        <v>1471</v>
      </c>
      <c r="C232" s="73" t="s">
        <v>885</v>
      </c>
      <c r="D232"/>
      <c r="E232"/>
      <c r="F232"/>
      <c r="G232" s="76">
        <v>177433</v>
      </c>
      <c r="H232" s="276" t="s">
        <v>1154</v>
      </c>
      <c r="I232" s="27" t="s">
        <v>1437</v>
      </c>
      <c r="J232" t="s">
        <v>1472</v>
      </c>
      <c r="K232" s="262">
        <v>113</v>
      </c>
      <c r="L232">
        <v>112</v>
      </c>
      <c r="M232">
        <v>1</v>
      </c>
      <c r="N232">
        <v>0</v>
      </c>
      <c r="O232" s="229">
        <v>0</v>
      </c>
      <c r="P232" s="229">
        <v>0</v>
      </c>
      <c r="Q232" s="229">
        <v>0</v>
      </c>
      <c r="R232">
        <v>0</v>
      </c>
      <c r="S232">
        <v>0</v>
      </c>
      <c r="T232" s="270">
        <v>12739</v>
      </c>
      <c r="U232" s="270">
        <v>12739</v>
      </c>
      <c r="V232" s="268">
        <v>1439507</v>
      </c>
    </row>
    <row r="233" spans="1:22">
      <c r="B233"/>
      <c r="C233"/>
      <c r="D233"/>
      <c r="E233"/>
      <c r="F233"/>
      <c r="G233"/>
      <c r="H233" t="s">
        <v>1130</v>
      </c>
      <c r="I233" t="s">
        <v>1437</v>
      </c>
      <c r="J233" t="s">
        <v>1466</v>
      </c>
      <c r="K233">
        <v>650</v>
      </c>
      <c r="L233">
        <v>650</v>
      </c>
      <c r="M233">
        <v>0</v>
      </c>
      <c r="N233">
        <v>0</v>
      </c>
      <c r="O233">
        <v>0</v>
      </c>
      <c r="P233">
        <v>0</v>
      </c>
      <c r="Q233">
        <v>0</v>
      </c>
      <c r="R233">
        <v>0</v>
      </c>
      <c r="S233">
        <v>0</v>
      </c>
      <c r="T233" s="270">
        <v>12456</v>
      </c>
      <c r="U233" s="270">
        <v>0</v>
      </c>
      <c r="V233">
        <v>8096400</v>
      </c>
    </row>
    <row r="234" spans="1:22">
      <c r="B234" t="s">
        <v>1227</v>
      </c>
      <c r="C234"/>
      <c r="D234"/>
      <c r="E234" s="76"/>
      <c r="G234"/>
      <c r="H234" s="276"/>
      <c r="O234" s="229"/>
      <c r="P234" s="229"/>
      <c r="Q234" s="229"/>
      <c r="T234" s="270"/>
      <c r="U234" s="270"/>
      <c r="V234" s="268">
        <v>0</v>
      </c>
    </row>
    <row r="235" spans="1:22">
      <c r="A235" t="s">
        <v>1473</v>
      </c>
      <c r="B235" s="73" t="s">
        <v>1474</v>
      </c>
      <c r="C235" s="73" t="s">
        <v>903</v>
      </c>
      <c r="D235"/>
      <c r="E235"/>
      <c r="F235"/>
      <c r="G235" s="76">
        <v>179893</v>
      </c>
      <c r="H235" s="276" t="s">
        <v>1130</v>
      </c>
      <c r="I235" s="27" t="e">
        <v>#N/A</v>
      </c>
      <c r="J235" t="e">
        <v>#N/A</v>
      </c>
      <c r="K235" s="262">
        <v>0</v>
      </c>
      <c r="L235">
        <v>0</v>
      </c>
      <c r="M235">
        <v>0</v>
      </c>
      <c r="N235">
        <v>0</v>
      </c>
      <c r="O235" s="229">
        <v>0</v>
      </c>
      <c r="P235" s="229">
        <v>0</v>
      </c>
      <c r="Q235" s="229">
        <v>0</v>
      </c>
      <c r="R235">
        <v>0</v>
      </c>
      <c r="S235">
        <v>0</v>
      </c>
      <c r="T235" s="270">
        <v>0</v>
      </c>
      <c r="U235" s="270">
        <v>0</v>
      </c>
      <c r="V235" s="268">
        <v>0</v>
      </c>
    </row>
    <row r="236" spans="1:22">
      <c r="B236" t="s">
        <v>1475</v>
      </c>
      <c r="C236" t="s">
        <v>905</v>
      </c>
      <c r="D236"/>
      <c r="E236"/>
      <c r="F236"/>
      <c r="G236">
        <v>171839</v>
      </c>
      <c r="H236" t="s">
        <v>1130</v>
      </c>
      <c r="I236" t="s">
        <v>1437</v>
      </c>
      <c r="J236" t="s">
        <v>1476</v>
      </c>
      <c r="K236">
        <v>1</v>
      </c>
      <c r="L236">
        <v>1</v>
      </c>
      <c r="M236">
        <v>0</v>
      </c>
      <c r="N236">
        <v>0</v>
      </c>
      <c r="O236">
        <v>0</v>
      </c>
      <c r="P236">
        <v>0</v>
      </c>
      <c r="Q236">
        <v>0</v>
      </c>
      <c r="R236">
        <v>0</v>
      </c>
      <c r="S236">
        <v>0</v>
      </c>
      <c r="T236" s="270">
        <v>10827</v>
      </c>
      <c r="U236" s="270">
        <v>0</v>
      </c>
      <c r="V236">
        <v>10827</v>
      </c>
    </row>
    <row r="237" spans="1:22">
      <c r="B237" t="s">
        <v>1477</v>
      </c>
      <c r="C237" t="s">
        <v>994</v>
      </c>
      <c r="D237"/>
      <c r="E237" s="76"/>
      <c r="G237">
        <v>177264</v>
      </c>
      <c r="H237" s="276" t="s">
        <v>1130</v>
      </c>
      <c r="I237" s="27" t="s">
        <v>1437</v>
      </c>
      <c r="J237" t="s">
        <v>1478</v>
      </c>
      <c r="K237" s="262">
        <v>6</v>
      </c>
      <c r="L237">
        <v>6</v>
      </c>
      <c r="M237">
        <v>0</v>
      </c>
      <c r="N237">
        <v>0</v>
      </c>
      <c r="O237" s="229">
        <v>0</v>
      </c>
      <c r="P237" s="229">
        <v>0</v>
      </c>
      <c r="Q237" s="229">
        <v>0</v>
      </c>
      <c r="R237">
        <v>0</v>
      </c>
      <c r="S237">
        <v>0</v>
      </c>
      <c r="T237" s="270">
        <v>9977</v>
      </c>
      <c r="U237" s="270">
        <v>0</v>
      </c>
      <c r="V237" s="268">
        <v>59862</v>
      </c>
    </row>
    <row r="238" spans="1:22">
      <c r="B238" t="s">
        <v>1479</v>
      </c>
      <c r="C238" t="s">
        <v>994</v>
      </c>
      <c r="D238"/>
      <c r="E238" s="76"/>
      <c r="F238"/>
      <c r="G238">
        <v>186957</v>
      </c>
      <c r="H238" t="s">
        <v>1130</v>
      </c>
      <c r="I238" t="s">
        <v>1437</v>
      </c>
      <c r="J238" t="s">
        <v>1480</v>
      </c>
      <c r="K238">
        <v>807</v>
      </c>
      <c r="L238">
        <v>807</v>
      </c>
      <c r="M238">
        <v>0</v>
      </c>
      <c r="N238">
        <v>0</v>
      </c>
      <c r="O238">
        <v>0</v>
      </c>
      <c r="P238">
        <v>0</v>
      </c>
      <c r="Q238">
        <v>0</v>
      </c>
      <c r="R238">
        <v>0</v>
      </c>
      <c r="S238">
        <v>0</v>
      </c>
      <c r="T238" s="270">
        <v>7425</v>
      </c>
      <c r="U238" s="270">
        <v>0</v>
      </c>
      <c r="V238">
        <v>5991975</v>
      </c>
    </row>
    <row r="239" spans="1:22">
      <c r="B239" t="s">
        <v>210</v>
      </c>
      <c r="C239" t="s">
        <v>546</v>
      </c>
      <c r="D239"/>
      <c r="E239" s="76"/>
      <c r="G239">
        <v>195229</v>
      </c>
      <c r="H239" s="276" t="s">
        <v>1130</v>
      </c>
      <c r="I239" s="27" t="s">
        <v>1437</v>
      </c>
      <c r="J239" t="s">
        <v>1481</v>
      </c>
      <c r="K239" s="262">
        <v>5599</v>
      </c>
      <c r="L239">
        <v>2719</v>
      </c>
      <c r="M239">
        <v>0</v>
      </c>
      <c r="N239">
        <v>2880</v>
      </c>
      <c r="O239" s="229">
        <v>0</v>
      </c>
      <c r="P239" s="229">
        <v>0</v>
      </c>
      <c r="Q239" s="229">
        <v>0</v>
      </c>
      <c r="R239">
        <v>0</v>
      </c>
      <c r="S239">
        <v>2880</v>
      </c>
      <c r="T239" s="270">
        <v>7650</v>
      </c>
      <c r="U239" s="270">
        <v>0</v>
      </c>
      <c r="V239" s="268">
        <v>28631070</v>
      </c>
    </row>
    <row r="240" spans="1:22">
      <c r="B240" t="s">
        <v>1227</v>
      </c>
      <c r="C240"/>
      <c r="D240"/>
      <c r="E240"/>
      <c r="F240"/>
      <c r="G240"/>
      <c r="H240"/>
      <c r="I240"/>
      <c r="K240"/>
      <c r="T240" s="270"/>
      <c r="U240" s="270"/>
      <c r="V240">
        <v>0</v>
      </c>
    </row>
    <row r="241" spans="1:22">
      <c r="A241" t="s">
        <v>1482</v>
      </c>
      <c r="B241" t="s">
        <v>1483</v>
      </c>
      <c r="C241" t="s">
        <v>1484</v>
      </c>
      <c r="D241"/>
      <c r="E241" s="76"/>
      <c r="G241">
        <v>168328</v>
      </c>
      <c r="H241" s="276" t="s">
        <v>1130</v>
      </c>
      <c r="I241" s="27" t="e">
        <v>#N/A</v>
      </c>
      <c r="J241" t="e">
        <v>#N/A</v>
      </c>
      <c r="K241" s="262">
        <v>0</v>
      </c>
      <c r="L241">
        <v>0</v>
      </c>
      <c r="M241">
        <v>0</v>
      </c>
      <c r="N241">
        <v>0</v>
      </c>
      <c r="O241" s="229">
        <v>0</v>
      </c>
      <c r="P241" s="229">
        <v>0</v>
      </c>
      <c r="Q241" s="229">
        <v>0</v>
      </c>
      <c r="R241">
        <v>0</v>
      </c>
      <c r="S241">
        <v>0</v>
      </c>
      <c r="T241" s="270">
        <v>0</v>
      </c>
      <c r="U241" s="270">
        <v>0</v>
      </c>
      <c r="V241" s="268">
        <v>0</v>
      </c>
    </row>
    <row r="242" spans="1:22">
      <c r="B242" t="s">
        <v>1227</v>
      </c>
      <c r="C242"/>
      <c r="D242"/>
      <c r="E242"/>
      <c r="F242"/>
      <c r="G242"/>
      <c r="H242"/>
      <c r="I242"/>
      <c r="K242"/>
      <c r="T242" s="270"/>
      <c r="U242" s="270"/>
      <c r="V242">
        <v>0</v>
      </c>
    </row>
    <row r="243" spans="1:22">
      <c r="A243" t="s">
        <v>1485</v>
      </c>
      <c r="B243" s="73" t="s">
        <v>1227</v>
      </c>
      <c r="E243"/>
      <c r="F243"/>
      <c r="G243" s="76">
        <v>161017</v>
      </c>
      <c r="H243" t="s">
        <v>1159</v>
      </c>
      <c r="I243" s="27" t="s">
        <v>1437</v>
      </c>
      <c r="J243" t="s">
        <v>1486</v>
      </c>
      <c r="K243" s="262">
        <v>10</v>
      </c>
      <c r="L243">
        <v>0</v>
      </c>
      <c r="M243">
        <v>10</v>
      </c>
      <c r="N243">
        <v>0</v>
      </c>
      <c r="O243" s="229">
        <v>0</v>
      </c>
      <c r="P243" s="229">
        <v>0</v>
      </c>
      <c r="Q243" s="229">
        <v>0</v>
      </c>
      <c r="R243">
        <v>0</v>
      </c>
      <c r="S243">
        <v>0</v>
      </c>
      <c r="T243" s="270">
        <v>0</v>
      </c>
      <c r="U243" s="270">
        <v>32125</v>
      </c>
      <c r="V243" s="268">
        <v>321250</v>
      </c>
    </row>
    <row r="244" spans="1:22">
      <c r="B244" s="73" t="s">
        <v>1227</v>
      </c>
      <c r="E244"/>
      <c r="F244"/>
      <c r="G244" s="288"/>
      <c r="H244"/>
      <c r="O244" s="229"/>
      <c r="P244" s="229"/>
      <c r="Q244" s="229"/>
      <c r="T244" s="270"/>
      <c r="U244" s="270"/>
      <c r="V244" s="268">
        <v>0</v>
      </c>
    </row>
    <row r="245" spans="1:22">
      <c r="A245" t="s">
        <v>1487</v>
      </c>
      <c r="B245" s="73" t="s">
        <v>1488</v>
      </c>
      <c r="C245" s="73" t="s">
        <v>548</v>
      </c>
      <c r="E245"/>
      <c r="F245"/>
      <c r="G245" s="76">
        <v>210135</v>
      </c>
      <c r="H245" t="s">
        <v>1130</v>
      </c>
      <c r="I245" s="27" t="s">
        <v>1437</v>
      </c>
      <c r="J245" t="s">
        <v>1489</v>
      </c>
      <c r="K245" s="262">
        <v>156</v>
      </c>
      <c r="L245">
        <v>156</v>
      </c>
      <c r="M245">
        <v>0</v>
      </c>
      <c r="N245">
        <v>0</v>
      </c>
      <c r="O245" s="229">
        <v>0</v>
      </c>
      <c r="P245" s="229">
        <v>0</v>
      </c>
      <c r="Q245" s="229">
        <v>0</v>
      </c>
      <c r="R245">
        <v>0</v>
      </c>
      <c r="S245">
        <v>0</v>
      </c>
      <c r="T245" s="270">
        <v>46585</v>
      </c>
      <c r="U245" s="270">
        <v>0</v>
      </c>
      <c r="V245" s="268">
        <v>7267260</v>
      </c>
    </row>
    <row r="246" spans="1:22">
      <c r="A246" t="s">
        <v>1490</v>
      </c>
      <c r="B246" s="73" t="s">
        <v>1491</v>
      </c>
      <c r="C246" s="73" t="s">
        <v>910</v>
      </c>
      <c r="E246"/>
      <c r="F246"/>
      <c r="G246" s="76">
        <v>175799</v>
      </c>
      <c r="H246" t="s">
        <v>1130</v>
      </c>
      <c r="I246" s="27" t="e">
        <v>#N/A</v>
      </c>
      <c r="J246" t="e">
        <v>#N/A</v>
      </c>
      <c r="K246" s="262">
        <v>0</v>
      </c>
      <c r="L246">
        <v>0</v>
      </c>
      <c r="M246">
        <v>0</v>
      </c>
      <c r="N246">
        <v>0</v>
      </c>
      <c r="O246" s="229">
        <v>0</v>
      </c>
      <c r="P246" s="229">
        <v>0</v>
      </c>
      <c r="Q246" s="229">
        <v>0</v>
      </c>
      <c r="R246">
        <v>0</v>
      </c>
      <c r="S246">
        <v>0</v>
      </c>
      <c r="T246" s="270">
        <v>0</v>
      </c>
      <c r="U246" s="270">
        <v>0</v>
      </c>
      <c r="V246" s="268">
        <v>0</v>
      </c>
    </row>
    <row r="247" spans="1:22">
      <c r="B247" s="73" t="s">
        <v>1491</v>
      </c>
      <c r="C247" s="73" t="s">
        <v>910</v>
      </c>
      <c r="E247"/>
      <c r="F247"/>
      <c r="G247" s="76">
        <v>191845</v>
      </c>
      <c r="H247" s="276" t="s">
        <v>1130</v>
      </c>
      <c r="I247" s="27" t="s">
        <v>1437</v>
      </c>
      <c r="J247" t="s">
        <v>1492</v>
      </c>
      <c r="K247" s="262">
        <v>1</v>
      </c>
      <c r="L247">
        <v>1</v>
      </c>
      <c r="M247">
        <v>0</v>
      </c>
      <c r="N247">
        <v>0</v>
      </c>
      <c r="O247" s="229">
        <v>0</v>
      </c>
      <c r="P247" s="229">
        <v>0</v>
      </c>
      <c r="Q247" s="229">
        <v>0</v>
      </c>
      <c r="R247">
        <v>0</v>
      </c>
      <c r="S247">
        <v>0</v>
      </c>
      <c r="T247" s="270">
        <v>36731</v>
      </c>
      <c r="U247" s="270">
        <v>0</v>
      </c>
      <c r="V247" s="268">
        <v>36731</v>
      </c>
    </row>
    <row r="248" spans="1:22">
      <c r="B248" s="73" t="s">
        <v>1493</v>
      </c>
      <c r="C248" s="73" t="s">
        <v>911</v>
      </c>
      <c r="E248"/>
      <c r="F248"/>
      <c r="G248" s="76">
        <v>191840</v>
      </c>
      <c r="H248" s="276" t="s">
        <v>1130</v>
      </c>
      <c r="I248" s="27" t="s">
        <v>1437</v>
      </c>
      <c r="J248" t="s">
        <v>1494</v>
      </c>
      <c r="K248" s="262">
        <v>2008</v>
      </c>
      <c r="L248">
        <v>2008</v>
      </c>
      <c r="M248">
        <v>0</v>
      </c>
      <c r="N248">
        <v>0</v>
      </c>
      <c r="O248" s="229">
        <v>0</v>
      </c>
      <c r="P248" s="229">
        <v>0</v>
      </c>
      <c r="Q248" s="229">
        <v>0</v>
      </c>
      <c r="R248">
        <v>0</v>
      </c>
      <c r="S248">
        <v>0</v>
      </c>
      <c r="T248" s="270">
        <v>19930</v>
      </c>
      <c r="U248" s="270">
        <v>0</v>
      </c>
      <c r="V248" s="268">
        <v>40019440</v>
      </c>
    </row>
    <row r="249" spans="1:22">
      <c r="B249" s="73" t="s">
        <v>1493</v>
      </c>
      <c r="C249" s="73" t="s">
        <v>911</v>
      </c>
      <c r="E249"/>
      <c r="F249"/>
      <c r="G249" s="76">
        <v>203420</v>
      </c>
      <c r="H249" s="276" t="s">
        <v>1130</v>
      </c>
      <c r="I249" s="27" t="e">
        <v>#N/A</v>
      </c>
      <c r="J249" t="e">
        <v>#N/A</v>
      </c>
      <c r="K249" s="262">
        <v>0</v>
      </c>
      <c r="L249">
        <v>0</v>
      </c>
      <c r="M249">
        <v>0</v>
      </c>
      <c r="N249">
        <v>0</v>
      </c>
      <c r="O249" s="229">
        <v>0</v>
      </c>
      <c r="P249" s="229">
        <v>0</v>
      </c>
      <c r="Q249" s="229">
        <v>0</v>
      </c>
      <c r="R249">
        <v>0</v>
      </c>
      <c r="S249">
        <v>0</v>
      </c>
      <c r="T249" s="270">
        <v>0</v>
      </c>
      <c r="U249" s="270">
        <v>0</v>
      </c>
      <c r="V249" s="268">
        <v>0</v>
      </c>
    </row>
    <row r="250" spans="1:22">
      <c r="B250" s="73" t="s">
        <v>1027</v>
      </c>
      <c r="C250" s="73" t="s">
        <v>1027</v>
      </c>
      <c r="E250"/>
      <c r="F250"/>
      <c r="G250" s="76">
        <v>171732</v>
      </c>
      <c r="H250" s="276" t="s">
        <v>1130</v>
      </c>
      <c r="I250" s="27" t="e">
        <v>#N/A</v>
      </c>
      <c r="J250" t="e">
        <v>#N/A</v>
      </c>
      <c r="K250" s="262">
        <v>0</v>
      </c>
      <c r="L250">
        <v>0</v>
      </c>
      <c r="M250">
        <v>0</v>
      </c>
      <c r="N250">
        <v>0</v>
      </c>
      <c r="O250" s="229">
        <v>0</v>
      </c>
      <c r="P250" s="229">
        <v>0</v>
      </c>
      <c r="Q250" s="229">
        <v>0</v>
      </c>
      <c r="R250">
        <v>0</v>
      </c>
      <c r="S250">
        <v>0</v>
      </c>
      <c r="T250" s="270">
        <v>0</v>
      </c>
      <c r="U250" s="270">
        <v>0</v>
      </c>
      <c r="V250" s="268">
        <v>0</v>
      </c>
    </row>
    <row r="251" spans="1:22">
      <c r="B251" s="73" t="s">
        <v>1027</v>
      </c>
      <c r="C251" s="73" t="s">
        <v>1027</v>
      </c>
      <c r="E251"/>
      <c r="F251"/>
      <c r="G251" s="76">
        <v>193119</v>
      </c>
      <c r="H251" s="276" t="s">
        <v>1130</v>
      </c>
      <c r="I251" s="27" t="s">
        <v>1437</v>
      </c>
      <c r="J251" t="s">
        <v>1495</v>
      </c>
      <c r="K251" s="262">
        <v>9</v>
      </c>
      <c r="L251">
        <v>9</v>
      </c>
      <c r="M251">
        <v>0</v>
      </c>
      <c r="N251">
        <v>0</v>
      </c>
      <c r="O251" s="229">
        <v>0</v>
      </c>
      <c r="P251" s="229">
        <v>0</v>
      </c>
      <c r="Q251" s="229">
        <v>0</v>
      </c>
      <c r="R251">
        <v>0</v>
      </c>
      <c r="S251">
        <v>0</v>
      </c>
      <c r="T251" s="270">
        <v>12078</v>
      </c>
      <c r="U251" s="270">
        <v>0</v>
      </c>
      <c r="V251" s="268">
        <v>108702</v>
      </c>
    </row>
    <row r="252" spans="1:22">
      <c r="B252" s="73" t="s">
        <v>1496</v>
      </c>
      <c r="C252" s="73" t="s">
        <v>917</v>
      </c>
      <c r="E252"/>
      <c r="F252"/>
      <c r="G252" s="76">
        <v>194498</v>
      </c>
      <c r="H252" s="276" t="s">
        <v>1130</v>
      </c>
      <c r="I252" s="27" t="s">
        <v>1437</v>
      </c>
      <c r="J252" t="s">
        <v>1497</v>
      </c>
      <c r="K252" s="262">
        <v>2934</v>
      </c>
      <c r="L252">
        <v>2934</v>
      </c>
      <c r="M252">
        <v>0</v>
      </c>
      <c r="N252">
        <v>0</v>
      </c>
      <c r="O252" s="229">
        <v>0</v>
      </c>
      <c r="P252" s="229">
        <v>0</v>
      </c>
      <c r="Q252" s="229">
        <v>0</v>
      </c>
      <c r="R252">
        <v>0</v>
      </c>
      <c r="S252">
        <v>0</v>
      </c>
      <c r="T252" s="270">
        <v>12184</v>
      </c>
      <c r="U252" s="270">
        <v>0</v>
      </c>
      <c r="V252" s="268">
        <v>35747856</v>
      </c>
    </row>
    <row r="253" spans="1:22">
      <c r="A253" s="271"/>
      <c r="B253" s="74" t="s">
        <v>1227</v>
      </c>
      <c r="C253" s="74"/>
      <c r="D253" s="74"/>
      <c r="E253" s="295"/>
      <c r="F253" s="295"/>
      <c r="G253" s="295"/>
      <c r="H253" s="74"/>
      <c r="I253" s="293"/>
      <c r="J253" s="271"/>
      <c r="K253" s="74"/>
      <c r="L253" s="74"/>
      <c r="M253" s="74"/>
      <c r="N253" s="74"/>
      <c r="O253" s="74"/>
      <c r="P253" s="74"/>
      <c r="Q253" s="265"/>
      <c r="R253" s="74"/>
      <c r="S253" s="74"/>
      <c r="T253" s="74"/>
      <c r="U253" s="74"/>
      <c r="V253" s="279">
        <v>0</v>
      </c>
    </row>
    <row r="254" spans="1:22">
      <c r="A254" t="s">
        <v>1498</v>
      </c>
      <c r="B254" s="73" t="s">
        <v>1499</v>
      </c>
      <c r="C254" s="73" t="s">
        <v>1500</v>
      </c>
      <c r="E254" s="299"/>
      <c r="G254">
        <v>161717</v>
      </c>
      <c r="H254" s="276" t="s">
        <v>1130</v>
      </c>
      <c r="I254" s="27" t="e">
        <v>#N/A</v>
      </c>
      <c r="J254" t="e">
        <v>#N/A</v>
      </c>
      <c r="K254" s="262">
        <v>0</v>
      </c>
      <c r="L254">
        <v>0</v>
      </c>
      <c r="M254">
        <v>0</v>
      </c>
      <c r="N254">
        <v>0</v>
      </c>
      <c r="O254" s="229">
        <v>0</v>
      </c>
      <c r="P254" s="229">
        <v>0</v>
      </c>
      <c r="Q254" s="229">
        <v>0</v>
      </c>
      <c r="R254">
        <v>0</v>
      </c>
      <c r="S254">
        <v>0</v>
      </c>
      <c r="T254" s="270">
        <v>0</v>
      </c>
      <c r="U254" s="270">
        <v>0</v>
      </c>
      <c r="V254" s="268">
        <v>0</v>
      </c>
    </row>
    <row r="255" spans="1:22">
      <c r="B255" s="73" t="s">
        <v>1501</v>
      </c>
      <c r="C255" s="73" t="s">
        <v>921</v>
      </c>
      <c r="E255" s="299"/>
      <c r="F255"/>
      <c r="G255" s="76">
        <v>188481</v>
      </c>
      <c r="H255" s="276" t="s">
        <v>1130</v>
      </c>
      <c r="I255" s="27" t="s">
        <v>1437</v>
      </c>
      <c r="J255" t="s">
        <v>1502</v>
      </c>
      <c r="K255" s="262">
        <v>98</v>
      </c>
      <c r="L255">
        <v>98</v>
      </c>
      <c r="M255">
        <v>0</v>
      </c>
      <c r="N255">
        <v>0</v>
      </c>
      <c r="O255" s="229">
        <v>0</v>
      </c>
      <c r="P255" s="229">
        <v>0</v>
      </c>
      <c r="Q255" s="229">
        <v>0</v>
      </c>
      <c r="R255">
        <v>0</v>
      </c>
      <c r="S255">
        <v>0</v>
      </c>
      <c r="T255" s="270">
        <v>13093</v>
      </c>
      <c r="U255" s="270">
        <v>0</v>
      </c>
      <c r="V255" s="268">
        <v>1283114</v>
      </c>
    </row>
    <row r="256" spans="1:22">
      <c r="B256" s="73" t="s">
        <v>1501</v>
      </c>
      <c r="C256" s="73" t="s">
        <v>921</v>
      </c>
      <c r="E256" s="299"/>
      <c r="G256">
        <v>188709</v>
      </c>
      <c r="H256" s="276" t="s">
        <v>1130</v>
      </c>
      <c r="I256" s="27" t="e">
        <v>#N/A</v>
      </c>
      <c r="J256" t="e">
        <v>#N/A</v>
      </c>
      <c r="K256" s="262">
        <v>0</v>
      </c>
      <c r="L256">
        <v>0</v>
      </c>
      <c r="M256">
        <v>0</v>
      </c>
      <c r="N256">
        <v>0</v>
      </c>
      <c r="O256" s="229">
        <v>0</v>
      </c>
      <c r="P256" s="229">
        <v>0</v>
      </c>
      <c r="Q256" s="229">
        <v>0</v>
      </c>
      <c r="R256">
        <v>0</v>
      </c>
      <c r="S256">
        <v>0</v>
      </c>
      <c r="T256" s="270">
        <v>0</v>
      </c>
      <c r="U256" s="270">
        <v>0</v>
      </c>
      <c r="V256" s="268">
        <v>0</v>
      </c>
    </row>
    <row r="257" spans="1:22">
      <c r="B257" s="73" t="s">
        <v>1501</v>
      </c>
      <c r="C257" s="73" t="s">
        <v>554</v>
      </c>
      <c r="E257"/>
      <c r="G257">
        <v>204259</v>
      </c>
      <c r="H257" s="276" t="s">
        <v>1130</v>
      </c>
      <c r="I257" s="27" t="s">
        <v>1437</v>
      </c>
      <c r="J257" t="s">
        <v>1503</v>
      </c>
      <c r="K257" s="262">
        <v>11251</v>
      </c>
      <c r="L257">
        <v>2751</v>
      </c>
      <c r="M257">
        <v>0</v>
      </c>
      <c r="N257">
        <v>8500</v>
      </c>
      <c r="O257" s="229">
        <v>0</v>
      </c>
      <c r="P257" s="229">
        <v>0</v>
      </c>
      <c r="Q257" s="229">
        <v>0</v>
      </c>
      <c r="R257">
        <v>0</v>
      </c>
      <c r="S257">
        <v>8500</v>
      </c>
      <c r="T257" s="270">
        <v>12473</v>
      </c>
      <c r="U257" s="270">
        <v>0</v>
      </c>
      <c r="V257" s="268">
        <v>57696723</v>
      </c>
    </row>
    <row r="258" spans="1:22">
      <c r="B258" s="73" t="s">
        <v>1504</v>
      </c>
      <c r="C258" s="73" t="s">
        <v>1505</v>
      </c>
      <c r="E258"/>
      <c r="F258"/>
      <c r="G258" s="76">
        <v>163820</v>
      </c>
      <c r="H258" s="276" t="s">
        <v>1130</v>
      </c>
      <c r="I258" s="27" t="e">
        <v>#N/A</v>
      </c>
      <c r="J258" t="e">
        <v>#N/A</v>
      </c>
      <c r="K258" s="262">
        <v>0</v>
      </c>
      <c r="L258">
        <v>0</v>
      </c>
      <c r="M258">
        <v>0</v>
      </c>
      <c r="N258">
        <v>0</v>
      </c>
      <c r="O258" s="229">
        <v>0</v>
      </c>
      <c r="P258" s="229">
        <v>0</v>
      </c>
      <c r="Q258" s="229">
        <v>0</v>
      </c>
      <c r="R258">
        <v>0</v>
      </c>
      <c r="S258">
        <v>0</v>
      </c>
      <c r="T258" s="270">
        <v>0</v>
      </c>
      <c r="U258" s="270">
        <v>0</v>
      </c>
      <c r="V258" s="268">
        <v>0</v>
      </c>
    </row>
    <row r="259" spans="1:22">
      <c r="B259" s="73" t="s">
        <v>1506</v>
      </c>
      <c r="C259" s="73" t="s">
        <v>556</v>
      </c>
      <c r="E259"/>
      <c r="F259" s="288"/>
      <c r="G259">
        <v>181921</v>
      </c>
      <c r="H259" s="276" t="s">
        <v>1130</v>
      </c>
      <c r="I259" s="27" t="s">
        <v>1437</v>
      </c>
      <c r="J259" t="s">
        <v>1507</v>
      </c>
      <c r="K259" s="262">
        <v>7173</v>
      </c>
      <c r="L259">
        <v>494</v>
      </c>
      <c r="M259">
        <v>0</v>
      </c>
      <c r="N259">
        <v>6679</v>
      </c>
      <c r="O259" s="229">
        <v>0</v>
      </c>
      <c r="P259" s="229">
        <v>0</v>
      </c>
      <c r="Q259" s="229">
        <v>0</v>
      </c>
      <c r="R259">
        <v>0</v>
      </c>
      <c r="S259">
        <v>6679</v>
      </c>
      <c r="T259" s="270">
        <v>8341</v>
      </c>
      <c r="U259" s="270">
        <v>0</v>
      </c>
      <c r="V259" s="268">
        <v>7419880</v>
      </c>
    </row>
    <row r="260" spans="1:22">
      <c r="B260" s="73" t="s">
        <v>1508</v>
      </c>
      <c r="E260" s="299"/>
      <c r="G260">
        <v>187857</v>
      </c>
      <c r="H260" s="276" t="s">
        <v>1130</v>
      </c>
      <c r="I260" s="27" t="s">
        <v>1255</v>
      </c>
      <c r="J260" t="s">
        <v>1509</v>
      </c>
      <c r="K260" s="262">
        <v>7225</v>
      </c>
      <c r="L260">
        <v>7225</v>
      </c>
      <c r="M260">
        <v>0</v>
      </c>
      <c r="N260">
        <v>0</v>
      </c>
      <c r="O260" s="229">
        <v>0</v>
      </c>
      <c r="P260" s="229">
        <v>0</v>
      </c>
      <c r="Q260" s="229">
        <v>0</v>
      </c>
      <c r="R260">
        <v>0</v>
      </c>
      <c r="S260">
        <v>0</v>
      </c>
      <c r="T260" s="270">
        <v>791</v>
      </c>
      <c r="U260" s="270">
        <v>0</v>
      </c>
      <c r="V260" s="268">
        <v>5714975</v>
      </c>
    </row>
    <row r="261" spans="1:22">
      <c r="B261" s="73" t="s">
        <v>1227</v>
      </c>
      <c r="E261" s="299"/>
      <c r="F261"/>
      <c r="H261" s="276"/>
      <c r="O261" s="229"/>
      <c r="P261" s="229"/>
      <c r="Q261" s="229"/>
      <c r="T261" s="270"/>
      <c r="U261" s="270"/>
      <c r="V261" s="268"/>
    </row>
    <row r="262" spans="1:22">
      <c r="A262" t="s">
        <v>1510</v>
      </c>
      <c r="B262" s="73" t="s">
        <v>1511</v>
      </c>
      <c r="C262" s="73" t="s">
        <v>1512</v>
      </c>
      <c r="E262" s="299"/>
      <c r="G262">
        <v>192450</v>
      </c>
      <c r="H262" s="276" t="s">
        <v>1159</v>
      </c>
      <c r="I262" s="27" t="s">
        <v>1437</v>
      </c>
      <c r="J262" t="s">
        <v>1513</v>
      </c>
      <c r="K262" s="262">
        <v>12</v>
      </c>
      <c r="L262">
        <v>0</v>
      </c>
      <c r="M262">
        <v>12</v>
      </c>
      <c r="N262">
        <v>0</v>
      </c>
      <c r="O262" s="229">
        <v>0</v>
      </c>
      <c r="P262" s="229">
        <v>0</v>
      </c>
      <c r="Q262" s="229">
        <v>0</v>
      </c>
      <c r="R262">
        <v>0</v>
      </c>
      <c r="S262">
        <v>0</v>
      </c>
      <c r="T262" s="270">
        <v>0</v>
      </c>
      <c r="U262" s="270">
        <v>122219</v>
      </c>
      <c r="V262" s="268">
        <v>1466628</v>
      </c>
    </row>
    <row r="263" spans="1:22">
      <c r="D263"/>
      <c r="E263"/>
      <c r="G263">
        <v>201714</v>
      </c>
      <c r="H263" s="276" t="s">
        <v>1159</v>
      </c>
      <c r="I263" s="27" t="s">
        <v>1437</v>
      </c>
      <c r="J263" t="s">
        <v>1514</v>
      </c>
      <c r="K263" s="262">
        <v>4</v>
      </c>
      <c r="L263">
        <v>0</v>
      </c>
      <c r="M263">
        <v>4</v>
      </c>
      <c r="N263">
        <v>0</v>
      </c>
      <c r="O263" s="229">
        <v>0</v>
      </c>
      <c r="P263" s="229">
        <v>0</v>
      </c>
      <c r="Q263" s="229">
        <v>0</v>
      </c>
      <c r="R263">
        <v>0</v>
      </c>
      <c r="S263">
        <v>0</v>
      </c>
      <c r="T263" s="270">
        <v>0</v>
      </c>
      <c r="U263" s="270">
        <v>111411</v>
      </c>
      <c r="V263" s="268">
        <v>445644</v>
      </c>
    </row>
    <row r="264" spans="1:22">
      <c r="E264"/>
      <c r="F264"/>
      <c r="H264" s="276"/>
      <c r="O264" s="229"/>
      <c r="P264" s="229"/>
      <c r="Q264" s="229"/>
      <c r="T264" s="270"/>
      <c r="U264" s="270"/>
      <c r="V264" s="268"/>
    </row>
    <row r="265" spans="1:22">
      <c r="A265" t="s">
        <v>1515</v>
      </c>
      <c r="E265"/>
      <c r="F265"/>
      <c r="H265" s="276"/>
      <c r="K265" s="262">
        <v>61630</v>
      </c>
      <c r="L265">
        <v>13491</v>
      </c>
      <c r="M265">
        <v>163</v>
      </c>
      <c r="N265">
        <v>47976</v>
      </c>
      <c r="O265" s="229"/>
      <c r="P265" s="229"/>
      <c r="Q265" s="229"/>
      <c r="T265" s="270"/>
      <c r="U265" s="270"/>
      <c r="V265" s="268">
        <v>141279422</v>
      </c>
    </row>
    <row r="266" spans="1:22">
      <c r="A266" t="s">
        <v>1516</v>
      </c>
      <c r="B266" s="73" t="s">
        <v>1517</v>
      </c>
      <c r="C266" s="73" t="s">
        <v>1517</v>
      </c>
      <c r="D266" s="291"/>
      <c r="E266"/>
      <c r="F266"/>
      <c r="G266" s="76">
        <v>193209</v>
      </c>
      <c r="H266" s="276" t="s">
        <v>1130</v>
      </c>
      <c r="I266" s="27" t="e">
        <v>#N/A</v>
      </c>
      <c r="J266" t="e">
        <v>#N/A</v>
      </c>
      <c r="K266" s="262">
        <v>0</v>
      </c>
      <c r="L266">
        <v>0</v>
      </c>
      <c r="M266">
        <v>0</v>
      </c>
      <c r="N266">
        <v>0</v>
      </c>
      <c r="O266" s="229">
        <v>0</v>
      </c>
      <c r="P266" s="229">
        <v>0</v>
      </c>
      <c r="Q266" s="229">
        <v>0</v>
      </c>
      <c r="R266">
        <v>0</v>
      </c>
      <c r="S266">
        <v>0</v>
      </c>
      <c r="T266" s="270">
        <v>0</v>
      </c>
      <c r="U266" s="270">
        <v>0</v>
      </c>
      <c r="V266" s="268">
        <v>0</v>
      </c>
    </row>
    <row r="267" spans="1:22">
      <c r="B267" s="73" t="s">
        <v>1517</v>
      </c>
      <c r="C267" s="73" t="s">
        <v>1517</v>
      </c>
      <c r="E267"/>
      <c r="F267"/>
      <c r="G267" s="288">
        <v>194928</v>
      </c>
      <c r="H267" s="276" t="s">
        <v>1130</v>
      </c>
      <c r="I267" s="27" t="s">
        <v>1518</v>
      </c>
      <c r="J267" t="s">
        <v>1519</v>
      </c>
      <c r="K267" s="262">
        <v>2154</v>
      </c>
      <c r="L267">
        <v>294</v>
      </c>
      <c r="M267">
        <v>0</v>
      </c>
      <c r="N267">
        <v>1860</v>
      </c>
      <c r="O267" s="229">
        <v>0</v>
      </c>
      <c r="P267" s="229">
        <v>0</v>
      </c>
      <c r="Q267" s="229">
        <v>0</v>
      </c>
      <c r="R267">
        <v>0</v>
      </c>
      <c r="S267">
        <v>1860</v>
      </c>
      <c r="T267" s="270">
        <v>17785</v>
      </c>
      <c r="U267" s="270">
        <v>0</v>
      </c>
      <c r="V267" s="268">
        <v>5775630</v>
      </c>
    </row>
    <row r="268" spans="1:22">
      <c r="B268" s="73" t="s">
        <v>1520</v>
      </c>
      <c r="C268" s="73" t="s">
        <v>1520</v>
      </c>
      <c r="E268"/>
      <c r="F268"/>
      <c r="G268" s="288">
        <v>207899</v>
      </c>
      <c r="H268" s="276" t="s">
        <v>1130</v>
      </c>
      <c r="I268" s="27" t="s">
        <v>1518</v>
      </c>
      <c r="J268" t="s">
        <v>1521</v>
      </c>
      <c r="K268" s="262">
        <v>2955</v>
      </c>
      <c r="L268">
        <v>555</v>
      </c>
      <c r="M268">
        <v>0</v>
      </c>
      <c r="N268">
        <v>2400</v>
      </c>
      <c r="O268" s="229">
        <v>0</v>
      </c>
      <c r="P268" s="229">
        <v>0</v>
      </c>
      <c r="Q268" s="229">
        <v>0</v>
      </c>
      <c r="R268">
        <v>0</v>
      </c>
      <c r="S268">
        <v>2400</v>
      </c>
      <c r="T268" s="270">
        <v>14221</v>
      </c>
      <c r="U268" s="270">
        <v>0</v>
      </c>
      <c r="V268" s="268">
        <v>9224655</v>
      </c>
    </row>
    <row r="269" spans="1:22">
      <c r="B269" s="73" t="s">
        <v>1520</v>
      </c>
      <c r="C269" s="73" t="s">
        <v>1520</v>
      </c>
      <c r="D269"/>
      <c r="E269"/>
      <c r="G269">
        <v>193208</v>
      </c>
      <c r="H269" s="276" t="s">
        <v>1130</v>
      </c>
      <c r="I269" s="27" t="e">
        <v>#N/A</v>
      </c>
      <c r="J269" t="e">
        <v>#N/A</v>
      </c>
      <c r="K269" s="262">
        <v>0</v>
      </c>
      <c r="L269">
        <v>0</v>
      </c>
      <c r="M269">
        <v>0</v>
      </c>
      <c r="N269">
        <v>0</v>
      </c>
      <c r="O269" s="229">
        <v>0</v>
      </c>
      <c r="P269" s="229">
        <v>0</v>
      </c>
      <c r="Q269" s="229">
        <v>0</v>
      </c>
      <c r="R269">
        <v>0</v>
      </c>
      <c r="S269">
        <v>0</v>
      </c>
      <c r="T269" s="270">
        <v>0</v>
      </c>
      <c r="U269" s="270">
        <v>0</v>
      </c>
      <c r="V269" s="268">
        <v>0</v>
      </c>
    </row>
    <row r="270" spans="1:22">
      <c r="B270" s="73" t="s">
        <v>1522</v>
      </c>
      <c r="C270" s="73" t="s">
        <v>1522</v>
      </c>
      <c r="D270"/>
      <c r="E270"/>
      <c r="G270">
        <v>194927</v>
      </c>
      <c r="H270" s="276" t="s">
        <v>1130</v>
      </c>
      <c r="I270" s="27" t="e">
        <v>#N/A</v>
      </c>
      <c r="J270" t="e">
        <v>#N/A</v>
      </c>
      <c r="K270" s="262">
        <v>0</v>
      </c>
      <c r="L270">
        <v>0</v>
      </c>
      <c r="M270">
        <v>0</v>
      </c>
      <c r="N270">
        <v>0</v>
      </c>
      <c r="O270" s="229">
        <v>0</v>
      </c>
      <c r="P270" s="229">
        <v>0</v>
      </c>
      <c r="Q270" s="229">
        <v>0</v>
      </c>
      <c r="R270">
        <v>0</v>
      </c>
      <c r="S270">
        <v>0</v>
      </c>
      <c r="T270" s="270">
        <v>0</v>
      </c>
      <c r="U270" s="270">
        <v>0</v>
      </c>
      <c r="V270" s="268">
        <v>0</v>
      </c>
    </row>
    <row r="271" spans="1:22">
      <c r="B271" s="73" t="s">
        <v>1522</v>
      </c>
      <c r="C271" s="73" t="s">
        <v>1522</v>
      </c>
      <c r="D271"/>
      <c r="E271"/>
      <c r="F271"/>
      <c r="G271" s="76">
        <v>201140</v>
      </c>
      <c r="H271" s="276" t="s">
        <v>1130</v>
      </c>
      <c r="I271" s="27" t="s">
        <v>1518</v>
      </c>
      <c r="J271" t="s">
        <v>1523</v>
      </c>
      <c r="K271" s="262">
        <v>1603</v>
      </c>
      <c r="L271">
        <v>503</v>
      </c>
      <c r="M271">
        <v>0</v>
      </c>
      <c r="N271">
        <v>1100</v>
      </c>
      <c r="O271" s="229">
        <v>0</v>
      </c>
      <c r="P271" s="229">
        <v>0</v>
      </c>
      <c r="Q271" s="229">
        <v>0</v>
      </c>
      <c r="R271">
        <v>0</v>
      </c>
      <c r="S271">
        <v>1100</v>
      </c>
      <c r="T271" s="270">
        <v>17152</v>
      </c>
      <c r="U271" s="270">
        <v>0</v>
      </c>
      <c r="V271" s="268">
        <v>9180756</v>
      </c>
    </row>
    <row r="272" spans="1:22">
      <c r="B272" s="73" t="s">
        <v>1524</v>
      </c>
      <c r="C272" s="73" t="s">
        <v>1524</v>
      </c>
      <c r="D272"/>
      <c r="E272"/>
      <c r="F272"/>
      <c r="G272" s="76">
        <v>210018</v>
      </c>
      <c r="H272" s="276" t="s">
        <v>1130</v>
      </c>
      <c r="I272" s="27" t="s">
        <v>1518</v>
      </c>
      <c r="J272" t="s">
        <v>1525</v>
      </c>
      <c r="K272" s="262">
        <v>7889</v>
      </c>
      <c r="L272">
        <v>849</v>
      </c>
      <c r="M272">
        <v>0</v>
      </c>
      <c r="N272">
        <v>7040</v>
      </c>
      <c r="O272" s="229">
        <v>0</v>
      </c>
      <c r="P272" s="229">
        <v>0</v>
      </c>
      <c r="Q272" s="229">
        <v>0</v>
      </c>
      <c r="R272">
        <v>0</v>
      </c>
      <c r="S272">
        <v>7040</v>
      </c>
      <c r="T272" s="270">
        <v>14826</v>
      </c>
      <c r="U272" s="270">
        <v>0</v>
      </c>
      <c r="V272" s="268">
        <v>18564234</v>
      </c>
    </row>
    <row r="273" spans="1:22">
      <c r="B273" s="73" t="s">
        <v>1526</v>
      </c>
      <c r="C273" s="73" t="s">
        <v>1526</v>
      </c>
      <c r="D273"/>
      <c r="E273"/>
      <c r="G273">
        <v>194637</v>
      </c>
      <c r="H273" s="276" t="s">
        <v>1130</v>
      </c>
      <c r="I273" s="27" t="s">
        <v>1518</v>
      </c>
      <c r="J273" t="s">
        <v>1527</v>
      </c>
      <c r="K273" s="262">
        <v>1</v>
      </c>
      <c r="L273">
        <v>1</v>
      </c>
      <c r="M273">
        <v>0</v>
      </c>
      <c r="N273">
        <v>0</v>
      </c>
      <c r="O273" s="229">
        <v>0</v>
      </c>
      <c r="P273" s="229">
        <v>0</v>
      </c>
      <c r="Q273" s="229">
        <v>0</v>
      </c>
      <c r="R273">
        <v>0</v>
      </c>
      <c r="S273">
        <v>0</v>
      </c>
      <c r="T273" s="270">
        <v>10838</v>
      </c>
      <c r="U273" s="270">
        <v>0</v>
      </c>
      <c r="V273" s="268">
        <v>10838</v>
      </c>
    </row>
    <row r="274" spans="1:22">
      <c r="B274" s="73" t="s">
        <v>1526</v>
      </c>
      <c r="C274" s="73" t="s">
        <v>1526</v>
      </c>
      <c r="D274"/>
      <c r="E274"/>
      <c r="G274">
        <v>210811</v>
      </c>
      <c r="H274" s="276" t="s">
        <v>1130</v>
      </c>
      <c r="I274" s="27" t="s">
        <v>1518</v>
      </c>
      <c r="J274" t="s">
        <v>1528</v>
      </c>
      <c r="K274" s="262">
        <v>5498</v>
      </c>
      <c r="L274">
        <v>1178</v>
      </c>
      <c r="M274">
        <v>0</v>
      </c>
      <c r="N274">
        <v>4320</v>
      </c>
      <c r="O274" s="229">
        <v>0</v>
      </c>
      <c r="P274" s="229">
        <v>0</v>
      </c>
      <c r="Q274" s="229">
        <v>0</v>
      </c>
      <c r="R274">
        <v>0</v>
      </c>
      <c r="S274">
        <v>4320</v>
      </c>
      <c r="T274" s="270">
        <v>10510</v>
      </c>
      <c r="U274" s="270">
        <v>0</v>
      </c>
      <c r="V274" s="268">
        <v>17469740</v>
      </c>
    </row>
    <row r="275" spans="1:22">
      <c r="D275"/>
      <c r="E275"/>
      <c r="F275"/>
      <c r="H275" s="276"/>
      <c r="O275" s="229"/>
      <c r="P275" s="229"/>
      <c r="Q275" s="229"/>
      <c r="T275" s="270"/>
      <c r="U275" s="270"/>
      <c r="V275" s="268"/>
    </row>
    <row r="276" spans="1:22">
      <c r="A276" t="s">
        <v>1529</v>
      </c>
      <c r="B276" s="73" t="s">
        <v>1530</v>
      </c>
      <c r="C276" s="73" t="s">
        <v>1530</v>
      </c>
      <c r="D276"/>
      <c r="E276"/>
      <c r="F276"/>
      <c r="G276" s="76">
        <v>187580</v>
      </c>
      <c r="H276" s="276" t="s">
        <v>1130</v>
      </c>
      <c r="I276" s="27" t="e">
        <v>#N/A</v>
      </c>
      <c r="J276" t="e">
        <v>#N/A</v>
      </c>
      <c r="K276" s="262">
        <v>0</v>
      </c>
      <c r="L276">
        <v>0</v>
      </c>
      <c r="M276">
        <v>0</v>
      </c>
      <c r="N276">
        <v>0</v>
      </c>
      <c r="O276" s="229">
        <v>0</v>
      </c>
      <c r="P276" s="229">
        <v>0</v>
      </c>
      <c r="Q276" s="229">
        <v>0</v>
      </c>
      <c r="R276">
        <v>0</v>
      </c>
      <c r="S276">
        <v>0</v>
      </c>
      <c r="T276" s="270">
        <v>0</v>
      </c>
      <c r="U276" s="270">
        <v>0</v>
      </c>
      <c r="V276" s="268">
        <v>0</v>
      </c>
    </row>
    <row r="277" spans="1:22">
      <c r="B277" s="19" t="s">
        <v>1531</v>
      </c>
      <c r="C277" s="167" t="s">
        <v>1531</v>
      </c>
      <c r="D277"/>
      <c r="E277"/>
      <c r="F277"/>
      <c r="G277" s="288">
        <v>181819</v>
      </c>
      <c r="H277" s="276" t="s">
        <v>1130</v>
      </c>
      <c r="I277" s="27" t="e">
        <v>#N/A</v>
      </c>
      <c r="J277" t="e">
        <v>#N/A</v>
      </c>
      <c r="K277" s="262">
        <v>0</v>
      </c>
      <c r="L277">
        <v>0</v>
      </c>
      <c r="M277">
        <v>0</v>
      </c>
      <c r="N277">
        <v>0</v>
      </c>
      <c r="O277" s="229">
        <v>0</v>
      </c>
      <c r="P277" s="229">
        <v>0</v>
      </c>
      <c r="Q277" s="229">
        <v>0</v>
      </c>
      <c r="R277">
        <v>0</v>
      </c>
      <c r="S277">
        <v>0</v>
      </c>
      <c r="T277" s="270">
        <v>0</v>
      </c>
      <c r="U277" s="270">
        <v>0</v>
      </c>
      <c r="V277" s="268">
        <v>0</v>
      </c>
    </row>
    <row r="278" spans="1:22">
      <c r="B278" s="19"/>
      <c r="C278" s="167"/>
      <c r="D278"/>
      <c r="E278"/>
      <c r="F278"/>
      <c r="G278" s="288"/>
      <c r="H278" s="276"/>
      <c r="O278" s="229"/>
      <c r="P278" s="229"/>
      <c r="Q278" s="229"/>
      <c r="T278" s="270"/>
      <c r="U278" s="270"/>
      <c r="V278" s="268"/>
    </row>
    <row r="279" spans="1:22">
      <c r="A279" t="s">
        <v>1532</v>
      </c>
      <c r="B279" s="73" t="s">
        <v>1533</v>
      </c>
      <c r="C279" s="73" t="s">
        <v>1533</v>
      </c>
      <c r="D279"/>
      <c r="E279"/>
      <c r="G279" s="76">
        <v>188951</v>
      </c>
      <c r="H279" s="276" t="s">
        <v>1130</v>
      </c>
      <c r="I279" s="27" t="s">
        <v>1518</v>
      </c>
      <c r="J279" t="s">
        <v>1534</v>
      </c>
      <c r="K279" s="262">
        <v>4</v>
      </c>
      <c r="L279">
        <v>4</v>
      </c>
      <c r="M279">
        <v>0</v>
      </c>
      <c r="N279">
        <v>0</v>
      </c>
      <c r="O279" s="229">
        <v>0</v>
      </c>
      <c r="P279" s="229">
        <v>0</v>
      </c>
      <c r="Q279" s="229">
        <v>0</v>
      </c>
      <c r="R279">
        <v>0</v>
      </c>
      <c r="S279">
        <v>0</v>
      </c>
      <c r="T279" s="270">
        <v>15716</v>
      </c>
      <c r="U279" s="270">
        <v>0</v>
      </c>
      <c r="V279" s="268">
        <v>62864</v>
      </c>
    </row>
    <row r="280" spans="1:22">
      <c r="D280"/>
      <c r="E280"/>
      <c r="F280"/>
      <c r="H280" s="276"/>
      <c r="O280" s="229"/>
      <c r="P280" s="229"/>
      <c r="Q280" s="229"/>
      <c r="T280" s="270"/>
      <c r="U280" s="270"/>
      <c r="V280" s="268"/>
    </row>
    <row r="281" spans="1:22">
      <c r="A281" t="s">
        <v>1535</v>
      </c>
      <c r="B281" s="73" t="s">
        <v>1536</v>
      </c>
      <c r="C281" s="73" t="s">
        <v>1536</v>
      </c>
      <c r="D281" t="s">
        <v>1537</v>
      </c>
      <c r="E281"/>
      <c r="F281">
        <v>171259</v>
      </c>
      <c r="H281" s="276" t="s">
        <v>1130</v>
      </c>
      <c r="I281" s="27" t="e">
        <v>#N/A</v>
      </c>
      <c r="J281" t="e">
        <v>#N/A</v>
      </c>
      <c r="K281" s="262">
        <v>0</v>
      </c>
      <c r="L281">
        <v>0</v>
      </c>
      <c r="M281">
        <v>0</v>
      </c>
      <c r="N281">
        <v>0</v>
      </c>
      <c r="O281" s="229">
        <v>0</v>
      </c>
      <c r="P281" s="229">
        <v>0</v>
      </c>
      <c r="Q281" s="229">
        <v>0</v>
      </c>
      <c r="R281">
        <v>0</v>
      </c>
      <c r="S281">
        <v>0</v>
      </c>
      <c r="T281" s="270">
        <v>0</v>
      </c>
      <c r="U281" s="270">
        <v>0</v>
      </c>
      <c r="V281" s="268">
        <v>0</v>
      </c>
    </row>
    <row r="282" spans="1:22">
      <c r="B282" s="73" t="s">
        <v>1538</v>
      </c>
      <c r="C282" s="73" t="s">
        <v>1538</v>
      </c>
      <c r="D282"/>
      <c r="E282"/>
      <c r="F282"/>
      <c r="G282" s="76">
        <v>175334</v>
      </c>
      <c r="H282" s="276" t="s">
        <v>1130</v>
      </c>
      <c r="I282" s="27" t="e">
        <v>#N/A</v>
      </c>
      <c r="J282" t="e">
        <v>#N/A</v>
      </c>
      <c r="K282" s="262">
        <v>0</v>
      </c>
      <c r="L282">
        <v>0</v>
      </c>
      <c r="M282">
        <v>0</v>
      </c>
      <c r="N282">
        <v>0</v>
      </c>
      <c r="O282" s="229">
        <v>0</v>
      </c>
      <c r="P282" s="229">
        <v>0</v>
      </c>
      <c r="Q282" s="229">
        <v>0</v>
      </c>
      <c r="R282">
        <v>0</v>
      </c>
      <c r="S282">
        <v>0</v>
      </c>
      <c r="T282" s="270">
        <v>0</v>
      </c>
      <c r="U282" s="270">
        <v>0</v>
      </c>
      <c r="V282" s="268">
        <v>0</v>
      </c>
    </row>
    <row r="283" spans="1:22">
      <c r="B283" s="73" t="s">
        <v>1538</v>
      </c>
      <c r="C283" s="73" t="s">
        <v>1538</v>
      </c>
      <c r="D283"/>
      <c r="E283"/>
      <c r="F283"/>
      <c r="G283" s="76">
        <v>165245</v>
      </c>
      <c r="H283" s="276" t="s">
        <v>1130</v>
      </c>
      <c r="I283" s="27" t="e">
        <v>#N/A</v>
      </c>
      <c r="J283" t="e">
        <v>#N/A</v>
      </c>
      <c r="K283" s="262">
        <v>0</v>
      </c>
      <c r="L283">
        <v>0</v>
      </c>
      <c r="M283">
        <v>0</v>
      </c>
      <c r="N283">
        <v>0</v>
      </c>
      <c r="O283" s="229">
        <v>0</v>
      </c>
      <c r="P283" s="229">
        <v>0</v>
      </c>
      <c r="Q283" s="229">
        <v>0</v>
      </c>
      <c r="R283">
        <v>0</v>
      </c>
      <c r="S283">
        <v>0</v>
      </c>
      <c r="T283" s="270">
        <v>0</v>
      </c>
      <c r="U283" s="270">
        <v>0</v>
      </c>
      <c r="V283" s="268">
        <v>0</v>
      </c>
    </row>
    <row r="284" spans="1:22">
      <c r="B284" s="73" t="s">
        <v>1538</v>
      </c>
      <c r="C284" s="73" t="s">
        <v>1538</v>
      </c>
      <c r="D284"/>
      <c r="E284"/>
      <c r="G284">
        <v>193207</v>
      </c>
      <c r="H284" s="276" t="s">
        <v>1130</v>
      </c>
      <c r="I284" s="27" t="e">
        <v>#N/A</v>
      </c>
      <c r="J284" t="e">
        <v>#N/A</v>
      </c>
      <c r="K284" s="262">
        <v>0</v>
      </c>
      <c r="L284">
        <v>0</v>
      </c>
      <c r="M284">
        <v>0</v>
      </c>
      <c r="N284">
        <v>0</v>
      </c>
      <c r="O284" s="229">
        <v>0</v>
      </c>
      <c r="P284" s="229">
        <v>0</v>
      </c>
      <c r="Q284" s="229">
        <v>0</v>
      </c>
      <c r="R284">
        <v>0</v>
      </c>
      <c r="S284">
        <v>0</v>
      </c>
      <c r="T284" s="270">
        <v>0</v>
      </c>
      <c r="U284" s="270">
        <v>0</v>
      </c>
      <c r="V284" s="268">
        <v>0</v>
      </c>
    </row>
    <row r="285" spans="1:22">
      <c r="D285"/>
      <c r="E285"/>
      <c r="G285"/>
      <c r="H285" s="276"/>
      <c r="O285" s="229"/>
      <c r="P285" s="229"/>
      <c r="Q285" s="229"/>
      <c r="T285" s="270"/>
      <c r="U285" s="270"/>
      <c r="V285" s="268"/>
    </row>
    <row r="286" spans="1:22">
      <c r="A286" s="271" t="s">
        <v>1539</v>
      </c>
      <c r="B286" s="271" t="s">
        <v>1540</v>
      </c>
      <c r="C286" s="271" t="s">
        <v>1540</v>
      </c>
      <c r="D286" s="292" t="s">
        <v>1537</v>
      </c>
      <c r="E286" s="281"/>
      <c r="F286" s="281">
        <v>171258</v>
      </c>
      <c r="G286" s="281"/>
      <c r="H286" s="271" t="s">
        <v>1130</v>
      </c>
      <c r="I286" s="294" t="s">
        <v>1518</v>
      </c>
      <c r="J286" s="271" t="s">
        <v>1541</v>
      </c>
      <c r="K286" s="74">
        <v>15660</v>
      </c>
      <c r="L286" s="74">
        <v>760</v>
      </c>
      <c r="M286" s="74">
        <v>0</v>
      </c>
      <c r="N286" s="74">
        <v>14900</v>
      </c>
      <c r="O286" s="74">
        <v>0</v>
      </c>
      <c r="P286" s="74">
        <v>0</v>
      </c>
      <c r="Q286" s="265">
        <v>0</v>
      </c>
      <c r="R286" s="74">
        <v>0</v>
      </c>
      <c r="S286" s="74">
        <v>14900</v>
      </c>
      <c r="T286" s="74">
        <v>7447</v>
      </c>
      <c r="U286" s="74">
        <v>0</v>
      </c>
      <c r="V286" s="279">
        <v>16983720</v>
      </c>
    </row>
    <row r="287" spans="1:22">
      <c r="B287" s="73" t="s">
        <v>1542</v>
      </c>
      <c r="C287" t="s">
        <v>1542</v>
      </c>
      <c r="D287"/>
      <c r="E287"/>
      <c r="F287"/>
      <c r="G287" s="76">
        <v>175538</v>
      </c>
      <c r="H287" s="276" t="s">
        <v>1130</v>
      </c>
      <c r="I287" s="27" t="s">
        <v>1518</v>
      </c>
      <c r="J287" t="s">
        <v>1543</v>
      </c>
      <c r="K287" s="262">
        <v>87</v>
      </c>
      <c r="L287">
        <v>87</v>
      </c>
      <c r="M287">
        <v>0</v>
      </c>
      <c r="N287">
        <v>0</v>
      </c>
      <c r="O287" s="229">
        <v>0</v>
      </c>
      <c r="P287" s="229">
        <v>0</v>
      </c>
      <c r="Q287" s="229">
        <v>0</v>
      </c>
      <c r="R287">
        <v>0</v>
      </c>
      <c r="S287">
        <v>0</v>
      </c>
      <c r="T287" s="270">
        <v>9469</v>
      </c>
      <c r="U287" s="270">
        <v>0</v>
      </c>
      <c r="V287" s="268">
        <v>823803</v>
      </c>
    </row>
    <row r="288" spans="1:22">
      <c r="B288" s="73" t="s">
        <v>1544</v>
      </c>
      <c r="C288" t="s">
        <v>1544</v>
      </c>
      <c r="D288" t="s">
        <v>1545</v>
      </c>
      <c r="E288"/>
      <c r="F288"/>
      <c r="G288" s="76">
        <v>206370</v>
      </c>
      <c r="H288" s="276" t="s">
        <v>1130</v>
      </c>
      <c r="I288" s="27" t="s">
        <v>1518</v>
      </c>
      <c r="J288" t="s">
        <v>1546</v>
      </c>
      <c r="K288" s="262">
        <v>1896</v>
      </c>
      <c r="L288">
        <v>496</v>
      </c>
      <c r="M288">
        <v>0</v>
      </c>
      <c r="N288">
        <v>1400</v>
      </c>
      <c r="O288" s="229">
        <v>0</v>
      </c>
      <c r="P288" s="229">
        <v>0</v>
      </c>
      <c r="Q288" s="229">
        <v>0</v>
      </c>
      <c r="R288">
        <v>0</v>
      </c>
      <c r="S288">
        <v>1400</v>
      </c>
      <c r="T288" s="270">
        <v>8648</v>
      </c>
      <c r="U288" s="270">
        <v>0</v>
      </c>
      <c r="V288" s="268">
        <v>4983808</v>
      </c>
    </row>
    <row r="289" spans="1:22">
      <c r="C289"/>
      <c r="D289"/>
      <c r="E289"/>
      <c r="F289"/>
      <c r="H289" s="276"/>
      <c r="O289" s="229"/>
      <c r="P289" s="229"/>
      <c r="Q289" s="229"/>
      <c r="T289" s="270"/>
      <c r="U289" s="270"/>
      <c r="V289" s="268"/>
    </row>
    <row r="290" spans="1:22">
      <c r="A290" t="s">
        <v>1547</v>
      </c>
      <c r="B290" s="73" t="s">
        <v>1548</v>
      </c>
      <c r="C290" t="s">
        <v>1548</v>
      </c>
      <c r="D290" s="77" t="s">
        <v>1537</v>
      </c>
      <c r="E290"/>
      <c r="F290">
        <v>171257</v>
      </c>
      <c r="H290" s="276" t="s">
        <v>1130</v>
      </c>
      <c r="I290" s="27" t="s">
        <v>1518</v>
      </c>
      <c r="J290" t="s">
        <v>1549</v>
      </c>
      <c r="K290" s="262">
        <v>9965</v>
      </c>
      <c r="L290">
        <v>1073</v>
      </c>
      <c r="M290">
        <v>0</v>
      </c>
      <c r="N290">
        <v>8892</v>
      </c>
      <c r="O290" s="229">
        <v>0</v>
      </c>
      <c r="P290" s="229">
        <v>0</v>
      </c>
      <c r="Q290" s="229">
        <v>0</v>
      </c>
      <c r="R290">
        <v>0</v>
      </c>
      <c r="S290">
        <v>8892</v>
      </c>
      <c r="T290" s="270">
        <v>5820</v>
      </c>
      <c r="U290" s="270">
        <v>0</v>
      </c>
      <c r="V290" s="268">
        <v>15785976</v>
      </c>
    </row>
    <row r="291" spans="1:22" ht="19.899999999999999" customHeight="1">
      <c r="B291" s="73" t="s">
        <v>1550</v>
      </c>
      <c r="C291" t="s">
        <v>1550</v>
      </c>
      <c r="E291"/>
      <c r="F291"/>
      <c r="G291" s="76">
        <v>189219</v>
      </c>
      <c r="H291" s="276" t="s">
        <v>1130</v>
      </c>
      <c r="I291" s="27" t="s">
        <v>1518</v>
      </c>
      <c r="J291" t="s">
        <v>1551</v>
      </c>
      <c r="K291" s="262">
        <v>1</v>
      </c>
      <c r="L291">
        <v>1</v>
      </c>
      <c r="M291">
        <v>0</v>
      </c>
      <c r="N291">
        <v>0</v>
      </c>
      <c r="O291" s="229">
        <v>0</v>
      </c>
      <c r="P291" s="229">
        <v>0</v>
      </c>
      <c r="Q291" s="229">
        <v>0</v>
      </c>
      <c r="R291">
        <v>0</v>
      </c>
      <c r="S291">
        <v>0</v>
      </c>
      <c r="T291" s="270">
        <v>6126</v>
      </c>
      <c r="U291" s="270">
        <v>0</v>
      </c>
      <c r="V291" s="268">
        <v>6126</v>
      </c>
    </row>
    <row r="292" spans="1:22" ht="19.899999999999999" customHeight="1">
      <c r="B292" s="73" t="s">
        <v>1550</v>
      </c>
      <c r="C292" t="s">
        <v>1550</v>
      </c>
      <c r="D292"/>
      <c r="E292"/>
      <c r="F292"/>
      <c r="G292" s="76">
        <v>209209</v>
      </c>
      <c r="H292" s="276" t="s">
        <v>1130</v>
      </c>
      <c r="I292" s="27" t="s">
        <v>1518</v>
      </c>
      <c r="J292" t="s">
        <v>1552</v>
      </c>
      <c r="K292" s="262">
        <v>2000</v>
      </c>
      <c r="L292">
        <v>0</v>
      </c>
      <c r="M292">
        <v>0</v>
      </c>
      <c r="N292">
        <v>2000</v>
      </c>
      <c r="O292" s="229">
        <v>0</v>
      </c>
      <c r="P292" s="229">
        <v>0</v>
      </c>
      <c r="Q292" s="229">
        <v>0</v>
      </c>
      <c r="R292">
        <v>0</v>
      </c>
      <c r="S292">
        <v>2000</v>
      </c>
      <c r="T292" s="270">
        <v>5964</v>
      </c>
      <c r="U292" s="270">
        <v>0</v>
      </c>
      <c r="V292" s="268">
        <v>0</v>
      </c>
    </row>
    <row r="293" spans="1:22" ht="19.899999999999999" customHeight="1">
      <c r="B293" s="288"/>
      <c r="C293"/>
      <c r="E293"/>
      <c r="F293"/>
      <c r="G293" s="288"/>
      <c r="H293" s="276"/>
      <c r="O293" s="229"/>
      <c r="P293" s="229"/>
      <c r="Q293" s="229"/>
      <c r="T293" s="270"/>
      <c r="U293" s="270"/>
      <c r="V293" s="268"/>
    </row>
    <row r="294" spans="1:22" ht="19.899999999999999" customHeight="1">
      <c r="A294" t="s">
        <v>1553</v>
      </c>
      <c r="B294" s="288" t="s">
        <v>1554</v>
      </c>
      <c r="C294" t="s">
        <v>1554</v>
      </c>
      <c r="E294"/>
      <c r="F294">
        <v>171256</v>
      </c>
      <c r="G294" s="288"/>
      <c r="H294" s="276" t="s">
        <v>1130</v>
      </c>
      <c r="I294" s="27" t="s">
        <v>1518</v>
      </c>
      <c r="J294" t="s">
        <v>1555</v>
      </c>
      <c r="K294" s="262">
        <v>1339</v>
      </c>
      <c r="L294">
        <v>639</v>
      </c>
      <c r="M294">
        <v>0</v>
      </c>
      <c r="N294">
        <v>700</v>
      </c>
      <c r="O294" s="229">
        <v>0</v>
      </c>
      <c r="P294" s="229">
        <v>0</v>
      </c>
      <c r="Q294" s="229">
        <v>0</v>
      </c>
      <c r="R294">
        <v>0</v>
      </c>
      <c r="S294">
        <v>700</v>
      </c>
      <c r="T294" s="270">
        <v>5331</v>
      </c>
      <c r="U294" s="270">
        <v>0</v>
      </c>
      <c r="V294" s="268">
        <v>3853809</v>
      </c>
    </row>
    <row r="295" spans="1:22" ht="19.899999999999999" customHeight="1">
      <c r="B295" s="288"/>
      <c r="C295"/>
      <c r="E295"/>
      <c r="F295"/>
      <c r="G295" s="288"/>
      <c r="H295" s="276"/>
      <c r="O295" s="229"/>
      <c r="P295" s="229"/>
      <c r="Q295" s="229"/>
      <c r="T295" s="270"/>
      <c r="U295" s="270"/>
      <c r="V295" s="268"/>
    </row>
    <row r="296" spans="1:22" ht="19.899999999999999" customHeight="1">
      <c r="A296" t="s">
        <v>1556</v>
      </c>
      <c r="B296" s="288" t="s">
        <v>1557</v>
      </c>
      <c r="C296" t="s">
        <v>1557</v>
      </c>
      <c r="D296" s="77" t="s">
        <v>1537</v>
      </c>
      <c r="E296"/>
      <c r="F296">
        <v>173220</v>
      </c>
      <c r="G296" s="288"/>
      <c r="H296" s="276" t="s">
        <v>1130</v>
      </c>
      <c r="I296" s="27" t="s">
        <v>1518</v>
      </c>
      <c r="J296" t="s">
        <v>1558</v>
      </c>
      <c r="K296" s="262">
        <v>2493</v>
      </c>
      <c r="L296">
        <v>1289</v>
      </c>
      <c r="M296">
        <v>0</v>
      </c>
      <c r="N296">
        <v>1204</v>
      </c>
      <c r="O296" s="229">
        <v>0</v>
      </c>
      <c r="P296" s="229">
        <v>0</v>
      </c>
      <c r="Q296" s="229">
        <v>0</v>
      </c>
      <c r="R296">
        <v>0</v>
      </c>
      <c r="S296">
        <v>1204</v>
      </c>
      <c r="T296" s="270">
        <v>4387</v>
      </c>
      <c r="U296" s="270">
        <v>0</v>
      </c>
      <c r="V296" s="268">
        <v>7206799</v>
      </c>
    </row>
    <row r="297" spans="1:22" ht="19.899999999999999" customHeight="1">
      <c r="B297" s="288"/>
      <c r="C297"/>
      <c r="E297"/>
      <c r="F297"/>
      <c r="G297" s="288"/>
      <c r="H297" s="276"/>
      <c r="O297" s="229"/>
      <c r="P297" s="229"/>
      <c r="Q297" s="229"/>
      <c r="T297" s="270"/>
      <c r="U297" s="270"/>
      <c r="V297" s="268"/>
    </row>
    <row r="298" spans="1:22" ht="19.899999999999999" customHeight="1">
      <c r="A298" t="s">
        <v>1559</v>
      </c>
      <c r="B298" s="288" t="s">
        <v>1560</v>
      </c>
      <c r="C298" t="s">
        <v>1560</v>
      </c>
      <c r="E298"/>
      <c r="F298">
        <v>171587</v>
      </c>
      <c r="G298" s="288"/>
      <c r="H298" s="276" t="s">
        <v>1130</v>
      </c>
      <c r="I298" s="27" t="s">
        <v>1518</v>
      </c>
      <c r="J298" t="s">
        <v>1561</v>
      </c>
      <c r="K298" s="262">
        <v>3556</v>
      </c>
      <c r="L298">
        <v>1396</v>
      </c>
      <c r="M298">
        <v>0</v>
      </c>
      <c r="N298">
        <v>2160</v>
      </c>
      <c r="O298" s="229">
        <v>0</v>
      </c>
      <c r="P298" s="229">
        <v>0</v>
      </c>
      <c r="Q298" s="229">
        <v>0</v>
      </c>
      <c r="R298">
        <v>0</v>
      </c>
      <c r="S298">
        <v>2160</v>
      </c>
      <c r="T298" s="270">
        <v>4207</v>
      </c>
      <c r="U298" s="270">
        <v>0</v>
      </c>
      <c r="V298" s="268">
        <v>8888332</v>
      </c>
    </row>
    <row r="299" spans="1:22" ht="19.899999999999999" customHeight="1">
      <c r="B299" s="288"/>
      <c r="C299"/>
      <c r="E299"/>
      <c r="F299"/>
      <c r="G299" s="288"/>
      <c r="H299" s="276"/>
      <c r="O299" s="229"/>
      <c r="P299" s="229"/>
      <c r="Q299" s="229"/>
      <c r="T299" s="270"/>
      <c r="U299" s="270"/>
      <c r="V299" s="268"/>
    </row>
    <row r="300" spans="1:22" ht="19.899999999999999" customHeight="1">
      <c r="A300" t="s">
        <v>1562</v>
      </c>
      <c r="B300" s="288" t="s">
        <v>1563</v>
      </c>
      <c r="C300" t="s">
        <v>1563</v>
      </c>
      <c r="D300" s="77" t="s">
        <v>1564</v>
      </c>
      <c r="E300"/>
      <c r="F300"/>
      <c r="G300" s="288">
        <v>197928</v>
      </c>
      <c r="H300" s="276"/>
      <c r="I300" s="27" t="e">
        <v>#N/A</v>
      </c>
      <c r="J300" t="e">
        <v>#N/A</v>
      </c>
      <c r="K300" s="262">
        <v>0</v>
      </c>
      <c r="L300">
        <v>0</v>
      </c>
      <c r="M300">
        <v>0</v>
      </c>
      <c r="N300">
        <v>0</v>
      </c>
      <c r="O300" s="229">
        <v>0</v>
      </c>
      <c r="P300" s="229">
        <v>0</v>
      </c>
      <c r="Q300" s="229">
        <v>0</v>
      </c>
      <c r="R300">
        <v>0</v>
      </c>
      <c r="S300">
        <v>0</v>
      </c>
      <c r="T300" s="270">
        <v>0</v>
      </c>
      <c r="U300" s="270">
        <v>0</v>
      </c>
      <c r="V300" s="268">
        <v>0</v>
      </c>
    </row>
    <row r="301" spans="1:22">
      <c r="B301" s="288" t="s">
        <v>1563</v>
      </c>
      <c r="C301" t="s">
        <v>1563</v>
      </c>
      <c r="D301" s="77" t="s">
        <v>1565</v>
      </c>
      <c r="E301"/>
      <c r="F301"/>
      <c r="G301" s="288">
        <v>206117</v>
      </c>
      <c r="H301" s="276"/>
      <c r="I301" s="27" t="s">
        <v>1518</v>
      </c>
      <c r="J301" t="s">
        <v>1566</v>
      </c>
      <c r="K301" s="262">
        <v>173</v>
      </c>
      <c r="L301">
        <v>173</v>
      </c>
      <c r="M301">
        <v>0</v>
      </c>
      <c r="N301">
        <v>0</v>
      </c>
      <c r="O301" s="229">
        <v>0</v>
      </c>
      <c r="P301" s="229">
        <v>0</v>
      </c>
      <c r="Q301" s="229">
        <v>0</v>
      </c>
      <c r="R301">
        <v>0</v>
      </c>
      <c r="S301">
        <v>0</v>
      </c>
      <c r="T301" s="270">
        <v>35438</v>
      </c>
      <c r="U301" s="270">
        <v>0</v>
      </c>
      <c r="V301" s="268">
        <v>6130774</v>
      </c>
    </row>
    <row r="302" spans="1:22">
      <c r="B302" s="288" t="s">
        <v>1533</v>
      </c>
      <c r="C302" t="s">
        <v>1533</v>
      </c>
      <c r="D302" s="77" t="s">
        <v>1564</v>
      </c>
      <c r="E302"/>
      <c r="F302"/>
      <c r="G302" s="288">
        <v>197927</v>
      </c>
      <c r="H302" s="276"/>
      <c r="I302" s="27" t="e">
        <v>#N/A</v>
      </c>
      <c r="J302" t="e">
        <v>#N/A</v>
      </c>
      <c r="K302" s="262">
        <v>0</v>
      </c>
      <c r="L302">
        <v>0</v>
      </c>
      <c r="M302">
        <v>0</v>
      </c>
      <c r="N302">
        <v>0</v>
      </c>
      <c r="O302" s="229">
        <v>0</v>
      </c>
      <c r="P302" s="229">
        <v>0</v>
      </c>
      <c r="Q302" s="229">
        <v>0</v>
      </c>
      <c r="R302">
        <v>0</v>
      </c>
      <c r="S302">
        <v>0</v>
      </c>
      <c r="T302" s="270">
        <v>0</v>
      </c>
      <c r="U302" s="270">
        <v>0</v>
      </c>
      <c r="V302" s="268">
        <v>0</v>
      </c>
    </row>
    <row r="303" spans="1:22">
      <c r="B303" s="73" t="s">
        <v>1533</v>
      </c>
      <c r="C303" s="73" t="s">
        <v>1533</v>
      </c>
      <c r="D303" t="s">
        <v>1567</v>
      </c>
      <c r="E303"/>
      <c r="F303"/>
      <c r="G303" s="76">
        <v>203765</v>
      </c>
      <c r="H303" s="276"/>
      <c r="I303" s="27" t="s">
        <v>1518</v>
      </c>
      <c r="J303" t="s">
        <v>1568</v>
      </c>
      <c r="K303" s="262">
        <v>77</v>
      </c>
      <c r="L303">
        <v>77</v>
      </c>
      <c r="M303">
        <v>0</v>
      </c>
      <c r="N303">
        <v>0</v>
      </c>
      <c r="O303" s="229">
        <v>0</v>
      </c>
      <c r="P303" s="229">
        <v>0</v>
      </c>
      <c r="Q303" s="229">
        <v>0</v>
      </c>
      <c r="R303">
        <v>0</v>
      </c>
      <c r="S303">
        <v>0</v>
      </c>
      <c r="T303" s="270">
        <v>29594</v>
      </c>
      <c r="U303" s="270">
        <v>0</v>
      </c>
      <c r="V303" s="268">
        <v>2278738</v>
      </c>
    </row>
    <row r="304" spans="1:22">
      <c r="B304" s="73" t="s">
        <v>1569</v>
      </c>
      <c r="C304" s="73" t="s">
        <v>1569</v>
      </c>
      <c r="D304" t="s">
        <v>1570</v>
      </c>
      <c r="E304"/>
      <c r="F304"/>
      <c r="G304" s="76">
        <v>173775</v>
      </c>
      <c r="H304" s="276" t="s">
        <v>1130</v>
      </c>
      <c r="I304" s="27" t="e">
        <v>#N/A</v>
      </c>
      <c r="J304" t="e">
        <v>#N/A</v>
      </c>
      <c r="K304" s="262">
        <v>0</v>
      </c>
      <c r="L304">
        <v>0</v>
      </c>
      <c r="M304">
        <v>0</v>
      </c>
      <c r="N304">
        <v>0</v>
      </c>
      <c r="O304" s="229">
        <v>0</v>
      </c>
      <c r="P304" s="229">
        <v>0</v>
      </c>
      <c r="Q304" s="229">
        <v>0</v>
      </c>
      <c r="R304">
        <v>0</v>
      </c>
      <c r="S304">
        <v>0</v>
      </c>
      <c r="T304" s="270">
        <v>0</v>
      </c>
      <c r="U304" s="270">
        <v>0</v>
      </c>
      <c r="V304" s="268">
        <v>0</v>
      </c>
    </row>
    <row r="305" spans="1:22">
      <c r="B305" s="73" t="s">
        <v>1538</v>
      </c>
      <c r="C305" s="73" t="s">
        <v>1538</v>
      </c>
      <c r="D305" t="s">
        <v>1564</v>
      </c>
      <c r="E305"/>
      <c r="F305"/>
      <c r="G305" s="76">
        <v>168731</v>
      </c>
      <c r="H305" s="276" t="s">
        <v>1130</v>
      </c>
      <c r="I305" s="27" t="s">
        <v>1518</v>
      </c>
      <c r="J305" t="s">
        <v>1571</v>
      </c>
      <c r="K305" s="262">
        <v>17</v>
      </c>
      <c r="L305">
        <v>17</v>
      </c>
      <c r="M305">
        <v>0</v>
      </c>
      <c r="N305">
        <v>0</v>
      </c>
      <c r="O305" s="229">
        <v>0</v>
      </c>
      <c r="P305" s="229">
        <v>0</v>
      </c>
      <c r="Q305" s="229">
        <v>0</v>
      </c>
      <c r="R305">
        <v>0</v>
      </c>
      <c r="S305">
        <v>0</v>
      </c>
      <c r="T305" s="270">
        <v>15841</v>
      </c>
      <c r="U305" s="270">
        <v>0</v>
      </c>
      <c r="V305" s="268">
        <v>269297</v>
      </c>
    </row>
    <row r="306" spans="1:22">
      <c r="B306" s="73" t="s">
        <v>1572</v>
      </c>
      <c r="C306" s="73" t="s">
        <v>1572</v>
      </c>
      <c r="D306" t="s">
        <v>1564</v>
      </c>
      <c r="E306"/>
      <c r="F306"/>
      <c r="G306" s="76">
        <v>168732</v>
      </c>
      <c r="H306" s="276" t="s">
        <v>1130</v>
      </c>
      <c r="I306" s="27" t="s">
        <v>1518</v>
      </c>
      <c r="J306" t="s">
        <v>1573</v>
      </c>
      <c r="K306" s="262">
        <v>2</v>
      </c>
      <c r="L306">
        <v>2</v>
      </c>
      <c r="M306">
        <v>0</v>
      </c>
      <c r="N306">
        <v>0</v>
      </c>
      <c r="O306" s="229">
        <v>0</v>
      </c>
      <c r="P306" s="229">
        <v>0</v>
      </c>
      <c r="Q306" s="229">
        <v>0</v>
      </c>
      <c r="R306">
        <v>0</v>
      </c>
      <c r="S306">
        <v>0</v>
      </c>
      <c r="T306" s="270">
        <v>22260</v>
      </c>
      <c r="U306" s="270">
        <v>0</v>
      </c>
      <c r="V306" s="268">
        <v>44520</v>
      </c>
    </row>
    <row r="307" spans="1:22">
      <c r="B307" s="73" t="s">
        <v>1574</v>
      </c>
      <c r="C307" s="73" t="s">
        <v>1574</v>
      </c>
      <c r="D307" t="s">
        <v>1575</v>
      </c>
      <c r="E307"/>
      <c r="F307"/>
      <c r="G307" s="76">
        <v>175333</v>
      </c>
      <c r="H307" s="276" t="s">
        <v>1154</v>
      </c>
      <c r="I307" s="27" t="s">
        <v>1518</v>
      </c>
      <c r="J307" t="s">
        <v>1576</v>
      </c>
      <c r="K307" s="262">
        <v>691</v>
      </c>
      <c r="L307">
        <v>528</v>
      </c>
      <c r="M307">
        <v>163</v>
      </c>
      <c r="N307">
        <v>0</v>
      </c>
      <c r="O307" s="229">
        <v>0</v>
      </c>
      <c r="P307" s="229">
        <v>0</v>
      </c>
      <c r="Q307" s="229">
        <v>0</v>
      </c>
      <c r="R307">
        <v>0</v>
      </c>
      <c r="S307">
        <v>0</v>
      </c>
      <c r="T307" s="270">
        <v>13741</v>
      </c>
      <c r="U307" s="270">
        <v>13741</v>
      </c>
      <c r="V307" s="268">
        <v>9495031</v>
      </c>
    </row>
    <row r="308" spans="1:22">
      <c r="B308" s="73" t="s">
        <v>1577</v>
      </c>
      <c r="C308" s="73" t="s">
        <v>1577</v>
      </c>
      <c r="D308" t="s">
        <v>1578</v>
      </c>
      <c r="E308"/>
      <c r="F308"/>
      <c r="G308" s="76">
        <v>164008</v>
      </c>
      <c r="H308" s="276" t="s">
        <v>1130</v>
      </c>
      <c r="I308" s="27" t="e">
        <v>#N/A</v>
      </c>
      <c r="J308" t="e">
        <v>#N/A</v>
      </c>
      <c r="K308" s="262">
        <v>0</v>
      </c>
      <c r="L308">
        <v>0</v>
      </c>
      <c r="M308">
        <v>0</v>
      </c>
      <c r="N308">
        <v>0</v>
      </c>
      <c r="O308" s="229">
        <v>0</v>
      </c>
      <c r="P308" s="229">
        <v>0</v>
      </c>
      <c r="Q308" s="229">
        <v>0</v>
      </c>
      <c r="R308">
        <v>0</v>
      </c>
      <c r="S308">
        <v>0</v>
      </c>
      <c r="T308" s="270">
        <v>0</v>
      </c>
      <c r="U308" s="270">
        <v>0</v>
      </c>
      <c r="V308" s="268">
        <v>0</v>
      </c>
    </row>
    <row r="309" spans="1:22">
      <c r="B309" s="73" t="s">
        <v>1579</v>
      </c>
      <c r="C309" t="s">
        <v>1579</v>
      </c>
      <c r="D309" s="77" t="s">
        <v>1580</v>
      </c>
      <c r="E309"/>
      <c r="F309"/>
      <c r="G309" s="76">
        <v>178383</v>
      </c>
      <c r="H309" s="276" t="s">
        <v>1130</v>
      </c>
      <c r="I309" s="27" t="s">
        <v>1581</v>
      </c>
      <c r="J309" t="s">
        <v>1582</v>
      </c>
      <c r="K309" s="262">
        <v>3569</v>
      </c>
      <c r="L309">
        <v>3569</v>
      </c>
      <c r="M309">
        <v>0</v>
      </c>
      <c r="N309">
        <v>0</v>
      </c>
      <c r="O309" s="229">
        <v>0</v>
      </c>
      <c r="P309" s="229">
        <v>0</v>
      </c>
      <c r="Q309" s="229">
        <v>0</v>
      </c>
      <c r="R309">
        <v>0</v>
      </c>
      <c r="S309">
        <v>0</v>
      </c>
      <c r="T309" s="270">
        <v>1188</v>
      </c>
      <c r="U309" s="270">
        <v>0</v>
      </c>
      <c r="V309" s="268">
        <v>4239972</v>
      </c>
    </row>
    <row r="310" spans="1:22">
      <c r="A310" t="s">
        <v>340</v>
      </c>
      <c r="C310"/>
      <c r="E310"/>
      <c r="F310"/>
      <c r="H310" s="276"/>
      <c r="K310" s="262">
        <v>45515</v>
      </c>
      <c r="L310">
        <v>6892</v>
      </c>
      <c r="M310">
        <v>467</v>
      </c>
      <c r="N310">
        <v>38156</v>
      </c>
      <c r="O310" s="229"/>
      <c r="P310" s="229"/>
      <c r="Q310" s="229"/>
      <c r="T310" s="270"/>
      <c r="U310" s="270"/>
      <c r="V310" s="268">
        <v>93923742</v>
      </c>
    </row>
    <row r="311" spans="1:22">
      <c r="B311" s="73" t="s">
        <v>1583</v>
      </c>
      <c r="C311" t="s">
        <v>563</v>
      </c>
      <c r="D311" t="s">
        <v>1584</v>
      </c>
      <c r="E311">
        <v>170075</v>
      </c>
      <c r="F311">
        <v>171263</v>
      </c>
      <c r="H311" s="276" t="s">
        <v>1130</v>
      </c>
      <c r="I311" s="27" t="e">
        <v>#N/A</v>
      </c>
      <c r="J311" t="e">
        <v>#N/A</v>
      </c>
      <c r="K311" s="262">
        <v>0</v>
      </c>
      <c r="L311">
        <v>0</v>
      </c>
      <c r="M311">
        <v>0</v>
      </c>
      <c r="N311">
        <v>0</v>
      </c>
      <c r="O311" s="229">
        <v>0</v>
      </c>
      <c r="P311" s="229">
        <v>0</v>
      </c>
      <c r="Q311" s="229">
        <v>0</v>
      </c>
      <c r="R311">
        <v>0</v>
      </c>
      <c r="S311">
        <v>0</v>
      </c>
      <c r="T311" s="270">
        <v>0</v>
      </c>
      <c r="U311" s="270">
        <v>0</v>
      </c>
      <c r="V311" s="268">
        <v>0</v>
      </c>
    </row>
    <row r="312" spans="1:22">
      <c r="B312" s="73" t="s">
        <v>1585</v>
      </c>
      <c r="C312" t="s">
        <v>563</v>
      </c>
      <c r="D312" t="s">
        <v>1586</v>
      </c>
      <c r="E312">
        <v>188970</v>
      </c>
      <c r="F312"/>
      <c r="G312" s="76">
        <v>185112</v>
      </c>
      <c r="H312" s="276" t="s">
        <v>1130</v>
      </c>
      <c r="I312" s="27" t="e">
        <v>#N/A</v>
      </c>
      <c r="J312" t="e">
        <v>#N/A</v>
      </c>
      <c r="K312" s="262">
        <v>0</v>
      </c>
      <c r="L312">
        <v>0</v>
      </c>
      <c r="M312">
        <v>0</v>
      </c>
      <c r="N312">
        <v>0</v>
      </c>
      <c r="O312" s="229">
        <v>0</v>
      </c>
      <c r="P312" s="229">
        <v>0</v>
      </c>
      <c r="Q312" s="229">
        <v>0</v>
      </c>
      <c r="R312">
        <v>0</v>
      </c>
      <c r="S312">
        <v>0</v>
      </c>
      <c r="T312" s="270">
        <v>0</v>
      </c>
      <c r="U312" s="270">
        <v>0</v>
      </c>
      <c r="V312" s="268">
        <v>0</v>
      </c>
    </row>
    <row r="313" spans="1:22">
      <c r="B313" s="73" t="s">
        <v>1585</v>
      </c>
      <c r="C313" t="s">
        <v>563</v>
      </c>
      <c r="D313" t="s">
        <v>1586</v>
      </c>
      <c r="E313">
        <v>188970</v>
      </c>
      <c r="F313">
        <v>188966</v>
      </c>
      <c r="H313" s="276" t="s">
        <v>1130</v>
      </c>
      <c r="I313" s="27" t="s">
        <v>1587</v>
      </c>
      <c r="J313" t="s">
        <v>1588</v>
      </c>
      <c r="K313" s="262">
        <v>11393</v>
      </c>
      <c r="L313">
        <v>593</v>
      </c>
      <c r="M313">
        <v>0</v>
      </c>
      <c r="N313">
        <v>10800</v>
      </c>
      <c r="O313" s="229">
        <v>0</v>
      </c>
      <c r="P313" s="229">
        <v>0</v>
      </c>
      <c r="Q313" s="229">
        <v>0</v>
      </c>
      <c r="R313">
        <v>0</v>
      </c>
      <c r="S313">
        <v>10800</v>
      </c>
      <c r="T313" s="270">
        <v>14789</v>
      </c>
      <c r="U313" s="270">
        <v>0</v>
      </c>
      <c r="V313" s="268">
        <v>15174277</v>
      </c>
    </row>
    <row r="314" spans="1:22">
      <c r="B314" s="73" t="s">
        <v>1589</v>
      </c>
      <c r="C314" t="s">
        <v>811</v>
      </c>
      <c r="D314" t="s">
        <v>1586</v>
      </c>
      <c r="E314"/>
      <c r="F314"/>
      <c r="G314" s="76">
        <v>204639</v>
      </c>
      <c r="H314" s="276" t="s">
        <v>1130</v>
      </c>
      <c r="I314" s="27" t="s">
        <v>1587</v>
      </c>
      <c r="J314" t="s">
        <v>1590</v>
      </c>
      <c r="K314" s="262">
        <v>2160</v>
      </c>
      <c r="L314">
        <v>0</v>
      </c>
      <c r="M314">
        <v>0</v>
      </c>
      <c r="N314">
        <v>2160</v>
      </c>
      <c r="O314" s="229">
        <v>0</v>
      </c>
      <c r="P314" s="229">
        <v>0</v>
      </c>
      <c r="Q314" s="229">
        <v>0</v>
      </c>
      <c r="R314">
        <v>0</v>
      </c>
      <c r="S314">
        <v>2160</v>
      </c>
      <c r="T314" s="270">
        <v>18899</v>
      </c>
      <c r="U314" s="270">
        <v>0</v>
      </c>
      <c r="V314" s="268">
        <v>0</v>
      </c>
    </row>
    <row r="315" spans="1:22">
      <c r="B315" s="73" t="s">
        <v>1591</v>
      </c>
      <c r="C315" t="s">
        <v>249</v>
      </c>
      <c r="D315" s="300" t="s">
        <v>1584</v>
      </c>
      <c r="E315"/>
      <c r="F315">
        <v>173042</v>
      </c>
      <c r="H315" s="276" t="s">
        <v>1130</v>
      </c>
      <c r="I315" s="27" t="s">
        <v>1587</v>
      </c>
      <c r="J315" t="s">
        <v>1592</v>
      </c>
      <c r="K315" s="262">
        <v>2</v>
      </c>
      <c r="L315">
        <v>2</v>
      </c>
      <c r="M315">
        <v>0</v>
      </c>
      <c r="N315">
        <v>0</v>
      </c>
      <c r="O315" s="229">
        <v>0</v>
      </c>
      <c r="P315" s="229">
        <v>0</v>
      </c>
      <c r="Q315" s="229">
        <v>0</v>
      </c>
      <c r="R315">
        <v>0</v>
      </c>
      <c r="S315">
        <v>0</v>
      </c>
      <c r="T315" s="270">
        <v>20860</v>
      </c>
      <c r="U315" s="270">
        <v>0</v>
      </c>
      <c r="V315" s="268">
        <v>41720</v>
      </c>
    </row>
    <row r="316" spans="1:22">
      <c r="B316" s="73" t="s">
        <v>1593</v>
      </c>
      <c r="C316" t="s">
        <v>249</v>
      </c>
      <c r="D316" s="300" t="s">
        <v>1586</v>
      </c>
      <c r="E316"/>
      <c r="F316"/>
      <c r="G316" s="76">
        <v>185142</v>
      </c>
      <c r="H316" s="276" t="s">
        <v>1130</v>
      </c>
      <c r="I316" s="27" t="e">
        <v>#N/A</v>
      </c>
      <c r="J316" t="e">
        <v>#N/A</v>
      </c>
      <c r="K316" s="262">
        <v>0</v>
      </c>
      <c r="L316">
        <v>0</v>
      </c>
      <c r="M316">
        <v>0</v>
      </c>
      <c r="N316">
        <v>0</v>
      </c>
      <c r="O316" s="229">
        <v>0</v>
      </c>
      <c r="P316" s="229">
        <v>0</v>
      </c>
      <c r="Q316" s="229">
        <v>0</v>
      </c>
      <c r="R316">
        <v>0</v>
      </c>
      <c r="S316">
        <v>0</v>
      </c>
      <c r="T316" s="270">
        <v>0</v>
      </c>
      <c r="U316" s="270">
        <v>0</v>
      </c>
      <c r="V316" s="268">
        <v>0</v>
      </c>
    </row>
    <row r="317" spans="1:22">
      <c r="B317" s="73" t="s">
        <v>1593</v>
      </c>
      <c r="C317" t="s">
        <v>249</v>
      </c>
      <c r="D317" s="300" t="s">
        <v>1586</v>
      </c>
      <c r="E317"/>
      <c r="F317">
        <v>188968</v>
      </c>
      <c r="H317" s="276" t="s">
        <v>1130</v>
      </c>
      <c r="I317" s="27" t="s">
        <v>1587</v>
      </c>
      <c r="J317" t="s">
        <v>1594</v>
      </c>
      <c r="K317" s="262">
        <v>45</v>
      </c>
      <c r="L317">
        <v>45</v>
      </c>
      <c r="M317">
        <v>0</v>
      </c>
      <c r="N317">
        <v>0</v>
      </c>
      <c r="O317" s="229">
        <v>0</v>
      </c>
      <c r="P317" s="229">
        <v>0</v>
      </c>
      <c r="Q317" s="229">
        <v>0</v>
      </c>
      <c r="R317">
        <v>0</v>
      </c>
      <c r="S317">
        <v>0</v>
      </c>
      <c r="T317" s="270">
        <v>22989</v>
      </c>
      <c r="U317" s="270">
        <v>0</v>
      </c>
      <c r="V317" s="268">
        <v>1034505</v>
      </c>
    </row>
    <row r="318" spans="1:22">
      <c r="B318" s="73" t="s">
        <v>478</v>
      </c>
      <c r="C318" t="s">
        <v>478</v>
      </c>
      <c r="D318" t="s">
        <v>1584</v>
      </c>
      <c r="E318">
        <v>170077</v>
      </c>
      <c r="F318">
        <v>171266</v>
      </c>
      <c r="H318" s="276" t="s">
        <v>1130</v>
      </c>
      <c r="I318" s="27" t="e">
        <v>#N/A</v>
      </c>
      <c r="J318" t="e">
        <v>#N/A</v>
      </c>
      <c r="K318" s="262">
        <v>0</v>
      </c>
      <c r="L318">
        <v>0</v>
      </c>
      <c r="M318">
        <v>0</v>
      </c>
      <c r="N318">
        <v>0</v>
      </c>
      <c r="O318" s="229">
        <v>0</v>
      </c>
      <c r="P318" s="229">
        <v>0</v>
      </c>
      <c r="Q318" s="229">
        <v>0</v>
      </c>
      <c r="R318">
        <v>0</v>
      </c>
      <c r="S318">
        <v>0</v>
      </c>
      <c r="T318" s="270">
        <v>0</v>
      </c>
      <c r="U318" s="270">
        <v>0</v>
      </c>
      <c r="V318" s="268">
        <v>0</v>
      </c>
    </row>
    <row r="319" spans="1:22">
      <c r="B319" s="73" t="s">
        <v>478</v>
      </c>
      <c r="C319" t="s">
        <v>478</v>
      </c>
      <c r="D319" t="s">
        <v>1595</v>
      </c>
      <c r="E319"/>
      <c r="F319"/>
      <c r="G319" s="76">
        <v>212985</v>
      </c>
      <c r="H319" s="276" t="s">
        <v>1130</v>
      </c>
      <c r="I319" s="27" t="e">
        <v>#N/A</v>
      </c>
      <c r="J319" t="e">
        <v>#N/A</v>
      </c>
      <c r="K319" s="262">
        <v>0</v>
      </c>
      <c r="L319">
        <v>0</v>
      </c>
      <c r="M319">
        <v>0</v>
      </c>
      <c r="N319">
        <v>0</v>
      </c>
      <c r="O319" s="229">
        <v>0</v>
      </c>
      <c r="P319" s="229">
        <v>0</v>
      </c>
      <c r="Q319" s="229">
        <v>0</v>
      </c>
      <c r="R319">
        <v>0</v>
      </c>
      <c r="S319">
        <v>0</v>
      </c>
      <c r="T319" s="270">
        <v>0</v>
      </c>
      <c r="U319" s="270">
        <v>0</v>
      </c>
      <c r="V319" s="268">
        <v>0</v>
      </c>
    </row>
    <row r="320" spans="1:22">
      <c r="B320" s="73" t="s">
        <v>1596</v>
      </c>
      <c r="C320" t="s">
        <v>478</v>
      </c>
      <c r="D320" t="s">
        <v>1586</v>
      </c>
      <c r="E320">
        <v>188971</v>
      </c>
      <c r="F320"/>
      <c r="G320" s="288">
        <v>185113</v>
      </c>
      <c r="H320" s="276" t="s">
        <v>1130</v>
      </c>
      <c r="I320" s="27" t="e">
        <v>#N/A</v>
      </c>
      <c r="J320" t="e">
        <v>#N/A</v>
      </c>
      <c r="K320" s="262">
        <v>0</v>
      </c>
      <c r="L320">
        <v>0</v>
      </c>
      <c r="M320">
        <v>0</v>
      </c>
      <c r="N320">
        <v>0</v>
      </c>
      <c r="O320" s="229">
        <v>0</v>
      </c>
      <c r="P320" s="229">
        <v>0</v>
      </c>
      <c r="Q320" s="229">
        <v>0</v>
      </c>
      <c r="R320">
        <v>0</v>
      </c>
      <c r="S320">
        <v>0</v>
      </c>
      <c r="T320" s="270">
        <v>0</v>
      </c>
      <c r="U320" s="270">
        <v>0</v>
      </c>
      <c r="V320" s="268">
        <v>0</v>
      </c>
    </row>
    <row r="321" spans="2:22">
      <c r="B321" s="73" t="s">
        <v>1596</v>
      </c>
      <c r="C321" t="s">
        <v>478</v>
      </c>
      <c r="D321" t="s">
        <v>1586</v>
      </c>
      <c r="E321">
        <v>188971</v>
      </c>
      <c r="F321">
        <v>188967</v>
      </c>
      <c r="H321" s="276" t="s">
        <v>1130</v>
      </c>
      <c r="I321" s="27" t="s">
        <v>1587</v>
      </c>
      <c r="J321" t="s">
        <v>1597</v>
      </c>
      <c r="K321" s="262">
        <v>14947</v>
      </c>
      <c r="L321">
        <v>547</v>
      </c>
      <c r="M321">
        <v>0</v>
      </c>
      <c r="N321">
        <v>14400</v>
      </c>
      <c r="O321" s="229">
        <v>0</v>
      </c>
      <c r="P321" s="229">
        <v>0</v>
      </c>
      <c r="Q321" s="229">
        <v>0</v>
      </c>
      <c r="R321">
        <v>0</v>
      </c>
      <c r="S321">
        <v>14400</v>
      </c>
      <c r="T321" s="270">
        <v>13200</v>
      </c>
      <c r="U321" s="270">
        <v>0</v>
      </c>
      <c r="V321" s="268">
        <v>15097200</v>
      </c>
    </row>
    <row r="322" spans="2:22">
      <c r="B322" s="73" t="s">
        <v>1598</v>
      </c>
      <c r="C322" t="s">
        <v>819</v>
      </c>
      <c r="D322" t="s">
        <v>1586</v>
      </c>
      <c r="E322"/>
      <c r="F322"/>
      <c r="G322" s="76">
        <v>204640</v>
      </c>
      <c r="H322" s="276" t="s">
        <v>1130</v>
      </c>
      <c r="I322" s="27" t="s">
        <v>1587</v>
      </c>
      <c r="J322" t="s">
        <v>1599</v>
      </c>
      <c r="K322" s="262">
        <v>1398</v>
      </c>
      <c r="L322">
        <v>298</v>
      </c>
      <c r="M322">
        <v>0</v>
      </c>
      <c r="N322">
        <v>1100</v>
      </c>
      <c r="O322" s="229">
        <v>0</v>
      </c>
      <c r="P322" s="229">
        <v>0</v>
      </c>
      <c r="Q322" s="229">
        <v>0</v>
      </c>
      <c r="R322">
        <v>0</v>
      </c>
      <c r="S322">
        <v>1100</v>
      </c>
      <c r="T322" s="270">
        <v>17517</v>
      </c>
      <c r="U322" s="270">
        <v>0</v>
      </c>
      <c r="V322" s="268">
        <v>5547866</v>
      </c>
    </row>
    <row r="323" spans="2:22">
      <c r="B323" s="73" t="s">
        <v>258</v>
      </c>
      <c r="C323" t="s">
        <v>258</v>
      </c>
      <c r="D323"/>
      <c r="E323"/>
      <c r="F323">
        <v>171264</v>
      </c>
      <c r="H323" s="276" t="s">
        <v>1130</v>
      </c>
      <c r="I323" s="27" t="s">
        <v>1587</v>
      </c>
      <c r="J323" t="s">
        <v>1600</v>
      </c>
      <c r="K323" s="262">
        <v>5</v>
      </c>
      <c r="L323">
        <v>5</v>
      </c>
      <c r="M323">
        <v>0</v>
      </c>
      <c r="N323">
        <v>0</v>
      </c>
      <c r="O323" s="229">
        <v>0</v>
      </c>
      <c r="P323" s="229">
        <v>0</v>
      </c>
      <c r="Q323" s="229">
        <v>0</v>
      </c>
      <c r="R323">
        <v>0</v>
      </c>
      <c r="S323">
        <v>0</v>
      </c>
      <c r="T323" s="270">
        <v>14404</v>
      </c>
      <c r="U323" s="270">
        <v>0</v>
      </c>
      <c r="V323" s="268">
        <v>72020</v>
      </c>
    </row>
    <row r="324" spans="2:22">
      <c r="B324" s="73" t="s">
        <v>1601</v>
      </c>
      <c r="C324" t="s">
        <v>1601</v>
      </c>
      <c r="D324" t="s">
        <v>1586</v>
      </c>
      <c r="E324"/>
      <c r="F324"/>
      <c r="G324" s="76">
        <v>201645</v>
      </c>
      <c r="H324" s="276" t="s">
        <v>1130</v>
      </c>
      <c r="I324" s="27" t="s">
        <v>1587</v>
      </c>
      <c r="J324" t="s">
        <v>1602</v>
      </c>
      <c r="K324" s="262">
        <v>621</v>
      </c>
      <c r="L324">
        <v>371</v>
      </c>
      <c r="M324">
        <v>0</v>
      </c>
      <c r="N324">
        <v>250</v>
      </c>
      <c r="O324" s="229">
        <v>0</v>
      </c>
      <c r="P324" s="229">
        <v>0</v>
      </c>
      <c r="Q324" s="229">
        <v>0</v>
      </c>
      <c r="R324">
        <v>0</v>
      </c>
      <c r="S324">
        <v>250</v>
      </c>
      <c r="T324" s="270">
        <v>13738</v>
      </c>
      <c r="U324" s="270">
        <v>0</v>
      </c>
      <c r="V324" s="268">
        <v>5189548</v>
      </c>
    </row>
    <row r="325" spans="2:22">
      <c r="B325" s="73" t="s">
        <v>564</v>
      </c>
      <c r="C325" s="73" t="s">
        <v>564</v>
      </c>
      <c r="D325" s="77" t="s">
        <v>1586</v>
      </c>
      <c r="E325"/>
      <c r="F325"/>
      <c r="G325" s="288">
        <v>201646</v>
      </c>
      <c r="H325" s="276" t="s">
        <v>1130</v>
      </c>
      <c r="I325" s="27" t="s">
        <v>1587</v>
      </c>
      <c r="J325" t="s">
        <v>1603</v>
      </c>
      <c r="K325" s="262">
        <v>2126</v>
      </c>
      <c r="L325">
        <v>326</v>
      </c>
      <c r="M325">
        <v>0</v>
      </c>
      <c r="N325">
        <v>1800</v>
      </c>
      <c r="O325" s="229">
        <v>0</v>
      </c>
      <c r="P325" s="229">
        <v>0</v>
      </c>
      <c r="Q325" s="229">
        <v>0</v>
      </c>
      <c r="R325">
        <v>0</v>
      </c>
      <c r="S325">
        <v>1800</v>
      </c>
      <c r="T325" s="270">
        <v>15310</v>
      </c>
      <c r="U325" s="270">
        <v>0</v>
      </c>
      <c r="V325" s="268">
        <v>5577860</v>
      </c>
    </row>
    <row r="326" spans="2:22">
      <c r="B326" s="73" t="s">
        <v>565</v>
      </c>
      <c r="C326" t="s">
        <v>565</v>
      </c>
      <c r="D326" t="s">
        <v>1586</v>
      </c>
      <c r="E326"/>
      <c r="F326"/>
      <c r="G326" s="76">
        <v>205454</v>
      </c>
      <c r="H326" s="276" t="s">
        <v>1159</v>
      </c>
      <c r="I326" s="27" t="s">
        <v>1587</v>
      </c>
      <c r="J326" t="s">
        <v>1604</v>
      </c>
      <c r="K326" s="262">
        <v>127</v>
      </c>
      <c r="L326">
        <v>0</v>
      </c>
      <c r="M326">
        <v>127</v>
      </c>
      <c r="N326">
        <v>0</v>
      </c>
      <c r="O326" s="229">
        <v>0</v>
      </c>
      <c r="P326" s="229">
        <v>0</v>
      </c>
      <c r="Q326" s="229">
        <v>0</v>
      </c>
      <c r="R326">
        <v>0</v>
      </c>
      <c r="S326">
        <v>0</v>
      </c>
      <c r="T326" s="270">
        <v>0</v>
      </c>
      <c r="U326" s="270">
        <v>11385</v>
      </c>
      <c r="V326" s="268">
        <v>1445895</v>
      </c>
    </row>
    <row r="327" spans="2:22">
      <c r="B327" s="73" t="s">
        <v>1605</v>
      </c>
      <c r="C327" t="s">
        <v>1605</v>
      </c>
      <c r="D327" t="s">
        <v>1586</v>
      </c>
      <c r="E327"/>
      <c r="F327"/>
      <c r="G327" s="76">
        <v>202635</v>
      </c>
      <c r="H327" s="276" t="s">
        <v>1130</v>
      </c>
      <c r="I327" s="27" t="s">
        <v>1587</v>
      </c>
      <c r="J327" t="s">
        <v>1606</v>
      </c>
      <c r="K327" s="262">
        <v>1</v>
      </c>
      <c r="L327">
        <v>1</v>
      </c>
      <c r="M327">
        <v>0</v>
      </c>
      <c r="N327">
        <v>0</v>
      </c>
      <c r="O327" s="229">
        <v>0</v>
      </c>
      <c r="P327" s="229">
        <v>0</v>
      </c>
      <c r="Q327" s="229">
        <v>0</v>
      </c>
      <c r="R327">
        <v>0</v>
      </c>
      <c r="S327">
        <v>0</v>
      </c>
      <c r="T327" s="270">
        <v>13505</v>
      </c>
      <c r="U327" s="270">
        <v>0</v>
      </c>
      <c r="V327" s="268">
        <v>13505</v>
      </c>
    </row>
    <row r="328" spans="2:22">
      <c r="B328" s="73" t="s">
        <v>1607</v>
      </c>
      <c r="C328" t="s">
        <v>1607</v>
      </c>
      <c r="D328" t="s">
        <v>1586</v>
      </c>
      <c r="E328"/>
      <c r="F328"/>
      <c r="G328" s="76">
        <v>202636</v>
      </c>
      <c r="H328" s="276" t="s">
        <v>1130</v>
      </c>
      <c r="I328" s="27" t="e">
        <v>#N/A</v>
      </c>
      <c r="J328" t="e">
        <v>#N/A</v>
      </c>
      <c r="K328" s="262">
        <v>0</v>
      </c>
      <c r="L328">
        <v>0</v>
      </c>
      <c r="M328">
        <v>0</v>
      </c>
      <c r="N328">
        <v>0</v>
      </c>
      <c r="O328" s="229">
        <v>0</v>
      </c>
      <c r="P328" s="229">
        <v>0</v>
      </c>
      <c r="Q328" s="229">
        <v>0</v>
      </c>
      <c r="R328">
        <v>0</v>
      </c>
      <c r="S328">
        <v>0</v>
      </c>
      <c r="T328" s="270">
        <v>0</v>
      </c>
      <c r="U328" s="270">
        <v>0</v>
      </c>
      <c r="V328" s="268">
        <v>0</v>
      </c>
    </row>
    <row r="329" spans="2:22">
      <c r="B329" s="73" t="s">
        <v>985</v>
      </c>
      <c r="C329" t="s">
        <v>985</v>
      </c>
      <c r="D329" t="s">
        <v>1608</v>
      </c>
      <c r="E329"/>
      <c r="F329"/>
      <c r="G329" s="76">
        <v>206384</v>
      </c>
      <c r="H329" s="276" t="s">
        <v>1130</v>
      </c>
      <c r="I329" s="27" t="s">
        <v>1587</v>
      </c>
      <c r="J329" t="s">
        <v>1609</v>
      </c>
      <c r="K329" s="262">
        <v>144</v>
      </c>
      <c r="L329">
        <v>24</v>
      </c>
      <c r="M329">
        <v>0</v>
      </c>
      <c r="N329">
        <v>120</v>
      </c>
      <c r="O329" s="229">
        <v>0</v>
      </c>
      <c r="P329" s="229">
        <v>0</v>
      </c>
      <c r="Q329" s="229">
        <v>0</v>
      </c>
      <c r="R329">
        <v>0</v>
      </c>
      <c r="S329">
        <v>120</v>
      </c>
      <c r="T329" s="270">
        <v>24735</v>
      </c>
      <c r="U329" s="270">
        <v>0</v>
      </c>
      <c r="V329" s="268">
        <v>596520</v>
      </c>
    </row>
    <row r="330" spans="2:22">
      <c r="B330" s="73" t="s">
        <v>263</v>
      </c>
      <c r="C330" t="s">
        <v>263</v>
      </c>
      <c r="D330"/>
      <c r="E330" t="s">
        <v>1610</v>
      </c>
      <c r="F330">
        <v>171270</v>
      </c>
      <c r="H330" s="276" t="s">
        <v>1130</v>
      </c>
      <c r="I330" s="27" t="s">
        <v>1587</v>
      </c>
      <c r="J330" t="s">
        <v>1611</v>
      </c>
      <c r="K330" s="262">
        <v>273</v>
      </c>
      <c r="L330">
        <v>273</v>
      </c>
      <c r="M330">
        <v>0</v>
      </c>
      <c r="N330">
        <v>0</v>
      </c>
      <c r="O330" s="229">
        <v>0</v>
      </c>
      <c r="P330" s="229">
        <v>0</v>
      </c>
      <c r="Q330" s="229">
        <v>0</v>
      </c>
      <c r="R330">
        <v>0</v>
      </c>
      <c r="S330">
        <v>0</v>
      </c>
      <c r="T330" s="270">
        <v>12950</v>
      </c>
      <c r="U330" s="270">
        <v>0</v>
      </c>
      <c r="V330" s="268">
        <v>3535350</v>
      </c>
    </row>
    <row r="331" spans="2:22">
      <c r="B331" s="73" t="s">
        <v>831</v>
      </c>
      <c r="C331" t="s">
        <v>831</v>
      </c>
      <c r="D331"/>
      <c r="E331"/>
      <c r="F331">
        <v>171269</v>
      </c>
      <c r="H331" s="276" t="s">
        <v>1130</v>
      </c>
      <c r="I331" s="27" t="s">
        <v>1587</v>
      </c>
      <c r="J331" t="s">
        <v>1612</v>
      </c>
      <c r="K331" s="262">
        <v>922</v>
      </c>
      <c r="L331">
        <v>82</v>
      </c>
      <c r="M331">
        <v>0</v>
      </c>
      <c r="N331">
        <v>840</v>
      </c>
      <c r="O331" s="229">
        <v>0</v>
      </c>
      <c r="P331" s="229">
        <v>0</v>
      </c>
      <c r="Q331" s="229">
        <v>0</v>
      </c>
      <c r="R331">
        <v>0</v>
      </c>
      <c r="S331">
        <v>840</v>
      </c>
      <c r="T331" s="270">
        <v>11385</v>
      </c>
      <c r="U331" s="270">
        <v>0</v>
      </c>
      <c r="V331" s="268">
        <v>1002450</v>
      </c>
    </row>
    <row r="332" spans="2:22">
      <c r="B332" s="73" t="s">
        <v>838</v>
      </c>
      <c r="C332" t="s">
        <v>838</v>
      </c>
      <c r="D332"/>
      <c r="E332"/>
      <c r="F332"/>
      <c r="G332" s="76">
        <v>180790</v>
      </c>
      <c r="H332" s="276" t="s">
        <v>1130</v>
      </c>
      <c r="I332" s="27" t="s">
        <v>1587</v>
      </c>
      <c r="J332" t="s">
        <v>1613</v>
      </c>
      <c r="K332" s="262">
        <v>18</v>
      </c>
      <c r="L332">
        <v>18</v>
      </c>
      <c r="M332">
        <v>0</v>
      </c>
      <c r="N332">
        <v>0</v>
      </c>
      <c r="O332" s="229">
        <v>0</v>
      </c>
      <c r="P332" s="229">
        <v>0</v>
      </c>
      <c r="Q332" s="229">
        <v>0</v>
      </c>
      <c r="R332">
        <v>0</v>
      </c>
      <c r="S332">
        <v>0</v>
      </c>
      <c r="T332" s="270">
        <v>17698</v>
      </c>
      <c r="U332" s="270">
        <v>0</v>
      </c>
      <c r="V332" s="268">
        <v>318564</v>
      </c>
    </row>
    <row r="333" spans="2:22">
      <c r="B333" s="73" t="s">
        <v>1614</v>
      </c>
      <c r="C333" t="s">
        <v>1614</v>
      </c>
      <c r="D333"/>
      <c r="E333"/>
      <c r="F333"/>
      <c r="G333" s="76">
        <v>191846</v>
      </c>
      <c r="H333" s="276" t="s">
        <v>1130</v>
      </c>
      <c r="I333" s="27" t="s">
        <v>1587</v>
      </c>
      <c r="J333" t="s">
        <v>1615</v>
      </c>
      <c r="K333" s="262">
        <v>32</v>
      </c>
      <c r="L333">
        <v>32</v>
      </c>
      <c r="M333">
        <v>0</v>
      </c>
      <c r="N333">
        <v>0</v>
      </c>
      <c r="O333" s="229">
        <v>0</v>
      </c>
      <c r="P333" s="229">
        <v>0</v>
      </c>
      <c r="Q333" s="229">
        <v>0</v>
      </c>
      <c r="R333">
        <v>0</v>
      </c>
      <c r="S333">
        <v>0</v>
      </c>
      <c r="T333" s="270">
        <v>19638</v>
      </c>
      <c r="U333" s="270">
        <v>0</v>
      </c>
      <c r="V333" s="268">
        <v>628416</v>
      </c>
    </row>
    <row r="334" spans="2:22">
      <c r="B334" s="73" t="s">
        <v>1616</v>
      </c>
      <c r="C334" t="s">
        <v>1616</v>
      </c>
      <c r="D334"/>
      <c r="E334"/>
      <c r="F334"/>
      <c r="G334" s="288">
        <v>206754</v>
      </c>
      <c r="H334" s="276" t="s">
        <v>1130</v>
      </c>
      <c r="I334" s="27" t="s">
        <v>1587</v>
      </c>
      <c r="J334" t="s">
        <v>1617</v>
      </c>
      <c r="K334" s="262">
        <v>868</v>
      </c>
      <c r="L334">
        <v>508</v>
      </c>
      <c r="M334">
        <v>0</v>
      </c>
      <c r="N334">
        <v>360</v>
      </c>
      <c r="O334" s="229">
        <v>0</v>
      </c>
      <c r="P334" s="229">
        <v>0</v>
      </c>
      <c r="Q334" s="229">
        <v>0</v>
      </c>
      <c r="R334">
        <v>0</v>
      </c>
      <c r="S334">
        <v>360</v>
      </c>
      <c r="T334" s="270">
        <v>20100</v>
      </c>
      <c r="U334" s="270">
        <v>0</v>
      </c>
      <c r="V334" s="268">
        <v>10393680</v>
      </c>
    </row>
    <row r="335" spans="2:22">
      <c r="B335" s="73" t="s">
        <v>268</v>
      </c>
      <c r="C335" t="s">
        <v>268</v>
      </c>
      <c r="D335"/>
      <c r="E335"/>
      <c r="F335">
        <v>171268</v>
      </c>
      <c r="H335" s="276" t="s">
        <v>1130</v>
      </c>
      <c r="I335" s="27" t="s">
        <v>1587</v>
      </c>
      <c r="J335" t="s">
        <v>1618</v>
      </c>
      <c r="K335" s="262">
        <v>462</v>
      </c>
      <c r="L335">
        <v>270</v>
      </c>
      <c r="M335">
        <v>0</v>
      </c>
      <c r="N335">
        <v>192</v>
      </c>
      <c r="O335" s="229">
        <v>0</v>
      </c>
      <c r="P335" s="229">
        <v>0</v>
      </c>
      <c r="Q335" s="229">
        <v>0</v>
      </c>
      <c r="R335">
        <v>0</v>
      </c>
      <c r="S335">
        <v>192</v>
      </c>
      <c r="T335" s="270">
        <v>5581</v>
      </c>
      <c r="U335" s="270">
        <v>0</v>
      </c>
      <c r="V335" s="268">
        <v>1558710</v>
      </c>
    </row>
    <row r="336" spans="2:22">
      <c r="B336" s="73" t="s">
        <v>270</v>
      </c>
      <c r="C336" t="s">
        <v>270</v>
      </c>
      <c r="D336"/>
      <c r="E336"/>
      <c r="F336">
        <v>171261</v>
      </c>
      <c r="H336" s="276" t="s">
        <v>1154</v>
      </c>
      <c r="I336" s="27" t="s">
        <v>1587</v>
      </c>
      <c r="J336" t="s">
        <v>1619</v>
      </c>
      <c r="K336" s="262">
        <v>411</v>
      </c>
      <c r="L336">
        <v>1</v>
      </c>
      <c r="M336">
        <v>330</v>
      </c>
      <c r="N336">
        <v>80</v>
      </c>
      <c r="O336" s="229">
        <v>0</v>
      </c>
      <c r="P336" s="229">
        <v>0</v>
      </c>
      <c r="Q336" s="229">
        <v>0</v>
      </c>
      <c r="R336">
        <v>0</v>
      </c>
      <c r="S336">
        <v>80</v>
      </c>
      <c r="T336" s="270">
        <v>4216</v>
      </c>
      <c r="U336" s="270">
        <v>4216</v>
      </c>
      <c r="V336" s="268">
        <v>1395576</v>
      </c>
    </row>
    <row r="337" spans="1:22">
      <c r="B337" s="73" t="s">
        <v>577</v>
      </c>
      <c r="C337" t="s">
        <v>577</v>
      </c>
      <c r="D337"/>
      <c r="E337"/>
      <c r="F337"/>
      <c r="G337" s="76">
        <v>183217</v>
      </c>
      <c r="H337" s="276" t="s">
        <v>1130</v>
      </c>
      <c r="I337" s="27" t="s">
        <v>1587</v>
      </c>
      <c r="J337" t="s">
        <v>1620</v>
      </c>
      <c r="K337" s="262">
        <v>2418</v>
      </c>
      <c r="L337">
        <v>1368</v>
      </c>
      <c r="M337">
        <v>0</v>
      </c>
      <c r="N337">
        <v>1050</v>
      </c>
      <c r="O337" s="229">
        <v>0</v>
      </c>
      <c r="P337" s="229">
        <v>0</v>
      </c>
      <c r="Q337" s="229">
        <v>0</v>
      </c>
      <c r="R337">
        <v>0</v>
      </c>
      <c r="S337">
        <v>1050</v>
      </c>
      <c r="T337" s="270">
        <v>4615</v>
      </c>
      <c r="U337" s="270">
        <v>0</v>
      </c>
      <c r="V337" s="268">
        <v>7749720</v>
      </c>
    </row>
    <row r="338" spans="1:22">
      <c r="B338" s="73" t="s">
        <v>573</v>
      </c>
      <c r="C338" t="s">
        <v>573</v>
      </c>
      <c r="D338"/>
      <c r="E338"/>
      <c r="F338"/>
      <c r="G338" s="76">
        <v>189151</v>
      </c>
      <c r="H338" s="276" t="s">
        <v>1130</v>
      </c>
      <c r="I338" s="27" t="e">
        <v>#N/A</v>
      </c>
      <c r="J338" t="e">
        <v>#N/A</v>
      </c>
      <c r="K338" s="262">
        <v>0</v>
      </c>
      <c r="L338">
        <v>0</v>
      </c>
      <c r="M338">
        <v>0</v>
      </c>
      <c r="N338">
        <v>0</v>
      </c>
      <c r="O338" s="229">
        <v>0</v>
      </c>
      <c r="P338" s="229">
        <v>0</v>
      </c>
      <c r="Q338" s="229">
        <v>0</v>
      </c>
      <c r="R338">
        <v>0</v>
      </c>
      <c r="S338">
        <v>0</v>
      </c>
      <c r="T338" s="270">
        <v>0</v>
      </c>
      <c r="U338" s="270">
        <v>0</v>
      </c>
      <c r="V338" s="268">
        <v>0</v>
      </c>
    </row>
    <row r="339" spans="1:22">
      <c r="B339" s="73" t="s">
        <v>573</v>
      </c>
      <c r="C339" t="s">
        <v>573</v>
      </c>
      <c r="D339"/>
      <c r="E339"/>
      <c r="F339"/>
      <c r="G339" s="76">
        <v>207900</v>
      </c>
      <c r="H339" s="276" t="s">
        <v>1130</v>
      </c>
      <c r="I339" s="27" t="s">
        <v>1587</v>
      </c>
      <c r="J339" t="s">
        <v>1621</v>
      </c>
      <c r="K339" s="262">
        <v>2937</v>
      </c>
      <c r="L339">
        <v>789</v>
      </c>
      <c r="M339">
        <v>0</v>
      </c>
      <c r="N339">
        <v>2148</v>
      </c>
      <c r="O339" s="229">
        <v>0</v>
      </c>
      <c r="P339" s="229">
        <v>0</v>
      </c>
      <c r="Q339" s="229">
        <v>0</v>
      </c>
      <c r="R339">
        <v>0</v>
      </c>
      <c r="S339">
        <v>2148</v>
      </c>
      <c r="T339" s="270">
        <v>5228</v>
      </c>
      <c r="U339" s="270">
        <v>0</v>
      </c>
      <c r="V339" s="268">
        <v>5819664</v>
      </c>
    </row>
    <row r="340" spans="1:22">
      <c r="B340" s="73" t="s">
        <v>839</v>
      </c>
      <c r="C340" t="s">
        <v>1622</v>
      </c>
      <c r="D340"/>
      <c r="E340"/>
      <c r="F340"/>
      <c r="G340" s="76">
        <v>203696</v>
      </c>
      <c r="H340" s="276" t="s">
        <v>1130</v>
      </c>
      <c r="I340" s="27" t="s">
        <v>1587</v>
      </c>
      <c r="J340" t="s">
        <v>1623</v>
      </c>
      <c r="K340" s="262">
        <v>835</v>
      </c>
      <c r="L340">
        <v>367</v>
      </c>
      <c r="M340">
        <v>0</v>
      </c>
      <c r="N340">
        <v>468</v>
      </c>
      <c r="O340" s="229">
        <v>0</v>
      </c>
      <c r="P340" s="229">
        <v>0</v>
      </c>
      <c r="Q340" s="229">
        <v>0</v>
      </c>
      <c r="R340">
        <v>0</v>
      </c>
      <c r="S340">
        <v>468</v>
      </c>
      <c r="T340" s="270">
        <v>3930</v>
      </c>
      <c r="U340" s="270">
        <v>0</v>
      </c>
      <c r="V340" s="268">
        <v>1614066</v>
      </c>
    </row>
    <row r="341" spans="1:22">
      <c r="B341" s="73" t="s">
        <v>575</v>
      </c>
      <c r="C341" t="s">
        <v>1624</v>
      </c>
      <c r="D341"/>
      <c r="E341"/>
      <c r="F341"/>
      <c r="G341" s="76">
        <v>203697</v>
      </c>
      <c r="H341" s="276" t="s">
        <v>1130</v>
      </c>
      <c r="I341" s="27" t="s">
        <v>1587</v>
      </c>
      <c r="J341" t="s">
        <v>1625</v>
      </c>
      <c r="K341" s="262">
        <v>2145</v>
      </c>
      <c r="L341">
        <v>525</v>
      </c>
      <c r="M341">
        <v>0</v>
      </c>
      <c r="N341">
        <v>1620</v>
      </c>
      <c r="O341" s="229">
        <v>0</v>
      </c>
      <c r="P341" s="229">
        <v>0</v>
      </c>
      <c r="Q341" s="229">
        <v>0</v>
      </c>
      <c r="R341">
        <v>0</v>
      </c>
      <c r="S341">
        <v>1620</v>
      </c>
      <c r="T341" s="270">
        <v>4033</v>
      </c>
      <c r="U341" s="270">
        <v>0</v>
      </c>
      <c r="V341" s="268">
        <v>2967825</v>
      </c>
    </row>
    <row r="342" spans="1:22">
      <c r="B342" s="73" t="s">
        <v>483</v>
      </c>
      <c r="C342" t="s">
        <v>483</v>
      </c>
      <c r="D342"/>
      <c r="E342"/>
      <c r="F342">
        <v>175212</v>
      </c>
      <c r="G342" s="76">
        <v>175867</v>
      </c>
      <c r="H342" s="276" t="s">
        <v>1130</v>
      </c>
      <c r="I342" s="27" t="s">
        <v>1587</v>
      </c>
      <c r="J342" t="s">
        <v>1626</v>
      </c>
      <c r="K342" s="262">
        <v>1144</v>
      </c>
      <c r="L342">
        <v>376</v>
      </c>
      <c r="M342">
        <v>0</v>
      </c>
      <c r="N342">
        <v>768</v>
      </c>
      <c r="O342" s="229">
        <v>0</v>
      </c>
      <c r="P342" s="229">
        <v>0</v>
      </c>
      <c r="Q342" s="229">
        <v>0</v>
      </c>
      <c r="R342">
        <v>0</v>
      </c>
      <c r="S342">
        <v>768</v>
      </c>
      <c r="T342" s="270">
        <v>17093</v>
      </c>
      <c r="U342" s="270">
        <v>0</v>
      </c>
      <c r="V342" s="268">
        <v>6715736</v>
      </c>
    </row>
    <row r="343" spans="1:22">
      <c r="B343" s="73" t="s">
        <v>840</v>
      </c>
      <c r="C343" t="s">
        <v>840</v>
      </c>
      <c r="D343"/>
      <c r="E343"/>
      <c r="F343"/>
      <c r="G343" s="76">
        <v>190209</v>
      </c>
      <c r="H343" s="276" t="s">
        <v>1130</v>
      </c>
      <c r="I343" s="27" t="e">
        <v>#N/A</v>
      </c>
      <c r="J343" t="e">
        <v>#N/A</v>
      </c>
      <c r="K343" s="262">
        <v>0</v>
      </c>
      <c r="L343">
        <v>0</v>
      </c>
      <c r="M343">
        <v>0</v>
      </c>
      <c r="N343">
        <v>0</v>
      </c>
      <c r="O343" s="229">
        <v>0</v>
      </c>
      <c r="P343" s="229">
        <v>0</v>
      </c>
      <c r="Q343" s="229">
        <v>0</v>
      </c>
      <c r="R343">
        <v>0</v>
      </c>
      <c r="S343">
        <v>0</v>
      </c>
      <c r="T343" s="270">
        <v>0</v>
      </c>
      <c r="U343" s="270">
        <v>0</v>
      </c>
      <c r="V343" s="268">
        <v>0</v>
      </c>
    </row>
    <row r="344" spans="1:22">
      <c r="B344" s="73" t="s">
        <v>435</v>
      </c>
      <c r="C344" t="s">
        <v>435</v>
      </c>
      <c r="D344"/>
      <c r="E344"/>
      <c r="F344"/>
      <c r="G344" s="76">
        <v>170414</v>
      </c>
      <c r="H344" s="276" t="s">
        <v>1130</v>
      </c>
      <c r="I344" s="27" t="e">
        <v>#N/A</v>
      </c>
      <c r="J344" t="e">
        <v>#N/A</v>
      </c>
      <c r="K344" s="262">
        <v>0</v>
      </c>
      <c r="L344">
        <v>0</v>
      </c>
      <c r="M344">
        <v>0</v>
      </c>
      <c r="N344">
        <v>0</v>
      </c>
      <c r="O344" s="229">
        <v>0</v>
      </c>
      <c r="P344" s="229">
        <v>0</v>
      </c>
      <c r="Q344" s="229">
        <v>0</v>
      </c>
      <c r="R344">
        <v>0</v>
      </c>
      <c r="S344">
        <v>0</v>
      </c>
      <c r="T344" s="270">
        <v>0</v>
      </c>
      <c r="U344" s="270">
        <v>0</v>
      </c>
      <c r="V344" s="268">
        <v>0</v>
      </c>
    </row>
    <row r="345" spans="1:22">
      <c r="B345" s="73" t="s">
        <v>842</v>
      </c>
      <c r="C345" t="s">
        <v>842</v>
      </c>
      <c r="D345"/>
      <c r="E345"/>
      <c r="F345"/>
      <c r="G345" s="76">
        <v>190210</v>
      </c>
      <c r="H345" s="276" t="s">
        <v>1130</v>
      </c>
      <c r="I345" s="27" t="s">
        <v>1587</v>
      </c>
      <c r="J345" t="s">
        <v>1627</v>
      </c>
      <c r="K345" s="262">
        <v>49</v>
      </c>
      <c r="L345">
        <v>49</v>
      </c>
      <c r="M345">
        <v>0</v>
      </c>
      <c r="N345">
        <v>0</v>
      </c>
      <c r="O345" s="229">
        <v>0</v>
      </c>
      <c r="P345" s="229">
        <v>0</v>
      </c>
      <c r="Q345" s="229">
        <v>0</v>
      </c>
      <c r="R345">
        <v>0</v>
      </c>
      <c r="S345">
        <v>0</v>
      </c>
      <c r="T345" s="270">
        <v>4771</v>
      </c>
      <c r="U345" s="270">
        <v>0</v>
      </c>
      <c r="V345" s="268">
        <v>233779</v>
      </c>
    </row>
    <row r="346" spans="1:22">
      <c r="B346" s="73" t="s">
        <v>841</v>
      </c>
      <c r="C346" t="s">
        <v>841</v>
      </c>
      <c r="D346"/>
      <c r="E346"/>
      <c r="F346"/>
      <c r="G346" s="76">
        <v>189510</v>
      </c>
      <c r="H346" s="276" t="s">
        <v>1130</v>
      </c>
      <c r="I346" s="27" t="e">
        <v>#N/A</v>
      </c>
      <c r="J346" t="e">
        <v>#N/A</v>
      </c>
      <c r="K346" s="262">
        <v>0</v>
      </c>
      <c r="L346">
        <v>0</v>
      </c>
      <c r="M346">
        <v>0</v>
      </c>
      <c r="N346">
        <v>0</v>
      </c>
      <c r="O346" s="229">
        <v>0</v>
      </c>
      <c r="P346" s="229">
        <v>0</v>
      </c>
      <c r="Q346" s="229">
        <v>0</v>
      </c>
      <c r="R346">
        <v>0</v>
      </c>
      <c r="S346">
        <v>0</v>
      </c>
      <c r="T346" s="270">
        <v>0</v>
      </c>
      <c r="U346" s="270">
        <v>0</v>
      </c>
      <c r="V346" s="268">
        <v>0</v>
      </c>
    </row>
    <row r="347" spans="1:22">
      <c r="B347" s="73" t="s">
        <v>284</v>
      </c>
      <c r="C347" t="s">
        <v>284</v>
      </c>
      <c r="D347"/>
      <c r="E347"/>
      <c r="F347">
        <v>171260</v>
      </c>
      <c r="H347" s="276" t="s">
        <v>1130</v>
      </c>
      <c r="I347" s="27" t="s">
        <v>1587</v>
      </c>
      <c r="J347" t="s">
        <v>1628</v>
      </c>
      <c r="K347" s="262">
        <v>22</v>
      </c>
      <c r="L347">
        <v>22</v>
      </c>
      <c r="M347">
        <v>0</v>
      </c>
      <c r="N347">
        <v>0</v>
      </c>
      <c r="O347" s="229">
        <v>0</v>
      </c>
      <c r="P347" s="229">
        <v>0</v>
      </c>
      <c r="Q347" s="229">
        <v>0</v>
      </c>
      <c r="R347">
        <v>0</v>
      </c>
      <c r="S347">
        <v>0</v>
      </c>
      <c r="T347" s="270">
        <v>4895</v>
      </c>
      <c r="U347" s="270">
        <v>0</v>
      </c>
      <c r="V347" s="268">
        <v>107690</v>
      </c>
    </row>
    <row r="348" spans="1:22">
      <c r="B348" s="73" t="s">
        <v>835</v>
      </c>
      <c r="C348" t="s">
        <v>835</v>
      </c>
      <c r="D348"/>
      <c r="E348"/>
      <c r="F348">
        <v>171267</v>
      </c>
      <c r="H348" s="276" t="s">
        <v>1159</v>
      </c>
      <c r="I348" s="27" t="s">
        <v>1587</v>
      </c>
      <c r="J348" t="s">
        <v>1629</v>
      </c>
      <c r="K348" s="262">
        <v>10</v>
      </c>
      <c r="L348">
        <v>0</v>
      </c>
      <c r="M348">
        <v>10</v>
      </c>
      <c r="N348">
        <v>0</v>
      </c>
      <c r="O348" s="229">
        <v>0</v>
      </c>
      <c r="P348" s="229">
        <v>0</v>
      </c>
      <c r="Q348" s="229">
        <v>0</v>
      </c>
      <c r="R348">
        <v>0</v>
      </c>
      <c r="S348">
        <v>0</v>
      </c>
      <c r="T348" s="270">
        <v>0</v>
      </c>
      <c r="U348" s="270">
        <v>9160</v>
      </c>
      <c r="V348" s="268">
        <v>91600</v>
      </c>
    </row>
    <row r="349" spans="1:22">
      <c r="A349" t="s">
        <v>1630</v>
      </c>
      <c r="C349"/>
      <c r="D349"/>
      <c r="E349"/>
      <c r="F349"/>
      <c r="H349" s="276"/>
      <c r="K349" s="262">
        <v>78414</v>
      </c>
      <c r="L349">
        <v>75630</v>
      </c>
      <c r="M349">
        <v>384</v>
      </c>
      <c r="N349">
        <v>2400</v>
      </c>
      <c r="O349" s="229"/>
      <c r="P349" s="229"/>
      <c r="Q349" s="229"/>
      <c r="T349" s="270"/>
      <c r="U349" s="270"/>
      <c r="V349" s="268">
        <v>29471928</v>
      </c>
    </row>
    <row r="350" spans="1:22">
      <c r="B350" s="73" t="s">
        <v>1631</v>
      </c>
      <c r="C350"/>
      <c r="D350"/>
      <c r="E350"/>
      <c r="F350"/>
      <c r="G350" s="76">
        <v>154909</v>
      </c>
      <c r="H350" s="276" t="s">
        <v>1130</v>
      </c>
      <c r="I350" s="27" t="e">
        <v>#N/A</v>
      </c>
      <c r="J350" t="e">
        <v>#N/A</v>
      </c>
      <c r="K350" s="262">
        <v>0</v>
      </c>
      <c r="L350">
        <v>0</v>
      </c>
      <c r="M350">
        <v>0</v>
      </c>
      <c r="N350">
        <v>0</v>
      </c>
      <c r="O350" s="229">
        <v>0</v>
      </c>
      <c r="P350" s="229">
        <v>0</v>
      </c>
      <c r="Q350" s="229">
        <v>0</v>
      </c>
      <c r="R350">
        <v>0</v>
      </c>
      <c r="S350">
        <v>0</v>
      </c>
      <c r="T350" s="270">
        <v>0</v>
      </c>
      <c r="U350" s="270">
        <v>0</v>
      </c>
      <c r="V350" s="268">
        <v>0</v>
      </c>
    </row>
    <row r="351" spans="1:22">
      <c r="B351" s="73" t="s">
        <v>1631</v>
      </c>
      <c r="C351"/>
      <c r="D351"/>
      <c r="E351"/>
      <c r="F351"/>
      <c r="G351" s="76">
        <v>163633</v>
      </c>
      <c r="H351" s="276" t="s">
        <v>1130</v>
      </c>
      <c r="I351" s="27" t="s">
        <v>1255</v>
      </c>
      <c r="J351" t="s">
        <v>1632</v>
      </c>
      <c r="K351" s="262">
        <v>7</v>
      </c>
      <c r="L351">
        <v>7</v>
      </c>
      <c r="M351">
        <v>0</v>
      </c>
      <c r="N351">
        <v>0</v>
      </c>
      <c r="O351" s="229">
        <v>0</v>
      </c>
      <c r="P351" s="229">
        <v>0</v>
      </c>
      <c r="Q351" s="229">
        <v>0</v>
      </c>
      <c r="R351">
        <v>0</v>
      </c>
      <c r="S351">
        <v>0</v>
      </c>
      <c r="T351" s="270">
        <v>131</v>
      </c>
      <c r="U351" s="270">
        <v>0</v>
      </c>
      <c r="V351" s="268">
        <v>917</v>
      </c>
    </row>
    <row r="352" spans="1:22">
      <c r="B352" s="73" t="s">
        <v>1631</v>
      </c>
      <c r="C352"/>
      <c r="D352"/>
      <c r="E352"/>
      <c r="F352"/>
      <c r="G352" s="76">
        <v>204854</v>
      </c>
      <c r="H352" s="276" t="s">
        <v>1130</v>
      </c>
      <c r="I352" s="27" t="s">
        <v>1255</v>
      </c>
      <c r="J352" t="s">
        <v>1633</v>
      </c>
      <c r="K352" s="262">
        <v>15372</v>
      </c>
      <c r="L352">
        <v>15372</v>
      </c>
      <c r="M352">
        <v>0</v>
      </c>
      <c r="N352">
        <v>0</v>
      </c>
      <c r="O352" s="229">
        <v>0</v>
      </c>
      <c r="P352" s="229">
        <v>0</v>
      </c>
      <c r="Q352" s="229">
        <v>0</v>
      </c>
      <c r="R352">
        <v>0</v>
      </c>
      <c r="S352">
        <v>0</v>
      </c>
      <c r="T352" s="270">
        <v>111</v>
      </c>
      <c r="U352" s="270">
        <v>0</v>
      </c>
      <c r="V352" s="268">
        <v>1706292</v>
      </c>
    </row>
    <row r="353" spans="1:22">
      <c r="B353" s="73" t="s">
        <v>1634</v>
      </c>
      <c r="C353"/>
      <c r="D353" t="s">
        <v>1635</v>
      </c>
      <c r="E353"/>
      <c r="F353"/>
      <c r="G353" s="76">
        <v>212743</v>
      </c>
      <c r="H353" s="276" t="s">
        <v>1130</v>
      </c>
      <c r="I353" s="27" t="s">
        <v>1255</v>
      </c>
      <c r="J353" t="s">
        <v>1636</v>
      </c>
      <c r="K353" s="262">
        <v>74</v>
      </c>
      <c r="L353">
        <v>74</v>
      </c>
      <c r="M353">
        <v>0</v>
      </c>
      <c r="N353">
        <v>0</v>
      </c>
      <c r="O353" s="229">
        <v>0</v>
      </c>
      <c r="P353" s="229">
        <v>0</v>
      </c>
      <c r="Q353" s="229">
        <v>0</v>
      </c>
      <c r="R353">
        <v>0</v>
      </c>
      <c r="S353">
        <v>0</v>
      </c>
      <c r="T353" s="270">
        <v>380</v>
      </c>
      <c r="U353" s="270">
        <v>0</v>
      </c>
      <c r="V353" s="268">
        <v>28120</v>
      </c>
    </row>
    <row r="354" spans="1:22">
      <c r="B354" s="73" t="s">
        <v>1637</v>
      </c>
      <c r="C354"/>
      <c r="D354" t="s">
        <v>1638</v>
      </c>
      <c r="E354"/>
      <c r="F354"/>
      <c r="G354" s="288">
        <v>213016</v>
      </c>
      <c r="H354" s="276" t="s">
        <v>1130</v>
      </c>
      <c r="I354" s="27" t="s">
        <v>1255</v>
      </c>
      <c r="J354" t="s">
        <v>1639</v>
      </c>
      <c r="K354" s="262">
        <v>150</v>
      </c>
      <c r="L354">
        <v>150</v>
      </c>
      <c r="M354">
        <v>0</v>
      </c>
      <c r="N354">
        <v>0</v>
      </c>
      <c r="O354" s="229">
        <v>0</v>
      </c>
      <c r="P354" s="229">
        <v>0</v>
      </c>
      <c r="Q354" s="229">
        <v>0</v>
      </c>
      <c r="R354">
        <v>0</v>
      </c>
      <c r="S354">
        <v>0</v>
      </c>
      <c r="T354" s="270">
        <v>260</v>
      </c>
      <c r="U354" s="270">
        <v>0</v>
      </c>
      <c r="V354" s="268">
        <v>39000</v>
      </c>
    </row>
    <row r="355" spans="1:22">
      <c r="B355" s="73" t="s">
        <v>1640</v>
      </c>
      <c r="C355"/>
      <c r="D355"/>
      <c r="E355"/>
      <c r="F355"/>
      <c r="G355" s="288">
        <v>172318</v>
      </c>
      <c r="H355" s="276" t="s">
        <v>1130</v>
      </c>
      <c r="I355" s="27" t="e">
        <v>#N/A</v>
      </c>
      <c r="J355" t="e">
        <v>#N/A</v>
      </c>
      <c r="K355" s="262">
        <v>0</v>
      </c>
      <c r="L355">
        <v>0</v>
      </c>
      <c r="M355">
        <v>0</v>
      </c>
      <c r="N355">
        <v>0</v>
      </c>
      <c r="O355" s="229">
        <v>0</v>
      </c>
      <c r="P355" s="229">
        <v>0</v>
      </c>
      <c r="Q355" s="229">
        <v>0</v>
      </c>
      <c r="R355">
        <v>0</v>
      </c>
      <c r="S355">
        <v>0</v>
      </c>
      <c r="T355" s="270">
        <v>0</v>
      </c>
      <c r="U355" s="270">
        <v>0</v>
      </c>
      <c r="V355" s="268">
        <v>0</v>
      </c>
    </row>
    <row r="356" spans="1:22">
      <c r="B356" s="73" t="s">
        <v>1640</v>
      </c>
      <c r="C356"/>
      <c r="D356" t="s">
        <v>1641</v>
      </c>
      <c r="E356"/>
      <c r="F356"/>
      <c r="G356" s="288">
        <v>210783</v>
      </c>
      <c r="H356" s="276" t="s">
        <v>1130</v>
      </c>
      <c r="I356" s="27" t="e">
        <v>#N/A</v>
      </c>
      <c r="J356" t="e">
        <v>#N/A</v>
      </c>
      <c r="K356" s="262">
        <v>0</v>
      </c>
      <c r="L356">
        <v>0</v>
      </c>
      <c r="M356">
        <v>0</v>
      </c>
      <c r="N356">
        <v>0</v>
      </c>
      <c r="O356" s="229">
        <v>0</v>
      </c>
      <c r="P356" s="229">
        <v>0</v>
      </c>
      <c r="Q356" s="229">
        <v>0</v>
      </c>
      <c r="R356">
        <v>0</v>
      </c>
      <c r="S356">
        <v>0</v>
      </c>
      <c r="T356" s="270">
        <v>0</v>
      </c>
      <c r="U356" s="270">
        <v>0</v>
      </c>
      <c r="V356" s="268">
        <v>0</v>
      </c>
    </row>
    <row r="357" spans="1:22">
      <c r="B357" s="73" t="s">
        <v>1642</v>
      </c>
      <c r="C357"/>
      <c r="D357"/>
      <c r="E357"/>
      <c r="F357"/>
      <c r="G357" s="288">
        <v>210784</v>
      </c>
      <c r="H357" s="276" t="s">
        <v>1130</v>
      </c>
      <c r="I357" s="27" t="s">
        <v>1255</v>
      </c>
      <c r="J357" t="s">
        <v>1643</v>
      </c>
      <c r="K357" s="262">
        <v>123</v>
      </c>
      <c r="L357">
        <v>123</v>
      </c>
      <c r="M357">
        <v>0</v>
      </c>
      <c r="N357">
        <v>0</v>
      </c>
      <c r="O357" s="229">
        <v>0</v>
      </c>
      <c r="P357" s="229">
        <v>0</v>
      </c>
      <c r="Q357" s="229">
        <v>0</v>
      </c>
      <c r="R357">
        <v>0</v>
      </c>
      <c r="S357">
        <v>0</v>
      </c>
      <c r="T357" s="270">
        <v>440</v>
      </c>
      <c r="U357" s="270">
        <v>0</v>
      </c>
      <c r="V357" s="268">
        <v>54120</v>
      </c>
    </row>
    <row r="358" spans="1:22">
      <c r="B358" t="s">
        <v>1644</v>
      </c>
      <c r="C358"/>
      <c r="D358" t="s">
        <v>1645</v>
      </c>
      <c r="E358"/>
      <c r="F358"/>
      <c r="G358">
        <v>175921</v>
      </c>
      <c r="H358" t="s">
        <v>1130</v>
      </c>
      <c r="I358" t="s">
        <v>1255</v>
      </c>
      <c r="J358" t="s">
        <v>1646</v>
      </c>
      <c r="K358">
        <v>49</v>
      </c>
      <c r="L358">
        <v>49</v>
      </c>
      <c r="M358">
        <v>0</v>
      </c>
      <c r="N358">
        <v>0</v>
      </c>
      <c r="O358">
        <v>0</v>
      </c>
      <c r="P358">
        <v>0</v>
      </c>
      <c r="Q358">
        <v>0</v>
      </c>
      <c r="R358">
        <v>0</v>
      </c>
      <c r="S358">
        <v>0</v>
      </c>
      <c r="T358" s="270">
        <v>380</v>
      </c>
      <c r="U358" s="270">
        <v>0</v>
      </c>
      <c r="V358">
        <v>18620</v>
      </c>
    </row>
    <row r="359" spans="1:22">
      <c r="A359" s="74"/>
      <c r="B359" s="74" t="s">
        <v>1647</v>
      </c>
      <c r="C359" s="74"/>
      <c r="D359" s="74" t="s">
        <v>1648</v>
      </c>
      <c r="E359" s="295"/>
      <c r="F359" s="295"/>
      <c r="G359" s="295">
        <v>204132</v>
      </c>
      <c r="H359" s="74" t="s">
        <v>1130</v>
      </c>
      <c r="I359" s="293" t="s">
        <v>1255</v>
      </c>
      <c r="J359" s="271" t="s">
        <v>1649</v>
      </c>
      <c r="K359" s="74">
        <v>9</v>
      </c>
      <c r="L359" s="74">
        <v>9</v>
      </c>
      <c r="M359" s="74">
        <v>0</v>
      </c>
      <c r="N359" s="74">
        <v>0</v>
      </c>
      <c r="O359" s="74">
        <v>0</v>
      </c>
      <c r="P359" s="74">
        <v>0</v>
      </c>
      <c r="Q359" s="265">
        <v>0</v>
      </c>
      <c r="R359" s="74">
        <v>0</v>
      </c>
      <c r="S359" s="74">
        <v>0</v>
      </c>
      <c r="T359" s="74">
        <v>510</v>
      </c>
      <c r="U359" s="74">
        <v>0</v>
      </c>
      <c r="V359" s="279">
        <v>4590</v>
      </c>
    </row>
    <row r="360" spans="1:22">
      <c r="B360" s="73" t="s">
        <v>1647</v>
      </c>
      <c r="C360"/>
      <c r="D360" s="77" t="s">
        <v>1650</v>
      </c>
      <c r="E360"/>
      <c r="F360"/>
      <c r="G360" s="76">
        <v>207227</v>
      </c>
      <c r="H360" s="276" t="s">
        <v>1130</v>
      </c>
      <c r="I360" s="27" t="s">
        <v>1255</v>
      </c>
      <c r="J360" t="s">
        <v>1651</v>
      </c>
      <c r="K360" s="301">
        <v>13383</v>
      </c>
      <c r="L360">
        <v>13383</v>
      </c>
      <c r="M360">
        <v>0</v>
      </c>
      <c r="N360">
        <v>0</v>
      </c>
      <c r="O360" s="229">
        <v>0</v>
      </c>
      <c r="P360" s="229">
        <v>0</v>
      </c>
      <c r="Q360" s="229">
        <v>0</v>
      </c>
      <c r="R360">
        <v>0</v>
      </c>
      <c r="S360">
        <v>0</v>
      </c>
      <c r="T360" s="270">
        <v>190</v>
      </c>
      <c r="U360" s="270">
        <v>0</v>
      </c>
      <c r="V360" s="268">
        <v>2542770</v>
      </c>
    </row>
    <row r="361" spans="1:22">
      <c r="B361" s="73" t="s">
        <v>1652</v>
      </c>
      <c r="C361"/>
      <c r="E361"/>
      <c r="F361"/>
      <c r="G361" s="76">
        <v>212352</v>
      </c>
      <c r="H361" s="276" t="s">
        <v>1130</v>
      </c>
      <c r="I361" s="27" t="s">
        <v>1255</v>
      </c>
      <c r="J361" t="s">
        <v>1653</v>
      </c>
      <c r="K361" s="262">
        <v>167</v>
      </c>
      <c r="L361">
        <v>167</v>
      </c>
      <c r="M361">
        <v>0</v>
      </c>
      <c r="N361">
        <v>0</v>
      </c>
      <c r="O361" s="229">
        <v>0</v>
      </c>
      <c r="P361" s="229">
        <v>0</v>
      </c>
      <c r="Q361" s="229">
        <v>0</v>
      </c>
      <c r="R361">
        <v>0</v>
      </c>
      <c r="S361">
        <v>0</v>
      </c>
      <c r="T361" s="270">
        <v>640</v>
      </c>
      <c r="U361" s="270">
        <v>0</v>
      </c>
      <c r="V361" s="268">
        <v>106880</v>
      </c>
    </row>
    <row r="362" spans="1:22">
      <c r="B362" s="73" t="s">
        <v>1654</v>
      </c>
      <c r="C362"/>
      <c r="E362"/>
      <c r="F362"/>
      <c r="G362" s="76">
        <v>132269</v>
      </c>
      <c r="H362" s="276" t="s">
        <v>1130</v>
      </c>
      <c r="I362" s="27" t="s">
        <v>1255</v>
      </c>
      <c r="J362" t="s">
        <v>1655</v>
      </c>
      <c r="K362" s="262">
        <v>1137</v>
      </c>
      <c r="L362">
        <v>1137</v>
      </c>
      <c r="M362">
        <v>0</v>
      </c>
      <c r="N362">
        <v>0</v>
      </c>
      <c r="O362" s="229">
        <v>0</v>
      </c>
      <c r="P362" s="229">
        <v>0</v>
      </c>
      <c r="Q362" s="229">
        <v>0</v>
      </c>
      <c r="R362">
        <v>0</v>
      </c>
      <c r="S362">
        <v>0</v>
      </c>
      <c r="T362" s="270">
        <v>88</v>
      </c>
      <c r="U362" s="270">
        <v>0</v>
      </c>
      <c r="V362" s="268">
        <v>100056</v>
      </c>
    </row>
    <row r="363" spans="1:22">
      <c r="B363" s="73" t="s">
        <v>1656</v>
      </c>
      <c r="C363"/>
      <c r="D363" s="77" t="s">
        <v>1657</v>
      </c>
      <c r="E363"/>
      <c r="F363"/>
      <c r="G363" s="76">
        <v>204127</v>
      </c>
      <c r="H363" s="276" t="s">
        <v>1130</v>
      </c>
      <c r="I363" s="27" t="e">
        <v>#N/A</v>
      </c>
      <c r="J363" t="e">
        <v>#N/A</v>
      </c>
      <c r="K363" s="262">
        <v>0</v>
      </c>
      <c r="L363">
        <v>0</v>
      </c>
      <c r="M363">
        <v>0</v>
      </c>
      <c r="N363">
        <v>0</v>
      </c>
      <c r="O363" s="229">
        <v>0</v>
      </c>
      <c r="P363" s="229">
        <v>0</v>
      </c>
      <c r="Q363" s="229">
        <v>0</v>
      </c>
      <c r="R363">
        <v>0</v>
      </c>
      <c r="S363">
        <v>0</v>
      </c>
      <c r="T363" s="270">
        <v>0</v>
      </c>
      <c r="U363" s="270">
        <v>0</v>
      </c>
      <c r="V363" s="268">
        <v>0</v>
      </c>
    </row>
    <row r="364" spans="1:22">
      <c r="B364" s="73" t="s">
        <v>1658</v>
      </c>
      <c r="C364"/>
      <c r="D364" s="77" t="s">
        <v>1659</v>
      </c>
      <c r="E364"/>
      <c r="F364"/>
      <c r="G364" s="76">
        <v>204128</v>
      </c>
      <c r="H364" s="276" t="s">
        <v>1130</v>
      </c>
      <c r="I364" s="27" t="e">
        <v>#N/A</v>
      </c>
      <c r="J364" t="e">
        <v>#N/A</v>
      </c>
      <c r="K364" s="262">
        <v>0</v>
      </c>
      <c r="L364">
        <v>0</v>
      </c>
      <c r="M364">
        <v>0</v>
      </c>
      <c r="N364">
        <v>0</v>
      </c>
      <c r="O364" s="229">
        <v>0</v>
      </c>
      <c r="P364" s="229">
        <v>0</v>
      </c>
      <c r="Q364" s="229">
        <v>0</v>
      </c>
      <c r="R364">
        <v>0</v>
      </c>
      <c r="S364">
        <v>0</v>
      </c>
      <c r="T364" s="270">
        <v>0</v>
      </c>
      <c r="U364" s="270">
        <v>0</v>
      </c>
      <c r="V364" s="268">
        <v>0</v>
      </c>
    </row>
    <row r="365" spans="1:22">
      <c r="B365" s="73" t="s">
        <v>1660</v>
      </c>
      <c r="C365"/>
      <c r="D365" s="77" t="s">
        <v>1657</v>
      </c>
      <c r="E365"/>
      <c r="F365"/>
      <c r="G365" s="76">
        <v>207350</v>
      </c>
      <c r="H365" s="276" t="s">
        <v>1130</v>
      </c>
      <c r="I365" s="27" t="e">
        <v>#N/A</v>
      </c>
      <c r="J365" t="e">
        <v>#N/A</v>
      </c>
      <c r="K365" s="262">
        <v>0</v>
      </c>
      <c r="L365">
        <v>0</v>
      </c>
      <c r="M365">
        <v>0</v>
      </c>
      <c r="N365">
        <v>0</v>
      </c>
      <c r="O365" s="229">
        <v>0</v>
      </c>
      <c r="P365" s="229">
        <v>0</v>
      </c>
      <c r="Q365" s="229">
        <v>0</v>
      </c>
      <c r="R365">
        <v>0</v>
      </c>
      <c r="S365">
        <v>0</v>
      </c>
      <c r="T365" s="270">
        <v>0</v>
      </c>
      <c r="U365" s="270">
        <v>0</v>
      </c>
      <c r="V365" s="268">
        <v>0</v>
      </c>
    </row>
    <row r="366" spans="1:22">
      <c r="B366" s="73" t="s">
        <v>1661</v>
      </c>
      <c r="C366"/>
      <c r="D366" s="77" t="s">
        <v>1657</v>
      </c>
      <c r="E366"/>
      <c r="F366"/>
      <c r="G366" s="76">
        <v>207351</v>
      </c>
      <c r="H366" s="276" t="s">
        <v>1130</v>
      </c>
      <c r="I366" s="27" t="e">
        <v>#N/A</v>
      </c>
      <c r="J366" t="e">
        <v>#N/A</v>
      </c>
      <c r="K366" s="262">
        <v>0</v>
      </c>
      <c r="L366">
        <v>0</v>
      </c>
      <c r="M366">
        <v>0</v>
      </c>
      <c r="N366">
        <v>0</v>
      </c>
      <c r="O366" s="229">
        <v>0</v>
      </c>
      <c r="P366" s="229">
        <v>0</v>
      </c>
      <c r="Q366" s="229">
        <v>0</v>
      </c>
      <c r="R366">
        <v>0</v>
      </c>
      <c r="S366">
        <v>0</v>
      </c>
      <c r="T366" s="270">
        <v>0</v>
      </c>
      <c r="U366" s="270">
        <v>0</v>
      </c>
      <c r="V366" s="268">
        <v>0</v>
      </c>
    </row>
    <row r="367" spans="1:22">
      <c r="B367" s="73" t="s">
        <v>1662</v>
      </c>
      <c r="C367"/>
      <c r="D367" s="77" t="s">
        <v>1659</v>
      </c>
      <c r="E367"/>
      <c r="F367"/>
      <c r="G367" s="76">
        <v>207352</v>
      </c>
      <c r="H367" s="276" t="s">
        <v>1130</v>
      </c>
      <c r="I367" s="27" t="e">
        <v>#N/A</v>
      </c>
      <c r="J367" t="e">
        <v>#N/A</v>
      </c>
      <c r="K367" s="262">
        <v>0</v>
      </c>
      <c r="L367">
        <v>0</v>
      </c>
      <c r="M367">
        <v>0</v>
      </c>
      <c r="N367">
        <v>0</v>
      </c>
      <c r="O367" s="229">
        <v>0</v>
      </c>
      <c r="P367" s="229">
        <v>0</v>
      </c>
      <c r="Q367" s="229">
        <v>0</v>
      </c>
      <c r="R367">
        <v>0</v>
      </c>
      <c r="S367">
        <v>0</v>
      </c>
      <c r="T367" s="270">
        <v>0</v>
      </c>
      <c r="U367" s="270">
        <v>0</v>
      </c>
      <c r="V367" s="268">
        <v>0</v>
      </c>
    </row>
    <row r="368" spans="1:22">
      <c r="B368" s="73" t="s">
        <v>1663</v>
      </c>
      <c r="C368"/>
      <c r="D368" s="77" t="s">
        <v>1657</v>
      </c>
      <c r="E368"/>
      <c r="F368"/>
      <c r="G368" s="76">
        <v>207353</v>
      </c>
      <c r="H368" s="276" t="s">
        <v>1130</v>
      </c>
      <c r="I368" s="27" t="e">
        <v>#N/A</v>
      </c>
      <c r="J368" t="e">
        <v>#N/A</v>
      </c>
      <c r="K368" s="262">
        <v>0</v>
      </c>
      <c r="L368">
        <v>0</v>
      </c>
      <c r="M368">
        <v>0</v>
      </c>
      <c r="N368">
        <v>0</v>
      </c>
      <c r="O368" s="229">
        <v>0</v>
      </c>
      <c r="P368" s="229">
        <v>0</v>
      </c>
      <c r="Q368" s="229">
        <v>0</v>
      </c>
      <c r="R368">
        <v>0</v>
      </c>
      <c r="S368">
        <v>0</v>
      </c>
      <c r="T368" s="270">
        <v>0</v>
      </c>
      <c r="U368" s="270">
        <v>0</v>
      </c>
      <c r="V368" s="268">
        <v>0</v>
      </c>
    </row>
    <row r="369" spans="1:22">
      <c r="B369" s="73" t="s">
        <v>1664</v>
      </c>
      <c r="C369"/>
      <c r="D369" s="77" t="s">
        <v>1665</v>
      </c>
      <c r="E369"/>
      <c r="F369"/>
      <c r="G369" s="76">
        <v>207354</v>
      </c>
      <c r="H369" s="276" t="s">
        <v>1130</v>
      </c>
      <c r="I369" s="27" t="e">
        <v>#N/A</v>
      </c>
      <c r="J369" t="e">
        <v>#N/A</v>
      </c>
      <c r="K369" s="262">
        <v>0</v>
      </c>
      <c r="L369">
        <v>0</v>
      </c>
      <c r="M369">
        <v>0</v>
      </c>
      <c r="N369">
        <v>0</v>
      </c>
      <c r="O369" s="229">
        <v>0</v>
      </c>
      <c r="P369" s="229">
        <v>0</v>
      </c>
      <c r="Q369" s="229">
        <v>0</v>
      </c>
      <c r="R369">
        <v>0</v>
      </c>
      <c r="S369">
        <v>0</v>
      </c>
      <c r="T369" s="270">
        <v>0</v>
      </c>
      <c r="U369" s="270">
        <v>0</v>
      </c>
      <c r="V369" s="268">
        <v>0</v>
      </c>
    </row>
    <row r="370" spans="1:22">
      <c r="B370" t="s">
        <v>1666</v>
      </c>
      <c r="C370"/>
      <c r="D370" t="s">
        <v>1665</v>
      </c>
      <c r="E370"/>
      <c r="F370"/>
      <c r="G370">
        <v>207355</v>
      </c>
      <c r="H370" t="s">
        <v>1130</v>
      </c>
      <c r="I370" t="e">
        <v>#N/A</v>
      </c>
      <c r="J370" t="e">
        <v>#N/A</v>
      </c>
      <c r="K370">
        <v>0</v>
      </c>
      <c r="L370">
        <v>0</v>
      </c>
      <c r="M370">
        <v>0</v>
      </c>
      <c r="N370">
        <v>0</v>
      </c>
      <c r="O370">
        <v>0</v>
      </c>
      <c r="P370">
        <v>0</v>
      </c>
      <c r="Q370" s="229">
        <v>0</v>
      </c>
      <c r="R370">
        <v>0</v>
      </c>
      <c r="S370">
        <v>0</v>
      </c>
      <c r="T370" s="270">
        <v>0</v>
      </c>
      <c r="U370" s="270">
        <v>0</v>
      </c>
      <c r="V370" s="268">
        <v>0</v>
      </c>
    </row>
    <row r="371" spans="1:22">
      <c r="B371" s="73" t="s">
        <v>1667</v>
      </c>
      <c r="D371" s="77" t="s">
        <v>1665</v>
      </c>
      <c r="E371"/>
      <c r="F371"/>
      <c r="G371" s="288">
        <v>207356</v>
      </c>
      <c r="H371" s="276" t="s">
        <v>1130</v>
      </c>
      <c r="I371" s="27" t="e">
        <v>#N/A</v>
      </c>
      <c r="J371" t="e">
        <v>#N/A</v>
      </c>
      <c r="K371" s="262">
        <v>0</v>
      </c>
      <c r="L371">
        <v>0</v>
      </c>
      <c r="M371">
        <v>0</v>
      </c>
      <c r="N371">
        <v>0</v>
      </c>
      <c r="O371" s="229">
        <v>0</v>
      </c>
      <c r="P371" s="229">
        <v>0</v>
      </c>
      <c r="Q371" s="229">
        <v>0</v>
      </c>
      <c r="R371">
        <v>0</v>
      </c>
      <c r="S371">
        <v>0</v>
      </c>
      <c r="T371" s="270">
        <v>0</v>
      </c>
      <c r="U371" s="270">
        <v>0</v>
      </c>
      <c r="V371" s="268">
        <v>0</v>
      </c>
    </row>
    <row r="372" spans="1:22">
      <c r="B372" s="73" t="s">
        <v>1664</v>
      </c>
      <c r="D372" s="77" t="s">
        <v>1665</v>
      </c>
      <c r="E372"/>
      <c r="F372"/>
      <c r="G372" s="76">
        <v>207357</v>
      </c>
      <c r="H372" s="276" t="s">
        <v>1130</v>
      </c>
      <c r="I372" s="27" t="e">
        <v>#N/A</v>
      </c>
      <c r="J372" t="e">
        <v>#N/A</v>
      </c>
      <c r="K372" s="262">
        <v>0</v>
      </c>
      <c r="L372">
        <v>0</v>
      </c>
      <c r="M372">
        <v>0</v>
      </c>
      <c r="N372">
        <v>0</v>
      </c>
      <c r="O372" s="229">
        <v>0</v>
      </c>
      <c r="P372" s="229">
        <v>0</v>
      </c>
      <c r="Q372" s="229">
        <v>0</v>
      </c>
      <c r="R372">
        <v>0</v>
      </c>
      <c r="S372">
        <v>0</v>
      </c>
      <c r="T372" s="270">
        <v>0</v>
      </c>
      <c r="U372" s="270">
        <v>0</v>
      </c>
      <c r="V372" s="268">
        <v>0</v>
      </c>
    </row>
    <row r="373" spans="1:22">
      <c r="B373" s="73" t="s">
        <v>1668</v>
      </c>
      <c r="C373" t="s">
        <v>1668</v>
      </c>
      <c r="E373"/>
      <c r="F373"/>
      <c r="G373" s="76">
        <v>191883</v>
      </c>
      <c r="H373" s="276" t="s">
        <v>1130</v>
      </c>
      <c r="I373" s="27" t="s">
        <v>1324</v>
      </c>
      <c r="J373" t="s">
        <v>1669</v>
      </c>
      <c r="K373" s="262">
        <v>1206</v>
      </c>
      <c r="L373">
        <v>406</v>
      </c>
      <c r="M373">
        <v>0</v>
      </c>
      <c r="N373">
        <v>800</v>
      </c>
      <c r="O373" s="229">
        <v>0</v>
      </c>
      <c r="P373" s="229">
        <v>0</v>
      </c>
      <c r="Q373" s="229">
        <v>0</v>
      </c>
      <c r="R373">
        <v>0</v>
      </c>
      <c r="S373">
        <v>800</v>
      </c>
      <c r="T373" s="270">
        <v>2019</v>
      </c>
      <c r="U373" s="270">
        <v>0</v>
      </c>
      <c r="V373" s="268">
        <v>1144514</v>
      </c>
    </row>
    <row r="374" spans="1:22">
      <c r="B374" s="73" t="s">
        <v>1670</v>
      </c>
      <c r="C374" t="s">
        <v>1670</v>
      </c>
      <c r="D374"/>
      <c r="E374"/>
      <c r="F374"/>
      <c r="G374" s="76">
        <v>191884</v>
      </c>
      <c r="H374" s="276" t="s">
        <v>1130</v>
      </c>
      <c r="I374" s="27" t="s">
        <v>1324</v>
      </c>
      <c r="J374" t="s">
        <v>1671</v>
      </c>
      <c r="K374" s="262">
        <v>264</v>
      </c>
      <c r="L374">
        <v>264</v>
      </c>
      <c r="M374">
        <v>0</v>
      </c>
      <c r="N374">
        <v>0</v>
      </c>
      <c r="O374" s="229">
        <v>0</v>
      </c>
      <c r="P374" s="229">
        <v>0</v>
      </c>
      <c r="Q374" s="229">
        <v>0</v>
      </c>
      <c r="R374">
        <v>0</v>
      </c>
      <c r="S374">
        <v>0</v>
      </c>
      <c r="T374" s="270">
        <v>1894</v>
      </c>
      <c r="U374" s="270">
        <v>0</v>
      </c>
      <c r="V374" s="268">
        <v>500016</v>
      </c>
    </row>
    <row r="375" spans="1:22">
      <c r="B375" s="73" t="s">
        <v>1672</v>
      </c>
      <c r="C375" s="73" t="s">
        <v>1672</v>
      </c>
      <c r="E375"/>
      <c r="F375"/>
      <c r="G375" s="288">
        <v>164161</v>
      </c>
      <c r="H375" s="276" t="s">
        <v>1130</v>
      </c>
      <c r="I375" s="27" t="s">
        <v>1581</v>
      </c>
      <c r="J375" t="s">
        <v>1673</v>
      </c>
      <c r="K375" s="262">
        <v>180</v>
      </c>
      <c r="L375">
        <v>180</v>
      </c>
      <c r="M375">
        <v>0</v>
      </c>
      <c r="N375">
        <v>0</v>
      </c>
      <c r="O375" s="229">
        <v>0</v>
      </c>
      <c r="P375" s="229">
        <v>0</v>
      </c>
      <c r="Q375" s="229">
        <v>0</v>
      </c>
      <c r="R375">
        <v>0</v>
      </c>
      <c r="S375">
        <v>0</v>
      </c>
      <c r="T375" s="270">
        <v>13344</v>
      </c>
      <c r="U375" s="270">
        <v>0</v>
      </c>
      <c r="V375" s="268">
        <v>2401920</v>
      </c>
    </row>
    <row r="376" spans="1:22">
      <c r="B376" t="s">
        <v>1674</v>
      </c>
      <c r="C376" t="s">
        <v>1674</v>
      </c>
      <c r="D376"/>
      <c r="E376"/>
      <c r="F376"/>
      <c r="G376">
        <v>164162</v>
      </c>
      <c r="H376" s="276" t="s">
        <v>1130</v>
      </c>
      <c r="I376" t="e">
        <v>#N/A</v>
      </c>
      <c r="J376" t="e">
        <v>#N/A</v>
      </c>
      <c r="K376">
        <v>0</v>
      </c>
      <c r="L376">
        <v>0</v>
      </c>
      <c r="M376">
        <v>0</v>
      </c>
      <c r="N376">
        <v>0</v>
      </c>
      <c r="O376">
        <v>0</v>
      </c>
      <c r="P376">
        <v>0</v>
      </c>
      <c r="Q376">
        <v>0</v>
      </c>
      <c r="R376">
        <v>0</v>
      </c>
      <c r="S376">
        <v>0</v>
      </c>
      <c r="T376" s="270">
        <v>0</v>
      </c>
      <c r="U376" s="270">
        <v>0</v>
      </c>
      <c r="V376">
        <v>0</v>
      </c>
    </row>
    <row r="377" spans="1:22">
      <c r="B377" t="s">
        <v>1675</v>
      </c>
      <c r="C377" t="s">
        <v>827</v>
      </c>
      <c r="D377"/>
      <c r="E377"/>
      <c r="F377"/>
      <c r="G377">
        <v>204637</v>
      </c>
      <c r="H377" s="276" t="s">
        <v>1130</v>
      </c>
      <c r="I377" t="s">
        <v>1324</v>
      </c>
      <c r="J377" t="s">
        <v>1676</v>
      </c>
      <c r="K377">
        <v>216</v>
      </c>
      <c r="L377">
        <v>216</v>
      </c>
      <c r="M377">
        <v>0</v>
      </c>
      <c r="N377">
        <v>0</v>
      </c>
      <c r="O377">
        <v>0</v>
      </c>
      <c r="P377">
        <v>0</v>
      </c>
      <c r="Q377">
        <v>0</v>
      </c>
      <c r="R377">
        <v>0</v>
      </c>
      <c r="S377">
        <v>0</v>
      </c>
      <c r="T377" s="270">
        <v>2956</v>
      </c>
      <c r="U377" s="270">
        <v>0</v>
      </c>
      <c r="V377">
        <v>638496</v>
      </c>
    </row>
    <row r="378" spans="1:22">
      <c r="A378" s="74"/>
      <c r="B378" s="74" t="s">
        <v>1677</v>
      </c>
      <c r="C378" s="74" t="s">
        <v>828</v>
      </c>
      <c r="D378" s="74"/>
      <c r="E378" s="295"/>
      <c r="F378" s="295"/>
      <c r="G378" s="295">
        <v>204638</v>
      </c>
      <c r="H378" s="74" t="s">
        <v>1130</v>
      </c>
      <c r="I378" s="293" t="s">
        <v>1324</v>
      </c>
      <c r="J378" s="271" t="s">
        <v>1678</v>
      </c>
      <c r="K378" s="74">
        <v>1</v>
      </c>
      <c r="L378" s="74">
        <v>1</v>
      </c>
      <c r="M378" s="74">
        <v>0</v>
      </c>
      <c r="N378" s="74">
        <v>0</v>
      </c>
      <c r="O378" s="74">
        <v>0</v>
      </c>
      <c r="P378" s="74">
        <v>0</v>
      </c>
      <c r="Q378" s="265">
        <v>0</v>
      </c>
      <c r="R378" s="74">
        <v>0</v>
      </c>
      <c r="S378" s="74">
        <v>0</v>
      </c>
      <c r="T378" s="74">
        <v>2795</v>
      </c>
      <c r="U378" s="74">
        <v>0</v>
      </c>
      <c r="V378" s="279">
        <v>2795</v>
      </c>
    </row>
    <row r="379" spans="1:22">
      <c r="B379" s="73" t="s">
        <v>1679</v>
      </c>
      <c r="C379"/>
      <c r="D379" s="73" t="s">
        <v>1680</v>
      </c>
      <c r="E379"/>
      <c r="F379"/>
      <c r="G379" s="76">
        <v>191680</v>
      </c>
      <c r="H379" s="276" t="s">
        <v>1130</v>
      </c>
      <c r="I379" s="27" t="s">
        <v>1581</v>
      </c>
      <c r="J379" t="s">
        <v>1681</v>
      </c>
      <c r="K379" s="262">
        <v>3625</v>
      </c>
      <c r="L379">
        <v>3625</v>
      </c>
      <c r="M379">
        <v>0</v>
      </c>
      <c r="N379">
        <v>0</v>
      </c>
      <c r="O379" s="229">
        <v>0</v>
      </c>
      <c r="P379" s="229">
        <v>0</v>
      </c>
      <c r="Q379" s="229">
        <v>0</v>
      </c>
      <c r="R379">
        <v>0</v>
      </c>
      <c r="S379">
        <v>0</v>
      </c>
      <c r="T379" s="270">
        <v>227</v>
      </c>
      <c r="U379" s="270">
        <v>0</v>
      </c>
      <c r="V379" s="268">
        <v>822875</v>
      </c>
    </row>
    <row r="380" spans="1:22">
      <c r="B380" s="73" t="s">
        <v>1682</v>
      </c>
      <c r="C380"/>
      <c r="D380" s="73" t="s">
        <v>1680</v>
      </c>
      <c r="E380"/>
      <c r="F380"/>
      <c r="G380" s="76">
        <v>191681</v>
      </c>
      <c r="H380" s="276" t="s">
        <v>1130</v>
      </c>
      <c r="I380" s="27" t="s">
        <v>1581</v>
      </c>
      <c r="J380" t="s">
        <v>1683</v>
      </c>
      <c r="K380" s="262">
        <v>4199</v>
      </c>
      <c r="L380">
        <v>4199</v>
      </c>
      <c r="M380">
        <v>0</v>
      </c>
      <c r="N380">
        <v>0</v>
      </c>
      <c r="O380" s="229">
        <v>0</v>
      </c>
      <c r="P380" s="229">
        <v>0</v>
      </c>
      <c r="Q380" s="229">
        <v>0</v>
      </c>
      <c r="R380">
        <v>0</v>
      </c>
      <c r="S380">
        <v>0</v>
      </c>
      <c r="T380" s="270">
        <v>217</v>
      </c>
      <c r="U380" s="270">
        <v>0</v>
      </c>
      <c r="V380" s="268">
        <v>911183</v>
      </c>
    </row>
    <row r="381" spans="1:22">
      <c r="B381" s="73" t="s">
        <v>1684</v>
      </c>
      <c r="C381"/>
      <c r="D381" s="73"/>
      <c r="E381"/>
      <c r="F381"/>
      <c r="G381" s="76">
        <v>168560</v>
      </c>
      <c r="H381" s="276" t="s">
        <v>1130</v>
      </c>
      <c r="I381" s="27" t="s">
        <v>1581</v>
      </c>
      <c r="J381" t="s">
        <v>1685</v>
      </c>
      <c r="K381" s="262">
        <v>8689</v>
      </c>
      <c r="L381">
        <v>8689</v>
      </c>
      <c r="M381">
        <v>0</v>
      </c>
      <c r="N381">
        <v>0</v>
      </c>
      <c r="O381" s="229">
        <v>0</v>
      </c>
      <c r="P381" s="229">
        <v>0</v>
      </c>
      <c r="Q381" s="229">
        <v>0</v>
      </c>
      <c r="R381">
        <v>0</v>
      </c>
      <c r="S381">
        <v>0</v>
      </c>
      <c r="T381" s="270">
        <v>112</v>
      </c>
      <c r="U381" s="270">
        <v>0</v>
      </c>
      <c r="V381" s="268">
        <v>973168</v>
      </c>
    </row>
    <row r="382" spans="1:22">
      <c r="B382" s="73" t="s">
        <v>1686</v>
      </c>
      <c r="C382"/>
      <c r="D382" s="73"/>
      <c r="E382"/>
      <c r="F382"/>
      <c r="G382" s="76">
        <v>168561</v>
      </c>
      <c r="H382" s="276" t="s">
        <v>1130</v>
      </c>
      <c r="I382" s="27" t="s">
        <v>1581</v>
      </c>
      <c r="J382" t="s">
        <v>1687</v>
      </c>
      <c r="K382" s="262">
        <v>7129</v>
      </c>
      <c r="L382">
        <v>7129</v>
      </c>
      <c r="M382">
        <v>0</v>
      </c>
      <c r="N382">
        <v>0</v>
      </c>
      <c r="O382" s="229">
        <v>0</v>
      </c>
      <c r="P382" s="229">
        <v>0</v>
      </c>
      <c r="Q382" s="229">
        <v>0</v>
      </c>
      <c r="R382">
        <v>0</v>
      </c>
      <c r="S382">
        <v>0</v>
      </c>
      <c r="T382" s="270">
        <v>241</v>
      </c>
      <c r="U382" s="270">
        <v>0</v>
      </c>
      <c r="V382" s="268">
        <v>1718089</v>
      </c>
    </row>
    <row r="383" spans="1:22">
      <c r="B383" s="73" t="s">
        <v>1688</v>
      </c>
      <c r="C383"/>
      <c r="D383" s="73"/>
      <c r="E383"/>
      <c r="F383"/>
      <c r="G383" s="76">
        <v>212596</v>
      </c>
      <c r="H383" s="276" t="s">
        <v>1130</v>
      </c>
      <c r="I383" s="27" t="s">
        <v>1581</v>
      </c>
      <c r="J383" t="s">
        <v>1689</v>
      </c>
      <c r="K383" s="262">
        <v>27</v>
      </c>
      <c r="L383">
        <v>27</v>
      </c>
      <c r="M383">
        <v>0</v>
      </c>
      <c r="N383">
        <v>0</v>
      </c>
      <c r="O383" s="229">
        <v>0</v>
      </c>
      <c r="P383" s="229">
        <v>0</v>
      </c>
      <c r="Q383" s="229">
        <v>0</v>
      </c>
      <c r="R383">
        <v>0</v>
      </c>
      <c r="S383">
        <v>0</v>
      </c>
      <c r="T383" s="270">
        <v>8087</v>
      </c>
      <c r="U383" s="270">
        <v>0</v>
      </c>
      <c r="V383" s="268">
        <v>218349</v>
      </c>
    </row>
    <row r="384" spans="1:22">
      <c r="B384" s="73" t="s">
        <v>1690</v>
      </c>
      <c r="C384"/>
      <c r="D384" s="73"/>
      <c r="E384" s="299"/>
      <c r="F384"/>
      <c r="G384" s="76">
        <v>208561</v>
      </c>
      <c r="H384" s="276" t="s">
        <v>1130</v>
      </c>
      <c r="I384" s="27" t="s">
        <v>1324</v>
      </c>
      <c r="J384" t="s">
        <v>1691</v>
      </c>
      <c r="K384" s="262">
        <v>425</v>
      </c>
      <c r="L384">
        <v>425</v>
      </c>
      <c r="M384">
        <v>0</v>
      </c>
      <c r="N384">
        <v>0</v>
      </c>
      <c r="O384" s="229">
        <v>0</v>
      </c>
      <c r="P384" s="229">
        <v>0</v>
      </c>
      <c r="Q384" s="229">
        <v>0</v>
      </c>
      <c r="R384">
        <v>0</v>
      </c>
      <c r="S384">
        <v>0</v>
      </c>
      <c r="T384" s="270">
        <v>876</v>
      </c>
      <c r="U384" s="270">
        <v>0</v>
      </c>
      <c r="V384" s="268">
        <v>372300</v>
      </c>
    </row>
    <row r="385" spans="2:22">
      <c r="B385" s="73" t="s">
        <v>1692</v>
      </c>
      <c r="C385"/>
      <c r="D385" s="73"/>
      <c r="E385"/>
      <c r="F385"/>
      <c r="G385" s="76">
        <v>169241</v>
      </c>
      <c r="H385" s="276" t="s">
        <v>1130</v>
      </c>
      <c r="I385" s="27" t="s">
        <v>1581</v>
      </c>
      <c r="J385" t="s">
        <v>1693</v>
      </c>
      <c r="K385" s="262">
        <v>564</v>
      </c>
      <c r="L385">
        <v>164</v>
      </c>
      <c r="M385">
        <v>0</v>
      </c>
      <c r="N385">
        <v>400</v>
      </c>
      <c r="O385" s="229">
        <v>0</v>
      </c>
      <c r="P385" s="229">
        <v>0</v>
      </c>
      <c r="Q385" s="229">
        <v>0</v>
      </c>
      <c r="R385">
        <v>0</v>
      </c>
      <c r="S385">
        <v>400</v>
      </c>
      <c r="T385" s="270">
        <v>225</v>
      </c>
      <c r="U385" s="270">
        <v>0</v>
      </c>
      <c r="V385" s="268">
        <v>102500</v>
      </c>
    </row>
    <row r="386" spans="2:22">
      <c r="B386" s="73" t="s">
        <v>1694</v>
      </c>
      <c r="D386" s="73"/>
      <c r="E386"/>
      <c r="F386"/>
      <c r="G386" s="76">
        <v>169242</v>
      </c>
      <c r="H386" s="276" t="s">
        <v>1130</v>
      </c>
      <c r="I386" s="27" t="s">
        <v>1581</v>
      </c>
      <c r="J386" t="s">
        <v>1695</v>
      </c>
      <c r="K386" s="262">
        <v>557</v>
      </c>
      <c r="L386">
        <v>557</v>
      </c>
      <c r="M386">
        <v>0</v>
      </c>
      <c r="N386">
        <v>0</v>
      </c>
      <c r="O386" s="229">
        <v>0</v>
      </c>
      <c r="P386" s="229">
        <v>0</v>
      </c>
      <c r="Q386" s="229">
        <v>0</v>
      </c>
      <c r="R386">
        <v>0</v>
      </c>
      <c r="S386">
        <v>0</v>
      </c>
      <c r="T386" s="270">
        <v>155</v>
      </c>
      <c r="U386" s="270">
        <v>0</v>
      </c>
      <c r="V386" s="268">
        <v>86335</v>
      </c>
    </row>
    <row r="387" spans="2:22">
      <c r="B387" s="73" t="s">
        <v>1696</v>
      </c>
      <c r="C387"/>
      <c r="D387" t="s">
        <v>1697</v>
      </c>
      <c r="E387"/>
      <c r="F387"/>
      <c r="G387" s="76">
        <v>197080</v>
      </c>
      <c r="H387" s="276" t="s">
        <v>1154</v>
      </c>
      <c r="I387" s="27" t="s">
        <v>1581</v>
      </c>
      <c r="J387" t="s">
        <v>1698</v>
      </c>
      <c r="K387" s="262">
        <v>153</v>
      </c>
      <c r="L387">
        <v>25</v>
      </c>
      <c r="M387">
        <v>128</v>
      </c>
      <c r="N387">
        <v>0</v>
      </c>
      <c r="O387" s="229">
        <v>0</v>
      </c>
      <c r="P387" s="229">
        <v>0</v>
      </c>
      <c r="Q387" s="229">
        <v>0</v>
      </c>
      <c r="R387">
        <v>0</v>
      </c>
      <c r="S387">
        <v>0</v>
      </c>
      <c r="T387" s="270">
        <v>2444</v>
      </c>
      <c r="U387" s="270">
        <v>2444</v>
      </c>
      <c r="V387" s="268">
        <v>373932</v>
      </c>
    </row>
    <row r="388" spans="2:22">
      <c r="B388" s="73" t="s">
        <v>1699</v>
      </c>
      <c r="C388"/>
      <c r="D388" t="s">
        <v>1697</v>
      </c>
      <c r="E388"/>
      <c r="F388"/>
      <c r="G388" s="76">
        <v>197081</v>
      </c>
      <c r="H388" s="276" t="s">
        <v>1154</v>
      </c>
      <c r="I388" s="27" t="s">
        <v>1581</v>
      </c>
      <c r="J388" t="s">
        <v>1700</v>
      </c>
      <c r="K388" s="262">
        <v>153</v>
      </c>
      <c r="L388">
        <v>25</v>
      </c>
      <c r="M388">
        <v>128</v>
      </c>
      <c r="N388">
        <v>0</v>
      </c>
      <c r="O388" s="229">
        <v>0</v>
      </c>
      <c r="P388" s="229">
        <v>0</v>
      </c>
      <c r="Q388" s="229">
        <v>0</v>
      </c>
      <c r="R388">
        <v>0</v>
      </c>
      <c r="S388">
        <v>0</v>
      </c>
      <c r="T388" s="270">
        <v>2100</v>
      </c>
      <c r="U388" s="270">
        <v>2100</v>
      </c>
      <c r="V388" s="268">
        <v>321300</v>
      </c>
    </row>
    <row r="389" spans="2:22">
      <c r="B389" s="73" t="s">
        <v>1701</v>
      </c>
      <c r="D389" t="s">
        <v>1697</v>
      </c>
      <c r="E389"/>
      <c r="F389"/>
      <c r="G389" s="76">
        <v>197082</v>
      </c>
      <c r="H389" s="276" t="s">
        <v>1154</v>
      </c>
      <c r="I389" s="27" t="s">
        <v>1581</v>
      </c>
      <c r="J389" t="s">
        <v>1702</v>
      </c>
      <c r="K389" s="262">
        <v>153</v>
      </c>
      <c r="L389">
        <v>25</v>
      </c>
      <c r="M389">
        <v>128</v>
      </c>
      <c r="N389">
        <v>0</v>
      </c>
      <c r="O389" s="229">
        <v>0</v>
      </c>
      <c r="P389" s="229">
        <v>0</v>
      </c>
      <c r="Q389" s="229">
        <v>0</v>
      </c>
      <c r="R389">
        <v>0</v>
      </c>
      <c r="S389">
        <v>0</v>
      </c>
      <c r="T389" s="270">
        <v>2947</v>
      </c>
      <c r="U389" s="270">
        <v>2947</v>
      </c>
      <c r="V389" s="268">
        <v>450891</v>
      </c>
    </row>
    <row r="390" spans="2:22">
      <c r="B390" s="73" t="s">
        <v>1703</v>
      </c>
      <c r="D390"/>
      <c r="E390"/>
      <c r="F390"/>
      <c r="G390" s="76">
        <v>169238</v>
      </c>
      <c r="H390" s="276" t="s">
        <v>1130</v>
      </c>
      <c r="I390" s="27" t="s">
        <v>1581</v>
      </c>
      <c r="J390" t="s">
        <v>1704</v>
      </c>
      <c r="K390" s="262">
        <v>390</v>
      </c>
      <c r="L390">
        <v>390</v>
      </c>
      <c r="M390">
        <v>0</v>
      </c>
      <c r="N390">
        <v>0</v>
      </c>
      <c r="O390" s="229">
        <v>0</v>
      </c>
      <c r="P390" s="229">
        <v>0</v>
      </c>
      <c r="Q390" s="229">
        <v>0</v>
      </c>
      <c r="R390">
        <v>0</v>
      </c>
      <c r="S390">
        <v>0</v>
      </c>
      <c r="T390" s="270">
        <v>290</v>
      </c>
      <c r="U390" s="270">
        <v>0</v>
      </c>
      <c r="V390" s="268">
        <v>113100</v>
      </c>
    </row>
    <row r="391" spans="2:22">
      <c r="B391" s="73" t="s">
        <v>1705</v>
      </c>
      <c r="D391"/>
      <c r="E391"/>
      <c r="F391"/>
      <c r="G391" s="76">
        <v>169239</v>
      </c>
      <c r="H391" s="276" t="s">
        <v>1130</v>
      </c>
      <c r="I391" s="27" t="s">
        <v>1581</v>
      </c>
      <c r="J391" t="s">
        <v>1706</v>
      </c>
      <c r="K391" s="262">
        <v>427</v>
      </c>
      <c r="L391">
        <v>427</v>
      </c>
      <c r="M391">
        <v>0</v>
      </c>
      <c r="N391">
        <v>0</v>
      </c>
      <c r="O391" s="229">
        <v>0</v>
      </c>
      <c r="P391" s="229">
        <v>0</v>
      </c>
      <c r="Q391" s="229">
        <v>0</v>
      </c>
      <c r="R391">
        <v>0</v>
      </c>
      <c r="S391">
        <v>0</v>
      </c>
      <c r="T391" s="270">
        <v>103</v>
      </c>
      <c r="U391" s="270">
        <v>0</v>
      </c>
      <c r="V391" s="268">
        <v>43981</v>
      </c>
    </row>
    <row r="392" spans="2:22">
      <c r="B392" s="73" t="s">
        <v>1703</v>
      </c>
      <c r="D392"/>
      <c r="E392"/>
      <c r="F392"/>
      <c r="G392" s="76">
        <v>214829</v>
      </c>
      <c r="H392" s="276" t="s">
        <v>1130</v>
      </c>
      <c r="I392" s="27" t="e">
        <v>#N/A</v>
      </c>
      <c r="J392" t="e">
        <v>#N/A</v>
      </c>
      <c r="K392" s="262">
        <v>0</v>
      </c>
      <c r="L392">
        <v>0</v>
      </c>
      <c r="M392">
        <v>0</v>
      </c>
      <c r="N392">
        <v>0</v>
      </c>
      <c r="O392" s="229">
        <v>0</v>
      </c>
      <c r="P392" s="229">
        <v>0</v>
      </c>
      <c r="Q392" s="229">
        <v>0</v>
      </c>
      <c r="R392">
        <v>0</v>
      </c>
      <c r="S392">
        <v>0</v>
      </c>
      <c r="T392" s="270">
        <v>0</v>
      </c>
      <c r="U392" s="270">
        <v>0</v>
      </c>
      <c r="V392" s="268">
        <v>0</v>
      </c>
    </row>
    <row r="393" spans="2:22">
      <c r="B393" s="73" t="s">
        <v>1707</v>
      </c>
      <c r="C393"/>
      <c r="D393" s="73"/>
      <c r="E393"/>
      <c r="F393"/>
      <c r="G393" s="76">
        <v>214830</v>
      </c>
      <c r="H393" s="276" t="s">
        <v>1130</v>
      </c>
      <c r="I393" s="27" t="e">
        <v>#N/A</v>
      </c>
      <c r="J393" t="e">
        <v>#N/A</v>
      </c>
      <c r="K393" s="262">
        <v>0</v>
      </c>
      <c r="L393">
        <v>0</v>
      </c>
      <c r="M393">
        <v>0</v>
      </c>
      <c r="N393">
        <v>0</v>
      </c>
      <c r="O393" s="229">
        <v>0</v>
      </c>
      <c r="P393" s="229">
        <v>0</v>
      </c>
      <c r="Q393" s="229">
        <v>0</v>
      </c>
      <c r="R393">
        <v>0</v>
      </c>
      <c r="S393">
        <v>0</v>
      </c>
      <c r="T393" s="270">
        <v>0</v>
      </c>
      <c r="U393" s="270">
        <v>0</v>
      </c>
      <c r="V393" s="268">
        <v>0</v>
      </c>
    </row>
    <row r="394" spans="2:22">
      <c r="B394" s="73" t="s">
        <v>1708</v>
      </c>
      <c r="C394"/>
      <c r="D394" s="73"/>
      <c r="E394"/>
      <c r="F394"/>
      <c r="G394" s="76">
        <v>214831</v>
      </c>
      <c r="H394" s="276" t="s">
        <v>1130</v>
      </c>
      <c r="I394" s="27" t="e">
        <v>#N/A</v>
      </c>
      <c r="J394" t="e">
        <v>#N/A</v>
      </c>
      <c r="K394" s="262">
        <v>0</v>
      </c>
      <c r="L394">
        <v>0</v>
      </c>
      <c r="M394">
        <v>0</v>
      </c>
      <c r="N394">
        <v>0</v>
      </c>
      <c r="O394" s="229">
        <v>0</v>
      </c>
      <c r="P394" s="229">
        <v>0</v>
      </c>
      <c r="Q394" s="229">
        <v>0</v>
      </c>
      <c r="R394">
        <v>0</v>
      </c>
      <c r="S394">
        <v>0</v>
      </c>
      <c r="T394" s="270">
        <v>0</v>
      </c>
      <c r="U394" s="270">
        <v>0</v>
      </c>
      <c r="V394" s="268">
        <v>0</v>
      </c>
    </row>
    <row r="395" spans="2:22">
      <c r="B395" s="73" t="s">
        <v>1709</v>
      </c>
      <c r="C395"/>
      <c r="E395"/>
      <c r="F395"/>
      <c r="G395" s="76">
        <v>156818</v>
      </c>
      <c r="H395" s="276" t="s">
        <v>1130</v>
      </c>
      <c r="I395" s="27" t="e">
        <v>#N/A</v>
      </c>
      <c r="J395" t="e">
        <v>#N/A</v>
      </c>
      <c r="K395" s="262">
        <v>0</v>
      </c>
      <c r="L395">
        <v>0</v>
      </c>
      <c r="M395">
        <v>0</v>
      </c>
      <c r="N395">
        <v>0</v>
      </c>
      <c r="O395" s="229">
        <v>0</v>
      </c>
      <c r="P395" s="229">
        <v>0</v>
      </c>
      <c r="Q395" s="229">
        <v>0</v>
      </c>
      <c r="R395">
        <v>0</v>
      </c>
      <c r="S395">
        <v>0</v>
      </c>
      <c r="T395" s="270">
        <v>0</v>
      </c>
      <c r="U395" s="270">
        <v>0</v>
      </c>
      <c r="V395" s="268">
        <v>0</v>
      </c>
    </row>
    <row r="396" spans="2:22">
      <c r="B396" s="73" t="s">
        <v>1710</v>
      </c>
      <c r="C396"/>
      <c r="D396"/>
      <c r="E396"/>
      <c r="F396"/>
      <c r="G396" s="76">
        <v>136698</v>
      </c>
      <c r="H396" s="276" t="s">
        <v>1130</v>
      </c>
      <c r="I396" s="27" t="s">
        <v>1581</v>
      </c>
      <c r="J396" t="s">
        <v>1711</v>
      </c>
      <c r="K396" s="262">
        <v>855</v>
      </c>
      <c r="L396">
        <v>855</v>
      </c>
      <c r="M396">
        <v>0</v>
      </c>
      <c r="N396">
        <v>0</v>
      </c>
      <c r="O396" s="229">
        <v>0</v>
      </c>
      <c r="P396" s="229">
        <v>0</v>
      </c>
      <c r="Q396" s="229">
        <v>0</v>
      </c>
      <c r="R396">
        <v>0</v>
      </c>
      <c r="S396">
        <v>0</v>
      </c>
      <c r="T396" s="270">
        <v>45</v>
      </c>
      <c r="U396" s="270">
        <v>0</v>
      </c>
      <c r="V396" s="268">
        <v>38475</v>
      </c>
    </row>
    <row r="397" spans="2:22">
      <c r="B397" s="73" t="s">
        <v>1712</v>
      </c>
      <c r="C397"/>
      <c r="D397"/>
      <c r="E397"/>
      <c r="F397"/>
      <c r="G397" s="76">
        <v>192165</v>
      </c>
      <c r="H397" s="276" t="s">
        <v>1130</v>
      </c>
      <c r="I397" s="27" t="s">
        <v>1324</v>
      </c>
      <c r="J397" t="s">
        <v>1713</v>
      </c>
      <c r="K397" s="262">
        <v>2785</v>
      </c>
      <c r="L397">
        <v>2785</v>
      </c>
      <c r="M397">
        <v>0</v>
      </c>
      <c r="N397">
        <v>0</v>
      </c>
      <c r="O397" s="229">
        <v>0</v>
      </c>
      <c r="P397" s="229">
        <v>0</v>
      </c>
      <c r="Q397" s="229">
        <v>0</v>
      </c>
      <c r="R397">
        <v>0</v>
      </c>
      <c r="S397">
        <v>0</v>
      </c>
      <c r="T397" s="270">
        <v>70</v>
      </c>
      <c r="U397" s="270">
        <v>0</v>
      </c>
      <c r="V397" s="268">
        <v>194950</v>
      </c>
    </row>
    <row r="398" spans="2:22">
      <c r="B398" s="73" t="s">
        <v>1714</v>
      </c>
      <c r="C398"/>
      <c r="D398"/>
      <c r="E398"/>
      <c r="F398"/>
      <c r="G398" s="76">
        <v>190948</v>
      </c>
      <c r="H398" s="276" t="s">
        <v>1130</v>
      </c>
      <c r="I398" s="27" t="s">
        <v>1255</v>
      </c>
      <c r="J398" t="s">
        <v>1715</v>
      </c>
      <c r="K398" s="262">
        <v>1768</v>
      </c>
      <c r="L398">
        <v>1768</v>
      </c>
      <c r="M398">
        <v>0</v>
      </c>
      <c r="N398">
        <v>0</v>
      </c>
      <c r="O398" s="229">
        <v>0</v>
      </c>
      <c r="P398" s="229">
        <v>0</v>
      </c>
      <c r="Q398" s="229">
        <v>0</v>
      </c>
      <c r="R398">
        <v>0</v>
      </c>
      <c r="S398">
        <v>0</v>
      </c>
      <c r="T398" s="270">
        <v>65</v>
      </c>
      <c r="U398" s="270">
        <v>0</v>
      </c>
      <c r="V398" s="268">
        <v>114920</v>
      </c>
    </row>
    <row r="399" spans="2:22">
      <c r="B399" s="73" t="s">
        <v>1716</v>
      </c>
      <c r="C399"/>
      <c r="D399" s="73"/>
      <c r="E399"/>
      <c r="F399"/>
      <c r="G399" s="76">
        <v>202415</v>
      </c>
      <c r="H399" s="276" t="s">
        <v>1130</v>
      </c>
      <c r="I399" s="27" t="e">
        <v>#N/A</v>
      </c>
      <c r="J399" t="e">
        <v>#N/A</v>
      </c>
      <c r="K399" s="262">
        <v>0</v>
      </c>
      <c r="L399">
        <v>0</v>
      </c>
      <c r="M399">
        <v>0</v>
      </c>
      <c r="N399">
        <v>0</v>
      </c>
      <c r="O399" s="229">
        <v>0</v>
      </c>
      <c r="P399" s="229">
        <v>0</v>
      </c>
      <c r="Q399" s="229">
        <v>0</v>
      </c>
      <c r="R399">
        <v>0</v>
      </c>
      <c r="S399">
        <v>0</v>
      </c>
      <c r="T399" s="270">
        <v>0</v>
      </c>
      <c r="U399" s="270">
        <v>0</v>
      </c>
      <c r="V399" s="268">
        <v>0</v>
      </c>
    </row>
    <row r="400" spans="2:22">
      <c r="B400" s="73" t="s">
        <v>1717</v>
      </c>
      <c r="C400" t="s">
        <v>1717</v>
      </c>
      <c r="D400" s="73" t="s">
        <v>1718</v>
      </c>
      <c r="E400"/>
      <c r="F400"/>
      <c r="G400" s="76">
        <v>206095</v>
      </c>
      <c r="H400" s="276" t="s">
        <v>1130</v>
      </c>
      <c r="I400" s="27" t="s">
        <v>1581</v>
      </c>
      <c r="J400" t="s">
        <v>1719</v>
      </c>
      <c r="K400" s="262">
        <v>1562</v>
      </c>
      <c r="L400">
        <v>1562</v>
      </c>
      <c r="M400">
        <v>0</v>
      </c>
      <c r="N400">
        <v>0</v>
      </c>
      <c r="O400" s="229">
        <v>0</v>
      </c>
      <c r="P400" s="229">
        <v>0</v>
      </c>
      <c r="Q400" s="229">
        <v>0</v>
      </c>
      <c r="R400">
        <v>0</v>
      </c>
      <c r="S400">
        <v>0</v>
      </c>
      <c r="T400" s="270">
        <v>330</v>
      </c>
      <c r="U400" s="270">
        <v>0</v>
      </c>
      <c r="V400" s="268">
        <v>515460</v>
      </c>
    </row>
    <row r="401" spans="1:22">
      <c r="B401" s="73" t="s">
        <v>1720</v>
      </c>
      <c r="C401"/>
      <c r="E401"/>
      <c r="F401"/>
      <c r="G401" s="76">
        <v>175772</v>
      </c>
      <c r="H401" s="276" t="s">
        <v>1130</v>
      </c>
      <c r="I401" s="27" t="s">
        <v>1581</v>
      </c>
      <c r="J401" t="s">
        <v>1721</v>
      </c>
      <c r="K401" s="262">
        <v>1233</v>
      </c>
      <c r="L401">
        <v>513</v>
      </c>
      <c r="M401">
        <v>0</v>
      </c>
      <c r="N401">
        <v>720</v>
      </c>
      <c r="O401" s="229">
        <v>0</v>
      </c>
      <c r="P401" s="229">
        <v>0</v>
      </c>
      <c r="Q401" s="229">
        <v>0</v>
      </c>
      <c r="R401">
        <v>0</v>
      </c>
      <c r="S401">
        <v>720</v>
      </c>
      <c r="T401" s="270">
        <v>257</v>
      </c>
      <c r="U401" s="270">
        <v>0</v>
      </c>
      <c r="V401" s="268">
        <v>501201</v>
      </c>
    </row>
    <row r="402" spans="1:22">
      <c r="B402" s="73" t="s">
        <v>1722</v>
      </c>
      <c r="C402"/>
      <c r="E402"/>
      <c r="F402"/>
      <c r="G402" s="76">
        <v>175774</v>
      </c>
      <c r="H402" s="276" t="s">
        <v>1130</v>
      </c>
      <c r="I402" s="27" t="s">
        <v>1581</v>
      </c>
      <c r="J402" t="s">
        <v>1723</v>
      </c>
      <c r="K402" s="262">
        <v>1209</v>
      </c>
      <c r="L402">
        <v>1209</v>
      </c>
      <c r="M402">
        <v>0</v>
      </c>
      <c r="N402">
        <v>0</v>
      </c>
      <c r="O402" s="229">
        <v>0</v>
      </c>
      <c r="P402" s="229">
        <v>0</v>
      </c>
      <c r="Q402" s="229">
        <v>0</v>
      </c>
      <c r="R402">
        <v>0</v>
      </c>
      <c r="S402">
        <v>0</v>
      </c>
      <c r="T402" s="270">
        <v>129</v>
      </c>
      <c r="U402" s="270">
        <v>0</v>
      </c>
      <c r="V402" s="268">
        <v>155961</v>
      </c>
    </row>
    <row r="403" spans="1:22">
      <c r="B403" s="73" t="s">
        <v>1724</v>
      </c>
      <c r="C403"/>
      <c r="E403"/>
      <c r="F403"/>
      <c r="G403" s="76">
        <v>175773</v>
      </c>
      <c r="H403" s="276" t="s">
        <v>1130</v>
      </c>
      <c r="I403" s="27" t="s">
        <v>1581</v>
      </c>
      <c r="J403" t="s">
        <v>1725</v>
      </c>
      <c r="K403" s="262">
        <v>422</v>
      </c>
      <c r="L403">
        <v>422</v>
      </c>
      <c r="M403">
        <v>0</v>
      </c>
      <c r="N403">
        <v>0</v>
      </c>
      <c r="O403" s="229">
        <v>0</v>
      </c>
      <c r="P403" s="229">
        <v>0</v>
      </c>
      <c r="Q403" s="229">
        <v>0</v>
      </c>
      <c r="R403">
        <v>0</v>
      </c>
      <c r="S403">
        <v>0</v>
      </c>
      <c r="T403" s="270">
        <v>256</v>
      </c>
      <c r="U403" s="270">
        <v>0</v>
      </c>
      <c r="V403" s="268">
        <v>108032</v>
      </c>
    </row>
    <row r="404" spans="1:22">
      <c r="B404" s="73" t="s">
        <v>1726</v>
      </c>
      <c r="C404"/>
      <c r="D404" s="73"/>
      <c r="E404"/>
      <c r="F404"/>
      <c r="G404" s="76">
        <v>180881</v>
      </c>
      <c r="H404" s="276" t="s">
        <v>1130</v>
      </c>
      <c r="I404" s="27" t="s">
        <v>1255</v>
      </c>
      <c r="J404" t="s">
        <v>1727</v>
      </c>
      <c r="K404" s="262">
        <v>1188</v>
      </c>
      <c r="L404">
        <v>1188</v>
      </c>
      <c r="M404">
        <v>0</v>
      </c>
      <c r="N404">
        <v>0</v>
      </c>
      <c r="O404" s="229">
        <v>0</v>
      </c>
      <c r="P404" s="229">
        <v>0</v>
      </c>
      <c r="Q404" s="229">
        <v>0</v>
      </c>
      <c r="R404">
        <v>0</v>
      </c>
      <c r="S404">
        <v>0</v>
      </c>
      <c r="T404" s="270">
        <v>488</v>
      </c>
      <c r="U404" s="270">
        <v>0</v>
      </c>
      <c r="V404" s="268">
        <v>579744</v>
      </c>
    </row>
    <row r="405" spans="1:22">
      <c r="B405" s="73" t="s">
        <v>1728</v>
      </c>
      <c r="C405"/>
      <c r="D405" s="73"/>
      <c r="E405"/>
      <c r="F405"/>
      <c r="G405" s="76">
        <v>180777</v>
      </c>
      <c r="H405" s="276" t="s">
        <v>1130</v>
      </c>
      <c r="I405" s="27" t="s">
        <v>1581</v>
      </c>
      <c r="J405" t="s">
        <v>1729</v>
      </c>
      <c r="K405" s="262">
        <v>103</v>
      </c>
      <c r="L405">
        <v>103</v>
      </c>
      <c r="M405">
        <v>0</v>
      </c>
      <c r="N405">
        <v>0</v>
      </c>
      <c r="O405" s="229">
        <v>0</v>
      </c>
      <c r="P405" s="229">
        <v>0</v>
      </c>
      <c r="Q405" s="229">
        <v>0</v>
      </c>
      <c r="R405">
        <v>0</v>
      </c>
      <c r="S405">
        <v>0</v>
      </c>
      <c r="T405" s="270">
        <v>398</v>
      </c>
      <c r="U405" s="270">
        <v>0</v>
      </c>
      <c r="V405" s="268">
        <v>40994</v>
      </c>
    </row>
    <row r="406" spans="1:22">
      <c r="B406" s="73" t="s">
        <v>1730</v>
      </c>
      <c r="D406" s="73"/>
      <c r="E406"/>
      <c r="F406"/>
      <c r="G406" s="288">
        <v>180778</v>
      </c>
      <c r="H406" s="276" t="s">
        <v>1130</v>
      </c>
      <c r="I406" s="27" t="s">
        <v>1581</v>
      </c>
      <c r="J406" t="s">
        <v>1731</v>
      </c>
      <c r="K406" s="262">
        <v>103</v>
      </c>
      <c r="L406">
        <v>103</v>
      </c>
      <c r="M406">
        <v>0</v>
      </c>
      <c r="N406">
        <v>0</v>
      </c>
      <c r="O406" s="229">
        <v>0</v>
      </c>
      <c r="P406" s="229">
        <v>0</v>
      </c>
      <c r="Q406" s="229">
        <v>0</v>
      </c>
      <c r="R406">
        <v>0</v>
      </c>
      <c r="S406">
        <v>0</v>
      </c>
      <c r="T406" s="270">
        <v>56</v>
      </c>
      <c r="U406" s="270">
        <v>0</v>
      </c>
      <c r="V406" s="268">
        <v>5768</v>
      </c>
    </row>
    <row r="407" spans="1:22">
      <c r="B407" s="73" t="s">
        <v>1732</v>
      </c>
      <c r="D407" s="73"/>
      <c r="E407"/>
      <c r="F407"/>
      <c r="G407" s="288">
        <v>180779</v>
      </c>
      <c r="H407" s="276" t="s">
        <v>1130</v>
      </c>
      <c r="I407" s="27" t="s">
        <v>1581</v>
      </c>
      <c r="J407" t="s">
        <v>1733</v>
      </c>
      <c r="K407" s="262">
        <v>1601</v>
      </c>
      <c r="L407">
        <v>1601</v>
      </c>
      <c r="M407">
        <v>0</v>
      </c>
      <c r="N407">
        <v>0</v>
      </c>
      <c r="O407" s="229">
        <v>0</v>
      </c>
      <c r="P407" s="229">
        <v>0</v>
      </c>
      <c r="Q407" s="229">
        <v>0</v>
      </c>
      <c r="R407">
        <v>0</v>
      </c>
      <c r="S407">
        <v>0</v>
      </c>
      <c r="T407" s="270">
        <v>98</v>
      </c>
      <c r="U407" s="270">
        <v>0</v>
      </c>
      <c r="V407" s="268">
        <v>156898</v>
      </c>
    </row>
    <row r="408" spans="1:22">
      <c r="B408" s="73" t="s">
        <v>1734</v>
      </c>
      <c r="D408" s="73"/>
      <c r="E408"/>
      <c r="F408"/>
      <c r="G408" s="288">
        <v>175050</v>
      </c>
      <c r="H408" s="276" t="s">
        <v>1130</v>
      </c>
      <c r="I408" s="27" t="s">
        <v>1581</v>
      </c>
      <c r="J408" t="s">
        <v>1735</v>
      </c>
      <c r="K408" s="262">
        <v>27</v>
      </c>
      <c r="L408">
        <v>27</v>
      </c>
      <c r="M408">
        <v>0</v>
      </c>
      <c r="N408">
        <v>0</v>
      </c>
      <c r="O408" s="229">
        <v>0</v>
      </c>
      <c r="P408" s="229">
        <v>0</v>
      </c>
      <c r="Q408" s="229">
        <v>0</v>
      </c>
      <c r="R408">
        <v>0</v>
      </c>
      <c r="S408">
        <v>0</v>
      </c>
      <c r="T408" s="270">
        <v>60</v>
      </c>
      <c r="U408" s="270">
        <v>0</v>
      </c>
      <c r="V408" s="268">
        <v>1620</v>
      </c>
    </row>
    <row r="409" spans="1:22">
      <c r="B409" s="73" t="s">
        <v>1736</v>
      </c>
      <c r="E409"/>
      <c r="F409"/>
      <c r="G409" s="288">
        <v>194284</v>
      </c>
      <c r="H409" s="276" t="s">
        <v>1130</v>
      </c>
      <c r="I409" s="27" t="s">
        <v>1581</v>
      </c>
      <c r="J409" t="s">
        <v>1737</v>
      </c>
      <c r="K409" s="262">
        <v>1120</v>
      </c>
      <c r="L409">
        <v>640</v>
      </c>
      <c r="M409">
        <v>0</v>
      </c>
      <c r="N409">
        <v>480</v>
      </c>
      <c r="O409" s="229">
        <v>0</v>
      </c>
      <c r="P409" s="229">
        <v>0</v>
      </c>
      <c r="Q409" s="229">
        <v>0</v>
      </c>
      <c r="R409">
        <v>0</v>
      </c>
      <c r="S409">
        <v>480</v>
      </c>
      <c r="T409" s="270">
        <v>249</v>
      </c>
      <c r="U409" s="270">
        <v>0</v>
      </c>
      <c r="V409" s="268">
        <v>466560</v>
      </c>
    </row>
    <row r="410" spans="1:22">
      <c r="B410" t="s">
        <v>1738</v>
      </c>
      <c r="C410"/>
      <c r="D410"/>
      <c r="E410"/>
      <c r="F410"/>
      <c r="G410" s="288">
        <v>191847</v>
      </c>
      <c r="H410" s="276" t="s">
        <v>1130</v>
      </c>
      <c r="I410" s="27" t="s">
        <v>1324</v>
      </c>
      <c r="J410" t="s">
        <v>1739</v>
      </c>
      <c r="K410" s="262">
        <v>9</v>
      </c>
      <c r="L410">
        <v>9</v>
      </c>
      <c r="M410">
        <v>0</v>
      </c>
      <c r="N410">
        <v>0</v>
      </c>
      <c r="O410" s="229">
        <v>0</v>
      </c>
      <c r="P410" s="229">
        <v>0</v>
      </c>
      <c r="Q410" s="229">
        <v>0</v>
      </c>
      <c r="R410">
        <v>0</v>
      </c>
      <c r="S410">
        <v>0</v>
      </c>
      <c r="T410" s="270">
        <v>6732</v>
      </c>
      <c r="U410" s="270">
        <v>0</v>
      </c>
      <c r="V410" s="268">
        <v>60588</v>
      </c>
    </row>
    <row r="411" spans="1:22">
      <c r="B411" t="s">
        <v>1740</v>
      </c>
      <c r="C411"/>
      <c r="D411"/>
      <c r="E411"/>
      <c r="F411"/>
      <c r="G411" s="288">
        <v>191848</v>
      </c>
      <c r="H411" s="276" t="s">
        <v>1130</v>
      </c>
      <c r="I411" s="27" t="s">
        <v>1324</v>
      </c>
      <c r="J411" t="s">
        <v>1741</v>
      </c>
      <c r="K411" s="262">
        <v>10</v>
      </c>
      <c r="L411">
        <v>10</v>
      </c>
      <c r="M411">
        <v>0</v>
      </c>
      <c r="N411">
        <v>0</v>
      </c>
      <c r="O411" s="229">
        <v>0</v>
      </c>
      <c r="P411" s="229">
        <v>0</v>
      </c>
      <c r="Q411" s="229">
        <v>0</v>
      </c>
      <c r="R411">
        <v>0</v>
      </c>
      <c r="S411">
        <v>0</v>
      </c>
      <c r="T411" s="270">
        <v>6732</v>
      </c>
      <c r="U411" s="270">
        <v>0</v>
      </c>
      <c r="V411" s="268">
        <v>67320</v>
      </c>
    </row>
    <row r="412" spans="1:22">
      <c r="B412" t="s">
        <v>1742</v>
      </c>
      <c r="C412"/>
      <c r="D412"/>
      <c r="E412"/>
      <c r="F412"/>
      <c r="G412">
        <v>191849</v>
      </c>
      <c r="H412" t="s">
        <v>1130</v>
      </c>
      <c r="I412" t="s">
        <v>1324</v>
      </c>
      <c r="J412" t="s">
        <v>1743</v>
      </c>
      <c r="K412">
        <v>10</v>
      </c>
      <c r="L412">
        <v>10</v>
      </c>
      <c r="M412">
        <v>0</v>
      </c>
      <c r="N412">
        <v>0</v>
      </c>
      <c r="O412">
        <v>0</v>
      </c>
      <c r="P412">
        <v>0</v>
      </c>
      <c r="Q412">
        <v>0</v>
      </c>
      <c r="R412">
        <v>0</v>
      </c>
      <c r="S412">
        <v>0</v>
      </c>
      <c r="T412" s="270">
        <v>6732</v>
      </c>
      <c r="U412" s="270">
        <v>0</v>
      </c>
      <c r="V412">
        <v>67320</v>
      </c>
    </row>
    <row r="413" spans="1:22">
      <c r="A413" s="74"/>
      <c r="B413" s="74" t="s">
        <v>1744</v>
      </c>
      <c r="C413" s="74"/>
      <c r="D413" s="74"/>
      <c r="E413" s="295"/>
      <c r="F413" s="295"/>
      <c r="G413" s="295">
        <v>191850</v>
      </c>
      <c r="H413" s="74" t="s">
        <v>1130</v>
      </c>
      <c r="I413" s="293" t="s">
        <v>1324</v>
      </c>
      <c r="J413" s="271" t="s">
        <v>1745</v>
      </c>
      <c r="K413" s="74">
        <v>10</v>
      </c>
      <c r="L413" s="74">
        <v>10</v>
      </c>
      <c r="M413" s="74">
        <v>0</v>
      </c>
      <c r="N413" s="74">
        <v>0</v>
      </c>
      <c r="O413" s="74">
        <v>0</v>
      </c>
      <c r="P413" s="74">
        <v>0</v>
      </c>
      <c r="Q413" s="265">
        <v>0</v>
      </c>
      <c r="R413" s="74">
        <v>0</v>
      </c>
      <c r="S413" s="74">
        <v>0</v>
      </c>
      <c r="T413" s="74">
        <v>6642</v>
      </c>
      <c r="U413" s="74">
        <v>0</v>
      </c>
      <c r="V413" s="279">
        <v>66420</v>
      </c>
    </row>
    <row r="414" spans="1:22">
      <c r="B414" s="73" t="s">
        <v>1746</v>
      </c>
      <c r="C414"/>
      <c r="D414"/>
      <c r="E414"/>
      <c r="G414">
        <v>191851</v>
      </c>
      <c r="H414" s="276" t="s">
        <v>1130</v>
      </c>
      <c r="I414" s="27" t="s">
        <v>1324</v>
      </c>
      <c r="J414" t="s">
        <v>1747</v>
      </c>
      <c r="K414" s="262">
        <v>10</v>
      </c>
      <c r="L414">
        <v>10</v>
      </c>
      <c r="M414">
        <v>0</v>
      </c>
      <c r="N414">
        <v>0</v>
      </c>
      <c r="O414" s="229">
        <v>0</v>
      </c>
      <c r="P414" s="229">
        <v>0</v>
      </c>
      <c r="Q414" s="229">
        <v>0</v>
      </c>
      <c r="R414">
        <v>0</v>
      </c>
      <c r="S414">
        <v>0</v>
      </c>
      <c r="T414" s="270">
        <v>6642</v>
      </c>
      <c r="U414" s="270">
        <v>0</v>
      </c>
      <c r="V414" s="268">
        <v>66420</v>
      </c>
    </row>
    <row r="415" spans="1:22">
      <c r="B415" s="73" t="s">
        <v>1748</v>
      </c>
      <c r="C415"/>
      <c r="D415"/>
      <c r="E415"/>
      <c r="F415"/>
      <c r="G415" s="76">
        <v>191852</v>
      </c>
      <c r="H415" s="276" t="s">
        <v>1130</v>
      </c>
      <c r="I415" s="27" t="s">
        <v>1324</v>
      </c>
      <c r="J415" t="s">
        <v>1749</v>
      </c>
      <c r="K415" s="262">
        <v>10</v>
      </c>
      <c r="L415">
        <v>10</v>
      </c>
      <c r="M415">
        <v>0</v>
      </c>
      <c r="N415">
        <v>0</v>
      </c>
      <c r="O415" s="229">
        <v>0</v>
      </c>
      <c r="P415" s="229">
        <v>0</v>
      </c>
      <c r="Q415" s="229">
        <v>0</v>
      </c>
      <c r="R415">
        <v>0</v>
      </c>
      <c r="S415">
        <v>0</v>
      </c>
      <c r="T415" s="270">
        <v>6642</v>
      </c>
      <c r="U415" s="270">
        <v>0</v>
      </c>
      <c r="V415" s="268">
        <v>66420</v>
      </c>
    </row>
    <row r="416" spans="1:22">
      <c r="B416" s="73" t="s">
        <v>1750</v>
      </c>
      <c r="C416"/>
      <c r="D416"/>
      <c r="E416"/>
      <c r="F416"/>
      <c r="G416" s="76">
        <v>191853</v>
      </c>
      <c r="H416" s="276" t="s">
        <v>1130</v>
      </c>
      <c r="I416" s="27" t="s">
        <v>1324</v>
      </c>
      <c r="J416" t="s">
        <v>1751</v>
      </c>
      <c r="K416" s="262">
        <v>10</v>
      </c>
      <c r="L416">
        <v>10</v>
      </c>
      <c r="M416">
        <v>0</v>
      </c>
      <c r="N416">
        <v>0</v>
      </c>
      <c r="O416" s="229">
        <v>0</v>
      </c>
      <c r="P416" s="229">
        <v>0</v>
      </c>
      <c r="Q416" s="229">
        <v>0</v>
      </c>
      <c r="R416">
        <v>0</v>
      </c>
      <c r="S416">
        <v>0</v>
      </c>
      <c r="T416" s="270">
        <v>6642</v>
      </c>
      <c r="U416" s="270">
        <v>0</v>
      </c>
      <c r="V416" s="268">
        <v>66420</v>
      </c>
    </row>
    <row r="417" spans="1:22">
      <c r="B417" s="73" t="s">
        <v>1752</v>
      </c>
      <c r="C417"/>
      <c r="D417"/>
      <c r="E417"/>
      <c r="G417">
        <v>191863</v>
      </c>
      <c r="H417" s="276" t="s">
        <v>1130</v>
      </c>
      <c r="I417" s="27" t="s">
        <v>1324</v>
      </c>
      <c r="J417" t="s">
        <v>1753</v>
      </c>
      <c r="K417" s="262">
        <v>10</v>
      </c>
      <c r="L417">
        <v>10</v>
      </c>
      <c r="M417">
        <v>0</v>
      </c>
      <c r="N417">
        <v>0</v>
      </c>
      <c r="O417" s="229">
        <v>0</v>
      </c>
      <c r="P417" s="229">
        <v>0</v>
      </c>
      <c r="Q417" s="229">
        <v>0</v>
      </c>
      <c r="R417">
        <v>0</v>
      </c>
      <c r="S417">
        <v>0</v>
      </c>
      <c r="T417" s="270">
        <v>6642</v>
      </c>
      <c r="U417" s="270">
        <v>0</v>
      </c>
      <c r="V417" s="268">
        <v>66420</v>
      </c>
    </row>
    <row r="418" spans="1:22">
      <c r="B418" s="73" t="s">
        <v>1754</v>
      </c>
      <c r="C418"/>
      <c r="D418"/>
      <c r="E418"/>
      <c r="F418"/>
      <c r="G418" s="76">
        <v>191864</v>
      </c>
      <c r="H418" s="276" t="s">
        <v>1130</v>
      </c>
      <c r="I418" s="27" t="s">
        <v>1324</v>
      </c>
      <c r="J418" t="s">
        <v>1755</v>
      </c>
      <c r="K418" s="262">
        <v>10</v>
      </c>
      <c r="L418">
        <v>10</v>
      </c>
      <c r="M418">
        <v>0</v>
      </c>
      <c r="N418">
        <v>0</v>
      </c>
      <c r="O418" s="229">
        <v>0</v>
      </c>
      <c r="P418" s="229">
        <v>0</v>
      </c>
      <c r="Q418" s="229">
        <v>0</v>
      </c>
      <c r="R418">
        <v>0</v>
      </c>
      <c r="S418">
        <v>0</v>
      </c>
      <c r="T418" s="270">
        <v>6642</v>
      </c>
      <c r="U418" s="270">
        <v>0</v>
      </c>
      <c r="V418" s="268">
        <v>66420</v>
      </c>
    </row>
    <row r="419" spans="1:22">
      <c r="B419" s="73" t="s">
        <v>1756</v>
      </c>
      <c r="C419"/>
      <c r="D419"/>
      <c r="E419"/>
      <c r="F419"/>
      <c r="G419" s="76">
        <v>191865</v>
      </c>
      <c r="H419" s="276" t="s">
        <v>1130</v>
      </c>
      <c r="I419" s="27" t="s">
        <v>1324</v>
      </c>
      <c r="J419" t="s">
        <v>1757</v>
      </c>
      <c r="K419" s="262">
        <v>10</v>
      </c>
      <c r="L419">
        <v>10</v>
      </c>
      <c r="M419">
        <v>0</v>
      </c>
      <c r="N419">
        <v>0</v>
      </c>
      <c r="O419" s="229">
        <v>0</v>
      </c>
      <c r="P419" s="229">
        <v>0</v>
      </c>
      <c r="Q419" s="229">
        <v>0</v>
      </c>
      <c r="R419">
        <v>0</v>
      </c>
      <c r="S419">
        <v>0</v>
      </c>
      <c r="T419" s="270">
        <v>6642</v>
      </c>
      <c r="U419" s="270">
        <v>0</v>
      </c>
      <c r="V419" s="268">
        <v>66420</v>
      </c>
    </row>
    <row r="420" spans="1:22">
      <c r="B420" s="73" t="s">
        <v>1758</v>
      </c>
      <c r="C420"/>
      <c r="D420"/>
      <c r="E420"/>
      <c r="F420"/>
      <c r="G420" s="76">
        <v>191866</v>
      </c>
      <c r="H420" s="276" t="s">
        <v>1130</v>
      </c>
      <c r="I420" s="27" t="s">
        <v>1324</v>
      </c>
      <c r="J420" t="s">
        <v>1759</v>
      </c>
      <c r="K420" s="262">
        <v>10</v>
      </c>
      <c r="L420">
        <v>10</v>
      </c>
      <c r="M420">
        <v>0</v>
      </c>
      <c r="N420">
        <v>0</v>
      </c>
      <c r="O420" s="229">
        <v>0</v>
      </c>
      <c r="P420" s="229">
        <v>0</v>
      </c>
      <c r="Q420" s="229">
        <v>0</v>
      </c>
      <c r="R420">
        <v>0</v>
      </c>
      <c r="S420">
        <v>0</v>
      </c>
      <c r="T420" s="270">
        <v>6642</v>
      </c>
      <c r="U420" s="270">
        <v>0</v>
      </c>
      <c r="V420" s="268">
        <v>66420</v>
      </c>
    </row>
    <row r="421" spans="1:22">
      <c r="B421" s="73" t="s">
        <v>1760</v>
      </c>
      <c r="C421"/>
      <c r="D421"/>
      <c r="E421"/>
      <c r="F421"/>
      <c r="G421" s="76">
        <v>191867</v>
      </c>
      <c r="H421" s="276" t="s">
        <v>1130</v>
      </c>
      <c r="I421" s="27" t="s">
        <v>1324</v>
      </c>
      <c r="J421" t="s">
        <v>1761</v>
      </c>
      <c r="K421" s="262">
        <v>10</v>
      </c>
      <c r="L421">
        <v>10</v>
      </c>
      <c r="M421">
        <v>0</v>
      </c>
      <c r="N421">
        <v>0</v>
      </c>
      <c r="O421" s="229">
        <v>0</v>
      </c>
      <c r="P421" s="229">
        <v>0</v>
      </c>
      <c r="Q421" s="229">
        <v>0</v>
      </c>
      <c r="R421">
        <v>0</v>
      </c>
      <c r="S421">
        <v>0</v>
      </c>
      <c r="T421" s="270">
        <v>6642</v>
      </c>
      <c r="U421" s="270">
        <v>0</v>
      </c>
      <c r="V421" s="268">
        <v>66420</v>
      </c>
    </row>
    <row r="422" spans="1:22">
      <c r="B422" s="73" t="s">
        <v>1762</v>
      </c>
      <c r="C422"/>
      <c r="D422"/>
      <c r="E422"/>
      <c r="F422"/>
      <c r="G422" s="76">
        <v>191868</v>
      </c>
      <c r="H422" s="276" t="s">
        <v>1130</v>
      </c>
      <c r="I422" s="27" t="s">
        <v>1324</v>
      </c>
      <c r="J422" t="s">
        <v>1763</v>
      </c>
      <c r="K422" s="262">
        <v>10</v>
      </c>
      <c r="L422">
        <v>10</v>
      </c>
      <c r="M422">
        <v>0</v>
      </c>
      <c r="N422">
        <v>0</v>
      </c>
      <c r="O422" s="229">
        <v>0</v>
      </c>
      <c r="P422" s="229">
        <v>0</v>
      </c>
      <c r="Q422" s="229">
        <v>0</v>
      </c>
      <c r="R422">
        <v>0</v>
      </c>
      <c r="S422">
        <v>0</v>
      </c>
      <c r="T422" s="270">
        <v>6642</v>
      </c>
      <c r="U422" s="270">
        <v>0</v>
      </c>
      <c r="V422" s="268">
        <v>66420</v>
      </c>
    </row>
    <row r="423" spans="1:22">
      <c r="B423" t="s">
        <v>1764</v>
      </c>
      <c r="C423"/>
      <c r="D423"/>
      <c r="E423"/>
      <c r="F423"/>
      <c r="G423">
        <v>191869</v>
      </c>
      <c r="H423" t="s">
        <v>1130</v>
      </c>
      <c r="I423" t="s">
        <v>1324</v>
      </c>
      <c r="J423" t="s">
        <v>1765</v>
      </c>
      <c r="K423">
        <v>10</v>
      </c>
      <c r="L423">
        <v>10</v>
      </c>
      <c r="M423">
        <v>0</v>
      </c>
      <c r="N423">
        <v>0</v>
      </c>
      <c r="O423">
        <v>0</v>
      </c>
      <c r="P423">
        <v>0</v>
      </c>
      <c r="Q423">
        <v>0</v>
      </c>
      <c r="R423">
        <v>0</v>
      </c>
      <c r="S423">
        <v>0</v>
      </c>
      <c r="T423" s="270">
        <v>6642</v>
      </c>
      <c r="U423" s="270">
        <v>0</v>
      </c>
      <c r="V423">
        <v>66420</v>
      </c>
    </row>
    <row r="424" spans="1:22">
      <c r="A424" s="74"/>
      <c r="B424" s="74" t="s">
        <v>1766</v>
      </c>
      <c r="C424" s="74"/>
      <c r="D424" s="74"/>
      <c r="E424" s="295"/>
      <c r="F424" s="295"/>
      <c r="G424" s="295">
        <v>191870</v>
      </c>
      <c r="H424" s="74" t="s">
        <v>1130</v>
      </c>
      <c r="I424" s="293" t="s">
        <v>1324</v>
      </c>
      <c r="J424" s="271" t="s">
        <v>1767</v>
      </c>
      <c r="K424" s="74">
        <v>10</v>
      </c>
      <c r="L424" s="74">
        <v>10</v>
      </c>
      <c r="M424" s="74">
        <v>0</v>
      </c>
      <c r="N424" s="74">
        <v>0</v>
      </c>
      <c r="O424" s="74">
        <v>0</v>
      </c>
      <c r="P424" s="74">
        <v>0</v>
      </c>
      <c r="Q424" s="265">
        <v>0</v>
      </c>
      <c r="R424" s="74">
        <v>0</v>
      </c>
      <c r="S424" s="74">
        <v>0</v>
      </c>
      <c r="T424" s="74">
        <v>6642</v>
      </c>
      <c r="U424" s="74">
        <v>0</v>
      </c>
      <c r="V424" s="279">
        <v>66420</v>
      </c>
    </row>
    <row r="425" spans="1:22">
      <c r="B425" t="s">
        <v>1768</v>
      </c>
      <c r="C425"/>
      <c r="D425"/>
      <c r="E425"/>
      <c r="F425"/>
      <c r="G425" s="76">
        <v>191871</v>
      </c>
      <c r="H425" s="276" t="s">
        <v>1130</v>
      </c>
      <c r="I425" s="27" t="s">
        <v>1324</v>
      </c>
      <c r="J425" t="s">
        <v>1769</v>
      </c>
      <c r="K425" s="262">
        <v>10</v>
      </c>
      <c r="L425">
        <v>10</v>
      </c>
      <c r="M425">
        <v>0</v>
      </c>
      <c r="N425">
        <v>0</v>
      </c>
      <c r="O425" s="229">
        <v>0</v>
      </c>
      <c r="P425" s="229">
        <v>0</v>
      </c>
      <c r="Q425" s="229">
        <v>0</v>
      </c>
      <c r="R425">
        <v>0</v>
      </c>
      <c r="S425">
        <v>0</v>
      </c>
      <c r="T425" s="270">
        <v>6642</v>
      </c>
      <c r="U425" s="270">
        <v>0</v>
      </c>
      <c r="V425" s="268">
        <v>66420</v>
      </c>
    </row>
    <row r="426" spans="1:22">
      <c r="B426" t="s">
        <v>1770</v>
      </c>
      <c r="C426"/>
      <c r="D426"/>
      <c r="E426"/>
      <c r="F426"/>
      <c r="G426">
        <v>191872</v>
      </c>
      <c r="H426" t="s">
        <v>1130</v>
      </c>
      <c r="I426" t="s">
        <v>1324</v>
      </c>
      <c r="J426" t="s">
        <v>1771</v>
      </c>
      <c r="K426">
        <v>10</v>
      </c>
      <c r="L426">
        <v>10</v>
      </c>
      <c r="M426">
        <v>0</v>
      </c>
      <c r="N426">
        <v>0</v>
      </c>
      <c r="O426">
        <v>0</v>
      </c>
      <c r="P426">
        <v>0</v>
      </c>
      <c r="Q426">
        <v>0</v>
      </c>
      <c r="R426">
        <v>0</v>
      </c>
      <c r="S426">
        <v>0</v>
      </c>
      <c r="T426" s="270">
        <v>6642</v>
      </c>
      <c r="U426" s="270">
        <v>0</v>
      </c>
      <c r="V426">
        <v>66420</v>
      </c>
    </row>
    <row r="427" spans="1:22">
      <c r="A427" s="74"/>
      <c r="B427" s="74" t="s">
        <v>1772</v>
      </c>
      <c r="C427" s="74"/>
      <c r="D427" s="74"/>
      <c r="E427" s="295"/>
      <c r="F427" s="295"/>
      <c r="G427" s="295">
        <v>191873</v>
      </c>
      <c r="H427" s="74" t="s">
        <v>1130</v>
      </c>
      <c r="I427" s="293" t="s">
        <v>1324</v>
      </c>
      <c r="J427" s="271" t="s">
        <v>1773</v>
      </c>
      <c r="K427" s="74">
        <v>10</v>
      </c>
      <c r="L427" s="74">
        <v>10</v>
      </c>
      <c r="M427" s="74">
        <v>0</v>
      </c>
      <c r="N427" s="74">
        <v>0</v>
      </c>
      <c r="O427" s="74">
        <v>0</v>
      </c>
      <c r="P427" s="74">
        <v>0</v>
      </c>
      <c r="Q427" s="265">
        <v>0</v>
      </c>
      <c r="R427" s="74">
        <v>0</v>
      </c>
      <c r="S427" s="74">
        <v>0</v>
      </c>
      <c r="T427" s="74">
        <v>6642</v>
      </c>
      <c r="U427" s="74">
        <v>0</v>
      </c>
      <c r="V427" s="279">
        <v>66420</v>
      </c>
    </row>
    <row r="428" spans="1:22">
      <c r="B428" s="73" t="s">
        <v>1774</v>
      </c>
      <c r="C428"/>
      <c r="D428"/>
      <c r="G428">
        <v>191874</v>
      </c>
      <c r="H428" s="276" t="s">
        <v>1130</v>
      </c>
      <c r="I428" s="27" t="s">
        <v>1324</v>
      </c>
      <c r="J428" t="s">
        <v>1775</v>
      </c>
      <c r="K428" s="262">
        <v>10</v>
      </c>
      <c r="L428">
        <v>10</v>
      </c>
      <c r="M428">
        <v>0</v>
      </c>
      <c r="N428">
        <v>0</v>
      </c>
      <c r="O428" s="229">
        <v>0</v>
      </c>
      <c r="P428" s="229">
        <v>0</v>
      </c>
      <c r="Q428" s="229">
        <v>0</v>
      </c>
      <c r="R428">
        <v>0</v>
      </c>
      <c r="S428">
        <v>0</v>
      </c>
      <c r="T428" s="270">
        <v>6637</v>
      </c>
      <c r="U428" s="270">
        <v>0</v>
      </c>
      <c r="V428" s="268">
        <v>66370</v>
      </c>
    </row>
    <row r="429" spans="1:22">
      <c r="B429" s="73" t="s">
        <v>1776</v>
      </c>
      <c r="C429"/>
      <c r="D429"/>
      <c r="G429">
        <v>206756</v>
      </c>
      <c r="H429" s="276" t="s">
        <v>1130</v>
      </c>
      <c r="I429" s="27" t="s">
        <v>1324</v>
      </c>
      <c r="J429" t="s">
        <v>1777</v>
      </c>
      <c r="K429" s="262">
        <v>94</v>
      </c>
      <c r="L429">
        <v>94</v>
      </c>
      <c r="M429">
        <v>0</v>
      </c>
      <c r="N429">
        <v>0</v>
      </c>
      <c r="O429" s="229">
        <v>0</v>
      </c>
      <c r="P429" s="229">
        <v>0</v>
      </c>
      <c r="Q429" s="229">
        <v>0</v>
      </c>
      <c r="R429">
        <v>0</v>
      </c>
      <c r="S429">
        <v>0</v>
      </c>
      <c r="T429" s="270">
        <v>3779</v>
      </c>
      <c r="U429" s="270">
        <v>0</v>
      </c>
      <c r="V429" s="268">
        <v>355226</v>
      </c>
    </row>
    <row r="430" spans="1:22">
      <c r="B430" s="73" t="s">
        <v>1778</v>
      </c>
      <c r="C430"/>
      <c r="D430"/>
      <c r="G430">
        <v>206757</v>
      </c>
      <c r="H430" s="276" t="s">
        <v>1130</v>
      </c>
      <c r="I430" s="27" t="s">
        <v>1324</v>
      </c>
      <c r="J430" t="s">
        <v>1779</v>
      </c>
      <c r="K430" s="262">
        <v>107</v>
      </c>
      <c r="L430">
        <v>107</v>
      </c>
      <c r="M430">
        <v>0</v>
      </c>
      <c r="N430">
        <v>0</v>
      </c>
      <c r="O430" s="229">
        <v>0</v>
      </c>
      <c r="P430" s="229">
        <v>0</v>
      </c>
      <c r="Q430" s="229">
        <v>0</v>
      </c>
      <c r="R430">
        <v>0</v>
      </c>
      <c r="S430">
        <v>0</v>
      </c>
      <c r="T430" s="270">
        <v>3669</v>
      </c>
      <c r="U430" s="270">
        <v>0</v>
      </c>
      <c r="V430" s="268">
        <v>392583</v>
      </c>
    </row>
    <row r="431" spans="1:22">
      <c r="B431" s="73" t="s">
        <v>1780</v>
      </c>
      <c r="C431"/>
      <c r="D431"/>
      <c r="G431">
        <v>206759</v>
      </c>
      <c r="H431" s="276" t="s">
        <v>1130</v>
      </c>
      <c r="I431" s="27" t="s">
        <v>1324</v>
      </c>
      <c r="J431" t="s">
        <v>1781</v>
      </c>
      <c r="K431">
        <v>140</v>
      </c>
      <c r="L431">
        <v>140</v>
      </c>
      <c r="M431">
        <v>0</v>
      </c>
      <c r="N431">
        <v>0</v>
      </c>
      <c r="O431" s="229">
        <v>0</v>
      </c>
      <c r="P431" s="229">
        <v>0</v>
      </c>
      <c r="Q431" s="229">
        <v>0</v>
      </c>
      <c r="R431">
        <v>0</v>
      </c>
      <c r="S431">
        <v>0</v>
      </c>
      <c r="T431" s="270">
        <v>3669</v>
      </c>
      <c r="U431" s="270">
        <v>0</v>
      </c>
      <c r="V431" s="268">
        <v>513660</v>
      </c>
    </row>
    <row r="432" spans="1:22">
      <c r="B432" s="73" t="s">
        <v>1782</v>
      </c>
      <c r="C432"/>
      <c r="D432"/>
      <c r="G432">
        <v>206761</v>
      </c>
      <c r="H432" s="276" t="s">
        <v>1130</v>
      </c>
      <c r="I432" s="27" t="s">
        <v>1324</v>
      </c>
      <c r="J432" t="s">
        <v>1783</v>
      </c>
      <c r="K432" s="262">
        <v>223</v>
      </c>
      <c r="L432">
        <v>223</v>
      </c>
      <c r="M432">
        <v>0</v>
      </c>
      <c r="N432">
        <v>0</v>
      </c>
      <c r="O432" s="229">
        <v>0</v>
      </c>
      <c r="P432" s="229">
        <v>0</v>
      </c>
      <c r="Q432" s="229">
        <v>0</v>
      </c>
      <c r="R432">
        <v>0</v>
      </c>
      <c r="S432">
        <v>0</v>
      </c>
      <c r="T432" s="270">
        <v>3779</v>
      </c>
      <c r="U432" s="270">
        <v>0</v>
      </c>
      <c r="V432" s="268">
        <v>842717</v>
      </c>
    </row>
    <row r="433" spans="2:22">
      <c r="B433" s="73" t="s">
        <v>1784</v>
      </c>
      <c r="C433"/>
      <c r="D433"/>
      <c r="G433">
        <v>206763</v>
      </c>
      <c r="H433" s="276" t="s">
        <v>1130</v>
      </c>
      <c r="I433" s="27" t="s">
        <v>1324</v>
      </c>
      <c r="J433" t="s">
        <v>1785</v>
      </c>
      <c r="K433" s="262">
        <v>189</v>
      </c>
      <c r="L433">
        <v>189</v>
      </c>
      <c r="M433">
        <v>0</v>
      </c>
      <c r="N433">
        <v>0</v>
      </c>
      <c r="O433" s="229">
        <v>0</v>
      </c>
      <c r="P433" s="229">
        <v>0</v>
      </c>
      <c r="Q433" s="229">
        <v>0</v>
      </c>
      <c r="R433">
        <v>0</v>
      </c>
      <c r="S433">
        <v>0</v>
      </c>
      <c r="T433" s="270">
        <v>3779</v>
      </c>
      <c r="U433" s="270">
        <v>0</v>
      </c>
      <c r="V433" s="268">
        <v>714231</v>
      </c>
    </row>
    <row r="434" spans="2:22">
      <c r="B434" s="73" t="s">
        <v>1786</v>
      </c>
      <c r="E434"/>
      <c r="F434"/>
      <c r="G434" s="76">
        <v>206766</v>
      </c>
      <c r="H434" s="276" t="s">
        <v>1130</v>
      </c>
      <c r="I434" s="27" t="s">
        <v>1324</v>
      </c>
      <c r="J434" t="s">
        <v>1787</v>
      </c>
      <c r="K434" s="262">
        <v>92</v>
      </c>
      <c r="L434">
        <v>92</v>
      </c>
      <c r="M434">
        <v>0</v>
      </c>
      <c r="N434">
        <v>0</v>
      </c>
      <c r="O434" s="229">
        <v>0</v>
      </c>
      <c r="P434" s="229">
        <v>0</v>
      </c>
      <c r="Q434" s="229">
        <v>0</v>
      </c>
      <c r="R434">
        <v>0</v>
      </c>
      <c r="S434">
        <v>0</v>
      </c>
      <c r="T434" s="270">
        <v>3669</v>
      </c>
      <c r="U434" s="270">
        <v>0</v>
      </c>
      <c r="V434" s="268">
        <v>337548</v>
      </c>
    </row>
    <row r="435" spans="2:22">
      <c r="B435" s="73" t="s">
        <v>1788</v>
      </c>
      <c r="E435"/>
      <c r="F435"/>
      <c r="G435" s="76">
        <v>206767</v>
      </c>
      <c r="H435" s="276" t="s">
        <v>1130</v>
      </c>
      <c r="I435" s="27" t="s">
        <v>1324</v>
      </c>
      <c r="J435" t="s">
        <v>1789</v>
      </c>
      <c r="K435" s="262">
        <v>90</v>
      </c>
      <c r="L435">
        <v>90</v>
      </c>
      <c r="M435">
        <v>0</v>
      </c>
      <c r="N435">
        <v>0</v>
      </c>
      <c r="O435" s="229">
        <v>0</v>
      </c>
      <c r="P435" s="229">
        <v>0</v>
      </c>
      <c r="Q435" s="229">
        <v>0</v>
      </c>
      <c r="R435">
        <v>0</v>
      </c>
      <c r="S435">
        <v>0</v>
      </c>
      <c r="T435" s="270">
        <v>3669</v>
      </c>
      <c r="U435" s="270">
        <v>0</v>
      </c>
      <c r="V435" s="268">
        <v>330210</v>
      </c>
    </row>
    <row r="436" spans="2:22">
      <c r="B436" s="73" t="s">
        <v>1790</v>
      </c>
      <c r="E436"/>
      <c r="F436"/>
      <c r="G436" s="76">
        <v>206768</v>
      </c>
      <c r="H436" s="276" t="s">
        <v>1130</v>
      </c>
      <c r="I436" s="27" t="s">
        <v>1324</v>
      </c>
      <c r="J436" t="s">
        <v>1791</v>
      </c>
      <c r="K436" s="262">
        <v>78</v>
      </c>
      <c r="L436">
        <v>78</v>
      </c>
      <c r="M436">
        <v>0</v>
      </c>
      <c r="N436">
        <v>0</v>
      </c>
      <c r="O436" s="229">
        <v>0</v>
      </c>
      <c r="P436" s="229">
        <v>0</v>
      </c>
      <c r="Q436" s="229">
        <v>0</v>
      </c>
      <c r="R436">
        <v>0</v>
      </c>
      <c r="S436">
        <v>0</v>
      </c>
      <c r="T436" s="270">
        <v>3779</v>
      </c>
      <c r="U436" s="270">
        <v>0</v>
      </c>
      <c r="V436" s="268">
        <v>294762</v>
      </c>
    </row>
    <row r="437" spans="2:22">
      <c r="B437" s="73" t="s">
        <v>1792</v>
      </c>
      <c r="E437"/>
      <c r="F437"/>
      <c r="G437" s="76">
        <v>206769</v>
      </c>
      <c r="H437" s="276" t="s">
        <v>1130</v>
      </c>
      <c r="I437" s="27" t="s">
        <v>1324</v>
      </c>
      <c r="J437" t="s">
        <v>1793</v>
      </c>
      <c r="K437" s="262">
        <v>96</v>
      </c>
      <c r="L437">
        <v>96</v>
      </c>
      <c r="M437">
        <v>0</v>
      </c>
      <c r="N437">
        <v>0</v>
      </c>
      <c r="O437" s="229">
        <v>0</v>
      </c>
      <c r="P437" s="229">
        <v>0</v>
      </c>
      <c r="Q437" s="229">
        <v>0</v>
      </c>
      <c r="R437">
        <v>0</v>
      </c>
      <c r="S437">
        <v>0</v>
      </c>
      <c r="T437" s="270">
        <v>3779</v>
      </c>
      <c r="U437" s="270">
        <v>0</v>
      </c>
      <c r="V437" s="268">
        <v>362784</v>
      </c>
    </row>
    <row r="438" spans="2:22">
      <c r="B438" s="73" t="s">
        <v>1794</v>
      </c>
      <c r="E438"/>
      <c r="F438"/>
      <c r="G438" s="76">
        <v>206770</v>
      </c>
      <c r="H438" s="276" t="s">
        <v>1130</v>
      </c>
      <c r="I438" s="27" t="s">
        <v>1324</v>
      </c>
      <c r="J438" t="s">
        <v>1795</v>
      </c>
      <c r="K438" s="262">
        <v>129</v>
      </c>
      <c r="L438">
        <v>129</v>
      </c>
      <c r="M438">
        <v>0</v>
      </c>
      <c r="N438">
        <v>0</v>
      </c>
      <c r="O438" s="229">
        <v>0</v>
      </c>
      <c r="P438" s="229">
        <v>0</v>
      </c>
      <c r="Q438" s="229">
        <v>0</v>
      </c>
      <c r="R438">
        <v>0</v>
      </c>
      <c r="S438">
        <v>0</v>
      </c>
      <c r="T438" s="270">
        <v>3669</v>
      </c>
      <c r="U438" s="270">
        <v>0</v>
      </c>
      <c r="V438" s="268">
        <v>473301</v>
      </c>
    </row>
    <row r="439" spans="2:22">
      <c r="B439" s="73" t="s">
        <v>1796</v>
      </c>
      <c r="E439"/>
      <c r="F439"/>
      <c r="G439" s="76">
        <v>206771</v>
      </c>
      <c r="H439" s="276" t="s">
        <v>1130</v>
      </c>
      <c r="I439" s="27" t="s">
        <v>1324</v>
      </c>
      <c r="J439" t="s">
        <v>1797</v>
      </c>
      <c r="K439" s="262">
        <v>110</v>
      </c>
      <c r="L439">
        <v>110</v>
      </c>
      <c r="M439">
        <v>0</v>
      </c>
      <c r="N439">
        <v>0</v>
      </c>
      <c r="O439" s="229">
        <v>0</v>
      </c>
      <c r="P439" s="229">
        <v>0</v>
      </c>
      <c r="Q439" s="229">
        <v>0</v>
      </c>
      <c r="R439">
        <v>0</v>
      </c>
      <c r="S439">
        <v>0</v>
      </c>
      <c r="T439" s="270">
        <v>3669</v>
      </c>
      <c r="U439" s="270">
        <v>0</v>
      </c>
      <c r="V439" s="268">
        <v>403590</v>
      </c>
    </row>
    <row r="440" spans="2:22">
      <c r="B440" s="73" t="s">
        <v>1798</v>
      </c>
      <c r="E440"/>
      <c r="F440"/>
      <c r="G440" s="76">
        <v>206772</v>
      </c>
      <c r="H440" s="276" t="s">
        <v>1130</v>
      </c>
      <c r="I440" s="27" t="s">
        <v>1324</v>
      </c>
      <c r="J440" t="s">
        <v>1799</v>
      </c>
      <c r="K440" s="262">
        <v>46</v>
      </c>
      <c r="L440">
        <v>46</v>
      </c>
      <c r="M440">
        <v>0</v>
      </c>
      <c r="N440">
        <v>0</v>
      </c>
      <c r="O440" s="229">
        <v>0</v>
      </c>
      <c r="P440" s="229">
        <v>0</v>
      </c>
      <c r="Q440" s="229">
        <v>0</v>
      </c>
      <c r="R440">
        <v>0</v>
      </c>
      <c r="S440">
        <v>0</v>
      </c>
      <c r="T440" s="270">
        <v>3779</v>
      </c>
      <c r="U440" s="270">
        <v>0</v>
      </c>
      <c r="V440" s="268">
        <v>173834</v>
      </c>
    </row>
    <row r="441" spans="2:22">
      <c r="B441" s="73" t="s">
        <v>1800</v>
      </c>
      <c r="D441" s="167"/>
      <c r="E441"/>
      <c r="F441"/>
      <c r="G441" s="76">
        <v>206773</v>
      </c>
      <c r="H441" s="276" t="s">
        <v>1130</v>
      </c>
      <c r="I441" s="27" t="s">
        <v>1324</v>
      </c>
      <c r="J441" t="s">
        <v>1801</v>
      </c>
      <c r="K441" s="262">
        <v>246</v>
      </c>
      <c r="L441">
        <v>246</v>
      </c>
      <c r="M441">
        <v>0</v>
      </c>
      <c r="N441">
        <v>0</v>
      </c>
      <c r="O441" s="229">
        <v>0</v>
      </c>
      <c r="P441" s="229">
        <v>0</v>
      </c>
      <c r="Q441" s="229">
        <v>0</v>
      </c>
      <c r="R441">
        <v>0</v>
      </c>
      <c r="S441">
        <v>0</v>
      </c>
      <c r="T441" s="270">
        <v>3669</v>
      </c>
      <c r="U441" s="270">
        <v>0</v>
      </c>
      <c r="V441" s="268">
        <v>902574</v>
      </c>
    </row>
    <row r="442" spans="2:22">
      <c r="B442" s="73" t="s">
        <v>1802</v>
      </c>
      <c r="D442" s="167"/>
      <c r="E442"/>
      <c r="F442"/>
      <c r="G442" s="76">
        <v>206774</v>
      </c>
      <c r="H442" s="276" t="s">
        <v>1130</v>
      </c>
      <c r="I442" s="27" t="s">
        <v>1324</v>
      </c>
      <c r="J442" t="s">
        <v>1803</v>
      </c>
      <c r="K442" s="262">
        <v>175</v>
      </c>
      <c r="L442">
        <v>175</v>
      </c>
      <c r="M442">
        <v>0</v>
      </c>
      <c r="N442">
        <v>0</v>
      </c>
      <c r="O442" s="229">
        <v>0</v>
      </c>
      <c r="P442" s="229">
        <v>0</v>
      </c>
      <c r="Q442" s="229">
        <v>0</v>
      </c>
      <c r="R442">
        <v>0</v>
      </c>
      <c r="S442">
        <v>0</v>
      </c>
      <c r="T442" s="270">
        <v>3669</v>
      </c>
      <c r="U442" s="270">
        <v>0</v>
      </c>
      <c r="V442" s="268">
        <v>642075</v>
      </c>
    </row>
    <row r="443" spans="2:22">
      <c r="B443" s="73" t="s">
        <v>1804</v>
      </c>
      <c r="E443"/>
      <c r="F443"/>
      <c r="G443" s="76">
        <v>206775</v>
      </c>
      <c r="H443" s="276" t="s">
        <v>1130</v>
      </c>
      <c r="I443" s="27" t="s">
        <v>1324</v>
      </c>
      <c r="J443" t="s">
        <v>1805</v>
      </c>
      <c r="K443" s="262">
        <v>81</v>
      </c>
      <c r="L443">
        <v>81</v>
      </c>
      <c r="M443">
        <v>0</v>
      </c>
      <c r="N443">
        <v>0</v>
      </c>
      <c r="O443" s="229">
        <v>0</v>
      </c>
      <c r="P443" s="229">
        <v>0</v>
      </c>
      <c r="Q443" s="229">
        <v>0</v>
      </c>
      <c r="R443">
        <v>0</v>
      </c>
      <c r="S443">
        <v>0</v>
      </c>
      <c r="T443" s="270">
        <v>3669</v>
      </c>
      <c r="U443" s="270">
        <v>0</v>
      </c>
      <c r="V443" s="268">
        <v>297189</v>
      </c>
    </row>
    <row r="444" spans="2:22">
      <c r="B444" s="73" t="s">
        <v>1806</v>
      </c>
      <c r="E444"/>
      <c r="F444"/>
      <c r="G444" s="76">
        <v>206776</v>
      </c>
      <c r="H444" s="276" t="s">
        <v>1130</v>
      </c>
      <c r="I444" s="27" t="s">
        <v>1324</v>
      </c>
      <c r="J444" t="s">
        <v>1807</v>
      </c>
      <c r="K444" s="262">
        <v>95</v>
      </c>
      <c r="L444">
        <v>95</v>
      </c>
      <c r="M444">
        <v>0</v>
      </c>
      <c r="N444">
        <v>0</v>
      </c>
      <c r="O444" s="229">
        <v>0</v>
      </c>
      <c r="P444" s="229">
        <v>0</v>
      </c>
      <c r="Q444" s="229">
        <v>0</v>
      </c>
      <c r="R444">
        <v>0</v>
      </c>
      <c r="S444">
        <v>0</v>
      </c>
      <c r="T444" s="270">
        <v>3669</v>
      </c>
      <c r="U444" s="270">
        <v>0</v>
      </c>
      <c r="V444" s="268">
        <v>348555</v>
      </c>
    </row>
    <row r="445" spans="2:22">
      <c r="B445" s="73" t="s">
        <v>1808</v>
      </c>
      <c r="E445"/>
      <c r="F445"/>
      <c r="G445" s="76">
        <v>206777</v>
      </c>
      <c r="H445" s="276" t="s">
        <v>1130</v>
      </c>
      <c r="I445" s="27" t="s">
        <v>1324</v>
      </c>
      <c r="J445" t="s">
        <v>1809</v>
      </c>
      <c r="K445" s="262">
        <v>136</v>
      </c>
      <c r="L445">
        <v>136</v>
      </c>
      <c r="M445">
        <v>0</v>
      </c>
      <c r="N445">
        <v>0</v>
      </c>
      <c r="O445" s="229">
        <v>0</v>
      </c>
      <c r="P445" s="229">
        <v>0</v>
      </c>
      <c r="Q445" s="229">
        <v>0</v>
      </c>
      <c r="R445">
        <v>0</v>
      </c>
      <c r="S445">
        <v>0</v>
      </c>
      <c r="T445" s="270">
        <v>3669</v>
      </c>
      <c r="U445" s="270">
        <v>0</v>
      </c>
      <c r="V445" s="268">
        <v>498984</v>
      </c>
    </row>
    <row r="446" spans="2:22">
      <c r="B446" s="73" t="s">
        <v>1810</v>
      </c>
      <c r="E446"/>
      <c r="F446"/>
      <c r="G446" s="76">
        <v>206778</v>
      </c>
      <c r="H446" s="276" t="s">
        <v>1130</v>
      </c>
      <c r="I446" s="27" t="s">
        <v>1324</v>
      </c>
      <c r="J446" t="s">
        <v>1811</v>
      </c>
      <c r="K446" s="262">
        <v>49</v>
      </c>
      <c r="L446">
        <v>49</v>
      </c>
      <c r="M446">
        <v>0</v>
      </c>
      <c r="N446">
        <v>0</v>
      </c>
      <c r="O446" s="229">
        <v>0</v>
      </c>
      <c r="P446" s="229">
        <v>0</v>
      </c>
      <c r="Q446" s="229">
        <v>0</v>
      </c>
      <c r="R446">
        <v>0</v>
      </c>
      <c r="S446">
        <v>0</v>
      </c>
      <c r="T446" s="270">
        <v>3669</v>
      </c>
      <c r="U446" s="270">
        <v>0</v>
      </c>
      <c r="V446" s="268">
        <v>179781</v>
      </c>
    </row>
    <row r="447" spans="2:22">
      <c r="B447" s="73" t="s">
        <v>1812</v>
      </c>
      <c r="E447"/>
      <c r="F447"/>
      <c r="G447" s="76">
        <v>206779</v>
      </c>
      <c r="H447" s="276" t="s">
        <v>1130</v>
      </c>
      <c r="I447" s="27" t="s">
        <v>1324</v>
      </c>
      <c r="J447" t="s">
        <v>1813</v>
      </c>
      <c r="K447" s="262">
        <v>47</v>
      </c>
      <c r="L447">
        <v>47</v>
      </c>
      <c r="M447">
        <v>0</v>
      </c>
      <c r="N447">
        <v>0</v>
      </c>
      <c r="O447" s="229">
        <v>0</v>
      </c>
      <c r="P447" s="229">
        <v>0</v>
      </c>
      <c r="Q447" s="229">
        <v>0</v>
      </c>
      <c r="R447">
        <v>0</v>
      </c>
      <c r="S447">
        <v>0</v>
      </c>
      <c r="T447" s="270">
        <v>3669</v>
      </c>
      <c r="U447" s="270">
        <v>0</v>
      </c>
      <c r="V447" s="268">
        <v>172443</v>
      </c>
    </row>
    <row r="448" spans="2:22">
      <c r="B448" s="73" t="s">
        <v>1814</v>
      </c>
      <c r="E448"/>
      <c r="F448"/>
      <c r="G448" s="76">
        <v>194285</v>
      </c>
      <c r="H448" s="276" t="s">
        <v>1130</v>
      </c>
      <c r="I448" s="27" t="s">
        <v>1581</v>
      </c>
      <c r="J448" t="s">
        <v>1815</v>
      </c>
      <c r="K448" s="262">
        <v>1160</v>
      </c>
      <c r="L448">
        <v>1160</v>
      </c>
      <c r="M448">
        <v>0</v>
      </c>
      <c r="N448">
        <v>0</v>
      </c>
      <c r="O448" s="229">
        <v>0</v>
      </c>
      <c r="P448" s="229">
        <v>0</v>
      </c>
      <c r="Q448" s="229">
        <v>0</v>
      </c>
      <c r="R448">
        <v>0</v>
      </c>
      <c r="S448">
        <v>0</v>
      </c>
      <c r="T448" s="270">
        <v>275</v>
      </c>
      <c r="U448" s="270">
        <v>0</v>
      </c>
      <c r="V448" s="268">
        <v>319000</v>
      </c>
    </row>
    <row r="449" spans="1:22">
      <c r="B449" s="73" t="s">
        <v>1816</v>
      </c>
      <c r="D449"/>
      <c r="E449"/>
      <c r="F449"/>
      <c r="G449" s="76">
        <v>204896</v>
      </c>
      <c r="H449" s="276"/>
      <c r="I449" s="27" t="s">
        <v>1581</v>
      </c>
      <c r="J449" t="s">
        <v>1817</v>
      </c>
      <c r="K449" s="262">
        <v>779</v>
      </c>
      <c r="L449">
        <v>779</v>
      </c>
      <c r="M449">
        <v>0</v>
      </c>
      <c r="N449">
        <v>0</v>
      </c>
      <c r="O449" s="229">
        <v>0</v>
      </c>
      <c r="P449" s="229">
        <v>0</v>
      </c>
      <c r="Q449" s="229">
        <v>0</v>
      </c>
      <c r="R449">
        <v>0</v>
      </c>
      <c r="S449">
        <v>0</v>
      </c>
      <c r="T449" s="270">
        <v>166</v>
      </c>
      <c r="U449" s="270">
        <v>0</v>
      </c>
      <c r="V449" s="268">
        <v>129314</v>
      </c>
    </row>
    <row r="450" spans="1:22">
      <c r="B450" s="73" t="s">
        <v>1818</v>
      </c>
      <c r="D450"/>
      <c r="E450"/>
      <c r="F450"/>
      <c r="G450" s="76">
        <v>204897</v>
      </c>
      <c r="H450" s="276" t="s">
        <v>1130</v>
      </c>
      <c r="I450" s="27" t="s">
        <v>1581</v>
      </c>
      <c r="J450" t="s">
        <v>1819</v>
      </c>
      <c r="K450" s="262">
        <v>779</v>
      </c>
      <c r="L450">
        <v>779</v>
      </c>
      <c r="M450">
        <v>0</v>
      </c>
      <c r="N450">
        <v>0</v>
      </c>
      <c r="O450" s="229">
        <v>0</v>
      </c>
      <c r="P450" s="229">
        <v>0</v>
      </c>
      <c r="Q450" s="229">
        <v>0</v>
      </c>
      <c r="R450">
        <v>0</v>
      </c>
      <c r="S450">
        <v>0</v>
      </c>
      <c r="T450" s="270">
        <v>983</v>
      </c>
      <c r="U450" s="270">
        <v>0</v>
      </c>
      <c r="V450" s="268">
        <v>765757</v>
      </c>
    </row>
    <row r="451" spans="1:22">
      <c r="B451" s="73" t="s">
        <v>1820</v>
      </c>
      <c r="D451"/>
      <c r="E451"/>
      <c r="F451"/>
      <c r="G451" s="76">
        <v>204898</v>
      </c>
      <c r="H451" s="276"/>
      <c r="I451" s="27" t="s">
        <v>1581</v>
      </c>
      <c r="J451" t="s">
        <v>1821</v>
      </c>
      <c r="K451" s="262">
        <v>479</v>
      </c>
      <c r="L451">
        <v>479</v>
      </c>
      <c r="M451">
        <v>0</v>
      </c>
      <c r="N451">
        <v>0</v>
      </c>
      <c r="O451" s="229">
        <v>0</v>
      </c>
      <c r="P451" s="229">
        <v>0</v>
      </c>
      <c r="Q451" s="229">
        <v>0</v>
      </c>
      <c r="R451">
        <v>0</v>
      </c>
      <c r="S451">
        <v>0</v>
      </c>
      <c r="T451" s="270">
        <v>180</v>
      </c>
      <c r="U451" s="270">
        <v>0</v>
      </c>
      <c r="V451" s="268">
        <v>86220</v>
      </c>
    </row>
    <row r="452" spans="1:22">
      <c r="D452"/>
      <c r="E452"/>
      <c r="F452"/>
      <c r="H452" s="276"/>
      <c r="O452" s="229"/>
      <c r="P452" s="229"/>
      <c r="Q452" s="229"/>
      <c r="T452" s="270"/>
      <c r="U452" s="270"/>
      <c r="V452" s="268"/>
    </row>
    <row r="453" spans="1:22">
      <c r="A453" t="s">
        <v>1822</v>
      </c>
      <c r="D453"/>
      <c r="E453"/>
      <c r="F453"/>
      <c r="G453" s="288"/>
      <c r="H453" s="276"/>
      <c r="K453" s="262">
        <v>36368</v>
      </c>
      <c r="L453">
        <v>24782</v>
      </c>
      <c r="M453">
        <v>1986</v>
      </c>
      <c r="N453">
        <v>9600</v>
      </c>
      <c r="O453" s="229"/>
      <c r="P453" s="229"/>
      <c r="Q453" s="229"/>
      <c r="T453" s="270"/>
      <c r="U453" s="270"/>
      <c r="V453" s="268">
        <v>98297880</v>
      </c>
    </row>
    <row r="454" spans="1:22">
      <c r="A454" t="s">
        <v>1823</v>
      </c>
      <c r="B454" s="73" t="s">
        <v>1824</v>
      </c>
      <c r="D454" s="77" t="s">
        <v>1034</v>
      </c>
      <c r="E454"/>
      <c r="F454"/>
      <c r="G454" s="76">
        <v>187801</v>
      </c>
      <c r="H454" s="276" t="s">
        <v>1130</v>
      </c>
      <c r="I454" s="27" t="s">
        <v>1825</v>
      </c>
      <c r="J454" t="s">
        <v>1826</v>
      </c>
      <c r="K454" s="262">
        <v>17965</v>
      </c>
      <c r="L454">
        <v>8365</v>
      </c>
      <c r="M454">
        <v>0</v>
      </c>
      <c r="N454">
        <v>9600</v>
      </c>
      <c r="O454" s="229">
        <v>0</v>
      </c>
      <c r="P454" s="229">
        <v>0</v>
      </c>
      <c r="Q454" s="229">
        <v>0</v>
      </c>
      <c r="R454">
        <v>0</v>
      </c>
      <c r="S454">
        <v>9600</v>
      </c>
      <c r="T454" s="270">
        <v>433</v>
      </c>
      <c r="U454" s="270">
        <v>0</v>
      </c>
      <c r="V454" s="268">
        <v>83926045</v>
      </c>
    </row>
    <row r="455" spans="1:22">
      <c r="B455" s="73" t="s">
        <v>1827</v>
      </c>
      <c r="D455" s="77" t="s">
        <v>1828</v>
      </c>
      <c r="E455"/>
      <c r="F455"/>
      <c r="G455" s="76">
        <v>173229</v>
      </c>
      <c r="H455" s="276" t="s">
        <v>1130</v>
      </c>
      <c r="I455" s="27" t="s">
        <v>1825</v>
      </c>
      <c r="J455" t="s">
        <v>1829</v>
      </c>
      <c r="K455" s="262">
        <v>2</v>
      </c>
      <c r="L455">
        <v>2</v>
      </c>
      <c r="M455">
        <v>0</v>
      </c>
      <c r="N455">
        <v>0</v>
      </c>
      <c r="O455" s="229">
        <v>0</v>
      </c>
      <c r="P455" s="229">
        <v>0</v>
      </c>
      <c r="Q455" s="229">
        <v>0</v>
      </c>
      <c r="R455">
        <v>0</v>
      </c>
      <c r="S455">
        <v>0</v>
      </c>
      <c r="T455" s="270">
        <v>1190</v>
      </c>
      <c r="U455" s="270">
        <v>0</v>
      </c>
      <c r="V455" s="268">
        <v>2380</v>
      </c>
    </row>
    <row r="456" spans="1:22">
      <c r="B456" s="73" t="s">
        <v>1830</v>
      </c>
      <c r="D456" s="77" t="s">
        <v>1831</v>
      </c>
      <c r="E456"/>
      <c r="F456"/>
      <c r="G456" s="76">
        <v>173797</v>
      </c>
      <c r="H456" s="276" t="s">
        <v>1130</v>
      </c>
      <c r="I456" s="27" t="s">
        <v>1825</v>
      </c>
      <c r="J456" t="s">
        <v>1832</v>
      </c>
      <c r="K456" s="262">
        <v>2425</v>
      </c>
      <c r="L456">
        <v>2425</v>
      </c>
      <c r="M456">
        <v>0</v>
      </c>
      <c r="N456">
        <v>0</v>
      </c>
      <c r="O456" s="229">
        <v>0</v>
      </c>
      <c r="P456" s="229">
        <v>0</v>
      </c>
      <c r="Q456" s="229">
        <v>0</v>
      </c>
      <c r="R456">
        <v>0</v>
      </c>
      <c r="S456">
        <v>0</v>
      </c>
      <c r="T456" s="270">
        <v>503</v>
      </c>
      <c r="U456" s="270">
        <v>0</v>
      </c>
      <c r="V456" s="268">
        <v>1219775</v>
      </c>
    </row>
    <row r="457" spans="1:22">
      <c r="B457" s="73" t="s">
        <v>1833</v>
      </c>
      <c r="D457" s="77" t="s">
        <v>1834</v>
      </c>
      <c r="E457"/>
      <c r="F457"/>
      <c r="G457" s="76">
        <v>166076</v>
      </c>
      <c r="H457" s="276" t="s">
        <v>1130</v>
      </c>
      <c r="I457" s="27" t="s">
        <v>1825</v>
      </c>
      <c r="J457" t="s">
        <v>1835</v>
      </c>
      <c r="K457" s="262">
        <v>1</v>
      </c>
      <c r="L457">
        <v>1</v>
      </c>
      <c r="M457">
        <v>0</v>
      </c>
      <c r="N457">
        <v>0</v>
      </c>
      <c r="O457" s="229">
        <v>0</v>
      </c>
      <c r="P457" s="229">
        <v>0</v>
      </c>
      <c r="Q457" s="229">
        <v>0</v>
      </c>
      <c r="R457">
        <v>0</v>
      </c>
      <c r="S457">
        <v>0</v>
      </c>
      <c r="T457" s="270">
        <v>368</v>
      </c>
      <c r="U457" s="270">
        <v>0</v>
      </c>
      <c r="V457" s="268">
        <v>368</v>
      </c>
    </row>
    <row r="458" spans="1:22">
      <c r="B458" s="73" t="s">
        <v>1836</v>
      </c>
      <c r="D458" s="77" t="s">
        <v>1837</v>
      </c>
      <c r="E458"/>
      <c r="F458"/>
      <c r="G458" s="76">
        <v>172912</v>
      </c>
      <c r="H458" s="276" t="s">
        <v>1159</v>
      </c>
      <c r="I458" s="27" t="s">
        <v>1825</v>
      </c>
      <c r="J458" t="s">
        <v>1838</v>
      </c>
      <c r="K458" s="262">
        <v>1986</v>
      </c>
      <c r="L458">
        <v>0</v>
      </c>
      <c r="M458">
        <v>1986</v>
      </c>
      <c r="N458">
        <v>0</v>
      </c>
      <c r="O458" s="229">
        <v>0</v>
      </c>
      <c r="P458" s="229">
        <v>0</v>
      </c>
      <c r="Q458" s="229">
        <v>0</v>
      </c>
      <c r="R458">
        <v>0</v>
      </c>
      <c r="S458">
        <v>0</v>
      </c>
      <c r="T458" s="270">
        <v>0</v>
      </c>
      <c r="U458" s="270">
        <v>606</v>
      </c>
      <c r="V458" s="268">
        <v>1203516</v>
      </c>
    </row>
    <row r="459" spans="1:22">
      <c r="B459" s="73" t="s">
        <v>1839</v>
      </c>
      <c r="D459" s="77" t="s">
        <v>1840</v>
      </c>
      <c r="E459"/>
      <c r="F459"/>
      <c r="G459" s="76">
        <v>172913</v>
      </c>
      <c r="H459" s="276" t="s">
        <v>1130</v>
      </c>
      <c r="I459" s="27" t="s">
        <v>1255</v>
      </c>
      <c r="J459" t="s">
        <v>1841</v>
      </c>
      <c r="K459" s="262">
        <v>1237</v>
      </c>
      <c r="L459">
        <v>1237</v>
      </c>
      <c r="M459">
        <v>0</v>
      </c>
      <c r="N459">
        <v>0</v>
      </c>
      <c r="O459" s="229">
        <v>0</v>
      </c>
      <c r="P459" s="229">
        <v>0</v>
      </c>
      <c r="Q459" s="229">
        <v>0</v>
      </c>
      <c r="R459">
        <v>0</v>
      </c>
      <c r="S459">
        <v>0</v>
      </c>
      <c r="T459" s="270">
        <v>106</v>
      </c>
      <c r="U459" s="270">
        <v>0</v>
      </c>
      <c r="V459" s="268">
        <v>131122</v>
      </c>
    </row>
    <row r="460" spans="1:22">
      <c r="B460" s="73" t="s">
        <v>1842</v>
      </c>
      <c r="D460" s="77" t="s">
        <v>1843</v>
      </c>
      <c r="E460"/>
      <c r="F460"/>
      <c r="G460" s="76">
        <v>189581</v>
      </c>
      <c r="H460" s="276" t="s">
        <v>1130</v>
      </c>
      <c r="I460" s="27" t="s">
        <v>1825</v>
      </c>
      <c r="J460" t="s">
        <v>1844</v>
      </c>
      <c r="K460" s="262">
        <v>1</v>
      </c>
      <c r="L460">
        <v>1</v>
      </c>
      <c r="M460">
        <v>0</v>
      </c>
      <c r="N460">
        <v>0</v>
      </c>
      <c r="O460" s="229">
        <v>0</v>
      </c>
      <c r="P460" s="229">
        <v>0</v>
      </c>
      <c r="Q460" s="229">
        <v>0</v>
      </c>
      <c r="R460">
        <v>0</v>
      </c>
      <c r="S460">
        <v>0</v>
      </c>
      <c r="T460" s="270">
        <v>495</v>
      </c>
      <c r="U460" s="270">
        <v>0</v>
      </c>
      <c r="V460" s="268">
        <v>495</v>
      </c>
    </row>
    <row r="461" spans="1:22">
      <c r="B461" s="73" t="s">
        <v>1845</v>
      </c>
      <c r="C461"/>
      <c r="D461" t="s">
        <v>1846</v>
      </c>
      <c r="E461"/>
      <c r="F461"/>
      <c r="G461" s="76">
        <v>203410</v>
      </c>
      <c r="H461" s="276" t="s">
        <v>1130</v>
      </c>
      <c r="I461" s="27" t="s">
        <v>1825</v>
      </c>
      <c r="J461" t="s">
        <v>1847</v>
      </c>
      <c r="K461" s="262">
        <v>2363</v>
      </c>
      <c r="L461">
        <v>2363</v>
      </c>
      <c r="M461">
        <v>0</v>
      </c>
      <c r="N461">
        <v>0</v>
      </c>
      <c r="O461" s="229">
        <v>0</v>
      </c>
      <c r="P461" s="229">
        <v>0</v>
      </c>
      <c r="Q461" s="229">
        <v>0</v>
      </c>
      <c r="R461">
        <v>0</v>
      </c>
      <c r="S461">
        <v>0</v>
      </c>
      <c r="T461" s="270">
        <v>662</v>
      </c>
      <c r="U461" s="270">
        <v>0</v>
      </c>
      <c r="V461" s="268">
        <v>1564306</v>
      </c>
    </row>
    <row r="462" spans="1:22">
      <c r="B462" s="73" t="s">
        <v>1848</v>
      </c>
      <c r="C462"/>
      <c r="D462" t="s">
        <v>1849</v>
      </c>
      <c r="E462"/>
      <c r="F462"/>
      <c r="G462" s="76">
        <v>203419</v>
      </c>
      <c r="H462" t="s">
        <v>1130</v>
      </c>
      <c r="I462" s="27" t="s">
        <v>1825</v>
      </c>
      <c r="J462" t="s">
        <v>1850</v>
      </c>
      <c r="K462" s="262">
        <v>1534</v>
      </c>
      <c r="L462">
        <v>1534</v>
      </c>
      <c r="M462">
        <v>0</v>
      </c>
      <c r="N462">
        <v>0</v>
      </c>
      <c r="O462" s="229">
        <v>0</v>
      </c>
      <c r="P462" s="229">
        <v>0</v>
      </c>
      <c r="Q462" s="229">
        <v>0</v>
      </c>
      <c r="R462">
        <v>0</v>
      </c>
      <c r="S462">
        <v>0</v>
      </c>
      <c r="T462" s="270">
        <v>802</v>
      </c>
      <c r="U462" s="270">
        <v>0</v>
      </c>
      <c r="V462" s="268">
        <v>1230268</v>
      </c>
    </row>
    <row r="463" spans="1:22">
      <c r="B463" t="s">
        <v>1851</v>
      </c>
      <c r="C463"/>
      <c r="D463" t="s">
        <v>1852</v>
      </c>
      <c r="E463"/>
      <c r="F463"/>
      <c r="G463">
        <v>193647</v>
      </c>
      <c r="H463" t="s">
        <v>1130</v>
      </c>
      <c r="I463" t="s">
        <v>1825</v>
      </c>
      <c r="J463" t="s">
        <v>1853</v>
      </c>
      <c r="K463">
        <v>2619</v>
      </c>
      <c r="L463">
        <v>2619</v>
      </c>
      <c r="M463">
        <v>0</v>
      </c>
      <c r="N463">
        <v>0</v>
      </c>
      <c r="O463">
        <v>0</v>
      </c>
      <c r="P463">
        <v>0</v>
      </c>
      <c r="Q463">
        <v>0</v>
      </c>
      <c r="R463">
        <v>0</v>
      </c>
      <c r="S463">
        <v>0</v>
      </c>
      <c r="T463" s="270">
        <v>2496</v>
      </c>
      <c r="U463" s="270">
        <v>0</v>
      </c>
      <c r="V463">
        <v>6537024</v>
      </c>
    </row>
    <row r="464" spans="1:22">
      <c r="A464" s="74"/>
      <c r="B464" s="74"/>
      <c r="C464" s="74"/>
      <c r="D464" s="74"/>
      <c r="E464" s="295"/>
      <c r="F464" s="295"/>
      <c r="G464" s="295"/>
      <c r="H464" s="74"/>
      <c r="I464" s="293"/>
      <c r="J464" s="271"/>
      <c r="K464" s="74"/>
      <c r="L464" s="74"/>
      <c r="M464" s="74"/>
      <c r="N464" s="74"/>
      <c r="O464" s="74"/>
      <c r="P464" s="74"/>
      <c r="Q464" s="265"/>
      <c r="R464" s="74"/>
      <c r="S464" s="74"/>
      <c r="T464" s="74"/>
      <c r="U464" s="74"/>
      <c r="V464" s="279">
        <v>0</v>
      </c>
    </row>
    <row r="465" spans="1:22">
      <c r="A465" t="s">
        <v>1854</v>
      </c>
      <c r="B465" s="73" t="s">
        <v>1855</v>
      </c>
      <c r="C465" s="73" t="s">
        <v>1856</v>
      </c>
      <c r="D465" s="77" t="s">
        <v>1857</v>
      </c>
      <c r="E465"/>
      <c r="F465"/>
      <c r="G465" s="76">
        <v>171466</v>
      </c>
      <c r="H465" s="276" t="s">
        <v>1130</v>
      </c>
      <c r="I465" s="27" t="s">
        <v>1825</v>
      </c>
      <c r="J465" t="s">
        <v>1858</v>
      </c>
      <c r="K465" s="262">
        <v>719</v>
      </c>
      <c r="L465">
        <v>719</v>
      </c>
      <c r="M465">
        <v>0</v>
      </c>
      <c r="N465">
        <v>0</v>
      </c>
      <c r="O465" s="229">
        <v>0</v>
      </c>
      <c r="P465" s="229">
        <v>0</v>
      </c>
      <c r="Q465" s="229">
        <v>0</v>
      </c>
      <c r="R465">
        <v>0</v>
      </c>
      <c r="S465">
        <v>0</v>
      </c>
      <c r="T465" s="270">
        <v>770</v>
      </c>
      <c r="U465" s="270">
        <v>0</v>
      </c>
      <c r="V465" s="268">
        <v>553630</v>
      </c>
    </row>
    <row r="466" spans="1:22">
      <c r="B466" s="73" t="s">
        <v>1855</v>
      </c>
      <c r="C466" s="73" t="s">
        <v>1859</v>
      </c>
      <c r="D466" s="77" t="s">
        <v>1860</v>
      </c>
      <c r="E466"/>
      <c r="F466"/>
      <c r="G466" s="76">
        <v>173798</v>
      </c>
      <c r="H466" s="276" t="s">
        <v>1130</v>
      </c>
      <c r="I466" s="27" t="s">
        <v>1825</v>
      </c>
      <c r="J466" t="s">
        <v>1861</v>
      </c>
      <c r="K466" s="262">
        <v>16</v>
      </c>
      <c r="L466">
        <v>16</v>
      </c>
      <c r="M466">
        <v>0</v>
      </c>
      <c r="N466">
        <v>0</v>
      </c>
      <c r="O466" s="229">
        <v>0</v>
      </c>
      <c r="P466" s="229">
        <v>0</v>
      </c>
      <c r="Q466" s="229">
        <v>0</v>
      </c>
      <c r="R466">
        <v>0</v>
      </c>
      <c r="S466">
        <v>0</v>
      </c>
      <c r="T466" s="270">
        <v>530</v>
      </c>
      <c r="U466" s="270">
        <v>0</v>
      </c>
      <c r="V466" s="268">
        <v>8480</v>
      </c>
    </row>
    <row r="467" spans="1:22">
      <c r="B467" t="s">
        <v>1862</v>
      </c>
      <c r="C467"/>
      <c r="D467" t="s">
        <v>1863</v>
      </c>
      <c r="E467"/>
      <c r="F467"/>
      <c r="G467">
        <v>166077</v>
      </c>
      <c r="H467" t="s">
        <v>1130</v>
      </c>
      <c r="I467" t="s">
        <v>1825</v>
      </c>
      <c r="J467" t="s">
        <v>1864</v>
      </c>
      <c r="K467">
        <v>5249</v>
      </c>
      <c r="L467">
        <v>5249</v>
      </c>
      <c r="M467">
        <v>0</v>
      </c>
      <c r="N467">
        <v>0</v>
      </c>
      <c r="O467">
        <v>0</v>
      </c>
      <c r="P467">
        <v>0</v>
      </c>
      <c r="Q467">
        <v>0</v>
      </c>
      <c r="R467">
        <v>0</v>
      </c>
      <c r="S467">
        <v>0</v>
      </c>
      <c r="T467" s="270">
        <v>225</v>
      </c>
      <c r="U467" s="270">
        <v>0</v>
      </c>
      <c r="V467">
        <v>1181025</v>
      </c>
    </row>
    <row r="468" spans="1:22">
      <c r="B468" t="s">
        <v>1865</v>
      </c>
      <c r="C468"/>
      <c r="D468"/>
      <c r="E468"/>
      <c r="F468"/>
      <c r="G468">
        <v>193910</v>
      </c>
      <c r="H468" t="s">
        <v>1130</v>
      </c>
      <c r="I468" t="s">
        <v>1825</v>
      </c>
      <c r="J468" t="s">
        <v>1866</v>
      </c>
      <c r="K468">
        <v>251</v>
      </c>
      <c r="L468">
        <v>251</v>
      </c>
      <c r="M468">
        <v>0</v>
      </c>
      <c r="N468">
        <v>0</v>
      </c>
      <c r="O468">
        <v>0</v>
      </c>
      <c r="P468">
        <v>0</v>
      </c>
      <c r="Q468">
        <v>0</v>
      </c>
      <c r="R468">
        <v>0</v>
      </c>
      <c r="S468">
        <v>0</v>
      </c>
      <c r="T468" s="270">
        <v>2946</v>
      </c>
      <c r="U468" s="270">
        <v>0</v>
      </c>
      <c r="V468">
        <v>739446</v>
      </c>
    </row>
    <row r="469" spans="1:22">
      <c r="B469" t="s">
        <v>1867</v>
      </c>
      <c r="C469"/>
      <c r="D469"/>
      <c r="E469"/>
      <c r="F469"/>
      <c r="G469">
        <v>212974</v>
      </c>
      <c r="H469" t="s">
        <v>1130</v>
      </c>
      <c r="I469" t="s">
        <v>1825</v>
      </c>
      <c r="J469" t="s">
        <v>1868</v>
      </c>
      <c r="K469">
        <v>148</v>
      </c>
      <c r="L469">
        <v>148</v>
      </c>
      <c r="M469">
        <v>0</v>
      </c>
      <c r="N469">
        <v>0</v>
      </c>
      <c r="O469">
        <v>0</v>
      </c>
      <c r="P469">
        <v>0</v>
      </c>
      <c r="Q469">
        <v>0</v>
      </c>
      <c r="R469">
        <v>0</v>
      </c>
      <c r="S469">
        <v>0</v>
      </c>
      <c r="T469" s="270">
        <v>2741</v>
      </c>
      <c r="U469" s="270">
        <v>0</v>
      </c>
      <c r="V469">
        <v>405668</v>
      </c>
    </row>
    <row r="470" spans="1:22">
      <c r="A470" s="74"/>
      <c r="B470" s="74" t="s">
        <v>1869</v>
      </c>
      <c r="C470" s="74" t="s">
        <v>1870</v>
      </c>
      <c r="D470" s="74" t="s">
        <v>1871</v>
      </c>
      <c r="E470" s="295"/>
      <c r="F470" s="295"/>
      <c r="G470" s="295">
        <v>204949</v>
      </c>
      <c r="H470" s="74" t="s">
        <v>1130</v>
      </c>
      <c r="I470" s="293" t="s">
        <v>1825</v>
      </c>
      <c r="J470" s="271" t="s">
        <v>1872</v>
      </c>
      <c r="K470" s="74">
        <v>6236</v>
      </c>
      <c r="L470" s="74">
        <v>6236</v>
      </c>
      <c r="M470" s="74">
        <v>0</v>
      </c>
      <c r="N470" s="74">
        <v>0</v>
      </c>
      <c r="O470" s="74">
        <v>0</v>
      </c>
      <c r="P470" s="74">
        <v>0</v>
      </c>
      <c r="Q470" s="265">
        <v>0</v>
      </c>
      <c r="R470" s="74">
        <v>0</v>
      </c>
      <c r="S470" s="74">
        <v>0</v>
      </c>
      <c r="T470" s="74">
        <v>681</v>
      </c>
      <c r="U470" s="74">
        <v>0</v>
      </c>
      <c r="V470" s="279">
        <v>4246716</v>
      </c>
    </row>
    <row r="471" spans="1:22">
      <c r="B471" s="73" t="s">
        <v>1873</v>
      </c>
      <c r="C471" t="s">
        <v>1874</v>
      </c>
      <c r="D471"/>
      <c r="E471"/>
      <c r="G471">
        <v>209200</v>
      </c>
      <c r="H471" s="276" t="s">
        <v>1130</v>
      </c>
      <c r="I471" s="27" t="s">
        <v>1825</v>
      </c>
      <c r="J471" t="s">
        <v>1875</v>
      </c>
      <c r="K471" s="262">
        <v>5399</v>
      </c>
      <c r="L471">
        <v>5399</v>
      </c>
      <c r="M471">
        <v>0</v>
      </c>
      <c r="N471">
        <v>0</v>
      </c>
      <c r="O471" s="229">
        <v>0</v>
      </c>
      <c r="P471" s="229">
        <v>0</v>
      </c>
      <c r="Q471" s="229">
        <v>0</v>
      </c>
      <c r="R471">
        <v>0</v>
      </c>
      <c r="S471">
        <v>0</v>
      </c>
      <c r="T471" s="270">
        <v>475</v>
      </c>
      <c r="U471" s="270">
        <v>0</v>
      </c>
      <c r="V471" s="268"/>
    </row>
    <row r="472" spans="1:22">
      <c r="C472"/>
      <c r="D472"/>
      <c r="E472"/>
      <c r="G472"/>
      <c r="H472" s="276"/>
      <c r="O472" s="229"/>
      <c r="P472" s="229"/>
      <c r="Q472" s="229"/>
      <c r="T472" s="270"/>
      <c r="U472" s="270"/>
      <c r="V472" s="268"/>
    </row>
    <row r="473" spans="1:22">
      <c r="A473" t="s">
        <v>1876</v>
      </c>
      <c r="E473"/>
      <c r="F473"/>
      <c r="H473" s="276"/>
      <c r="K473" s="262">
        <v>78553</v>
      </c>
      <c r="L473">
        <v>45798</v>
      </c>
      <c r="M473">
        <v>31</v>
      </c>
      <c r="N473">
        <v>32724</v>
      </c>
      <c r="O473" s="229"/>
      <c r="P473" s="229"/>
      <c r="Q473" s="229"/>
      <c r="T473" s="270"/>
      <c r="U473" s="270"/>
      <c r="V473" s="268">
        <v>144158400</v>
      </c>
    </row>
    <row r="474" spans="1:22">
      <c r="B474" s="73" t="s">
        <v>1877</v>
      </c>
      <c r="C474" s="73" t="s">
        <v>1878</v>
      </c>
      <c r="D474" s="77" t="s">
        <v>1879</v>
      </c>
      <c r="E474"/>
      <c r="F474"/>
      <c r="G474" s="76">
        <v>178407</v>
      </c>
      <c r="H474" s="276" t="s">
        <v>1130</v>
      </c>
      <c r="I474" s="27" t="s">
        <v>1825</v>
      </c>
      <c r="J474" t="s">
        <v>1880</v>
      </c>
      <c r="K474" s="262">
        <v>134</v>
      </c>
      <c r="L474">
        <v>134</v>
      </c>
      <c r="M474">
        <v>0</v>
      </c>
      <c r="N474">
        <v>0</v>
      </c>
      <c r="O474" s="229">
        <v>0</v>
      </c>
      <c r="P474" s="229">
        <v>0</v>
      </c>
      <c r="Q474" s="229">
        <v>0</v>
      </c>
      <c r="R474">
        <v>0</v>
      </c>
      <c r="S474">
        <v>0</v>
      </c>
      <c r="T474" s="270">
        <v>608</v>
      </c>
      <c r="U474" s="270">
        <v>0</v>
      </c>
      <c r="V474" s="268">
        <v>81472</v>
      </c>
    </row>
    <row r="475" spans="1:22">
      <c r="B475" s="73" t="s">
        <v>1881</v>
      </c>
      <c r="C475" s="73" t="s">
        <v>1882</v>
      </c>
      <c r="D475" s="77" t="s">
        <v>1879</v>
      </c>
      <c r="E475"/>
      <c r="F475"/>
      <c r="G475" s="76">
        <v>203210</v>
      </c>
      <c r="H475" s="276" t="s">
        <v>1130</v>
      </c>
      <c r="I475" s="27" t="s">
        <v>1825</v>
      </c>
      <c r="J475" t="s">
        <v>1883</v>
      </c>
      <c r="K475" s="262">
        <v>7129</v>
      </c>
      <c r="L475">
        <v>7129</v>
      </c>
      <c r="M475">
        <v>0</v>
      </c>
      <c r="N475">
        <v>0</v>
      </c>
      <c r="O475" s="229">
        <v>0</v>
      </c>
      <c r="P475" s="229">
        <v>0</v>
      </c>
      <c r="Q475" s="229">
        <v>0</v>
      </c>
      <c r="R475">
        <v>0</v>
      </c>
      <c r="S475">
        <v>0</v>
      </c>
      <c r="T475" s="270">
        <v>626</v>
      </c>
      <c r="U475" s="270">
        <v>0</v>
      </c>
      <c r="V475" s="268">
        <v>4462754</v>
      </c>
    </row>
    <row r="476" spans="1:22">
      <c r="B476" s="73" t="s">
        <v>1884</v>
      </c>
      <c r="C476" s="73" t="s">
        <v>1885</v>
      </c>
      <c r="D476" s="77" t="s">
        <v>1886</v>
      </c>
      <c r="E476"/>
      <c r="F476"/>
      <c r="G476" s="76">
        <v>174305</v>
      </c>
      <c r="H476" s="276" t="s">
        <v>1130</v>
      </c>
      <c r="I476" s="27" t="s">
        <v>1825</v>
      </c>
      <c r="J476" t="s">
        <v>1887</v>
      </c>
      <c r="K476" s="262">
        <v>2</v>
      </c>
      <c r="L476">
        <v>2</v>
      </c>
      <c r="M476">
        <v>0</v>
      </c>
      <c r="N476">
        <v>0</v>
      </c>
      <c r="O476" s="229">
        <v>0</v>
      </c>
      <c r="P476" s="229">
        <v>0</v>
      </c>
      <c r="Q476" s="229">
        <v>0</v>
      </c>
      <c r="R476">
        <v>0</v>
      </c>
      <c r="S476">
        <v>0</v>
      </c>
      <c r="T476" s="270">
        <v>1578</v>
      </c>
      <c r="U476" s="270">
        <v>0</v>
      </c>
      <c r="V476" s="268">
        <v>3156</v>
      </c>
    </row>
    <row r="477" spans="1:22">
      <c r="B477" s="73" t="s">
        <v>1888</v>
      </c>
      <c r="C477" s="73" t="s">
        <v>1889</v>
      </c>
      <c r="D477" s="77" t="s">
        <v>1890</v>
      </c>
      <c r="E477"/>
      <c r="F477"/>
      <c r="G477" s="76">
        <v>178114</v>
      </c>
      <c r="H477" s="276" t="s">
        <v>1130</v>
      </c>
      <c r="I477" s="27" t="s">
        <v>1825</v>
      </c>
      <c r="J477" t="s">
        <v>1891</v>
      </c>
      <c r="K477" s="262">
        <v>135</v>
      </c>
      <c r="L477">
        <v>135</v>
      </c>
      <c r="M477">
        <v>0</v>
      </c>
      <c r="N477">
        <v>0</v>
      </c>
      <c r="O477" s="229">
        <v>0</v>
      </c>
      <c r="P477" s="229">
        <v>0</v>
      </c>
      <c r="Q477" s="229">
        <v>0</v>
      </c>
      <c r="R477">
        <v>0</v>
      </c>
      <c r="S477">
        <v>0</v>
      </c>
      <c r="T477" s="270">
        <v>1478</v>
      </c>
      <c r="U477" s="270">
        <v>0</v>
      </c>
      <c r="V477" s="268">
        <v>199530</v>
      </c>
    </row>
    <row r="478" spans="1:22">
      <c r="B478" s="73" t="s">
        <v>1892</v>
      </c>
      <c r="C478" s="73" t="s">
        <v>1893</v>
      </c>
      <c r="D478" s="77" t="s">
        <v>1886</v>
      </c>
      <c r="E478"/>
      <c r="F478"/>
      <c r="G478" s="76">
        <v>174020</v>
      </c>
      <c r="H478" s="276" t="s">
        <v>1130</v>
      </c>
      <c r="I478" s="27" t="s">
        <v>1825</v>
      </c>
      <c r="J478" t="s">
        <v>1894</v>
      </c>
      <c r="K478" s="262">
        <v>2811</v>
      </c>
      <c r="L478">
        <v>2811</v>
      </c>
      <c r="M478">
        <v>0</v>
      </c>
      <c r="N478">
        <v>0</v>
      </c>
      <c r="O478" s="229">
        <v>0</v>
      </c>
      <c r="P478" s="229">
        <v>0</v>
      </c>
      <c r="Q478" s="229">
        <v>0</v>
      </c>
      <c r="R478">
        <v>0</v>
      </c>
      <c r="S478">
        <v>0</v>
      </c>
      <c r="T478" s="270">
        <v>1479</v>
      </c>
      <c r="U478" s="270">
        <v>0</v>
      </c>
      <c r="V478" s="268">
        <v>4157469</v>
      </c>
    </row>
    <row r="479" spans="1:22">
      <c r="B479" s="73" t="s">
        <v>1895</v>
      </c>
      <c r="C479" s="73" t="s">
        <v>1896</v>
      </c>
      <c r="D479" s="77" t="s">
        <v>1890</v>
      </c>
      <c r="E479">
        <v>181632</v>
      </c>
      <c r="F479"/>
      <c r="G479" s="76">
        <v>175730</v>
      </c>
      <c r="H479" s="276" t="s">
        <v>1130</v>
      </c>
      <c r="I479" s="27" t="s">
        <v>1825</v>
      </c>
      <c r="J479" t="s">
        <v>1897</v>
      </c>
      <c r="K479" s="262">
        <v>17907</v>
      </c>
      <c r="L479">
        <v>1203</v>
      </c>
      <c r="M479">
        <v>0</v>
      </c>
      <c r="N479">
        <v>16704</v>
      </c>
      <c r="O479" s="229">
        <v>0</v>
      </c>
      <c r="P479" s="229">
        <v>0</v>
      </c>
      <c r="Q479" s="229">
        <v>0</v>
      </c>
      <c r="R479">
        <v>0</v>
      </c>
      <c r="S479">
        <v>16704</v>
      </c>
      <c r="T479" s="270">
        <v>1535</v>
      </c>
      <c r="U479" s="270">
        <v>0</v>
      </c>
      <c r="V479" s="268">
        <v>21941517</v>
      </c>
    </row>
    <row r="480" spans="1:22">
      <c r="B480" s="73" t="s">
        <v>1898</v>
      </c>
      <c r="C480" s="73" t="s">
        <v>1899</v>
      </c>
      <c r="D480" s="77" t="s">
        <v>1886</v>
      </c>
      <c r="E480">
        <v>181631</v>
      </c>
      <c r="F480"/>
      <c r="G480" s="76">
        <v>207897</v>
      </c>
      <c r="H480" s="276" t="s">
        <v>1130</v>
      </c>
      <c r="I480" s="27" t="s">
        <v>1825</v>
      </c>
      <c r="J480" t="s">
        <v>1900</v>
      </c>
      <c r="K480" s="262">
        <v>5002</v>
      </c>
      <c r="L480">
        <v>5002</v>
      </c>
      <c r="M480">
        <v>0</v>
      </c>
      <c r="N480">
        <v>0</v>
      </c>
      <c r="O480" s="229">
        <v>0</v>
      </c>
      <c r="P480" s="229">
        <v>0</v>
      </c>
      <c r="Q480" s="229">
        <v>0</v>
      </c>
      <c r="R480">
        <v>0</v>
      </c>
      <c r="S480">
        <v>0</v>
      </c>
      <c r="T480" s="270">
        <v>1504</v>
      </c>
      <c r="U480" s="270">
        <v>0</v>
      </c>
      <c r="V480" s="268">
        <v>7523008</v>
      </c>
    </row>
    <row r="481" spans="1:24">
      <c r="B481" t="s">
        <v>1076</v>
      </c>
      <c r="C481" t="s">
        <v>1901</v>
      </c>
      <c r="D481" t="s">
        <v>1902</v>
      </c>
      <c r="E481" t="s">
        <v>1227</v>
      </c>
      <c r="F481"/>
      <c r="G481">
        <v>178958</v>
      </c>
      <c r="H481" t="s">
        <v>1130</v>
      </c>
      <c r="I481" t="s">
        <v>1825</v>
      </c>
      <c r="J481" t="s">
        <v>1903</v>
      </c>
      <c r="K481">
        <v>2263</v>
      </c>
      <c r="L481">
        <v>2263</v>
      </c>
      <c r="M481">
        <v>0</v>
      </c>
      <c r="N481">
        <v>0</v>
      </c>
      <c r="O481">
        <v>0</v>
      </c>
      <c r="P481">
        <v>0</v>
      </c>
      <c r="Q481">
        <v>0</v>
      </c>
      <c r="R481">
        <v>0</v>
      </c>
      <c r="S481">
        <v>0</v>
      </c>
      <c r="T481" s="270">
        <v>3000</v>
      </c>
      <c r="U481" s="270">
        <v>0</v>
      </c>
      <c r="V481">
        <v>6789000</v>
      </c>
    </row>
    <row r="482" spans="1:24">
      <c r="A482" s="74"/>
      <c r="B482" s="74" t="s">
        <v>1904</v>
      </c>
      <c r="C482" s="74" t="s">
        <v>1904</v>
      </c>
      <c r="D482" s="74" t="s">
        <v>1905</v>
      </c>
      <c r="E482" s="295"/>
      <c r="F482" s="295"/>
      <c r="G482" s="295">
        <v>179600</v>
      </c>
      <c r="H482" s="74" t="s">
        <v>1130</v>
      </c>
      <c r="I482" s="293" t="s">
        <v>1825</v>
      </c>
      <c r="J482" s="271" t="s">
        <v>1906</v>
      </c>
      <c r="K482" s="74">
        <v>142</v>
      </c>
      <c r="L482" s="74">
        <v>142</v>
      </c>
      <c r="M482" s="74">
        <v>0</v>
      </c>
      <c r="N482" s="74">
        <v>0</v>
      </c>
      <c r="O482" s="74">
        <v>0</v>
      </c>
      <c r="P482" s="74">
        <v>0</v>
      </c>
      <c r="Q482" s="265">
        <v>0</v>
      </c>
      <c r="R482" s="74">
        <v>0</v>
      </c>
      <c r="S482" s="74">
        <v>0</v>
      </c>
      <c r="T482" s="74">
        <v>4499</v>
      </c>
      <c r="U482" s="74">
        <v>0</v>
      </c>
      <c r="V482" s="279">
        <v>638858</v>
      </c>
    </row>
    <row r="483" spans="1:24">
      <c r="B483" s="73" t="s">
        <v>1057</v>
      </c>
      <c r="C483" s="73" t="s">
        <v>1057</v>
      </c>
      <c r="D483"/>
      <c r="E483"/>
      <c r="G483">
        <v>181700</v>
      </c>
      <c r="H483" s="276" t="s">
        <v>1154</v>
      </c>
      <c r="I483" s="27" t="s">
        <v>1825</v>
      </c>
      <c r="J483" t="s">
        <v>1907</v>
      </c>
      <c r="K483" s="262">
        <v>64</v>
      </c>
      <c r="L483">
        <v>34</v>
      </c>
      <c r="M483">
        <v>30</v>
      </c>
      <c r="N483">
        <v>0</v>
      </c>
      <c r="O483" s="229">
        <v>0</v>
      </c>
      <c r="P483" s="229">
        <v>0</v>
      </c>
      <c r="Q483" s="229">
        <v>0</v>
      </c>
      <c r="R483">
        <v>0</v>
      </c>
      <c r="S483">
        <v>0</v>
      </c>
      <c r="T483" s="270">
        <v>2929</v>
      </c>
      <c r="U483" s="270">
        <v>2929</v>
      </c>
      <c r="V483" s="268">
        <v>187456</v>
      </c>
    </row>
    <row r="484" spans="1:24">
      <c r="B484" s="73" t="s">
        <v>1908</v>
      </c>
      <c r="C484" s="73" t="s">
        <v>1909</v>
      </c>
      <c r="D484"/>
      <c r="E484"/>
      <c r="G484">
        <v>189580</v>
      </c>
      <c r="H484" s="276" t="s">
        <v>1130</v>
      </c>
      <c r="I484" s="27" t="s">
        <v>1825</v>
      </c>
      <c r="J484" t="s">
        <v>1910</v>
      </c>
      <c r="K484" s="262">
        <v>27</v>
      </c>
      <c r="L484">
        <v>27</v>
      </c>
      <c r="M484">
        <v>0</v>
      </c>
      <c r="N484">
        <v>0</v>
      </c>
      <c r="O484" s="229">
        <v>0</v>
      </c>
      <c r="P484" s="229">
        <v>0</v>
      </c>
      <c r="Q484" s="229">
        <v>0</v>
      </c>
      <c r="R484">
        <v>0</v>
      </c>
      <c r="S484">
        <v>0</v>
      </c>
      <c r="T484" s="270">
        <v>3121</v>
      </c>
      <c r="U484" s="270">
        <v>0</v>
      </c>
      <c r="V484" s="268">
        <v>84267</v>
      </c>
    </row>
    <row r="485" spans="1:24">
      <c r="B485" s="73" t="s">
        <v>1068</v>
      </c>
      <c r="C485" s="73" t="s">
        <v>1068</v>
      </c>
      <c r="D485"/>
      <c r="E485"/>
      <c r="G485">
        <v>202787</v>
      </c>
      <c r="H485" s="276" t="s">
        <v>1130</v>
      </c>
      <c r="I485" s="27" t="s">
        <v>1825</v>
      </c>
      <c r="J485" t="s">
        <v>1911</v>
      </c>
      <c r="K485" s="262">
        <v>6994</v>
      </c>
      <c r="L485">
        <v>2074</v>
      </c>
      <c r="M485">
        <v>0</v>
      </c>
      <c r="N485">
        <v>4920</v>
      </c>
      <c r="O485" s="229">
        <v>0</v>
      </c>
      <c r="P485" s="229">
        <v>0</v>
      </c>
      <c r="Q485" s="229">
        <v>0</v>
      </c>
      <c r="R485">
        <v>0</v>
      </c>
      <c r="S485">
        <v>4920</v>
      </c>
      <c r="T485" s="270">
        <v>2536</v>
      </c>
      <c r="U485" s="270">
        <v>0</v>
      </c>
      <c r="V485" s="268">
        <v>15463744</v>
      </c>
    </row>
    <row r="486" spans="1:24">
      <c r="B486" s="73" t="s">
        <v>1069</v>
      </c>
      <c r="C486" s="73" t="s">
        <v>1069</v>
      </c>
      <c r="D486"/>
      <c r="E486" s="299"/>
      <c r="G486">
        <v>202833</v>
      </c>
      <c r="H486" s="276" t="s">
        <v>1130</v>
      </c>
      <c r="I486" s="27" t="s">
        <v>1825</v>
      </c>
      <c r="J486" t="s">
        <v>1912</v>
      </c>
      <c r="K486" s="262">
        <v>1644</v>
      </c>
      <c r="L486">
        <v>1068</v>
      </c>
      <c r="M486">
        <v>0</v>
      </c>
      <c r="N486">
        <v>576</v>
      </c>
      <c r="O486" s="229">
        <v>0</v>
      </c>
      <c r="P486" s="229">
        <v>0</v>
      </c>
      <c r="Q486" s="229">
        <v>0</v>
      </c>
      <c r="R486">
        <v>0</v>
      </c>
      <c r="S486">
        <v>576</v>
      </c>
      <c r="T486" s="270">
        <v>2938</v>
      </c>
      <c r="U486" s="270">
        <v>0</v>
      </c>
      <c r="V486" s="268">
        <v>3752952</v>
      </c>
    </row>
    <row r="487" spans="1:24">
      <c r="B487" s="73" t="s">
        <v>1913</v>
      </c>
      <c r="C487" s="73" t="s">
        <v>1913</v>
      </c>
      <c r="E487"/>
      <c r="F487"/>
      <c r="G487" s="76">
        <v>208723</v>
      </c>
      <c r="H487" s="276" t="s">
        <v>1130</v>
      </c>
      <c r="I487" s="27" t="s">
        <v>1825</v>
      </c>
      <c r="J487" t="s">
        <v>1914</v>
      </c>
      <c r="K487" s="262">
        <v>1999</v>
      </c>
      <c r="L487">
        <v>1999</v>
      </c>
      <c r="M487">
        <v>0</v>
      </c>
      <c r="N487">
        <v>0</v>
      </c>
      <c r="O487" s="229">
        <v>0</v>
      </c>
      <c r="P487" s="229">
        <v>0</v>
      </c>
      <c r="Q487" s="229">
        <v>0</v>
      </c>
      <c r="R487">
        <v>0</v>
      </c>
      <c r="S487">
        <v>0</v>
      </c>
      <c r="T487" s="270">
        <v>3446</v>
      </c>
      <c r="U487" s="270">
        <v>0</v>
      </c>
      <c r="V487" s="268">
        <v>6888554</v>
      </c>
    </row>
    <row r="488" spans="1:24">
      <c r="B488" s="73" t="s">
        <v>1066</v>
      </c>
      <c r="C488" s="73" t="s">
        <v>1066</v>
      </c>
      <c r="E488"/>
      <c r="F488"/>
      <c r="G488" s="76">
        <v>198225</v>
      </c>
      <c r="H488" s="276" t="s">
        <v>1130</v>
      </c>
      <c r="I488" s="27" t="e">
        <v>#N/A</v>
      </c>
      <c r="J488" t="e">
        <v>#N/A</v>
      </c>
      <c r="K488" s="262">
        <v>0</v>
      </c>
      <c r="L488">
        <v>0</v>
      </c>
      <c r="M488">
        <v>0</v>
      </c>
      <c r="N488">
        <v>0</v>
      </c>
      <c r="O488" s="229">
        <v>0</v>
      </c>
      <c r="P488" s="229">
        <v>0</v>
      </c>
      <c r="Q488" s="229">
        <v>0</v>
      </c>
      <c r="R488">
        <v>0</v>
      </c>
      <c r="S488">
        <v>0</v>
      </c>
      <c r="T488" s="270">
        <v>0</v>
      </c>
      <c r="U488" s="270">
        <v>0</v>
      </c>
      <c r="V488" s="268">
        <v>0</v>
      </c>
    </row>
    <row r="489" spans="1:24">
      <c r="B489" s="73" t="s">
        <v>1915</v>
      </c>
      <c r="C489" s="73" t="s">
        <v>1066</v>
      </c>
      <c r="E489"/>
      <c r="F489"/>
      <c r="G489" s="288">
        <v>204139</v>
      </c>
      <c r="H489" s="276" t="s">
        <v>1130</v>
      </c>
      <c r="I489" s="27" t="s">
        <v>1825</v>
      </c>
      <c r="J489" t="s">
        <v>1916</v>
      </c>
      <c r="K489" s="262">
        <v>839</v>
      </c>
      <c r="L489">
        <v>839</v>
      </c>
      <c r="M489">
        <v>0</v>
      </c>
      <c r="N489">
        <v>0</v>
      </c>
      <c r="O489" s="229">
        <v>0</v>
      </c>
      <c r="P489" s="229">
        <v>0</v>
      </c>
      <c r="Q489" s="229">
        <v>0</v>
      </c>
      <c r="R489">
        <v>0</v>
      </c>
      <c r="S489">
        <v>0</v>
      </c>
      <c r="T489" s="270">
        <v>1369</v>
      </c>
      <c r="U489" s="270">
        <v>0</v>
      </c>
      <c r="V489" s="268">
        <v>1148591</v>
      </c>
    </row>
    <row r="490" spans="1:24">
      <c r="B490" s="73" t="s">
        <v>1917</v>
      </c>
      <c r="C490" s="73" t="s">
        <v>1918</v>
      </c>
      <c r="D490"/>
      <c r="E490" s="299"/>
      <c r="F490"/>
      <c r="G490" s="76">
        <v>196650</v>
      </c>
      <c r="H490" s="276" t="s">
        <v>1130</v>
      </c>
      <c r="I490" s="27" t="s">
        <v>1825</v>
      </c>
      <c r="J490" t="s">
        <v>1919</v>
      </c>
      <c r="K490" s="262">
        <v>1785</v>
      </c>
      <c r="L490">
        <v>1785</v>
      </c>
      <c r="M490">
        <v>0</v>
      </c>
      <c r="N490">
        <v>0</v>
      </c>
      <c r="O490" s="229">
        <v>0</v>
      </c>
      <c r="P490" s="229">
        <v>0</v>
      </c>
      <c r="Q490" s="229">
        <v>0</v>
      </c>
      <c r="R490">
        <v>0</v>
      </c>
      <c r="S490">
        <v>0</v>
      </c>
      <c r="T490" s="270">
        <v>5169</v>
      </c>
      <c r="U490" s="270">
        <v>0</v>
      </c>
      <c r="V490" s="268">
        <v>9226665</v>
      </c>
    </row>
    <row r="491" spans="1:24">
      <c r="B491" s="73" t="s">
        <v>1920</v>
      </c>
      <c r="C491" t="s">
        <v>1074</v>
      </c>
      <c r="D491" t="s">
        <v>1921</v>
      </c>
      <c r="E491"/>
      <c r="G491">
        <v>181634</v>
      </c>
      <c r="H491" s="276" t="s">
        <v>1130</v>
      </c>
      <c r="I491" s="27" t="s">
        <v>1922</v>
      </c>
      <c r="J491" t="s">
        <v>1923</v>
      </c>
      <c r="K491" s="262">
        <v>1917</v>
      </c>
      <c r="L491">
        <v>621</v>
      </c>
      <c r="M491">
        <v>0</v>
      </c>
      <c r="N491">
        <v>1296</v>
      </c>
      <c r="O491" s="229">
        <v>0</v>
      </c>
      <c r="P491" s="229">
        <v>0</v>
      </c>
      <c r="Q491" s="229">
        <v>0</v>
      </c>
      <c r="R491">
        <v>0</v>
      </c>
      <c r="S491">
        <v>1296</v>
      </c>
      <c r="T491" s="270">
        <v>6980</v>
      </c>
      <c r="U491" s="270">
        <v>0</v>
      </c>
      <c r="V491" s="268">
        <v>5139396</v>
      </c>
    </row>
    <row r="492" spans="1:24">
      <c r="B492" s="73" t="s">
        <v>1924</v>
      </c>
      <c r="C492" t="s">
        <v>1073</v>
      </c>
      <c r="D492" t="s">
        <v>1925</v>
      </c>
      <c r="E492"/>
      <c r="G492">
        <v>181633</v>
      </c>
      <c r="H492" s="276" t="s">
        <v>1130</v>
      </c>
      <c r="I492" s="27" t="s">
        <v>1922</v>
      </c>
      <c r="J492" t="s">
        <v>1926</v>
      </c>
      <c r="K492" s="262">
        <v>3351</v>
      </c>
      <c r="L492">
        <v>1911</v>
      </c>
      <c r="M492">
        <v>0</v>
      </c>
      <c r="N492">
        <v>1440</v>
      </c>
      <c r="O492" s="229">
        <v>0</v>
      </c>
      <c r="P492" s="229">
        <v>0</v>
      </c>
      <c r="Q492" s="229">
        <v>0</v>
      </c>
      <c r="R492">
        <v>0</v>
      </c>
      <c r="S492">
        <v>1440</v>
      </c>
      <c r="T492" s="270">
        <v>6882</v>
      </c>
      <c r="U492" s="270">
        <v>0</v>
      </c>
      <c r="V492" s="268">
        <v>15903342</v>
      </c>
    </row>
    <row r="493" spans="1:24">
      <c r="B493" s="73" t="s">
        <v>1927</v>
      </c>
      <c r="C493" t="s">
        <v>1072</v>
      </c>
      <c r="D493" t="s">
        <v>1928</v>
      </c>
      <c r="E493"/>
      <c r="G493">
        <v>212973</v>
      </c>
      <c r="H493" s="276" t="s">
        <v>1130</v>
      </c>
      <c r="I493" s="27" t="s">
        <v>1922</v>
      </c>
      <c r="J493" t="s">
        <v>1929</v>
      </c>
      <c r="K493" s="262">
        <v>273</v>
      </c>
      <c r="L493">
        <v>273</v>
      </c>
      <c r="M493">
        <v>0</v>
      </c>
      <c r="N493">
        <v>0</v>
      </c>
      <c r="O493" s="229">
        <v>0</v>
      </c>
      <c r="P493" s="229">
        <v>0</v>
      </c>
      <c r="Q493" s="229">
        <v>0</v>
      </c>
      <c r="R493">
        <v>0</v>
      </c>
      <c r="S493">
        <v>0</v>
      </c>
      <c r="T493" s="270">
        <v>10376</v>
      </c>
      <c r="U493" s="270">
        <v>0</v>
      </c>
      <c r="V493" s="268">
        <v>2832648</v>
      </c>
    </row>
    <row r="494" spans="1:24">
      <c r="B494" t="s">
        <v>1053</v>
      </c>
      <c r="C494" t="s">
        <v>1053</v>
      </c>
      <c r="D494" t="s">
        <v>1930</v>
      </c>
      <c r="E494"/>
      <c r="F494"/>
      <c r="G494">
        <v>171320</v>
      </c>
      <c r="H494" t="s">
        <v>1130</v>
      </c>
      <c r="I494" t="e">
        <v>#N/A</v>
      </c>
      <c r="J494" t="e">
        <v>#N/A</v>
      </c>
      <c r="K494">
        <v>0</v>
      </c>
      <c r="L494">
        <v>0</v>
      </c>
      <c r="M494">
        <v>0</v>
      </c>
      <c r="N494">
        <v>0</v>
      </c>
      <c r="O494">
        <v>0</v>
      </c>
      <c r="P494">
        <v>0</v>
      </c>
      <c r="Q494">
        <v>0</v>
      </c>
      <c r="R494">
        <v>0</v>
      </c>
      <c r="S494">
        <v>0</v>
      </c>
      <c r="T494" s="270">
        <v>0</v>
      </c>
      <c r="U494" s="270">
        <v>0</v>
      </c>
      <c r="V494">
        <v>0</v>
      </c>
    </row>
    <row r="495" spans="1:24">
      <c r="B495" t="s">
        <v>1931</v>
      </c>
      <c r="C495"/>
      <c r="D495"/>
      <c r="E495"/>
      <c r="F495"/>
      <c r="G495">
        <v>171321</v>
      </c>
      <c r="H495" t="s">
        <v>1130</v>
      </c>
      <c r="I495" t="s">
        <v>1825</v>
      </c>
      <c r="J495" t="s">
        <v>1932</v>
      </c>
      <c r="K495">
        <v>4226</v>
      </c>
      <c r="L495">
        <v>4226</v>
      </c>
      <c r="M495">
        <v>0</v>
      </c>
      <c r="N495">
        <v>0</v>
      </c>
      <c r="O495">
        <v>0</v>
      </c>
      <c r="P495">
        <v>0</v>
      </c>
      <c r="Q495">
        <v>0</v>
      </c>
      <c r="R495">
        <v>0</v>
      </c>
      <c r="S495">
        <v>0</v>
      </c>
      <c r="T495" s="270">
        <v>600</v>
      </c>
      <c r="U495" s="270">
        <v>0</v>
      </c>
      <c r="V495">
        <v>2535600</v>
      </c>
    </row>
    <row r="496" spans="1:24">
      <c r="B496" t="s">
        <v>1933</v>
      </c>
      <c r="C496"/>
      <c r="D496"/>
      <c r="E496"/>
      <c r="F496"/>
      <c r="G496">
        <v>166985</v>
      </c>
      <c r="H496" t="s">
        <v>1130</v>
      </c>
      <c r="I496" t="e">
        <v>#N/A</v>
      </c>
      <c r="J496" t="e">
        <v>#N/A</v>
      </c>
      <c r="K496">
        <v>0</v>
      </c>
      <c r="L496">
        <v>0</v>
      </c>
      <c r="M496">
        <v>0</v>
      </c>
      <c r="N496">
        <v>0</v>
      </c>
      <c r="O496">
        <v>0</v>
      </c>
      <c r="P496">
        <v>0</v>
      </c>
      <c r="Q496">
        <v>0</v>
      </c>
      <c r="R496">
        <v>0</v>
      </c>
      <c r="S496">
        <v>0</v>
      </c>
      <c r="T496" s="270">
        <v>0</v>
      </c>
      <c r="U496" s="270">
        <v>0</v>
      </c>
      <c r="V496">
        <v>0</v>
      </c>
      <c r="X496" s="229"/>
    </row>
    <row r="497" spans="1:24">
      <c r="A497" s="74"/>
      <c r="B497" s="74" t="s">
        <v>1934</v>
      </c>
      <c r="C497" s="74"/>
      <c r="D497" s="74"/>
      <c r="E497" s="295"/>
      <c r="F497" s="295"/>
      <c r="G497" s="295">
        <v>175491</v>
      </c>
      <c r="H497" s="74" t="s">
        <v>1130</v>
      </c>
      <c r="I497" s="293" t="s">
        <v>1825</v>
      </c>
      <c r="J497" s="271" t="s">
        <v>1935</v>
      </c>
      <c r="K497" s="74">
        <v>1944</v>
      </c>
      <c r="L497" s="74">
        <v>1944</v>
      </c>
      <c r="M497" s="74">
        <v>0</v>
      </c>
      <c r="N497" s="74">
        <v>0</v>
      </c>
      <c r="O497" s="74">
        <v>0</v>
      </c>
      <c r="P497" s="74">
        <v>0</v>
      </c>
      <c r="Q497" s="265">
        <v>0</v>
      </c>
      <c r="R497" s="74">
        <v>0</v>
      </c>
      <c r="S497" s="74">
        <v>0</v>
      </c>
      <c r="T497" s="74">
        <v>596</v>
      </c>
      <c r="U497" s="74">
        <v>0</v>
      </c>
      <c r="V497" s="279">
        <v>1158624</v>
      </c>
    </row>
    <row r="498" spans="1:24">
      <c r="B498" t="s">
        <v>1936</v>
      </c>
      <c r="C498" t="s">
        <v>1001</v>
      </c>
      <c r="D498" t="s">
        <v>1937</v>
      </c>
      <c r="E498"/>
      <c r="G498">
        <v>172911</v>
      </c>
      <c r="H498" s="276" t="s">
        <v>1130</v>
      </c>
      <c r="I498" s="27" t="s">
        <v>1922</v>
      </c>
      <c r="J498" t="s">
        <v>1938</v>
      </c>
      <c r="K498" s="262">
        <v>228</v>
      </c>
      <c r="L498">
        <v>228</v>
      </c>
      <c r="M498">
        <v>0</v>
      </c>
      <c r="N498">
        <v>0</v>
      </c>
      <c r="O498" s="229">
        <v>0</v>
      </c>
      <c r="P498" s="229">
        <v>0</v>
      </c>
      <c r="Q498" s="229">
        <v>0</v>
      </c>
      <c r="R498">
        <v>0</v>
      </c>
      <c r="S498">
        <v>0</v>
      </c>
      <c r="T498" s="270">
        <v>6525</v>
      </c>
      <c r="U498" s="270">
        <v>0</v>
      </c>
      <c r="V498" s="268">
        <v>1487700</v>
      </c>
      <c r="X498" s="229"/>
    </row>
    <row r="499" spans="1:24">
      <c r="B499" t="s">
        <v>1052</v>
      </c>
      <c r="C499" t="s">
        <v>1052</v>
      </c>
      <c r="D499" t="s">
        <v>1937</v>
      </c>
      <c r="E499"/>
      <c r="G499">
        <v>180170</v>
      </c>
      <c r="H499" s="276" t="s">
        <v>1130</v>
      </c>
      <c r="I499" s="27" t="s">
        <v>1922</v>
      </c>
      <c r="J499" t="s">
        <v>1939</v>
      </c>
      <c r="K499" s="262">
        <v>433</v>
      </c>
      <c r="L499">
        <v>433</v>
      </c>
      <c r="M499">
        <v>0</v>
      </c>
      <c r="N499">
        <v>0</v>
      </c>
      <c r="O499" s="229">
        <v>0</v>
      </c>
      <c r="P499" s="229">
        <v>0</v>
      </c>
      <c r="Q499" s="229">
        <v>0</v>
      </c>
      <c r="R499">
        <v>0</v>
      </c>
      <c r="S499">
        <v>0</v>
      </c>
      <c r="T499" s="270">
        <v>8961</v>
      </c>
      <c r="U499" s="270">
        <v>0</v>
      </c>
      <c r="V499" s="268">
        <v>3880113</v>
      </c>
    </row>
    <row r="500" spans="1:24">
      <c r="B500" t="s">
        <v>1940</v>
      </c>
      <c r="C500"/>
      <c r="D500" t="s">
        <v>1941</v>
      </c>
      <c r="E500"/>
      <c r="G500">
        <v>183296</v>
      </c>
      <c r="H500" s="276" t="s">
        <v>1130</v>
      </c>
      <c r="I500" s="27" t="s">
        <v>1255</v>
      </c>
      <c r="J500" t="s">
        <v>1942</v>
      </c>
      <c r="K500" s="262">
        <v>2799</v>
      </c>
      <c r="L500">
        <v>2799</v>
      </c>
      <c r="M500">
        <v>0</v>
      </c>
      <c r="N500">
        <v>0</v>
      </c>
      <c r="O500" s="229">
        <v>0</v>
      </c>
      <c r="P500" s="229">
        <v>0</v>
      </c>
      <c r="Q500" s="229">
        <v>0</v>
      </c>
      <c r="R500">
        <v>0</v>
      </c>
      <c r="S500">
        <v>0</v>
      </c>
      <c r="T500" s="270">
        <v>185</v>
      </c>
      <c r="U500" s="270">
        <v>0</v>
      </c>
      <c r="V500" s="268">
        <v>517815</v>
      </c>
      <c r="X500" s="229"/>
    </row>
    <row r="501" spans="1:24">
      <c r="B501" t="s">
        <v>1943</v>
      </c>
      <c r="C501"/>
      <c r="D501" t="s">
        <v>1941</v>
      </c>
      <c r="F501"/>
      <c r="G501" s="76">
        <v>187665</v>
      </c>
      <c r="H501" s="276" t="s">
        <v>1130</v>
      </c>
      <c r="I501" s="27" t="s">
        <v>1255</v>
      </c>
      <c r="J501" t="s">
        <v>1944</v>
      </c>
      <c r="K501" s="262">
        <v>49</v>
      </c>
      <c r="L501">
        <v>49</v>
      </c>
      <c r="M501">
        <v>0</v>
      </c>
      <c r="N501">
        <v>0</v>
      </c>
      <c r="O501" s="229">
        <v>0</v>
      </c>
      <c r="P501" s="229">
        <v>0</v>
      </c>
      <c r="Q501" s="229">
        <v>0</v>
      </c>
      <c r="R501">
        <v>0</v>
      </c>
      <c r="S501">
        <v>0</v>
      </c>
      <c r="T501" s="270">
        <v>149</v>
      </c>
      <c r="U501" s="270">
        <v>0</v>
      </c>
      <c r="V501" s="268">
        <v>7301</v>
      </c>
      <c r="X501" s="229"/>
    </row>
    <row r="502" spans="1:24">
      <c r="B502" t="s">
        <v>1945</v>
      </c>
      <c r="C502"/>
      <c r="D502" t="s">
        <v>1941</v>
      </c>
      <c r="F502"/>
      <c r="G502" s="76">
        <v>191844</v>
      </c>
      <c r="H502" s="276" t="s">
        <v>1130</v>
      </c>
      <c r="I502" s="27" t="s">
        <v>1255</v>
      </c>
      <c r="J502" t="s">
        <v>1946</v>
      </c>
      <c r="K502" s="262">
        <v>182</v>
      </c>
      <c r="L502">
        <v>182</v>
      </c>
      <c r="M502">
        <v>0</v>
      </c>
      <c r="N502">
        <v>0</v>
      </c>
      <c r="O502" s="229">
        <v>0</v>
      </c>
      <c r="P502" s="229">
        <v>0</v>
      </c>
      <c r="Q502" s="229">
        <v>0</v>
      </c>
      <c r="R502">
        <v>0</v>
      </c>
      <c r="S502">
        <v>0</v>
      </c>
      <c r="T502" s="270">
        <v>300</v>
      </c>
      <c r="U502" s="270">
        <v>0</v>
      </c>
      <c r="V502" s="268">
        <v>54600</v>
      </c>
      <c r="X502" s="229"/>
    </row>
    <row r="503" spans="1:24">
      <c r="B503" t="s">
        <v>1046</v>
      </c>
      <c r="C503" t="s">
        <v>1046</v>
      </c>
      <c r="D503" t="s">
        <v>1947</v>
      </c>
      <c r="F503"/>
      <c r="G503" s="76">
        <v>174279</v>
      </c>
      <c r="H503" s="276" t="s">
        <v>1154</v>
      </c>
      <c r="I503" s="27" t="s">
        <v>1922</v>
      </c>
      <c r="J503" t="s">
        <v>1948</v>
      </c>
      <c r="K503" s="262">
        <v>2</v>
      </c>
      <c r="L503">
        <v>1</v>
      </c>
      <c r="M503">
        <v>1</v>
      </c>
      <c r="N503">
        <v>0</v>
      </c>
      <c r="O503" s="229">
        <v>0</v>
      </c>
      <c r="P503" s="229">
        <v>0</v>
      </c>
      <c r="Q503" s="229">
        <v>0</v>
      </c>
      <c r="R503">
        <v>0</v>
      </c>
      <c r="S503">
        <v>0</v>
      </c>
      <c r="T503" s="270">
        <v>8362</v>
      </c>
      <c r="U503" s="270">
        <v>8362</v>
      </c>
      <c r="V503" s="268">
        <v>16724</v>
      </c>
      <c r="X503" s="251"/>
    </row>
    <row r="504" spans="1:24">
      <c r="B504" t="s">
        <v>1949</v>
      </c>
      <c r="C504" t="s">
        <v>1949</v>
      </c>
      <c r="D504" t="s">
        <v>1925</v>
      </c>
      <c r="E504"/>
      <c r="F504"/>
      <c r="G504" s="76">
        <v>190201</v>
      </c>
      <c r="H504" s="276" t="s">
        <v>1130</v>
      </c>
      <c r="I504" s="27" t="s">
        <v>1922</v>
      </c>
      <c r="J504" t="s">
        <v>1950</v>
      </c>
      <c r="K504" s="262">
        <v>767</v>
      </c>
      <c r="L504">
        <v>767</v>
      </c>
      <c r="M504">
        <v>0</v>
      </c>
      <c r="N504">
        <v>0</v>
      </c>
      <c r="O504" s="229">
        <v>0</v>
      </c>
      <c r="P504" s="229">
        <v>0</v>
      </c>
      <c r="Q504" s="229">
        <v>0</v>
      </c>
      <c r="R504">
        <v>0</v>
      </c>
      <c r="S504">
        <v>0</v>
      </c>
      <c r="T504" s="270">
        <v>18980</v>
      </c>
      <c r="U504" s="270">
        <v>0</v>
      </c>
      <c r="V504" s="268">
        <v>14557660</v>
      </c>
    </row>
    <row r="505" spans="1:24">
      <c r="B505" t="s">
        <v>1083</v>
      </c>
      <c r="C505" t="s">
        <v>1083</v>
      </c>
      <c r="D505" t="s">
        <v>1925</v>
      </c>
      <c r="E505"/>
      <c r="F505"/>
      <c r="G505" s="76">
        <v>203723</v>
      </c>
      <c r="H505" s="276" t="s">
        <v>1130</v>
      </c>
      <c r="I505" s="27" t="s">
        <v>1922</v>
      </c>
      <c r="J505" t="s">
        <v>1951</v>
      </c>
      <c r="K505" s="262">
        <v>467</v>
      </c>
      <c r="L505">
        <v>467</v>
      </c>
      <c r="M505">
        <v>0</v>
      </c>
      <c r="N505">
        <v>0</v>
      </c>
      <c r="O505" s="229">
        <v>0</v>
      </c>
      <c r="P505" s="229">
        <v>0</v>
      </c>
      <c r="Q505" s="229">
        <v>0</v>
      </c>
      <c r="R505">
        <v>0</v>
      </c>
      <c r="S505">
        <v>0</v>
      </c>
      <c r="T505" s="270">
        <v>9619</v>
      </c>
      <c r="U505" s="270">
        <v>0</v>
      </c>
      <c r="V505" s="268">
        <v>4492073</v>
      </c>
    </row>
    <row r="506" spans="1:24">
      <c r="B506" t="s">
        <v>1952</v>
      </c>
      <c r="C506" t="s">
        <v>1952</v>
      </c>
      <c r="D506" t="s">
        <v>1925</v>
      </c>
      <c r="E506"/>
      <c r="F506"/>
      <c r="G506" s="76">
        <v>203722</v>
      </c>
      <c r="H506" s="276" t="s">
        <v>1130</v>
      </c>
      <c r="I506" s="27" t="s">
        <v>1922</v>
      </c>
      <c r="J506" t="s">
        <v>1953</v>
      </c>
      <c r="K506" s="262">
        <v>3017</v>
      </c>
      <c r="L506">
        <v>517</v>
      </c>
      <c r="M506">
        <v>0</v>
      </c>
      <c r="N506">
        <v>2500</v>
      </c>
      <c r="O506" s="229">
        <v>0</v>
      </c>
      <c r="P506" s="229">
        <v>0</v>
      </c>
      <c r="Q506" s="229">
        <v>0</v>
      </c>
      <c r="R506">
        <v>0</v>
      </c>
      <c r="S506">
        <v>2500</v>
      </c>
      <c r="T506" s="270">
        <v>9674</v>
      </c>
      <c r="U506" s="270">
        <v>0</v>
      </c>
      <c r="V506" s="268">
        <v>6293958</v>
      </c>
    </row>
    <row r="507" spans="1:24">
      <c r="B507" t="s">
        <v>1954</v>
      </c>
      <c r="C507" t="s">
        <v>1954</v>
      </c>
      <c r="D507" t="s">
        <v>1955</v>
      </c>
      <c r="E507"/>
      <c r="F507"/>
      <c r="G507" s="76">
        <v>205099</v>
      </c>
      <c r="H507" s="276" t="s">
        <v>1130</v>
      </c>
      <c r="I507" s="27" t="e">
        <v>#N/A</v>
      </c>
      <c r="J507" t="e">
        <v>#N/A</v>
      </c>
      <c r="K507" s="262">
        <v>0</v>
      </c>
      <c r="L507">
        <v>0</v>
      </c>
      <c r="M507">
        <v>0</v>
      </c>
      <c r="N507">
        <v>0</v>
      </c>
      <c r="O507" s="229">
        <v>0</v>
      </c>
      <c r="P507" s="229">
        <v>0</v>
      </c>
      <c r="Q507" s="229">
        <v>0</v>
      </c>
      <c r="R507">
        <v>0</v>
      </c>
      <c r="S507">
        <v>0</v>
      </c>
      <c r="T507" s="270">
        <v>0</v>
      </c>
      <c r="U507" s="270">
        <v>0</v>
      </c>
      <c r="V507" s="268">
        <v>0</v>
      </c>
    </row>
    <row r="508" spans="1:24">
      <c r="B508" t="s">
        <v>1956</v>
      </c>
      <c r="C508" t="s">
        <v>1954</v>
      </c>
      <c r="D508" t="s">
        <v>1955</v>
      </c>
      <c r="E508"/>
      <c r="F508"/>
      <c r="G508" s="76">
        <v>206377</v>
      </c>
      <c r="H508" s="276" t="s">
        <v>1130</v>
      </c>
      <c r="I508" s="27" t="s">
        <v>1922</v>
      </c>
      <c r="J508" t="s">
        <v>1957</v>
      </c>
      <c r="K508" s="262">
        <v>5537</v>
      </c>
      <c r="L508">
        <v>249</v>
      </c>
      <c r="M508">
        <v>0</v>
      </c>
      <c r="N508">
        <v>5288</v>
      </c>
      <c r="O508" s="229">
        <v>0</v>
      </c>
      <c r="P508" s="229">
        <v>0</v>
      </c>
      <c r="Q508" s="229">
        <v>0</v>
      </c>
      <c r="R508">
        <v>0</v>
      </c>
      <c r="S508">
        <v>5288</v>
      </c>
      <c r="T508" s="270">
        <v>4342</v>
      </c>
      <c r="U508" s="270">
        <v>0</v>
      </c>
      <c r="V508" s="268">
        <v>2397870</v>
      </c>
    </row>
    <row r="509" spans="1:24">
      <c r="B509" t="s">
        <v>1958</v>
      </c>
      <c r="C509" t="s">
        <v>1958</v>
      </c>
      <c r="D509" t="s">
        <v>1959</v>
      </c>
      <c r="E509"/>
      <c r="F509"/>
      <c r="G509" s="76">
        <v>206385</v>
      </c>
      <c r="H509" s="276" t="s">
        <v>1130</v>
      </c>
      <c r="I509" s="27" t="s">
        <v>1255</v>
      </c>
      <c r="J509" t="s">
        <v>1960</v>
      </c>
      <c r="K509" s="262">
        <v>2317</v>
      </c>
      <c r="L509">
        <v>2317</v>
      </c>
      <c r="M509">
        <v>0</v>
      </c>
      <c r="N509">
        <v>0</v>
      </c>
      <c r="O509" s="229">
        <v>0</v>
      </c>
      <c r="P509" s="229">
        <v>0</v>
      </c>
      <c r="Q509" s="229">
        <v>0</v>
      </c>
      <c r="R509">
        <v>0</v>
      </c>
      <c r="S509">
        <v>0</v>
      </c>
      <c r="T509" s="270">
        <v>74</v>
      </c>
      <c r="U509" s="270">
        <v>0</v>
      </c>
      <c r="V509" s="268">
        <v>171458</v>
      </c>
    </row>
    <row r="510" spans="1:24">
      <c r="B510" t="s">
        <v>1961</v>
      </c>
      <c r="C510"/>
      <c r="D510"/>
      <c r="E510"/>
      <c r="F510"/>
      <c r="G510" s="76">
        <v>211779</v>
      </c>
      <c r="H510" s="276" t="s">
        <v>1130</v>
      </c>
      <c r="I510" s="27" t="s">
        <v>1255</v>
      </c>
      <c r="J510" t="s">
        <v>1962</v>
      </c>
      <c r="K510" s="262">
        <v>295</v>
      </c>
      <c r="L510">
        <v>295</v>
      </c>
      <c r="M510">
        <v>0</v>
      </c>
      <c r="N510">
        <v>0</v>
      </c>
      <c r="O510" s="229">
        <v>0</v>
      </c>
      <c r="P510" s="229">
        <v>0</v>
      </c>
      <c r="Q510" s="229">
        <v>0</v>
      </c>
      <c r="R510">
        <v>0</v>
      </c>
      <c r="S510">
        <v>0</v>
      </c>
      <c r="T510" s="270">
        <v>75</v>
      </c>
      <c r="U510" s="270">
        <v>0</v>
      </c>
      <c r="V510" s="268">
        <v>22125</v>
      </c>
    </row>
    <row r="511" spans="1:24">
      <c r="B511" t="s">
        <v>1963</v>
      </c>
      <c r="C511"/>
      <c r="D511"/>
      <c r="E511"/>
      <c r="F511"/>
      <c r="G511" s="76">
        <v>210753</v>
      </c>
      <c r="H511" s="276" t="s">
        <v>1130</v>
      </c>
      <c r="I511" s="27" t="s">
        <v>1255</v>
      </c>
      <c r="J511" t="s">
        <v>1964</v>
      </c>
      <c r="K511" s="262">
        <v>1872</v>
      </c>
      <c r="L511">
        <v>1872</v>
      </c>
      <c r="M511">
        <v>0</v>
      </c>
      <c r="N511">
        <v>0</v>
      </c>
      <c r="O511" s="229">
        <v>0</v>
      </c>
      <c r="P511" s="229">
        <v>0</v>
      </c>
      <c r="Q511" s="229">
        <v>0</v>
      </c>
      <c r="R511">
        <v>0</v>
      </c>
      <c r="S511">
        <v>0</v>
      </c>
      <c r="T511" s="270">
        <v>75</v>
      </c>
      <c r="U511" s="270">
        <v>0</v>
      </c>
      <c r="V511" s="268">
        <v>140400</v>
      </c>
    </row>
    <row r="512" spans="1:24">
      <c r="B512"/>
      <c r="C512"/>
      <c r="D512"/>
      <c r="E512"/>
      <c r="G512"/>
      <c r="H512" s="276" t="s">
        <v>1130</v>
      </c>
      <c r="I512" s="27" t="e">
        <v>#N/A</v>
      </c>
      <c r="J512" t="e">
        <v>#N/A</v>
      </c>
      <c r="K512" s="262">
        <v>0</v>
      </c>
      <c r="L512">
        <v>0</v>
      </c>
      <c r="M512">
        <v>0</v>
      </c>
      <c r="N512">
        <v>0</v>
      </c>
      <c r="O512" s="229">
        <v>0</v>
      </c>
      <c r="P512" s="229">
        <v>0</v>
      </c>
      <c r="Q512" s="229">
        <v>0</v>
      </c>
      <c r="R512">
        <v>0</v>
      </c>
      <c r="S512">
        <v>0</v>
      </c>
      <c r="T512" s="270">
        <v>0</v>
      </c>
      <c r="U512" s="270">
        <v>0</v>
      </c>
      <c r="V512" s="268">
        <v>0</v>
      </c>
    </row>
    <row r="513" spans="1:22">
      <c r="B513"/>
      <c r="C513"/>
      <c r="D513"/>
      <c r="E513"/>
      <c r="G513"/>
      <c r="H513" s="276"/>
      <c r="O513" s="229"/>
      <c r="P513" s="229"/>
      <c r="Q513" s="229"/>
      <c r="T513" s="270"/>
      <c r="U513" s="270"/>
      <c r="V513" s="268"/>
    </row>
    <row r="514" spans="1:22">
      <c r="A514" t="s">
        <v>1965</v>
      </c>
      <c r="B514"/>
      <c r="C514"/>
      <c r="D514"/>
      <c r="E514"/>
      <c r="G514"/>
      <c r="H514" s="276"/>
      <c r="K514" s="262">
        <v>7983</v>
      </c>
      <c r="L514">
        <v>7983</v>
      </c>
      <c r="M514">
        <v>0</v>
      </c>
      <c r="N514">
        <v>0</v>
      </c>
      <c r="O514" s="229">
        <v>0</v>
      </c>
      <c r="P514" s="229">
        <v>0</v>
      </c>
      <c r="Q514" s="229">
        <v>0</v>
      </c>
      <c r="R514">
        <v>0</v>
      </c>
      <c r="S514">
        <v>0</v>
      </c>
      <c r="T514" s="270"/>
      <c r="U514" s="270"/>
      <c r="V514" s="268">
        <v>16087587</v>
      </c>
    </row>
    <row r="515" spans="1:22">
      <c r="B515" t="s">
        <v>1966</v>
      </c>
      <c r="C515"/>
      <c r="D515"/>
      <c r="E515"/>
      <c r="F515" s="288">
        <v>171254</v>
      </c>
      <c r="G515"/>
      <c r="H515" s="276" t="s">
        <v>1130</v>
      </c>
      <c r="I515" s="27" t="s">
        <v>1967</v>
      </c>
      <c r="J515" t="s">
        <v>1968</v>
      </c>
      <c r="K515" s="262">
        <v>1399</v>
      </c>
      <c r="L515">
        <v>1399</v>
      </c>
      <c r="M515">
        <v>0</v>
      </c>
      <c r="N515">
        <v>0</v>
      </c>
      <c r="O515" s="229">
        <v>0</v>
      </c>
      <c r="P515" s="229">
        <v>0</v>
      </c>
      <c r="Q515" s="229">
        <v>0</v>
      </c>
      <c r="R515">
        <v>0</v>
      </c>
      <c r="S515">
        <v>0</v>
      </c>
      <c r="T515" s="270">
        <v>1340</v>
      </c>
      <c r="U515" s="270">
        <v>0</v>
      </c>
      <c r="V515" s="268">
        <v>1874660</v>
      </c>
    </row>
    <row r="516" spans="1:22">
      <c r="B516" t="s">
        <v>1969</v>
      </c>
      <c r="C516"/>
      <c r="D516"/>
      <c r="E516"/>
      <c r="G516">
        <v>141023</v>
      </c>
      <c r="H516" s="276" t="s">
        <v>1130</v>
      </c>
      <c r="I516" s="27" t="s">
        <v>1967</v>
      </c>
      <c r="J516" t="s">
        <v>1970</v>
      </c>
      <c r="K516" s="262">
        <v>62</v>
      </c>
      <c r="L516">
        <v>62</v>
      </c>
      <c r="M516">
        <v>0</v>
      </c>
      <c r="N516">
        <v>0</v>
      </c>
      <c r="O516" s="229">
        <v>0</v>
      </c>
      <c r="P516" s="229">
        <v>0</v>
      </c>
      <c r="Q516" s="229">
        <v>0</v>
      </c>
      <c r="R516">
        <v>0</v>
      </c>
      <c r="S516">
        <v>0</v>
      </c>
      <c r="T516" s="270">
        <v>1400</v>
      </c>
      <c r="U516" s="270">
        <v>0</v>
      </c>
      <c r="V516" s="268">
        <v>86800</v>
      </c>
    </row>
    <row r="517" spans="1:22">
      <c r="B517" t="s">
        <v>1971</v>
      </c>
      <c r="C517"/>
      <c r="D517"/>
      <c r="E517"/>
      <c r="G517">
        <v>158240</v>
      </c>
      <c r="H517" s="276" t="s">
        <v>1130</v>
      </c>
      <c r="I517" s="27" t="e">
        <v>#N/A</v>
      </c>
      <c r="J517" t="e">
        <v>#N/A</v>
      </c>
      <c r="K517" s="262">
        <v>0</v>
      </c>
      <c r="L517">
        <v>0</v>
      </c>
      <c r="M517">
        <v>0</v>
      </c>
      <c r="N517">
        <v>0</v>
      </c>
      <c r="O517" s="229">
        <v>0</v>
      </c>
      <c r="P517" s="229">
        <v>0</v>
      </c>
      <c r="Q517" s="229">
        <v>0</v>
      </c>
      <c r="R517">
        <v>0</v>
      </c>
      <c r="S517">
        <v>0</v>
      </c>
      <c r="T517" s="270">
        <v>0</v>
      </c>
      <c r="U517" s="270">
        <v>0</v>
      </c>
      <c r="V517" s="268">
        <v>0</v>
      </c>
    </row>
    <row r="518" spans="1:22">
      <c r="B518" t="s">
        <v>1971</v>
      </c>
      <c r="C518"/>
      <c r="D518"/>
      <c r="E518"/>
      <c r="F518"/>
      <c r="G518" s="76">
        <v>210672</v>
      </c>
      <c r="H518" s="276" t="s">
        <v>1130</v>
      </c>
      <c r="I518" s="27" t="s">
        <v>1967</v>
      </c>
      <c r="J518" t="s">
        <v>1972</v>
      </c>
      <c r="K518" s="262">
        <v>763</v>
      </c>
      <c r="L518">
        <v>763</v>
      </c>
      <c r="M518">
        <v>0</v>
      </c>
      <c r="N518">
        <v>0</v>
      </c>
      <c r="O518" s="229">
        <v>0</v>
      </c>
      <c r="P518" s="229">
        <v>0</v>
      </c>
      <c r="Q518" s="229">
        <v>0</v>
      </c>
      <c r="R518">
        <v>0</v>
      </c>
      <c r="S518">
        <v>0</v>
      </c>
      <c r="T518" s="270">
        <v>1440</v>
      </c>
      <c r="U518" s="270">
        <v>0</v>
      </c>
      <c r="V518" s="268">
        <v>1098720</v>
      </c>
    </row>
    <row r="519" spans="1:22">
      <c r="B519" t="s">
        <v>1973</v>
      </c>
      <c r="C519"/>
      <c r="D519"/>
      <c r="E519"/>
      <c r="F519">
        <v>171255</v>
      </c>
      <c r="H519" s="276" t="s">
        <v>1130</v>
      </c>
      <c r="I519" s="27" t="s">
        <v>1967</v>
      </c>
      <c r="J519" t="s">
        <v>1974</v>
      </c>
      <c r="K519" s="262">
        <v>783</v>
      </c>
      <c r="L519">
        <v>783</v>
      </c>
      <c r="M519">
        <v>0</v>
      </c>
      <c r="N519">
        <v>0</v>
      </c>
      <c r="O519" s="229">
        <v>0</v>
      </c>
      <c r="P519" s="229">
        <v>0</v>
      </c>
      <c r="Q519" s="229">
        <v>0</v>
      </c>
      <c r="R519">
        <v>0</v>
      </c>
      <c r="S519">
        <v>0</v>
      </c>
      <c r="T519" s="270">
        <v>6514</v>
      </c>
      <c r="U519" s="270">
        <v>0</v>
      </c>
      <c r="V519" s="268">
        <v>5100462</v>
      </c>
    </row>
    <row r="520" spans="1:22">
      <c r="B520" t="s">
        <v>1975</v>
      </c>
      <c r="C520"/>
      <c r="D520"/>
      <c r="E520"/>
      <c r="F520"/>
      <c r="G520" s="76">
        <v>181170</v>
      </c>
      <c r="H520" s="276" t="s">
        <v>1130</v>
      </c>
      <c r="I520" s="27" t="s">
        <v>1967</v>
      </c>
      <c r="J520" t="s">
        <v>1976</v>
      </c>
      <c r="K520" s="262">
        <v>7</v>
      </c>
      <c r="L520">
        <v>7</v>
      </c>
      <c r="M520">
        <v>0</v>
      </c>
      <c r="N520">
        <v>0</v>
      </c>
      <c r="O520" s="229">
        <v>0</v>
      </c>
      <c r="P520" s="229">
        <v>0</v>
      </c>
      <c r="Q520" s="229">
        <v>0</v>
      </c>
      <c r="R520">
        <v>0</v>
      </c>
      <c r="S520">
        <v>0</v>
      </c>
      <c r="T520" s="270">
        <v>11910</v>
      </c>
      <c r="U520" s="270">
        <v>0</v>
      </c>
      <c r="V520" s="268">
        <v>83370</v>
      </c>
    </row>
    <row r="521" spans="1:22">
      <c r="B521" t="s">
        <v>1977</v>
      </c>
      <c r="C521"/>
      <c r="D521"/>
      <c r="E521"/>
      <c r="F521"/>
      <c r="G521" s="76">
        <v>200122</v>
      </c>
      <c r="H521" s="276" t="s">
        <v>1130</v>
      </c>
      <c r="I521" s="27" t="s">
        <v>1967</v>
      </c>
      <c r="J521" t="s">
        <v>1978</v>
      </c>
      <c r="K521" s="262">
        <v>864</v>
      </c>
      <c r="L521">
        <v>864</v>
      </c>
      <c r="M521">
        <v>0</v>
      </c>
      <c r="N521">
        <v>0</v>
      </c>
      <c r="O521" s="229">
        <v>0</v>
      </c>
      <c r="P521" s="229">
        <v>0</v>
      </c>
      <c r="Q521" s="229">
        <v>0</v>
      </c>
      <c r="R521">
        <v>0</v>
      </c>
      <c r="S521">
        <v>0</v>
      </c>
      <c r="T521" s="270">
        <v>6900</v>
      </c>
      <c r="U521" s="270">
        <v>0</v>
      </c>
      <c r="V521" s="268">
        <v>5961600</v>
      </c>
    </row>
    <row r="522" spans="1:22">
      <c r="B522" t="s">
        <v>1979</v>
      </c>
      <c r="C522"/>
      <c r="D522"/>
      <c r="E522"/>
      <c r="F522"/>
      <c r="G522" s="76">
        <v>180863</v>
      </c>
      <c r="H522" s="276" t="s">
        <v>1130</v>
      </c>
      <c r="I522" s="27" t="s">
        <v>1255</v>
      </c>
      <c r="J522" t="s">
        <v>1980</v>
      </c>
      <c r="K522" s="262">
        <v>1218</v>
      </c>
      <c r="L522">
        <v>1218</v>
      </c>
      <c r="M522">
        <v>0</v>
      </c>
      <c r="N522">
        <v>0</v>
      </c>
      <c r="O522" s="229">
        <v>0</v>
      </c>
      <c r="P522" s="229">
        <v>0</v>
      </c>
      <c r="Q522" s="229">
        <v>0</v>
      </c>
      <c r="R522">
        <v>0</v>
      </c>
      <c r="S522">
        <v>0</v>
      </c>
      <c r="T522" s="270">
        <v>394</v>
      </c>
      <c r="U522" s="270">
        <v>0</v>
      </c>
      <c r="V522" s="268">
        <v>479892</v>
      </c>
    </row>
    <row r="523" spans="1:22">
      <c r="B523" t="s">
        <v>1981</v>
      </c>
      <c r="C523"/>
      <c r="D523"/>
      <c r="E523"/>
      <c r="F523"/>
      <c r="G523" s="288">
        <v>189560</v>
      </c>
      <c r="H523" s="276" t="s">
        <v>1130</v>
      </c>
      <c r="I523" s="27" t="s">
        <v>1255</v>
      </c>
      <c r="J523" t="s">
        <v>1982</v>
      </c>
      <c r="K523" s="262">
        <v>2879</v>
      </c>
      <c r="L523">
        <v>2879</v>
      </c>
      <c r="M523">
        <v>0</v>
      </c>
      <c r="N523">
        <v>0</v>
      </c>
      <c r="O523" s="229">
        <v>0</v>
      </c>
      <c r="P523" s="229">
        <v>0</v>
      </c>
      <c r="Q523" s="229">
        <v>0</v>
      </c>
      <c r="R523">
        <v>0</v>
      </c>
      <c r="S523">
        <v>0</v>
      </c>
      <c r="T523" s="270">
        <v>477</v>
      </c>
      <c r="U523" s="270">
        <v>0</v>
      </c>
      <c r="V523" s="268">
        <v>1373283</v>
      </c>
    </row>
    <row r="524" spans="1:22">
      <c r="B524" t="s">
        <v>1983</v>
      </c>
      <c r="C524"/>
      <c r="D524"/>
      <c r="E524"/>
      <c r="F524"/>
      <c r="G524">
        <v>200466</v>
      </c>
      <c r="H524" t="s">
        <v>1130</v>
      </c>
      <c r="I524" t="s">
        <v>1984</v>
      </c>
      <c r="J524" t="s">
        <v>1985</v>
      </c>
      <c r="K524">
        <v>8</v>
      </c>
      <c r="L524">
        <v>8</v>
      </c>
      <c r="M524">
        <v>0</v>
      </c>
      <c r="N524">
        <v>0</v>
      </c>
      <c r="O524">
        <v>0</v>
      </c>
      <c r="P524">
        <v>0</v>
      </c>
      <c r="Q524">
        <v>0</v>
      </c>
      <c r="R524">
        <v>0</v>
      </c>
      <c r="S524">
        <v>0</v>
      </c>
      <c r="T524" s="270">
        <v>3600</v>
      </c>
      <c r="U524" s="270">
        <v>0</v>
      </c>
      <c r="V524">
        <v>28800</v>
      </c>
    </row>
    <row r="525" spans="1:22">
      <c r="A525" s="74"/>
      <c r="B525" s="74"/>
      <c r="C525" s="74"/>
      <c r="D525" s="74"/>
      <c r="E525" s="295"/>
      <c r="F525" s="295"/>
      <c r="G525" s="295"/>
      <c r="H525" s="74"/>
      <c r="I525" s="293"/>
      <c r="J525" s="271"/>
      <c r="K525" s="74"/>
      <c r="L525" s="74"/>
      <c r="M525" s="74"/>
      <c r="N525" s="74"/>
      <c r="O525" s="74"/>
      <c r="P525" s="74"/>
      <c r="Q525" s="265"/>
      <c r="R525" s="74"/>
      <c r="S525" s="74"/>
      <c r="T525" s="74"/>
      <c r="U525" s="74"/>
      <c r="V525" s="279"/>
    </row>
    <row r="526" spans="1:22">
      <c r="A526" t="s">
        <v>1986</v>
      </c>
      <c r="B526"/>
      <c r="C526"/>
      <c r="D526"/>
      <c r="E526"/>
      <c r="G526"/>
      <c r="H526" s="276"/>
      <c r="K526" s="262">
        <v>44</v>
      </c>
      <c r="L526">
        <v>44</v>
      </c>
      <c r="M526">
        <v>0</v>
      </c>
      <c r="N526">
        <v>0</v>
      </c>
      <c r="O526" s="229">
        <v>0</v>
      </c>
      <c r="P526" s="229">
        <v>0</v>
      </c>
      <c r="Q526" s="229">
        <v>0</v>
      </c>
      <c r="R526">
        <v>0</v>
      </c>
      <c r="S526">
        <v>0</v>
      </c>
      <c r="T526" s="270"/>
      <c r="U526" s="270"/>
      <c r="V526" s="268">
        <v>321420</v>
      </c>
    </row>
    <row r="527" spans="1:22">
      <c r="B527"/>
      <c r="C527"/>
      <c r="D527"/>
      <c r="E527"/>
      <c r="G527">
        <v>174085</v>
      </c>
      <c r="H527" s="276" t="s">
        <v>1130</v>
      </c>
      <c r="I527" s="27" t="s">
        <v>1987</v>
      </c>
      <c r="J527" t="s">
        <v>1988</v>
      </c>
      <c r="K527" s="262">
        <v>44</v>
      </c>
      <c r="L527">
        <v>44</v>
      </c>
      <c r="M527">
        <v>0</v>
      </c>
      <c r="N527">
        <v>0</v>
      </c>
      <c r="O527" s="229">
        <v>0</v>
      </c>
      <c r="P527" s="229">
        <v>0</v>
      </c>
      <c r="Q527" s="229">
        <v>0</v>
      </c>
      <c r="R527">
        <v>0</v>
      </c>
      <c r="S527">
        <v>0</v>
      </c>
      <c r="T527" s="270">
        <v>7305</v>
      </c>
      <c r="U527" s="270">
        <v>0</v>
      </c>
      <c r="V527" s="268">
        <v>321420</v>
      </c>
    </row>
    <row r="528" spans="1:22">
      <c r="B528"/>
      <c r="C528"/>
      <c r="D528"/>
      <c r="E528"/>
      <c r="G528"/>
      <c r="H528" s="276"/>
      <c r="O528" s="229"/>
      <c r="P528" s="229"/>
      <c r="Q528" s="229"/>
      <c r="T528" s="270"/>
      <c r="U528" s="270"/>
      <c r="V528" s="268"/>
    </row>
    <row r="529" spans="1:22">
      <c r="A529" t="s">
        <v>1989</v>
      </c>
      <c r="B529"/>
      <c r="C529"/>
      <c r="D529"/>
      <c r="E529"/>
      <c r="F529"/>
      <c r="H529" s="276"/>
      <c r="K529" s="262">
        <v>32718</v>
      </c>
      <c r="L529">
        <v>32644</v>
      </c>
      <c r="M529">
        <v>74</v>
      </c>
      <c r="N529">
        <v>0</v>
      </c>
      <c r="O529" s="229">
        <v>0</v>
      </c>
      <c r="P529" s="229">
        <v>0</v>
      </c>
      <c r="Q529" s="229">
        <v>0</v>
      </c>
      <c r="R529">
        <v>0</v>
      </c>
      <c r="S529">
        <v>0</v>
      </c>
      <c r="T529" s="270"/>
      <c r="U529" s="270"/>
      <c r="V529" s="268">
        <v>346123158</v>
      </c>
    </row>
    <row r="530" spans="1:22">
      <c r="B530" t="s">
        <v>1990</v>
      </c>
      <c r="C530"/>
      <c r="D530"/>
      <c r="E530" t="s">
        <v>1991</v>
      </c>
      <c r="F530" s="76">
        <v>188216</v>
      </c>
      <c r="G530"/>
      <c r="H530" s="276" t="s">
        <v>1130</v>
      </c>
      <c r="I530" s="27" t="s">
        <v>1987</v>
      </c>
      <c r="J530" t="s">
        <v>1992</v>
      </c>
      <c r="K530" s="262">
        <v>4547</v>
      </c>
      <c r="L530">
        <v>4547</v>
      </c>
      <c r="M530">
        <v>0</v>
      </c>
      <c r="N530">
        <v>0</v>
      </c>
      <c r="O530" s="229">
        <v>0</v>
      </c>
      <c r="P530" s="229">
        <v>0</v>
      </c>
      <c r="Q530" s="229">
        <v>0</v>
      </c>
      <c r="R530">
        <v>0</v>
      </c>
      <c r="S530">
        <v>0</v>
      </c>
      <c r="T530" s="270">
        <v>4507</v>
      </c>
      <c r="U530" s="270">
        <v>0</v>
      </c>
      <c r="V530" s="268">
        <v>20493329</v>
      </c>
    </row>
    <row r="531" spans="1:22">
      <c r="B531" t="s">
        <v>1993</v>
      </c>
      <c r="C531"/>
      <c r="D531"/>
      <c r="E531" t="s">
        <v>1994</v>
      </c>
      <c r="F531" s="76">
        <v>188215</v>
      </c>
      <c r="G531"/>
      <c r="H531" s="276" t="s">
        <v>1130</v>
      </c>
      <c r="I531" s="27" t="s">
        <v>1987</v>
      </c>
      <c r="J531" t="s">
        <v>1995</v>
      </c>
      <c r="K531" s="262">
        <v>7416</v>
      </c>
      <c r="L531">
        <v>7416</v>
      </c>
      <c r="M531">
        <v>0</v>
      </c>
      <c r="N531">
        <v>0</v>
      </c>
      <c r="O531" s="229">
        <v>0</v>
      </c>
      <c r="P531" s="229">
        <v>0</v>
      </c>
      <c r="Q531" s="229">
        <v>0</v>
      </c>
      <c r="R531">
        <v>0</v>
      </c>
      <c r="S531">
        <v>0</v>
      </c>
      <c r="T531" s="270">
        <v>7481</v>
      </c>
      <c r="U531" s="270">
        <v>0</v>
      </c>
      <c r="V531" s="268">
        <v>55479096</v>
      </c>
    </row>
    <row r="532" spans="1:22">
      <c r="B532" t="s">
        <v>1996</v>
      </c>
      <c r="C532"/>
      <c r="D532"/>
      <c r="E532" t="s">
        <v>1997</v>
      </c>
      <c r="F532" s="76">
        <v>188214</v>
      </c>
      <c r="G532"/>
      <c r="H532" s="276" t="s">
        <v>1130</v>
      </c>
      <c r="I532" s="27" t="s">
        <v>1987</v>
      </c>
      <c r="J532" t="s">
        <v>1998</v>
      </c>
      <c r="K532" s="262">
        <v>1745</v>
      </c>
      <c r="L532">
        <v>1745</v>
      </c>
      <c r="M532">
        <v>0</v>
      </c>
      <c r="N532">
        <v>0</v>
      </c>
      <c r="O532" s="229">
        <v>0</v>
      </c>
      <c r="P532" s="229">
        <v>0</v>
      </c>
      <c r="Q532" s="229">
        <v>0</v>
      </c>
      <c r="R532">
        <v>0</v>
      </c>
      <c r="S532">
        <v>0</v>
      </c>
      <c r="T532" s="270">
        <v>14039</v>
      </c>
      <c r="U532" s="270">
        <v>0</v>
      </c>
      <c r="V532" s="268">
        <v>24498055</v>
      </c>
    </row>
    <row r="533" spans="1:22">
      <c r="B533" t="s">
        <v>1999</v>
      </c>
      <c r="C533"/>
      <c r="D533"/>
      <c r="E533" t="s">
        <v>2000</v>
      </c>
      <c r="F533" s="288">
        <v>188213</v>
      </c>
      <c r="G533"/>
      <c r="H533" t="s">
        <v>1130</v>
      </c>
      <c r="I533" s="27" t="e">
        <v>#N/A</v>
      </c>
      <c r="J533" t="e">
        <v>#N/A</v>
      </c>
      <c r="M533">
        <v>0</v>
      </c>
      <c r="O533" s="229"/>
      <c r="P533" s="229"/>
      <c r="Q533" s="229"/>
      <c r="T533" s="270">
        <v>0</v>
      </c>
      <c r="U533" s="270">
        <v>0</v>
      </c>
      <c r="V533" s="268">
        <v>0</v>
      </c>
    </row>
    <row r="534" spans="1:22">
      <c r="B534" t="s">
        <v>2001</v>
      </c>
      <c r="C534"/>
      <c r="D534"/>
      <c r="E534"/>
      <c r="F534" s="288">
        <v>210179</v>
      </c>
      <c r="G534"/>
      <c r="H534" t="s">
        <v>1130</v>
      </c>
      <c r="I534" s="27" t="s">
        <v>1987</v>
      </c>
      <c r="J534" t="s">
        <v>2002</v>
      </c>
      <c r="M534">
        <v>0</v>
      </c>
      <c r="O534" s="229"/>
      <c r="P534" s="229"/>
      <c r="Q534" s="229"/>
      <c r="T534" s="270">
        <v>4463</v>
      </c>
      <c r="U534" s="270">
        <v>0</v>
      </c>
      <c r="V534" s="268">
        <v>0</v>
      </c>
    </row>
    <row r="535" spans="1:22">
      <c r="B535" t="s">
        <v>2003</v>
      </c>
      <c r="C535"/>
      <c r="D535"/>
      <c r="E535"/>
      <c r="F535">
        <v>210178</v>
      </c>
      <c r="G535"/>
      <c r="H535" t="s">
        <v>1130</v>
      </c>
      <c r="I535" t="s">
        <v>1987</v>
      </c>
      <c r="J535" t="s">
        <v>2004</v>
      </c>
      <c r="K535"/>
      <c r="M535">
        <v>0</v>
      </c>
      <c r="T535" s="270">
        <v>7121</v>
      </c>
      <c r="U535" s="270">
        <v>0</v>
      </c>
      <c r="V535">
        <v>0</v>
      </c>
    </row>
    <row r="536" spans="1:22">
      <c r="A536" s="74"/>
      <c r="B536" s="74" t="s">
        <v>2005</v>
      </c>
      <c r="C536" s="74"/>
      <c r="D536" s="74"/>
      <c r="E536" s="295"/>
      <c r="F536" s="295">
        <v>210177</v>
      </c>
      <c r="G536" s="295"/>
      <c r="H536" s="74" t="s">
        <v>1130</v>
      </c>
      <c r="I536" s="293" t="s">
        <v>1987</v>
      </c>
      <c r="J536" s="271" t="s">
        <v>2006</v>
      </c>
      <c r="K536" s="74"/>
      <c r="L536" s="74"/>
      <c r="M536" s="74">
        <v>0</v>
      </c>
      <c r="N536" s="74"/>
      <c r="O536" s="74"/>
      <c r="P536" s="74"/>
      <c r="Q536" s="265"/>
      <c r="R536" s="74"/>
      <c r="S536" s="74"/>
      <c r="T536" s="74">
        <v>15840</v>
      </c>
      <c r="U536" s="74">
        <v>0</v>
      </c>
      <c r="V536" s="279">
        <v>0</v>
      </c>
    </row>
    <row r="537" spans="1:22">
      <c r="B537" s="73" t="s">
        <v>2007</v>
      </c>
      <c r="C537"/>
      <c r="E537" t="s">
        <v>2008</v>
      </c>
      <c r="F537">
        <v>174060</v>
      </c>
      <c r="H537" s="276" t="s">
        <v>1130</v>
      </c>
      <c r="I537" s="27" t="s">
        <v>1987</v>
      </c>
      <c r="J537" t="s">
        <v>2009</v>
      </c>
      <c r="K537" s="262">
        <v>681</v>
      </c>
      <c r="L537">
        <v>681</v>
      </c>
      <c r="M537">
        <v>0</v>
      </c>
      <c r="N537">
        <v>0</v>
      </c>
      <c r="O537" s="229">
        <v>0</v>
      </c>
      <c r="P537" s="229">
        <v>0</v>
      </c>
      <c r="Q537" s="229">
        <v>0</v>
      </c>
      <c r="R537">
        <v>0</v>
      </c>
      <c r="S537">
        <v>0</v>
      </c>
      <c r="T537" s="270">
        <v>14159</v>
      </c>
      <c r="U537" s="270">
        <v>0</v>
      </c>
      <c r="V537" s="268">
        <v>9642279</v>
      </c>
    </row>
    <row r="538" spans="1:22">
      <c r="B538" s="73" t="s">
        <v>2010</v>
      </c>
      <c r="C538"/>
      <c r="E538" t="s">
        <v>2011</v>
      </c>
      <c r="F538">
        <v>174062</v>
      </c>
      <c r="H538" s="276" t="s">
        <v>1130</v>
      </c>
      <c r="I538" s="27" t="s">
        <v>1987</v>
      </c>
      <c r="J538" t="s">
        <v>2012</v>
      </c>
      <c r="K538" s="262">
        <v>99</v>
      </c>
      <c r="L538">
        <v>99</v>
      </c>
      <c r="M538">
        <v>0</v>
      </c>
      <c r="N538">
        <v>0</v>
      </c>
      <c r="O538" s="229">
        <v>0</v>
      </c>
      <c r="P538" s="229">
        <v>0</v>
      </c>
      <c r="Q538" s="229">
        <v>0</v>
      </c>
      <c r="R538">
        <v>0</v>
      </c>
      <c r="S538">
        <v>0</v>
      </c>
      <c r="T538" s="270">
        <v>28806</v>
      </c>
      <c r="U538" s="270">
        <v>0</v>
      </c>
      <c r="V538" s="268">
        <v>2851794</v>
      </c>
    </row>
    <row r="539" spans="1:22">
      <c r="B539" s="73" t="s">
        <v>2013</v>
      </c>
      <c r="C539" t="s">
        <v>2014</v>
      </c>
      <c r="D539" t="s">
        <v>2015</v>
      </c>
      <c r="E539"/>
      <c r="F539"/>
      <c r="G539" s="76">
        <v>190801</v>
      </c>
      <c r="H539" s="276" t="s">
        <v>1130</v>
      </c>
      <c r="I539" s="27" t="s">
        <v>1987</v>
      </c>
      <c r="J539" t="s">
        <v>2016</v>
      </c>
      <c r="K539" s="262">
        <v>336</v>
      </c>
      <c r="L539">
        <v>336</v>
      </c>
      <c r="M539">
        <v>0</v>
      </c>
      <c r="N539">
        <v>0</v>
      </c>
      <c r="O539" s="229">
        <v>0</v>
      </c>
      <c r="P539" s="229">
        <v>0</v>
      </c>
      <c r="Q539" s="229">
        <v>0</v>
      </c>
      <c r="R539">
        <v>0</v>
      </c>
      <c r="S539">
        <v>0</v>
      </c>
      <c r="T539" s="270">
        <v>19900</v>
      </c>
      <c r="U539" s="270">
        <v>0</v>
      </c>
      <c r="V539" s="268">
        <v>6686400</v>
      </c>
    </row>
    <row r="540" spans="1:22">
      <c r="B540" s="73" t="s">
        <v>2017</v>
      </c>
      <c r="C540" t="s">
        <v>2014</v>
      </c>
      <c r="D540" t="s">
        <v>2015</v>
      </c>
      <c r="E540"/>
      <c r="F540"/>
      <c r="G540" s="76">
        <v>190802</v>
      </c>
      <c r="H540" s="276" t="s">
        <v>1154</v>
      </c>
      <c r="I540" s="27" t="s">
        <v>1987</v>
      </c>
      <c r="J540" t="s">
        <v>2018</v>
      </c>
      <c r="K540" s="262">
        <v>3314</v>
      </c>
      <c r="L540">
        <v>3310</v>
      </c>
      <c r="M540">
        <v>4</v>
      </c>
      <c r="N540">
        <v>0</v>
      </c>
      <c r="O540" s="229">
        <v>0</v>
      </c>
      <c r="P540" s="229">
        <v>0</v>
      </c>
      <c r="Q540" s="229">
        <v>0</v>
      </c>
      <c r="R540">
        <v>0</v>
      </c>
      <c r="S540">
        <v>0</v>
      </c>
      <c r="T540" s="270">
        <v>10748</v>
      </c>
      <c r="U540" s="270">
        <v>10748</v>
      </c>
      <c r="V540" s="268">
        <v>35618872</v>
      </c>
    </row>
    <row r="541" spans="1:22">
      <c r="B541" s="73" t="s">
        <v>2017</v>
      </c>
      <c r="C541" t="s">
        <v>2019</v>
      </c>
      <c r="D541" s="77" t="s">
        <v>2020</v>
      </c>
      <c r="E541"/>
      <c r="F541"/>
      <c r="G541" s="76">
        <v>186506</v>
      </c>
      <c r="H541" s="276"/>
      <c r="I541" s="27" t="e">
        <v>#N/A</v>
      </c>
      <c r="J541" t="e">
        <v>#N/A</v>
      </c>
      <c r="K541" s="262">
        <v>0</v>
      </c>
      <c r="L541">
        <v>0</v>
      </c>
      <c r="M541">
        <v>0</v>
      </c>
      <c r="N541">
        <v>0</v>
      </c>
      <c r="O541" s="229">
        <v>0</v>
      </c>
      <c r="P541" s="229">
        <v>0</v>
      </c>
      <c r="Q541" s="229">
        <v>0</v>
      </c>
      <c r="R541">
        <v>0</v>
      </c>
      <c r="S541">
        <v>0</v>
      </c>
      <c r="T541" s="270">
        <v>0</v>
      </c>
      <c r="U541" s="270">
        <v>0</v>
      </c>
      <c r="V541" s="268">
        <v>0</v>
      </c>
    </row>
    <row r="542" spans="1:22">
      <c r="B542" s="73" t="s">
        <v>2017</v>
      </c>
      <c r="C542" t="s">
        <v>2019</v>
      </c>
      <c r="D542" s="77" t="s">
        <v>2020</v>
      </c>
      <c r="E542"/>
      <c r="F542"/>
      <c r="G542" s="76">
        <v>186505</v>
      </c>
      <c r="H542" s="276"/>
      <c r="I542" s="27" t="e">
        <v>#N/A</v>
      </c>
      <c r="J542" t="e">
        <v>#N/A</v>
      </c>
      <c r="K542" s="262">
        <v>0</v>
      </c>
      <c r="L542">
        <v>0</v>
      </c>
      <c r="M542">
        <v>0</v>
      </c>
      <c r="N542">
        <v>0</v>
      </c>
      <c r="O542" s="229">
        <v>0</v>
      </c>
      <c r="P542" s="229">
        <v>0</v>
      </c>
      <c r="Q542" s="229">
        <v>0</v>
      </c>
      <c r="R542">
        <v>0</v>
      </c>
      <c r="S542">
        <v>0</v>
      </c>
      <c r="T542" s="270">
        <v>0</v>
      </c>
      <c r="U542" s="270">
        <v>0</v>
      </c>
      <c r="V542" s="268">
        <v>0</v>
      </c>
    </row>
    <row r="543" spans="1:22">
      <c r="B543" s="73" t="s">
        <v>2017</v>
      </c>
      <c r="C543" t="s">
        <v>2021</v>
      </c>
      <c r="D543" s="77" t="s">
        <v>2022</v>
      </c>
      <c r="E543"/>
      <c r="F543"/>
      <c r="G543" s="76">
        <v>173571</v>
      </c>
      <c r="H543" s="276" t="s">
        <v>1159</v>
      </c>
      <c r="I543" s="27" t="s">
        <v>1987</v>
      </c>
      <c r="J543" t="s">
        <v>2023</v>
      </c>
      <c r="K543" s="262">
        <v>25</v>
      </c>
      <c r="L543">
        <v>0</v>
      </c>
      <c r="M543">
        <v>25</v>
      </c>
      <c r="N543">
        <v>0</v>
      </c>
      <c r="O543" s="229">
        <v>0</v>
      </c>
      <c r="P543" s="229">
        <v>0</v>
      </c>
      <c r="Q543" s="229">
        <v>0</v>
      </c>
      <c r="R543">
        <v>0</v>
      </c>
      <c r="S543">
        <v>0</v>
      </c>
      <c r="T543" s="270">
        <v>0</v>
      </c>
      <c r="U543" s="270">
        <v>9211</v>
      </c>
      <c r="V543" s="268">
        <v>230275</v>
      </c>
    </row>
    <row r="544" spans="1:22">
      <c r="B544" s="73" t="s">
        <v>2013</v>
      </c>
      <c r="C544" t="s">
        <v>2021</v>
      </c>
      <c r="D544" s="77" t="s">
        <v>2022</v>
      </c>
      <c r="E544"/>
      <c r="F544"/>
      <c r="G544" s="288">
        <v>173570</v>
      </c>
      <c r="H544" s="276" t="s">
        <v>1130</v>
      </c>
      <c r="I544" s="27" t="e">
        <v>#N/A</v>
      </c>
      <c r="J544" t="e">
        <v>#N/A</v>
      </c>
      <c r="K544" s="262">
        <v>0</v>
      </c>
      <c r="L544">
        <v>0</v>
      </c>
      <c r="M544">
        <v>0</v>
      </c>
      <c r="N544">
        <v>0</v>
      </c>
      <c r="O544" s="229">
        <v>0</v>
      </c>
      <c r="P544" s="229">
        <v>0</v>
      </c>
      <c r="Q544" s="229">
        <v>0</v>
      </c>
      <c r="R544">
        <v>0</v>
      </c>
      <c r="S544">
        <v>0</v>
      </c>
      <c r="T544" s="270">
        <v>0</v>
      </c>
      <c r="U544" s="270">
        <v>0</v>
      </c>
      <c r="V544" s="268">
        <v>0</v>
      </c>
    </row>
    <row r="545" spans="1:22">
      <c r="B545" s="73" t="s">
        <v>2024</v>
      </c>
      <c r="C545" t="s">
        <v>2021</v>
      </c>
      <c r="D545" s="77" t="s">
        <v>2025</v>
      </c>
      <c r="E545"/>
      <c r="F545"/>
      <c r="G545" s="298">
        <v>181226</v>
      </c>
      <c r="H545" s="276" t="s">
        <v>1130</v>
      </c>
      <c r="I545" s="27" t="s">
        <v>1987</v>
      </c>
      <c r="J545" t="s">
        <v>2026</v>
      </c>
      <c r="K545" s="262">
        <v>24</v>
      </c>
      <c r="L545">
        <v>24</v>
      </c>
      <c r="M545">
        <v>0</v>
      </c>
      <c r="N545">
        <v>0</v>
      </c>
      <c r="O545" s="229">
        <v>0</v>
      </c>
      <c r="P545" s="229">
        <v>0</v>
      </c>
      <c r="Q545" s="229">
        <v>0</v>
      </c>
      <c r="R545">
        <v>0</v>
      </c>
      <c r="S545">
        <v>0</v>
      </c>
      <c r="T545" s="270">
        <v>28510</v>
      </c>
      <c r="U545" s="270">
        <v>0</v>
      </c>
      <c r="V545" s="268">
        <v>684240</v>
      </c>
    </row>
    <row r="546" spans="1:22">
      <c r="B546" s="73" t="s">
        <v>2017</v>
      </c>
      <c r="C546" t="s">
        <v>2021</v>
      </c>
      <c r="D546" s="77" t="s">
        <v>2027</v>
      </c>
      <c r="E546"/>
      <c r="F546"/>
      <c r="G546" s="76">
        <v>204856</v>
      </c>
      <c r="H546" s="276" t="s">
        <v>1130</v>
      </c>
      <c r="I546" s="27" t="s">
        <v>1987</v>
      </c>
      <c r="J546" t="s">
        <v>2028</v>
      </c>
      <c r="K546" s="262">
        <v>1711</v>
      </c>
      <c r="L546">
        <v>1711</v>
      </c>
      <c r="M546">
        <v>0</v>
      </c>
      <c r="N546">
        <v>0</v>
      </c>
      <c r="O546" s="229">
        <v>0</v>
      </c>
      <c r="P546" s="229">
        <v>0</v>
      </c>
      <c r="Q546" s="229">
        <v>0</v>
      </c>
      <c r="R546">
        <v>0</v>
      </c>
      <c r="S546">
        <v>0</v>
      </c>
      <c r="T546" s="270">
        <v>9578</v>
      </c>
      <c r="U546" s="270">
        <v>0</v>
      </c>
      <c r="V546" s="268">
        <v>16387958</v>
      </c>
    </row>
    <row r="547" spans="1:22">
      <c r="B547" t="s">
        <v>2013</v>
      </c>
      <c r="C547" t="s">
        <v>2021</v>
      </c>
      <c r="D547" t="s">
        <v>2027</v>
      </c>
      <c r="E547"/>
      <c r="F547"/>
      <c r="G547">
        <v>204855</v>
      </c>
      <c r="H547" t="s">
        <v>1130</v>
      </c>
      <c r="I547" t="s">
        <v>1987</v>
      </c>
      <c r="J547" t="s">
        <v>2029</v>
      </c>
      <c r="K547">
        <v>1341</v>
      </c>
      <c r="L547">
        <v>1341</v>
      </c>
      <c r="M547">
        <v>0</v>
      </c>
      <c r="N547">
        <v>0</v>
      </c>
      <c r="O547">
        <v>0</v>
      </c>
      <c r="P547">
        <v>0</v>
      </c>
      <c r="Q547">
        <v>0</v>
      </c>
      <c r="R547">
        <v>0</v>
      </c>
      <c r="S547">
        <v>0</v>
      </c>
      <c r="T547" s="270">
        <v>18436</v>
      </c>
      <c r="U547" s="270">
        <v>0</v>
      </c>
      <c r="V547">
        <v>24722676</v>
      </c>
    </row>
    <row r="548" spans="1:22">
      <c r="A548" s="74"/>
      <c r="B548" s="74" t="s">
        <v>2013</v>
      </c>
      <c r="C548" s="74" t="s">
        <v>2030</v>
      </c>
      <c r="D548" s="74" t="s">
        <v>2031</v>
      </c>
      <c r="E548" s="295"/>
      <c r="F548" s="295"/>
      <c r="G548" s="295">
        <v>194529</v>
      </c>
      <c r="H548" s="74" t="s">
        <v>1130</v>
      </c>
      <c r="I548" s="293" t="s">
        <v>1987</v>
      </c>
      <c r="J548" s="271" t="s">
        <v>2032</v>
      </c>
      <c r="K548" s="74">
        <v>4583</v>
      </c>
      <c r="L548" s="74">
        <v>4583</v>
      </c>
      <c r="M548" s="74">
        <v>0</v>
      </c>
      <c r="N548" s="74">
        <v>0</v>
      </c>
      <c r="O548" s="74">
        <v>0</v>
      </c>
      <c r="P548" s="74">
        <v>0</v>
      </c>
      <c r="Q548" s="265">
        <v>0</v>
      </c>
      <c r="R548" s="74">
        <v>0</v>
      </c>
      <c r="S548" s="74">
        <v>0</v>
      </c>
      <c r="T548" s="74">
        <v>7140</v>
      </c>
      <c r="U548" s="74">
        <v>0</v>
      </c>
      <c r="V548" s="279">
        <v>32722620</v>
      </c>
    </row>
    <row r="549" spans="1:22">
      <c r="B549" s="73" t="s">
        <v>2013</v>
      </c>
      <c r="C549" t="s">
        <v>2030</v>
      </c>
      <c r="D549" t="s">
        <v>2031</v>
      </c>
      <c r="E549"/>
      <c r="F549"/>
      <c r="G549" s="76">
        <v>191487</v>
      </c>
      <c r="H549" s="276" t="s">
        <v>1130</v>
      </c>
      <c r="I549" s="27" t="s">
        <v>1987</v>
      </c>
      <c r="J549" t="s">
        <v>2033</v>
      </c>
      <c r="K549" s="262">
        <v>1320</v>
      </c>
      <c r="L549">
        <v>1320</v>
      </c>
      <c r="M549">
        <v>0</v>
      </c>
      <c r="N549">
        <v>0</v>
      </c>
      <c r="O549" s="229">
        <v>0</v>
      </c>
      <c r="P549" s="229">
        <v>0</v>
      </c>
      <c r="Q549" s="229">
        <v>0</v>
      </c>
      <c r="R549">
        <v>0</v>
      </c>
      <c r="S549">
        <v>0</v>
      </c>
      <c r="T549" s="270">
        <v>13901</v>
      </c>
      <c r="U549" s="270">
        <v>0</v>
      </c>
      <c r="V549" s="268">
        <v>18349320</v>
      </c>
    </row>
    <row r="550" spans="1:22">
      <c r="B550" s="73" t="s">
        <v>2013</v>
      </c>
      <c r="C550" t="s">
        <v>2030</v>
      </c>
      <c r="D550" t="s">
        <v>2031</v>
      </c>
      <c r="E550"/>
      <c r="F550"/>
      <c r="G550" s="76">
        <v>210809</v>
      </c>
      <c r="H550" s="276" t="s">
        <v>1130</v>
      </c>
      <c r="I550" s="27" t="s">
        <v>1987</v>
      </c>
      <c r="J550" t="s">
        <v>2034</v>
      </c>
      <c r="K550" s="262">
        <v>1</v>
      </c>
      <c r="L550">
        <v>1</v>
      </c>
      <c r="M550">
        <v>0</v>
      </c>
      <c r="N550">
        <v>0</v>
      </c>
      <c r="O550" s="229">
        <v>0</v>
      </c>
      <c r="P550" s="229">
        <v>0</v>
      </c>
      <c r="Q550" s="229">
        <v>0</v>
      </c>
      <c r="R550">
        <v>0</v>
      </c>
      <c r="S550">
        <v>0</v>
      </c>
      <c r="T550" s="270">
        <v>14775</v>
      </c>
      <c r="U550" s="270">
        <v>0</v>
      </c>
      <c r="V550" s="268">
        <v>14775</v>
      </c>
    </row>
    <row r="551" spans="1:22">
      <c r="B551" s="73" t="s">
        <v>2017</v>
      </c>
      <c r="C551" t="s">
        <v>2030</v>
      </c>
      <c r="D551" t="s">
        <v>2035</v>
      </c>
      <c r="E551"/>
      <c r="F551"/>
      <c r="G551" s="76">
        <v>177389</v>
      </c>
      <c r="H551" s="276" t="s">
        <v>1130</v>
      </c>
      <c r="I551" s="27" t="s">
        <v>1987</v>
      </c>
      <c r="J551" t="s">
        <v>2036</v>
      </c>
      <c r="K551" s="262">
        <v>1212</v>
      </c>
      <c r="L551">
        <v>1212</v>
      </c>
      <c r="M551">
        <v>0</v>
      </c>
      <c r="N551">
        <v>0</v>
      </c>
      <c r="O551" s="229">
        <v>0</v>
      </c>
      <c r="P551" s="229">
        <v>0</v>
      </c>
      <c r="Q551" s="229">
        <v>0</v>
      </c>
      <c r="R551">
        <v>0</v>
      </c>
      <c r="S551">
        <v>0</v>
      </c>
      <c r="T551" s="270">
        <v>9975</v>
      </c>
      <c r="U551" s="270">
        <v>0</v>
      </c>
      <c r="V551" s="268">
        <v>12089700</v>
      </c>
    </row>
    <row r="552" spans="1:22">
      <c r="B552" s="73" t="s">
        <v>2013</v>
      </c>
      <c r="C552" t="s">
        <v>2030</v>
      </c>
      <c r="D552" t="s">
        <v>2035</v>
      </c>
      <c r="E552"/>
      <c r="F552"/>
      <c r="G552" s="76">
        <v>184333</v>
      </c>
      <c r="H552" s="276" t="s">
        <v>1130</v>
      </c>
      <c r="I552" s="27" t="s">
        <v>1987</v>
      </c>
      <c r="J552" t="s">
        <v>2037</v>
      </c>
      <c r="K552" s="262">
        <v>2168</v>
      </c>
      <c r="L552">
        <v>2168</v>
      </c>
      <c r="M552">
        <v>0</v>
      </c>
      <c r="N552">
        <v>0</v>
      </c>
      <c r="O552" s="229">
        <v>0</v>
      </c>
      <c r="P552" s="229">
        <v>0</v>
      </c>
      <c r="Q552" s="229">
        <v>0</v>
      </c>
      <c r="R552">
        <v>0</v>
      </c>
      <c r="S552">
        <v>0</v>
      </c>
      <c r="T552" s="270">
        <v>18281</v>
      </c>
      <c r="U552" s="270">
        <v>0</v>
      </c>
      <c r="V552" s="268">
        <v>39633208</v>
      </c>
    </row>
    <row r="553" spans="1:22">
      <c r="B553" s="73" t="s">
        <v>2024</v>
      </c>
      <c r="C553" t="s">
        <v>2030</v>
      </c>
      <c r="D553" t="s">
        <v>2035</v>
      </c>
      <c r="E553"/>
      <c r="F553"/>
      <c r="G553" s="76">
        <v>195862</v>
      </c>
      <c r="H553" s="276" t="s">
        <v>1130</v>
      </c>
      <c r="I553" s="27" t="s">
        <v>1987</v>
      </c>
      <c r="J553" t="s">
        <v>2038</v>
      </c>
      <c r="K553" s="262">
        <v>222</v>
      </c>
      <c r="L553">
        <v>222</v>
      </c>
      <c r="M553">
        <v>0</v>
      </c>
      <c r="N553">
        <v>0</v>
      </c>
      <c r="O553" s="229">
        <v>0</v>
      </c>
      <c r="P553" s="229">
        <v>0</v>
      </c>
      <c r="Q553" s="229">
        <v>0</v>
      </c>
      <c r="R553">
        <v>0</v>
      </c>
      <c r="S553">
        <v>0</v>
      </c>
      <c r="T553" s="270">
        <v>34220</v>
      </c>
      <c r="U553" s="270">
        <v>0</v>
      </c>
      <c r="V553" s="268">
        <v>7596840</v>
      </c>
    </row>
    <row r="554" spans="1:22">
      <c r="B554" t="s">
        <v>2039</v>
      </c>
      <c r="C554" t="s">
        <v>2030</v>
      </c>
      <c r="D554" t="s">
        <v>2035</v>
      </c>
      <c r="E554"/>
      <c r="F554"/>
      <c r="G554" s="76">
        <v>211799</v>
      </c>
      <c r="H554" s="276" t="s">
        <v>1130</v>
      </c>
      <c r="I554" s="27" t="s">
        <v>1987</v>
      </c>
      <c r="J554" t="s">
        <v>2040</v>
      </c>
      <c r="K554" s="262">
        <v>27</v>
      </c>
      <c r="L554">
        <v>27</v>
      </c>
      <c r="M554">
        <v>0</v>
      </c>
      <c r="N554">
        <v>0</v>
      </c>
      <c r="O554" s="229">
        <v>0</v>
      </c>
      <c r="P554" s="229">
        <v>0</v>
      </c>
      <c r="Q554" s="229">
        <v>0</v>
      </c>
      <c r="R554">
        <v>0</v>
      </c>
      <c r="S554">
        <v>0</v>
      </c>
      <c r="T554" s="270">
        <v>84138</v>
      </c>
      <c r="U554" s="270">
        <v>0</v>
      </c>
      <c r="V554" s="268">
        <v>2271726</v>
      </c>
    </row>
    <row r="555" spans="1:22">
      <c r="B555" t="s">
        <v>2017</v>
      </c>
      <c r="C555" t="s">
        <v>2030</v>
      </c>
      <c r="D555" t="s">
        <v>2041</v>
      </c>
      <c r="E555"/>
      <c r="F555"/>
      <c r="G555" s="76">
        <v>214828</v>
      </c>
      <c r="H555" s="276" t="s">
        <v>1130</v>
      </c>
      <c r="I555" s="27" t="s">
        <v>1987</v>
      </c>
      <c r="J555" t="s">
        <v>2042</v>
      </c>
      <c r="K555" s="262">
        <v>200</v>
      </c>
      <c r="L555">
        <v>200</v>
      </c>
      <c r="M555">
        <v>0</v>
      </c>
      <c r="N555">
        <v>0</v>
      </c>
      <c r="O555" s="229">
        <v>0</v>
      </c>
      <c r="P555" s="229">
        <v>0</v>
      </c>
      <c r="Q555" s="229">
        <v>0</v>
      </c>
      <c r="R555">
        <v>0</v>
      </c>
      <c r="S555">
        <v>0</v>
      </c>
      <c r="T555" s="270">
        <v>8550</v>
      </c>
      <c r="U555" s="270">
        <v>0</v>
      </c>
      <c r="V555" s="268">
        <v>1710000</v>
      </c>
    </row>
    <row r="556" spans="1:22">
      <c r="B556" t="s">
        <v>2013</v>
      </c>
      <c r="C556" t="s">
        <v>2030</v>
      </c>
      <c r="D556" t="s">
        <v>2041</v>
      </c>
      <c r="E556"/>
      <c r="F556"/>
      <c r="G556" s="76">
        <v>214827</v>
      </c>
      <c r="H556" s="276" t="s">
        <v>1130</v>
      </c>
      <c r="I556" s="27" t="s">
        <v>1987</v>
      </c>
      <c r="J556" t="s">
        <v>2043</v>
      </c>
      <c r="K556" s="262">
        <v>100</v>
      </c>
      <c r="L556">
        <v>100</v>
      </c>
      <c r="M556">
        <v>0</v>
      </c>
      <c r="N556">
        <v>0</v>
      </c>
      <c r="O556" s="229">
        <v>0</v>
      </c>
      <c r="P556" s="229">
        <v>0</v>
      </c>
      <c r="Q556" s="229">
        <v>0</v>
      </c>
      <c r="R556">
        <v>0</v>
      </c>
      <c r="S556">
        <v>0</v>
      </c>
      <c r="T556" s="270">
        <v>14850</v>
      </c>
      <c r="U556" s="270">
        <v>0</v>
      </c>
      <c r="V556" s="268">
        <v>1485000</v>
      </c>
    </row>
    <row r="557" spans="1:22">
      <c r="B557" t="s">
        <v>2024</v>
      </c>
      <c r="C557" t="s">
        <v>2030</v>
      </c>
      <c r="D557" t="s">
        <v>2041</v>
      </c>
      <c r="E557"/>
      <c r="F557"/>
      <c r="G557" s="76">
        <v>205235</v>
      </c>
      <c r="H557" s="276" t="s">
        <v>1130</v>
      </c>
      <c r="I557" s="27" t="s">
        <v>1987</v>
      </c>
      <c r="J557" t="s">
        <v>2044</v>
      </c>
      <c r="K557" s="262">
        <v>219</v>
      </c>
      <c r="L557">
        <v>219</v>
      </c>
      <c r="M557">
        <v>0</v>
      </c>
      <c r="N557">
        <v>0</v>
      </c>
      <c r="O557" s="229">
        <v>0</v>
      </c>
      <c r="P557" s="229">
        <v>0</v>
      </c>
      <c r="Q557" s="229">
        <v>0</v>
      </c>
      <c r="R557">
        <v>0</v>
      </c>
      <c r="S557">
        <v>0</v>
      </c>
      <c r="T557" s="270">
        <v>30251</v>
      </c>
      <c r="U557" s="270">
        <v>0</v>
      </c>
      <c r="V557" s="268">
        <v>6624969</v>
      </c>
    </row>
    <row r="558" spans="1:22">
      <c r="B558" s="73" t="s">
        <v>2017</v>
      </c>
      <c r="C558" t="s">
        <v>2045</v>
      </c>
      <c r="D558"/>
      <c r="E558"/>
      <c r="F558"/>
      <c r="G558" s="76">
        <v>177529</v>
      </c>
      <c r="H558" s="276" t="s">
        <v>1130</v>
      </c>
      <c r="I558" s="27" t="e">
        <v>#N/A</v>
      </c>
      <c r="J558" t="e">
        <v>#N/A</v>
      </c>
      <c r="K558" s="262">
        <v>0</v>
      </c>
      <c r="L558">
        <v>0</v>
      </c>
      <c r="M558">
        <v>0</v>
      </c>
      <c r="N558">
        <v>0</v>
      </c>
      <c r="O558" s="229">
        <v>0</v>
      </c>
      <c r="P558" s="229">
        <v>0</v>
      </c>
      <c r="Q558" s="229">
        <v>0</v>
      </c>
      <c r="R558">
        <v>0</v>
      </c>
      <c r="S558">
        <v>0</v>
      </c>
      <c r="T558" s="270">
        <v>0</v>
      </c>
      <c r="U558" s="270">
        <v>0</v>
      </c>
      <c r="V558" s="268">
        <v>0</v>
      </c>
    </row>
    <row r="559" spans="1:22">
      <c r="B559" s="73" t="s">
        <v>2017</v>
      </c>
      <c r="C559" s="73" t="s">
        <v>2045</v>
      </c>
      <c r="D559"/>
      <c r="E559"/>
      <c r="F559"/>
      <c r="G559" s="76">
        <v>193205</v>
      </c>
      <c r="H559" s="276" t="s">
        <v>1130</v>
      </c>
      <c r="I559" s="27" t="s">
        <v>1987</v>
      </c>
      <c r="J559" t="s">
        <v>2046</v>
      </c>
      <c r="K559" s="262">
        <v>18</v>
      </c>
      <c r="L559">
        <v>18</v>
      </c>
      <c r="M559">
        <v>0</v>
      </c>
      <c r="N559">
        <v>0</v>
      </c>
      <c r="O559" s="229">
        <v>0</v>
      </c>
      <c r="P559" s="229">
        <v>0</v>
      </c>
      <c r="Q559" s="229">
        <v>0</v>
      </c>
      <c r="R559">
        <v>0</v>
      </c>
      <c r="S559">
        <v>0</v>
      </c>
      <c r="T559" s="270">
        <v>15030</v>
      </c>
      <c r="U559" s="270">
        <v>0</v>
      </c>
      <c r="V559" s="268">
        <v>270540</v>
      </c>
    </row>
    <row r="560" spans="1:22">
      <c r="B560" s="73" t="s">
        <v>2013</v>
      </c>
      <c r="C560" t="s">
        <v>2045</v>
      </c>
      <c r="D560"/>
      <c r="E560"/>
      <c r="F560"/>
      <c r="G560" s="76">
        <v>177528</v>
      </c>
      <c r="H560" s="276" t="s">
        <v>1130</v>
      </c>
      <c r="I560" s="27" t="e">
        <v>#N/A</v>
      </c>
      <c r="J560" t="e">
        <v>#N/A</v>
      </c>
      <c r="K560" s="262">
        <v>0</v>
      </c>
      <c r="L560">
        <v>0</v>
      </c>
      <c r="M560">
        <v>0</v>
      </c>
      <c r="N560">
        <v>0</v>
      </c>
      <c r="O560" s="229">
        <v>0</v>
      </c>
      <c r="P560" s="229">
        <v>0</v>
      </c>
      <c r="Q560" s="229">
        <v>0</v>
      </c>
      <c r="R560">
        <v>0</v>
      </c>
      <c r="S560">
        <v>0</v>
      </c>
      <c r="T560" s="270">
        <v>0</v>
      </c>
      <c r="U560" s="270">
        <v>0</v>
      </c>
      <c r="V560" s="268">
        <v>0</v>
      </c>
    </row>
    <row r="561" spans="1:22">
      <c r="B561" s="73" t="s">
        <v>2013</v>
      </c>
      <c r="C561" t="s">
        <v>2045</v>
      </c>
      <c r="D561"/>
      <c r="E561"/>
      <c r="F561"/>
      <c r="G561" s="76">
        <v>193206</v>
      </c>
      <c r="H561" s="276" t="s">
        <v>1130</v>
      </c>
      <c r="I561" s="27" t="e">
        <v>#N/A</v>
      </c>
      <c r="J561" t="e">
        <v>#N/A</v>
      </c>
      <c r="K561" s="262">
        <v>0</v>
      </c>
      <c r="L561">
        <v>0</v>
      </c>
      <c r="M561">
        <v>0</v>
      </c>
      <c r="N561">
        <v>0</v>
      </c>
      <c r="O561" s="229">
        <v>0</v>
      </c>
      <c r="P561" s="229">
        <v>0</v>
      </c>
      <c r="Q561" s="229">
        <v>0</v>
      </c>
      <c r="R561">
        <v>0</v>
      </c>
      <c r="S561">
        <v>0</v>
      </c>
      <c r="T561" s="270">
        <v>0</v>
      </c>
      <c r="U561" s="270">
        <v>0</v>
      </c>
      <c r="V561" s="268">
        <v>0</v>
      </c>
    </row>
    <row r="562" spans="1:22">
      <c r="B562" s="73" t="s">
        <v>2039</v>
      </c>
      <c r="C562" t="s">
        <v>2045</v>
      </c>
      <c r="D562"/>
      <c r="E562"/>
      <c r="F562"/>
      <c r="G562" s="76">
        <v>206187</v>
      </c>
      <c r="H562" s="276" t="s">
        <v>1130</v>
      </c>
      <c r="I562" s="27" t="s">
        <v>1987</v>
      </c>
      <c r="J562" t="s">
        <v>2047</v>
      </c>
      <c r="K562" s="262">
        <v>3</v>
      </c>
      <c r="L562">
        <v>3</v>
      </c>
      <c r="M562">
        <v>0</v>
      </c>
      <c r="N562">
        <v>0</v>
      </c>
      <c r="O562" s="229">
        <v>0</v>
      </c>
      <c r="P562" s="229">
        <v>0</v>
      </c>
      <c r="Q562" s="229">
        <v>0</v>
      </c>
      <c r="R562">
        <v>0</v>
      </c>
      <c r="S562">
        <v>0</v>
      </c>
      <c r="T562" s="270">
        <v>125266</v>
      </c>
      <c r="U562" s="270">
        <v>0</v>
      </c>
      <c r="V562" s="268">
        <v>375798</v>
      </c>
    </row>
    <row r="563" spans="1:22">
      <c r="B563" s="73" t="s">
        <v>2017</v>
      </c>
      <c r="C563" t="s">
        <v>2048</v>
      </c>
      <c r="D563" t="s">
        <v>2049</v>
      </c>
      <c r="E563"/>
      <c r="F563"/>
      <c r="G563" s="76">
        <v>174727</v>
      </c>
      <c r="H563" s="276" t="s">
        <v>1130</v>
      </c>
      <c r="I563" s="27" t="s">
        <v>1987</v>
      </c>
      <c r="J563" t="s">
        <v>2050</v>
      </c>
      <c r="K563" s="262">
        <v>1</v>
      </c>
      <c r="L563">
        <v>1</v>
      </c>
      <c r="M563">
        <v>0</v>
      </c>
      <c r="N563">
        <v>0</v>
      </c>
      <c r="O563" s="229">
        <v>0</v>
      </c>
      <c r="P563" s="229">
        <v>0</v>
      </c>
      <c r="Q563" s="229">
        <v>0</v>
      </c>
      <c r="R563">
        <v>0</v>
      </c>
      <c r="S563">
        <v>0</v>
      </c>
      <c r="T563" s="270">
        <v>8389</v>
      </c>
      <c r="U563" s="270">
        <v>0</v>
      </c>
      <c r="V563" s="268">
        <v>8389</v>
      </c>
    </row>
    <row r="564" spans="1:22">
      <c r="B564" s="73" t="s">
        <v>2017</v>
      </c>
      <c r="C564" s="73" t="s">
        <v>2048</v>
      </c>
      <c r="D564" s="77" t="s">
        <v>2049</v>
      </c>
      <c r="E564"/>
      <c r="F564"/>
      <c r="G564" s="288">
        <v>193718</v>
      </c>
      <c r="H564" s="276" t="s">
        <v>1130</v>
      </c>
      <c r="I564" s="27" t="e">
        <v>#N/A</v>
      </c>
      <c r="J564" t="e">
        <v>#N/A</v>
      </c>
      <c r="K564" s="262">
        <v>0</v>
      </c>
      <c r="L564">
        <v>0</v>
      </c>
      <c r="M564">
        <v>0</v>
      </c>
      <c r="N564">
        <v>0</v>
      </c>
      <c r="O564" s="229">
        <v>0</v>
      </c>
      <c r="P564" s="229">
        <v>0</v>
      </c>
      <c r="Q564" s="229">
        <v>0</v>
      </c>
      <c r="R564">
        <v>0</v>
      </c>
      <c r="S564">
        <v>0</v>
      </c>
      <c r="T564" s="270">
        <v>0</v>
      </c>
      <c r="U564" s="270">
        <v>0</v>
      </c>
      <c r="V564" s="268">
        <v>0</v>
      </c>
    </row>
    <row r="565" spans="1:22">
      <c r="B565" s="73" t="s">
        <v>2017</v>
      </c>
      <c r="C565" t="s">
        <v>2048</v>
      </c>
      <c r="D565" t="s">
        <v>2051</v>
      </c>
      <c r="E565"/>
      <c r="F565"/>
      <c r="G565" s="76">
        <v>209741</v>
      </c>
      <c r="H565" s="276"/>
      <c r="I565" s="27" t="s">
        <v>1987</v>
      </c>
      <c r="J565" t="s">
        <v>2052</v>
      </c>
      <c r="K565" s="262">
        <v>660</v>
      </c>
      <c r="L565">
        <v>660</v>
      </c>
      <c r="M565">
        <v>0</v>
      </c>
      <c r="N565">
        <v>0</v>
      </c>
      <c r="O565" s="229">
        <v>0</v>
      </c>
      <c r="P565" s="229">
        <v>0</v>
      </c>
      <c r="Q565" s="229">
        <v>0</v>
      </c>
      <c r="R565">
        <v>0</v>
      </c>
      <c r="S565">
        <v>0</v>
      </c>
      <c r="T565" s="270">
        <v>11670</v>
      </c>
      <c r="U565" s="270">
        <v>0</v>
      </c>
      <c r="V565" s="268">
        <v>7702200</v>
      </c>
    </row>
    <row r="566" spans="1:22">
      <c r="B566" s="73" t="s">
        <v>2013</v>
      </c>
      <c r="C566" t="s">
        <v>2048</v>
      </c>
      <c r="D566" t="s">
        <v>2053</v>
      </c>
      <c r="E566"/>
      <c r="F566"/>
      <c r="G566" s="76">
        <v>174726</v>
      </c>
      <c r="H566" s="276" t="s">
        <v>1130</v>
      </c>
      <c r="I566" s="27" t="e">
        <v>#N/A</v>
      </c>
      <c r="J566" t="e">
        <v>#N/A</v>
      </c>
      <c r="K566" s="262">
        <v>0</v>
      </c>
      <c r="L566">
        <v>0</v>
      </c>
      <c r="M566">
        <v>0</v>
      </c>
      <c r="N566">
        <v>0</v>
      </c>
      <c r="O566" s="229">
        <v>0</v>
      </c>
      <c r="P566" s="229">
        <v>0</v>
      </c>
      <c r="Q566" s="229">
        <v>0</v>
      </c>
      <c r="R566">
        <v>0</v>
      </c>
      <c r="S566">
        <v>0</v>
      </c>
      <c r="T566" s="270">
        <v>0</v>
      </c>
      <c r="U566" s="270">
        <v>0</v>
      </c>
      <c r="V566" s="268">
        <v>0</v>
      </c>
    </row>
    <row r="567" spans="1:22">
      <c r="B567" s="73" t="s">
        <v>2013</v>
      </c>
      <c r="C567" t="s">
        <v>2048</v>
      </c>
      <c r="D567" t="s">
        <v>2054</v>
      </c>
      <c r="E567"/>
      <c r="F567"/>
      <c r="G567" s="76">
        <v>209740</v>
      </c>
      <c r="H567" s="276" t="s">
        <v>1154</v>
      </c>
      <c r="I567" s="27" t="s">
        <v>1987</v>
      </c>
      <c r="J567" t="s">
        <v>2055</v>
      </c>
      <c r="K567" s="262">
        <v>663</v>
      </c>
      <c r="L567">
        <v>618</v>
      </c>
      <c r="M567">
        <v>45</v>
      </c>
      <c r="N567">
        <v>0</v>
      </c>
      <c r="O567" s="229">
        <v>0</v>
      </c>
      <c r="P567" s="229">
        <v>0</v>
      </c>
      <c r="Q567" s="229">
        <v>0</v>
      </c>
      <c r="R567">
        <v>0</v>
      </c>
      <c r="S567">
        <v>0</v>
      </c>
      <c r="T567" s="270">
        <v>21181</v>
      </c>
      <c r="U567" s="270">
        <v>21181</v>
      </c>
      <c r="V567" s="268">
        <v>14043003</v>
      </c>
    </row>
    <row r="568" spans="1:22">
      <c r="B568" s="73" t="s">
        <v>2024</v>
      </c>
      <c r="C568" t="s">
        <v>2048</v>
      </c>
      <c r="D568" t="s">
        <v>2056</v>
      </c>
      <c r="E568"/>
      <c r="F568"/>
      <c r="G568" s="76">
        <v>174725</v>
      </c>
      <c r="H568" s="276" t="s">
        <v>1130</v>
      </c>
      <c r="I568" s="27" t="e">
        <v>#N/A</v>
      </c>
      <c r="J568" t="e">
        <v>#N/A</v>
      </c>
      <c r="K568" s="262">
        <v>0</v>
      </c>
      <c r="L568">
        <v>0</v>
      </c>
      <c r="M568">
        <v>0</v>
      </c>
      <c r="N568">
        <v>0</v>
      </c>
      <c r="O568" s="229">
        <v>0</v>
      </c>
      <c r="P568" s="229">
        <v>0</v>
      </c>
      <c r="Q568" s="229">
        <v>0</v>
      </c>
      <c r="R568">
        <v>0</v>
      </c>
      <c r="S568">
        <v>0</v>
      </c>
      <c r="T568" s="270">
        <v>0</v>
      </c>
      <c r="U568" s="270">
        <v>0</v>
      </c>
      <c r="V568" s="268">
        <v>0</v>
      </c>
    </row>
    <row r="569" spans="1:22">
      <c r="B569" s="73" t="s">
        <v>2024</v>
      </c>
      <c r="C569" t="s">
        <v>2048</v>
      </c>
      <c r="D569" t="s">
        <v>2057</v>
      </c>
      <c r="E569"/>
      <c r="F569"/>
      <c r="G569" s="76">
        <v>203695</v>
      </c>
      <c r="H569" s="276" t="s">
        <v>1130</v>
      </c>
      <c r="I569" s="27" t="s">
        <v>1987</v>
      </c>
      <c r="J569" t="s">
        <v>2058</v>
      </c>
      <c r="K569" s="262">
        <v>82</v>
      </c>
      <c r="L569">
        <v>82</v>
      </c>
      <c r="M569">
        <v>0</v>
      </c>
      <c r="N569">
        <v>0</v>
      </c>
      <c r="O569" s="229">
        <v>0</v>
      </c>
      <c r="P569" s="229">
        <v>0</v>
      </c>
      <c r="Q569" s="229">
        <v>0</v>
      </c>
      <c r="R569">
        <v>0</v>
      </c>
      <c r="S569">
        <v>0</v>
      </c>
      <c r="T569" s="270">
        <v>47928</v>
      </c>
      <c r="U569" s="270">
        <v>0</v>
      </c>
      <c r="V569" s="268">
        <v>3930096</v>
      </c>
    </row>
    <row r="570" spans="1:22">
      <c r="B570" t="s">
        <v>2017</v>
      </c>
      <c r="C570" t="s">
        <v>2059</v>
      </c>
      <c r="D570" t="s">
        <v>2060</v>
      </c>
      <c r="E570"/>
      <c r="F570"/>
      <c r="G570">
        <v>166445</v>
      </c>
      <c r="H570" s="276" t="s">
        <v>1130</v>
      </c>
      <c r="I570" s="27" t="e">
        <v>#N/A</v>
      </c>
      <c r="J570" t="e">
        <v>#N/A</v>
      </c>
      <c r="K570" s="262">
        <v>0</v>
      </c>
      <c r="L570">
        <v>0</v>
      </c>
      <c r="M570">
        <v>0</v>
      </c>
      <c r="N570">
        <v>0</v>
      </c>
      <c r="O570" s="229">
        <v>0</v>
      </c>
      <c r="P570" s="229">
        <v>0</v>
      </c>
      <c r="Q570" s="229">
        <v>0</v>
      </c>
      <c r="R570">
        <v>0</v>
      </c>
      <c r="S570">
        <v>0</v>
      </c>
      <c r="T570" s="270">
        <v>0</v>
      </c>
      <c r="U570" s="270">
        <v>0</v>
      </c>
      <c r="V570" s="268">
        <v>0</v>
      </c>
    </row>
    <row r="571" spans="1:22">
      <c r="B571" s="73" t="s">
        <v>2013</v>
      </c>
      <c r="C571" s="73" t="s">
        <v>2059</v>
      </c>
      <c r="D571" t="s">
        <v>2061</v>
      </c>
      <c r="E571"/>
      <c r="F571"/>
      <c r="G571" s="288">
        <v>184633</v>
      </c>
      <c r="H571" s="276" t="s">
        <v>1130</v>
      </c>
      <c r="I571" s="27" t="e">
        <v>#N/A</v>
      </c>
      <c r="J571" t="e">
        <v>#N/A</v>
      </c>
      <c r="K571" s="262">
        <v>0</v>
      </c>
      <c r="L571">
        <v>0</v>
      </c>
      <c r="M571">
        <v>0</v>
      </c>
      <c r="N571">
        <v>0</v>
      </c>
      <c r="O571" s="229">
        <v>0</v>
      </c>
      <c r="P571" s="229">
        <v>0</v>
      </c>
      <c r="Q571" s="229">
        <v>0</v>
      </c>
      <c r="R571">
        <v>0</v>
      </c>
      <c r="S571">
        <v>0</v>
      </c>
      <c r="T571" s="270">
        <v>0</v>
      </c>
      <c r="U571" s="270">
        <v>0</v>
      </c>
      <c r="V571" s="268">
        <v>0</v>
      </c>
    </row>
    <row r="572" spans="1:22">
      <c r="B572" s="73" t="s">
        <v>2062</v>
      </c>
      <c r="C572"/>
      <c r="D572"/>
      <c r="E572"/>
      <c r="F572"/>
      <c r="G572" s="76">
        <v>194464</v>
      </c>
      <c r="H572" s="276" t="s">
        <v>1130</v>
      </c>
      <c r="I572" s="27" t="e">
        <v>#N/A</v>
      </c>
      <c r="J572" t="e">
        <v>#N/A</v>
      </c>
      <c r="K572" s="262">
        <v>0</v>
      </c>
      <c r="L572">
        <v>0</v>
      </c>
      <c r="M572">
        <v>0</v>
      </c>
      <c r="N572">
        <v>0</v>
      </c>
      <c r="O572" s="229">
        <v>0</v>
      </c>
      <c r="P572" s="229">
        <v>0</v>
      </c>
      <c r="Q572" s="229">
        <v>0</v>
      </c>
      <c r="R572">
        <v>0</v>
      </c>
      <c r="S572">
        <v>0</v>
      </c>
      <c r="T572" s="270">
        <v>0</v>
      </c>
      <c r="U572" s="270">
        <v>0</v>
      </c>
      <c r="V572" s="268">
        <v>0</v>
      </c>
    </row>
    <row r="573" spans="1:22">
      <c r="B573" s="73" t="s">
        <v>2063</v>
      </c>
      <c r="C573"/>
      <c r="D573"/>
      <c r="E573"/>
      <c r="F573"/>
      <c r="G573" s="76">
        <v>195163</v>
      </c>
      <c r="H573" s="276"/>
      <c r="I573" s="27" t="e">
        <v>#N/A</v>
      </c>
      <c r="J573" t="e">
        <v>#N/A</v>
      </c>
      <c r="K573" s="262">
        <v>0</v>
      </c>
      <c r="L573">
        <v>0</v>
      </c>
      <c r="M573">
        <v>0</v>
      </c>
      <c r="N573">
        <v>0</v>
      </c>
      <c r="O573" s="229">
        <v>0</v>
      </c>
      <c r="P573" s="229">
        <v>0</v>
      </c>
      <c r="Q573" s="229">
        <v>0</v>
      </c>
      <c r="R573">
        <v>0</v>
      </c>
      <c r="S573">
        <v>0</v>
      </c>
      <c r="T573" s="270">
        <v>0</v>
      </c>
      <c r="U573" s="270">
        <v>0</v>
      </c>
      <c r="V573" s="268">
        <v>0</v>
      </c>
    </row>
    <row r="574" spans="1:22">
      <c r="C574"/>
      <c r="D574"/>
      <c r="E574"/>
      <c r="F574"/>
      <c r="H574" s="276"/>
      <c r="O574" s="229"/>
      <c r="P574" s="229"/>
      <c r="Q574" s="229"/>
      <c r="T574" s="270"/>
      <c r="U574" s="270"/>
      <c r="V574" s="268"/>
    </row>
    <row r="575" spans="1:22">
      <c r="A575" t="s">
        <v>2064</v>
      </c>
      <c r="C575"/>
      <c r="D575"/>
      <c r="E575"/>
      <c r="F575"/>
      <c r="H575" s="276"/>
      <c r="K575" s="262">
        <v>207</v>
      </c>
      <c r="L575">
        <v>207</v>
      </c>
      <c r="M575">
        <v>0</v>
      </c>
      <c r="N575">
        <v>0</v>
      </c>
      <c r="O575" s="229">
        <v>0</v>
      </c>
      <c r="P575" s="229">
        <v>0</v>
      </c>
      <c r="Q575" s="229">
        <v>0</v>
      </c>
      <c r="R575">
        <v>0</v>
      </c>
      <c r="S575">
        <v>0</v>
      </c>
      <c r="T575" s="270"/>
      <c r="U575" s="270"/>
      <c r="V575" s="268">
        <v>6079728</v>
      </c>
    </row>
    <row r="576" spans="1:22">
      <c r="B576" s="73" t="s">
        <v>2065</v>
      </c>
      <c r="C576" t="s">
        <v>2021</v>
      </c>
      <c r="D576" t="s">
        <v>2066</v>
      </c>
      <c r="E576"/>
      <c r="F576"/>
      <c r="G576" s="76">
        <v>188470</v>
      </c>
      <c r="H576" s="276" t="s">
        <v>1130</v>
      </c>
      <c r="I576" s="27" t="s">
        <v>1987</v>
      </c>
      <c r="J576" t="s">
        <v>2067</v>
      </c>
      <c r="K576" s="262">
        <v>102</v>
      </c>
      <c r="L576">
        <v>102</v>
      </c>
      <c r="M576">
        <v>0</v>
      </c>
      <c r="N576">
        <v>0</v>
      </c>
      <c r="O576" s="229">
        <v>0</v>
      </c>
      <c r="P576" s="229">
        <v>0</v>
      </c>
      <c r="Q576" s="229">
        <v>0</v>
      </c>
      <c r="R576">
        <v>0</v>
      </c>
      <c r="S576">
        <v>0</v>
      </c>
      <c r="T576" s="270">
        <v>25579</v>
      </c>
      <c r="U576" s="270">
        <v>0</v>
      </c>
      <c r="V576" s="268">
        <v>2609058</v>
      </c>
    </row>
    <row r="577" spans="1:22">
      <c r="B577" s="73" t="s">
        <v>2068</v>
      </c>
      <c r="C577" t="s">
        <v>2021</v>
      </c>
      <c r="D577" t="s">
        <v>2066</v>
      </c>
      <c r="E577"/>
      <c r="F577"/>
      <c r="G577" s="76">
        <v>188881</v>
      </c>
      <c r="H577" s="276" t="s">
        <v>1130</v>
      </c>
      <c r="I577" s="27" t="s">
        <v>1987</v>
      </c>
      <c r="J577" t="s">
        <v>2069</v>
      </c>
      <c r="K577" s="262">
        <v>105</v>
      </c>
      <c r="L577">
        <v>105</v>
      </c>
      <c r="M577">
        <v>0</v>
      </c>
      <c r="N577">
        <v>0</v>
      </c>
      <c r="O577" s="229">
        <v>0</v>
      </c>
      <c r="P577" s="229">
        <v>0</v>
      </c>
      <c r="Q577" s="229">
        <v>0</v>
      </c>
      <c r="R577">
        <v>0</v>
      </c>
      <c r="S577">
        <v>0</v>
      </c>
      <c r="T577" s="270">
        <v>33054</v>
      </c>
      <c r="U577" s="270">
        <v>0</v>
      </c>
      <c r="V577" s="268">
        <v>3470670</v>
      </c>
    </row>
    <row r="578" spans="1:22">
      <c r="C578"/>
      <c r="D578"/>
      <c r="E578"/>
      <c r="F578"/>
      <c r="H578" s="276"/>
      <c r="O578" s="229"/>
      <c r="P578" s="229"/>
      <c r="Q578" s="229"/>
      <c r="T578" s="270"/>
      <c r="U578" s="270"/>
      <c r="V578" s="268"/>
    </row>
    <row r="579" spans="1:22">
      <c r="C579"/>
      <c r="D579"/>
      <c r="E579"/>
      <c r="F579"/>
      <c r="H579" s="276"/>
      <c r="O579" s="229"/>
      <c r="P579" s="229"/>
      <c r="Q579" s="229"/>
      <c r="T579" s="270"/>
      <c r="U579" s="270"/>
      <c r="V579" s="268"/>
    </row>
    <row r="580" spans="1:22">
      <c r="C580"/>
      <c r="D580"/>
      <c r="E580"/>
      <c r="F580"/>
      <c r="H580" s="276"/>
      <c r="O580" s="229"/>
      <c r="P580" s="229"/>
      <c r="Q580" s="229"/>
      <c r="T580" s="270"/>
      <c r="U580" s="270"/>
      <c r="V580" s="268"/>
    </row>
    <row r="581" spans="1:22">
      <c r="A581" t="s">
        <v>2070</v>
      </c>
      <c r="C581"/>
      <c r="D581"/>
      <c r="E581"/>
      <c r="F581"/>
      <c r="H581" s="276"/>
      <c r="K581" s="262">
        <v>499</v>
      </c>
      <c r="L581">
        <v>499</v>
      </c>
      <c r="M581">
        <v>0</v>
      </c>
      <c r="N581">
        <v>0</v>
      </c>
      <c r="O581" s="229">
        <v>0</v>
      </c>
      <c r="P581" s="229">
        <v>0</v>
      </c>
      <c r="Q581" s="229">
        <v>0</v>
      </c>
      <c r="R581">
        <v>0</v>
      </c>
      <c r="S581">
        <v>0</v>
      </c>
      <c r="T581" s="270"/>
      <c r="U581" s="270"/>
      <c r="V581" s="268">
        <v>7777056</v>
      </c>
    </row>
    <row r="582" spans="1:22">
      <c r="B582" s="73" t="s">
        <v>2071</v>
      </c>
      <c r="C582"/>
      <c r="D582"/>
      <c r="E582"/>
      <c r="F582">
        <v>185325</v>
      </c>
      <c r="H582" s="276" t="s">
        <v>1130</v>
      </c>
      <c r="I582" s="27" t="s">
        <v>1987</v>
      </c>
      <c r="J582" t="s">
        <v>2072</v>
      </c>
      <c r="K582" s="262">
        <v>161</v>
      </c>
      <c r="L582">
        <v>161</v>
      </c>
      <c r="M582">
        <v>0</v>
      </c>
      <c r="N582">
        <v>0</v>
      </c>
      <c r="O582" s="229">
        <v>0</v>
      </c>
      <c r="P582" s="229">
        <v>0</v>
      </c>
      <c r="Q582" s="229">
        <v>0</v>
      </c>
      <c r="R582">
        <v>0</v>
      </c>
      <c r="S582">
        <v>0</v>
      </c>
      <c r="T582" s="270">
        <v>15881</v>
      </c>
      <c r="U582" s="270">
        <v>0</v>
      </c>
      <c r="V582" s="268">
        <v>2556841</v>
      </c>
    </row>
    <row r="583" spans="1:22">
      <c r="B583" s="73" t="s">
        <v>2073</v>
      </c>
      <c r="C583"/>
      <c r="D583"/>
      <c r="E583"/>
      <c r="F583">
        <v>187798</v>
      </c>
      <c r="H583" s="276" t="s">
        <v>1130</v>
      </c>
      <c r="I583" s="27" t="s">
        <v>1987</v>
      </c>
      <c r="J583" t="s">
        <v>2074</v>
      </c>
      <c r="K583" s="262">
        <v>89</v>
      </c>
      <c r="L583">
        <v>89</v>
      </c>
      <c r="M583">
        <v>0</v>
      </c>
      <c r="N583">
        <v>0</v>
      </c>
      <c r="O583" s="229">
        <v>0</v>
      </c>
      <c r="P583" s="229">
        <v>0</v>
      </c>
      <c r="Q583" s="229">
        <v>0</v>
      </c>
      <c r="R583">
        <v>0</v>
      </c>
      <c r="S583">
        <v>0</v>
      </c>
      <c r="T583" s="270">
        <v>33928</v>
      </c>
      <c r="U583" s="270">
        <v>0</v>
      </c>
      <c r="V583" s="268">
        <v>3019592</v>
      </c>
    </row>
    <row r="584" spans="1:22">
      <c r="B584" s="73" t="s">
        <v>2075</v>
      </c>
      <c r="C584" t="s">
        <v>2059</v>
      </c>
      <c r="D584" t="s">
        <v>2076</v>
      </c>
      <c r="E584"/>
      <c r="F584"/>
      <c r="G584" s="76">
        <v>167570</v>
      </c>
      <c r="H584" s="276" t="s">
        <v>1130</v>
      </c>
      <c r="I584" s="27" t="e">
        <v>#N/A</v>
      </c>
      <c r="J584" t="e">
        <v>#N/A</v>
      </c>
      <c r="K584" s="262">
        <v>0</v>
      </c>
      <c r="L584">
        <v>0</v>
      </c>
      <c r="M584">
        <v>0</v>
      </c>
      <c r="N584">
        <v>0</v>
      </c>
      <c r="O584" s="229">
        <v>0</v>
      </c>
      <c r="P584" s="229">
        <v>0</v>
      </c>
      <c r="Q584" s="229">
        <v>0</v>
      </c>
      <c r="R584">
        <v>0</v>
      </c>
      <c r="S584">
        <v>0</v>
      </c>
      <c r="T584" s="270">
        <v>0</v>
      </c>
      <c r="U584" s="270">
        <v>0</v>
      </c>
      <c r="V584" s="268">
        <v>0</v>
      </c>
    </row>
    <row r="585" spans="1:22">
      <c r="B585" s="73" t="s">
        <v>2077</v>
      </c>
      <c r="C585" t="s">
        <v>2059</v>
      </c>
      <c r="D585" t="s">
        <v>2076</v>
      </c>
      <c r="E585"/>
      <c r="F585"/>
      <c r="G585" s="76">
        <v>167925</v>
      </c>
      <c r="H585" s="276" t="s">
        <v>1130</v>
      </c>
      <c r="I585" s="27" t="e">
        <v>#N/A</v>
      </c>
      <c r="J585" t="e">
        <v>#N/A</v>
      </c>
      <c r="K585" s="262">
        <v>0</v>
      </c>
      <c r="L585">
        <v>0</v>
      </c>
      <c r="M585">
        <v>0</v>
      </c>
      <c r="N585">
        <v>0</v>
      </c>
      <c r="O585" s="229">
        <v>0</v>
      </c>
      <c r="P585" s="229">
        <v>0</v>
      </c>
      <c r="Q585" s="229">
        <v>0</v>
      </c>
      <c r="R585">
        <v>0</v>
      </c>
      <c r="S585">
        <v>0</v>
      </c>
      <c r="T585" s="270">
        <v>0</v>
      </c>
      <c r="U585" s="270">
        <v>0</v>
      </c>
      <c r="V585" s="268">
        <v>0</v>
      </c>
    </row>
    <row r="586" spans="1:22">
      <c r="B586" s="73" t="s">
        <v>2075</v>
      </c>
      <c r="C586" t="s">
        <v>2030</v>
      </c>
      <c r="D586" t="s">
        <v>2078</v>
      </c>
      <c r="E586"/>
      <c r="F586"/>
      <c r="G586" s="76">
        <v>175049</v>
      </c>
      <c r="H586" s="276" t="s">
        <v>1130</v>
      </c>
      <c r="I586" s="27" t="s">
        <v>1987</v>
      </c>
      <c r="J586" t="s">
        <v>2079</v>
      </c>
      <c r="K586" s="262">
        <v>244</v>
      </c>
      <c r="L586">
        <v>244</v>
      </c>
      <c r="M586">
        <v>0</v>
      </c>
      <c r="N586">
        <v>0</v>
      </c>
      <c r="O586" s="229">
        <v>0</v>
      </c>
      <c r="P586" s="229">
        <v>0</v>
      </c>
      <c r="Q586" s="229">
        <v>0</v>
      </c>
      <c r="R586">
        <v>0</v>
      </c>
      <c r="S586">
        <v>0</v>
      </c>
      <c r="T586" s="270">
        <v>7818</v>
      </c>
      <c r="U586" s="270">
        <v>0</v>
      </c>
      <c r="V586" s="268">
        <v>1907592</v>
      </c>
    </row>
    <row r="587" spans="1:22">
      <c r="B587" s="73" t="s">
        <v>2080</v>
      </c>
      <c r="C587" t="s">
        <v>2030</v>
      </c>
      <c r="D587" t="s">
        <v>2078</v>
      </c>
      <c r="E587"/>
      <c r="F587"/>
      <c r="G587" s="76">
        <v>178126</v>
      </c>
      <c r="H587" s="276" t="s">
        <v>1130</v>
      </c>
      <c r="I587" s="27" t="e">
        <v>#N/A</v>
      </c>
      <c r="J587" t="e">
        <v>#N/A</v>
      </c>
      <c r="K587" s="262">
        <v>0</v>
      </c>
      <c r="L587">
        <v>0</v>
      </c>
      <c r="M587">
        <v>0</v>
      </c>
      <c r="N587">
        <v>0</v>
      </c>
      <c r="O587" s="229">
        <v>0</v>
      </c>
      <c r="P587" s="229">
        <v>0</v>
      </c>
      <c r="Q587" s="229">
        <v>0</v>
      </c>
      <c r="R587">
        <v>0</v>
      </c>
      <c r="S587">
        <v>0</v>
      </c>
      <c r="T587" s="270">
        <v>0</v>
      </c>
      <c r="U587" s="270">
        <v>0</v>
      </c>
      <c r="V587" s="268">
        <v>0</v>
      </c>
    </row>
    <row r="588" spans="1:22">
      <c r="B588" s="73" t="s">
        <v>2081</v>
      </c>
      <c r="C588" t="s">
        <v>2030</v>
      </c>
      <c r="D588" t="s">
        <v>2078</v>
      </c>
      <c r="E588"/>
      <c r="F588"/>
      <c r="G588" s="76">
        <v>175042</v>
      </c>
      <c r="H588" s="276" t="s">
        <v>1130</v>
      </c>
      <c r="I588" s="27" t="e">
        <v>#N/A</v>
      </c>
      <c r="J588" t="e">
        <v>#N/A</v>
      </c>
      <c r="K588" s="262">
        <v>0</v>
      </c>
      <c r="L588">
        <v>0</v>
      </c>
      <c r="M588">
        <v>0</v>
      </c>
      <c r="N588">
        <v>0</v>
      </c>
      <c r="O588" s="229">
        <v>0</v>
      </c>
      <c r="P588" s="229">
        <v>0</v>
      </c>
      <c r="Q588" s="229">
        <v>0</v>
      </c>
      <c r="R588">
        <v>0</v>
      </c>
      <c r="S588">
        <v>0</v>
      </c>
      <c r="T588" s="270">
        <v>0</v>
      </c>
      <c r="U588" s="270">
        <v>0</v>
      </c>
      <c r="V588" s="268">
        <v>0</v>
      </c>
    </row>
    <row r="589" spans="1:22">
      <c r="B589" s="73" t="s">
        <v>2081</v>
      </c>
      <c r="C589" t="s">
        <v>2030</v>
      </c>
      <c r="D589" t="s">
        <v>2078</v>
      </c>
      <c r="E589"/>
      <c r="F589"/>
      <c r="G589" s="76">
        <v>187581</v>
      </c>
      <c r="H589" s="276" t="s">
        <v>1130</v>
      </c>
      <c r="I589" s="27" t="e">
        <v>#N/A</v>
      </c>
      <c r="J589" t="e">
        <v>#N/A</v>
      </c>
      <c r="K589" s="262">
        <v>0</v>
      </c>
      <c r="L589">
        <v>0</v>
      </c>
      <c r="M589">
        <v>0</v>
      </c>
      <c r="N589">
        <v>0</v>
      </c>
      <c r="O589" s="229">
        <v>0</v>
      </c>
      <c r="P589" s="229">
        <v>0</v>
      </c>
      <c r="Q589" s="229">
        <v>0</v>
      </c>
      <c r="R589">
        <v>0</v>
      </c>
      <c r="S589">
        <v>0</v>
      </c>
      <c r="T589" s="270">
        <v>0</v>
      </c>
      <c r="U589" s="270">
        <v>0</v>
      </c>
      <c r="V589" s="268">
        <v>0</v>
      </c>
    </row>
    <row r="590" spans="1:22">
      <c r="B590" s="73" t="s">
        <v>2077</v>
      </c>
      <c r="C590" t="s">
        <v>2030</v>
      </c>
      <c r="D590" t="s">
        <v>2082</v>
      </c>
      <c r="E590"/>
      <c r="F590"/>
      <c r="G590" s="76">
        <v>199316</v>
      </c>
      <c r="H590" s="276" t="s">
        <v>1130</v>
      </c>
      <c r="I590" s="27" t="s">
        <v>1987</v>
      </c>
      <c r="J590" t="s">
        <v>2083</v>
      </c>
      <c r="K590" s="262">
        <v>3</v>
      </c>
      <c r="L590">
        <v>3</v>
      </c>
      <c r="M590">
        <v>0</v>
      </c>
      <c r="N590">
        <v>0</v>
      </c>
      <c r="O590" s="229">
        <v>0</v>
      </c>
      <c r="P590" s="229">
        <v>0</v>
      </c>
      <c r="Q590" s="229">
        <v>0</v>
      </c>
      <c r="R590">
        <v>0</v>
      </c>
      <c r="S590">
        <v>0</v>
      </c>
      <c r="T590" s="270">
        <v>42585</v>
      </c>
      <c r="U590" s="270">
        <v>0</v>
      </c>
      <c r="V590" s="268">
        <v>127755</v>
      </c>
    </row>
    <row r="591" spans="1:22">
      <c r="A591" s="74"/>
      <c r="B591" t="s">
        <v>2081</v>
      </c>
      <c r="C591" t="s">
        <v>2030</v>
      </c>
      <c r="D591" t="s">
        <v>2082</v>
      </c>
      <c r="E591"/>
      <c r="F591"/>
      <c r="G591">
        <v>199315</v>
      </c>
      <c r="H591" s="276" t="s">
        <v>1130</v>
      </c>
      <c r="I591" s="27" t="s">
        <v>1987</v>
      </c>
      <c r="J591" t="s">
        <v>2084</v>
      </c>
      <c r="K591" s="262">
        <v>2</v>
      </c>
      <c r="L591">
        <v>2</v>
      </c>
      <c r="M591">
        <v>0</v>
      </c>
      <c r="N591">
        <v>0</v>
      </c>
      <c r="O591" s="229">
        <v>0</v>
      </c>
      <c r="P591" s="229">
        <v>0</v>
      </c>
      <c r="Q591" s="229">
        <v>0</v>
      </c>
      <c r="R591">
        <v>0</v>
      </c>
      <c r="S591">
        <v>0</v>
      </c>
      <c r="T591" s="270">
        <v>82638</v>
      </c>
      <c r="U591" s="270">
        <v>0</v>
      </c>
      <c r="V591" s="268">
        <v>165276</v>
      </c>
    </row>
    <row r="592" spans="1:22">
      <c r="B592"/>
      <c r="C592"/>
      <c r="D592"/>
      <c r="E592"/>
      <c r="F592"/>
      <c r="G592"/>
      <c r="H592"/>
      <c r="O592" s="229"/>
      <c r="P592" s="229"/>
      <c r="Q592" s="229"/>
      <c r="T592" s="270"/>
      <c r="U592" s="270"/>
      <c r="V592" s="268"/>
    </row>
    <row r="593" spans="1:22">
      <c r="A593" s="74" t="s">
        <v>2085</v>
      </c>
      <c r="B593" s="74"/>
      <c r="C593" s="74"/>
      <c r="D593" s="74"/>
      <c r="E593" s="295"/>
      <c r="F593" s="295"/>
      <c r="G593" s="295"/>
      <c r="H593" s="74"/>
      <c r="I593" s="293"/>
      <c r="J593" s="271"/>
      <c r="K593" s="74">
        <v>5732</v>
      </c>
      <c r="L593" s="74">
        <v>5719</v>
      </c>
      <c r="M593" s="74">
        <v>13</v>
      </c>
      <c r="N593" s="74">
        <v>0</v>
      </c>
      <c r="O593" s="74">
        <v>0</v>
      </c>
      <c r="P593" s="74">
        <v>0</v>
      </c>
      <c r="Q593" s="265">
        <v>0</v>
      </c>
      <c r="R593" s="74">
        <v>0</v>
      </c>
      <c r="S593" s="74">
        <v>0</v>
      </c>
      <c r="T593" s="74"/>
      <c r="U593" s="74"/>
      <c r="V593" s="279">
        <v>48245628</v>
      </c>
    </row>
    <row r="594" spans="1:22">
      <c r="B594" s="73" t="s">
        <v>2086</v>
      </c>
      <c r="C594" t="s">
        <v>2087</v>
      </c>
      <c r="D594"/>
      <c r="E594"/>
      <c r="F594">
        <v>171250</v>
      </c>
      <c r="H594" s="276" t="s">
        <v>1130</v>
      </c>
      <c r="I594" s="27" t="s">
        <v>2088</v>
      </c>
      <c r="J594" t="s">
        <v>2089</v>
      </c>
      <c r="K594" s="262">
        <v>3034</v>
      </c>
      <c r="L594">
        <v>3034</v>
      </c>
      <c r="M594">
        <v>0</v>
      </c>
      <c r="N594">
        <v>0</v>
      </c>
      <c r="O594" s="229">
        <v>0</v>
      </c>
      <c r="P594" s="229">
        <v>0</v>
      </c>
      <c r="Q594" s="229">
        <v>0</v>
      </c>
      <c r="R594">
        <v>0</v>
      </c>
      <c r="S594">
        <v>0</v>
      </c>
      <c r="T594" s="270">
        <v>6212</v>
      </c>
      <c r="U594" s="270">
        <v>0</v>
      </c>
      <c r="V594" s="268">
        <v>18847208</v>
      </c>
    </row>
    <row r="595" spans="1:22">
      <c r="B595" s="73" t="s">
        <v>2090</v>
      </c>
      <c r="C595" t="s">
        <v>2091</v>
      </c>
      <c r="D595"/>
      <c r="E595"/>
      <c r="F595">
        <v>171251</v>
      </c>
      <c r="H595" s="276" t="s">
        <v>1130</v>
      </c>
      <c r="I595" s="27" t="s">
        <v>2088</v>
      </c>
      <c r="J595" t="s">
        <v>2092</v>
      </c>
      <c r="K595" s="262">
        <v>2039</v>
      </c>
      <c r="L595">
        <v>2039</v>
      </c>
      <c r="M595">
        <v>0</v>
      </c>
      <c r="N595">
        <v>0</v>
      </c>
      <c r="O595" s="229">
        <v>0</v>
      </c>
      <c r="P595" s="229">
        <v>0</v>
      </c>
      <c r="Q595" s="229">
        <v>0</v>
      </c>
      <c r="R595">
        <v>0</v>
      </c>
      <c r="S595">
        <v>0</v>
      </c>
      <c r="T595" s="270">
        <v>9372</v>
      </c>
      <c r="U595" s="270">
        <v>0</v>
      </c>
      <c r="V595" s="268">
        <v>19109508</v>
      </c>
    </row>
    <row r="596" spans="1:22">
      <c r="B596" s="73" t="s">
        <v>2093</v>
      </c>
      <c r="C596" t="s">
        <v>2094</v>
      </c>
      <c r="D596"/>
      <c r="E596"/>
      <c r="F596">
        <v>171252</v>
      </c>
      <c r="H596" s="276" t="s">
        <v>1130</v>
      </c>
      <c r="I596" s="27" t="s">
        <v>2088</v>
      </c>
      <c r="J596" t="s">
        <v>2095</v>
      </c>
      <c r="K596" s="262">
        <v>223</v>
      </c>
      <c r="L596">
        <v>223</v>
      </c>
      <c r="M596">
        <v>0</v>
      </c>
      <c r="N596">
        <v>0</v>
      </c>
      <c r="O596" s="229">
        <v>0</v>
      </c>
      <c r="P596" s="229">
        <v>0</v>
      </c>
      <c r="Q596" s="229">
        <v>0</v>
      </c>
      <c r="R596">
        <v>0</v>
      </c>
      <c r="S596">
        <v>0</v>
      </c>
      <c r="T596" s="270">
        <v>14877</v>
      </c>
      <c r="U596" s="270">
        <v>0</v>
      </c>
      <c r="V596" s="268">
        <v>3317571</v>
      </c>
    </row>
    <row r="597" spans="1:22">
      <c r="B597" s="73" t="s">
        <v>2096</v>
      </c>
      <c r="C597" t="s">
        <v>2097</v>
      </c>
      <c r="D597"/>
      <c r="E597">
        <v>190171</v>
      </c>
      <c r="F597">
        <v>182234</v>
      </c>
      <c r="H597" s="276" t="s">
        <v>1130</v>
      </c>
      <c r="I597" s="27" t="e">
        <v>#N/A</v>
      </c>
      <c r="J597" t="e">
        <v>#N/A</v>
      </c>
      <c r="K597" s="301">
        <v>0</v>
      </c>
      <c r="L597">
        <v>0</v>
      </c>
      <c r="M597">
        <v>0</v>
      </c>
      <c r="N597">
        <v>0</v>
      </c>
      <c r="O597" s="229">
        <v>0</v>
      </c>
      <c r="P597" s="229">
        <v>0</v>
      </c>
      <c r="Q597" s="229">
        <v>0</v>
      </c>
      <c r="R597">
        <v>0</v>
      </c>
      <c r="S597">
        <v>0</v>
      </c>
      <c r="T597" s="270">
        <v>0</v>
      </c>
      <c r="U597" s="270">
        <v>0</v>
      </c>
      <c r="V597" s="268">
        <v>0</v>
      </c>
    </row>
    <row r="598" spans="1:22">
      <c r="B598" s="73" t="s">
        <v>2098</v>
      </c>
      <c r="C598" t="s">
        <v>2030</v>
      </c>
      <c r="D598" t="s">
        <v>2082</v>
      </c>
      <c r="E598"/>
      <c r="F598"/>
      <c r="G598" s="76">
        <v>178970</v>
      </c>
      <c r="H598" s="276" t="s">
        <v>1130</v>
      </c>
      <c r="I598" s="27" t="s">
        <v>2088</v>
      </c>
      <c r="J598" t="s">
        <v>2099</v>
      </c>
      <c r="K598" s="262">
        <v>92</v>
      </c>
      <c r="L598">
        <v>92</v>
      </c>
      <c r="M598">
        <v>0</v>
      </c>
      <c r="N598">
        <v>0</v>
      </c>
      <c r="O598" s="229">
        <v>0</v>
      </c>
      <c r="P598" s="229">
        <v>0</v>
      </c>
      <c r="Q598" s="229">
        <v>0</v>
      </c>
      <c r="R598">
        <v>0</v>
      </c>
      <c r="S598">
        <v>0</v>
      </c>
      <c r="T598" s="270">
        <v>14426</v>
      </c>
      <c r="U598" s="270">
        <v>0</v>
      </c>
      <c r="V598" s="268">
        <v>1327192</v>
      </c>
    </row>
    <row r="599" spans="1:22">
      <c r="B599" s="73" t="s">
        <v>2100</v>
      </c>
      <c r="C599" t="s">
        <v>2030</v>
      </c>
      <c r="D599" t="s">
        <v>2082</v>
      </c>
      <c r="E599"/>
      <c r="F599"/>
      <c r="G599" s="76">
        <v>175858</v>
      </c>
      <c r="H599" s="276" t="s">
        <v>1159</v>
      </c>
      <c r="I599" s="27" t="s">
        <v>2088</v>
      </c>
      <c r="J599" t="s">
        <v>2101</v>
      </c>
      <c r="K599" s="262">
        <v>13</v>
      </c>
      <c r="L599">
        <v>0</v>
      </c>
      <c r="M599">
        <v>13</v>
      </c>
      <c r="N599">
        <v>0</v>
      </c>
      <c r="O599" s="229">
        <v>0</v>
      </c>
      <c r="P599" s="229">
        <v>0</v>
      </c>
      <c r="Q599" s="229">
        <v>0</v>
      </c>
      <c r="R599">
        <v>0</v>
      </c>
      <c r="S599">
        <v>0</v>
      </c>
      <c r="T599" s="270">
        <v>0</v>
      </c>
      <c r="U599" s="270">
        <v>24249</v>
      </c>
      <c r="V599" s="268">
        <v>315237</v>
      </c>
    </row>
    <row r="600" spans="1:22">
      <c r="B600" s="73" t="s">
        <v>2100</v>
      </c>
      <c r="C600" t="s">
        <v>2030</v>
      </c>
      <c r="D600" t="s">
        <v>2082</v>
      </c>
      <c r="E600"/>
      <c r="F600"/>
      <c r="G600" s="76">
        <v>198625</v>
      </c>
      <c r="H600" s="276" t="s">
        <v>1130</v>
      </c>
      <c r="I600" s="27" t="s">
        <v>2088</v>
      </c>
      <c r="J600" t="s">
        <v>2102</v>
      </c>
      <c r="K600" s="262">
        <v>122</v>
      </c>
      <c r="L600">
        <v>122</v>
      </c>
      <c r="M600">
        <v>0</v>
      </c>
      <c r="N600">
        <v>0</v>
      </c>
      <c r="O600" s="229">
        <v>0</v>
      </c>
      <c r="P600" s="229">
        <v>0</v>
      </c>
      <c r="Q600" s="229">
        <v>0</v>
      </c>
      <c r="R600">
        <v>0</v>
      </c>
      <c r="S600">
        <v>0</v>
      </c>
      <c r="T600" s="270">
        <v>24057</v>
      </c>
      <c r="U600" s="270">
        <v>0</v>
      </c>
      <c r="V600" s="268">
        <v>2934954</v>
      </c>
    </row>
    <row r="601" spans="1:22">
      <c r="B601" s="73" t="s">
        <v>2103</v>
      </c>
      <c r="C601" t="s">
        <v>2104</v>
      </c>
      <c r="D601"/>
      <c r="E601"/>
      <c r="F601"/>
      <c r="G601" s="76">
        <v>189761</v>
      </c>
      <c r="H601" s="276" t="s">
        <v>1130</v>
      </c>
      <c r="I601" s="27" t="s">
        <v>2088</v>
      </c>
      <c r="J601" t="s">
        <v>2105</v>
      </c>
      <c r="K601" s="262">
        <v>20</v>
      </c>
      <c r="L601">
        <v>20</v>
      </c>
      <c r="M601">
        <v>0</v>
      </c>
      <c r="N601">
        <v>0</v>
      </c>
      <c r="O601" s="229">
        <v>0</v>
      </c>
      <c r="P601" s="229">
        <v>0</v>
      </c>
      <c r="Q601" s="229">
        <v>0</v>
      </c>
      <c r="R601">
        <v>0</v>
      </c>
      <c r="S601">
        <v>0</v>
      </c>
      <c r="T601" s="270">
        <v>43362</v>
      </c>
      <c r="U601" s="270">
        <v>0</v>
      </c>
      <c r="V601" s="268">
        <v>867240</v>
      </c>
    </row>
    <row r="602" spans="1:22">
      <c r="B602" s="73" t="s">
        <v>2106</v>
      </c>
      <c r="C602"/>
      <c r="D602"/>
      <c r="E602"/>
      <c r="F602">
        <v>171253</v>
      </c>
      <c r="H602" s="276" t="s">
        <v>1130</v>
      </c>
      <c r="I602" s="27" t="s">
        <v>2088</v>
      </c>
      <c r="J602" t="s">
        <v>2107</v>
      </c>
      <c r="K602" s="262">
        <v>68</v>
      </c>
      <c r="L602">
        <v>68</v>
      </c>
      <c r="M602">
        <v>0</v>
      </c>
      <c r="N602">
        <v>0</v>
      </c>
      <c r="O602" s="229">
        <v>0</v>
      </c>
      <c r="P602" s="229">
        <v>0</v>
      </c>
      <c r="Q602" s="229">
        <v>0</v>
      </c>
      <c r="R602">
        <v>0</v>
      </c>
      <c r="S602">
        <v>0</v>
      </c>
      <c r="T602" s="270">
        <v>6042</v>
      </c>
      <c r="U602" s="270">
        <v>0</v>
      </c>
      <c r="V602" s="268">
        <v>410856</v>
      </c>
    </row>
    <row r="603" spans="1:22">
      <c r="B603" s="73" t="s">
        <v>2108</v>
      </c>
      <c r="C603"/>
      <c r="D603"/>
      <c r="E603"/>
      <c r="F603">
        <v>171275</v>
      </c>
      <c r="H603" s="276" t="s">
        <v>1130</v>
      </c>
      <c r="I603" s="27" t="s">
        <v>2088</v>
      </c>
      <c r="J603" t="s">
        <v>2109</v>
      </c>
      <c r="K603" s="262">
        <v>121</v>
      </c>
      <c r="L603">
        <v>121</v>
      </c>
      <c r="M603">
        <v>0</v>
      </c>
      <c r="N603">
        <v>0</v>
      </c>
      <c r="O603" s="229">
        <v>0</v>
      </c>
      <c r="P603" s="229">
        <v>0</v>
      </c>
      <c r="Q603" s="229">
        <v>0</v>
      </c>
      <c r="R603">
        <v>0</v>
      </c>
      <c r="S603">
        <v>0</v>
      </c>
      <c r="T603" s="270">
        <v>9222</v>
      </c>
      <c r="U603" s="270">
        <v>0</v>
      </c>
      <c r="V603" s="268">
        <v>1115862</v>
      </c>
    </row>
    <row r="604" spans="1:22">
      <c r="B604" s="73" t="s">
        <v>2110</v>
      </c>
      <c r="C604"/>
      <c r="D604"/>
      <c r="E604"/>
      <c r="F604">
        <v>174771</v>
      </c>
      <c r="H604" s="276" t="s">
        <v>1130</v>
      </c>
      <c r="I604" s="27" t="e">
        <v>#N/A</v>
      </c>
      <c r="J604" t="e">
        <v>#N/A</v>
      </c>
      <c r="K604" s="262">
        <v>0</v>
      </c>
      <c r="L604">
        <v>0</v>
      </c>
      <c r="M604">
        <v>0</v>
      </c>
      <c r="N604">
        <v>0</v>
      </c>
      <c r="O604" s="229">
        <v>0</v>
      </c>
      <c r="P604" s="229">
        <v>0</v>
      </c>
      <c r="Q604" s="229">
        <v>0</v>
      </c>
      <c r="R604">
        <v>0</v>
      </c>
      <c r="S604">
        <v>0</v>
      </c>
      <c r="T604" s="270">
        <v>0</v>
      </c>
      <c r="U604" s="270">
        <v>0</v>
      </c>
      <c r="V604" s="268">
        <v>0</v>
      </c>
    </row>
    <row r="605" spans="1:22">
      <c r="C605"/>
      <c r="D605"/>
      <c r="E605"/>
      <c r="F605"/>
      <c r="H605" s="276"/>
      <c r="O605" s="229"/>
      <c r="P605" s="229"/>
      <c r="Q605" s="229"/>
      <c r="T605" s="270"/>
      <c r="U605" s="270"/>
      <c r="V605" s="268"/>
    </row>
    <row r="606" spans="1:22">
      <c r="C606"/>
      <c r="D606"/>
      <c r="E606"/>
      <c r="F606"/>
      <c r="G606" s="288"/>
      <c r="H606" s="276"/>
      <c r="O606" s="229"/>
      <c r="P606" s="229"/>
      <c r="Q606" s="229"/>
      <c r="T606" s="270"/>
      <c r="U606" s="270"/>
      <c r="V606" s="268"/>
    </row>
    <row r="607" spans="1:22">
      <c r="C607"/>
      <c r="D607"/>
      <c r="E607"/>
      <c r="F607"/>
      <c r="G607" s="288"/>
      <c r="H607" s="276"/>
      <c r="O607" s="229"/>
      <c r="P607" s="229"/>
      <c r="Q607" s="229"/>
      <c r="T607" s="270"/>
      <c r="U607" s="270"/>
      <c r="V607" s="268"/>
    </row>
    <row r="608" spans="1:22">
      <c r="A608" t="s">
        <v>2111</v>
      </c>
      <c r="B608"/>
      <c r="C608"/>
      <c r="D608"/>
      <c r="E608"/>
      <c r="F608"/>
      <c r="H608" s="276"/>
      <c r="K608" s="262">
        <v>51865</v>
      </c>
      <c r="L608">
        <v>51865</v>
      </c>
      <c r="M608">
        <v>0</v>
      </c>
      <c r="N608">
        <v>0</v>
      </c>
      <c r="O608" s="229">
        <v>0</v>
      </c>
      <c r="P608" s="229">
        <v>0</v>
      </c>
      <c r="Q608" s="229">
        <v>0</v>
      </c>
      <c r="R608">
        <v>0</v>
      </c>
      <c r="S608">
        <v>0</v>
      </c>
      <c r="T608" s="270"/>
      <c r="U608" s="270"/>
      <c r="V608" s="268">
        <v>291268139</v>
      </c>
    </row>
    <row r="609" spans="1:22">
      <c r="B609"/>
      <c r="C609"/>
      <c r="D609"/>
      <c r="E609"/>
      <c r="F609">
        <v>171245</v>
      </c>
      <c r="H609" s="276" t="s">
        <v>1130</v>
      </c>
      <c r="I609" s="27" t="s">
        <v>2112</v>
      </c>
      <c r="J609" t="s">
        <v>2113</v>
      </c>
      <c r="K609" s="262">
        <v>3034</v>
      </c>
      <c r="L609">
        <v>3034</v>
      </c>
      <c r="M609">
        <v>0</v>
      </c>
      <c r="N609">
        <v>0</v>
      </c>
      <c r="O609" s="229">
        <v>0</v>
      </c>
      <c r="P609" s="229">
        <v>0</v>
      </c>
      <c r="Q609" s="229">
        <v>0</v>
      </c>
      <c r="R609">
        <v>0</v>
      </c>
      <c r="S609">
        <v>0</v>
      </c>
      <c r="T609" s="270">
        <v>2213</v>
      </c>
      <c r="U609" s="270">
        <v>0</v>
      </c>
      <c r="V609" s="268">
        <v>6714242</v>
      </c>
    </row>
    <row r="610" spans="1:22">
      <c r="B610"/>
      <c r="C610"/>
      <c r="D610"/>
      <c r="E610"/>
      <c r="F610">
        <v>171243</v>
      </c>
      <c r="H610" s="276" t="s">
        <v>1130</v>
      </c>
      <c r="I610" s="27" t="s">
        <v>2112</v>
      </c>
      <c r="J610" t="s">
        <v>2114</v>
      </c>
      <c r="K610" s="262">
        <v>6011</v>
      </c>
      <c r="L610">
        <v>6011</v>
      </c>
      <c r="M610">
        <v>0</v>
      </c>
      <c r="N610">
        <v>0</v>
      </c>
      <c r="O610" s="229">
        <v>0</v>
      </c>
      <c r="P610" s="229">
        <v>0</v>
      </c>
      <c r="Q610" s="229">
        <v>0</v>
      </c>
      <c r="R610">
        <v>0</v>
      </c>
      <c r="S610">
        <v>0</v>
      </c>
      <c r="T610" s="270">
        <v>3858</v>
      </c>
      <c r="U610" s="270">
        <v>0</v>
      </c>
      <c r="V610" s="268">
        <v>23190438</v>
      </c>
    </row>
    <row r="611" spans="1:22">
      <c r="C611"/>
      <c r="D611"/>
      <c r="E611"/>
      <c r="F611">
        <v>171244</v>
      </c>
      <c r="H611" s="276" t="s">
        <v>1130</v>
      </c>
      <c r="I611" s="27" t="s">
        <v>2112</v>
      </c>
      <c r="J611" t="s">
        <v>2115</v>
      </c>
      <c r="K611" s="262">
        <v>341</v>
      </c>
      <c r="L611">
        <v>341</v>
      </c>
      <c r="M611">
        <v>0</v>
      </c>
      <c r="N611">
        <v>0</v>
      </c>
      <c r="O611" s="229">
        <v>0</v>
      </c>
      <c r="P611" s="229">
        <v>0</v>
      </c>
      <c r="Q611" s="229">
        <v>0</v>
      </c>
      <c r="R611">
        <v>0</v>
      </c>
      <c r="S611">
        <v>0</v>
      </c>
      <c r="T611" s="270">
        <v>8109</v>
      </c>
      <c r="U611" s="270">
        <v>0</v>
      </c>
      <c r="V611" s="268">
        <v>2765169</v>
      </c>
    </row>
    <row r="612" spans="1:22">
      <c r="C612"/>
      <c r="D612"/>
      <c r="E612" t="s">
        <v>2116</v>
      </c>
      <c r="F612"/>
      <c r="G612" s="76">
        <v>169934</v>
      </c>
      <c r="H612" s="276" t="s">
        <v>1130</v>
      </c>
      <c r="I612" s="27" t="e">
        <v>#N/A</v>
      </c>
      <c r="J612" t="e">
        <v>#N/A</v>
      </c>
      <c r="K612" s="262">
        <v>0</v>
      </c>
      <c r="L612">
        <v>0</v>
      </c>
      <c r="M612">
        <v>0</v>
      </c>
      <c r="N612">
        <v>0</v>
      </c>
      <c r="O612" s="229">
        <v>0</v>
      </c>
      <c r="P612" s="229">
        <v>0</v>
      </c>
      <c r="Q612" s="229">
        <v>0</v>
      </c>
      <c r="R612">
        <v>0</v>
      </c>
      <c r="S612">
        <v>0</v>
      </c>
      <c r="T612" s="270">
        <v>0</v>
      </c>
      <c r="U612" s="270">
        <v>0</v>
      </c>
      <c r="V612" s="268">
        <v>0</v>
      </c>
    </row>
    <row r="613" spans="1:22">
      <c r="C613"/>
      <c r="D613"/>
      <c r="E613" t="s">
        <v>2116</v>
      </c>
      <c r="F613"/>
      <c r="G613" s="76">
        <v>170183</v>
      </c>
      <c r="H613" s="276"/>
      <c r="I613" s="27" t="e">
        <v>#N/A</v>
      </c>
      <c r="J613" t="e">
        <v>#N/A</v>
      </c>
      <c r="K613" s="262">
        <v>0</v>
      </c>
      <c r="L613">
        <v>0</v>
      </c>
      <c r="M613">
        <v>0</v>
      </c>
      <c r="N613">
        <v>0</v>
      </c>
      <c r="O613" s="229">
        <v>0</v>
      </c>
      <c r="P613" s="229">
        <v>0</v>
      </c>
      <c r="Q613" s="229">
        <v>0</v>
      </c>
      <c r="R613">
        <v>0</v>
      </c>
      <c r="S613">
        <v>0</v>
      </c>
      <c r="T613" s="270">
        <v>0</v>
      </c>
      <c r="U613" s="270">
        <v>0</v>
      </c>
      <c r="V613" s="268">
        <v>0</v>
      </c>
    </row>
    <row r="614" spans="1:22">
      <c r="C614"/>
      <c r="D614"/>
      <c r="E614" t="s">
        <v>2116</v>
      </c>
      <c r="F614"/>
      <c r="G614" s="76">
        <v>180960</v>
      </c>
      <c r="H614" s="276" t="s">
        <v>1130</v>
      </c>
      <c r="I614" s="27" t="s">
        <v>2112</v>
      </c>
      <c r="J614" t="s">
        <v>2117</v>
      </c>
      <c r="K614" s="262">
        <v>120</v>
      </c>
      <c r="L614">
        <v>120</v>
      </c>
      <c r="M614">
        <v>0</v>
      </c>
      <c r="N614">
        <v>0</v>
      </c>
      <c r="O614" s="229">
        <v>0</v>
      </c>
      <c r="P614" s="229">
        <v>0</v>
      </c>
      <c r="Q614" s="229">
        <v>0</v>
      </c>
      <c r="R614">
        <v>0</v>
      </c>
      <c r="S614">
        <v>0</v>
      </c>
      <c r="T614" s="270">
        <v>2541</v>
      </c>
      <c r="U614" s="270">
        <v>0</v>
      </c>
      <c r="V614" s="268">
        <v>304920</v>
      </c>
    </row>
    <row r="615" spans="1:22">
      <c r="C615"/>
      <c r="D615"/>
      <c r="E615"/>
      <c r="F615"/>
      <c r="G615" s="76">
        <v>169933</v>
      </c>
      <c r="H615" s="276" t="s">
        <v>1130</v>
      </c>
      <c r="I615" s="27" t="e">
        <v>#N/A</v>
      </c>
      <c r="J615" t="e">
        <v>#N/A</v>
      </c>
      <c r="K615" s="262">
        <v>0</v>
      </c>
      <c r="L615">
        <v>0</v>
      </c>
      <c r="M615">
        <v>0</v>
      </c>
      <c r="N615">
        <v>0</v>
      </c>
      <c r="O615" s="229">
        <v>0</v>
      </c>
      <c r="P615" s="229">
        <v>0</v>
      </c>
      <c r="Q615" s="229">
        <v>0</v>
      </c>
      <c r="R615">
        <v>0</v>
      </c>
      <c r="S615">
        <v>0</v>
      </c>
      <c r="T615" s="270">
        <v>0</v>
      </c>
      <c r="U615" s="270">
        <v>0</v>
      </c>
      <c r="V615" s="268">
        <v>0</v>
      </c>
    </row>
    <row r="616" spans="1:22">
      <c r="A616" s="74"/>
      <c r="B616" s="74"/>
      <c r="C616" s="74"/>
      <c r="D616" s="74"/>
      <c r="E616" s="295"/>
      <c r="F616" s="295"/>
      <c r="G616" s="295">
        <v>180959</v>
      </c>
      <c r="H616" s="74" t="s">
        <v>1130</v>
      </c>
      <c r="I616" s="293" t="s">
        <v>2112</v>
      </c>
      <c r="J616" s="271" t="s">
        <v>2118</v>
      </c>
      <c r="K616" s="74">
        <v>104</v>
      </c>
      <c r="L616" s="74">
        <v>104</v>
      </c>
      <c r="M616" s="74">
        <v>0</v>
      </c>
      <c r="N616" s="74">
        <v>0</v>
      </c>
      <c r="O616" s="74">
        <v>0</v>
      </c>
      <c r="P616" s="74">
        <v>0</v>
      </c>
      <c r="Q616" s="265">
        <v>0</v>
      </c>
      <c r="R616" s="74">
        <v>0</v>
      </c>
      <c r="S616" s="74">
        <v>0</v>
      </c>
      <c r="T616" s="74">
        <v>4091</v>
      </c>
      <c r="U616" s="74">
        <v>0</v>
      </c>
      <c r="V616" s="279">
        <v>425464</v>
      </c>
    </row>
    <row r="617" spans="1:22">
      <c r="C617"/>
      <c r="E617"/>
      <c r="F617"/>
      <c r="G617" s="76">
        <v>180958</v>
      </c>
      <c r="H617" s="276" t="s">
        <v>1130</v>
      </c>
      <c r="I617" s="27" t="e">
        <v>#N/A</v>
      </c>
      <c r="J617" t="e">
        <v>#N/A</v>
      </c>
      <c r="K617" s="262">
        <v>0</v>
      </c>
      <c r="L617">
        <v>0</v>
      </c>
      <c r="M617">
        <v>0</v>
      </c>
      <c r="N617">
        <v>0</v>
      </c>
      <c r="O617" s="229">
        <v>0</v>
      </c>
      <c r="P617" s="229">
        <v>0</v>
      </c>
      <c r="Q617" s="229">
        <v>0</v>
      </c>
      <c r="R617">
        <v>0</v>
      </c>
      <c r="S617">
        <v>0</v>
      </c>
      <c r="T617" s="270">
        <v>0</v>
      </c>
      <c r="U617" s="270">
        <v>0</v>
      </c>
      <c r="V617" s="268">
        <v>0</v>
      </c>
    </row>
    <row r="618" spans="1:22">
      <c r="B618"/>
      <c r="C618"/>
      <c r="D618"/>
      <c r="E618"/>
      <c r="F618"/>
      <c r="G618" s="76">
        <v>165944</v>
      </c>
      <c r="H618" s="276" t="s">
        <v>1130</v>
      </c>
      <c r="I618" s="27" t="e">
        <v>#N/A</v>
      </c>
      <c r="J618" t="e">
        <v>#N/A</v>
      </c>
      <c r="K618" s="262">
        <v>0</v>
      </c>
      <c r="L618">
        <v>0</v>
      </c>
      <c r="M618">
        <v>0</v>
      </c>
      <c r="N618">
        <v>0</v>
      </c>
      <c r="O618" s="229">
        <v>0</v>
      </c>
      <c r="P618" s="229">
        <v>0</v>
      </c>
      <c r="Q618" s="229">
        <v>0</v>
      </c>
      <c r="R618">
        <v>0</v>
      </c>
      <c r="S618">
        <v>0</v>
      </c>
      <c r="T618" s="270">
        <v>0</v>
      </c>
      <c r="U618" s="270">
        <v>0</v>
      </c>
      <c r="V618" s="268">
        <v>0</v>
      </c>
    </row>
    <row r="619" spans="1:22">
      <c r="B619"/>
      <c r="C619"/>
      <c r="D619"/>
      <c r="E619"/>
      <c r="F619"/>
      <c r="G619" s="76">
        <v>167709</v>
      </c>
      <c r="H619" s="276" t="s">
        <v>1130</v>
      </c>
      <c r="I619" s="27" t="s">
        <v>2112</v>
      </c>
      <c r="J619" t="s">
        <v>2119</v>
      </c>
      <c r="K619" s="262">
        <v>3</v>
      </c>
      <c r="L619">
        <v>3</v>
      </c>
      <c r="M619">
        <v>0</v>
      </c>
      <c r="N619">
        <v>0</v>
      </c>
      <c r="O619" s="229">
        <v>0</v>
      </c>
      <c r="P619" s="229">
        <v>0</v>
      </c>
      <c r="Q619" s="229">
        <v>0</v>
      </c>
      <c r="R619">
        <v>0</v>
      </c>
      <c r="S619">
        <v>0</v>
      </c>
      <c r="T619" s="270">
        <v>13330</v>
      </c>
      <c r="U619" s="270">
        <v>0</v>
      </c>
      <c r="V619" s="268">
        <v>39990</v>
      </c>
    </row>
    <row r="620" spans="1:22">
      <c r="B620"/>
      <c r="C620"/>
      <c r="D620"/>
      <c r="E620"/>
      <c r="F620"/>
      <c r="G620" s="76">
        <v>176501</v>
      </c>
      <c r="H620" s="276" t="s">
        <v>1130</v>
      </c>
      <c r="I620" s="27" t="e">
        <v>#N/A</v>
      </c>
      <c r="J620" t="e">
        <v>#N/A</v>
      </c>
      <c r="K620" s="262">
        <v>0</v>
      </c>
      <c r="L620">
        <v>0</v>
      </c>
      <c r="M620">
        <v>0</v>
      </c>
      <c r="N620">
        <v>0</v>
      </c>
      <c r="O620" s="229">
        <v>0</v>
      </c>
      <c r="P620" s="229">
        <v>0</v>
      </c>
      <c r="Q620" s="229">
        <v>0</v>
      </c>
      <c r="R620">
        <v>0</v>
      </c>
      <c r="S620">
        <v>0</v>
      </c>
      <c r="T620" s="270">
        <v>0</v>
      </c>
      <c r="U620" s="270">
        <v>0</v>
      </c>
      <c r="V620" s="268">
        <v>0</v>
      </c>
    </row>
    <row r="621" spans="1:22">
      <c r="B621"/>
      <c r="C621"/>
      <c r="D621"/>
      <c r="E621"/>
      <c r="F621"/>
      <c r="G621" s="76">
        <v>176499</v>
      </c>
      <c r="H621" s="276" t="s">
        <v>1130</v>
      </c>
      <c r="I621" s="27" t="s">
        <v>2112</v>
      </c>
      <c r="J621" t="s">
        <v>2120</v>
      </c>
      <c r="K621" s="262">
        <v>4</v>
      </c>
      <c r="L621">
        <v>4</v>
      </c>
      <c r="M621">
        <v>0</v>
      </c>
      <c r="N621">
        <v>0</v>
      </c>
      <c r="O621" s="229">
        <v>0</v>
      </c>
      <c r="P621" s="229">
        <v>0</v>
      </c>
      <c r="Q621" s="229">
        <v>0</v>
      </c>
      <c r="R621">
        <v>0</v>
      </c>
      <c r="S621">
        <v>0</v>
      </c>
      <c r="T621" s="270">
        <v>9860</v>
      </c>
      <c r="U621" s="270">
        <v>0</v>
      </c>
      <c r="V621" s="268">
        <v>39440</v>
      </c>
    </row>
    <row r="622" spans="1:22">
      <c r="B622"/>
      <c r="C622"/>
      <c r="D622"/>
      <c r="E622"/>
      <c r="F622"/>
      <c r="G622" s="76">
        <v>176498</v>
      </c>
      <c r="H622" t="s">
        <v>1130</v>
      </c>
      <c r="I622" s="27" t="e">
        <v>#N/A</v>
      </c>
      <c r="J622" t="e">
        <v>#N/A</v>
      </c>
      <c r="K622" s="262">
        <v>0</v>
      </c>
      <c r="L622">
        <v>0</v>
      </c>
      <c r="M622">
        <v>0</v>
      </c>
      <c r="N622">
        <v>0</v>
      </c>
      <c r="O622" s="229">
        <v>0</v>
      </c>
      <c r="P622" s="229">
        <v>0</v>
      </c>
      <c r="Q622" s="229">
        <v>0</v>
      </c>
      <c r="R622">
        <v>0</v>
      </c>
      <c r="S622">
        <v>0</v>
      </c>
      <c r="T622" s="270">
        <v>0</v>
      </c>
      <c r="U622" s="270">
        <v>0</v>
      </c>
      <c r="V622" s="268">
        <v>0</v>
      </c>
    </row>
    <row r="623" spans="1:22">
      <c r="B623"/>
      <c r="C623"/>
      <c r="D623"/>
      <c r="E623"/>
      <c r="F623">
        <v>171736</v>
      </c>
      <c r="H623" t="s">
        <v>1130</v>
      </c>
      <c r="I623" s="27" t="s">
        <v>2112</v>
      </c>
      <c r="J623" t="s">
        <v>2121</v>
      </c>
      <c r="K623" s="262">
        <v>4414</v>
      </c>
      <c r="L623">
        <v>4414</v>
      </c>
      <c r="M623">
        <v>0</v>
      </c>
      <c r="N623">
        <v>0</v>
      </c>
      <c r="O623" s="229">
        <v>0</v>
      </c>
      <c r="P623" s="229">
        <v>0</v>
      </c>
      <c r="Q623" s="229">
        <v>0</v>
      </c>
      <c r="R623">
        <v>0</v>
      </c>
      <c r="S623">
        <v>0</v>
      </c>
      <c r="T623" s="270">
        <v>3063</v>
      </c>
      <c r="U623" s="270">
        <v>0</v>
      </c>
      <c r="V623" s="268">
        <v>13520082</v>
      </c>
    </row>
    <row r="624" spans="1:22">
      <c r="B624"/>
      <c r="C624"/>
      <c r="D624"/>
      <c r="E624"/>
      <c r="F624">
        <v>171735</v>
      </c>
      <c r="G624"/>
      <c r="H624" t="s">
        <v>1130</v>
      </c>
      <c r="I624" t="s">
        <v>2112</v>
      </c>
      <c r="J624" t="s">
        <v>2122</v>
      </c>
      <c r="K624">
        <v>22</v>
      </c>
      <c r="L624">
        <v>22</v>
      </c>
      <c r="M624">
        <v>0</v>
      </c>
      <c r="N624">
        <v>0</v>
      </c>
      <c r="O624">
        <v>0</v>
      </c>
      <c r="P624">
        <v>0</v>
      </c>
      <c r="Q624">
        <v>0</v>
      </c>
      <c r="R624">
        <v>0</v>
      </c>
      <c r="S624">
        <v>0</v>
      </c>
      <c r="T624" s="270">
        <v>5720</v>
      </c>
      <c r="U624" s="270">
        <v>0</v>
      </c>
      <c r="V624">
        <v>125840</v>
      </c>
    </row>
    <row r="625" spans="1:22">
      <c r="A625" s="74"/>
      <c r="B625" s="74"/>
      <c r="C625" s="74"/>
      <c r="D625" s="74"/>
      <c r="E625" s="295"/>
      <c r="F625" s="295">
        <v>171734</v>
      </c>
      <c r="G625" s="295"/>
      <c r="H625" s="74" t="s">
        <v>1130</v>
      </c>
      <c r="I625" s="293" t="s">
        <v>2112</v>
      </c>
      <c r="J625" s="271" t="s">
        <v>2123</v>
      </c>
      <c r="K625" s="74">
        <v>3657</v>
      </c>
      <c r="L625" s="74">
        <v>3657</v>
      </c>
      <c r="M625" s="74">
        <v>0</v>
      </c>
      <c r="N625" s="74">
        <v>0</v>
      </c>
      <c r="O625" s="74">
        <v>0</v>
      </c>
      <c r="P625" s="74">
        <v>0</v>
      </c>
      <c r="Q625" s="265">
        <v>0</v>
      </c>
      <c r="R625" s="74">
        <v>0</v>
      </c>
      <c r="S625" s="74">
        <v>0</v>
      </c>
      <c r="T625" s="74">
        <v>10752</v>
      </c>
      <c r="U625" s="74">
        <v>0</v>
      </c>
      <c r="V625" s="279">
        <v>39320064</v>
      </c>
    </row>
    <row r="626" spans="1:22">
      <c r="B626"/>
      <c r="C626"/>
      <c r="D626"/>
      <c r="E626"/>
      <c r="F626">
        <v>179508</v>
      </c>
      <c r="H626" s="276" t="s">
        <v>1130</v>
      </c>
      <c r="I626" s="27" t="s">
        <v>2112</v>
      </c>
      <c r="J626" t="s">
        <v>2124</v>
      </c>
      <c r="K626" s="262">
        <v>7774</v>
      </c>
      <c r="L626">
        <v>7774</v>
      </c>
      <c r="M626">
        <v>0</v>
      </c>
      <c r="N626">
        <v>0</v>
      </c>
      <c r="O626" s="229">
        <v>0</v>
      </c>
      <c r="P626" s="229">
        <v>0</v>
      </c>
      <c r="Q626" s="229">
        <v>0</v>
      </c>
      <c r="R626">
        <v>0</v>
      </c>
      <c r="S626">
        <v>0</v>
      </c>
      <c r="T626" s="270">
        <v>3515</v>
      </c>
      <c r="U626" s="270">
        <v>0</v>
      </c>
      <c r="V626" s="268">
        <v>27325610</v>
      </c>
    </row>
    <row r="627" spans="1:22">
      <c r="B627"/>
      <c r="C627"/>
      <c r="D627"/>
      <c r="E627"/>
      <c r="F627">
        <v>179506</v>
      </c>
      <c r="H627" s="276" t="s">
        <v>1130</v>
      </c>
      <c r="I627" s="27" t="s">
        <v>2112</v>
      </c>
      <c r="J627" t="s">
        <v>2125</v>
      </c>
      <c r="K627" s="262">
        <v>14741</v>
      </c>
      <c r="L627">
        <v>14741</v>
      </c>
      <c r="M627">
        <v>0</v>
      </c>
      <c r="N627">
        <v>0</v>
      </c>
      <c r="O627" s="229">
        <v>0</v>
      </c>
      <c r="P627" s="229">
        <v>0</v>
      </c>
      <c r="Q627" s="229">
        <v>0</v>
      </c>
      <c r="R627">
        <v>0</v>
      </c>
      <c r="S627">
        <v>0</v>
      </c>
      <c r="T627" s="270">
        <v>6170</v>
      </c>
      <c r="U627" s="270">
        <v>0</v>
      </c>
      <c r="V627" s="268">
        <v>90951970</v>
      </c>
    </row>
    <row r="628" spans="1:22">
      <c r="A628" s="73"/>
      <c r="C628" s="77"/>
      <c r="E628"/>
      <c r="F628">
        <v>179505</v>
      </c>
      <c r="H628" s="276" t="s">
        <v>1130</v>
      </c>
      <c r="I628" s="27" t="s">
        <v>2112</v>
      </c>
      <c r="J628" t="s">
        <v>2126</v>
      </c>
      <c r="K628" s="262">
        <v>3738</v>
      </c>
      <c r="L628">
        <v>3738</v>
      </c>
      <c r="M628">
        <v>0</v>
      </c>
      <c r="N628">
        <v>0</v>
      </c>
      <c r="O628" s="229">
        <v>0</v>
      </c>
      <c r="P628" s="229">
        <v>0</v>
      </c>
      <c r="Q628" s="229">
        <v>0</v>
      </c>
      <c r="R628">
        <v>0</v>
      </c>
      <c r="S628">
        <v>0</v>
      </c>
      <c r="T628" s="270">
        <v>11747</v>
      </c>
      <c r="U628" s="270">
        <v>0</v>
      </c>
      <c r="V628" s="268">
        <v>43910286</v>
      </c>
    </row>
    <row r="629" spans="1:22">
      <c r="C629" s="77"/>
      <c r="E629"/>
      <c r="F629"/>
      <c r="G629" s="76">
        <v>179879</v>
      </c>
      <c r="H629" s="276" t="s">
        <v>1130</v>
      </c>
      <c r="I629" s="27" t="s">
        <v>2112</v>
      </c>
      <c r="J629" t="s">
        <v>2127</v>
      </c>
      <c r="K629" s="262">
        <v>1800</v>
      </c>
      <c r="L629">
        <v>1800</v>
      </c>
      <c r="M629">
        <v>0</v>
      </c>
      <c r="N629">
        <v>0</v>
      </c>
      <c r="O629" s="229">
        <v>0</v>
      </c>
      <c r="P629" s="229">
        <v>0</v>
      </c>
      <c r="Q629" s="229">
        <v>0</v>
      </c>
      <c r="R629">
        <v>0</v>
      </c>
      <c r="S629">
        <v>0</v>
      </c>
      <c r="T629" s="270">
        <v>2721</v>
      </c>
      <c r="U629" s="270">
        <v>0</v>
      </c>
      <c r="V629" s="268">
        <v>4897800</v>
      </c>
    </row>
    <row r="630" spans="1:22">
      <c r="A630" s="73"/>
      <c r="C630" s="77"/>
      <c r="E630"/>
      <c r="F630"/>
      <c r="G630" s="76">
        <v>174722</v>
      </c>
      <c r="H630" s="276"/>
      <c r="I630" s="27" t="s">
        <v>2112</v>
      </c>
      <c r="J630" t="s">
        <v>2128</v>
      </c>
      <c r="K630" s="262">
        <v>333</v>
      </c>
      <c r="L630">
        <v>333</v>
      </c>
      <c r="M630">
        <v>0</v>
      </c>
      <c r="N630">
        <v>0</v>
      </c>
      <c r="O630" s="229">
        <v>0</v>
      </c>
      <c r="P630" s="229">
        <v>0</v>
      </c>
      <c r="Q630" s="229">
        <v>0</v>
      </c>
      <c r="R630">
        <v>0</v>
      </c>
      <c r="S630">
        <v>0</v>
      </c>
      <c r="T630" s="270">
        <v>11109</v>
      </c>
      <c r="U630" s="270">
        <v>0</v>
      </c>
      <c r="V630" s="268">
        <v>3699297</v>
      </c>
    </row>
    <row r="631" spans="1:22">
      <c r="A631" s="73"/>
      <c r="C631" s="77"/>
      <c r="E631"/>
      <c r="F631"/>
      <c r="G631" s="76">
        <v>187657</v>
      </c>
      <c r="H631" s="276"/>
      <c r="I631" s="27" t="e">
        <v>#N/A</v>
      </c>
      <c r="J631" t="e">
        <v>#N/A</v>
      </c>
      <c r="K631" s="262">
        <v>0</v>
      </c>
      <c r="L631">
        <v>0</v>
      </c>
      <c r="M631">
        <v>0</v>
      </c>
      <c r="N631">
        <v>0</v>
      </c>
      <c r="O631" s="229">
        <v>0</v>
      </c>
      <c r="P631" s="229">
        <v>0</v>
      </c>
      <c r="Q631" s="229">
        <v>0</v>
      </c>
      <c r="R631">
        <v>0</v>
      </c>
      <c r="S631">
        <v>0</v>
      </c>
      <c r="T631" s="270">
        <v>0</v>
      </c>
      <c r="U631" s="270">
        <v>0</v>
      </c>
      <c r="V631" s="268">
        <v>0</v>
      </c>
    </row>
    <row r="632" spans="1:22">
      <c r="A632" s="73"/>
      <c r="B632"/>
      <c r="C632" s="77"/>
      <c r="E632"/>
      <c r="F632"/>
      <c r="G632" s="76">
        <v>186370</v>
      </c>
      <c r="H632" s="276" t="s">
        <v>1130</v>
      </c>
      <c r="I632" s="27" t="e">
        <v>#N/A</v>
      </c>
      <c r="J632" t="e">
        <v>#N/A</v>
      </c>
      <c r="K632" s="262">
        <v>0</v>
      </c>
      <c r="L632">
        <v>0</v>
      </c>
      <c r="M632">
        <v>0</v>
      </c>
      <c r="N632">
        <v>0</v>
      </c>
      <c r="O632" s="229">
        <v>0</v>
      </c>
      <c r="P632" s="229">
        <v>0</v>
      </c>
      <c r="Q632" s="229">
        <v>0</v>
      </c>
      <c r="R632">
        <v>0</v>
      </c>
      <c r="S632">
        <v>0</v>
      </c>
      <c r="T632" s="270">
        <v>0</v>
      </c>
      <c r="U632" s="270">
        <v>0</v>
      </c>
      <c r="V632" s="268">
        <v>0</v>
      </c>
    </row>
    <row r="633" spans="1:22">
      <c r="A633" s="73"/>
      <c r="B633"/>
      <c r="C633" s="77"/>
      <c r="E633"/>
      <c r="F633"/>
      <c r="G633" s="76">
        <v>191983</v>
      </c>
      <c r="H633" s="276" t="s">
        <v>1130</v>
      </c>
      <c r="I633" s="27" t="s">
        <v>2112</v>
      </c>
      <c r="J633" t="s">
        <v>2129</v>
      </c>
      <c r="K633" s="262">
        <v>381</v>
      </c>
      <c r="L633">
        <v>381</v>
      </c>
      <c r="M633">
        <v>0</v>
      </c>
      <c r="N633">
        <v>0</v>
      </c>
      <c r="O633" s="229">
        <v>0</v>
      </c>
      <c r="P633" s="229">
        <v>0</v>
      </c>
      <c r="Q633" s="229">
        <v>0</v>
      </c>
      <c r="R633">
        <v>0</v>
      </c>
      <c r="S633">
        <v>0</v>
      </c>
      <c r="T633" s="270">
        <v>13795</v>
      </c>
      <c r="U633" s="270">
        <v>0</v>
      </c>
      <c r="V633" s="268">
        <v>5255895</v>
      </c>
    </row>
    <row r="634" spans="1:22">
      <c r="A634" s="73"/>
      <c r="B634"/>
      <c r="C634" s="77"/>
      <c r="E634"/>
      <c r="F634"/>
      <c r="G634" s="76">
        <v>200825</v>
      </c>
      <c r="H634" s="276" t="s">
        <v>1130</v>
      </c>
      <c r="I634" s="27" t="s">
        <v>2112</v>
      </c>
      <c r="J634" t="s">
        <v>2130</v>
      </c>
      <c r="K634" s="262">
        <v>5000</v>
      </c>
      <c r="L634">
        <v>5000</v>
      </c>
      <c r="M634">
        <v>0</v>
      </c>
      <c r="N634">
        <v>0</v>
      </c>
      <c r="O634" s="229">
        <v>0</v>
      </c>
      <c r="P634" s="229">
        <v>0</v>
      </c>
      <c r="Q634" s="229">
        <v>0</v>
      </c>
      <c r="R634">
        <v>0</v>
      </c>
      <c r="S634">
        <v>0</v>
      </c>
      <c r="T634" s="270">
        <v>4987</v>
      </c>
      <c r="U634" s="270">
        <v>0</v>
      </c>
      <c r="V634" s="268">
        <v>24935000</v>
      </c>
    </row>
    <row r="635" spans="1:22">
      <c r="A635" s="73"/>
      <c r="C635" s="77"/>
      <c r="E635"/>
      <c r="F635"/>
      <c r="G635" s="76">
        <v>200824</v>
      </c>
      <c r="H635" s="276" t="s">
        <v>1130</v>
      </c>
      <c r="I635" s="27" t="s">
        <v>2112</v>
      </c>
      <c r="J635" t="s">
        <v>2131</v>
      </c>
      <c r="K635" s="262">
        <v>388</v>
      </c>
      <c r="L635">
        <v>388</v>
      </c>
      <c r="M635">
        <v>0</v>
      </c>
      <c r="N635">
        <v>0</v>
      </c>
      <c r="O635" s="229">
        <v>0</v>
      </c>
      <c r="P635" s="229">
        <v>0</v>
      </c>
      <c r="Q635" s="229">
        <v>0</v>
      </c>
      <c r="R635">
        <v>0</v>
      </c>
      <c r="S635">
        <v>0</v>
      </c>
      <c r="T635" s="270">
        <v>9914</v>
      </c>
      <c r="U635" s="270">
        <v>0</v>
      </c>
      <c r="V635" s="268">
        <v>3846632</v>
      </c>
    </row>
    <row r="636" spans="1:22">
      <c r="A636" s="73"/>
      <c r="C636" s="77"/>
      <c r="E636"/>
      <c r="F636"/>
      <c r="H636" s="276"/>
      <c r="O636" s="229"/>
      <c r="P636" s="229"/>
      <c r="Q636" s="229"/>
      <c r="T636" s="270"/>
      <c r="U636" s="270"/>
      <c r="V636" s="268"/>
    </row>
    <row r="637" spans="1:22">
      <c r="A637" s="73" t="s">
        <v>2132</v>
      </c>
      <c r="C637" s="77"/>
      <c r="E637"/>
      <c r="F637"/>
      <c r="H637" s="276"/>
      <c r="K637" s="262">
        <v>13503</v>
      </c>
      <c r="L637">
        <v>13503</v>
      </c>
      <c r="M637">
        <v>0</v>
      </c>
      <c r="N637">
        <v>0</v>
      </c>
      <c r="O637" s="229">
        <v>0</v>
      </c>
      <c r="P637" s="229">
        <v>0</v>
      </c>
      <c r="Q637" s="229">
        <v>0</v>
      </c>
      <c r="R637">
        <v>0</v>
      </c>
      <c r="S637">
        <v>25194</v>
      </c>
      <c r="T637" s="270"/>
      <c r="U637" s="270"/>
      <c r="V637" s="268">
        <v>61499112</v>
      </c>
    </row>
    <row r="638" spans="1:22">
      <c r="A638" s="73"/>
      <c r="C638" s="77"/>
      <c r="E638"/>
      <c r="F638">
        <v>171248</v>
      </c>
      <c r="H638" s="276" t="s">
        <v>1130</v>
      </c>
      <c r="I638" s="27" t="s">
        <v>2112</v>
      </c>
      <c r="J638" t="s">
        <v>2133</v>
      </c>
      <c r="K638" s="262">
        <v>2762</v>
      </c>
      <c r="L638">
        <v>2762</v>
      </c>
      <c r="M638">
        <v>0</v>
      </c>
      <c r="N638">
        <v>0</v>
      </c>
      <c r="O638" s="229">
        <v>0</v>
      </c>
      <c r="P638" s="229">
        <v>0</v>
      </c>
      <c r="Q638" s="229">
        <v>0</v>
      </c>
      <c r="R638">
        <v>0</v>
      </c>
      <c r="S638">
        <v>0</v>
      </c>
      <c r="T638" s="270">
        <v>1760</v>
      </c>
      <c r="U638" s="270">
        <v>0</v>
      </c>
      <c r="V638" s="268">
        <v>4861120</v>
      </c>
    </row>
    <row r="639" spans="1:22">
      <c r="A639" s="73"/>
      <c r="C639" s="77"/>
      <c r="E639"/>
      <c r="F639">
        <v>171246</v>
      </c>
      <c r="H639" s="276" t="s">
        <v>1130</v>
      </c>
      <c r="I639" s="27" t="s">
        <v>2112</v>
      </c>
      <c r="J639" t="s">
        <v>2134</v>
      </c>
      <c r="K639" s="262">
        <v>1077</v>
      </c>
      <c r="L639">
        <v>1077</v>
      </c>
      <c r="M639">
        <v>0</v>
      </c>
      <c r="N639">
        <v>0</v>
      </c>
      <c r="O639" s="229">
        <v>0</v>
      </c>
      <c r="P639" s="229">
        <v>0</v>
      </c>
      <c r="Q639" s="229">
        <v>0</v>
      </c>
      <c r="R639">
        <v>0</v>
      </c>
      <c r="S639">
        <v>0</v>
      </c>
      <c r="T639" s="270">
        <v>4135</v>
      </c>
      <c r="U639" s="270">
        <v>0</v>
      </c>
      <c r="V639" s="268">
        <v>4453395</v>
      </c>
    </row>
    <row r="640" spans="1:22">
      <c r="A640" s="73"/>
      <c r="E640"/>
      <c r="F640">
        <v>171247</v>
      </c>
      <c r="G640" s="288"/>
      <c r="H640" s="276" t="s">
        <v>1130</v>
      </c>
      <c r="I640" s="27" t="s">
        <v>2112</v>
      </c>
      <c r="J640" t="s">
        <v>2135</v>
      </c>
      <c r="K640" s="262">
        <v>126</v>
      </c>
      <c r="L640">
        <v>126</v>
      </c>
      <c r="M640">
        <v>0</v>
      </c>
      <c r="N640">
        <v>0</v>
      </c>
      <c r="O640" s="229">
        <v>0</v>
      </c>
      <c r="P640" s="229">
        <v>0</v>
      </c>
      <c r="Q640" s="229">
        <v>0</v>
      </c>
      <c r="R640">
        <v>0</v>
      </c>
      <c r="S640">
        <v>0</v>
      </c>
      <c r="T640" s="270">
        <v>8886</v>
      </c>
      <c r="U640" s="270">
        <v>0</v>
      </c>
      <c r="V640" s="268">
        <v>1119636</v>
      </c>
    </row>
    <row r="641" spans="1:22">
      <c r="A641" s="73"/>
      <c r="C641" s="77"/>
      <c r="E641"/>
      <c r="F641">
        <v>179509</v>
      </c>
      <c r="H641" s="276" t="s">
        <v>1130</v>
      </c>
      <c r="I641" s="27" t="s">
        <v>2112</v>
      </c>
      <c r="J641" t="s">
        <v>2136</v>
      </c>
      <c r="K641" s="262">
        <v>67</v>
      </c>
      <c r="L641">
        <v>67</v>
      </c>
      <c r="M641">
        <v>0</v>
      </c>
      <c r="N641">
        <v>0</v>
      </c>
      <c r="O641" s="229">
        <v>0</v>
      </c>
      <c r="P641" s="229">
        <v>0</v>
      </c>
      <c r="Q641" s="229">
        <v>0</v>
      </c>
      <c r="R641">
        <v>0</v>
      </c>
      <c r="S641">
        <v>0</v>
      </c>
      <c r="T641" s="270">
        <v>11704</v>
      </c>
      <c r="U641" s="270">
        <v>0</v>
      </c>
      <c r="V641" s="268">
        <v>784168</v>
      </c>
    </row>
    <row r="642" spans="1:22">
      <c r="A642" s="73"/>
      <c r="C642" s="77"/>
      <c r="E642"/>
      <c r="F642"/>
      <c r="G642" s="76">
        <v>168610</v>
      </c>
      <c r="H642" s="276" t="s">
        <v>1130</v>
      </c>
      <c r="I642" s="27" t="s">
        <v>2112</v>
      </c>
      <c r="J642" t="s">
        <v>2137</v>
      </c>
      <c r="K642" s="262">
        <v>2</v>
      </c>
      <c r="L642">
        <v>2</v>
      </c>
      <c r="M642">
        <v>0</v>
      </c>
      <c r="N642">
        <v>0</v>
      </c>
      <c r="O642" s="229">
        <v>0</v>
      </c>
      <c r="P642" s="229">
        <v>0</v>
      </c>
      <c r="Q642" s="229">
        <v>0</v>
      </c>
      <c r="R642">
        <v>0</v>
      </c>
      <c r="S642">
        <v>0</v>
      </c>
      <c r="T642" s="270">
        <v>3210</v>
      </c>
      <c r="U642" s="270">
        <v>0</v>
      </c>
      <c r="V642" s="268">
        <v>6420</v>
      </c>
    </row>
    <row r="643" spans="1:22">
      <c r="A643" s="73"/>
      <c r="E643"/>
      <c r="F643"/>
      <c r="G643" s="288">
        <v>191573</v>
      </c>
      <c r="H643" s="276" t="s">
        <v>1130</v>
      </c>
      <c r="I643" s="27" t="s">
        <v>2112</v>
      </c>
      <c r="J643" t="s">
        <v>2138</v>
      </c>
      <c r="K643" s="262">
        <v>3184</v>
      </c>
      <c r="L643">
        <v>3184</v>
      </c>
      <c r="M643">
        <v>0</v>
      </c>
      <c r="N643">
        <v>0</v>
      </c>
      <c r="O643" s="229">
        <v>0</v>
      </c>
      <c r="P643" s="229">
        <v>0</v>
      </c>
      <c r="Q643" s="229">
        <v>0</v>
      </c>
      <c r="R643">
        <v>0</v>
      </c>
      <c r="S643">
        <v>0</v>
      </c>
      <c r="T643" s="270">
        <v>5660</v>
      </c>
      <c r="U643" s="270">
        <v>0</v>
      </c>
      <c r="V643" s="268">
        <v>18021440</v>
      </c>
    </row>
    <row r="644" spans="1:22">
      <c r="A644" s="73"/>
      <c r="E644"/>
      <c r="F644"/>
      <c r="G644" s="288">
        <v>193913</v>
      </c>
      <c r="H644" s="276" t="s">
        <v>1130</v>
      </c>
      <c r="I644" s="27" t="s">
        <v>2112</v>
      </c>
      <c r="J644" t="s">
        <v>2139</v>
      </c>
      <c r="K644" s="262">
        <v>298</v>
      </c>
      <c r="L644">
        <v>298</v>
      </c>
      <c r="M644">
        <v>0</v>
      </c>
      <c r="N644">
        <v>0</v>
      </c>
      <c r="O644" s="229">
        <v>0</v>
      </c>
      <c r="P644" s="229">
        <v>0</v>
      </c>
      <c r="Q644" s="229">
        <v>0</v>
      </c>
      <c r="R644">
        <v>0</v>
      </c>
      <c r="S644">
        <v>0</v>
      </c>
      <c r="T644" s="270">
        <v>9842</v>
      </c>
      <c r="U644" s="270">
        <v>0</v>
      </c>
      <c r="V644" s="268">
        <v>2932916</v>
      </c>
    </row>
    <row r="645" spans="1:22">
      <c r="A645" s="73"/>
      <c r="C645" s="77"/>
      <c r="E645"/>
      <c r="F645">
        <v>173648</v>
      </c>
      <c r="H645" s="276" t="s">
        <v>1130</v>
      </c>
      <c r="I645" s="27" t="s">
        <v>2112</v>
      </c>
      <c r="J645" t="s">
        <v>2140</v>
      </c>
      <c r="K645" s="262">
        <v>845</v>
      </c>
      <c r="L645">
        <v>845</v>
      </c>
      <c r="M645">
        <v>0</v>
      </c>
      <c r="N645">
        <v>0</v>
      </c>
      <c r="O645" s="229">
        <v>0</v>
      </c>
      <c r="P645" s="229">
        <v>0</v>
      </c>
      <c r="Q645" s="229">
        <v>0</v>
      </c>
      <c r="R645">
        <v>0</v>
      </c>
      <c r="S645">
        <v>0</v>
      </c>
      <c r="T645" s="270">
        <v>3479</v>
      </c>
      <c r="U645" s="270">
        <v>0</v>
      </c>
      <c r="V645" s="268">
        <v>2939755</v>
      </c>
    </row>
    <row r="646" spans="1:22">
      <c r="A646" s="73"/>
      <c r="C646" s="77"/>
      <c r="E646"/>
      <c r="F646">
        <v>173649</v>
      </c>
      <c r="H646" s="276" t="s">
        <v>1130</v>
      </c>
      <c r="I646" s="27" t="s">
        <v>2112</v>
      </c>
      <c r="J646" t="s">
        <v>2141</v>
      </c>
      <c r="K646" s="262">
        <v>2</v>
      </c>
      <c r="L646">
        <v>2</v>
      </c>
      <c r="M646">
        <v>0</v>
      </c>
      <c r="N646">
        <v>0</v>
      </c>
      <c r="O646" s="229">
        <v>0</v>
      </c>
      <c r="P646" s="229">
        <v>0</v>
      </c>
      <c r="Q646" s="229">
        <v>0</v>
      </c>
      <c r="R646">
        <v>0</v>
      </c>
      <c r="S646">
        <v>0</v>
      </c>
      <c r="T646" s="270">
        <v>5830</v>
      </c>
      <c r="U646" s="270">
        <v>0</v>
      </c>
      <c r="V646" s="268">
        <v>11660</v>
      </c>
    </row>
    <row r="647" spans="1:22">
      <c r="A647" s="73"/>
      <c r="E647"/>
      <c r="F647">
        <v>173652</v>
      </c>
      <c r="G647" s="288"/>
      <c r="H647" s="276" t="s">
        <v>1130</v>
      </c>
      <c r="I647" s="27" t="e">
        <v>#N/A</v>
      </c>
      <c r="J647" t="e">
        <v>#N/A</v>
      </c>
      <c r="K647" s="262">
        <v>0</v>
      </c>
      <c r="L647">
        <v>0</v>
      </c>
      <c r="M647">
        <v>0</v>
      </c>
      <c r="N647">
        <v>0</v>
      </c>
      <c r="O647" s="229">
        <v>0</v>
      </c>
      <c r="P647" s="229">
        <v>0</v>
      </c>
      <c r="Q647" s="229">
        <v>0</v>
      </c>
      <c r="R647">
        <v>0</v>
      </c>
      <c r="S647">
        <v>0</v>
      </c>
      <c r="T647" s="270">
        <v>0</v>
      </c>
      <c r="U647" s="270">
        <v>0</v>
      </c>
      <c r="V647" s="268">
        <v>0</v>
      </c>
    </row>
    <row r="648" spans="1:22">
      <c r="A648" s="73"/>
      <c r="C648" s="77"/>
      <c r="E648"/>
      <c r="F648">
        <v>200827</v>
      </c>
      <c r="H648" s="276" t="s">
        <v>1130</v>
      </c>
      <c r="I648" s="27" t="s">
        <v>2112</v>
      </c>
      <c r="J648" t="s">
        <v>2142</v>
      </c>
      <c r="K648" s="262">
        <v>352</v>
      </c>
      <c r="L648">
        <v>352</v>
      </c>
      <c r="M648">
        <v>0</v>
      </c>
      <c r="N648">
        <v>0</v>
      </c>
      <c r="O648" s="229">
        <v>0</v>
      </c>
      <c r="P648" s="229">
        <v>0</v>
      </c>
      <c r="Q648" s="229">
        <v>0</v>
      </c>
      <c r="R648">
        <v>0</v>
      </c>
      <c r="S648">
        <v>0</v>
      </c>
      <c r="T648" s="270">
        <v>9543</v>
      </c>
      <c r="U648" s="270">
        <v>0</v>
      </c>
      <c r="V648" s="268">
        <v>3359136</v>
      </c>
    </row>
    <row r="649" spans="1:22">
      <c r="A649" s="73"/>
      <c r="C649" s="77"/>
      <c r="E649"/>
      <c r="F649">
        <v>203685</v>
      </c>
      <c r="H649" s="276" t="s">
        <v>1130</v>
      </c>
      <c r="I649" s="27" t="s">
        <v>2112</v>
      </c>
      <c r="J649" t="s">
        <v>2143</v>
      </c>
      <c r="K649" s="262">
        <v>78</v>
      </c>
      <c r="L649">
        <v>78</v>
      </c>
      <c r="M649">
        <v>0</v>
      </c>
      <c r="N649">
        <v>0</v>
      </c>
      <c r="O649" s="229">
        <v>0</v>
      </c>
      <c r="P649" s="229">
        <v>0</v>
      </c>
      <c r="Q649" s="229">
        <v>0</v>
      </c>
      <c r="R649">
        <v>0</v>
      </c>
      <c r="S649">
        <v>0</v>
      </c>
      <c r="T649" s="270">
        <v>15242</v>
      </c>
      <c r="U649" s="270">
        <v>0</v>
      </c>
      <c r="V649" s="268">
        <v>1188876</v>
      </c>
    </row>
    <row r="650" spans="1:22">
      <c r="A650" s="73"/>
      <c r="B650"/>
      <c r="C650" s="77"/>
      <c r="D650"/>
      <c r="E650"/>
      <c r="F650">
        <v>191986</v>
      </c>
      <c r="H650" s="276"/>
      <c r="I650" s="27" t="s">
        <v>2112</v>
      </c>
      <c r="J650" t="s">
        <v>2144</v>
      </c>
      <c r="K650" s="262">
        <v>3210</v>
      </c>
      <c r="L650">
        <v>3210</v>
      </c>
      <c r="M650">
        <v>0</v>
      </c>
      <c r="N650">
        <v>0</v>
      </c>
      <c r="O650" s="229">
        <v>0</v>
      </c>
      <c r="P650" s="229">
        <v>0</v>
      </c>
      <c r="Q650" s="229">
        <v>0</v>
      </c>
      <c r="R650">
        <v>0</v>
      </c>
      <c r="S650">
        <v>0</v>
      </c>
      <c r="T650" s="270">
        <v>3329</v>
      </c>
      <c r="U650" s="270">
        <v>0</v>
      </c>
      <c r="V650" s="268">
        <v>10686090</v>
      </c>
    </row>
    <row r="651" spans="1:22">
      <c r="A651" s="73"/>
      <c r="C651" s="77"/>
      <c r="E651"/>
      <c r="F651">
        <v>191984</v>
      </c>
      <c r="H651" s="276"/>
      <c r="I651" s="27" t="s">
        <v>2112</v>
      </c>
      <c r="J651" t="s">
        <v>2145</v>
      </c>
      <c r="K651" s="262">
        <v>1500</v>
      </c>
      <c r="L651">
        <v>1500</v>
      </c>
      <c r="M651">
        <v>0</v>
      </c>
      <c r="N651">
        <v>0</v>
      </c>
      <c r="O651" s="229">
        <v>0</v>
      </c>
      <c r="P651" s="229">
        <v>0</v>
      </c>
      <c r="Q651" s="229">
        <v>0</v>
      </c>
      <c r="R651">
        <v>0</v>
      </c>
      <c r="S651">
        <v>0</v>
      </c>
      <c r="T651" s="270">
        <v>7423</v>
      </c>
      <c r="U651" s="270">
        <v>0</v>
      </c>
      <c r="V651" s="268">
        <v>11134500</v>
      </c>
    </row>
    <row r="652" spans="1:22">
      <c r="A652" s="73"/>
      <c r="C652" s="77"/>
      <c r="E652"/>
      <c r="F652"/>
      <c r="H652" s="276"/>
      <c r="O652" s="229"/>
      <c r="P652" s="229"/>
      <c r="Q652" s="229"/>
      <c r="T652" s="270"/>
      <c r="U652" s="270"/>
      <c r="V652" s="268"/>
    </row>
    <row r="653" spans="1:22">
      <c r="A653" s="73" t="s">
        <v>2146</v>
      </c>
      <c r="C653" s="77"/>
      <c r="E653"/>
      <c r="F653"/>
      <c r="H653" s="276"/>
      <c r="K653" s="262">
        <v>12695</v>
      </c>
      <c r="L653">
        <v>12492</v>
      </c>
      <c r="M653">
        <v>203</v>
      </c>
      <c r="N653">
        <v>0</v>
      </c>
      <c r="O653" s="229">
        <v>0</v>
      </c>
      <c r="P653" s="229">
        <v>0</v>
      </c>
      <c r="Q653" s="229">
        <v>0</v>
      </c>
      <c r="R653">
        <v>0</v>
      </c>
      <c r="S653">
        <v>12597</v>
      </c>
      <c r="T653" s="270"/>
      <c r="U653" s="270"/>
      <c r="V653" s="268">
        <v>34915981</v>
      </c>
    </row>
    <row r="654" spans="1:22">
      <c r="A654" s="73"/>
      <c r="B654" s="73" t="s">
        <v>2147</v>
      </c>
      <c r="C654" s="77"/>
      <c r="D654" s="77" t="s">
        <v>2148</v>
      </c>
      <c r="E654"/>
      <c r="F654"/>
      <c r="G654" s="76">
        <v>172763</v>
      </c>
      <c r="H654" s="276" t="s">
        <v>1130</v>
      </c>
      <c r="I654" s="27" t="e">
        <v>#N/A</v>
      </c>
      <c r="J654" t="e">
        <v>#N/A</v>
      </c>
      <c r="K654" s="262">
        <v>0</v>
      </c>
      <c r="L654">
        <v>0</v>
      </c>
      <c r="M654">
        <v>0</v>
      </c>
      <c r="N654">
        <v>0</v>
      </c>
      <c r="O654" s="229">
        <v>0</v>
      </c>
      <c r="P654" s="229">
        <v>0</v>
      </c>
      <c r="Q654" s="229">
        <v>0</v>
      </c>
      <c r="R654">
        <v>0</v>
      </c>
      <c r="S654">
        <v>0</v>
      </c>
      <c r="T654" s="270">
        <v>0</v>
      </c>
      <c r="U654" s="270">
        <v>0</v>
      </c>
      <c r="V654" s="268">
        <v>0</v>
      </c>
    </row>
    <row r="655" spans="1:22">
      <c r="A655" s="73"/>
      <c r="B655" s="73" t="s">
        <v>2149</v>
      </c>
      <c r="C655" s="77"/>
      <c r="D655" s="77" t="s">
        <v>2148</v>
      </c>
      <c r="E655"/>
      <c r="F655"/>
      <c r="G655" s="76">
        <v>172764</v>
      </c>
      <c r="H655" s="276" t="s">
        <v>1130</v>
      </c>
      <c r="I655" s="27" t="s">
        <v>2150</v>
      </c>
      <c r="J655" t="s">
        <v>2151</v>
      </c>
      <c r="K655" s="262">
        <v>2823</v>
      </c>
      <c r="L655">
        <v>2823</v>
      </c>
      <c r="M655">
        <v>0</v>
      </c>
      <c r="N655">
        <v>0</v>
      </c>
      <c r="O655" s="229">
        <v>0</v>
      </c>
      <c r="P655" s="229">
        <v>0</v>
      </c>
      <c r="Q655" s="229">
        <v>0</v>
      </c>
      <c r="R655">
        <v>0</v>
      </c>
      <c r="S655">
        <v>0</v>
      </c>
      <c r="T655" s="270">
        <v>2454</v>
      </c>
      <c r="U655" s="270">
        <v>0</v>
      </c>
      <c r="V655" s="268">
        <v>6927642</v>
      </c>
    </row>
    <row r="656" spans="1:22">
      <c r="A656" s="73"/>
      <c r="B656" s="73" t="s">
        <v>2149</v>
      </c>
      <c r="C656" s="77"/>
      <c r="E656"/>
      <c r="F656"/>
      <c r="G656" s="76">
        <v>184332</v>
      </c>
      <c r="H656" s="276" t="s">
        <v>1130</v>
      </c>
      <c r="I656" s="27" t="s">
        <v>2150</v>
      </c>
      <c r="J656" t="s">
        <v>2152</v>
      </c>
      <c r="K656" s="262">
        <v>7824</v>
      </c>
      <c r="L656">
        <v>7824</v>
      </c>
      <c r="M656">
        <v>0</v>
      </c>
      <c r="N656">
        <v>0</v>
      </c>
      <c r="O656" s="229">
        <v>0</v>
      </c>
      <c r="P656" s="229">
        <v>0</v>
      </c>
      <c r="Q656" s="229">
        <v>0</v>
      </c>
      <c r="R656">
        <v>0</v>
      </c>
      <c r="S656">
        <v>0</v>
      </c>
      <c r="T656" s="270">
        <v>2192</v>
      </c>
      <c r="U656" s="270">
        <v>0</v>
      </c>
      <c r="V656" s="268">
        <v>17150208</v>
      </c>
    </row>
    <row r="657" spans="1:22">
      <c r="A657" s="73"/>
      <c r="B657" s="73" t="s">
        <v>2149</v>
      </c>
      <c r="E657"/>
      <c r="F657"/>
      <c r="G657" s="76">
        <v>186958</v>
      </c>
      <c r="H657" s="276" t="s">
        <v>1130</v>
      </c>
      <c r="I657" s="27" t="s">
        <v>2150</v>
      </c>
      <c r="J657" t="s">
        <v>2153</v>
      </c>
      <c r="K657" s="262">
        <v>991</v>
      </c>
      <c r="L657">
        <v>991</v>
      </c>
      <c r="M657">
        <v>0</v>
      </c>
      <c r="N657">
        <v>0</v>
      </c>
      <c r="O657" s="229">
        <v>0</v>
      </c>
      <c r="P657" s="229">
        <v>0</v>
      </c>
      <c r="Q657" s="229">
        <v>0</v>
      </c>
      <c r="R657">
        <v>0</v>
      </c>
      <c r="S657">
        <v>0</v>
      </c>
      <c r="T657" s="270">
        <v>3032</v>
      </c>
      <c r="U657" s="270">
        <v>0</v>
      </c>
      <c r="V657" s="268">
        <v>3004712</v>
      </c>
    </row>
    <row r="658" spans="1:22">
      <c r="A658" s="73"/>
      <c r="B658" s="73" t="s">
        <v>2154</v>
      </c>
      <c r="D658" s="77" t="s">
        <v>2155</v>
      </c>
      <c r="E658"/>
      <c r="F658"/>
      <c r="G658" s="76">
        <v>165216</v>
      </c>
      <c r="H658" s="276" t="s">
        <v>1130</v>
      </c>
      <c r="I658" s="27" t="s">
        <v>2150</v>
      </c>
      <c r="J658" t="s">
        <v>2156</v>
      </c>
      <c r="K658" s="262">
        <v>6</v>
      </c>
      <c r="L658">
        <v>6</v>
      </c>
      <c r="M658">
        <v>0</v>
      </c>
      <c r="N658">
        <v>0</v>
      </c>
      <c r="O658" s="229">
        <v>0</v>
      </c>
      <c r="P658" s="229">
        <v>0</v>
      </c>
      <c r="Q658" s="229">
        <v>0</v>
      </c>
      <c r="R658">
        <v>0</v>
      </c>
      <c r="S658">
        <v>0</v>
      </c>
      <c r="T658" s="270">
        <v>5116</v>
      </c>
      <c r="U658" s="270">
        <v>0</v>
      </c>
      <c r="V658" s="268">
        <v>30696</v>
      </c>
    </row>
    <row r="659" spans="1:22">
      <c r="A659" s="73"/>
      <c r="B659" s="73" t="s">
        <v>2154</v>
      </c>
      <c r="C659" s="77"/>
      <c r="D659" s="77" t="s">
        <v>2155</v>
      </c>
      <c r="E659"/>
      <c r="F659"/>
      <c r="G659" s="76">
        <v>214076</v>
      </c>
      <c r="H659" s="276" t="s">
        <v>1154</v>
      </c>
      <c r="I659" s="27" t="s">
        <v>2150</v>
      </c>
      <c r="J659" t="s">
        <v>2157</v>
      </c>
      <c r="K659" s="262">
        <v>225</v>
      </c>
      <c r="L659">
        <v>25</v>
      </c>
      <c r="M659">
        <v>200</v>
      </c>
      <c r="N659">
        <v>0</v>
      </c>
      <c r="O659" s="229">
        <v>0</v>
      </c>
      <c r="P659" s="229">
        <v>0</v>
      </c>
      <c r="Q659" s="229">
        <v>0</v>
      </c>
      <c r="R659">
        <v>0</v>
      </c>
      <c r="S659">
        <v>0</v>
      </c>
      <c r="T659" s="270">
        <v>5129</v>
      </c>
      <c r="U659" s="270">
        <v>5129</v>
      </c>
      <c r="V659" s="268">
        <v>1154025</v>
      </c>
    </row>
    <row r="660" spans="1:22">
      <c r="A660" s="73"/>
      <c r="B660" s="73" t="s">
        <v>2158</v>
      </c>
      <c r="C660" s="77"/>
      <c r="D660" s="77" t="s">
        <v>2155</v>
      </c>
      <c r="E660"/>
      <c r="F660"/>
      <c r="G660" s="76">
        <v>165215</v>
      </c>
      <c r="H660" s="276" t="s">
        <v>1130</v>
      </c>
      <c r="I660" s="27" t="e">
        <v>#N/A</v>
      </c>
      <c r="J660" t="e">
        <v>#N/A</v>
      </c>
      <c r="K660" s="262">
        <v>0</v>
      </c>
      <c r="L660">
        <v>0</v>
      </c>
      <c r="M660">
        <v>0</v>
      </c>
      <c r="N660">
        <v>0</v>
      </c>
      <c r="O660" s="229">
        <v>0</v>
      </c>
      <c r="P660" s="229">
        <v>0</v>
      </c>
      <c r="Q660" s="229">
        <v>0</v>
      </c>
      <c r="R660">
        <v>0</v>
      </c>
      <c r="S660">
        <v>0</v>
      </c>
      <c r="T660" s="270">
        <v>0</v>
      </c>
      <c r="U660" s="270">
        <v>0</v>
      </c>
      <c r="V660" s="268">
        <v>0</v>
      </c>
    </row>
    <row r="661" spans="1:22">
      <c r="A661" s="73"/>
      <c r="B661" s="73" t="s">
        <v>2158</v>
      </c>
      <c r="C661" s="77"/>
      <c r="D661" s="77" t="s">
        <v>2155</v>
      </c>
      <c r="E661"/>
      <c r="F661"/>
      <c r="G661" s="76">
        <v>194463</v>
      </c>
      <c r="H661" s="276" t="s">
        <v>1130</v>
      </c>
      <c r="I661" s="27" t="e">
        <v>#N/A</v>
      </c>
      <c r="J661" t="e">
        <v>#N/A</v>
      </c>
      <c r="K661" s="262">
        <v>0</v>
      </c>
      <c r="L661">
        <v>0</v>
      </c>
      <c r="M661">
        <v>0</v>
      </c>
      <c r="N661">
        <v>0</v>
      </c>
      <c r="O661" s="229">
        <v>0</v>
      </c>
      <c r="P661" s="229">
        <v>0</v>
      </c>
      <c r="Q661" s="229">
        <v>0</v>
      </c>
      <c r="R661">
        <v>0</v>
      </c>
      <c r="S661">
        <v>0</v>
      </c>
      <c r="T661" s="270">
        <v>0</v>
      </c>
      <c r="U661" s="270">
        <v>0</v>
      </c>
      <c r="V661" s="268">
        <v>0</v>
      </c>
    </row>
    <row r="662" spans="1:22">
      <c r="A662" s="73"/>
      <c r="B662" s="73" t="s">
        <v>2158</v>
      </c>
      <c r="C662" s="77"/>
      <c r="D662" s="77" t="s">
        <v>2155</v>
      </c>
      <c r="E662"/>
      <c r="F662"/>
      <c r="G662" s="76">
        <v>204931</v>
      </c>
      <c r="H662" s="276" t="s">
        <v>1130</v>
      </c>
      <c r="I662" s="27" t="s">
        <v>2159</v>
      </c>
      <c r="J662" t="s">
        <v>2160</v>
      </c>
      <c r="K662" s="262">
        <v>728</v>
      </c>
      <c r="L662">
        <v>728</v>
      </c>
      <c r="M662">
        <v>0</v>
      </c>
      <c r="N662">
        <v>0</v>
      </c>
      <c r="O662" s="229">
        <v>0</v>
      </c>
      <c r="P662" s="229">
        <v>0</v>
      </c>
      <c r="Q662" s="229">
        <v>0</v>
      </c>
      <c r="R662">
        <v>0</v>
      </c>
      <c r="S662">
        <v>0</v>
      </c>
      <c r="T662" s="270">
        <v>8990</v>
      </c>
      <c r="U662" s="270">
        <v>0</v>
      </c>
      <c r="V662" s="268">
        <v>6544720</v>
      </c>
    </row>
    <row r="663" spans="1:22">
      <c r="A663" s="73"/>
      <c r="B663" s="73" t="s">
        <v>2158</v>
      </c>
      <c r="C663" s="77"/>
      <c r="D663" s="77" t="s">
        <v>2155</v>
      </c>
      <c r="E663"/>
      <c r="F663"/>
      <c r="G663" s="76">
        <v>201152</v>
      </c>
      <c r="H663" s="276" t="s">
        <v>1154</v>
      </c>
      <c r="I663" s="27" t="s">
        <v>2161</v>
      </c>
      <c r="J663" t="s">
        <v>2162</v>
      </c>
      <c r="K663" s="262">
        <v>98</v>
      </c>
      <c r="L663">
        <v>95</v>
      </c>
      <c r="M663">
        <v>3</v>
      </c>
      <c r="N663">
        <v>0</v>
      </c>
      <c r="O663" s="229">
        <v>0</v>
      </c>
      <c r="P663" s="229">
        <v>0</v>
      </c>
      <c r="Q663" s="229">
        <v>0</v>
      </c>
      <c r="R663">
        <v>0</v>
      </c>
      <c r="S663">
        <v>0</v>
      </c>
      <c r="T663" s="270">
        <v>1061</v>
      </c>
      <c r="U663" s="270">
        <v>1061</v>
      </c>
      <c r="V663" s="268">
        <v>103978</v>
      </c>
    </row>
    <row r="664" spans="1:22">
      <c r="A664" s="73"/>
      <c r="B664" s="73" t="s">
        <v>2158</v>
      </c>
      <c r="C664" s="77"/>
      <c r="D664" s="77" t="s">
        <v>2155</v>
      </c>
      <c r="E664"/>
      <c r="F664"/>
      <c r="G664" s="76">
        <v>197504</v>
      </c>
      <c r="H664" s="276" t="s">
        <v>1130</v>
      </c>
      <c r="I664" s="27" t="e">
        <v>#N/A</v>
      </c>
      <c r="J664" t="e">
        <v>#N/A</v>
      </c>
      <c r="K664" s="262">
        <v>0</v>
      </c>
      <c r="L664">
        <v>0</v>
      </c>
      <c r="M664">
        <v>0</v>
      </c>
      <c r="N664">
        <v>0</v>
      </c>
      <c r="O664" s="229">
        <v>0</v>
      </c>
      <c r="P664" s="229">
        <v>0</v>
      </c>
      <c r="Q664" s="229">
        <v>0</v>
      </c>
      <c r="R664">
        <v>0</v>
      </c>
      <c r="S664">
        <v>0</v>
      </c>
      <c r="T664" s="270">
        <v>0</v>
      </c>
      <c r="U664" s="270">
        <v>0</v>
      </c>
      <c r="V664" s="268">
        <v>0</v>
      </c>
    </row>
    <row r="665" spans="1:22">
      <c r="A665" s="73"/>
      <c r="E665"/>
      <c r="F665"/>
      <c r="H665" s="276"/>
      <c r="O665" s="229"/>
      <c r="P665" s="229"/>
      <c r="Q665" s="229"/>
      <c r="T665" s="270"/>
      <c r="U665" s="270"/>
      <c r="V665" s="268"/>
    </row>
    <row r="666" spans="1:22">
      <c r="A666" t="s">
        <v>2163</v>
      </c>
      <c r="C666" s="77"/>
      <c r="E666"/>
      <c r="F666"/>
      <c r="H666" s="276"/>
      <c r="K666" s="262">
        <v>42921</v>
      </c>
      <c r="L666">
        <v>40814</v>
      </c>
      <c r="M666">
        <v>7</v>
      </c>
      <c r="N666">
        <v>2100</v>
      </c>
      <c r="O666" s="229">
        <v>0</v>
      </c>
      <c r="P666" s="229">
        <v>0</v>
      </c>
      <c r="Q666" s="229">
        <v>0</v>
      </c>
      <c r="R666">
        <v>0</v>
      </c>
      <c r="S666">
        <v>10497</v>
      </c>
      <c r="T666" s="270"/>
      <c r="U666" s="270"/>
      <c r="V666" s="268">
        <v>45247903</v>
      </c>
    </row>
    <row r="667" spans="1:22">
      <c r="A667" s="73"/>
      <c r="B667" s="73" t="s">
        <v>2164</v>
      </c>
      <c r="C667" s="77"/>
      <c r="E667"/>
      <c r="F667"/>
      <c r="G667" s="76">
        <v>166614</v>
      </c>
      <c r="H667" s="276" t="s">
        <v>1130</v>
      </c>
      <c r="I667" s="27" t="s">
        <v>2165</v>
      </c>
      <c r="J667" t="s">
        <v>2166</v>
      </c>
      <c r="K667" s="262">
        <v>5780</v>
      </c>
      <c r="L667">
        <v>5780</v>
      </c>
      <c r="M667">
        <v>0</v>
      </c>
      <c r="N667">
        <v>0</v>
      </c>
      <c r="O667" s="229">
        <v>0</v>
      </c>
      <c r="P667" s="229">
        <v>0</v>
      </c>
      <c r="Q667" s="229">
        <v>0</v>
      </c>
      <c r="R667">
        <v>0</v>
      </c>
      <c r="S667">
        <v>0</v>
      </c>
      <c r="T667" s="270">
        <v>1392</v>
      </c>
      <c r="U667" s="270">
        <v>0</v>
      </c>
      <c r="V667" s="268">
        <v>8045760</v>
      </c>
    </row>
    <row r="668" spans="1:22">
      <c r="A668" s="73"/>
      <c r="B668" s="73" t="s">
        <v>2167</v>
      </c>
      <c r="C668" s="77"/>
      <c r="E668"/>
      <c r="F668"/>
      <c r="G668" s="76">
        <v>170892</v>
      </c>
      <c r="H668" s="276" t="s">
        <v>1130</v>
      </c>
      <c r="I668" s="27" t="s">
        <v>2168</v>
      </c>
      <c r="J668" t="s">
        <v>2169</v>
      </c>
      <c r="K668" s="262">
        <v>3713</v>
      </c>
      <c r="L668">
        <v>1613</v>
      </c>
      <c r="M668">
        <v>0</v>
      </c>
      <c r="N668">
        <v>2100</v>
      </c>
      <c r="O668" s="229">
        <v>0</v>
      </c>
      <c r="P668" s="229">
        <v>0</v>
      </c>
      <c r="Q668" s="229">
        <v>0</v>
      </c>
      <c r="R668">
        <v>0</v>
      </c>
      <c r="S668">
        <v>2100</v>
      </c>
      <c r="T668" s="270">
        <v>1434</v>
      </c>
      <c r="U668" s="270">
        <v>0</v>
      </c>
      <c r="V668" s="268">
        <v>5700342</v>
      </c>
    </row>
    <row r="669" spans="1:22">
      <c r="A669" s="73"/>
      <c r="B669" s="73" t="s">
        <v>2170</v>
      </c>
      <c r="C669" s="77"/>
      <c r="E669"/>
      <c r="F669"/>
      <c r="G669" s="76">
        <v>159947</v>
      </c>
      <c r="H669" s="276" t="s">
        <v>1130</v>
      </c>
      <c r="I669" s="27" t="s">
        <v>2165</v>
      </c>
      <c r="J669" t="s">
        <v>2171</v>
      </c>
      <c r="K669" s="262">
        <v>10446</v>
      </c>
      <c r="L669">
        <v>10446</v>
      </c>
      <c r="M669">
        <v>0</v>
      </c>
      <c r="N669">
        <v>0</v>
      </c>
      <c r="O669" s="229">
        <v>0</v>
      </c>
      <c r="P669" s="229">
        <v>0</v>
      </c>
      <c r="Q669" s="229">
        <v>0</v>
      </c>
      <c r="R669">
        <v>0</v>
      </c>
      <c r="S669">
        <v>0</v>
      </c>
      <c r="T669" s="270">
        <v>483</v>
      </c>
      <c r="U669" s="270">
        <v>0</v>
      </c>
      <c r="V669" s="268">
        <v>5045418</v>
      </c>
    </row>
    <row r="670" spans="1:22">
      <c r="A670" s="73"/>
      <c r="B670" s="73" t="s">
        <v>2172</v>
      </c>
      <c r="C670" s="77"/>
      <c r="E670"/>
      <c r="F670"/>
      <c r="G670" s="76">
        <v>173466</v>
      </c>
      <c r="H670" s="276" t="s">
        <v>1130</v>
      </c>
      <c r="I670" s="27" t="e">
        <v>#N/A</v>
      </c>
      <c r="J670" t="e">
        <v>#N/A</v>
      </c>
      <c r="K670" s="262">
        <v>0</v>
      </c>
      <c r="L670">
        <v>0</v>
      </c>
      <c r="M670">
        <v>0</v>
      </c>
      <c r="N670">
        <v>0</v>
      </c>
      <c r="O670" s="229">
        <v>0</v>
      </c>
      <c r="P670" s="229">
        <v>0</v>
      </c>
      <c r="Q670" s="229">
        <v>0</v>
      </c>
      <c r="R670">
        <v>0</v>
      </c>
      <c r="S670">
        <v>0</v>
      </c>
      <c r="T670" s="270">
        <v>0</v>
      </c>
      <c r="U670" s="270">
        <v>0</v>
      </c>
      <c r="V670" s="268">
        <v>0</v>
      </c>
    </row>
    <row r="671" spans="1:22">
      <c r="A671" s="73"/>
      <c r="B671" s="73" t="s">
        <v>2173</v>
      </c>
      <c r="D671" s="77" t="s">
        <v>2174</v>
      </c>
      <c r="E671"/>
      <c r="F671"/>
      <c r="G671" s="76">
        <v>197173</v>
      </c>
      <c r="H671" s="276" t="s">
        <v>1130</v>
      </c>
      <c r="I671" s="27" t="s">
        <v>2168</v>
      </c>
      <c r="J671" t="s">
        <v>2175</v>
      </c>
      <c r="K671" s="262">
        <v>1391</v>
      </c>
      <c r="L671">
        <v>1391</v>
      </c>
      <c r="M671">
        <v>0</v>
      </c>
      <c r="N671">
        <v>0</v>
      </c>
      <c r="O671" s="229">
        <v>0</v>
      </c>
      <c r="P671" s="229">
        <v>0</v>
      </c>
      <c r="Q671" s="229">
        <v>0</v>
      </c>
      <c r="R671">
        <v>0</v>
      </c>
      <c r="S671">
        <v>0</v>
      </c>
      <c r="T671" s="270">
        <v>898</v>
      </c>
      <c r="U671" s="270">
        <v>0</v>
      </c>
      <c r="V671" s="268">
        <v>1249118</v>
      </c>
    </row>
    <row r="672" spans="1:22">
      <c r="A672" s="73"/>
      <c r="B672" s="73" t="s">
        <v>2176</v>
      </c>
      <c r="C672" s="77"/>
      <c r="E672"/>
      <c r="F672"/>
      <c r="G672" s="76">
        <v>174477</v>
      </c>
      <c r="H672" s="276" t="s">
        <v>1130</v>
      </c>
      <c r="I672" s="27" t="e">
        <v>#N/A</v>
      </c>
      <c r="J672" t="e">
        <v>#N/A</v>
      </c>
      <c r="K672" s="262">
        <v>0</v>
      </c>
      <c r="L672">
        <v>0</v>
      </c>
      <c r="M672">
        <v>0</v>
      </c>
      <c r="N672">
        <v>0</v>
      </c>
      <c r="O672" s="229">
        <v>0</v>
      </c>
      <c r="P672" s="229">
        <v>0</v>
      </c>
      <c r="Q672" s="229">
        <v>0</v>
      </c>
      <c r="R672">
        <v>0</v>
      </c>
      <c r="S672">
        <v>0</v>
      </c>
      <c r="T672" s="270">
        <v>0</v>
      </c>
      <c r="U672" s="270">
        <v>0</v>
      </c>
      <c r="V672" s="268">
        <v>0</v>
      </c>
    </row>
    <row r="673" spans="1:22">
      <c r="A673" s="73"/>
      <c r="E673"/>
      <c r="F673"/>
      <c r="G673" s="76">
        <v>175368</v>
      </c>
      <c r="H673" s="276" t="s">
        <v>1130</v>
      </c>
      <c r="I673" s="27" t="s">
        <v>1255</v>
      </c>
      <c r="J673" t="s">
        <v>2177</v>
      </c>
      <c r="K673" s="262">
        <v>302</v>
      </c>
      <c r="L673">
        <v>302</v>
      </c>
      <c r="M673">
        <v>0</v>
      </c>
      <c r="N673">
        <v>0</v>
      </c>
      <c r="O673" s="229">
        <v>0</v>
      </c>
      <c r="P673" s="229">
        <v>0</v>
      </c>
      <c r="Q673" s="229">
        <v>0</v>
      </c>
      <c r="R673">
        <v>0</v>
      </c>
      <c r="S673">
        <v>0</v>
      </c>
      <c r="T673" s="270">
        <v>3410</v>
      </c>
      <c r="U673" s="270">
        <v>0</v>
      </c>
      <c r="V673" s="268">
        <v>1029820</v>
      </c>
    </row>
    <row r="674" spans="1:22">
      <c r="A674" s="73"/>
      <c r="E674"/>
      <c r="F674"/>
      <c r="G674" s="76">
        <v>177279</v>
      </c>
      <c r="H674" s="276" t="s">
        <v>1130</v>
      </c>
      <c r="I674" s="27" t="s">
        <v>1255</v>
      </c>
      <c r="J674" t="s">
        <v>2178</v>
      </c>
      <c r="K674" s="262">
        <v>39</v>
      </c>
      <c r="L674">
        <v>39</v>
      </c>
      <c r="M674">
        <v>0</v>
      </c>
      <c r="N674">
        <v>0</v>
      </c>
      <c r="O674" s="229">
        <v>0</v>
      </c>
      <c r="P674" s="229">
        <v>0</v>
      </c>
      <c r="Q674" s="229">
        <v>0</v>
      </c>
      <c r="R674">
        <v>0</v>
      </c>
      <c r="S674">
        <v>0</v>
      </c>
      <c r="T674" s="270">
        <v>560</v>
      </c>
      <c r="U674" s="270">
        <v>0</v>
      </c>
      <c r="V674" s="268">
        <v>21840</v>
      </c>
    </row>
    <row r="675" spans="1:22">
      <c r="A675" s="73"/>
      <c r="C675" s="77"/>
      <c r="E675"/>
      <c r="F675"/>
      <c r="G675" s="76">
        <v>185305</v>
      </c>
      <c r="H675" s="276" t="s">
        <v>1154</v>
      </c>
      <c r="I675" s="27" t="s">
        <v>1255</v>
      </c>
      <c r="J675" t="s">
        <v>2179</v>
      </c>
      <c r="K675" s="262">
        <v>74</v>
      </c>
      <c r="L675">
        <v>70</v>
      </c>
      <c r="M675">
        <v>4</v>
      </c>
      <c r="N675">
        <v>0</v>
      </c>
      <c r="O675" s="229">
        <v>0</v>
      </c>
      <c r="P675" s="229">
        <v>0</v>
      </c>
      <c r="Q675" s="229">
        <v>0</v>
      </c>
      <c r="R675">
        <v>0</v>
      </c>
      <c r="S675">
        <v>0</v>
      </c>
      <c r="T675" s="270">
        <v>430</v>
      </c>
      <c r="U675" s="270">
        <v>430</v>
      </c>
      <c r="V675" s="268">
        <v>31820</v>
      </c>
    </row>
    <row r="676" spans="1:22">
      <c r="A676" s="73"/>
      <c r="C676" s="77"/>
      <c r="E676"/>
      <c r="F676"/>
      <c r="G676" s="76">
        <v>176233</v>
      </c>
      <c r="H676" s="276" t="s">
        <v>1130</v>
      </c>
      <c r="I676" s="27" t="s">
        <v>1255</v>
      </c>
      <c r="J676" t="s">
        <v>2180</v>
      </c>
      <c r="K676" s="262">
        <v>23</v>
      </c>
      <c r="L676">
        <v>23</v>
      </c>
      <c r="M676">
        <v>0</v>
      </c>
      <c r="N676">
        <v>0</v>
      </c>
      <c r="O676" s="229">
        <v>0</v>
      </c>
      <c r="P676" s="229">
        <v>0</v>
      </c>
      <c r="Q676" s="229">
        <v>0</v>
      </c>
      <c r="R676">
        <v>0</v>
      </c>
      <c r="S676">
        <v>0</v>
      </c>
      <c r="T676" s="270">
        <v>750</v>
      </c>
      <c r="U676" s="270">
        <v>0</v>
      </c>
      <c r="V676" s="268">
        <v>17250</v>
      </c>
    </row>
    <row r="677" spans="1:22">
      <c r="A677" s="73"/>
      <c r="C677" s="77"/>
      <c r="E677"/>
      <c r="F677"/>
      <c r="G677" s="76">
        <v>199251</v>
      </c>
      <c r="H677" s="276" t="s">
        <v>1130</v>
      </c>
      <c r="I677" s="27" t="s">
        <v>1324</v>
      </c>
      <c r="J677" t="s">
        <v>2181</v>
      </c>
      <c r="K677" s="262">
        <v>200</v>
      </c>
      <c r="L677">
        <v>200</v>
      </c>
      <c r="M677">
        <v>0</v>
      </c>
      <c r="N677">
        <v>0</v>
      </c>
      <c r="O677" s="229">
        <v>0</v>
      </c>
      <c r="P677" s="229">
        <v>0</v>
      </c>
      <c r="Q677" s="229">
        <v>0</v>
      </c>
      <c r="R677">
        <v>0</v>
      </c>
      <c r="S677">
        <v>0</v>
      </c>
      <c r="T677" s="270">
        <v>400</v>
      </c>
      <c r="U677" s="270">
        <v>0</v>
      </c>
      <c r="V677" s="268">
        <v>80000</v>
      </c>
    </row>
    <row r="678" spans="1:22">
      <c r="A678" s="73"/>
      <c r="B678" s="73" t="s">
        <v>2182</v>
      </c>
      <c r="C678" s="77"/>
      <c r="E678"/>
      <c r="F678"/>
      <c r="G678" s="76">
        <v>201698</v>
      </c>
      <c r="H678" s="276" t="s">
        <v>1130</v>
      </c>
      <c r="I678" s="27" t="s">
        <v>1255</v>
      </c>
      <c r="J678" t="s">
        <v>2183</v>
      </c>
      <c r="K678" s="262">
        <v>523</v>
      </c>
      <c r="L678">
        <v>523</v>
      </c>
      <c r="M678">
        <v>0</v>
      </c>
      <c r="N678">
        <v>0</v>
      </c>
      <c r="O678" s="229">
        <v>0</v>
      </c>
      <c r="P678" s="229">
        <v>0</v>
      </c>
      <c r="Q678" s="229">
        <v>0</v>
      </c>
      <c r="R678">
        <v>0</v>
      </c>
      <c r="S678">
        <v>0</v>
      </c>
      <c r="T678" s="270">
        <v>1837</v>
      </c>
      <c r="U678" s="270">
        <v>0</v>
      </c>
      <c r="V678" s="268">
        <v>960751</v>
      </c>
    </row>
    <row r="679" spans="1:22">
      <c r="A679" s="73"/>
      <c r="B679" s="73" t="s">
        <v>2184</v>
      </c>
      <c r="C679" s="77"/>
      <c r="E679"/>
      <c r="F679"/>
      <c r="G679" s="76">
        <v>210807</v>
      </c>
      <c r="H679" s="276" t="s">
        <v>1130</v>
      </c>
      <c r="I679" s="27" t="s">
        <v>1255</v>
      </c>
      <c r="J679" t="s">
        <v>2185</v>
      </c>
      <c r="K679" s="262">
        <v>1500</v>
      </c>
      <c r="L679">
        <v>1500</v>
      </c>
      <c r="M679">
        <v>0</v>
      </c>
      <c r="N679">
        <v>0</v>
      </c>
      <c r="O679" s="229">
        <v>0</v>
      </c>
      <c r="P679" s="229">
        <v>0</v>
      </c>
      <c r="Q679" s="229">
        <v>0</v>
      </c>
      <c r="R679">
        <v>0</v>
      </c>
      <c r="S679">
        <v>0</v>
      </c>
      <c r="T679" s="270">
        <v>1587</v>
      </c>
      <c r="U679" s="270">
        <v>0</v>
      </c>
      <c r="V679" s="268">
        <v>2380500</v>
      </c>
    </row>
    <row r="680" spans="1:22">
      <c r="A680" s="73"/>
      <c r="B680" s="73" t="s">
        <v>2186</v>
      </c>
      <c r="C680" s="77" t="s">
        <v>2187</v>
      </c>
      <c r="E680"/>
      <c r="F680"/>
      <c r="G680" s="76">
        <v>176527</v>
      </c>
      <c r="H680" s="276" t="s">
        <v>1130</v>
      </c>
      <c r="I680" s="27" t="s">
        <v>1255</v>
      </c>
      <c r="J680" t="s">
        <v>2188</v>
      </c>
      <c r="K680" s="262">
        <v>4953</v>
      </c>
      <c r="L680">
        <v>4953</v>
      </c>
      <c r="M680">
        <v>0</v>
      </c>
      <c r="N680">
        <v>0</v>
      </c>
      <c r="O680" s="229">
        <v>0</v>
      </c>
      <c r="P680" s="229">
        <v>0</v>
      </c>
      <c r="Q680" s="229">
        <v>0</v>
      </c>
      <c r="R680">
        <v>0</v>
      </c>
      <c r="S680">
        <v>0</v>
      </c>
      <c r="T680" s="270">
        <v>1000</v>
      </c>
      <c r="U680" s="270">
        <v>0</v>
      </c>
      <c r="V680" s="268">
        <v>4953000</v>
      </c>
    </row>
    <row r="681" spans="1:22">
      <c r="A681" s="73"/>
      <c r="B681" s="73" t="s">
        <v>2189</v>
      </c>
      <c r="C681" s="77"/>
      <c r="E681"/>
      <c r="F681"/>
      <c r="G681" s="76">
        <v>195094</v>
      </c>
      <c r="H681" s="276" t="s">
        <v>1130</v>
      </c>
      <c r="I681" s="27" t="s">
        <v>2190</v>
      </c>
      <c r="J681" t="s">
        <v>2191</v>
      </c>
      <c r="K681" s="262">
        <v>213</v>
      </c>
      <c r="L681">
        <v>213</v>
      </c>
      <c r="M681">
        <v>0</v>
      </c>
      <c r="N681">
        <v>0</v>
      </c>
      <c r="O681" s="229">
        <v>0</v>
      </c>
      <c r="P681" s="229">
        <v>0</v>
      </c>
      <c r="Q681" s="229">
        <v>0</v>
      </c>
      <c r="R681">
        <v>0</v>
      </c>
      <c r="S681">
        <v>0</v>
      </c>
      <c r="T681" s="270">
        <v>1650</v>
      </c>
      <c r="U681" s="270">
        <v>0</v>
      </c>
      <c r="V681" s="268">
        <v>351450</v>
      </c>
    </row>
    <row r="682" spans="1:22">
      <c r="A682" s="73"/>
      <c r="B682" s="73" t="s">
        <v>2192</v>
      </c>
      <c r="C682" s="77"/>
      <c r="E682"/>
      <c r="F682"/>
      <c r="G682" s="76">
        <v>183423</v>
      </c>
      <c r="H682" s="276" t="s">
        <v>1130</v>
      </c>
      <c r="I682" s="27" t="s">
        <v>1255</v>
      </c>
      <c r="J682" t="s">
        <v>2193</v>
      </c>
      <c r="K682" s="262">
        <v>1111</v>
      </c>
      <c r="L682">
        <v>1111</v>
      </c>
      <c r="M682">
        <v>0</v>
      </c>
      <c r="N682">
        <v>0</v>
      </c>
      <c r="O682" s="229">
        <v>0</v>
      </c>
      <c r="P682" s="229">
        <v>0</v>
      </c>
      <c r="Q682" s="229">
        <v>0</v>
      </c>
      <c r="R682">
        <v>0</v>
      </c>
      <c r="S682">
        <v>0</v>
      </c>
      <c r="T682" s="270">
        <v>675</v>
      </c>
      <c r="U682" s="270">
        <v>0</v>
      </c>
      <c r="V682" s="268">
        <v>749925</v>
      </c>
    </row>
    <row r="683" spans="1:22">
      <c r="A683" s="73"/>
      <c r="B683" s="73" t="s">
        <v>2194</v>
      </c>
      <c r="C683" s="77"/>
      <c r="E683"/>
      <c r="F683"/>
      <c r="G683" s="76">
        <v>187856</v>
      </c>
      <c r="H683" s="276" t="s">
        <v>1130</v>
      </c>
      <c r="I683" s="27" t="s">
        <v>1255</v>
      </c>
      <c r="J683" t="s">
        <v>2195</v>
      </c>
      <c r="K683" s="262">
        <v>4347</v>
      </c>
      <c r="L683">
        <v>4347</v>
      </c>
      <c r="M683">
        <v>0</v>
      </c>
      <c r="N683">
        <v>0</v>
      </c>
      <c r="O683" s="229">
        <v>0</v>
      </c>
      <c r="P683" s="229">
        <v>0</v>
      </c>
      <c r="Q683" s="229">
        <v>0</v>
      </c>
      <c r="R683">
        <v>0</v>
      </c>
      <c r="S683">
        <v>0</v>
      </c>
      <c r="T683" s="270">
        <v>524</v>
      </c>
      <c r="U683" s="270">
        <v>0</v>
      </c>
      <c r="V683" s="268">
        <v>2277828</v>
      </c>
    </row>
    <row r="684" spans="1:22">
      <c r="A684" s="73"/>
      <c r="B684" s="73" t="s">
        <v>2196</v>
      </c>
      <c r="C684" s="77"/>
      <c r="E684"/>
      <c r="F684"/>
      <c r="G684" s="76">
        <v>198751</v>
      </c>
      <c r="H684" s="276" t="s">
        <v>1130</v>
      </c>
      <c r="I684" s="27" t="s">
        <v>1255</v>
      </c>
      <c r="J684" t="s">
        <v>2197</v>
      </c>
      <c r="K684" s="262">
        <v>3935</v>
      </c>
      <c r="L684">
        <v>3935</v>
      </c>
      <c r="M684">
        <v>0</v>
      </c>
      <c r="N684">
        <v>0</v>
      </c>
      <c r="O684" s="229">
        <v>0</v>
      </c>
      <c r="P684" s="229">
        <v>0</v>
      </c>
      <c r="Q684" s="229">
        <v>0</v>
      </c>
      <c r="R684">
        <v>0</v>
      </c>
      <c r="S684">
        <v>0</v>
      </c>
      <c r="T684" s="270">
        <v>408</v>
      </c>
      <c r="U684" s="270">
        <v>0</v>
      </c>
      <c r="V684" s="268">
        <v>1605480</v>
      </c>
    </row>
    <row r="685" spans="1:22">
      <c r="A685" s="73"/>
      <c r="B685" s="73" t="s">
        <v>2198</v>
      </c>
      <c r="C685" s="77" t="s">
        <v>2199</v>
      </c>
      <c r="D685" s="77" t="s">
        <v>2200</v>
      </c>
      <c r="E685"/>
      <c r="F685"/>
      <c r="G685" s="76">
        <v>204900</v>
      </c>
      <c r="H685" s="276" t="s">
        <v>1130</v>
      </c>
      <c r="I685" s="27" t="e">
        <v>#N/A</v>
      </c>
      <c r="J685" t="e">
        <v>#N/A</v>
      </c>
      <c r="K685" s="262">
        <v>0</v>
      </c>
      <c r="L685">
        <v>0</v>
      </c>
      <c r="M685">
        <v>0</v>
      </c>
      <c r="N685">
        <v>0</v>
      </c>
      <c r="O685" s="229">
        <v>0</v>
      </c>
      <c r="P685" s="229">
        <v>0</v>
      </c>
      <c r="Q685" s="229">
        <v>0</v>
      </c>
      <c r="R685">
        <v>0</v>
      </c>
      <c r="S685">
        <v>0</v>
      </c>
      <c r="T685" s="270">
        <v>0</v>
      </c>
      <c r="U685" s="270">
        <v>0</v>
      </c>
      <c r="V685" s="268">
        <v>0</v>
      </c>
    </row>
    <row r="686" spans="1:22">
      <c r="A686" s="73"/>
      <c r="B686" s="73" t="s">
        <v>2198</v>
      </c>
      <c r="C686" s="77"/>
      <c r="E686"/>
      <c r="F686"/>
      <c r="G686" s="76">
        <v>199414</v>
      </c>
      <c r="H686" s="276" t="s">
        <v>1130</v>
      </c>
      <c r="I686" s="27" t="e">
        <v>#N/A</v>
      </c>
      <c r="J686" t="e">
        <v>#N/A</v>
      </c>
      <c r="K686" s="262">
        <v>0</v>
      </c>
      <c r="L686">
        <v>0</v>
      </c>
      <c r="M686">
        <v>0</v>
      </c>
      <c r="N686">
        <v>0</v>
      </c>
      <c r="O686" s="229">
        <v>0</v>
      </c>
      <c r="P686" s="229">
        <v>0</v>
      </c>
      <c r="Q686" s="229">
        <v>0</v>
      </c>
      <c r="R686">
        <v>0</v>
      </c>
      <c r="S686">
        <v>0</v>
      </c>
      <c r="T686" s="270">
        <v>0</v>
      </c>
      <c r="U686" s="270">
        <v>0</v>
      </c>
      <c r="V686" s="268">
        <v>0</v>
      </c>
    </row>
    <row r="687" spans="1:22">
      <c r="A687" s="73"/>
      <c r="B687" s="73" t="s">
        <v>2201</v>
      </c>
      <c r="C687" s="77"/>
      <c r="E687"/>
      <c r="F687"/>
      <c r="G687" s="76">
        <v>186046</v>
      </c>
      <c r="H687" s="276" t="s">
        <v>1130</v>
      </c>
      <c r="I687" s="27" t="s">
        <v>1324</v>
      </c>
      <c r="J687" t="s">
        <v>2202</v>
      </c>
      <c r="K687" s="262">
        <v>361</v>
      </c>
      <c r="L687">
        <v>361</v>
      </c>
      <c r="M687">
        <v>0</v>
      </c>
      <c r="N687">
        <v>0</v>
      </c>
      <c r="O687" s="229">
        <v>0</v>
      </c>
      <c r="P687" s="229">
        <v>0</v>
      </c>
      <c r="Q687" s="229">
        <v>0</v>
      </c>
      <c r="R687">
        <v>0</v>
      </c>
      <c r="S687">
        <v>0</v>
      </c>
      <c r="T687" s="270">
        <v>1036</v>
      </c>
      <c r="U687" s="270">
        <v>0</v>
      </c>
      <c r="V687" s="268">
        <v>373996</v>
      </c>
    </row>
    <row r="688" spans="1:22">
      <c r="A688" s="73"/>
      <c r="B688" s="73" t="s">
        <v>2201</v>
      </c>
      <c r="C688" s="77"/>
      <c r="E688"/>
      <c r="F688"/>
      <c r="G688" s="76">
        <v>192194</v>
      </c>
      <c r="H688" s="276" t="s">
        <v>1154</v>
      </c>
      <c r="I688" s="27" t="s">
        <v>1324</v>
      </c>
      <c r="J688" t="s">
        <v>2203</v>
      </c>
      <c r="K688" s="262">
        <v>26</v>
      </c>
      <c r="L688">
        <v>23</v>
      </c>
      <c r="M688">
        <v>3</v>
      </c>
      <c r="N688">
        <v>0</v>
      </c>
      <c r="O688" s="229">
        <v>0</v>
      </c>
      <c r="P688" s="229">
        <v>0</v>
      </c>
      <c r="Q688" s="229">
        <v>0</v>
      </c>
      <c r="R688">
        <v>0</v>
      </c>
      <c r="S688">
        <v>0</v>
      </c>
      <c r="T688" s="270">
        <v>1517</v>
      </c>
      <c r="U688" s="270">
        <v>1517</v>
      </c>
      <c r="V688" s="268">
        <v>39442</v>
      </c>
    </row>
    <row r="689" spans="1:22">
      <c r="A689" s="73"/>
      <c r="B689" s="73" t="s">
        <v>2204</v>
      </c>
      <c r="C689" s="77"/>
      <c r="E689"/>
      <c r="F689"/>
      <c r="G689" s="76">
        <v>194461</v>
      </c>
      <c r="H689" s="276"/>
      <c r="I689" s="27" t="s">
        <v>2205</v>
      </c>
      <c r="J689" t="s">
        <v>2206</v>
      </c>
      <c r="K689" s="262">
        <v>15</v>
      </c>
      <c r="L689">
        <v>15</v>
      </c>
      <c r="M689">
        <v>0</v>
      </c>
      <c r="N689">
        <v>0</v>
      </c>
      <c r="O689" s="229">
        <v>0</v>
      </c>
      <c r="P689" s="229">
        <v>0</v>
      </c>
      <c r="Q689" s="229">
        <v>0</v>
      </c>
      <c r="R689">
        <v>0</v>
      </c>
      <c r="S689">
        <v>0</v>
      </c>
      <c r="T689" s="270">
        <v>10538</v>
      </c>
      <c r="U689" s="270">
        <v>0</v>
      </c>
      <c r="V689" s="268">
        <v>158070</v>
      </c>
    </row>
    <row r="690" spans="1:22">
      <c r="A690" s="73"/>
      <c r="B690" t="s">
        <v>2207</v>
      </c>
      <c r="C690" s="77"/>
      <c r="D690"/>
      <c r="E690"/>
      <c r="F690"/>
      <c r="G690" s="76">
        <v>194462</v>
      </c>
      <c r="H690" s="276"/>
      <c r="I690" s="27" t="s">
        <v>2205</v>
      </c>
      <c r="J690" t="s">
        <v>2208</v>
      </c>
      <c r="K690" s="262">
        <v>151</v>
      </c>
      <c r="L690">
        <v>151</v>
      </c>
      <c r="M690">
        <v>0</v>
      </c>
      <c r="N690">
        <v>0</v>
      </c>
      <c r="O690" s="229">
        <v>0</v>
      </c>
      <c r="P690" s="229">
        <v>0</v>
      </c>
      <c r="Q690" s="229">
        <v>0</v>
      </c>
      <c r="R690">
        <v>0</v>
      </c>
      <c r="S690">
        <v>0</v>
      </c>
      <c r="T690" s="270">
        <v>11587</v>
      </c>
      <c r="U690" s="270">
        <v>0</v>
      </c>
      <c r="V690" s="268">
        <v>1749637</v>
      </c>
    </row>
    <row r="691" spans="1:22">
      <c r="A691" s="73"/>
      <c r="C691" s="77"/>
      <c r="E691"/>
      <c r="F691"/>
      <c r="H691" s="276"/>
      <c r="I691" s="27" t="e">
        <v>#N/A</v>
      </c>
      <c r="J691" t="e">
        <v>#N/A</v>
      </c>
      <c r="K691" s="262">
        <v>0</v>
      </c>
      <c r="L691">
        <v>0</v>
      </c>
      <c r="M691">
        <v>0</v>
      </c>
      <c r="N691">
        <v>0</v>
      </c>
      <c r="O691" s="229">
        <v>0</v>
      </c>
      <c r="P691" s="229">
        <v>0</v>
      </c>
      <c r="Q691" s="229">
        <v>0</v>
      </c>
      <c r="R691">
        <v>0</v>
      </c>
      <c r="S691">
        <v>0</v>
      </c>
      <c r="T691" s="270">
        <v>0</v>
      </c>
      <c r="U691" s="270">
        <v>0</v>
      </c>
      <c r="V691" s="268">
        <v>0</v>
      </c>
    </row>
    <row r="692" spans="1:22">
      <c r="A692" s="73"/>
      <c r="B692" s="73" t="s">
        <v>2209</v>
      </c>
      <c r="C692" s="77" t="s">
        <v>2210</v>
      </c>
      <c r="D692" s="77" t="s">
        <v>2211</v>
      </c>
      <c r="E692"/>
      <c r="F692"/>
      <c r="G692" s="76">
        <v>206674</v>
      </c>
      <c r="H692" s="276"/>
      <c r="I692" s="27" t="s">
        <v>1825</v>
      </c>
      <c r="J692" t="s">
        <v>2212</v>
      </c>
      <c r="K692" s="262">
        <v>85</v>
      </c>
      <c r="L692">
        <v>85</v>
      </c>
      <c r="M692">
        <v>0</v>
      </c>
      <c r="N692">
        <v>0</v>
      </c>
      <c r="O692" s="229">
        <v>0</v>
      </c>
      <c r="P692" s="229">
        <v>0</v>
      </c>
      <c r="Q692" s="229">
        <v>0</v>
      </c>
      <c r="R692">
        <v>0</v>
      </c>
      <c r="S692">
        <v>0</v>
      </c>
      <c r="T692" s="270">
        <v>1640</v>
      </c>
      <c r="U692" s="270">
        <v>0</v>
      </c>
      <c r="V692" s="268">
        <v>139400</v>
      </c>
    </row>
    <row r="693" spans="1:22">
      <c r="A693" s="73"/>
      <c r="B693" s="73" t="s">
        <v>2209</v>
      </c>
      <c r="C693" s="77" t="s">
        <v>2210</v>
      </c>
      <c r="D693" s="77" t="s">
        <v>2213</v>
      </c>
      <c r="E693"/>
      <c r="F693"/>
      <c r="G693" s="76">
        <v>207065</v>
      </c>
      <c r="H693" s="276"/>
      <c r="I693" s="27" t="s">
        <v>1825</v>
      </c>
      <c r="J693" t="s">
        <v>2214</v>
      </c>
      <c r="K693" s="262">
        <v>155</v>
      </c>
      <c r="L693">
        <v>155</v>
      </c>
      <c r="M693">
        <v>0</v>
      </c>
      <c r="N693">
        <v>0</v>
      </c>
      <c r="O693" s="229">
        <v>0</v>
      </c>
      <c r="P693" s="229">
        <v>0</v>
      </c>
      <c r="Q693" s="229">
        <v>0</v>
      </c>
      <c r="R693">
        <v>0</v>
      </c>
      <c r="S693">
        <v>0</v>
      </c>
      <c r="T693" s="270">
        <v>2720</v>
      </c>
      <c r="U693" s="270">
        <v>0</v>
      </c>
      <c r="V693" s="268">
        <v>421600</v>
      </c>
    </row>
    <row r="694" spans="1:22">
      <c r="A694" s="73"/>
      <c r="B694" t="s">
        <v>2215</v>
      </c>
      <c r="C694" s="77"/>
      <c r="D694"/>
      <c r="E694"/>
      <c r="F694"/>
      <c r="G694" s="76">
        <v>202834</v>
      </c>
      <c r="H694" s="276"/>
      <c r="I694" s="27" t="s">
        <v>2216</v>
      </c>
      <c r="J694" t="s">
        <v>2217</v>
      </c>
      <c r="K694" s="262">
        <v>254</v>
      </c>
      <c r="L694">
        <v>254</v>
      </c>
      <c r="M694">
        <v>0</v>
      </c>
      <c r="N694">
        <v>0</v>
      </c>
      <c r="O694" s="229">
        <v>0</v>
      </c>
      <c r="P694" s="229">
        <v>0</v>
      </c>
      <c r="Q694" s="229">
        <v>0</v>
      </c>
      <c r="R694">
        <v>0</v>
      </c>
      <c r="S694">
        <v>0</v>
      </c>
      <c r="T694" s="270">
        <v>2178</v>
      </c>
      <c r="U694" s="270">
        <v>0</v>
      </c>
      <c r="V694" s="268">
        <v>553212</v>
      </c>
    </row>
    <row r="695" spans="1:22">
      <c r="A695" s="73"/>
      <c r="B695" t="s">
        <v>2215</v>
      </c>
      <c r="C695" s="77"/>
      <c r="D695"/>
      <c r="E695"/>
      <c r="F695"/>
      <c r="G695" s="76">
        <v>202835</v>
      </c>
      <c r="H695" s="276"/>
      <c r="I695" s="27" t="s">
        <v>2216</v>
      </c>
      <c r="J695" t="s">
        <v>2218</v>
      </c>
      <c r="K695" s="262">
        <v>67</v>
      </c>
      <c r="L695">
        <v>67</v>
      </c>
      <c r="M695">
        <v>0</v>
      </c>
      <c r="N695">
        <v>0</v>
      </c>
      <c r="O695" s="229">
        <v>0</v>
      </c>
      <c r="P695" s="229">
        <v>0</v>
      </c>
      <c r="Q695" s="229">
        <v>0</v>
      </c>
      <c r="R695">
        <v>0</v>
      </c>
      <c r="S695">
        <v>0</v>
      </c>
      <c r="T695" s="270">
        <v>2320</v>
      </c>
      <c r="U695" s="270">
        <v>0</v>
      </c>
      <c r="V695" s="268">
        <v>155440</v>
      </c>
    </row>
    <row r="696" spans="1:22">
      <c r="B696" t="s">
        <v>2215</v>
      </c>
      <c r="C696"/>
      <c r="D696"/>
      <c r="E696"/>
      <c r="F696"/>
      <c r="G696" s="76">
        <v>202836</v>
      </c>
      <c r="H696" s="276"/>
      <c r="I696" s="27" t="s">
        <v>2216</v>
      </c>
      <c r="J696" t="s">
        <v>2219</v>
      </c>
      <c r="K696" s="262">
        <v>150</v>
      </c>
      <c r="L696">
        <v>150</v>
      </c>
      <c r="M696">
        <v>0</v>
      </c>
      <c r="N696">
        <v>0</v>
      </c>
      <c r="O696" s="229">
        <v>0</v>
      </c>
      <c r="P696" s="229">
        <v>0</v>
      </c>
      <c r="Q696" s="229">
        <v>0</v>
      </c>
      <c r="R696">
        <v>0</v>
      </c>
      <c r="S696">
        <v>0</v>
      </c>
      <c r="T696" s="270">
        <v>2219</v>
      </c>
      <c r="U696" s="270">
        <v>0</v>
      </c>
      <c r="V696" s="268">
        <v>332850</v>
      </c>
    </row>
    <row r="697" spans="1:22">
      <c r="B697" t="s">
        <v>2215</v>
      </c>
      <c r="C697"/>
      <c r="D697"/>
      <c r="E697"/>
      <c r="F697"/>
      <c r="G697" s="76">
        <v>202837</v>
      </c>
      <c r="H697" s="276"/>
      <c r="I697" s="27" t="s">
        <v>2216</v>
      </c>
      <c r="J697" t="s">
        <v>2220</v>
      </c>
      <c r="K697" s="262">
        <v>352</v>
      </c>
      <c r="L697">
        <v>352</v>
      </c>
      <c r="M697">
        <v>0</v>
      </c>
      <c r="N697">
        <v>0</v>
      </c>
      <c r="O697" s="229">
        <v>0</v>
      </c>
      <c r="P697" s="229">
        <v>0</v>
      </c>
      <c r="Q697" s="229">
        <v>0</v>
      </c>
      <c r="R697">
        <v>0</v>
      </c>
      <c r="S697">
        <v>0</v>
      </c>
      <c r="T697" s="270">
        <v>2169</v>
      </c>
      <c r="U697" s="270">
        <v>0</v>
      </c>
      <c r="V697" s="268">
        <v>763488</v>
      </c>
    </row>
    <row r="698" spans="1:22">
      <c r="B698" t="s">
        <v>2215</v>
      </c>
      <c r="C698"/>
      <c r="D698"/>
      <c r="E698"/>
      <c r="F698"/>
      <c r="G698" s="76">
        <v>202838</v>
      </c>
      <c r="H698" s="276"/>
      <c r="I698" s="27" t="s">
        <v>2216</v>
      </c>
      <c r="J698" t="s">
        <v>2221</v>
      </c>
      <c r="K698" s="262">
        <v>213</v>
      </c>
      <c r="L698">
        <v>213</v>
      </c>
      <c r="M698">
        <v>0</v>
      </c>
      <c r="N698">
        <v>0</v>
      </c>
      <c r="O698" s="229">
        <v>0</v>
      </c>
      <c r="P698" s="229">
        <v>0</v>
      </c>
      <c r="Q698" s="229">
        <v>0</v>
      </c>
      <c r="R698">
        <v>0</v>
      </c>
      <c r="S698">
        <v>0</v>
      </c>
      <c r="T698" s="270">
        <v>2196</v>
      </c>
      <c r="U698" s="270">
        <v>0</v>
      </c>
      <c r="V698" s="268">
        <v>467748</v>
      </c>
    </row>
    <row r="699" spans="1:22">
      <c r="B699" t="s">
        <v>2215</v>
      </c>
      <c r="C699"/>
      <c r="D699"/>
      <c r="E699"/>
      <c r="F699"/>
      <c r="G699" s="76">
        <v>202839</v>
      </c>
      <c r="H699" s="276"/>
      <c r="I699" s="27" t="s">
        <v>2216</v>
      </c>
      <c r="J699" t="s">
        <v>2222</v>
      </c>
      <c r="K699" s="262">
        <v>119</v>
      </c>
      <c r="L699">
        <v>119</v>
      </c>
      <c r="M699">
        <v>0</v>
      </c>
      <c r="N699">
        <v>0</v>
      </c>
      <c r="O699" s="229">
        <v>0</v>
      </c>
      <c r="P699" s="229">
        <v>0</v>
      </c>
      <c r="Q699" s="229">
        <v>0</v>
      </c>
      <c r="R699">
        <v>0</v>
      </c>
      <c r="S699">
        <v>0</v>
      </c>
      <c r="T699" s="270">
        <v>2186</v>
      </c>
      <c r="U699" s="270">
        <v>0</v>
      </c>
      <c r="V699" s="268">
        <v>260134</v>
      </c>
    </row>
    <row r="700" spans="1:22">
      <c r="B700" t="s">
        <v>2215</v>
      </c>
      <c r="C700"/>
      <c r="D700"/>
      <c r="E700"/>
      <c r="F700"/>
      <c r="G700" s="76">
        <v>202840</v>
      </c>
      <c r="H700" s="276"/>
      <c r="I700" s="27" t="s">
        <v>2216</v>
      </c>
      <c r="J700" t="s">
        <v>2223</v>
      </c>
      <c r="K700" s="262">
        <v>118</v>
      </c>
      <c r="L700">
        <v>118</v>
      </c>
      <c r="M700">
        <v>0</v>
      </c>
      <c r="N700">
        <v>0</v>
      </c>
      <c r="O700" s="229">
        <v>0</v>
      </c>
      <c r="P700" s="229">
        <v>0</v>
      </c>
      <c r="Q700" s="229">
        <v>0</v>
      </c>
      <c r="R700">
        <v>0</v>
      </c>
      <c r="S700">
        <v>0</v>
      </c>
      <c r="T700" s="270">
        <v>2198</v>
      </c>
      <c r="U700" s="270">
        <v>0</v>
      </c>
      <c r="V700" s="268">
        <v>259364</v>
      </c>
    </row>
    <row r="701" spans="1:22">
      <c r="B701" t="s">
        <v>2215</v>
      </c>
      <c r="C701"/>
      <c r="D701"/>
      <c r="E701"/>
      <c r="F701"/>
      <c r="G701" s="76">
        <v>202841</v>
      </c>
      <c r="H701" s="276"/>
      <c r="I701" s="27" t="s">
        <v>2216</v>
      </c>
      <c r="J701" t="s">
        <v>2224</v>
      </c>
      <c r="K701" s="262">
        <v>283</v>
      </c>
      <c r="L701">
        <v>283</v>
      </c>
      <c r="M701">
        <v>0</v>
      </c>
      <c r="N701">
        <v>0</v>
      </c>
      <c r="O701" s="229">
        <v>0</v>
      </c>
      <c r="P701" s="229">
        <v>0</v>
      </c>
      <c r="Q701" s="229">
        <v>0</v>
      </c>
      <c r="R701">
        <v>0</v>
      </c>
      <c r="S701">
        <v>0</v>
      </c>
      <c r="T701" s="270">
        <v>2168</v>
      </c>
      <c r="U701" s="270">
        <v>0</v>
      </c>
      <c r="V701" s="268">
        <v>613544</v>
      </c>
    </row>
    <row r="702" spans="1:22">
      <c r="B702" t="s">
        <v>2215</v>
      </c>
      <c r="C702"/>
      <c r="D702"/>
      <c r="E702"/>
      <c r="F702"/>
      <c r="G702" s="76">
        <v>202842</v>
      </c>
      <c r="H702" s="276"/>
      <c r="I702" s="27" t="s">
        <v>2216</v>
      </c>
      <c r="J702" t="s">
        <v>2225</v>
      </c>
      <c r="K702" s="262">
        <v>225</v>
      </c>
      <c r="L702">
        <v>225</v>
      </c>
      <c r="M702">
        <v>0</v>
      </c>
      <c r="N702">
        <v>0</v>
      </c>
      <c r="O702" s="229">
        <v>0</v>
      </c>
      <c r="P702" s="229">
        <v>0</v>
      </c>
      <c r="Q702" s="229">
        <v>0</v>
      </c>
      <c r="R702">
        <v>0</v>
      </c>
      <c r="S702">
        <v>0</v>
      </c>
      <c r="T702" s="270">
        <v>2186</v>
      </c>
      <c r="U702" s="270">
        <v>0</v>
      </c>
      <c r="V702" s="268">
        <v>491850</v>
      </c>
    </row>
    <row r="703" spans="1:22">
      <c r="B703" s="73" t="s">
        <v>2215</v>
      </c>
      <c r="C703"/>
      <c r="E703"/>
      <c r="F703"/>
      <c r="G703" s="76">
        <v>202843</v>
      </c>
      <c r="H703" s="276"/>
      <c r="I703" s="27" t="s">
        <v>2216</v>
      </c>
      <c r="J703" t="s">
        <v>2226</v>
      </c>
      <c r="K703" s="262">
        <v>100</v>
      </c>
      <c r="L703">
        <v>100</v>
      </c>
      <c r="M703">
        <v>0</v>
      </c>
      <c r="N703">
        <v>0</v>
      </c>
      <c r="O703" s="229">
        <v>0</v>
      </c>
      <c r="P703" s="229">
        <v>0</v>
      </c>
      <c r="Q703" s="229">
        <v>0</v>
      </c>
      <c r="R703">
        <v>0</v>
      </c>
      <c r="S703">
        <v>0</v>
      </c>
      <c r="T703" s="270">
        <v>2265</v>
      </c>
      <c r="U703" s="270">
        <v>0</v>
      </c>
      <c r="V703" s="268">
        <v>226500</v>
      </c>
    </row>
    <row r="704" spans="1:22">
      <c r="B704" t="s">
        <v>2215</v>
      </c>
      <c r="C704"/>
      <c r="D704"/>
      <c r="E704"/>
      <c r="F704"/>
      <c r="G704">
        <v>202844</v>
      </c>
      <c r="H704" s="276"/>
      <c r="I704" s="27" t="s">
        <v>2216</v>
      </c>
      <c r="J704" t="s">
        <v>2227</v>
      </c>
      <c r="K704" s="262">
        <v>149</v>
      </c>
      <c r="L704">
        <v>149</v>
      </c>
      <c r="M704">
        <v>0</v>
      </c>
      <c r="N704">
        <v>0</v>
      </c>
      <c r="O704" s="229">
        <v>0</v>
      </c>
      <c r="P704" s="229">
        <v>0</v>
      </c>
      <c r="Q704" s="229">
        <v>0</v>
      </c>
      <c r="R704">
        <v>0</v>
      </c>
      <c r="S704">
        <v>0</v>
      </c>
      <c r="T704" s="270">
        <v>2219</v>
      </c>
      <c r="U704" s="270">
        <v>0</v>
      </c>
      <c r="V704" s="268">
        <v>330631</v>
      </c>
    </row>
    <row r="705" spans="1:22">
      <c r="B705" t="s">
        <v>2215</v>
      </c>
      <c r="C705"/>
      <c r="D705"/>
      <c r="E705"/>
      <c r="F705"/>
      <c r="G705">
        <v>202845</v>
      </c>
      <c r="H705" s="276"/>
      <c r="I705" s="27" t="s">
        <v>2216</v>
      </c>
      <c r="J705" t="s">
        <v>2228</v>
      </c>
      <c r="K705" s="262">
        <v>210</v>
      </c>
      <c r="L705">
        <v>210</v>
      </c>
      <c r="M705">
        <v>0</v>
      </c>
      <c r="N705">
        <v>0</v>
      </c>
      <c r="O705" s="229">
        <v>0</v>
      </c>
      <c r="P705" s="229">
        <v>0</v>
      </c>
      <c r="Q705" s="229">
        <v>0</v>
      </c>
      <c r="R705">
        <v>0</v>
      </c>
      <c r="S705">
        <v>0</v>
      </c>
      <c r="T705" s="270">
        <v>2203</v>
      </c>
      <c r="U705" s="270">
        <v>0</v>
      </c>
      <c r="V705" s="268">
        <v>462630</v>
      </c>
    </row>
    <row r="706" spans="1:22">
      <c r="B706" t="s">
        <v>2215</v>
      </c>
      <c r="C706"/>
      <c r="D706"/>
      <c r="E706"/>
      <c r="F706"/>
      <c r="G706">
        <v>202846</v>
      </c>
      <c r="H706"/>
      <c r="I706" t="s">
        <v>2216</v>
      </c>
      <c r="J706" t="s">
        <v>2229</v>
      </c>
      <c r="K706">
        <v>199</v>
      </c>
      <c r="L706">
        <v>199</v>
      </c>
      <c r="M706">
        <v>0</v>
      </c>
      <c r="N706">
        <v>0</v>
      </c>
      <c r="O706">
        <v>0</v>
      </c>
      <c r="P706">
        <v>0</v>
      </c>
      <c r="Q706">
        <v>0</v>
      </c>
      <c r="R706">
        <v>0</v>
      </c>
      <c r="S706">
        <v>0</v>
      </c>
      <c r="T706" s="270">
        <v>2167</v>
      </c>
      <c r="U706" s="270">
        <v>0</v>
      </c>
      <c r="V706">
        <v>431233</v>
      </c>
    </row>
    <row r="707" spans="1:22">
      <c r="B707" t="s">
        <v>2215</v>
      </c>
      <c r="C707"/>
      <c r="D707"/>
      <c r="E707"/>
      <c r="F707"/>
      <c r="G707">
        <v>202847</v>
      </c>
      <c r="H707"/>
      <c r="I707" t="s">
        <v>2216</v>
      </c>
      <c r="J707" t="s">
        <v>2230</v>
      </c>
      <c r="K707">
        <v>204</v>
      </c>
      <c r="L707">
        <v>204</v>
      </c>
      <c r="M707">
        <v>0</v>
      </c>
      <c r="N707">
        <v>0</v>
      </c>
      <c r="O707">
        <v>0</v>
      </c>
      <c r="P707">
        <v>0</v>
      </c>
      <c r="Q707">
        <v>0</v>
      </c>
      <c r="R707">
        <v>0</v>
      </c>
      <c r="S707">
        <v>0</v>
      </c>
      <c r="T707" s="270">
        <v>2141</v>
      </c>
      <c r="U707" s="270">
        <v>0</v>
      </c>
      <c r="V707">
        <v>436764</v>
      </c>
    </row>
    <row r="708" spans="1:22">
      <c r="A708" s="271"/>
      <c r="B708" s="74" t="s">
        <v>2215</v>
      </c>
      <c r="C708" s="74"/>
      <c r="D708" s="74"/>
      <c r="E708" s="295"/>
      <c r="F708" s="295"/>
      <c r="G708" s="295">
        <v>202848</v>
      </c>
      <c r="H708" s="74"/>
      <c r="I708" s="293" t="s">
        <v>2216</v>
      </c>
      <c r="J708" s="74" t="s">
        <v>2231</v>
      </c>
      <c r="K708" s="74">
        <v>156</v>
      </c>
      <c r="L708" s="74">
        <v>156</v>
      </c>
      <c r="M708" s="74">
        <v>0</v>
      </c>
      <c r="N708" s="74">
        <v>0</v>
      </c>
      <c r="O708" s="74">
        <v>0</v>
      </c>
      <c r="P708" s="74">
        <v>0</v>
      </c>
      <c r="Q708" s="74">
        <v>0</v>
      </c>
      <c r="R708" s="74">
        <v>0</v>
      </c>
      <c r="S708" s="74">
        <v>0</v>
      </c>
      <c r="T708" s="74">
        <v>2207</v>
      </c>
      <c r="U708" s="74">
        <v>0</v>
      </c>
      <c r="V708" s="74">
        <v>344292</v>
      </c>
    </row>
    <row r="709" spans="1:22">
      <c r="B709" t="s">
        <v>2215</v>
      </c>
      <c r="C709"/>
      <c r="D709"/>
      <c r="E709"/>
      <c r="F709"/>
      <c r="G709" s="76">
        <v>202849</v>
      </c>
      <c r="H709" s="276"/>
      <c r="I709" s="27" t="s">
        <v>2216</v>
      </c>
      <c r="J709" t="s">
        <v>2232</v>
      </c>
      <c r="K709" s="262">
        <v>68</v>
      </c>
      <c r="L709">
        <v>68</v>
      </c>
      <c r="M709">
        <v>0</v>
      </c>
      <c r="N709">
        <v>0</v>
      </c>
      <c r="O709" s="229">
        <v>0</v>
      </c>
      <c r="P709" s="229">
        <v>0</v>
      </c>
      <c r="Q709" s="229">
        <v>0</v>
      </c>
      <c r="R709">
        <v>0</v>
      </c>
      <c r="S709">
        <v>0</v>
      </c>
      <c r="T709" s="270">
        <v>2319</v>
      </c>
      <c r="U709" s="270">
        <v>0</v>
      </c>
      <c r="V709" s="268">
        <v>157692</v>
      </c>
    </row>
    <row r="710" spans="1:22">
      <c r="B710" s="269" t="s">
        <v>2215</v>
      </c>
      <c r="C710" s="269"/>
      <c r="D710" s="276"/>
      <c r="E710" s="297"/>
      <c r="F710"/>
      <c r="G710" s="76">
        <v>202850</v>
      </c>
      <c r="H710" s="276"/>
      <c r="I710" s="27" t="s">
        <v>2216</v>
      </c>
      <c r="J710" t="s">
        <v>2233</v>
      </c>
      <c r="K710" s="262">
        <v>291</v>
      </c>
      <c r="L710">
        <v>291</v>
      </c>
      <c r="M710">
        <v>0</v>
      </c>
      <c r="N710">
        <v>0</v>
      </c>
      <c r="O710" s="229">
        <v>0</v>
      </c>
      <c r="P710" s="229">
        <v>0</v>
      </c>
      <c r="Q710" s="229">
        <v>0</v>
      </c>
      <c r="R710">
        <v>0</v>
      </c>
      <c r="S710">
        <v>0</v>
      </c>
      <c r="T710" s="270">
        <v>2183</v>
      </c>
      <c r="U710" s="270">
        <v>0</v>
      </c>
      <c r="V710" s="268">
        <v>635253</v>
      </c>
    </row>
    <row r="711" spans="1:22">
      <c r="A711" s="73"/>
      <c r="B711" s="269" t="s">
        <v>2215</v>
      </c>
      <c r="C711" s="269"/>
      <c r="D711" s="276"/>
      <c r="E711" s="297"/>
      <c r="F711"/>
      <c r="G711" s="76">
        <v>202851</v>
      </c>
      <c r="H711" s="276"/>
      <c r="I711" s="27" t="s">
        <v>2216</v>
      </c>
      <c r="J711" t="s">
        <v>2234</v>
      </c>
      <c r="K711" s="262">
        <v>74</v>
      </c>
      <c r="L711">
        <v>74</v>
      </c>
      <c r="M711">
        <v>0</v>
      </c>
      <c r="N711">
        <v>0</v>
      </c>
      <c r="O711" s="229">
        <v>0</v>
      </c>
      <c r="P711" s="229">
        <v>0</v>
      </c>
      <c r="Q711" s="229">
        <v>0</v>
      </c>
      <c r="R711">
        <v>0</v>
      </c>
      <c r="S711">
        <v>0</v>
      </c>
      <c r="T711" s="270">
        <v>2319</v>
      </c>
      <c r="U711" s="270">
        <v>0</v>
      </c>
      <c r="V711" s="268">
        <v>171606</v>
      </c>
    </row>
    <row r="712" spans="1:22">
      <c r="B712" t="s">
        <v>2215</v>
      </c>
      <c r="C712"/>
      <c r="D712"/>
      <c r="E712" s="299"/>
      <c r="F712"/>
      <c r="G712" s="76">
        <v>202852</v>
      </c>
      <c r="H712" s="276"/>
      <c r="I712" s="27" t="s">
        <v>2216</v>
      </c>
      <c r="J712" t="s">
        <v>2235</v>
      </c>
      <c r="K712" s="262">
        <v>67</v>
      </c>
      <c r="L712">
        <v>67</v>
      </c>
      <c r="M712">
        <v>0</v>
      </c>
      <c r="N712">
        <v>0</v>
      </c>
      <c r="O712" s="229">
        <v>0</v>
      </c>
      <c r="P712" s="229">
        <v>0</v>
      </c>
      <c r="Q712" s="229">
        <v>0</v>
      </c>
      <c r="R712">
        <v>0</v>
      </c>
      <c r="S712">
        <v>0</v>
      </c>
      <c r="T712" s="270">
        <v>2319</v>
      </c>
      <c r="U712" s="270">
        <v>0</v>
      </c>
      <c r="V712" s="268">
        <v>155373</v>
      </c>
    </row>
    <row r="713" spans="1:22">
      <c r="B713" t="s">
        <v>2236</v>
      </c>
      <c r="C713"/>
      <c r="D713"/>
      <c r="E713" s="299"/>
      <c r="F713"/>
      <c r="G713" s="288">
        <v>210045</v>
      </c>
      <c r="H713" s="276"/>
      <c r="I713" s="27" t="s">
        <v>2216</v>
      </c>
      <c r="J713" t="s">
        <v>2237</v>
      </c>
      <c r="K713" s="262">
        <v>108</v>
      </c>
      <c r="L713">
        <v>108</v>
      </c>
      <c r="M713">
        <v>0</v>
      </c>
      <c r="N713">
        <v>0</v>
      </c>
      <c r="O713" s="229">
        <v>0</v>
      </c>
      <c r="P713" s="229">
        <v>0</v>
      </c>
      <c r="Q713" s="229">
        <v>0</v>
      </c>
      <c r="R713">
        <v>0</v>
      </c>
      <c r="S713">
        <v>0</v>
      </c>
      <c r="T713" s="270">
        <v>2086</v>
      </c>
      <c r="U713" s="270">
        <v>0</v>
      </c>
      <c r="V713" s="268">
        <v>225288</v>
      </c>
    </row>
    <row r="714" spans="1:22">
      <c r="B714" t="s">
        <v>2238</v>
      </c>
      <c r="C714"/>
      <c r="D714"/>
      <c r="E714"/>
      <c r="F714"/>
      <c r="G714" s="76">
        <v>210046</v>
      </c>
      <c r="H714" s="276"/>
      <c r="I714" s="27" t="s">
        <v>2216</v>
      </c>
      <c r="J714" t="s">
        <v>2239</v>
      </c>
      <c r="K714" s="262">
        <v>171</v>
      </c>
      <c r="L714">
        <v>171</v>
      </c>
      <c r="M714">
        <v>0</v>
      </c>
      <c r="N714">
        <v>0</v>
      </c>
      <c r="O714" s="229">
        <v>0</v>
      </c>
      <c r="P714" s="229">
        <v>0</v>
      </c>
      <c r="Q714" s="229">
        <v>0</v>
      </c>
      <c r="R714">
        <v>0</v>
      </c>
      <c r="S714">
        <v>0</v>
      </c>
      <c r="T714" s="270">
        <v>2284</v>
      </c>
      <c r="U714" s="270">
        <v>0</v>
      </c>
      <c r="V714" s="268">
        <v>390564</v>
      </c>
    </row>
    <row r="715" spans="1:22">
      <c r="B715"/>
      <c r="C715"/>
      <c r="D715"/>
      <c r="E715"/>
      <c r="F715"/>
      <c r="H715" s="276"/>
      <c r="O715" s="229"/>
      <c r="P715" s="229"/>
      <c r="Q715" s="229"/>
      <c r="T715" s="270"/>
      <c r="U715" s="270"/>
      <c r="V715" s="268"/>
    </row>
    <row r="716" spans="1:22">
      <c r="B716" s="269"/>
      <c r="C716" s="269"/>
      <c r="D716" s="276"/>
      <c r="E716" s="297"/>
      <c r="F716"/>
      <c r="H716" s="276"/>
      <c r="I716" s="27" t="e">
        <v>#N/A</v>
      </c>
      <c r="J716" t="e">
        <v>#N/A</v>
      </c>
      <c r="K716" s="262">
        <v>0</v>
      </c>
      <c r="L716">
        <v>0</v>
      </c>
      <c r="M716">
        <v>0</v>
      </c>
      <c r="N716">
        <v>0</v>
      </c>
      <c r="O716" s="229">
        <v>0</v>
      </c>
      <c r="P716" s="229">
        <v>0</v>
      </c>
      <c r="Q716" s="229">
        <v>0</v>
      </c>
      <c r="R716">
        <v>0</v>
      </c>
      <c r="S716">
        <v>0</v>
      </c>
      <c r="T716" s="270">
        <v>0</v>
      </c>
      <c r="U716" s="270">
        <v>0</v>
      </c>
      <c r="V716" s="268">
        <v>0</v>
      </c>
    </row>
    <row r="717" spans="1:22">
      <c r="A717" s="73" t="s">
        <v>2240</v>
      </c>
      <c r="B717"/>
      <c r="C717"/>
      <c r="D717"/>
      <c r="E717"/>
      <c r="F717"/>
      <c r="H717" s="276"/>
      <c r="K717" s="262">
        <v>39307</v>
      </c>
      <c r="L717">
        <v>39307</v>
      </c>
      <c r="M717">
        <v>0</v>
      </c>
      <c r="N717">
        <v>0</v>
      </c>
      <c r="O717" s="229">
        <v>0</v>
      </c>
      <c r="P717" s="229">
        <v>0</v>
      </c>
      <c r="Q717" s="229">
        <v>0</v>
      </c>
      <c r="R717">
        <v>0</v>
      </c>
      <c r="S717">
        <v>8397</v>
      </c>
      <c r="T717" s="270"/>
      <c r="U717" s="270"/>
      <c r="V717" s="268">
        <v>276251809</v>
      </c>
    </row>
    <row r="718" spans="1:22">
      <c r="B718" s="269" t="s">
        <v>2241</v>
      </c>
      <c r="C718" s="269"/>
      <c r="D718" s="276"/>
      <c r="E718" s="297"/>
      <c r="F718"/>
      <c r="G718" s="76">
        <v>171194</v>
      </c>
      <c r="H718" s="276" t="s">
        <v>1130</v>
      </c>
      <c r="I718" s="27" t="s">
        <v>2242</v>
      </c>
      <c r="J718" t="s">
        <v>2243</v>
      </c>
      <c r="K718" s="262">
        <v>1502</v>
      </c>
      <c r="L718">
        <v>1502</v>
      </c>
      <c r="M718">
        <v>0</v>
      </c>
      <c r="N718">
        <v>0</v>
      </c>
      <c r="O718" s="229">
        <v>0</v>
      </c>
      <c r="P718" s="229">
        <v>0</v>
      </c>
      <c r="Q718" s="229">
        <v>0</v>
      </c>
      <c r="R718">
        <v>0</v>
      </c>
      <c r="S718">
        <v>0</v>
      </c>
      <c r="T718" s="270">
        <v>16532</v>
      </c>
      <c r="U718" s="270">
        <v>0</v>
      </c>
      <c r="V718" s="268">
        <v>24831064</v>
      </c>
    </row>
    <row r="719" spans="1:22">
      <c r="B719" s="269" t="s">
        <v>2244</v>
      </c>
      <c r="C719" s="269"/>
      <c r="D719" s="276"/>
      <c r="E719" s="297"/>
      <c r="F719"/>
      <c r="G719" s="76">
        <v>171195</v>
      </c>
      <c r="H719" s="276" t="s">
        <v>1130</v>
      </c>
      <c r="I719" s="27" t="s">
        <v>2242</v>
      </c>
      <c r="J719" t="s">
        <v>2245</v>
      </c>
      <c r="K719" s="262">
        <v>402</v>
      </c>
      <c r="L719">
        <v>402</v>
      </c>
      <c r="M719">
        <v>0</v>
      </c>
      <c r="N719">
        <v>0</v>
      </c>
      <c r="O719" s="229">
        <v>0</v>
      </c>
      <c r="P719" s="229">
        <v>0</v>
      </c>
      <c r="Q719" s="229">
        <v>0</v>
      </c>
      <c r="R719">
        <v>0</v>
      </c>
      <c r="S719">
        <v>0</v>
      </c>
      <c r="T719" s="270">
        <v>21257</v>
      </c>
      <c r="U719" s="270">
        <v>0</v>
      </c>
      <c r="V719" s="268">
        <v>8545314</v>
      </c>
    </row>
    <row r="720" spans="1:22">
      <c r="B720" t="s">
        <v>2246</v>
      </c>
      <c r="C720"/>
      <c r="D720"/>
      <c r="E720"/>
      <c r="F720"/>
      <c r="G720" s="76">
        <v>138690</v>
      </c>
      <c r="H720" s="276" t="s">
        <v>1130</v>
      </c>
      <c r="I720" s="27" t="s">
        <v>2242</v>
      </c>
      <c r="J720" t="s">
        <v>2247</v>
      </c>
      <c r="K720" s="262">
        <v>11</v>
      </c>
      <c r="L720">
        <v>11</v>
      </c>
      <c r="M720">
        <v>0</v>
      </c>
      <c r="N720">
        <v>0</v>
      </c>
      <c r="O720" s="229">
        <v>0</v>
      </c>
      <c r="P720" s="229">
        <v>0</v>
      </c>
      <c r="Q720" s="229">
        <v>0</v>
      </c>
      <c r="R720">
        <v>0</v>
      </c>
      <c r="S720">
        <v>0</v>
      </c>
      <c r="T720" s="270">
        <v>15184</v>
      </c>
      <c r="U720" s="270">
        <v>0</v>
      </c>
      <c r="V720" s="268">
        <v>167024</v>
      </c>
    </row>
    <row r="721" spans="2:22">
      <c r="B721" s="269" t="s">
        <v>2248</v>
      </c>
      <c r="C721" s="269"/>
      <c r="D721" s="276"/>
      <c r="E721" s="297"/>
      <c r="F721"/>
      <c r="G721" s="76">
        <v>138692</v>
      </c>
      <c r="H721" s="276" t="s">
        <v>1130</v>
      </c>
      <c r="I721" s="27" t="s">
        <v>2242</v>
      </c>
      <c r="J721" t="s">
        <v>2249</v>
      </c>
      <c r="K721" s="262">
        <v>3492</v>
      </c>
      <c r="L721">
        <v>3492</v>
      </c>
      <c r="M721">
        <v>0</v>
      </c>
      <c r="N721">
        <v>0</v>
      </c>
      <c r="O721" s="229">
        <v>0</v>
      </c>
      <c r="P721" s="229">
        <v>0</v>
      </c>
      <c r="Q721" s="229">
        <v>0</v>
      </c>
      <c r="R721">
        <v>0</v>
      </c>
      <c r="S721">
        <v>0</v>
      </c>
      <c r="T721" s="270">
        <v>19585</v>
      </c>
      <c r="U721" s="270">
        <v>0</v>
      </c>
      <c r="V721" s="268">
        <v>68390820</v>
      </c>
    </row>
    <row r="722" spans="2:22">
      <c r="B722" s="269" t="s">
        <v>2250</v>
      </c>
      <c r="C722" s="269"/>
      <c r="D722" s="276"/>
      <c r="E722" s="297"/>
      <c r="F722"/>
      <c r="G722" s="288">
        <v>170605</v>
      </c>
      <c r="H722" s="276" t="s">
        <v>1130</v>
      </c>
      <c r="I722" s="27" t="s">
        <v>2242</v>
      </c>
      <c r="J722" t="s">
        <v>2251</v>
      </c>
      <c r="K722" s="262">
        <v>6995</v>
      </c>
      <c r="L722">
        <v>6995</v>
      </c>
      <c r="M722">
        <v>0</v>
      </c>
      <c r="N722">
        <v>0</v>
      </c>
      <c r="O722" s="229">
        <v>0</v>
      </c>
      <c r="P722" s="229">
        <v>0</v>
      </c>
      <c r="Q722" s="229">
        <v>0</v>
      </c>
      <c r="R722">
        <v>0</v>
      </c>
      <c r="S722">
        <v>0</v>
      </c>
      <c r="T722" s="270">
        <v>13580</v>
      </c>
      <c r="U722" s="270">
        <v>0</v>
      </c>
      <c r="V722" s="268">
        <v>94992100</v>
      </c>
    </row>
    <row r="723" spans="2:22">
      <c r="B723" s="269" t="s">
        <v>2252</v>
      </c>
      <c r="C723" s="269"/>
      <c r="D723" s="276"/>
      <c r="E723" s="297"/>
      <c r="F723"/>
      <c r="G723" s="76">
        <v>170604</v>
      </c>
      <c r="H723" s="276" t="s">
        <v>1130</v>
      </c>
      <c r="I723" s="27" t="s">
        <v>2242</v>
      </c>
      <c r="J723" t="s">
        <v>2253</v>
      </c>
      <c r="K723" s="262">
        <v>264</v>
      </c>
      <c r="L723">
        <v>264</v>
      </c>
      <c r="M723">
        <v>0</v>
      </c>
      <c r="N723">
        <v>0</v>
      </c>
      <c r="O723" s="229">
        <v>0</v>
      </c>
      <c r="P723" s="229">
        <v>0</v>
      </c>
      <c r="Q723" s="229">
        <v>0</v>
      </c>
      <c r="R723">
        <v>0</v>
      </c>
      <c r="S723">
        <v>0</v>
      </c>
      <c r="T723" s="270">
        <v>11261</v>
      </c>
      <c r="U723" s="270">
        <v>0</v>
      </c>
      <c r="V723" s="268">
        <v>2972904</v>
      </c>
    </row>
    <row r="724" spans="2:22">
      <c r="B724" s="269" t="s">
        <v>2254</v>
      </c>
      <c r="C724" s="269"/>
      <c r="D724" s="276"/>
      <c r="E724" s="297"/>
      <c r="F724"/>
      <c r="G724" s="76">
        <v>170603</v>
      </c>
      <c r="H724" s="276" t="s">
        <v>1130</v>
      </c>
      <c r="I724" s="27" t="s">
        <v>2242</v>
      </c>
      <c r="J724" t="s">
        <v>2255</v>
      </c>
      <c r="K724" s="262">
        <v>69</v>
      </c>
      <c r="L724">
        <v>69</v>
      </c>
      <c r="M724">
        <v>0</v>
      </c>
      <c r="N724">
        <v>0</v>
      </c>
      <c r="O724" s="229">
        <v>0</v>
      </c>
      <c r="P724" s="229">
        <v>0</v>
      </c>
      <c r="Q724" s="229">
        <v>0</v>
      </c>
      <c r="R724">
        <v>0</v>
      </c>
      <c r="S724">
        <v>0</v>
      </c>
      <c r="T724" s="270">
        <v>9925</v>
      </c>
      <c r="U724" s="270">
        <v>0</v>
      </c>
      <c r="V724" s="268">
        <v>684825</v>
      </c>
    </row>
    <row r="725" spans="2:22">
      <c r="B725" s="269" t="s">
        <v>2256</v>
      </c>
      <c r="C725" s="269"/>
      <c r="D725" s="276"/>
      <c r="E725" s="297"/>
      <c r="F725"/>
      <c r="G725" s="76">
        <v>207160</v>
      </c>
      <c r="H725" s="276" t="s">
        <v>1130</v>
      </c>
      <c r="I725" s="27" t="s">
        <v>2242</v>
      </c>
      <c r="J725" t="s">
        <v>2257</v>
      </c>
      <c r="K725" s="262">
        <v>3</v>
      </c>
      <c r="L725">
        <v>3</v>
      </c>
      <c r="M725">
        <v>0</v>
      </c>
      <c r="N725">
        <v>0</v>
      </c>
      <c r="O725" s="229">
        <v>0</v>
      </c>
      <c r="P725" s="229">
        <v>0</v>
      </c>
      <c r="Q725" s="229">
        <v>0</v>
      </c>
      <c r="R725">
        <v>0</v>
      </c>
      <c r="S725">
        <v>0</v>
      </c>
      <c r="T725" s="270">
        <v>10648</v>
      </c>
      <c r="U725" s="270">
        <v>0</v>
      </c>
      <c r="V725" s="268">
        <v>31944</v>
      </c>
    </row>
    <row r="726" spans="2:22">
      <c r="B726" s="269" t="s">
        <v>2258</v>
      </c>
      <c r="C726" s="269"/>
      <c r="D726" s="276"/>
      <c r="E726" s="297"/>
      <c r="F726"/>
      <c r="G726" s="76">
        <v>207161</v>
      </c>
      <c r="H726" s="276" t="s">
        <v>1130</v>
      </c>
      <c r="I726" s="27" t="s">
        <v>2242</v>
      </c>
      <c r="J726" t="s">
        <v>2259</v>
      </c>
      <c r="K726" s="262">
        <v>38</v>
      </c>
      <c r="L726">
        <v>38</v>
      </c>
      <c r="M726">
        <v>0</v>
      </c>
      <c r="N726">
        <v>0</v>
      </c>
      <c r="O726" s="229">
        <v>0</v>
      </c>
      <c r="P726" s="229">
        <v>0</v>
      </c>
      <c r="Q726" s="229">
        <v>0</v>
      </c>
      <c r="R726">
        <v>0</v>
      </c>
      <c r="S726">
        <v>0</v>
      </c>
      <c r="T726" s="270">
        <v>13574</v>
      </c>
      <c r="U726" s="270">
        <v>0</v>
      </c>
      <c r="V726" s="268">
        <v>515812</v>
      </c>
    </row>
    <row r="727" spans="2:22">
      <c r="B727" s="269" t="s">
        <v>2260</v>
      </c>
      <c r="C727" s="269"/>
      <c r="D727" s="276"/>
      <c r="E727" s="297"/>
      <c r="F727"/>
      <c r="G727" s="76">
        <v>170607</v>
      </c>
      <c r="H727" s="276" t="s">
        <v>1130</v>
      </c>
      <c r="I727" s="27" t="s">
        <v>2242</v>
      </c>
      <c r="J727" t="s">
        <v>2261</v>
      </c>
      <c r="K727" s="262">
        <v>86</v>
      </c>
      <c r="L727">
        <v>86</v>
      </c>
      <c r="M727">
        <v>0</v>
      </c>
      <c r="N727">
        <v>0</v>
      </c>
      <c r="O727" s="229">
        <v>0</v>
      </c>
      <c r="P727" s="229">
        <v>0</v>
      </c>
      <c r="Q727" s="229">
        <v>0</v>
      </c>
      <c r="R727">
        <v>0</v>
      </c>
      <c r="S727">
        <v>0</v>
      </c>
      <c r="T727" s="270">
        <v>18676</v>
      </c>
      <c r="U727" s="270">
        <v>0</v>
      </c>
      <c r="V727" s="268">
        <v>1606136</v>
      </c>
    </row>
    <row r="728" spans="2:22">
      <c r="B728" t="s">
        <v>2262</v>
      </c>
      <c r="C728"/>
      <c r="D728"/>
      <c r="E728"/>
      <c r="F728"/>
      <c r="G728" s="76">
        <v>170606</v>
      </c>
      <c r="H728" s="276" t="s">
        <v>1130</v>
      </c>
      <c r="I728" s="27" t="s">
        <v>2242</v>
      </c>
      <c r="J728" t="s">
        <v>2263</v>
      </c>
      <c r="K728" s="262">
        <v>3898</v>
      </c>
      <c r="L728">
        <v>3898</v>
      </c>
      <c r="M728">
        <v>0</v>
      </c>
      <c r="N728">
        <v>0</v>
      </c>
      <c r="O728" s="229">
        <v>0</v>
      </c>
      <c r="P728" s="229">
        <v>0</v>
      </c>
      <c r="Q728" s="229">
        <v>0</v>
      </c>
      <c r="R728">
        <v>0</v>
      </c>
      <c r="S728">
        <v>0</v>
      </c>
      <c r="T728" s="270">
        <v>16736</v>
      </c>
      <c r="U728" s="270">
        <v>0</v>
      </c>
      <c r="V728" s="268">
        <v>65236928</v>
      </c>
    </row>
    <row r="729" spans="2:22">
      <c r="B729" t="s">
        <v>2264</v>
      </c>
      <c r="C729"/>
      <c r="D729"/>
      <c r="E729"/>
      <c r="F729"/>
      <c r="G729" s="76">
        <v>170608</v>
      </c>
      <c r="H729" s="276" t="s">
        <v>1130</v>
      </c>
      <c r="I729" s="27" t="s">
        <v>2242</v>
      </c>
      <c r="J729" t="s">
        <v>2265</v>
      </c>
      <c r="K729" s="262">
        <v>109</v>
      </c>
      <c r="L729">
        <v>109</v>
      </c>
      <c r="M729">
        <v>0</v>
      </c>
      <c r="N729">
        <v>0</v>
      </c>
      <c r="O729" s="229">
        <v>0</v>
      </c>
      <c r="P729" s="229">
        <v>0</v>
      </c>
      <c r="Q729" s="229">
        <v>0</v>
      </c>
      <c r="R729">
        <v>0</v>
      </c>
      <c r="S729">
        <v>0</v>
      </c>
      <c r="T729" s="270">
        <v>2196</v>
      </c>
      <c r="U729" s="270">
        <v>0</v>
      </c>
      <c r="V729" s="268">
        <v>239364</v>
      </c>
    </row>
    <row r="730" spans="2:22">
      <c r="B730" t="s">
        <v>2266</v>
      </c>
      <c r="C730"/>
      <c r="D730"/>
      <c r="E730"/>
      <c r="F730"/>
      <c r="G730" s="76">
        <v>207162</v>
      </c>
      <c r="H730" s="276" t="s">
        <v>1130</v>
      </c>
      <c r="I730" s="27" t="s">
        <v>2242</v>
      </c>
      <c r="J730" t="s">
        <v>2267</v>
      </c>
      <c r="K730" s="262">
        <v>308</v>
      </c>
      <c r="L730">
        <v>308</v>
      </c>
      <c r="M730">
        <v>0</v>
      </c>
      <c r="N730">
        <v>0</v>
      </c>
      <c r="O730" s="229">
        <v>0</v>
      </c>
      <c r="P730" s="229">
        <v>0</v>
      </c>
      <c r="Q730" s="229">
        <v>0</v>
      </c>
      <c r="R730">
        <v>0</v>
      </c>
      <c r="S730">
        <v>0</v>
      </c>
      <c r="T730" s="270">
        <v>16724</v>
      </c>
      <c r="U730" s="270">
        <v>0</v>
      </c>
      <c r="V730" s="268">
        <v>5150992</v>
      </c>
    </row>
    <row r="731" spans="2:22">
      <c r="B731" t="s">
        <v>2268</v>
      </c>
      <c r="C731"/>
      <c r="D731"/>
      <c r="E731"/>
      <c r="F731"/>
      <c r="G731" s="76">
        <v>207163</v>
      </c>
      <c r="H731" s="276" t="s">
        <v>1130</v>
      </c>
      <c r="I731" s="27" t="s">
        <v>2242</v>
      </c>
      <c r="J731" t="s">
        <v>2269</v>
      </c>
      <c r="K731" s="262">
        <v>119</v>
      </c>
      <c r="L731">
        <v>119</v>
      </c>
      <c r="M731">
        <v>0</v>
      </c>
      <c r="N731">
        <v>0</v>
      </c>
      <c r="O731" s="229">
        <v>0</v>
      </c>
      <c r="P731" s="229">
        <v>0</v>
      </c>
      <c r="Q731" s="229">
        <v>0</v>
      </c>
      <c r="R731">
        <v>0</v>
      </c>
      <c r="S731">
        <v>0</v>
      </c>
      <c r="T731" s="270">
        <v>18708</v>
      </c>
      <c r="U731" s="270">
        <v>0</v>
      </c>
      <c r="V731" s="268">
        <v>2226252</v>
      </c>
    </row>
    <row r="732" spans="2:22">
      <c r="B732"/>
      <c r="C732"/>
      <c r="D732"/>
      <c r="E732"/>
      <c r="F732"/>
      <c r="G732" s="76">
        <v>175995</v>
      </c>
      <c r="H732" s="276" t="s">
        <v>1130</v>
      </c>
      <c r="I732" s="27" t="e">
        <v>#N/A</v>
      </c>
      <c r="J732" t="e">
        <v>#N/A</v>
      </c>
      <c r="K732" s="262">
        <v>0</v>
      </c>
      <c r="L732">
        <v>0</v>
      </c>
      <c r="M732">
        <v>0</v>
      </c>
      <c r="N732">
        <v>0</v>
      </c>
      <c r="O732" s="229">
        <v>0</v>
      </c>
      <c r="P732" s="229">
        <v>0</v>
      </c>
      <c r="Q732" s="229">
        <v>0</v>
      </c>
      <c r="R732">
        <v>0</v>
      </c>
      <c r="S732">
        <v>0</v>
      </c>
      <c r="T732" s="270">
        <v>0</v>
      </c>
      <c r="U732" s="270">
        <v>0</v>
      </c>
      <c r="V732" s="268">
        <v>0</v>
      </c>
    </row>
    <row r="733" spans="2:22">
      <c r="B733"/>
      <c r="C733"/>
      <c r="D733"/>
      <c r="E733"/>
      <c r="F733"/>
      <c r="G733">
        <v>175994</v>
      </c>
      <c r="H733" s="276" t="s">
        <v>1130</v>
      </c>
      <c r="I733" t="e">
        <v>#N/A</v>
      </c>
      <c r="J733" t="e">
        <v>#N/A</v>
      </c>
      <c r="K733">
        <v>0</v>
      </c>
      <c r="L733">
        <v>0</v>
      </c>
      <c r="M733">
        <v>0</v>
      </c>
      <c r="N733">
        <v>0</v>
      </c>
      <c r="O733">
        <v>0</v>
      </c>
      <c r="P733">
        <v>0</v>
      </c>
      <c r="Q733">
        <v>0</v>
      </c>
      <c r="R733">
        <v>0</v>
      </c>
      <c r="S733">
        <v>0</v>
      </c>
      <c r="T733" s="270">
        <v>0</v>
      </c>
      <c r="U733" s="270">
        <v>0</v>
      </c>
      <c r="V733">
        <v>0</v>
      </c>
    </row>
    <row r="734" spans="2:22">
      <c r="B734"/>
      <c r="C734"/>
      <c r="D734"/>
      <c r="E734"/>
      <c r="F734"/>
      <c r="G734" s="76">
        <v>176292</v>
      </c>
      <c r="H734" s="276" t="s">
        <v>1130</v>
      </c>
      <c r="I734" s="27" t="e">
        <v>#N/A</v>
      </c>
      <c r="J734" t="e">
        <v>#N/A</v>
      </c>
      <c r="K734" s="262">
        <v>0</v>
      </c>
      <c r="L734">
        <v>0</v>
      </c>
      <c r="M734">
        <v>0</v>
      </c>
      <c r="N734">
        <v>0</v>
      </c>
      <c r="O734" s="229">
        <v>0</v>
      </c>
      <c r="P734" s="229">
        <v>0</v>
      </c>
      <c r="Q734" s="229">
        <v>0</v>
      </c>
      <c r="R734">
        <v>0</v>
      </c>
      <c r="S734">
        <v>0</v>
      </c>
      <c r="T734" s="270">
        <v>0</v>
      </c>
      <c r="U734" s="270">
        <v>0</v>
      </c>
      <c r="V734" s="268">
        <v>0</v>
      </c>
    </row>
    <row r="735" spans="2:22">
      <c r="B735" t="s">
        <v>2270</v>
      </c>
      <c r="C735"/>
      <c r="D735"/>
      <c r="E735"/>
      <c r="F735"/>
      <c r="G735" s="76">
        <v>170610</v>
      </c>
      <c r="H735" s="276" t="s">
        <v>1130</v>
      </c>
      <c r="I735" s="27" t="s">
        <v>2271</v>
      </c>
      <c r="J735" t="s">
        <v>2272</v>
      </c>
      <c r="K735" s="262">
        <v>22011</v>
      </c>
      <c r="L735">
        <v>22011</v>
      </c>
      <c r="M735">
        <v>0</v>
      </c>
      <c r="N735">
        <v>0</v>
      </c>
      <c r="O735" s="229">
        <v>0</v>
      </c>
      <c r="P735" s="229">
        <v>0</v>
      </c>
      <c r="Q735" s="229">
        <v>0</v>
      </c>
      <c r="R735">
        <v>0</v>
      </c>
      <c r="S735">
        <v>0</v>
      </c>
      <c r="T735" s="270">
        <v>30</v>
      </c>
      <c r="U735" s="270">
        <v>0</v>
      </c>
      <c r="V735" s="268">
        <v>660330</v>
      </c>
    </row>
    <row r="736" spans="2:22">
      <c r="B736" t="s">
        <v>2273</v>
      </c>
      <c r="C736"/>
      <c r="D736"/>
      <c r="E736"/>
      <c r="F736"/>
      <c r="G736" s="76">
        <v>170788</v>
      </c>
      <c r="H736" s="276" t="s">
        <v>1130</v>
      </c>
      <c r="I736" s="27" t="e">
        <v>#N/A</v>
      </c>
      <c r="J736" t="e">
        <v>#N/A</v>
      </c>
      <c r="K736" s="262">
        <v>0</v>
      </c>
      <c r="L736">
        <v>0</v>
      </c>
      <c r="M736">
        <v>0</v>
      </c>
      <c r="N736">
        <v>0</v>
      </c>
      <c r="O736" s="229">
        <v>0</v>
      </c>
      <c r="P736" s="229">
        <v>0</v>
      </c>
      <c r="Q736" s="229">
        <v>0</v>
      </c>
      <c r="R736">
        <v>0</v>
      </c>
      <c r="S736">
        <v>0</v>
      </c>
      <c r="T736" s="270">
        <v>0</v>
      </c>
      <c r="U736" s="270">
        <v>0</v>
      </c>
      <c r="V736" s="268">
        <v>0</v>
      </c>
    </row>
    <row r="737" spans="1:22">
      <c r="B737" s="73" t="s">
        <v>2274</v>
      </c>
      <c r="G737" s="76">
        <v>197089</v>
      </c>
      <c r="H737" s="276" t="s">
        <v>1130</v>
      </c>
      <c r="I737" s="27" t="e">
        <v>#N/A</v>
      </c>
      <c r="J737" t="e">
        <v>#N/A</v>
      </c>
      <c r="K737" s="262">
        <v>0</v>
      </c>
      <c r="L737">
        <v>0</v>
      </c>
      <c r="M737">
        <v>0</v>
      </c>
      <c r="N737">
        <v>0</v>
      </c>
      <c r="O737" s="229">
        <v>0</v>
      </c>
      <c r="P737" s="229">
        <v>0</v>
      </c>
      <c r="Q737" s="229">
        <v>0</v>
      </c>
      <c r="R737">
        <v>0</v>
      </c>
      <c r="S737">
        <v>0</v>
      </c>
      <c r="T737" s="270">
        <v>0</v>
      </c>
      <c r="U737" s="270">
        <v>0</v>
      </c>
      <c r="V737" s="268">
        <v>0</v>
      </c>
    </row>
    <row r="738" spans="1:22">
      <c r="B738" s="73" t="s">
        <v>2275</v>
      </c>
      <c r="G738" s="76">
        <v>170789</v>
      </c>
      <c r="H738" s="276" t="s">
        <v>1130</v>
      </c>
      <c r="I738" s="27" t="e">
        <v>#N/A</v>
      </c>
      <c r="J738" t="e">
        <v>#N/A</v>
      </c>
      <c r="K738" s="262">
        <v>0</v>
      </c>
      <c r="L738">
        <v>0</v>
      </c>
      <c r="M738">
        <v>0</v>
      </c>
      <c r="N738">
        <v>0</v>
      </c>
      <c r="O738" s="229">
        <v>0</v>
      </c>
      <c r="P738" s="229">
        <v>0</v>
      </c>
      <c r="Q738" s="229">
        <v>0</v>
      </c>
      <c r="R738">
        <v>0</v>
      </c>
      <c r="S738">
        <v>0</v>
      </c>
      <c r="T738" s="270">
        <v>0</v>
      </c>
      <c r="U738" s="270">
        <v>0</v>
      </c>
      <c r="V738" s="268">
        <v>0</v>
      </c>
    </row>
    <row r="739" spans="1:22">
      <c r="B739" s="73" t="s">
        <v>2276</v>
      </c>
      <c r="G739" s="76">
        <v>207881</v>
      </c>
      <c r="H739" s="276" t="s">
        <v>1130</v>
      </c>
      <c r="I739" s="27" t="s">
        <v>2242</v>
      </c>
      <c r="J739" t="s">
        <v>2277</v>
      </c>
      <c r="K739" s="262">
        <v>446</v>
      </c>
      <c r="L739">
        <v>446</v>
      </c>
      <c r="M739">
        <v>0</v>
      </c>
      <c r="N739">
        <v>0</v>
      </c>
      <c r="O739" s="229">
        <v>0</v>
      </c>
      <c r="P739" s="229">
        <v>0</v>
      </c>
      <c r="Q739" s="229">
        <v>0</v>
      </c>
      <c r="R739">
        <v>0</v>
      </c>
      <c r="S739">
        <v>0</v>
      </c>
      <c r="T739" s="270">
        <v>22100</v>
      </c>
      <c r="U739" s="270">
        <v>0</v>
      </c>
      <c r="V739" s="268">
        <v>9856600</v>
      </c>
    </row>
    <row r="740" spans="1:22">
      <c r="A740" t="s">
        <v>2278</v>
      </c>
      <c r="H740" s="276"/>
      <c r="K740" s="262">
        <v>1778</v>
      </c>
      <c r="L740">
        <v>1778</v>
      </c>
      <c r="M740">
        <v>0</v>
      </c>
      <c r="N740">
        <v>0</v>
      </c>
      <c r="O740" s="229">
        <v>0</v>
      </c>
      <c r="P740" s="229">
        <v>0</v>
      </c>
      <c r="Q740" s="229">
        <v>0</v>
      </c>
      <c r="R740">
        <v>0</v>
      </c>
      <c r="S740">
        <v>8397</v>
      </c>
      <c r="T740" s="270"/>
      <c r="U740" s="270"/>
      <c r="V740" s="268">
        <v>4006068</v>
      </c>
    </row>
    <row r="741" spans="1:22">
      <c r="B741" s="73" t="s">
        <v>2279</v>
      </c>
      <c r="D741" s="77" t="s">
        <v>2280</v>
      </c>
      <c r="G741" s="76">
        <v>180784</v>
      </c>
      <c r="H741" s="276" t="s">
        <v>1130</v>
      </c>
      <c r="I741" s="27" t="s">
        <v>2281</v>
      </c>
      <c r="J741" t="s">
        <v>2282</v>
      </c>
      <c r="K741" s="262">
        <v>665</v>
      </c>
      <c r="L741">
        <v>665</v>
      </c>
      <c r="M741">
        <v>0</v>
      </c>
      <c r="N741">
        <v>0</v>
      </c>
      <c r="O741" s="229">
        <v>0</v>
      </c>
      <c r="P741" s="229">
        <v>0</v>
      </c>
      <c r="Q741" s="229">
        <v>0</v>
      </c>
      <c r="R741">
        <v>0</v>
      </c>
      <c r="S741">
        <v>0</v>
      </c>
      <c r="T741" s="270">
        <v>501</v>
      </c>
      <c r="U741" s="270">
        <v>0</v>
      </c>
      <c r="V741" s="268">
        <v>333165</v>
      </c>
    </row>
    <row r="742" spans="1:22">
      <c r="G742" s="76">
        <v>166793</v>
      </c>
      <c r="H742" s="276" t="s">
        <v>1130</v>
      </c>
      <c r="I742" s="27" t="s">
        <v>2281</v>
      </c>
      <c r="J742" t="s">
        <v>2283</v>
      </c>
      <c r="K742" s="262">
        <v>36</v>
      </c>
      <c r="L742">
        <v>36</v>
      </c>
      <c r="M742">
        <v>0</v>
      </c>
      <c r="N742">
        <v>0</v>
      </c>
      <c r="O742" s="229">
        <v>0</v>
      </c>
      <c r="P742" s="229">
        <v>0</v>
      </c>
      <c r="Q742" s="229">
        <v>0</v>
      </c>
      <c r="R742">
        <v>0</v>
      </c>
      <c r="S742">
        <v>0</v>
      </c>
      <c r="T742" s="270">
        <v>394</v>
      </c>
      <c r="U742" s="270">
        <v>0</v>
      </c>
      <c r="V742" s="268">
        <v>14184</v>
      </c>
    </row>
    <row r="743" spans="1:22">
      <c r="G743" s="76">
        <v>174668</v>
      </c>
      <c r="H743" s="276" t="s">
        <v>1130</v>
      </c>
      <c r="I743" s="27" t="s">
        <v>2281</v>
      </c>
      <c r="J743" t="s">
        <v>2284</v>
      </c>
      <c r="K743" s="262">
        <v>205</v>
      </c>
      <c r="L743">
        <v>205</v>
      </c>
      <c r="M743">
        <v>0</v>
      </c>
      <c r="N743">
        <v>0</v>
      </c>
      <c r="O743" s="229">
        <v>0</v>
      </c>
      <c r="P743" s="229">
        <v>0</v>
      </c>
      <c r="Q743" s="229">
        <v>0</v>
      </c>
      <c r="R743">
        <v>0</v>
      </c>
      <c r="S743">
        <v>0</v>
      </c>
      <c r="T743" s="270">
        <v>867</v>
      </c>
      <c r="U743" s="270">
        <v>0</v>
      </c>
      <c r="V743" s="268">
        <v>177735</v>
      </c>
    </row>
    <row r="744" spans="1:22">
      <c r="G744" s="76">
        <v>180218</v>
      </c>
      <c r="H744" s="276" t="s">
        <v>1130</v>
      </c>
      <c r="I744" s="27" t="s">
        <v>2281</v>
      </c>
      <c r="J744" t="s">
        <v>2285</v>
      </c>
      <c r="K744" s="262">
        <v>386</v>
      </c>
      <c r="L744">
        <v>386</v>
      </c>
      <c r="M744">
        <v>0</v>
      </c>
      <c r="N744">
        <v>0</v>
      </c>
      <c r="O744" s="229">
        <v>0</v>
      </c>
      <c r="P744" s="229">
        <v>0</v>
      </c>
      <c r="Q744" s="229">
        <v>0</v>
      </c>
      <c r="R744">
        <v>0</v>
      </c>
      <c r="S744">
        <v>0</v>
      </c>
      <c r="T744" s="270">
        <v>2400</v>
      </c>
      <c r="U744" s="270">
        <v>0</v>
      </c>
      <c r="V744" s="268">
        <v>926400</v>
      </c>
    </row>
    <row r="745" spans="1:22">
      <c r="G745" s="76">
        <v>190102</v>
      </c>
      <c r="H745" s="276" t="s">
        <v>1130</v>
      </c>
      <c r="I745" s="27" t="e">
        <v>#N/A</v>
      </c>
      <c r="J745" t="e">
        <v>#N/A</v>
      </c>
      <c r="K745" s="262">
        <v>0</v>
      </c>
      <c r="L745">
        <v>0</v>
      </c>
      <c r="M745">
        <v>0</v>
      </c>
      <c r="N745">
        <v>0</v>
      </c>
      <c r="O745" s="229">
        <v>0</v>
      </c>
      <c r="P745" s="229">
        <v>0</v>
      </c>
      <c r="Q745" s="229">
        <v>0</v>
      </c>
      <c r="R745">
        <v>0</v>
      </c>
      <c r="S745">
        <v>0</v>
      </c>
      <c r="T745" s="270">
        <v>0</v>
      </c>
      <c r="U745" s="270">
        <v>0</v>
      </c>
      <c r="V745" s="268">
        <v>0</v>
      </c>
    </row>
    <row r="746" spans="1:22">
      <c r="G746" s="76">
        <v>196850</v>
      </c>
      <c r="H746" s="276"/>
      <c r="I746" s="27" t="s">
        <v>2281</v>
      </c>
      <c r="J746" t="s">
        <v>2286</v>
      </c>
      <c r="K746" s="262">
        <v>76</v>
      </c>
      <c r="L746">
        <v>76</v>
      </c>
      <c r="M746">
        <v>0</v>
      </c>
      <c r="N746">
        <v>0</v>
      </c>
      <c r="O746" s="229">
        <v>0</v>
      </c>
      <c r="P746" s="229">
        <v>0</v>
      </c>
      <c r="Q746" s="229">
        <v>0</v>
      </c>
      <c r="R746">
        <v>0</v>
      </c>
      <c r="S746">
        <v>0</v>
      </c>
      <c r="T746" s="270">
        <v>4859</v>
      </c>
      <c r="U746" s="270">
        <v>0</v>
      </c>
      <c r="V746" s="268">
        <v>369284</v>
      </c>
    </row>
    <row r="747" spans="1:22">
      <c r="G747" s="76">
        <v>201954</v>
      </c>
      <c r="H747" s="276"/>
      <c r="I747" s="27" t="s">
        <v>2281</v>
      </c>
      <c r="J747" t="s">
        <v>2287</v>
      </c>
      <c r="K747" s="262">
        <v>410</v>
      </c>
      <c r="L747">
        <v>410</v>
      </c>
      <c r="M747">
        <v>0</v>
      </c>
      <c r="N747">
        <v>0</v>
      </c>
      <c r="O747" s="229">
        <v>0</v>
      </c>
      <c r="P747" s="229">
        <v>0</v>
      </c>
      <c r="Q747" s="229">
        <v>0</v>
      </c>
      <c r="R747">
        <v>0</v>
      </c>
      <c r="S747">
        <v>0</v>
      </c>
      <c r="T747" s="270">
        <v>5330</v>
      </c>
      <c r="U747" s="270">
        <v>0</v>
      </c>
      <c r="V747" s="268">
        <v>2185300</v>
      </c>
    </row>
    <row r="748" spans="1:22">
      <c r="G748" s="288"/>
      <c r="H748" s="276"/>
      <c r="O748" s="229"/>
      <c r="P748" s="229"/>
      <c r="Q748" s="229"/>
      <c r="T748" s="270"/>
      <c r="U748" s="270"/>
      <c r="V748" s="268"/>
    </row>
    <row r="749" spans="1:22">
      <c r="A749" t="s">
        <v>2288</v>
      </c>
      <c r="G749" s="288"/>
      <c r="H749" s="276"/>
      <c r="K749" s="262">
        <v>16920</v>
      </c>
      <c r="L749">
        <v>9405</v>
      </c>
      <c r="M749">
        <v>693</v>
      </c>
      <c r="N749">
        <v>6822</v>
      </c>
      <c r="O749" s="229">
        <v>0</v>
      </c>
      <c r="P749" s="229">
        <v>0</v>
      </c>
      <c r="Q749" s="229">
        <v>0</v>
      </c>
      <c r="R749">
        <v>0</v>
      </c>
      <c r="S749">
        <v>5760</v>
      </c>
      <c r="T749" s="270"/>
      <c r="U749" s="270"/>
      <c r="V749" s="268">
        <v>975852220</v>
      </c>
    </row>
    <row r="750" spans="1:22">
      <c r="G750">
        <v>187593</v>
      </c>
      <c r="H750" s="276" t="s">
        <v>1130</v>
      </c>
      <c r="I750" t="e">
        <v>#N/A</v>
      </c>
      <c r="J750" t="e">
        <v>#N/A</v>
      </c>
      <c r="K750">
        <v>0</v>
      </c>
      <c r="L750">
        <v>0</v>
      </c>
      <c r="M750">
        <v>0</v>
      </c>
      <c r="N750">
        <v>0</v>
      </c>
      <c r="O750">
        <v>0</v>
      </c>
      <c r="P750">
        <v>0</v>
      </c>
      <c r="Q750">
        <v>0</v>
      </c>
      <c r="R750">
        <v>0</v>
      </c>
      <c r="S750">
        <v>0</v>
      </c>
      <c r="T750" s="270">
        <v>0</v>
      </c>
      <c r="U750" s="270">
        <v>0</v>
      </c>
      <c r="V750">
        <v>0</v>
      </c>
    </row>
    <row r="751" spans="1:22">
      <c r="G751" s="288">
        <v>187594</v>
      </c>
      <c r="H751" s="276" t="s">
        <v>1130</v>
      </c>
      <c r="I751" s="27" t="e">
        <v>#N/A</v>
      </c>
      <c r="J751" t="e">
        <v>#N/A</v>
      </c>
      <c r="K751" s="262">
        <v>0</v>
      </c>
      <c r="L751">
        <v>0</v>
      </c>
      <c r="M751">
        <v>0</v>
      </c>
      <c r="N751">
        <v>0</v>
      </c>
      <c r="O751" s="229">
        <v>0</v>
      </c>
      <c r="P751" s="229">
        <v>0</v>
      </c>
      <c r="Q751" s="229">
        <v>0</v>
      </c>
      <c r="R751">
        <v>0</v>
      </c>
      <c r="S751">
        <v>0</v>
      </c>
      <c r="T751" s="270">
        <v>0</v>
      </c>
      <c r="U751" s="270">
        <v>0</v>
      </c>
      <c r="V751" s="268">
        <v>0</v>
      </c>
    </row>
    <row r="752" spans="1:22">
      <c r="A752" t="s">
        <v>488</v>
      </c>
      <c r="B752" s="73" t="s">
        <v>2289</v>
      </c>
      <c r="C752" s="73" t="s">
        <v>2290</v>
      </c>
      <c r="D752" s="77" t="s">
        <v>2291</v>
      </c>
      <c r="G752" s="288">
        <v>184056</v>
      </c>
      <c r="H752" s="276" t="s">
        <v>1130</v>
      </c>
      <c r="I752" s="27" t="e">
        <v>#N/A</v>
      </c>
      <c r="J752" t="e">
        <v>#N/A</v>
      </c>
      <c r="K752" s="262">
        <v>0</v>
      </c>
      <c r="L752">
        <v>0</v>
      </c>
      <c r="M752">
        <v>0</v>
      </c>
      <c r="N752">
        <v>0</v>
      </c>
      <c r="O752" s="229">
        <v>0</v>
      </c>
      <c r="P752" s="229">
        <v>0</v>
      </c>
      <c r="Q752" s="229">
        <v>0</v>
      </c>
      <c r="R752">
        <v>0</v>
      </c>
      <c r="S752">
        <v>0</v>
      </c>
      <c r="T752" s="270">
        <v>0</v>
      </c>
      <c r="U752" s="270">
        <v>0</v>
      </c>
      <c r="V752" s="268">
        <v>0</v>
      </c>
    </row>
    <row r="753" spans="2:22">
      <c r="B753" s="73" t="s">
        <v>2292</v>
      </c>
      <c r="C753" s="73" t="s">
        <v>2293</v>
      </c>
      <c r="D753" s="77" t="s">
        <v>2291</v>
      </c>
      <c r="G753" s="76">
        <v>193182</v>
      </c>
      <c r="H753" s="276" t="s">
        <v>1130</v>
      </c>
      <c r="I753" s="27" t="e">
        <v>#N/A</v>
      </c>
      <c r="J753" t="e">
        <v>#N/A</v>
      </c>
      <c r="K753" s="262">
        <v>0</v>
      </c>
      <c r="L753">
        <v>0</v>
      </c>
      <c r="M753">
        <v>0</v>
      </c>
      <c r="N753">
        <v>0</v>
      </c>
      <c r="O753" s="229">
        <v>0</v>
      </c>
      <c r="P753" s="229">
        <v>0</v>
      </c>
      <c r="Q753" s="229">
        <v>0</v>
      </c>
      <c r="R753">
        <v>0</v>
      </c>
      <c r="S753">
        <v>0</v>
      </c>
      <c r="T753" s="270">
        <v>0</v>
      </c>
      <c r="U753" s="270">
        <v>0</v>
      </c>
      <c r="V753" s="268">
        <v>0</v>
      </c>
    </row>
    <row r="754" spans="2:22">
      <c r="B754" s="73" t="s">
        <v>2294</v>
      </c>
      <c r="C754" s="73" t="s">
        <v>2295</v>
      </c>
      <c r="D754" s="77" t="s">
        <v>2291</v>
      </c>
      <c r="G754" s="76">
        <v>196068</v>
      </c>
      <c r="H754" s="276" t="s">
        <v>1130</v>
      </c>
      <c r="I754" s="27" t="e">
        <v>#N/A</v>
      </c>
      <c r="J754" t="e">
        <v>#N/A</v>
      </c>
      <c r="K754" s="262">
        <v>0</v>
      </c>
      <c r="L754">
        <v>0</v>
      </c>
      <c r="M754">
        <v>0</v>
      </c>
      <c r="N754">
        <v>0</v>
      </c>
      <c r="O754" s="229">
        <v>0</v>
      </c>
      <c r="P754" s="229">
        <v>0</v>
      </c>
      <c r="Q754" s="229">
        <v>0</v>
      </c>
      <c r="R754">
        <v>0</v>
      </c>
      <c r="S754">
        <v>0</v>
      </c>
      <c r="T754" s="270">
        <v>0</v>
      </c>
      <c r="U754" s="270">
        <v>0</v>
      </c>
      <c r="V754" s="268">
        <v>0</v>
      </c>
    </row>
    <row r="755" spans="2:22">
      <c r="B755" s="73" t="s">
        <v>2296</v>
      </c>
      <c r="C755" s="73" t="s">
        <v>2297</v>
      </c>
      <c r="D755" s="77" t="s">
        <v>2291</v>
      </c>
      <c r="G755" s="76">
        <v>196066</v>
      </c>
      <c r="H755" s="276" t="s">
        <v>1130</v>
      </c>
      <c r="I755" s="27" t="e">
        <v>#N/A</v>
      </c>
      <c r="J755" t="e">
        <v>#N/A</v>
      </c>
      <c r="K755" s="262">
        <v>0</v>
      </c>
      <c r="L755">
        <v>0</v>
      </c>
      <c r="M755">
        <v>0</v>
      </c>
      <c r="N755">
        <v>0</v>
      </c>
      <c r="O755" s="229">
        <v>0</v>
      </c>
      <c r="P755" s="229">
        <v>0</v>
      </c>
      <c r="Q755" s="229">
        <v>0</v>
      </c>
      <c r="R755">
        <v>0</v>
      </c>
      <c r="S755">
        <v>0</v>
      </c>
      <c r="T755" s="270">
        <v>0</v>
      </c>
      <c r="U755" s="270">
        <v>0</v>
      </c>
      <c r="V755" s="268">
        <v>0</v>
      </c>
    </row>
    <row r="756" spans="2:22">
      <c r="D756" s="77" t="s">
        <v>2291</v>
      </c>
      <c r="G756" s="76">
        <v>199017</v>
      </c>
      <c r="H756" s="276" t="s">
        <v>1130</v>
      </c>
      <c r="I756" s="27" t="s">
        <v>2298</v>
      </c>
      <c r="J756" t="s">
        <v>2299</v>
      </c>
      <c r="K756" s="262">
        <v>2</v>
      </c>
      <c r="L756">
        <v>2</v>
      </c>
      <c r="M756">
        <v>0</v>
      </c>
      <c r="N756">
        <v>0</v>
      </c>
      <c r="O756" s="229">
        <v>0</v>
      </c>
      <c r="P756" s="229">
        <v>0</v>
      </c>
      <c r="Q756" s="229">
        <v>0</v>
      </c>
      <c r="R756">
        <v>0</v>
      </c>
      <c r="S756">
        <v>0</v>
      </c>
      <c r="T756" s="270">
        <v>297279</v>
      </c>
      <c r="U756" s="270">
        <v>0</v>
      </c>
      <c r="V756" s="268">
        <v>594558</v>
      </c>
    </row>
    <row r="757" spans="2:22">
      <c r="D757" s="77" t="s">
        <v>2300</v>
      </c>
      <c r="G757" s="76">
        <v>199018</v>
      </c>
      <c r="H757" s="276" t="s">
        <v>1130</v>
      </c>
      <c r="I757" s="27" t="e">
        <v>#N/A</v>
      </c>
      <c r="J757" t="e">
        <v>#N/A</v>
      </c>
      <c r="K757" s="262">
        <v>0</v>
      </c>
      <c r="L757">
        <v>0</v>
      </c>
      <c r="M757">
        <v>0</v>
      </c>
      <c r="N757">
        <v>0</v>
      </c>
      <c r="O757" s="229">
        <v>0</v>
      </c>
      <c r="P757" s="229">
        <v>0</v>
      </c>
      <c r="Q757" s="229">
        <v>0</v>
      </c>
      <c r="R757">
        <v>0</v>
      </c>
      <c r="S757">
        <v>0</v>
      </c>
      <c r="T757" s="270">
        <v>0</v>
      </c>
      <c r="U757" s="270">
        <v>0</v>
      </c>
      <c r="V757" s="268">
        <v>0</v>
      </c>
    </row>
    <row r="758" spans="2:22">
      <c r="D758" s="77" t="s">
        <v>2291</v>
      </c>
      <c r="G758" s="76">
        <v>199019</v>
      </c>
      <c r="H758" s="276" t="s">
        <v>1130</v>
      </c>
      <c r="I758" s="27" t="s">
        <v>2298</v>
      </c>
      <c r="J758" t="s">
        <v>2301</v>
      </c>
      <c r="K758" s="262">
        <v>61</v>
      </c>
      <c r="L758">
        <v>61</v>
      </c>
      <c r="M758">
        <v>0</v>
      </c>
      <c r="N758">
        <v>0</v>
      </c>
      <c r="O758" s="229">
        <v>0</v>
      </c>
      <c r="P758" s="229">
        <v>0</v>
      </c>
      <c r="Q758" s="229">
        <v>0</v>
      </c>
      <c r="R758">
        <v>0</v>
      </c>
      <c r="S758">
        <v>0</v>
      </c>
      <c r="T758" s="270">
        <v>169752</v>
      </c>
      <c r="U758" s="270">
        <v>0</v>
      </c>
      <c r="V758" s="268">
        <v>10354872</v>
      </c>
    </row>
    <row r="759" spans="2:22">
      <c r="B759" s="73" t="s">
        <v>2302</v>
      </c>
      <c r="C759" s="73" t="s">
        <v>2303</v>
      </c>
      <c r="D759" s="77" t="s">
        <v>2291</v>
      </c>
      <c r="G759" s="288">
        <v>193184</v>
      </c>
      <c r="H759" s="276" t="s">
        <v>1130</v>
      </c>
      <c r="I759" s="27" t="e">
        <v>#N/A</v>
      </c>
      <c r="J759" t="e">
        <v>#N/A</v>
      </c>
      <c r="K759" s="262">
        <v>0</v>
      </c>
      <c r="L759">
        <v>0</v>
      </c>
      <c r="M759">
        <v>0</v>
      </c>
      <c r="N759">
        <v>0</v>
      </c>
      <c r="O759" s="229">
        <v>0</v>
      </c>
      <c r="P759" s="229">
        <v>0</v>
      </c>
      <c r="Q759" s="229">
        <v>0</v>
      </c>
      <c r="R759">
        <v>0</v>
      </c>
      <c r="S759">
        <v>0</v>
      </c>
      <c r="T759" s="270">
        <v>0</v>
      </c>
      <c r="U759" s="270">
        <v>0</v>
      </c>
      <c r="V759" s="268">
        <v>0</v>
      </c>
    </row>
    <row r="760" spans="2:22">
      <c r="B760" s="73" t="s">
        <v>2304</v>
      </c>
      <c r="C760" s="73" t="s">
        <v>2305</v>
      </c>
      <c r="D760" s="77" t="s">
        <v>2291</v>
      </c>
      <c r="G760">
        <v>193186</v>
      </c>
      <c r="H760" s="276" t="s">
        <v>1130</v>
      </c>
      <c r="I760" t="s">
        <v>2298</v>
      </c>
      <c r="J760" t="s">
        <v>2306</v>
      </c>
      <c r="K760">
        <v>5</v>
      </c>
      <c r="L760">
        <v>5</v>
      </c>
      <c r="M760">
        <v>0</v>
      </c>
      <c r="N760">
        <v>0</v>
      </c>
      <c r="O760">
        <v>0</v>
      </c>
      <c r="P760">
        <v>0</v>
      </c>
      <c r="Q760">
        <v>0</v>
      </c>
      <c r="R760">
        <v>0</v>
      </c>
      <c r="S760">
        <v>0</v>
      </c>
      <c r="T760" s="270">
        <v>131693</v>
      </c>
      <c r="U760" s="270">
        <v>0</v>
      </c>
      <c r="V760">
        <v>658465</v>
      </c>
    </row>
    <row r="761" spans="2:22">
      <c r="B761" s="73" t="s">
        <v>2307</v>
      </c>
      <c r="C761" s="73" t="s">
        <v>2308</v>
      </c>
      <c r="D761" s="77" t="s">
        <v>2300</v>
      </c>
      <c r="G761" s="76">
        <v>193190</v>
      </c>
      <c r="H761" s="276" t="s">
        <v>1130</v>
      </c>
      <c r="I761" s="27" t="e">
        <v>#N/A</v>
      </c>
      <c r="J761" t="e">
        <v>#N/A</v>
      </c>
      <c r="K761" s="262">
        <v>0</v>
      </c>
      <c r="L761">
        <v>0</v>
      </c>
      <c r="M761">
        <v>0</v>
      </c>
      <c r="N761">
        <v>0</v>
      </c>
      <c r="O761" s="229">
        <v>0</v>
      </c>
      <c r="P761" s="229">
        <v>0</v>
      </c>
      <c r="Q761" s="229">
        <v>0</v>
      </c>
      <c r="R761">
        <v>0</v>
      </c>
      <c r="S761">
        <v>0</v>
      </c>
      <c r="T761" s="270">
        <v>0</v>
      </c>
      <c r="U761" s="270">
        <v>0</v>
      </c>
      <c r="V761" s="268">
        <v>0</v>
      </c>
    </row>
    <row r="762" spans="2:22">
      <c r="B762" s="73" t="s">
        <v>2309</v>
      </c>
      <c r="C762" s="73" t="s">
        <v>2310</v>
      </c>
      <c r="D762" s="77" t="s">
        <v>2300</v>
      </c>
      <c r="G762" s="76">
        <v>193188</v>
      </c>
      <c r="H762" s="276" t="s">
        <v>1130</v>
      </c>
      <c r="I762" s="27" t="s">
        <v>2298</v>
      </c>
      <c r="J762" t="s">
        <v>2311</v>
      </c>
      <c r="K762" s="262">
        <v>57</v>
      </c>
      <c r="L762">
        <v>57</v>
      </c>
      <c r="M762">
        <v>0</v>
      </c>
      <c r="N762">
        <v>0</v>
      </c>
      <c r="O762" s="229">
        <v>0</v>
      </c>
      <c r="P762" s="229">
        <v>0</v>
      </c>
      <c r="Q762" s="229">
        <v>0</v>
      </c>
      <c r="R762">
        <v>0</v>
      </c>
      <c r="S762">
        <v>0</v>
      </c>
      <c r="T762" s="270">
        <v>204747</v>
      </c>
      <c r="U762" s="270">
        <v>0</v>
      </c>
      <c r="V762" s="268">
        <v>11670579</v>
      </c>
    </row>
    <row r="763" spans="2:22">
      <c r="B763" s="73" t="s">
        <v>2312</v>
      </c>
      <c r="C763" s="73" t="s">
        <v>2313</v>
      </c>
      <c r="D763" s="77" t="s">
        <v>2300</v>
      </c>
      <c r="G763" s="76">
        <v>189152</v>
      </c>
      <c r="H763" s="276" t="s">
        <v>1130</v>
      </c>
      <c r="I763" s="27" t="e">
        <v>#N/A</v>
      </c>
      <c r="J763" t="e">
        <v>#N/A</v>
      </c>
      <c r="K763" s="262">
        <v>0</v>
      </c>
      <c r="L763">
        <v>0</v>
      </c>
      <c r="M763">
        <v>0</v>
      </c>
      <c r="N763">
        <v>0</v>
      </c>
      <c r="O763" s="229">
        <v>0</v>
      </c>
      <c r="P763" s="229">
        <v>0</v>
      </c>
      <c r="Q763" s="229">
        <v>0</v>
      </c>
      <c r="R763">
        <v>0</v>
      </c>
      <c r="S763">
        <v>0</v>
      </c>
      <c r="T763" s="270">
        <v>0</v>
      </c>
      <c r="U763" s="270">
        <v>0</v>
      </c>
      <c r="V763" s="268">
        <v>0</v>
      </c>
    </row>
    <row r="764" spans="2:22">
      <c r="B764" s="73" t="s">
        <v>2314</v>
      </c>
      <c r="C764" s="73" t="s">
        <v>2315</v>
      </c>
      <c r="D764" s="77" t="s">
        <v>2291</v>
      </c>
      <c r="G764" s="76">
        <v>201898</v>
      </c>
      <c r="H764" s="276" t="s">
        <v>1130</v>
      </c>
      <c r="I764" s="27" t="s">
        <v>2298</v>
      </c>
      <c r="J764" t="s">
        <v>2316</v>
      </c>
      <c r="K764" s="262">
        <v>112</v>
      </c>
      <c r="L764">
        <v>112</v>
      </c>
      <c r="M764">
        <v>0</v>
      </c>
      <c r="N764">
        <v>0</v>
      </c>
      <c r="O764" s="229">
        <v>0</v>
      </c>
      <c r="P764" s="229">
        <v>0</v>
      </c>
      <c r="Q764" s="229">
        <v>0</v>
      </c>
      <c r="R764">
        <v>0</v>
      </c>
      <c r="S764">
        <v>0</v>
      </c>
      <c r="T764" s="270">
        <v>109362</v>
      </c>
      <c r="U764" s="270">
        <v>0</v>
      </c>
      <c r="V764" s="268">
        <v>12248544</v>
      </c>
    </row>
    <row r="765" spans="2:22">
      <c r="B765" s="73" t="s">
        <v>2317</v>
      </c>
      <c r="C765" s="73" t="s">
        <v>2318</v>
      </c>
      <c r="D765" s="77" t="s">
        <v>2300</v>
      </c>
      <c r="G765" s="76">
        <v>193192</v>
      </c>
      <c r="H765" s="276" t="s">
        <v>1130</v>
      </c>
      <c r="I765" s="27" t="e">
        <v>#N/A</v>
      </c>
      <c r="J765" t="e">
        <v>#N/A</v>
      </c>
      <c r="K765" s="262">
        <v>0</v>
      </c>
      <c r="L765">
        <v>0</v>
      </c>
      <c r="M765">
        <v>0</v>
      </c>
      <c r="N765">
        <v>0</v>
      </c>
      <c r="O765" s="229">
        <v>0</v>
      </c>
      <c r="P765" s="229">
        <v>0</v>
      </c>
      <c r="Q765" s="229">
        <v>0</v>
      </c>
      <c r="R765">
        <v>0</v>
      </c>
      <c r="S765">
        <v>0</v>
      </c>
      <c r="T765" s="270">
        <v>0</v>
      </c>
      <c r="U765" s="270">
        <v>0</v>
      </c>
      <c r="V765" s="268">
        <v>0</v>
      </c>
    </row>
    <row r="766" spans="2:22">
      <c r="B766" s="73" t="s">
        <v>2317</v>
      </c>
      <c r="C766" s="73" t="s">
        <v>2318</v>
      </c>
      <c r="D766" s="77" t="s">
        <v>2300</v>
      </c>
      <c r="G766" s="76">
        <v>199021</v>
      </c>
      <c r="H766" s="276" t="s">
        <v>1130</v>
      </c>
      <c r="I766" s="27" t="s">
        <v>2298</v>
      </c>
      <c r="J766" t="s">
        <v>2319</v>
      </c>
      <c r="K766" s="262">
        <v>562</v>
      </c>
      <c r="L766">
        <v>562</v>
      </c>
      <c r="M766">
        <v>0</v>
      </c>
      <c r="N766">
        <v>0</v>
      </c>
      <c r="O766" s="229">
        <v>0</v>
      </c>
      <c r="P766" s="229">
        <v>0</v>
      </c>
      <c r="Q766" s="229">
        <v>0</v>
      </c>
      <c r="R766">
        <v>0</v>
      </c>
      <c r="S766">
        <v>0</v>
      </c>
      <c r="T766" s="270">
        <v>113830</v>
      </c>
      <c r="U766" s="270">
        <v>0</v>
      </c>
      <c r="V766" s="268">
        <v>63972460</v>
      </c>
    </row>
    <row r="767" spans="2:22">
      <c r="B767" s="73" t="s">
        <v>2320</v>
      </c>
      <c r="C767" s="73" t="s">
        <v>2321</v>
      </c>
      <c r="D767" s="77" t="s">
        <v>2291</v>
      </c>
      <c r="G767" s="76">
        <v>201900</v>
      </c>
      <c r="H767" s="276" t="s">
        <v>1130</v>
      </c>
      <c r="I767" s="27" t="s">
        <v>2298</v>
      </c>
      <c r="J767" t="s">
        <v>2322</v>
      </c>
      <c r="K767" s="262">
        <v>1131</v>
      </c>
      <c r="L767">
        <v>290</v>
      </c>
      <c r="M767">
        <v>0</v>
      </c>
      <c r="N767">
        <v>841</v>
      </c>
      <c r="O767" s="229">
        <v>0</v>
      </c>
      <c r="P767" s="229">
        <v>0</v>
      </c>
      <c r="Q767" s="229">
        <v>0</v>
      </c>
      <c r="R767">
        <v>0</v>
      </c>
      <c r="S767">
        <v>841</v>
      </c>
      <c r="T767" s="270">
        <v>94470</v>
      </c>
      <c r="U767" s="270">
        <v>0</v>
      </c>
      <c r="V767" s="268">
        <v>27640190</v>
      </c>
    </row>
    <row r="768" spans="2:22">
      <c r="B768" s="73" t="s">
        <v>2302</v>
      </c>
      <c r="C768" s="73" t="s">
        <v>2303</v>
      </c>
      <c r="D768" s="77" t="s">
        <v>2291</v>
      </c>
      <c r="G768" s="76">
        <v>199024</v>
      </c>
      <c r="H768" s="276" t="s">
        <v>1130</v>
      </c>
      <c r="I768" s="27" t="s">
        <v>2298</v>
      </c>
      <c r="J768" t="s">
        <v>2323</v>
      </c>
      <c r="K768" s="262">
        <v>1516</v>
      </c>
      <c r="L768">
        <v>440</v>
      </c>
      <c r="M768">
        <v>0</v>
      </c>
      <c r="N768">
        <v>1076</v>
      </c>
      <c r="O768" s="229">
        <v>0</v>
      </c>
      <c r="P768" s="229">
        <v>0</v>
      </c>
      <c r="Q768" s="229">
        <v>0</v>
      </c>
      <c r="R768">
        <v>0</v>
      </c>
      <c r="S768">
        <v>1076</v>
      </c>
      <c r="T768" s="270">
        <v>78477</v>
      </c>
      <c r="U768" s="270">
        <v>0</v>
      </c>
      <c r="V768" s="268">
        <v>35003320</v>
      </c>
    </row>
    <row r="769" spans="2:22">
      <c r="B769" t="s">
        <v>2324</v>
      </c>
      <c r="C769" t="s">
        <v>2325</v>
      </c>
      <c r="D769" t="s">
        <v>2300</v>
      </c>
      <c r="E769"/>
      <c r="F769"/>
      <c r="G769" s="76">
        <v>193194</v>
      </c>
      <c r="H769" s="276" t="s">
        <v>1130</v>
      </c>
      <c r="I769" s="27" t="s">
        <v>2298</v>
      </c>
      <c r="J769" t="s">
        <v>2326</v>
      </c>
      <c r="K769" s="262">
        <v>7</v>
      </c>
      <c r="L769">
        <v>7</v>
      </c>
      <c r="M769">
        <v>0</v>
      </c>
      <c r="N769">
        <v>0</v>
      </c>
      <c r="O769" s="229">
        <v>0</v>
      </c>
      <c r="P769" s="229">
        <v>0</v>
      </c>
      <c r="Q769" s="229">
        <v>0</v>
      </c>
      <c r="R769">
        <v>0</v>
      </c>
      <c r="S769">
        <v>0</v>
      </c>
      <c r="T769" s="270">
        <v>99159</v>
      </c>
      <c r="U769" s="270">
        <v>0</v>
      </c>
      <c r="V769" s="268">
        <v>694113</v>
      </c>
    </row>
    <row r="770" spans="2:22">
      <c r="B770" t="s">
        <v>2324</v>
      </c>
      <c r="C770" t="s">
        <v>2325</v>
      </c>
      <c r="D770" t="s">
        <v>2300</v>
      </c>
      <c r="E770"/>
      <c r="F770"/>
      <c r="G770" s="76">
        <v>199022</v>
      </c>
      <c r="H770" s="276" t="s">
        <v>1130</v>
      </c>
      <c r="I770" s="27" t="s">
        <v>2298</v>
      </c>
      <c r="J770" t="s">
        <v>2327</v>
      </c>
      <c r="K770" s="262">
        <v>1312</v>
      </c>
      <c r="L770">
        <v>592</v>
      </c>
      <c r="M770">
        <v>0</v>
      </c>
      <c r="N770">
        <v>720</v>
      </c>
      <c r="O770" s="229">
        <v>0</v>
      </c>
      <c r="P770" s="229">
        <v>0</v>
      </c>
      <c r="Q770" s="229">
        <v>0</v>
      </c>
      <c r="R770">
        <v>0</v>
      </c>
      <c r="S770">
        <v>720</v>
      </c>
      <c r="T770" s="270">
        <v>101068</v>
      </c>
      <c r="U770" s="270">
        <v>0</v>
      </c>
      <c r="V770" s="268">
        <v>60258496</v>
      </c>
    </row>
    <row r="771" spans="2:22">
      <c r="B771" t="s">
        <v>2328</v>
      </c>
      <c r="C771" t="s">
        <v>2329</v>
      </c>
      <c r="D771" t="s">
        <v>2300</v>
      </c>
      <c r="E771"/>
      <c r="F771"/>
      <c r="G771" s="288">
        <v>193196</v>
      </c>
      <c r="H771" s="276" t="s">
        <v>1130</v>
      </c>
      <c r="I771" s="27" t="s">
        <v>2298</v>
      </c>
      <c r="J771" t="s">
        <v>2330</v>
      </c>
      <c r="K771" s="262">
        <v>10</v>
      </c>
      <c r="L771">
        <v>10</v>
      </c>
      <c r="M771">
        <v>0</v>
      </c>
      <c r="N771">
        <v>0</v>
      </c>
      <c r="O771" s="229">
        <v>0</v>
      </c>
      <c r="P771" s="229">
        <v>0</v>
      </c>
      <c r="Q771" s="229">
        <v>0</v>
      </c>
      <c r="R771">
        <v>0</v>
      </c>
      <c r="S771">
        <v>0</v>
      </c>
      <c r="T771" s="270">
        <v>83938</v>
      </c>
      <c r="U771" s="270">
        <v>0</v>
      </c>
      <c r="V771" s="268">
        <v>839380</v>
      </c>
    </row>
    <row r="772" spans="2:22">
      <c r="B772" t="s">
        <v>2328</v>
      </c>
      <c r="C772" t="s">
        <v>2329</v>
      </c>
      <c r="D772" t="s">
        <v>2300</v>
      </c>
      <c r="E772"/>
      <c r="F772"/>
      <c r="G772" s="76">
        <v>199023</v>
      </c>
      <c r="H772" s="276" t="s">
        <v>1130</v>
      </c>
      <c r="I772" s="27" t="s">
        <v>2298</v>
      </c>
      <c r="J772" t="s">
        <v>2331</v>
      </c>
      <c r="K772" s="262">
        <v>424</v>
      </c>
      <c r="L772">
        <v>424</v>
      </c>
      <c r="M772">
        <v>0</v>
      </c>
      <c r="N772">
        <v>0</v>
      </c>
      <c r="O772" s="229">
        <v>0</v>
      </c>
      <c r="P772" s="229">
        <v>0</v>
      </c>
      <c r="Q772" s="229">
        <v>0</v>
      </c>
      <c r="R772">
        <v>0</v>
      </c>
      <c r="S772">
        <v>0</v>
      </c>
      <c r="T772" s="270">
        <v>85510</v>
      </c>
      <c r="U772" s="270">
        <v>0</v>
      </c>
      <c r="V772" s="268">
        <v>36256240</v>
      </c>
    </row>
    <row r="773" spans="2:22">
      <c r="B773" t="s">
        <v>2304</v>
      </c>
      <c r="C773" t="s">
        <v>2305</v>
      </c>
      <c r="D773" t="s">
        <v>2291</v>
      </c>
      <c r="E773"/>
      <c r="F773"/>
      <c r="G773" s="76">
        <v>199319</v>
      </c>
      <c r="H773" s="276" t="s">
        <v>1130</v>
      </c>
      <c r="I773" s="27" t="s">
        <v>2298</v>
      </c>
      <c r="J773" t="s">
        <v>2332</v>
      </c>
      <c r="K773" s="262">
        <v>408</v>
      </c>
      <c r="L773">
        <v>408</v>
      </c>
      <c r="M773">
        <v>0</v>
      </c>
      <c r="N773">
        <v>0</v>
      </c>
      <c r="O773" s="229">
        <v>0</v>
      </c>
      <c r="P773" s="229">
        <v>0</v>
      </c>
      <c r="Q773" s="229">
        <v>0</v>
      </c>
      <c r="R773">
        <v>0</v>
      </c>
      <c r="S773">
        <v>0</v>
      </c>
      <c r="T773" s="270">
        <v>126967</v>
      </c>
      <c r="U773" s="270">
        <v>0</v>
      </c>
      <c r="V773" s="268">
        <v>51802536</v>
      </c>
    </row>
    <row r="774" spans="2:22">
      <c r="B774" t="s">
        <v>2333</v>
      </c>
      <c r="C774" t="s">
        <v>2334</v>
      </c>
      <c r="D774" t="s">
        <v>2300</v>
      </c>
      <c r="E774"/>
      <c r="F774"/>
      <c r="G774" s="76">
        <v>193210</v>
      </c>
      <c r="H774" s="276" t="s">
        <v>1130</v>
      </c>
      <c r="I774" s="27" t="s">
        <v>2298</v>
      </c>
      <c r="J774" t="s">
        <v>2335</v>
      </c>
      <c r="K774" s="262">
        <v>12</v>
      </c>
      <c r="L774">
        <v>12</v>
      </c>
      <c r="M774">
        <v>0</v>
      </c>
      <c r="N774">
        <v>0</v>
      </c>
      <c r="O774" s="229">
        <v>0</v>
      </c>
      <c r="P774" s="229">
        <v>0</v>
      </c>
      <c r="Q774" s="229">
        <v>0</v>
      </c>
      <c r="R774">
        <v>0</v>
      </c>
      <c r="S774">
        <v>0</v>
      </c>
      <c r="T774" s="270">
        <v>112017</v>
      </c>
      <c r="U774" s="270">
        <v>0</v>
      </c>
      <c r="V774" s="268">
        <v>1344204</v>
      </c>
    </row>
    <row r="775" spans="2:22">
      <c r="B775" t="s">
        <v>2336</v>
      </c>
      <c r="C775" t="s">
        <v>2337</v>
      </c>
      <c r="D775" t="s">
        <v>2300</v>
      </c>
      <c r="E775"/>
      <c r="F775"/>
      <c r="G775" s="76">
        <v>193198</v>
      </c>
      <c r="H775" s="276" t="s">
        <v>1130</v>
      </c>
      <c r="I775" s="27" t="s">
        <v>2298</v>
      </c>
      <c r="J775" t="s">
        <v>2338</v>
      </c>
      <c r="K775" s="262">
        <v>14</v>
      </c>
      <c r="L775">
        <v>14</v>
      </c>
      <c r="M775">
        <v>0</v>
      </c>
      <c r="N775">
        <v>0</v>
      </c>
      <c r="O775" s="229">
        <v>0</v>
      </c>
      <c r="P775" s="229">
        <v>0</v>
      </c>
      <c r="Q775" s="229">
        <v>0</v>
      </c>
      <c r="R775">
        <v>0</v>
      </c>
      <c r="S775">
        <v>0</v>
      </c>
      <c r="T775" s="270">
        <v>99140</v>
      </c>
      <c r="U775" s="270">
        <v>0</v>
      </c>
      <c r="V775" s="268">
        <v>1387960</v>
      </c>
    </row>
    <row r="776" spans="2:22">
      <c r="B776" t="s">
        <v>2336</v>
      </c>
      <c r="C776" t="s">
        <v>2337</v>
      </c>
      <c r="D776" t="s">
        <v>2300</v>
      </c>
      <c r="E776"/>
      <c r="F776"/>
      <c r="G776">
        <v>199322</v>
      </c>
      <c r="H776" s="276" t="s">
        <v>1130</v>
      </c>
      <c r="I776" t="s">
        <v>2298</v>
      </c>
      <c r="J776" t="s">
        <v>2339</v>
      </c>
      <c r="K776">
        <v>219</v>
      </c>
      <c r="L776">
        <v>219</v>
      </c>
      <c r="M776">
        <v>0</v>
      </c>
      <c r="N776">
        <v>0</v>
      </c>
      <c r="O776">
        <v>0</v>
      </c>
      <c r="P776">
        <v>0</v>
      </c>
      <c r="Q776">
        <v>0</v>
      </c>
      <c r="R776">
        <v>0</v>
      </c>
      <c r="S776">
        <v>0</v>
      </c>
      <c r="T776" s="270">
        <v>96817</v>
      </c>
      <c r="U776" s="270">
        <v>0</v>
      </c>
      <c r="V776">
        <v>21202923</v>
      </c>
    </row>
    <row r="777" spans="2:22">
      <c r="B777" t="s">
        <v>2336</v>
      </c>
      <c r="C777" t="s">
        <v>2337</v>
      </c>
      <c r="D777" t="s">
        <v>2300</v>
      </c>
      <c r="E777"/>
      <c r="F777"/>
      <c r="G777" s="76">
        <v>208425</v>
      </c>
      <c r="H777" s="276" t="s">
        <v>1130</v>
      </c>
      <c r="I777" s="27" t="s">
        <v>2298</v>
      </c>
      <c r="J777" t="s">
        <v>2340</v>
      </c>
      <c r="K777" s="262">
        <v>80</v>
      </c>
      <c r="L777">
        <v>80</v>
      </c>
      <c r="M777">
        <v>0</v>
      </c>
      <c r="N777">
        <v>0</v>
      </c>
      <c r="O777" s="229">
        <v>0</v>
      </c>
      <c r="P777" s="229">
        <v>0</v>
      </c>
      <c r="Q777" s="229">
        <v>0</v>
      </c>
      <c r="R777">
        <v>0</v>
      </c>
      <c r="S777">
        <v>0</v>
      </c>
      <c r="T777" s="270">
        <v>100095</v>
      </c>
      <c r="U777" s="270">
        <v>0</v>
      </c>
      <c r="V777" s="268">
        <v>8007600</v>
      </c>
    </row>
    <row r="778" spans="2:22">
      <c r="B778" t="s">
        <v>2341</v>
      </c>
      <c r="C778" t="s">
        <v>2342</v>
      </c>
      <c r="D778" t="s">
        <v>2291</v>
      </c>
      <c r="E778"/>
      <c r="F778"/>
      <c r="G778" s="76">
        <v>184057</v>
      </c>
      <c r="H778" s="276" t="s">
        <v>1130</v>
      </c>
      <c r="I778" s="27" t="e">
        <v>#N/A</v>
      </c>
      <c r="J778" t="e">
        <v>#N/A</v>
      </c>
      <c r="K778" s="262">
        <v>0</v>
      </c>
      <c r="L778">
        <v>0</v>
      </c>
      <c r="M778">
        <v>0</v>
      </c>
      <c r="N778">
        <v>0</v>
      </c>
      <c r="O778" s="229">
        <v>0</v>
      </c>
      <c r="P778" s="229">
        <v>0</v>
      </c>
      <c r="Q778" s="229">
        <v>0</v>
      </c>
      <c r="R778">
        <v>0</v>
      </c>
      <c r="S778">
        <v>0</v>
      </c>
      <c r="T778" s="270">
        <v>0</v>
      </c>
      <c r="U778" s="270">
        <v>0</v>
      </c>
      <c r="V778" s="268">
        <v>0</v>
      </c>
    </row>
    <row r="779" spans="2:22">
      <c r="B779" t="s">
        <v>2343</v>
      </c>
      <c r="C779" t="s">
        <v>2344</v>
      </c>
      <c r="D779" t="s">
        <v>2291</v>
      </c>
      <c r="E779"/>
      <c r="F779"/>
      <c r="G779" s="76">
        <v>186232</v>
      </c>
      <c r="H779" s="276" t="s">
        <v>1130</v>
      </c>
      <c r="I779" s="27" t="e">
        <v>#N/A</v>
      </c>
      <c r="J779" t="e">
        <v>#N/A</v>
      </c>
      <c r="K779" s="262">
        <v>0</v>
      </c>
      <c r="L779">
        <v>0</v>
      </c>
      <c r="M779">
        <v>0</v>
      </c>
      <c r="N779">
        <v>0</v>
      </c>
      <c r="O779" s="229">
        <v>0</v>
      </c>
      <c r="P779" s="229">
        <v>0</v>
      </c>
      <c r="Q779" s="229">
        <v>0</v>
      </c>
      <c r="R779">
        <v>0</v>
      </c>
      <c r="S779">
        <v>0</v>
      </c>
      <c r="T779" s="270">
        <v>0</v>
      </c>
      <c r="U779" s="270">
        <v>0</v>
      </c>
      <c r="V779" s="268">
        <v>0</v>
      </c>
    </row>
    <row r="780" spans="2:22">
      <c r="B780" t="s">
        <v>2345</v>
      </c>
      <c r="C780" t="s">
        <v>2346</v>
      </c>
      <c r="D780" t="s">
        <v>2291</v>
      </c>
      <c r="E780"/>
      <c r="F780"/>
      <c r="G780" s="76">
        <v>186233</v>
      </c>
      <c r="H780" s="276" t="s">
        <v>1130</v>
      </c>
      <c r="I780" s="27" t="e">
        <v>#N/A</v>
      </c>
      <c r="J780" t="e">
        <v>#N/A</v>
      </c>
      <c r="K780" s="262">
        <v>0</v>
      </c>
      <c r="L780">
        <v>0</v>
      </c>
      <c r="M780">
        <v>0</v>
      </c>
      <c r="N780">
        <v>0</v>
      </c>
      <c r="O780" s="229">
        <v>0</v>
      </c>
      <c r="P780" s="229">
        <v>0</v>
      </c>
      <c r="Q780" s="229">
        <v>0</v>
      </c>
      <c r="R780">
        <v>0</v>
      </c>
      <c r="S780">
        <v>0</v>
      </c>
      <c r="T780" s="270">
        <v>0</v>
      </c>
      <c r="U780" s="270">
        <v>0</v>
      </c>
      <c r="V780" s="268">
        <v>0</v>
      </c>
    </row>
    <row r="781" spans="2:22">
      <c r="B781" t="s">
        <v>2347</v>
      </c>
      <c r="C781" t="s">
        <v>2348</v>
      </c>
      <c r="D781" t="s">
        <v>2291</v>
      </c>
      <c r="E781"/>
      <c r="F781"/>
      <c r="G781" s="76">
        <v>186236</v>
      </c>
      <c r="H781" s="276" t="s">
        <v>1130</v>
      </c>
      <c r="I781" s="27" t="e">
        <v>#N/A</v>
      </c>
      <c r="J781" t="e">
        <v>#N/A</v>
      </c>
      <c r="K781" s="262">
        <v>0</v>
      </c>
      <c r="L781">
        <v>0</v>
      </c>
      <c r="M781">
        <v>0</v>
      </c>
      <c r="N781">
        <v>0</v>
      </c>
      <c r="O781" s="229">
        <v>0</v>
      </c>
      <c r="P781" s="229">
        <v>0</v>
      </c>
      <c r="Q781" s="229">
        <v>0</v>
      </c>
      <c r="R781">
        <v>0</v>
      </c>
      <c r="S781">
        <v>0</v>
      </c>
      <c r="T781" s="270">
        <v>0</v>
      </c>
      <c r="U781" s="270">
        <v>0</v>
      </c>
      <c r="V781" s="268">
        <v>0</v>
      </c>
    </row>
    <row r="782" spans="2:22">
      <c r="B782" t="s">
        <v>2349</v>
      </c>
      <c r="C782" t="s">
        <v>2350</v>
      </c>
      <c r="D782" t="s">
        <v>2351</v>
      </c>
      <c r="E782"/>
      <c r="F782"/>
      <c r="G782" s="76">
        <v>181640</v>
      </c>
      <c r="H782" s="276" t="s">
        <v>1130</v>
      </c>
      <c r="I782" s="27" t="e">
        <v>#N/A</v>
      </c>
      <c r="J782" t="e">
        <v>#N/A</v>
      </c>
      <c r="K782" s="262">
        <v>0</v>
      </c>
      <c r="L782">
        <v>0</v>
      </c>
      <c r="M782">
        <v>0</v>
      </c>
      <c r="N782">
        <v>0</v>
      </c>
      <c r="O782" s="229">
        <v>0</v>
      </c>
      <c r="P782" s="229">
        <v>0</v>
      </c>
      <c r="Q782" s="229">
        <v>0</v>
      </c>
      <c r="R782">
        <v>0</v>
      </c>
      <c r="S782">
        <v>0</v>
      </c>
      <c r="T782" s="270">
        <v>0</v>
      </c>
      <c r="U782" s="270">
        <v>0</v>
      </c>
      <c r="V782" s="268">
        <v>0</v>
      </c>
    </row>
    <row r="783" spans="2:22">
      <c r="B783" t="s">
        <v>2349</v>
      </c>
      <c r="C783" t="s">
        <v>2352</v>
      </c>
      <c r="D783" t="s">
        <v>2291</v>
      </c>
      <c r="E783"/>
      <c r="F783"/>
      <c r="G783" s="76">
        <v>186237</v>
      </c>
      <c r="H783" s="276" t="s">
        <v>1130</v>
      </c>
      <c r="I783" s="27" t="e">
        <v>#N/A</v>
      </c>
      <c r="J783" t="e">
        <v>#N/A</v>
      </c>
      <c r="K783" s="262">
        <v>0</v>
      </c>
      <c r="L783">
        <v>0</v>
      </c>
      <c r="M783">
        <v>0</v>
      </c>
      <c r="N783">
        <v>0</v>
      </c>
      <c r="O783" s="229">
        <v>0</v>
      </c>
      <c r="P783" s="229">
        <v>0</v>
      </c>
      <c r="Q783" s="229">
        <v>0</v>
      </c>
      <c r="R783">
        <v>0</v>
      </c>
      <c r="S783">
        <v>0</v>
      </c>
      <c r="T783" s="270">
        <v>0</v>
      </c>
      <c r="U783" s="270">
        <v>0</v>
      </c>
      <c r="V783" s="268">
        <v>0</v>
      </c>
    </row>
    <row r="784" spans="2:22">
      <c r="B784" s="269" t="s">
        <v>2353</v>
      </c>
      <c r="C784" s="269" t="s">
        <v>2353</v>
      </c>
      <c r="D784" s="276" t="s">
        <v>2291</v>
      </c>
      <c r="E784" s="297"/>
      <c r="F784"/>
      <c r="G784" s="76">
        <v>199408</v>
      </c>
      <c r="H784" s="276" t="s">
        <v>1130</v>
      </c>
      <c r="I784" s="27" t="s">
        <v>2298</v>
      </c>
      <c r="J784" t="s">
        <v>2354</v>
      </c>
      <c r="K784" s="262">
        <v>595</v>
      </c>
      <c r="L784">
        <v>199</v>
      </c>
      <c r="M784">
        <v>0</v>
      </c>
      <c r="N784">
        <v>396</v>
      </c>
      <c r="O784" s="229">
        <v>0</v>
      </c>
      <c r="P784" s="229">
        <v>0</v>
      </c>
      <c r="Q784" s="229">
        <v>0</v>
      </c>
      <c r="R784">
        <v>0</v>
      </c>
      <c r="S784">
        <v>396</v>
      </c>
      <c r="T784" s="270">
        <v>137277</v>
      </c>
      <c r="U784" s="270">
        <v>0</v>
      </c>
      <c r="V784" s="268">
        <v>27396927</v>
      </c>
    </row>
    <row r="785" spans="1:22">
      <c r="B785" t="s">
        <v>2355</v>
      </c>
      <c r="C785" t="s">
        <v>2355</v>
      </c>
      <c r="D785" t="s">
        <v>2291</v>
      </c>
      <c r="E785"/>
      <c r="F785"/>
      <c r="G785" s="76">
        <v>199409</v>
      </c>
      <c r="H785" s="276" t="s">
        <v>1130</v>
      </c>
      <c r="I785" s="27" t="s">
        <v>2298</v>
      </c>
      <c r="J785" t="s">
        <v>2356</v>
      </c>
      <c r="K785" s="262">
        <v>880</v>
      </c>
      <c r="L785">
        <v>249</v>
      </c>
      <c r="M785">
        <v>0</v>
      </c>
      <c r="N785">
        <v>631</v>
      </c>
      <c r="O785" s="229">
        <v>0</v>
      </c>
      <c r="P785" s="229">
        <v>0</v>
      </c>
      <c r="Q785" s="229">
        <v>0</v>
      </c>
      <c r="R785">
        <v>0</v>
      </c>
      <c r="S785">
        <v>631</v>
      </c>
      <c r="T785" s="270">
        <v>127957</v>
      </c>
      <c r="U785" s="270">
        <v>0</v>
      </c>
      <c r="V785" s="268">
        <v>32018412</v>
      </c>
    </row>
    <row r="786" spans="1:22">
      <c r="B786" t="s">
        <v>2357</v>
      </c>
      <c r="C786" t="s">
        <v>2358</v>
      </c>
      <c r="D786" t="s">
        <v>2291</v>
      </c>
      <c r="E786"/>
      <c r="F786"/>
      <c r="G786" s="76">
        <v>187688</v>
      </c>
      <c r="H786" s="276" t="s">
        <v>1130</v>
      </c>
      <c r="I786" s="27" t="e">
        <v>#N/A</v>
      </c>
      <c r="J786" t="e">
        <v>#N/A</v>
      </c>
      <c r="K786" s="262">
        <v>0</v>
      </c>
      <c r="L786">
        <v>0</v>
      </c>
      <c r="M786">
        <v>0</v>
      </c>
      <c r="N786">
        <v>0</v>
      </c>
      <c r="O786" s="229">
        <v>0</v>
      </c>
      <c r="P786" s="229">
        <v>0</v>
      </c>
      <c r="Q786" s="229">
        <v>0</v>
      </c>
      <c r="R786">
        <v>0</v>
      </c>
      <c r="S786">
        <v>0</v>
      </c>
      <c r="T786" s="270">
        <v>0</v>
      </c>
      <c r="U786" s="270">
        <v>0</v>
      </c>
      <c r="V786" s="268">
        <v>0</v>
      </c>
    </row>
    <row r="787" spans="1:22">
      <c r="B787" t="s">
        <v>2359</v>
      </c>
      <c r="C787" t="s">
        <v>2360</v>
      </c>
      <c r="D787" t="s">
        <v>2291</v>
      </c>
      <c r="E787"/>
      <c r="F787"/>
      <c r="G787" s="76">
        <v>187577</v>
      </c>
      <c r="H787" s="276" t="s">
        <v>1130</v>
      </c>
      <c r="I787" s="27" t="s">
        <v>2298</v>
      </c>
      <c r="J787" t="s">
        <v>2361</v>
      </c>
      <c r="K787" s="262">
        <v>2</v>
      </c>
      <c r="L787">
        <v>2</v>
      </c>
      <c r="M787">
        <v>0</v>
      </c>
      <c r="N787">
        <v>0</v>
      </c>
      <c r="O787" s="229">
        <v>0</v>
      </c>
      <c r="P787" s="229">
        <v>0</v>
      </c>
      <c r="Q787" s="229">
        <v>0</v>
      </c>
      <c r="R787">
        <v>0</v>
      </c>
      <c r="S787">
        <v>0</v>
      </c>
      <c r="T787" s="270">
        <v>70011</v>
      </c>
      <c r="U787" s="270">
        <v>0</v>
      </c>
      <c r="V787" s="268">
        <v>140022</v>
      </c>
    </row>
    <row r="788" spans="1:22">
      <c r="B788" t="s">
        <v>2359</v>
      </c>
      <c r="C788" t="s">
        <v>2360</v>
      </c>
      <c r="D788" t="s">
        <v>2291</v>
      </c>
      <c r="E788"/>
      <c r="F788"/>
      <c r="G788" s="76">
        <v>199025</v>
      </c>
      <c r="H788" s="276" t="s">
        <v>1159</v>
      </c>
      <c r="I788" s="27" t="s">
        <v>2298</v>
      </c>
      <c r="J788" t="s">
        <v>2362</v>
      </c>
      <c r="K788" s="262">
        <v>150</v>
      </c>
      <c r="L788">
        <v>0</v>
      </c>
      <c r="M788">
        <v>150</v>
      </c>
      <c r="N788">
        <v>0</v>
      </c>
      <c r="O788" s="229">
        <v>0</v>
      </c>
      <c r="P788" s="229">
        <v>0</v>
      </c>
      <c r="Q788" s="229">
        <v>0</v>
      </c>
      <c r="R788">
        <v>0</v>
      </c>
      <c r="S788">
        <v>0</v>
      </c>
      <c r="T788" s="270">
        <v>0</v>
      </c>
      <c r="U788" s="270">
        <v>71035</v>
      </c>
      <c r="V788" s="268">
        <v>10655250</v>
      </c>
    </row>
    <row r="789" spans="1:22">
      <c r="B789" t="s">
        <v>2363</v>
      </c>
      <c r="C789" t="s">
        <v>2364</v>
      </c>
      <c r="D789" t="s">
        <v>2351</v>
      </c>
      <c r="E789"/>
      <c r="F789"/>
      <c r="G789" s="76">
        <v>179164</v>
      </c>
      <c r="H789" s="276" t="s">
        <v>1154</v>
      </c>
      <c r="I789" s="27" t="s">
        <v>2298</v>
      </c>
      <c r="J789" t="s">
        <v>2365</v>
      </c>
      <c r="K789" s="262">
        <v>19</v>
      </c>
      <c r="L789">
        <v>15</v>
      </c>
      <c r="M789">
        <v>4</v>
      </c>
      <c r="N789">
        <v>0</v>
      </c>
      <c r="O789" s="229">
        <v>0</v>
      </c>
      <c r="P789" s="229">
        <v>0</v>
      </c>
      <c r="Q789" s="229">
        <v>0</v>
      </c>
      <c r="R789">
        <v>0</v>
      </c>
      <c r="S789">
        <v>0</v>
      </c>
      <c r="T789" s="270">
        <v>68150</v>
      </c>
      <c r="U789" s="270">
        <v>68150</v>
      </c>
      <c r="V789" s="268">
        <v>1294850</v>
      </c>
    </row>
    <row r="790" spans="1:22">
      <c r="B790" s="269" t="s">
        <v>2366</v>
      </c>
      <c r="C790" s="269" t="s">
        <v>2367</v>
      </c>
      <c r="D790" s="276" t="s">
        <v>2291</v>
      </c>
      <c r="E790" s="297"/>
      <c r="F790"/>
      <c r="G790" s="76">
        <v>185107</v>
      </c>
      <c r="H790" s="276" t="s">
        <v>1130</v>
      </c>
      <c r="I790" s="27" t="e">
        <v>#N/A</v>
      </c>
      <c r="J790" t="e">
        <v>#N/A</v>
      </c>
      <c r="K790" s="262">
        <v>0</v>
      </c>
      <c r="L790">
        <v>0</v>
      </c>
      <c r="M790">
        <v>0</v>
      </c>
      <c r="N790">
        <v>0</v>
      </c>
      <c r="O790" s="229">
        <v>0</v>
      </c>
      <c r="P790" s="229">
        <v>0</v>
      </c>
      <c r="Q790" s="229">
        <v>0</v>
      </c>
      <c r="R790">
        <v>0</v>
      </c>
      <c r="S790">
        <v>0</v>
      </c>
      <c r="T790" s="270">
        <v>0</v>
      </c>
      <c r="U790" s="270">
        <v>0</v>
      </c>
      <c r="V790" s="268">
        <v>0</v>
      </c>
    </row>
    <row r="791" spans="1:22">
      <c r="B791" t="s">
        <v>2368</v>
      </c>
      <c r="C791" t="s">
        <v>2369</v>
      </c>
      <c r="D791" t="s">
        <v>2291</v>
      </c>
      <c r="E791"/>
      <c r="F791"/>
      <c r="G791" s="76">
        <v>189169</v>
      </c>
      <c r="H791" s="276" t="s">
        <v>1130</v>
      </c>
      <c r="I791" s="27" t="e">
        <v>#N/A</v>
      </c>
      <c r="J791" t="e">
        <v>#N/A</v>
      </c>
      <c r="K791" s="262">
        <v>0</v>
      </c>
      <c r="L791">
        <v>0</v>
      </c>
      <c r="M791">
        <v>0</v>
      </c>
      <c r="N791">
        <v>0</v>
      </c>
      <c r="O791" s="229">
        <v>0</v>
      </c>
      <c r="P791" s="229">
        <v>0</v>
      </c>
      <c r="Q791" s="229">
        <v>0</v>
      </c>
      <c r="R791">
        <v>0</v>
      </c>
      <c r="S791">
        <v>0</v>
      </c>
      <c r="T791" s="270">
        <v>0</v>
      </c>
      <c r="U791" s="270">
        <v>0</v>
      </c>
      <c r="V791" s="268">
        <v>0</v>
      </c>
    </row>
    <row r="792" spans="1:22">
      <c r="B792" t="s">
        <v>2370</v>
      </c>
      <c r="C792" t="s">
        <v>2371</v>
      </c>
      <c r="D792" t="s">
        <v>2291</v>
      </c>
      <c r="E792"/>
      <c r="F792"/>
      <c r="G792" s="76">
        <v>189170</v>
      </c>
      <c r="H792" s="276" t="s">
        <v>1130</v>
      </c>
      <c r="I792" s="27" t="s">
        <v>2298</v>
      </c>
      <c r="J792" t="s">
        <v>2372</v>
      </c>
      <c r="K792" s="262">
        <v>1</v>
      </c>
      <c r="L792">
        <v>1</v>
      </c>
      <c r="M792">
        <v>0</v>
      </c>
      <c r="N792">
        <v>0</v>
      </c>
      <c r="O792" s="229">
        <v>0</v>
      </c>
      <c r="P792" s="229">
        <v>0</v>
      </c>
      <c r="Q792" s="229">
        <v>0</v>
      </c>
      <c r="R792">
        <v>0</v>
      </c>
      <c r="S792">
        <v>0</v>
      </c>
      <c r="T792" s="270">
        <v>91682</v>
      </c>
      <c r="U792" s="270">
        <v>0</v>
      </c>
      <c r="V792" s="268">
        <v>91682</v>
      </c>
    </row>
    <row r="793" spans="1:22">
      <c r="A793" t="s">
        <v>2373</v>
      </c>
      <c r="B793" t="s">
        <v>2374</v>
      </c>
      <c r="C793" t="s">
        <v>2375</v>
      </c>
      <c r="D793" t="s">
        <v>2376</v>
      </c>
      <c r="E793"/>
      <c r="F793"/>
      <c r="G793" s="76">
        <v>203728</v>
      </c>
      <c r="H793" s="276" t="s">
        <v>1130</v>
      </c>
      <c r="I793" s="27" t="s">
        <v>2298</v>
      </c>
      <c r="J793" t="s">
        <v>2377</v>
      </c>
      <c r="K793" s="262">
        <v>244</v>
      </c>
      <c r="L793">
        <v>244</v>
      </c>
      <c r="M793">
        <v>0</v>
      </c>
      <c r="N793">
        <v>0</v>
      </c>
      <c r="O793" s="229">
        <v>0</v>
      </c>
      <c r="P793" s="229">
        <v>0</v>
      </c>
      <c r="Q793" s="229">
        <v>0</v>
      </c>
      <c r="R793">
        <v>0</v>
      </c>
      <c r="S793">
        <v>0</v>
      </c>
      <c r="T793" s="270">
        <v>128887</v>
      </c>
      <c r="U793" s="270">
        <v>0</v>
      </c>
      <c r="V793" s="268">
        <v>31448428</v>
      </c>
    </row>
    <row r="794" spans="1:22">
      <c r="B794" t="s">
        <v>2378</v>
      </c>
      <c r="C794" t="s">
        <v>2379</v>
      </c>
      <c r="D794" t="s">
        <v>2380</v>
      </c>
      <c r="E794"/>
      <c r="F794"/>
      <c r="G794" s="76">
        <v>193201</v>
      </c>
      <c r="H794" s="276" t="s">
        <v>1130</v>
      </c>
      <c r="I794" s="27" t="e">
        <v>#N/A</v>
      </c>
      <c r="J794" t="e">
        <v>#N/A</v>
      </c>
      <c r="K794" s="262">
        <v>0</v>
      </c>
      <c r="L794">
        <v>0</v>
      </c>
      <c r="M794">
        <v>0</v>
      </c>
      <c r="N794">
        <v>0</v>
      </c>
      <c r="O794" s="229">
        <v>0</v>
      </c>
      <c r="P794" s="229">
        <v>0</v>
      </c>
      <c r="Q794" s="229">
        <v>0</v>
      </c>
      <c r="R794">
        <v>0</v>
      </c>
      <c r="S794">
        <v>0</v>
      </c>
      <c r="T794" s="270">
        <v>0</v>
      </c>
      <c r="U794" s="270">
        <v>0</v>
      </c>
      <c r="V794" s="268">
        <v>0</v>
      </c>
    </row>
    <row r="795" spans="1:22">
      <c r="B795" t="s">
        <v>2378</v>
      </c>
      <c r="C795" t="s">
        <v>2379</v>
      </c>
      <c r="D795" t="s">
        <v>2380</v>
      </c>
      <c r="E795"/>
      <c r="F795"/>
      <c r="G795" s="76">
        <v>199321</v>
      </c>
      <c r="H795" s="276" t="s">
        <v>1130</v>
      </c>
      <c r="I795" s="27" t="s">
        <v>2298</v>
      </c>
      <c r="J795" t="s">
        <v>2381</v>
      </c>
      <c r="K795" s="262">
        <v>253</v>
      </c>
      <c r="L795">
        <v>253</v>
      </c>
      <c r="M795">
        <v>0</v>
      </c>
      <c r="N795">
        <v>0</v>
      </c>
      <c r="O795" s="229">
        <v>0</v>
      </c>
      <c r="P795" s="229">
        <v>0</v>
      </c>
      <c r="Q795" s="229">
        <v>0</v>
      </c>
      <c r="R795">
        <v>0</v>
      </c>
      <c r="S795">
        <v>0</v>
      </c>
      <c r="T795" s="270">
        <v>114277</v>
      </c>
      <c r="U795" s="270">
        <v>0</v>
      </c>
      <c r="V795" s="268">
        <v>28912081</v>
      </c>
    </row>
    <row r="796" spans="1:22">
      <c r="B796" t="s">
        <v>2378</v>
      </c>
      <c r="C796" t="s">
        <v>2379</v>
      </c>
      <c r="D796" t="s">
        <v>2380</v>
      </c>
      <c r="E796"/>
      <c r="F796"/>
      <c r="G796" s="76">
        <v>202294</v>
      </c>
      <c r="H796" s="276" t="s">
        <v>1130</v>
      </c>
      <c r="I796" s="27" t="s">
        <v>2298</v>
      </c>
      <c r="J796" t="s">
        <v>2382</v>
      </c>
      <c r="K796" s="262">
        <v>350</v>
      </c>
      <c r="L796">
        <v>350</v>
      </c>
      <c r="M796">
        <v>0</v>
      </c>
      <c r="N796">
        <v>0</v>
      </c>
      <c r="O796" s="229">
        <v>0</v>
      </c>
      <c r="P796" s="229">
        <v>0</v>
      </c>
      <c r="Q796" s="229">
        <v>0</v>
      </c>
      <c r="R796">
        <v>0</v>
      </c>
      <c r="S796">
        <v>0</v>
      </c>
      <c r="T796" s="270">
        <v>109433</v>
      </c>
      <c r="U796" s="270">
        <v>0</v>
      </c>
      <c r="V796" s="268">
        <v>38301550</v>
      </c>
    </row>
    <row r="797" spans="1:22">
      <c r="B797" t="s">
        <v>2383</v>
      </c>
      <c r="C797" t="s">
        <v>2384</v>
      </c>
      <c r="D797" t="s">
        <v>2380</v>
      </c>
      <c r="E797"/>
      <c r="F797"/>
      <c r="G797" s="76">
        <v>180234</v>
      </c>
      <c r="H797" s="276" t="s">
        <v>1130</v>
      </c>
      <c r="I797" s="27" t="s">
        <v>2298</v>
      </c>
      <c r="J797" t="s">
        <v>2385</v>
      </c>
      <c r="K797" s="262">
        <v>664</v>
      </c>
      <c r="L797">
        <v>664</v>
      </c>
      <c r="M797">
        <v>0</v>
      </c>
      <c r="N797">
        <v>0</v>
      </c>
      <c r="O797" s="229">
        <v>0</v>
      </c>
      <c r="P797" s="229">
        <v>0</v>
      </c>
      <c r="Q797" s="229">
        <v>0</v>
      </c>
      <c r="R797">
        <v>0</v>
      </c>
      <c r="S797">
        <v>0</v>
      </c>
      <c r="T797" s="270">
        <v>72746</v>
      </c>
      <c r="U797" s="270">
        <v>0</v>
      </c>
      <c r="V797" s="268">
        <v>48303344</v>
      </c>
    </row>
    <row r="798" spans="1:22">
      <c r="B798" t="s">
        <v>2386</v>
      </c>
      <c r="C798" t="s">
        <v>2387</v>
      </c>
      <c r="D798" t="s">
        <v>2380</v>
      </c>
      <c r="E798"/>
      <c r="F798"/>
      <c r="G798" s="76">
        <v>180235</v>
      </c>
      <c r="H798" s="276" t="s">
        <v>1154</v>
      </c>
      <c r="I798" s="27" t="s">
        <v>2298</v>
      </c>
      <c r="J798" t="s">
        <v>2388</v>
      </c>
      <c r="K798" s="262">
        <v>1023</v>
      </c>
      <c r="L798">
        <v>973</v>
      </c>
      <c r="M798">
        <v>50</v>
      </c>
      <c r="N798">
        <v>0</v>
      </c>
      <c r="O798" s="229">
        <v>0</v>
      </c>
      <c r="P798" s="229">
        <v>0</v>
      </c>
      <c r="Q798" s="229">
        <v>0</v>
      </c>
      <c r="R798">
        <v>0</v>
      </c>
      <c r="S798">
        <v>0</v>
      </c>
      <c r="T798" s="270">
        <v>60865</v>
      </c>
      <c r="U798" s="270">
        <v>60865</v>
      </c>
      <c r="V798" s="268">
        <v>62264895</v>
      </c>
    </row>
    <row r="799" spans="1:22">
      <c r="B799" t="s">
        <v>2389</v>
      </c>
      <c r="C799" t="s">
        <v>2390</v>
      </c>
      <c r="D799" t="s">
        <v>2380</v>
      </c>
      <c r="E799"/>
      <c r="F799"/>
      <c r="G799" s="76">
        <v>196070</v>
      </c>
      <c r="H799" s="276" t="s">
        <v>1130</v>
      </c>
      <c r="I799" s="27" t="s">
        <v>2298</v>
      </c>
      <c r="J799" t="s">
        <v>2391</v>
      </c>
      <c r="K799" s="262">
        <v>155</v>
      </c>
      <c r="L799">
        <v>155</v>
      </c>
      <c r="M799">
        <v>0</v>
      </c>
      <c r="N799">
        <v>0</v>
      </c>
      <c r="O799" s="229">
        <v>0</v>
      </c>
      <c r="P799" s="229">
        <v>0</v>
      </c>
      <c r="Q799" s="229">
        <v>0</v>
      </c>
      <c r="R799">
        <v>0</v>
      </c>
      <c r="S799">
        <v>0</v>
      </c>
      <c r="T799" s="270">
        <v>84153</v>
      </c>
      <c r="U799" s="270">
        <v>0</v>
      </c>
      <c r="V799" s="268">
        <v>13043715</v>
      </c>
    </row>
    <row r="800" spans="1:22">
      <c r="B800" t="s">
        <v>2392</v>
      </c>
      <c r="C800" t="s">
        <v>2393</v>
      </c>
      <c r="D800" t="s">
        <v>2380</v>
      </c>
      <c r="E800"/>
      <c r="F800"/>
      <c r="G800" s="76">
        <v>195890</v>
      </c>
      <c r="H800" s="276" t="s">
        <v>1154</v>
      </c>
      <c r="I800" s="27" t="s">
        <v>2298</v>
      </c>
      <c r="J800" t="s">
        <v>2394</v>
      </c>
      <c r="K800" s="262">
        <v>30</v>
      </c>
      <c r="L800">
        <v>1</v>
      </c>
      <c r="M800">
        <v>29</v>
      </c>
      <c r="N800">
        <v>0</v>
      </c>
      <c r="O800" s="229">
        <v>0</v>
      </c>
      <c r="P800" s="229">
        <v>0</v>
      </c>
      <c r="Q800" s="229">
        <v>0</v>
      </c>
      <c r="R800">
        <v>0</v>
      </c>
      <c r="S800">
        <v>0</v>
      </c>
      <c r="T800" s="270">
        <v>47792</v>
      </c>
      <c r="U800" s="270">
        <v>47792</v>
      </c>
      <c r="V800" s="268">
        <v>1433760</v>
      </c>
    </row>
    <row r="801" spans="1:22">
      <c r="B801" s="73" t="s">
        <v>2392</v>
      </c>
      <c r="C801" s="73" t="s">
        <v>2393</v>
      </c>
      <c r="D801" s="77" t="s">
        <v>2380</v>
      </c>
      <c r="G801" s="76">
        <v>199872</v>
      </c>
      <c r="H801" s="276" t="s">
        <v>1130</v>
      </c>
      <c r="I801" s="27" t="s">
        <v>2298</v>
      </c>
      <c r="J801" t="s">
        <v>2395</v>
      </c>
      <c r="K801" s="262">
        <v>788</v>
      </c>
      <c r="L801">
        <v>288</v>
      </c>
      <c r="M801">
        <v>0</v>
      </c>
      <c r="N801">
        <v>500</v>
      </c>
      <c r="O801" s="229">
        <v>0</v>
      </c>
      <c r="P801" s="229">
        <v>0</v>
      </c>
      <c r="Q801" s="229">
        <v>0</v>
      </c>
      <c r="R801">
        <v>0</v>
      </c>
      <c r="S801">
        <v>500</v>
      </c>
      <c r="T801" s="270">
        <v>49288</v>
      </c>
      <c r="U801" s="270">
        <v>0</v>
      </c>
      <c r="V801" s="268">
        <v>14338944</v>
      </c>
    </row>
    <row r="802" spans="1:22">
      <c r="B802" s="73" t="s">
        <v>2396</v>
      </c>
      <c r="C802" s="73" t="s">
        <v>2397</v>
      </c>
      <c r="D802" s="77" t="s">
        <v>2376</v>
      </c>
      <c r="G802" s="76">
        <v>203746</v>
      </c>
      <c r="H802" s="276" t="s">
        <v>1130</v>
      </c>
      <c r="I802" s="27" t="s">
        <v>2298</v>
      </c>
      <c r="J802" t="s">
        <v>2398</v>
      </c>
      <c r="K802" s="262">
        <v>128</v>
      </c>
      <c r="L802">
        <v>128</v>
      </c>
      <c r="M802">
        <v>0</v>
      </c>
      <c r="N802">
        <v>0</v>
      </c>
      <c r="O802" s="229">
        <v>0</v>
      </c>
      <c r="P802" s="229">
        <v>0</v>
      </c>
      <c r="Q802" s="229">
        <v>0</v>
      </c>
      <c r="R802">
        <v>0</v>
      </c>
      <c r="S802">
        <v>0</v>
      </c>
      <c r="T802" s="270">
        <v>124997</v>
      </c>
      <c r="U802" s="270">
        <v>0</v>
      </c>
      <c r="V802" s="268">
        <v>15999616</v>
      </c>
    </row>
    <row r="803" spans="1:22">
      <c r="B803" s="73" t="s">
        <v>2399</v>
      </c>
      <c r="C803" s="73" t="s">
        <v>2400</v>
      </c>
      <c r="D803" s="77" t="s">
        <v>2376</v>
      </c>
      <c r="G803" s="76">
        <v>203750</v>
      </c>
      <c r="H803" s="276" t="s">
        <v>1130</v>
      </c>
      <c r="I803" s="27" t="s">
        <v>2298</v>
      </c>
      <c r="J803" t="s">
        <v>2401</v>
      </c>
      <c r="K803" s="262">
        <v>346</v>
      </c>
      <c r="L803">
        <v>346</v>
      </c>
      <c r="M803">
        <v>0</v>
      </c>
      <c r="N803">
        <v>0</v>
      </c>
      <c r="O803" s="229">
        <v>0</v>
      </c>
      <c r="P803" s="229">
        <v>0</v>
      </c>
      <c r="Q803" s="229">
        <v>0</v>
      </c>
      <c r="R803">
        <v>0</v>
      </c>
      <c r="S803">
        <v>0</v>
      </c>
      <c r="T803" s="270">
        <v>108260</v>
      </c>
      <c r="U803" s="270">
        <v>0</v>
      </c>
      <c r="V803" s="268">
        <v>37457960</v>
      </c>
    </row>
    <row r="804" spans="1:22">
      <c r="B804" s="73" t="s">
        <v>2402</v>
      </c>
      <c r="C804" s="73" t="s">
        <v>2403</v>
      </c>
      <c r="D804" s="77" t="s">
        <v>2380</v>
      </c>
      <c r="G804" s="76">
        <v>193203</v>
      </c>
      <c r="H804" s="276" t="s">
        <v>1154</v>
      </c>
      <c r="I804" s="27" t="s">
        <v>2298</v>
      </c>
      <c r="J804" t="s">
        <v>2404</v>
      </c>
      <c r="K804" s="262">
        <v>91</v>
      </c>
      <c r="L804">
        <v>27</v>
      </c>
      <c r="M804">
        <v>64</v>
      </c>
      <c r="N804">
        <v>0</v>
      </c>
      <c r="O804" s="229">
        <v>0</v>
      </c>
      <c r="P804" s="229">
        <v>0</v>
      </c>
      <c r="Q804" s="229">
        <v>0</v>
      </c>
      <c r="R804">
        <v>0</v>
      </c>
      <c r="S804">
        <v>0</v>
      </c>
      <c r="T804" s="270">
        <v>98805</v>
      </c>
      <c r="U804" s="270">
        <v>98805</v>
      </c>
      <c r="V804" s="268">
        <v>8991255</v>
      </c>
    </row>
    <row r="805" spans="1:22">
      <c r="B805" s="73" t="s">
        <v>2405</v>
      </c>
      <c r="C805" s="73" t="s">
        <v>2406</v>
      </c>
      <c r="D805" s="77" t="s">
        <v>2380</v>
      </c>
      <c r="G805" s="76">
        <v>199324</v>
      </c>
      <c r="H805" s="276" t="s">
        <v>1130</v>
      </c>
      <c r="I805" s="27" t="s">
        <v>2298</v>
      </c>
      <c r="J805" t="s">
        <v>2407</v>
      </c>
      <c r="K805" s="262">
        <v>366</v>
      </c>
      <c r="L805">
        <v>366</v>
      </c>
      <c r="M805">
        <v>0</v>
      </c>
      <c r="N805">
        <v>0</v>
      </c>
      <c r="O805" s="229">
        <v>0</v>
      </c>
      <c r="P805" s="229">
        <v>0</v>
      </c>
      <c r="Q805" s="229">
        <v>0</v>
      </c>
      <c r="R805">
        <v>0</v>
      </c>
      <c r="S805">
        <v>0</v>
      </c>
      <c r="T805" s="270">
        <v>65820</v>
      </c>
      <c r="U805" s="270">
        <v>0</v>
      </c>
      <c r="V805" s="268">
        <v>24090120</v>
      </c>
    </row>
    <row r="806" spans="1:22">
      <c r="B806" s="73" t="s">
        <v>2408</v>
      </c>
      <c r="C806" s="73" t="s">
        <v>2409</v>
      </c>
      <c r="D806" s="77" t="s">
        <v>2380</v>
      </c>
      <c r="G806" s="76">
        <v>199326</v>
      </c>
      <c r="H806" s="276" t="s">
        <v>1154</v>
      </c>
      <c r="I806" s="27" t="s">
        <v>2298</v>
      </c>
      <c r="J806" t="s">
        <v>2410</v>
      </c>
      <c r="K806" s="262">
        <v>49</v>
      </c>
      <c r="L806">
        <v>9</v>
      </c>
      <c r="M806">
        <v>40</v>
      </c>
      <c r="N806">
        <v>0</v>
      </c>
      <c r="O806" s="229">
        <v>0</v>
      </c>
      <c r="P806" s="229">
        <v>0</v>
      </c>
      <c r="Q806" s="229">
        <v>0</v>
      </c>
      <c r="R806">
        <v>0</v>
      </c>
      <c r="S806">
        <v>0</v>
      </c>
      <c r="T806" s="270">
        <v>55401</v>
      </c>
      <c r="U806" s="270">
        <v>55401</v>
      </c>
      <c r="V806" s="268">
        <v>2714649</v>
      </c>
    </row>
    <row r="807" spans="1:22">
      <c r="B807" s="73" t="s">
        <v>2411</v>
      </c>
      <c r="C807" s="73" t="s">
        <v>2412</v>
      </c>
      <c r="D807" s="77" t="s">
        <v>2380</v>
      </c>
      <c r="G807" s="76">
        <v>210646</v>
      </c>
      <c r="H807" s="276" t="s">
        <v>1130</v>
      </c>
      <c r="I807" s="27" t="s">
        <v>2298</v>
      </c>
      <c r="J807" t="s">
        <v>2413</v>
      </c>
      <c r="K807" s="262">
        <v>2025</v>
      </c>
      <c r="L807">
        <v>429</v>
      </c>
      <c r="M807">
        <v>0</v>
      </c>
      <c r="N807">
        <v>1596</v>
      </c>
      <c r="O807" s="229">
        <v>0</v>
      </c>
      <c r="P807" s="229">
        <v>0</v>
      </c>
      <c r="Q807" s="229">
        <v>0</v>
      </c>
      <c r="R807">
        <v>0</v>
      </c>
      <c r="S807">
        <v>1596</v>
      </c>
      <c r="T807" s="270">
        <v>54671</v>
      </c>
      <c r="U807" s="270">
        <v>0</v>
      </c>
      <c r="V807" s="268">
        <v>24138543</v>
      </c>
    </row>
    <row r="808" spans="1:22">
      <c r="B808" s="73" t="s">
        <v>2405</v>
      </c>
      <c r="C808" s="73" t="s">
        <v>2406</v>
      </c>
      <c r="D808" s="77" t="s">
        <v>2380</v>
      </c>
      <c r="G808">
        <v>184059</v>
      </c>
      <c r="H808" s="276" t="s">
        <v>1130</v>
      </c>
      <c r="I808" t="e">
        <v>#N/A</v>
      </c>
      <c r="J808" t="e">
        <v>#N/A</v>
      </c>
      <c r="K808">
        <v>0</v>
      </c>
      <c r="L808">
        <v>0</v>
      </c>
      <c r="M808">
        <v>0</v>
      </c>
      <c r="N808">
        <v>0</v>
      </c>
      <c r="O808">
        <v>0</v>
      </c>
      <c r="P808">
        <v>0</v>
      </c>
      <c r="Q808">
        <v>0</v>
      </c>
      <c r="R808">
        <v>0</v>
      </c>
      <c r="S808">
        <v>0</v>
      </c>
      <c r="T808" s="270">
        <v>0</v>
      </c>
      <c r="U808" s="270">
        <v>0</v>
      </c>
      <c r="V808">
        <v>0</v>
      </c>
    </row>
    <row r="809" spans="1:22">
      <c r="B809" s="73" t="s">
        <v>2408</v>
      </c>
      <c r="C809" s="73" t="s">
        <v>2409</v>
      </c>
      <c r="D809" s="77" t="s">
        <v>2380</v>
      </c>
      <c r="G809" s="76">
        <v>184060</v>
      </c>
      <c r="H809" s="276" t="s">
        <v>1130</v>
      </c>
      <c r="I809" s="27" t="e">
        <v>#N/A</v>
      </c>
      <c r="J809" t="e">
        <v>#N/A</v>
      </c>
      <c r="K809" s="262">
        <v>0</v>
      </c>
      <c r="L809">
        <v>0</v>
      </c>
      <c r="M809">
        <v>0</v>
      </c>
      <c r="N809">
        <v>0</v>
      </c>
      <c r="O809" s="229">
        <v>0</v>
      </c>
      <c r="P809" s="229">
        <v>0</v>
      </c>
      <c r="Q809" s="229">
        <v>0</v>
      </c>
      <c r="R809">
        <v>0</v>
      </c>
      <c r="S809">
        <v>0</v>
      </c>
      <c r="T809" s="270">
        <v>0</v>
      </c>
      <c r="U809" s="270">
        <v>0</v>
      </c>
      <c r="V809" s="268">
        <v>0</v>
      </c>
    </row>
    <row r="810" spans="1:22">
      <c r="B810" s="73" t="s">
        <v>2414</v>
      </c>
      <c r="C810" s="73" t="s">
        <v>2415</v>
      </c>
      <c r="D810" s="77" t="s">
        <v>2380</v>
      </c>
      <c r="G810" s="76">
        <v>184061</v>
      </c>
      <c r="H810" s="276" t="s">
        <v>1130</v>
      </c>
      <c r="I810" s="27" t="s">
        <v>2298</v>
      </c>
      <c r="J810" t="s">
        <v>2416</v>
      </c>
      <c r="K810" s="262">
        <v>29</v>
      </c>
      <c r="L810">
        <v>29</v>
      </c>
      <c r="M810">
        <v>0</v>
      </c>
      <c r="N810">
        <v>0</v>
      </c>
      <c r="O810" s="229">
        <v>0</v>
      </c>
      <c r="P810" s="229">
        <v>0</v>
      </c>
      <c r="Q810" s="229">
        <v>0</v>
      </c>
      <c r="R810">
        <v>0</v>
      </c>
      <c r="S810">
        <v>0</v>
      </c>
      <c r="T810" s="270">
        <v>83573</v>
      </c>
      <c r="U810" s="270">
        <v>0</v>
      </c>
      <c r="V810" s="268">
        <v>2423617</v>
      </c>
    </row>
    <row r="811" spans="1:22">
      <c r="B811" s="73" t="s">
        <v>2417</v>
      </c>
      <c r="C811" s="73" t="s">
        <v>2418</v>
      </c>
      <c r="D811" s="77" t="s">
        <v>2419</v>
      </c>
      <c r="G811" s="76">
        <v>173424</v>
      </c>
      <c r="H811" s="276" t="s">
        <v>1130</v>
      </c>
      <c r="I811" s="27" t="s">
        <v>2298</v>
      </c>
      <c r="J811" t="s">
        <v>2420</v>
      </c>
      <c r="K811" s="262">
        <v>1</v>
      </c>
      <c r="L811">
        <v>1</v>
      </c>
      <c r="M811">
        <v>0</v>
      </c>
      <c r="N811">
        <v>0</v>
      </c>
      <c r="O811" s="229">
        <v>0</v>
      </c>
      <c r="P811" s="229">
        <v>0</v>
      </c>
      <c r="Q811" s="229">
        <v>0</v>
      </c>
      <c r="R811">
        <v>0</v>
      </c>
      <c r="S811">
        <v>0</v>
      </c>
      <c r="T811" s="270">
        <v>44162</v>
      </c>
      <c r="U811" s="270">
        <v>0</v>
      </c>
      <c r="V811" s="268">
        <v>44162</v>
      </c>
    </row>
    <row r="812" spans="1:22">
      <c r="B812" s="73" t="s">
        <v>2421</v>
      </c>
      <c r="C812" s="73" t="s">
        <v>2422</v>
      </c>
      <c r="D812" s="77" t="s">
        <v>2419</v>
      </c>
      <c r="G812" s="76">
        <v>173742</v>
      </c>
      <c r="H812" s="276" t="s">
        <v>1130</v>
      </c>
      <c r="I812" s="27" t="e">
        <v>#N/A</v>
      </c>
      <c r="J812" t="e">
        <v>#N/A</v>
      </c>
      <c r="K812" s="262">
        <v>0</v>
      </c>
      <c r="L812">
        <v>0</v>
      </c>
      <c r="M812">
        <v>0</v>
      </c>
      <c r="N812">
        <v>0</v>
      </c>
      <c r="O812" s="229">
        <v>0</v>
      </c>
      <c r="P812" s="229">
        <v>0</v>
      </c>
      <c r="Q812" s="229">
        <v>0</v>
      </c>
      <c r="R812">
        <v>0</v>
      </c>
      <c r="S812">
        <v>0</v>
      </c>
      <c r="T812" s="270">
        <v>0</v>
      </c>
      <c r="U812" s="270">
        <v>0</v>
      </c>
      <c r="V812" s="268">
        <v>0</v>
      </c>
    </row>
    <row r="813" spans="1:22">
      <c r="A813" t="s">
        <v>489</v>
      </c>
      <c r="B813" s="73" t="s">
        <v>2423</v>
      </c>
      <c r="C813" s="73" t="s">
        <v>2424</v>
      </c>
      <c r="D813" s="77" t="s">
        <v>2425</v>
      </c>
      <c r="G813" s="76">
        <v>184058</v>
      </c>
      <c r="H813" s="276" t="s">
        <v>1154</v>
      </c>
      <c r="I813" s="27" t="s">
        <v>2298</v>
      </c>
      <c r="J813" t="s">
        <v>2426</v>
      </c>
      <c r="K813" s="262">
        <v>4</v>
      </c>
      <c r="L813">
        <v>1</v>
      </c>
      <c r="M813">
        <v>3</v>
      </c>
      <c r="N813">
        <v>0</v>
      </c>
      <c r="O813" s="229">
        <v>0</v>
      </c>
      <c r="P813" s="229">
        <v>0</v>
      </c>
      <c r="Q813" s="229">
        <v>0</v>
      </c>
      <c r="R813">
        <v>0</v>
      </c>
      <c r="S813">
        <v>0</v>
      </c>
      <c r="T813" s="270">
        <v>198423</v>
      </c>
      <c r="U813" s="270">
        <v>198423</v>
      </c>
      <c r="V813" s="268">
        <v>793692</v>
      </c>
    </row>
    <row r="814" spans="1:22">
      <c r="B814" s="73" t="s">
        <v>2427</v>
      </c>
      <c r="C814" s="73" t="s">
        <v>2428</v>
      </c>
      <c r="D814" s="77" t="s">
        <v>2425</v>
      </c>
      <c r="G814">
        <v>181641</v>
      </c>
      <c r="H814" s="276" t="s">
        <v>1130</v>
      </c>
      <c r="I814" t="e">
        <v>#N/A</v>
      </c>
      <c r="J814" t="e">
        <v>#N/A</v>
      </c>
      <c r="K814">
        <v>0</v>
      </c>
      <c r="L814">
        <v>0</v>
      </c>
      <c r="M814">
        <v>0</v>
      </c>
      <c r="N814">
        <v>0</v>
      </c>
      <c r="O814">
        <v>0</v>
      </c>
      <c r="P814">
        <v>0</v>
      </c>
      <c r="Q814">
        <v>0</v>
      </c>
      <c r="R814">
        <v>0</v>
      </c>
      <c r="S814">
        <v>0</v>
      </c>
      <c r="T814" s="270">
        <v>0</v>
      </c>
      <c r="U814" s="270">
        <v>0</v>
      </c>
      <c r="V814">
        <v>0</v>
      </c>
    </row>
    <row r="815" spans="1:22">
      <c r="B815" s="73" t="s">
        <v>2429</v>
      </c>
      <c r="C815" s="73" t="s">
        <v>2430</v>
      </c>
      <c r="D815" s="77" t="s">
        <v>2425</v>
      </c>
      <c r="G815" s="76">
        <v>179161</v>
      </c>
      <c r="H815" s="276" t="s">
        <v>1130</v>
      </c>
      <c r="I815" s="27" t="e">
        <v>#N/A</v>
      </c>
      <c r="J815" t="e">
        <v>#N/A</v>
      </c>
      <c r="K815" s="262">
        <v>0</v>
      </c>
      <c r="L815">
        <v>0</v>
      </c>
      <c r="M815">
        <v>0</v>
      </c>
      <c r="N815">
        <v>0</v>
      </c>
      <c r="O815" s="229">
        <v>0</v>
      </c>
      <c r="P815" s="229">
        <v>0</v>
      </c>
      <c r="Q815" s="229">
        <v>0</v>
      </c>
      <c r="R815">
        <v>0</v>
      </c>
      <c r="S815">
        <v>0</v>
      </c>
      <c r="T815" s="270">
        <v>0</v>
      </c>
      <c r="U815" s="270">
        <v>0</v>
      </c>
      <c r="V815" s="268">
        <v>0</v>
      </c>
    </row>
    <row r="816" spans="1:22">
      <c r="B816" s="73" t="s">
        <v>2431</v>
      </c>
      <c r="C816" s="73" t="s">
        <v>2432</v>
      </c>
      <c r="D816" s="77" t="s">
        <v>2425</v>
      </c>
      <c r="G816" s="76">
        <v>179162</v>
      </c>
      <c r="H816" s="276" t="s">
        <v>1130</v>
      </c>
      <c r="I816" s="27" t="e">
        <v>#N/A</v>
      </c>
      <c r="J816" t="e">
        <v>#N/A</v>
      </c>
      <c r="K816" s="262">
        <v>0</v>
      </c>
      <c r="L816">
        <v>0</v>
      </c>
      <c r="M816">
        <v>0</v>
      </c>
      <c r="N816">
        <v>0</v>
      </c>
      <c r="O816" s="229">
        <v>0</v>
      </c>
      <c r="P816" s="229">
        <v>0</v>
      </c>
      <c r="Q816" s="229">
        <v>0</v>
      </c>
      <c r="R816">
        <v>0</v>
      </c>
      <c r="S816">
        <v>0</v>
      </c>
      <c r="T816" s="270">
        <v>0</v>
      </c>
      <c r="U816" s="270">
        <v>0</v>
      </c>
      <c r="V816" s="268">
        <v>0</v>
      </c>
    </row>
    <row r="817" spans="2:22">
      <c r="B817" s="73" t="s">
        <v>2433</v>
      </c>
      <c r="C817" s="73" t="s">
        <v>2434</v>
      </c>
      <c r="D817" s="77" t="s">
        <v>2425</v>
      </c>
      <c r="G817" s="76">
        <v>172770</v>
      </c>
      <c r="H817" s="276" t="s">
        <v>1130</v>
      </c>
      <c r="I817" s="27" t="e">
        <v>#N/A</v>
      </c>
      <c r="J817" t="e">
        <v>#N/A</v>
      </c>
      <c r="K817" s="262">
        <v>0</v>
      </c>
      <c r="L817">
        <v>0</v>
      </c>
      <c r="M817">
        <v>0</v>
      </c>
      <c r="N817">
        <v>0</v>
      </c>
      <c r="O817" s="229">
        <v>0</v>
      </c>
      <c r="P817" s="229">
        <v>0</v>
      </c>
      <c r="Q817" s="229">
        <v>0</v>
      </c>
      <c r="R817">
        <v>0</v>
      </c>
      <c r="S817">
        <v>0</v>
      </c>
      <c r="T817" s="270">
        <v>0</v>
      </c>
      <c r="U817" s="270">
        <v>0</v>
      </c>
      <c r="V817" s="268">
        <v>0</v>
      </c>
    </row>
    <row r="818" spans="2:22">
      <c r="B818" s="73" t="s">
        <v>2435</v>
      </c>
      <c r="C818" s="73" t="s">
        <v>2436</v>
      </c>
      <c r="D818" s="77" t="s">
        <v>2425</v>
      </c>
      <c r="G818" s="76">
        <v>181642</v>
      </c>
      <c r="H818" s="276" t="s">
        <v>1130</v>
      </c>
      <c r="I818" s="27" t="e">
        <v>#N/A</v>
      </c>
      <c r="J818" t="e">
        <v>#N/A</v>
      </c>
      <c r="K818" s="262">
        <v>0</v>
      </c>
      <c r="L818">
        <v>0</v>
      </c>
      <c r="M818">
        <v>0</v>
      </c>
      <c r="N818">
        <v>0</v>
      </c>
      <c r="O818" s="229">
        <v>0</v>
      </c>
      <c r="P818" s="229">
        <v>0</v>
      </c>
      <c r="Q818" s="229">
        <v>0</v>
      </c>
      <c r="R818">
        <v>0</v>
      </c>
      <c r="S818">
        <v>0</v>
      </c>
      <c r="T818" s="270">
        <v>0</v>
      </c>
      <c r="U818" s="270">
        <v>0</v>
      </c>
      <c r="V818" s="268">
        <v>0</v>
      </c>
    </row>
    <row r="819" spans="2:22">
      <c r="B819" s="73" t="s">
        <v>2437</v>
      </c>
      <c r="C819" s="73" t="s">
        <v>2438</v>
      </c>
      <c r="D819" s="77" t="s">
        <v>2425</v>
      </c>
      <c r="G819" s="76">
        <v>193716</v>
      </c>
      <c r="H819" s="276" t="s">
        <v>1130</v>
      </c>
      <c r="I819" s="27" t="s">
        <v>2298</v>
      </c>
      <c r="J819" t="s">
        <v>2439</v>
      </c>
      <c r="K819" s="262">
        <v>66</v>
      </c>
      <c r="L819">
        <v>66</v>
      </c>
      <c r="M819">
        <v>0</v>
      </c>
      <c r="N819">
        <v>0</v>
      </c>
      <c r="O819" s="229">
        <v>0</v>
      </c>
      <c r="P819" s="229">
        <v>0</v>
      </c>
      <c r="Q819" s="229">
        <v>0</v>
      </c>
      <c r="R819">
        <v>0</v>
      </c>
      <c r="S819">
        <v>0</v>
      </c>
      <c r="T819" s="270">
        <v>95339</v>
      </c>
      <c r="U819" s="270">
        <v>0</v>
      </c>
      <c r="V819" s="268">
        <v>6292374</v>
      </c>
    </row>
    <row r="820" spans="2:22">
      <c r="B820" s="73" t="s">
        <v>2437</v>
      </c>
      <c r="C820" s="73" t="s">
        <v>2438</v>
      </c>
      <c r="D820" s="77" t="s">
        <v>2425</v>
      </c>
      <c r="G820" s="76">
        <v>199330</v>
      </c>
      <c r="H820" s="276" t="s">
        <v>1130</v>
      </c>
      <c r="I820" s="27" t="s">
        <v>2298</v>
      </c>
      <c r="J820" t="s">
        <v>2440</v>
      </c>
      <c r="K820" s="262">
        <v>60</v>
      </c>
      <c r="L820">
        <v>60</v>
      </c>
      <c r="M820">
        <v>0</v>
      </c>
      <c r="N820">
        <v>0</v>
      </c>
      <c r="O820" s="229">
        <v>0</v>
      </c>
      <c r="P820" s="229">
        <v>0</v>
      </c>
      <c r="Q820" s="229">
        <v>0</v>
      </c>
      <c r="R820">
        <v>0</v>
      </c>
      <c r="S820">
        <v>0</v>
      </c>
      <c r="T820" s="270">
        <v>94353</v>
      </c>
      <c r="U820" s="270">
        <v>0</v>
      </c>
      <c r="V820" s="268">
        <v>5661180</v>
      </c>
    </row>
    <row r="821" spans="2:22">
      <c r="B821" s="73" t="s">
        <v>2437</v>
      </c>
      <c r="C821" s="73" t="s">
        <v>2438</v>
      </c>
      <c r="D821" s="77" t="s">
        <v>2425</v>
      </c>
      <c r="G821" s="76">
        <v>209065</v>
      </c>
      <c r="H821" s="276" t="s">
        <v>1130</v>
      </c>
      <c r="I821" s="27" t="s">
        <v>2298</v>
      </c>
      <c r="J821" t="s">
        <v>2441</v>
      </c>
      <c r="K821" s="262">
        <v>500</v>
      </c>
      <c r="L821">
        <v>500</v>
      </c>
      <c r="M821">
        <v>0</v>
      </c>
      <c r="N821">
        <v>0</v>
      </c>
      <c r="O821" s="229">
        <v>0</v>
      </c>
      <c r="P821" s="229">
        <v>0</v>
      </c>
      <c r="Q821" s="229">
        <v>0</v>
      </c>
      <c r="R821">
        <v>0</v>
      </c>
      <c r="S821">
        <v>0</v>
      </c>
      <c r="T821" s="270">
        <v>96070</v>
      </c>
      <c r="U821" s="270">
        <v>0</v>
      </c>
      <c r="V821" s="268">
        <v>48035000</v>
      </c>
    </row>
    <row r="822" spans="2:22">
      <c r="B822" s="73" t="s">
        <v>2442</v>
      </c>
      <c r="C822" s="73" t="s">
        <v>2443</v>
      </c>
      <c r="D822" s="77" t="s">
        <v>2425</v>
      </c>
      <c r="G822" s="76">
        <v>193709</v>
      </c>
      <c r="H822" s="276" t="s">
        <v>1130</v>
      </c>
      <c r="I822" s="27" t="s">
        <v>2298</v>
      </c>
      <c r="J822" t="s">
        <v>2444</v>
      </c>
      <c r="K822" s="262">
        <v>14</v>
      </c>
      <c r="L822">
        <v>14</v>
      </c>
      <c r="M822">
        <v>0</v>
      </c>
      <c r="N822">
        <v>0</v>
      </c>
      <c r="O822" s="229">
        <v>0</v>
      </c>
      <c r="P822" s="229">
        <v>0</v>
      </c>
      <c r="Q822" s="229">
        <v>0</v>
      </c>
      <c r="R822">
        <v>0</v>
      </c>
      <c r="S822">
        <v>0</v>
      </c>
      <c r="T822" s="270">
        <v>146903</v>
      </c>
      <c r="U822" s="270">
        <v>0</v>
      </c>
      <c r="V822" s="268">
        <v>2056642</v>
      </c>
    </row>
    <row r="823" spans="2:22">
      <c r="B823" s="73" t="s">
        <v>2442</v>
      </c>
      <c r="C823" s="73" t="s">
        <v>2443</v>
      </c>
      <c r="D823" s="77" t="s">
        <v>2425</v>
      </c>
      <c r="G823" s="76">
        <v>209064</v>
      </c>
      <c r="H823" s="276" t="s">
        <v>1154</v>
      </c>
      <c r="I823" s="27" t="s">
        <v>2298</v>
      </c>
      <c r="J823" t="s">
        <v>2445</v>
      </c>
      <c r="K823" s="262">
        <v>290</v>
      </c>
      <c r="L823">
        <v>150</v>
      </c>
      <c r="M823">
        <v>140</v>
      </c>
      <c r="N823">
        <v>0</v>
      </c>
      <c r="O823" s="229">
        <v>0</v>
      </c>
      <c r="P823" s="229">
        <v>0</v>
      </c>
      <c r="Q823" s="229">
        <v>0</v>
      </c>
      <c r="R823">
        <v>0</v>
      </c>
      <c r="S823">
        <v>0</v>
      </c>
      <c r="T823" s="270">
        <v>149020</v>
      </c>
      <c r="U823" s="270">
        <v>149020</v>
      </c>
      <c r="V823" s="268">
        <v>43215800</v>
      </c>
    </row>
    <row r="824" spans="2:22">
      <c r="B824" s="73" t="s">
        <v>2446</v>
      </c>
      <c r="C824" s="73" t="s">
        <v>2447</v>
      </c>
      <c r="D824" s="77" t="s">
        <v>2425</v>
      </c>
      <c r="G824" s="76">
        <v>193711</v>
      </c>
      <c r="H824" s="276" t="s">
        <v>1130</v>
      </c>
      <c r="I824" s="27" t="e">
        <v>#N/A</v>
      </c>
      <c r="J824" t="e">
        <v>#N/A</v>
      </c>
      <c r="K824" s="262">
        <v>0</v>
      </c>
      <c r="L824">
        <v>0</v>
      </c>
      <c r="M824">
        <v>0</v>
      </c>
      <c r="N824">
        <v>0</v>
      </c>
      <c r="O824" s="229">
        <v>0</v>
      </c>
      <c r="P824" s="229">
        <v>0</v>
      </c>
      <c r="Q824" s="229">
        <v>0</v>
      </c>
      <c r="R824">
        <v>0</v>
      </c>
      <c r="S824">
        <v>0</v>
      </c>
      <c r="T824" s="270">
        <v>0</v>
      </c>
      <c r="U824" s="270">
        <v>0</v>
      </c>
      <c r="V824" s="268">
        <v>0</v>
      </c>
    </row>
    <row r="825" spans="2:22">
      <c r="B825" s="73" t="s">
        <v>2446</v>
      </c>
      <c r="C825" s="73" t="s">
        <v>2447</v>
      </c>
      <c r="D825" s="77" t="s">
        <v>2425</v>
      </c>
      <c r="G825" s="76">
        <v>199026</v>
      </c>
      <c r="H825" s="276" t="s">
        <v>1154</v>
      </c>
      <c r="I825" s="27" t="s">
        <v>2298</v>
      </c>
      <c r="J825" t="s">
        <v>2448</v>
      </c>
      <c r="K825" s="262">
        <v>766</v>
      </c>
      <c r="L825">
        <v>280</v>
      </c>
      <c r="M825">
        <v>163</v>
      </c>
      <c r="N825">
        <v>323</v>
      </c>
      <c r="O825" s="229">
        <v>0</v>
      </c>
      <c r="P825" s="229">
        <v>0</v>
      </c>
      <c r="Q825" s="229">
        <v>0</v>
      </c>
      <c r="R825">
        <v>0</v>
      </c>
      <c r="S825">
        <v>323</v>
      </c>
      <c r="T825" s="270">
        <v>114086</v>
      </c>
      <c r="U825" s="270">
        <v>114086</v>
      </c>
      <c r="V825" s="268">
        <v>50630538</v>
      </c>
    </row>
    <row r="826" spans="2:22">
      <c r="B826" s="73" t="s">
        <v>2449</v>
      </c>
      <c r="C826" s="73" t="s">
        <v>2450</v>
      </c>
      <c r="D826" s="77" t="s">
        <v>2425</v>
      </c>
      <c r="G826" s="76">
        <v>193714</v>
      </c>
      <c r="H826" s="276" t="s">
        <v>1130</v>
      </c>
      <c r="I826" s="27" t="s">
        <v>2298</v>
      </c>
      <c r="J826" t="s">
        <v>2451</v>
      </c>
      <c r="K826" s="262">
        <v>1</v>
      </c>
      <c r="L826">
        <v>1</v>
      </c>
      <c r="M826">
        <v>0</v>
      </c>
      <c r="N826">
        <v>0</v>
      </c>
      <c r="O826" s="229">
        <v>0</v>
      </c>
      <c r="P826" s="229">
        <v>0</v>
      </c>
      <c r="Q826" s="229">
        <v>0</v>
      </c>
      <c r="R826">
        <v>0</v>
      </c>
      <c r="S826">
        <v>0</v>
      </c>
      <c r="T826" s="270">
        <v>83284</v>
      </c>
      <c r="U826" s="270">
        <v>0</v>
      </c>
      <c r="V826" s="268">
        <v>83284</v>
      </c>
    </row>
    <row r="827" spans="2:22">
      <c r="B827" s="73" t="s">
        <v>2449</v>
      </c>
      <c r="C827" s="73" t="s">
        <v>2450</v>
      </c>
      <c r="D827" s="77" t="s">
        <v>2425</v>
      </c>
      <c r="G827" s="76">
        <v>199027</v>
      </c>
      <c r="H827" s="276" t="s">
        <v>1130</v>
      </c>
      <c r="I827" s="27" t="s">
        <v>2298</v>
      </c>
      <c r="J827" t="s">
        <v>2452</v>
      </c>
      <c r="K827" s="262">
        <v>938</v>
      </c>
      <c r="L827">
        <v>199</v>
      </c>
      <c r="M827">
        <v>0</v>
      </c>
      <c r="N827">
        <v>739</v>
      </c>
      <c r="O827" s="229">
        <v>0</v>
      </c>
      <c r="P827" s="229">
        <v>0</v>
      </c>
      <c r="Q827" s="229">
        <v>0</v>
      </c>
      <c r="R827">
        <v>0</v>
      </c>
      <c r="S827">
        <v>739</v>
      </c>
      <c r="T827" s="270">
        <v>84462</v>
      </c>
      <c r="U827" s="270">
        <v>0</v>
      </c>
      <c r="V827" s="268">
        <v>16954999</v>
      </c>
    </row>
    <row r="828" spans="2:22">
      <c r="B828" s="73" t="s">
        <v>2453</v>
      </c>
      <c r="C828" s="73" t="s">
        <v>2454</v>
      </c>
      <c r="D828" s="77" t="s">
        <v>2425</v>
      </c>
      <c r="G828">
        <v>203724</v>
      </c>
      <c r="H828" s="276" t="s">
        <v>1130</v>
      </c>
      <c r="I828" t="s">
        <v>2298</v>
      </c>
      <c r="J828" t="s">
        <v>2455</v>
      </c>
      <c r="K828">
        <v>4</v>
      </c>
      <c r="L828">
        <v>4</v>
      </c>
      <c r="M828">
        <v>0</v>
      </c>
      <c r="N828">
        <v>0</v>
      </c>
      <c r="O828">
        <v>0</v>
      </c>
      <c r="P828">
        <v>0</v>
      </c>
      <c r="Q828">
        <v>0</v>
      </c>
      <c r="R828">
        <v>0</v>
      </c>
      <c r="S828">
        <v>0</v>
      </c>
      <c r="T828" s="270">
        <v>499758</v>
      </c>
      <c r="U828" s="270">
        <v>0</v>
      </c>
      <c r="V828">
        <v>1999032</v>
      </c>
    </row>
    <row r="829" spans="2:22">
      <c r="B829" s="73" t="s">
        <v>2456</v>
      </c>
      <c r="C829" s="73" t="s">
        <v>2457</v>
      </c>
      <c r="D829" s="77" t="s">
        <v>2425</v>
      </c>
      <c r="G829" s="76">
        <v>203726</v>
      </c>
      <c r="H829" s="276" t="s">
        <v>1130</v>
      </c>
      <c r="I829" s="27" t="s">
        <v>2298</v>
      </c>
      <c r="J829" t="s">
        <v>2458</v>
      </c>
      <c r="K829" s="262">
        <v>106</v>
      </c>
      <c r="L829">
        <v>106</v>
      </c>
      <c r="M829">
        <v>0</v>
      </c>
      <c r="N829">
        <v>0</v>
      </c>
      <c r="O829" s="229">
        <v>0</v>
      </c>
      <c r="P829" s="229">
        <v>0</v>
      </c>
      <c r="Q829" s="229">
        <v>0</v>
      </c>
      <c r="R829">
        <v>0</v>
      </c>
      <c r="S829">
        <v>0</v>
      </c>
      <c r="T829" s="270">
        <v>250618</v>
      </c>
      <c r="U829" s="270">
        <v>0</v>
      </c>
      <c r="V829" s="268">
        <v>26565508</v>
      </c>
    </row>
    <row r="830" spans="2:22">
      <c r="G830" s="76">
        <v>166236</v>
      </c>
      <c r="H830" s="276" t="s">
        <v>1159</v>
      </c>
      <c r="I830" s="27" t="s">
        <v>2298</v>
      </c>
      <c r="J830" t="s">
        <v>2459</v>
      </c>
      <c r="K830" s="262">
        <v>3</v>
      </c>
      <c r="L830">
        <v>0</v>
      </c>
      <c r="M830">
        <v>3</v>
      </c>
      <c r="N830">
        <v>0</v>
      </c>
      <c r="O830" s="229">
        <v>0</v>
      </c>
      <c r="P830" s="229">
        <v>0</v>
      </c>
      <c r="Q830" s="229">
        <v>0</v>
      </c>
      <c r="R830">
        <v>0</v>
      </c>
      <c r="S830">
        <v>0</v>
      </c>
      <c r="T830" s="270">
        <v>0</v>
      </c>
      <c r="U830" s="270">
        <v>53979</v>
      </c>
      <c r="V830" s="268">
        <v>161937</v>
      </c>
    </row>
    <row r="831" spans="2:22">
      <c r="G831" s="76">
        <v>167254</v>
      </c>
      <c r="H831" s="276" t="s">
        <v>1159</v>
      </c>
      <c r="I831" s="27" t="s">
        <v>2298</v>
      </c>
      <c r="J831" t="s">
        <v>2460</v>
      </c>
      <c r="K831" s="262">
        <v>3</v>
      </c>
      <c r="L831">
        <v>0</v>
      </c>
      <c r="M831">
        <v>3</v>
      </c>
      <c r="N831">
        <v>0</v>
      </c>
      <c r="O831" s="229">
        <v>0</v>
      </c>
      <c r="P831" s="229">
        <v>0</v>
      </c>
      <c r="Q831" s="229">
        <v>0</v>
      </c>
      <c r="R831">
        <v>0</v>
      </c>
      <c r="S831">
        <v>0</v>
      </c>
      <c r="T831" s="270">
        <v>0</v>
      </c>
      <c r="U831" s="270">
        <v>46713</v>
      </c>
      <c r="V831" s="268">
        <v>140139</v>
      </c>
    </row>
    <row r="832" spans="2:22">
      <c r="G832" s="76">
        <v>164200</v>
      </c>
      <c r="H832" s="276" t="s">
        <v>1159</v>
      </c>
      <c r="I832" s="27" t="s">
        <v>2298</v>
      </c>
      <c r="J832" t="s">
        <v>2461</v>
      </c>
      <c r="K832" s="262">
        <v>11</v>
      </c>
      <c r="L832">
        <v>0</v>
      </c>
      <c r="M832">
        <v>11</v>
      </c>
      <c r="N832">
        <v>0</v>
      </c>
      <c r="O832" s="229">
        <v>0</v>
      </c>
      <c r="P832" s="229">
        <v>0</v>
      </c>
      <c r="Q832" s="229">
        <v>0</v>
      </c>
      <c r="R832">
        <v>0</v>
      </c>
      <c r="S832">
        <v>0</v>
      </c>
      <c r="T832" s="270">
        <v>0</v>
      </c>
      <c r="U832" s="270">
        <v>42000</v>
      </c>
      <c r="V832" s="268">
        <v>462000</v>
      </c>
    </row>
    <row r="833" spans="1:22">
      <c r="G833" s="76">
        <v>163975</v>
      </c>
      <c r="H833" s="276" t="s">
        <v>1159</v>
      </c>
      <c r="I833" s="27" t="s">
        <v>2298</v>
      </c>
      <c r="J833" t="s">
        <v>2462</v>
      </c>
      <c r="K833" s="262">
        <v>3</v>
      </c>
      <c r="L833">
        <v>0</v>
      </c>
      <c r="M833">
        <v>3</v>
      </c>
      <c r="N833">
        <v>0</v>
      </c>
      <c r="O833" s="229">
        <v>0</v>
      </c>
      <c r="P833" s="229">
        <v>0</v>
      </c>
      <c r="Q833" s="229">
        <v>0</v>
      </c>
      <c r="R833">
        <v>0</v>
      </c>
      <c r="S833">
        <v>0</v>
      </c>
      <c r="T833" s="270">
        <v>0</v>
      </c>
      <c r="U833" s="270">
        <v>63804</v>
      </c>
      <c r="V833" s="268">
        <v>191412</v>
      </c>
    </row>
    <row r="834" spans="1:22">
      <c r="G834" s="76">
        <v>166229</v>
      </c>
      <c r="H834" s="276" t="s">
        <v>1159</v>
      </c>
      <c r="I834" s="27" t="s">
        <v>2298</v>
      </c>
      <c r="J834" t="s">
        <v>2463</v>
      </c>
      <c r="K834" s="262">
        <v>13</v>
      </c>
      <c r="L834">
        <v>0</v>
      </c>
      <c r="M834">
        <v>13</v>
      </c>
      <c r="N834">
        <v>0</v>
      </c>
      <c r="O834" s="229">
        <v>0</v>
      </c>
      <c r="P834" s="229">
        <v>0</v>
      </c>
      <c r="Q834" s="229">
        <v>0</v>
      </c>
      <c r="R834">
        <v>0</v>
      </c>
      <c r="S834">
        <v>0</v>
      </c>
      <c r="T834" s="270">
        <v>0</v>
      </c>
      <c r="U834" s="270">
        <v>73291</v>
      </c>
      <c r="V834" s="268">
        <v>952783</v>
      </c>
    </row>
    <row r="835" spans="1:22">
      <c r="G835" s="76">
        <v>166233</v>
      </c>
      <c r="H835" s="276" t="s">
        <v>1159</v>
      </c>
      <c r="I835" s="27" t="s">
        <v>2298</v>
      </c>
      <c r="J835" t="s">
        <v>2464</v>
      </c>
      <c r="K835" s="262">
        <v>5</v>
      </c>
      <c r="L835">
        <v>0</v>
      </c>
      <c r="M835">
        <v>5</v>
      </c>
      <c r="N835">
        <v>0</v>
      </c>
      <c r="O835" s="229">
        <v>0</v>
      </c>
      <c r="P835" s="229">
        <v>0</v>
      </c>
      <c r="Q835" s="229">
        <v>0</v>
      </c>
      <c r="R835">
        <v>0</v>
      </c>
      <c r="S835">
        <v>0</v>
      </c>
      <c r="T835" s="270">
        <v>0</v>
      </c>
      <c r="U835" s="270">
        <v>99374</v>
      </c>
      <c r="V835" s="268">
        <v>496870</v>
      </c>
    </row>
    <row r="836" spans="1:22">
      <c r="G836" s="76">
        <v>172769</v>
      </c>
      <c r="H836" s="276" t="s">
        <v>1130</v>
      </c>
      <c r="I836" s="27" t="e">
        <v>#N/A</v>
      </c>
      <c r="J836" t="e">
        <v>#N/A</v>
      </c>
      <c r="K836" s="262">
        <v>0</v>
      </c>
      <c r="L836">
        <v>0</v>
      </c>
      <c r="M836">
        <v>0</v>
      </c>
      <c r="N836">
        <v>0</v>
      </c>
      <c r="O836" s="229">
        <v>0</v>
      </c>
      <c r="P836" s="229">
        <v>0</v>
      </c>
      <c r="Q836" s="229">
        <v>0</v>
      </c>
      <c r="R836">
        <v>0</v>
      </c>
      <c r="S836">
        <v>0</v>
      </c>
      <c r="T836" s="270">
        <v>0</v>
      </c>
      <c r="U836" s="270">
        <v>0</v>
      </c>
      <c r="V836" s="268">
        <v>0</v>
      </c>
    </row>
    <row r="837" spans="1:22">
      <c r="G837" s="76">
        <v>172641</v>
      </c>
      <c r="H837" s="276" t="s">
        <v>1159</v>
      </c>
      <c r="I837" s="27" t="s">
        <v>2298</v>
      </c>
      <c r="J837" t="s">
        <v>2465</v>
      </c>
      <c r="K837" s="262">
        <v>9</v>
      </c>
      <c r="L837">
        <v>0</v>
      </c>
      <c r="M837">
        <v>9</v>
      </c>
      <c r="N837">
        <v>0</v>
      </c>
      <c r="O837" s="229">
        <v>0</v>
      </c>
      <c r="P837" s="229">
        <v>0</v>
      </c>
      <c r="Q837" s="229">
        <v>0</v>
      </c>
      <c r="R837">
        <v>0</v>
      </c>
      <c r="S837">
        <v>0</v>
      </c>
      <c r="T837" s="270">
        <v>0</v>
      </c>
      <c r="U837" s="270">
        <v>149695</v>
      </c>
      <c r="V837" s="268">
        <v>1347255</v>
      </c>
    </row>
    <row r="838" spans="1:22">
      <c r="G838">
        <v>172905</v>
      </c>
      <c r="H838" s="276" t="s">
        <v>1159</v>
      </c>
      <c r="I838" t="s">
        <v>2298</v>
      </c>
      <c r="J838" t="s">
        <v>2466</v>
      </c>
      <c r="K838">
        <v>3</v>
      </c>
      <c r="L838">
        <v>0</v>
      </c>
      <c r="M838">
        <v>3</v>
      </c>
      <c r="N838">
        <v>0</v>
      </c>
      <c r="O838">
        <v>0</v>
      </c>
      <c r="P838">
        <v>0</v>
      </c>
      <c r="Q838">
        <v>0</v>
      </c>
      <c r="R838">
        <v>0</v>
      </c>
      <c r="S838">
        <v>0</v>
      </c>
      <c r="T838" s="270">
        <v>0</v>
      </c>
      <c r="U838" s="270">
        <v>123851</v>
      </c>
      <c r="V838">
        <v>371553</v>
      </c>
    </row>
    <row r="839" spans="1:22">
      <c r="B839" s="73" t="s">
        <v>2467</v>
      </c>
      <c r="D839" s="77" t="s">
        <v>488</v>
      </c>
      <c r="G839" s="76">
        <v>179163</v>
      </c>
      <c r="H839" s="276" t="s">
        <v>1130</v>
      </c>
      <c r="I839" s="27" t="e">
        <v>#N/A</v>
      </c>
      <c r="J839" t="e">
        <v>#N/A</v>
      </c>
      <c r="K839" s="262">
        <v>0</v>
      </c>
      <c r="L839">
        <v>0</v>
      </c>
      <c r="M839">
        <v>0</v>
      </c>
      <c r="N839">
        <v>0</v>
      </c>
      <c r="O839" s="229">
        <v>0</v>
      </c>
      <c r="P839" s="229">
        <v>0</v>
      </c>
      <c r="Q839" s="229">
        <v>0</v>
      </c>
      <c r="R839">
        <v>0</v>
      </c>
      <c r="S839">
        <v>0</v>
      </c>
      <c r="T839" s="270">
        <v>0</v>
      </c>
      <c r="U839" s="270">
        <v>0</v>
      </c>
      <c r="V839" s="268">
        <v>0</v>
      </c>
    </row>
    <row r="840" spans="1:22">
      <c r="H840" s="276" t="s">
        <v>1130</v>
      </c>
      <c r="I840" s="27" t="e">
        <v>#N/A</v>
      </c>
      <c r="J840" t="e">
        <v>#N/A</v>
      </c>
      <c r="K840" s="262">
        <v>0</v>
      </c>
      <c r="L840">
        <v>0</v>
      </c>
      <c r="M840">
        <v>0</v>
      </c>
      <c r="N840">
        <v>0</v>
      </c>
      <c r="O840" s="229">
        <v>0</v>
      </c>
      <c r="P840" s="229">
        <v>0</v>
      </c>
      <c r="Q840" s="229">
        <v>0</v>
      </c>
      <c r="R840">
        <v>0</v>
      </c>
      <c r="S840">
        <v>0</v>
      </c>
      <c r="T840" s="270">
        <v>0</v>
      </c>
      <c r="U840" s="270">
        <v>0</v>
      </c>
      <c r="V840" s="268">
        <v>0</v>
      </c>
    </row>
    <row r="841" spans="1:22">
      <c r="H841" s="276" t="s">
        <v>1130</v>
      </c>
      <c r="I841" s="27" t="e">
        <v>#N/A</v>
      </c>
      <c r="J841" t="e">
        <v>#N/A</v>
      </c>
      <c r="K841" s="262">
        <v>0</v>
      </c>
      <c r="L841">
        <v>0</v>
      </c>
      <c r="M841">
        <v>0</v>
      </c>
      <c r="N841">
        <v>0</v>
      </c>
      <c r="O841" s="229">
        <v>0</v>
      </c>
      <c r="P841" s="229">
        <v>0</v>
      </c>
      <c r="Q841" s="229">
        <v>0</v>
      </c>
      <c r="R841">
        <v>0</v>
      </c>
      <c r="S841">
        <v>0</v>
      </c>
      <c r="T841" s="270">
        <v>0</v>
      </c>
      <c r="U841" s="270">
        <v>0</v>
      </c>
      <c r="V841" s="268">
        <v>0</v>
      </c>
    </row>
    <row r="842" spans="1:22">
      <c r="H842" s="276"/>
      <c r="O842" s="229"/>
      <c r="P842" s="229"/>
      <c r="Q842" s="229"/>
      <c r="T842" s="270"/>
      <c r="U842" s="270"/>
      <c r="V842" s="268"/>
    </row>
    <row r="843" spans="1:22">
      <c r="H843" s="276"/>
      <c r="O843" s="229"/>
      <c r="P843" s="229"/>
      <c r="Q843" s="229"/>
      <c r="T843" s="270"/>
      <c r="U843" s="270"/>
      <c r="V843" s="268"/>
    </row>
    <row r="844" spans="1:22">
      <c r="A844" t="s">
        <v>2468</v>
      </c>
      <c r="H844" s="276"/>
      <c r="O844" s="229"/>
      <c r="P844" s="229"/>
      <c r="Q844" s="229"/>
      <c r="T844" s="270"/>
      <c r="U844" s="270"/>
      <c r="V844" s="268"/>
    </row>
    <row r="845" spans="1:22">
      <c r="G845" s="76">
        <v>183076</v>
      </c>
      <c r="H845" s="276" t="s">
        <v>1159</v>
      </c>
      <c r="I845" s="27" t="s">
        <v>1354</v>
      </c>
      <c r="J845" t="s">
        <v>2469</v>
      </c>
      <c r="K845" s="262">
        <v>6</v>
      </c>
      <c r="L845">
        <v>0</v>
      </c>
      <c r="M845">
        <v>6</v>
      </c>
      <c r="N845">
        <v>0</v>
      </c>
      <c r="O845" s="229">
        <v>0</v>
      </c>
      <c r="P845" s="229">
        <v>0</v>
      </c>
      <c r="Q845" s="229">
        <v>0</v>
      </c>
      <c r="R845">
        <v>0</v>
      </c>
      <c r="S845">
        <v>0</v>
      </c>
      <c r="T845" s="270">
        <v>0</v>
      </c>
      <c r="U845" s="270">
        <v>343604</v>
      </c>
      <c r="V845" s="268">
        <v>2061624</v>
      </c>
    </row>
    <row r="846" spans="1:22">
      <c r="G846" s="76">
        <v>183213</v>
      </c>
      <c r="H846" s="276" t="s">
        <v>1159</v>
      </c>
      <c r="I846" s="27" t="s">
        <v>1354</v>
      </c>
      <c r="J846" t="s">
        <v>2470</v>
      </c>
      <c r="K846" s="262">
        <v>4</v>
      </c>
      <c r="L846">
        <v>0</v>
      </c>
      <c r="M846">
        <v>4</v>
      </c>
      <c r="N846">
        <v>0</v>
      </c>
      <c r="O846" s="229">
        <v>0</v>
      </c>
      <c r="P846" s="229">
        <v>0</v>
      </c>
      <c r="Q846" s="229">
        <v>0</v>
      </c>
      <c r="R846">
        <v>0</v>
      </c>
      <c r="S846">
        <v>0</v>
      </c>
      <c r="T846" s="270">
        <v>0</v>
      </c>
      <c r="U846" s="270">
        <v>130806</v>
      </c>
      <c r="V846" s="268">
        <v>523224</v>
      </c>
    </row>
    <row r="847" spans="1:22">
      <c r="G847" s="76">
        <v>183210</v>
      </c>
      <c r="H847" s="276" t="s">
        <v>1159</v>
      </c>
      <c r="I847" s="27" t="s">
        <v>1354</v>
      </c>
      <c r="J847" t="s">
        <v>2471</v>
      </c>
      <c r="K847" s="262">
        <v>4</v>
      </c>
      <c r="L847">
        <v>0</v>
      </c>
      <c r="M847">
        <v>4</v>
      </c>
      <c r="N847">
        <v>0</v>
      </c>
      <c r="O847" s="229">
        <v>0</v>
      </c>
      <c r="P847" s="229">
        <v>0</v>
      </c>
      <c r="Q847" s="229">
        <v>0</v>
      </c>
      <c r="R847">
        <v>0</v>
      </c>
      <c r="S847">
        <v>0</v>
      </c>
      <c r="T847" s="270">
        <v>0</v>
      </c>
      <c r="U847" s="270">
        <v>58625</v>
      </c>
      <c r="V847" s="268">
        <v>234500</v>
      </c>
    </row>
    <row r="848" spans="1:22">
      <c r="G848" s="76">
        <v>165582</v>
      </c>
      <c r="H848" s="276" t="s">
        <v>1130</v>
      </c>
      <c r="I848" s="27" t="e">
        <v>#N/A</v>
      </c>
      <c r="J848" t="e">
        <v>#N/A</v>
      </c>
      <c r="K848" s="262">
        <v>0</v>
      </c>
      <c r="L848">
        <v>0</v>
      </c>
      <c r="M848">
        <v>0</v>
      </c>
      <c r="N848">
        <v>0</v>
      </c>
      <c r="O848" s="229">
        <v>0</v>
      </c>
      <c r="P848" s="229">
        <v>0</v>
      </c>
      <c r="Q848" s="229">
        <v>0</v>
      </c>
      <c r="R848">
        <v>0</v>
      </c>
      <c r="S848">
        <v>0</v>
      </c>
      <c r="T848" s="270">
        <v>0</v>
      </c>
      <c r="U848" s="270">
        <v>0</v>
      </c>
      <c r="V848" s="268">
        <v>0</v>
      </c>
    </row>
    <row r="849" spans="4:22">
      <c r="D849"/>
      <c r="E849"/>
      <c r="F849"/>
      <c r="G849" s="76">
        <v>172281</v>
      </c>
      <c r="H849" s="276" t="s">
        <v>1159</v>
      </c>
      <c r="I849" s="27" t="s">
        <v>1354</v>
      </c>
      <c r="J849" t="s">
        <v>2472</v>
      </c>
      <c r="K849" s="262">
        <v>2</v>
      </c>
      <c r="L849">
        <v>0</v>
      </c>
      <c r="M849">
        <v>2</v>
      </c>
      <c r="N849">
        <v>0</v>
      </c>
      <c r="O849" s="229">
        <v>0</v>
      </c>
      <c r="P849" s="229">
        <v>0</v>
      </c>
      <c r="Q849" s="229">
        <v>0</v>
      </c>
      <c r="R849">
        <v>0</v>
      </c>
      <c r="S849">
        <v>0</v>
      </c>
      <c r="T849" s="270">
        <v>0</v>
      </c>
      <c r="U849" s="270">
        <v>240950</v>
      </c>
      <c r="V849" s="268">
        <v>481900</v>
      </c>
    </row>
    <row r="850" spans="4:22">
      <c r="D850"/>
      <c r="E850"/>
      <c r="F850"/>
      <c r="G850">
        <v>187719</v>
      </c>
      <c r="H850" s="276" t="s">
        <v>1130</v>
      </c>
      <c r="I850" t="e">
        <v>#N/A</v>
      </c>
      <c r="J850" t="e">
        <v>#N/A</v>
      </c>
      <c r="K850">
        <v>0</v>
      </c>
      <c r="L850">
        <v>0</v>
      </c>
      <c r="M850">
        <v>0</v>
      </c>
      <c r="N850">
        <v>0</v>
      </c>
      <c r="O850">
        <v>0</v>
      </c>
      <c r="P850">
        <v>0</v>
      </c>
      <c r="Q850">
        <v>0</v>
      </c>
      <c r="R850">
        <v>0</v>
      </c>
      <c r="S850">
        <v>0</v>
      </c>
      <c r="T850" s="270">
        <v>0</v>
      </c>
      <c r="U850" s="270">
        <v>0</v>
      </c>
      <c r="V850">
        <v>0</v>
      </c>
    </row>
    <row r="851" spans="4:22">
      <c r="D851"/>
      <c r="E851"/>
      <c r="F851"/>
      <c r="G851" s="76">
        <v>181813</v>
      </c>
      <c r="H851" s="276" t="s">
        <v>1159</v>
      </c>
      <c r="I851" s="27" t="s">
        <v>1354</v>
      </c>
      <c r="J851" t="s">
        <v>2473</v>
      </c>
      <c r="K851" s="262">
        <v>4</v>
      </c>
      <c r="L851">
        <v>0</v>
      </c>
      <c r="M851">
        <v>4</v>
      </c>
      <c r="N851">
        <v>0</v>
      </c>
      <c r="O851" s="229">
        <v>0</v>
      </c>
      <c r="P851" s="229">
        <v>0</v>
      </c>
      <c r="Q851" s="229">
        <v>0</v>
      </c>
      <c r="R851">
        <v>0</v>
      </c>
      <c r="S851">
        <v>0</v>
      </c>
      <c r="T851" s="270">
        <v>0</v>
      </c>
      <c r="U851" s="270">
        <v>76591</v>
      </c>
      <c r="V851" s="268">
        <v>306364</v>
      </c>
    </row>
    <row r="852" spans="4:22">
      <c r="D852"/>
      <c r="E852"/>
      <c r="F852"/>
      <c r="G852" s="76">
        <v>178857</v>
      </c>
      <c r="H852" s="276" t="s">
        <v>1159</v>
      </c>
      <c r="I852" s="27" t="s">
        <v>1354</v>
      </c>
      <c r="J852" t="s">
        <v>2474</v>
      </c>
      <c r="K852" s="262">
        <v>6</v>
      </c>
      <c r="L852">
        <v>0</v>
      </c>
      <c r="M852">
        <v>6</v>
      </c>
      <c r="N852">
        <v>0</v>
      </c>
      <c r="O852" s="229">
        <v>0</v>
      </c>
      <c r="P852" s="229">
        <v>0</v>
      </c>
      <c r="Q852" s="229">
        <v>0</v>
      </c>
      <c r="R852">
        <v>0</v>
      </c>
      <c r="S852">
        <v>0</v>
      </c>
      <c r="T852" s="270">
        <v>0</v>
      </c>
      <c r="U852" s="270">
        <v>59451</v>
      </c>
      <c r="V852" s="268">
        <v>356706</v>
      </c>
    </row>
    <row r="853" spans="4:22">
      <c r="D853"/>
      <c r="E853"/>
      <c r="F853"/>
      <c r="G853" s="76">
        <v>165576</v>
      </c>
      <c r="H853" s="276" t="s">
        <v>1159</v>
      </c>
      <c r="I853" s="27" t="s">
        <v>1354</v>
      </c>
      <c r="J853" t="s">
        <v>2475</v>
      </c>
      <c r="K853" s="262">
        <v>60</v>
      </c>
      <c r="L853">
        <v>0</v>
      </c>
      <c r="M853">
        <v>60</v>
      </c>
      <c r="N853">
        <v>0</v>
      </c>
      <c r="O853" s="229">
        <v>0</v>
      </c>
      <c r="P853" s="229">
        <v>0</v>
      </c>
      <c r="Q853" s="229">
        <v>0</v>
      </c>
      <c r="R853">
        <v>0</v>
      </c>
      <c r="S853">
        <v>0</v>
      </c>
      <c r="T853" s="270">
        <v>0</v>
      </c>
      <c r="U853" s="270">
        <v>63955</v>
      </c>
      <c r="V853" s="268">
        <v>3837300</v>
      </c>
    </row>
    <row r="854" spans="4:22">
      <c r="E854"/>
      <c r="F854"/>
      <c r="G854" s="76">
        <v>160653</v>
      </c>
      <c r="H854" s="276" t="s">
        <v>1130</v>
      </c>
      <c r="I854" s="27" t="e">
        <v>#N/A</v>
      </c>
      <c r="J854" t="e">
        <v>#N/A</v>
      </c>
      <c r="K854" s="262">
        <v>0</v>
      </c>
      <c r="L854">
        <v>0</v>
      </c>
      <c r="M854">
        <v>0</v>
      </c>
      <c r="N854">
        <v>0</v>
      </c>
      <c r="O854" s="229">
        <v>0</v>
      </c>
      <c r="P854" s="229">
        <v>0</v>
      </c>
      <c r="Q854" s="229">
        <v>0</v>
      </c>
      <c r="R854">
        <v>0</v>
      </c>
      <c r="S854">
        <v>0</v>
      </c>
      <c r="T854" s="270">
        <v>0</v>
      </c>
      <c r="U854" s="270">
        <v>0</v>
      </c>
      <c r="V854" s="268">
        <v>0</v>
      </c>
    </row>
    <row r="855" spans="4:22">
      <c r="E855"/>
      <c r="F855"/>
      <c r="G855" s="76">
        <v>160686</v>
      </c>
      <c r="H855" s="276" t="s">
        <v>1159</v>
      </c>
      <c r="I855" s="27" t="s">
        <v>1354</v>
      </c>
      <c r="J855" t="s">
        <v>2476</v>
      </c>
      <c r="K855" s="262">
        <v>6</v>
      </c>
      <c r="L855">
        <v>0</v>
      </c>
      <c r="M855">
        <v>6</v>
      </c>
      <c r="N855">
        <v>0</v>
      </c>
      <c r="O855" s="229">
        <v>0</v>
      </c>
      <c r="P855" s="229">
        <v>0</v>
      </c>
      <c r="Q855" s="229">
        <v>0</v>
      </c>
      <c r="R855">
        <v>0</v>
      </c>
      <c r="S855">
        <v>0</v>
      </c>
      <c r="T855" s="270">
        <v>0</v>
      </c>
      <c r="U855" s="270">
        <v>109609</v>
      </c>
      <c r="V855" s="268">
        <v>657654</v>
      </c>
    </row>
    <row r="856" spans="4:22">
      <c r="D856"/>
      <c r="E856"/>
      <c r="F856"/>
      <c r="G856" s="76">
        <v>160688</v>
      </c>
      <c r="H856" s="276" t="s">
        <v>1159</v>
      </c>
      <c r="I856" s="27" t="s">
        <v>1354</v>
      </c>
      <c r="J856" t="s">
        <v>2477</v>
      </c>
      <c r="K856" s="262">
        <v>8</v>
      </c>
      <c r="L856">
        <v>0</v>
      </c>
      <c r="M856">
        <v>8</v>
      </c>
      <c r="N856">
        <v>0</v>
      </c>
      <c r="O856" s="229">
        <v>0</v>
      </c>
      <c r="P856" s="229">
        <v>0</v>
      </c>
      <c r="Q856" s="229">
        <v>0</v>
      </c>
      <c r="R856">
        <v>0</v>
      </c>
      <c r="S856">
        <v>0</v>
      </c>
      <c r="T856" s="270">
        <v>0</v>
      </c>
      <c r="U856" s="270">
        <v>79697</v>
      </c>
      <c r="V856" s="268">
        <v>637576</v>
      </c>
    </row>
    <row r="857" spans="4:22">
      <c r="D857"/>
      <c r="E857"/>
      <c r="F857"/>
      <c r="G857" s="76">
        <v>161781</v>
      </c>
      <c r="H857" s="276" t="s">
        <v>1130</v>
      </c>
      <c r="I857" s="27" t="e">
        <v>#N/A</v>
      </c>
      <c r="J857" t="e">
        <v>#N/A</v>
      </c>
      <c r="K857" s="262">
        <v>0</v>
      </c>
      <c r="L857">
        <v>0</v>
      </c>
      <c r="M857">
        <v>0</v>
      </c>
      <c r="N857">
        <v>0</v>
      </c>
      <c r="O857" s="229">
        <v>0</v>
      </c>
      <c r="P857" s="229">
        <v>0</v>
      </c>
      <c r="Q857" s="229">
        <v>0</v>
      </c>
      <c r="R857">
        <v>0</v>
      </c>
      <c r="S857">
        <v>0</v>
      </c>
      <c r="T857" s="270">
        <v>0</v>
      </c>
      <c r="U857" s="270">
        <v>0</v>
      </c>
      <c r="V857" s="268">
        <v>0</v>
      </c>
    </row>
    <row r="858" spans="4:22">
      <c r="D858"/>
      <c r="E858"/>
      <c r="F858"/>
      <c r="G858" s="76">
        <v>161785</v>
      </c>
      <c r="H858" s="276" t="s">
        <v>1130</v>
      </c>
      <c r="I858" s="27" t="e">
        <v>#N/A</v>
      </c>
      <c r="J858" t="e">
        <v>#N/A</v>
      </c>
      <c r="K858" s="262">
        <v>0</v>
      </c>
      <c r="L858">
        <v>0</v>
      </c>
      <c r="M858">
        <v>0</v>
      </c>
      <c r="N858">
        <v>0</v>
      </c>
      <c r="O858" s="229">
        <v>0</v>
      </c>
      <c r="P858" s="229">
        <v>0</v>
      </c>
      <c r="Q858" s="229">
        <v>0</v>
      </c>
      <c r="R858">
        <v>0</v>
      </c>
      <c r="S858">
        <v>0</v>
      </c>
      <c r="T858" s="270">
        <v>0</v>
      </c>
      <c r="U858" s="270">
        <v>0</v>
      </c>
      <c r="V858" s="268">
        <v>0</v>
      </c>
    </row>
    <row r="859" spans="4:22">
      <c r="D859"/>
      <c r="E859"/>
      <c r="F859"/>
      <c r="G859" s="76">
        <v>161786</v>
      </c>
      <c r="H859" s="276" t="s">
        <v>1130</v>
      </c>
      <c r="I859" s="27" t="e">
        <v>#N/A</v>
      </c>
      <c r="J859" t="e">
        <v>#N/A</v>
      </c>
      <c r="K859" s="262">
        <v>0</v>
      </c>
      <c r="L859">
        <v>0</v>
      </c>
      <c r="M859">
        <v>0</v>
      </c>
      <c r="N859">
        <v>0</v>
      </c>
      <c r="O859" s="229">
        <v>0</v>
      </c>
      <c r="P859" s="229">
        <v>0</v>
      </c>
      <c r="Q859" s="229">
        <v>0</v>
      </c>
      <c r="R859">
        <v>0</v>
      </c>
      <c r="S859">
        <v>0</v>
      </c>
      <c r="T859" s="270">
        <v>0</v>
      </c>
      <c r="U859" s="270">
        <v>0</v>
      </c>
      <c r="V859" s="268">
        <v>0</v>
      </c>
    </row>
    <row r="860" spans="4:22">
      <c r="D860"/>
      <c r="E860"/>
      <c r="F860"/>
      <c r="G860" s="76">
        <v>161787</v>
      </c>
      <c r="H860" s="276" t="s">
        <v>1159</v>
      </c>
      <c r="I860" s="27" t="s">
        <v>1354</v>
      </c>
      <c r="J860" t="s">
        <v>2478</v>
      </c>
      <c r="K860" s="262">
        <v>1</v>
      </c>
      <c r="L860">
        <v>0</v>
      </c>
      <c r="M860">
        <v>1</v>
      </c>
      <c r="N860">
        <v>0</v>
      </c>
      <c r="O860" s="229">
        <v>0</v>
      </c>
      <c r="P860" s="229">
        <v>0</v>
      </c>
      <c r="Q860" s="229">
        <v>0</v>
      </c>
      <c r="R860">
        <v>0</v>
      </c>
      <c r="S860">
        <v>0</v>
      </c>
      <c r="T860" s="270">
        <v>0</v>
      </c>
      <c r="U860" s="270">
        <v>49667</v>
      </c>
      <c r="V860" s="268">
        <v>49667</v>
      </c>
    </row>
    <row r="861" spans="4:22">
      <c r="D861"/>
      <c r="E861"/>
      <c r="F861"/>
      <c r="G861" s="76">
        <v>161788</v>
      </c>
      <c r="H861" s="276" t="s">
        <v>1159</v>
      </c>
      <c r="I861" s="27" t="s">
        <v>1354</v>
      </c>
      <c r="J861" t="s">
        <v>2479</v>
      </c>
      <c r="K861" s="262">
        <v>14</v>
      </c>
      <c r="L861">
        <v>0</v>
      </c>
      <c r="M861">
        <v>14</v>
      </c>
      <c r="N861">
        <v>0</v>
      </c>
      <c r="O861" s="229">
        <v>0</v>
      </c>
      <c r="P861" s="229">
        <v>0</v>
      </c>
      <c r="Q861" s="229">
        <v>0</v>
      </c>
      <c r="R861">
        <v>0</v>
      </c>
      <c r="S861">
        <v>0</v>
      </c>
      <c r="T861" s="270">
        <v>0</v>
      </c>
      <c r="U861" s="270">
        <v>46921</v>
      </c>
      <c r="V861" s="268">
        <v>656894</v>
      </c>
    </row>
    <row r="862" spans="4:22">
      <c r="D862"/>
      <c r="E862"/>
      <c r="F862"/>
      <c r="G862" s="76">
        <v>164514</v>
      </c>
      <c r="H862" s="276" t="s">
        <v>1130</v>
      </c>
      <c r="I862" s="27" t="e">
        <v>#N/A</v>
      </c>
      <c r="J862" t="e">
        <v>#N/A</v>
      </c>
      <c r="K862" s="262">
        <v>0</v>
      </c>
      <c r="L862">
        <v>0</v>
      </c>
      <c r="M862">
        <v>0</v>
      </c>
      <c r="N862">
        <v>0</v>
      </c>
      <c r="O862" s="229">
        <v>0</v>
      </c>
      <c r="P862" s="229">
        <v>0</v>
      </c>
      <c r="Q862" s="229">
        <v>0</v>
      </c>
      <c r="R862">
        <v>0</v>
      </c>
      <c r="S862">
        <v>0</v>
      </c>
      <c r="T862" s="270">
        <v>0</v>
      </c>
      <c r="U862" s="270">
        <v>0</v>
      </c>
      <c r="V862" s="268">
        <v>0</v>
      </c>
    </row>
    <row r="863" spans="4:22">
      <c r="D863"/>
      <c r="E863"/>
      <c r="F863"/>
      <c r="G863" s="76">
        <v>167521</v>
      </c>
      <c r="H863" s="276" t="s">
        <v>1130</v>
      </c>
      <c r="I863" s="27" t="e">
        <v>#N/A</v>
      </c>
      <c r="J863" t="e">
        <v>#N/A</v>
      </c>
      <c r="K863" s="262">
        <v>0</v>
      </c>
      <c r="L863">
        <v>0</v>
      </c>
      <c r="M863">
        <v>0</v>
      </c>
      <c r="N863">
        <v>0</v>
      </c>
      <c r="O863" s="229">
        <v>0</v>
      </c>
      <c r="P863" s="229">
        <v>0</v>
      </c>
      <c r="Q863" s="229">
        <v>0</v>
      </c>
      <c r="R863">
        <v>0</v>
      </c>
      <c r="S863">
        <v>0</v>
      </c>
      <c r="T863" s="270">
        <v>0</v>
      </c>
      <c r="U863" s="270">
        <v>0</v>
      </c>
      <c r="V863" s="268">
        <v>0</v>
      </c>
    </row>
    <row r="864" spans="4:22">
      <c r="D864"/>
      <c r="E864"/>
      <c r="F864"/>
      <c r="G864" s="76">
        <v>161335</v>
      </c>
      <c r="H864" s="276" t="s">
        <v>1159</v>
      </c>
      <c r="I864" s="27" t="s">
        <v>1354</v>
      </c>
      <c r="J864" t="s">
        <v>2480</v>
      </c>
      <c r="K864" s="262">
        <v>15</v>
      </c>
      <c r="L864">
        <v>0</v>
      </c>
      <c r="M864">
        <v>15</v>
      </c>
      <c r="N864">
        <v>0</v>
      </c>
      <c r="O864" s="229">
        <v>0</v>
      </c>
      <c r="P864" s="229">
        <v>0</v>
      </c>
      <c r="Q864" s="229">
        <v>0</v>
      </c>
      <c r="R864">
        <v>0</v>
      </c>
      <c r="S864">
        <v>0</v>
      </c>
      <c r="T864" s="270">
        <v>0</v>
      </c>
      <c r="U864" s="270">
        <v>23665</v>
      </c>
      <c r="V864" s="268">
        <v>354975</v>
      </c>
    </row>
    <row r="865" spans="4:22">
      <c r="D865"/>
      <c r="E865"/>
      <c r="F865"/>
      <c r="G865" s="76">
        <v>199745</v>
      </c>
      <c r="H865" s="276" t="s">
        <v>1130</v>
      </c>
      <c r="I865" s="27" t="e">
        <v>#N/A</v>
      </c>
      <c r="J865" t="e">
        <v>#N/A</v>
      </c>
      <c r="K865" s="262">
        <v>0</v>
      </c>
      <c r="L865">
        <v>0</v>
      </c>
      <c r="M865">
        <v>0</v>
      </c>
      <c r="N865">
        <v>0</v>
      </c>
      <c r="O865" s="229">
        <v>0</v>
      </c>
      <c r="P865" s="229">
        <v>0</v>
      </c>
      <c r="Q865" s="229">
        <v>0</v>
      </c>
      <c r="R865">
        <v>0</v>
      </c>
      <c r="S865">
        <v>0</v>
      </c>
      <c r="T865" s="270">
        <v>0</v>
      </c>
      <c r="U865" s="270">
        <v>0</v>
      </c>
      <c r="V865" s="268">
        <v>0</v>
      </c>
    </row>
    <row r="866" spans="4:22">
      <c r="D866"/>
      <c r="E866"/>
      <c r="F866"/>
      <c r="G866" s="76">
        <v>191471</v>
      </c>
      <c r="H866" s="276" t="s">
        <v>1159</v>
      </c>
      <c r="I866" s="27" t="s">
        <v>1354</v>
      </c>
      <c r="J866" t="s">
        <v>2481</v>
      </c>
      <c r="K866" s="262">
        <v>1</v>
      </c>
      <c r="L866">
        <v>0</v>
      </c>
      <c r="M866">
        <v>1</v>
      </c>
      <c r="N866">
        <v>0</v>
      </c>
      <c r="O866" s="229">
        <v>0</v>
      </c>
      <c r="P866" s="229">
        <v>0</v>
      </c>
      <c r="Q866" s="229">
        <v>0</v>
      </c>
      <c r="R866">
        <v>0</v>
      </c>
      <c r="S866">
        <v>0</v>
      </c>
      <c r="T866" s="270">
        <v>0</v>
      </c>
      <c r="U866" s="270">
        <v>744342</v>
      </c>
      <c r="V866" s="268">
        <v>744342</v>
      </c>
    </row>
    <row r="867" spans="4:22">
      <c r="D867"/>
      <c r="E867"/>
      <c r="F867"/>
      <c r="G867" s="76">
        <v>191470</v>
      </c>
      <c r="H867" s="276" t="s">
        <v>1154</v>
      </c>
      <c r="I867" s="27" t="s">
        <v>1354</v>
      </c>
      <c r="J867" t="s">
        <v>2482</v>
      </c>
      <c r="K867" s="262">
        <v>5</v>
      </c>
      <c r="L867">
        <v>3</v>
      </c>
      <c r="M867">
        <v>2</v>
      </c>
      <c r="N867">
        <v>0</v>
      </c>
      <c r="O867" s="229">
        <v>0</v>
      </c>
      <c r="P867" s="229">
        <v>0</v>
      </c>
      <c r="Q867" s="229">
        <v>0</v>
      </c>
      <c r="R867">
        <v>0</v>
      </c>
      <c r="S867">
        <v>0</v>
      </c>
      <c r="T867" s="270">
        <v>233728</v>
      </c>
      <c r="U867" s="270">
        <v>233728</v>
      </c>
      <c r="V867" s="268">
        <v>1168640</v>
      </c>
    </row>
    <row r="868" spans="4:22">
      <c r="D868"/>
      <c r="E868"/>
      <c r="F868"/>
      <c r="G868" s="76">
        <v>198402</v>
      </c>
      <c r="H868" s="276" t="s">
        <v>1159</v>
      </c>
      <c r="I868" s="27" t="s">
        <v>1354</v>
      </c>
      <c r="J868" t="s">
        <v>2483</v>
      </c>
      <c r="K868" s="262">
        <v>3</v>
      </c>
      <c r="L868">
        <v>0</v>
      </c>
      <c r="M868">
        <v>3</v>
      </c>
      <c r="N868">
        <v>0</v>
      </c>
      <c r="O868" s="229">
        <v>0</v>
      </c>
      <c r="P868" s="229">
        <v>0</v>
      </c>
      <c r="Q868" s="229">
        <v>0</v>
      </c>
      <c r="R868">
        <v>0</v>
      </c>
      <c r="S868">
        <v>0</v>
      </c>
      <c r="T868" s="270">
        <v>0</v>
      </c>
      <c r="U868" s="270">
        <v>398370</v>
      </c>
      <c r="V868" s="268">
        <v>1195110</v>
      </c>
    </row>
    <row r="869" spans="4:22">
      <c r="D869"/>
      <c r="E869"/>
      <c r="F869"/>
      <c r="G869" s="76">
        <v>191473</v>
      </c>
      <c r="H869" s="276" t="s">
        <v>1159</v>
      </c>
      <c r="I869" s="27" t="s">
        <v>1354</v>
      </c>
      <c r="J869" t="s">
        <v>2484</v>
      </c>
      <c r="K869" s="262">
        <v>4</v>
      </c>
      <c r="L869">
        <v>0</v>
      </c>
      <c r="M869">
        <v>4</v>
      </c>
      <c r="N869">
        <v>0</v>
      </c>
      <c r="O869" s="229">
        <v>0</v>
      </c>
      <c r="P869" s="229">
        <v>0</v>
      </c>
      <c r="Q869" s="229">
        <v>0</v>
      </c>
      <c r="R869">
        <v>0</v>
      </c>
      <c r="S869">
        <v>0</v>
      </c>
      <c r="T869" s="270">
        <v>0</v>
      </c>
      <c r="U869" s="270">
        <v>1521650</v>
      </c>
      <c r="V869" s="268">
        <v>6086600</v>
      </c>
    </row>
    <row r="870" spans="4:22">
      <c r="D870"/>
      <c r="E870"/>
      <c r="F870"/>
      <c r="H870" s="276"/>
      <c r="O870" s="229"/>
      <c r="P870" s="229"/>
      <c r="Q870" s="229"/>
      <c r="T870" s="270"/>
      <c r="U870" s="270"/>
      <c r="V870" s="268"/>
    </row>
    <row r="871" spans="4:22">
      <c r="D871"/>
      <c r="E871"/>
      <c r="F871"/>
      <c r="G871" s="76">
        <v>188016</v>
      </c>
      <c r="H871" s="276" t="s">
        <v>1159</v>
      </c>
      <c r="I871" s="27" t="s">
        <v>2112</v>
      </c>
      <c r="J871" t="s">
        <v>2485</v>
      </c>
      <c r="K871" s="262">
        <v>94</v>
      </c>
      <c r="L871">
        <v>0</v>
      </c>
      <c r="M871">
        <v>94</v>
      </c>
      <c r="N871">
        <v>0</v>
      </c>
      <c r="O871" s="229">
        <v>0</v>
      </c>
      <c r="P871" s="229">
        <v>0</v>
      </c>
      <c r="Q871" s="229">
        <v>0</v>
      </c>
      <c r="R871">
        <v>0</v>
      </c>
      <c r="S871">
        <v>0</v>
      </c>
      <c r="T871" s="270">
        <v>0</v>
      </c>
      <c r="U871" s="270">
        <v>17682</v>
      </c>
      <c r="V871" s="268">
        <v>1662108</v>
      </c>
    </row>
    <row r="872" spans="4:22">
      <c r="D872"/>
      <c r="E872"/>
      <c r="F872"/>
      <c r="G872" s="76">
        <v>188017</v>
      </c>
      <c r="H872" s="276" t="s">
        <v>1159</v>
      </c>
      <c r="I872" s="27" t="s">
        <v>2112</v>
      </c>
      <c r="J872" t="s">
        <v>2486</v>
      </c>
      <c r="K872" s="262">
        <v>16</v>
      </c>
      <c r="L872">
        <v>0</v>
      </c>
      <c r="M872">
        <v>16</v>
      </c>
      <c r="N872">
        <v>0</v>
      </c>
      <c r="O872" s="229">
        <v>0</v>
      </c>
      <c r="P872" s="229">
        <v>0</v>
      </c>
      <c r="Q872" s="229">
        <v>0</v>
      </c>
      <c r="R872">
        <v>0</v>
      </c>
      <c r="S872">
        <v>0</v>
      </c>
      <c r="T872" s="270">
        <v>0</v>
      </c>
      <c r="U872" s="270">
        <v>21550</v>
      </c>
      <c r="V872" s="268">
        <v>344800</v>
      </c>
    </row>
    <row r="873" spans="4:22">
      <c r="D873"/>
      <c r="E873"/>
      <c r="F873"/>
      <c r="G873" s="76">
        <v>188018</v>
      </c>
      <c r="H873" s="276" t="s">
        <v>1159</v>
      </c>
      <c r="I873" s="27" t="s">
        <v>2112</v>
      </c>
      <c r="J873" t="s">
        <v>2487</v>
      </c>
      <c r="K873" s="262">
        <v>1</v>
      </c>
      <c r="L873">
        <v>0</v>
      </c>
      <c r="M873">
        <v>1</v>
      </c>
      <c r="N873">
        <v>0</v>
      </c>
      <c r="O873" s="229">
        <v>0</v>
      </c>
      <c r="P873" s="229">
        <v>0</v>
      </c>
      <c r="Q873" s="229">
        <v>0</v>
      </c>
      <c r="R873">
        <v>0</v>
      </c>
      <c r="S873">
        <v>0</v>
      </c>
      <c r="T873" s="270">
        <v>0</v>
      </c>
      <c r="U873" s="270">
        <v>41809</v>
      </c>
      <c r="V873" s="268">
        <v>41809</v>
      </c>
    </row>
    <row r="874" spans="4:22">
      <c r="E874"/>
      <c r="F874"/>
      <c r="G874" s="76">
        <v>154668</v>
      </c>
      <c r="H874" s="276" t="s">
        <v>1130</v>
      </c>
      <c r="I874" s="27" t="e">
        <v>#N/A</v>
      </c>
      <c r="J874" t="e">
        <v>#N/A</v>
      </c>
      <c r="K874" s="262">
        <v>0</v>
      </c>
      <c r="L874">
        <v>0</v>
      </c>
      <c r="M874">
        <v>0</v>
      </c>
      <c r="N874">
        <v>0</v>
      </c>
      <c r="O874" s="229">
        <v>0</v>
      </c>
      <c r="P874" s="229">
        <v>0</v>
      </c>
      <c r="Q874" s="229">
        <v>0</v>
      </c>
      <c r="R874">
        <v>0</v>
      </c>
      <c r="S874">
        <v>0</v>
      </c>
      <c r="T874" s="270">
        <v>0</v>
      </c>
      <c r="U874" s="270">
        <v>0</v>
      </c>
      <c r="V874" s="268">
        <v>0</v>
      </c>
    </row>
    <row r="875" spans="4:22">
      <c r="D875"/>
      <c r="E875"/>
      <c r="F875"/>
      <c r="G875" s="76">
        <v>167021</v>
      </c>
      <c r="H875" s="276" t="s">
        <v>1159</v>
      </c>
      <c r="I875" s="27" t="s">
        <v>2112</v>
      </c>
      <c r="J875" t="s">
        <v>2488</v>
      </c>
      <c r="K875" s="262">
        <v>3</v>
      </c>
      <c r="L875">
        <v>0</v>
      </c>
      <c r="M875">
        <v>3</v>
      </c>
      <c r="N875">
        <v>0</v>
      </c>
      <c r="O875" s="229">
        <v>0</v>
      </c>
      <c r="P875" s="229">
        <v>0</v>
      </c>
      <c r="Q875" s="229">
        <v>0</v>
      </c>
      <c r="R875">
        <v>0</v>
      </c>
      <c r="S875">
        <v>0</v>
      </c>
      <c r="T875" s="270">
        <v>0</v>
      </c>
      <c r="U875" s="270">
        <v>12497</v>
      </c>
      <c r="V875" s="268">
        <v>37491</v>
      </c>
    </row>
    <row r="876" spans="4:22">
      <c r="D876"/>
      <c r="E876"/>
      <c r="F876"/>
      <c r="G876" s="76">
        <v>168661</v>
      </c>
      <c r="H876" s="276" t="s">
        <v>1130</v>
      </c>
      <c r="I876" s="27" t="e">
        <v>#N/A</v>
      </c>
      <c r="J876" t="e">
        <v>#N/A</v>
      </c>
      <c r="K876" s="262">
        <v>0</v>
      </c>
      <c r="L876">
        <v>0</v>
      </c>
      <c r="M876">
        <v>0</v>
      </c>
      <c r="N876">
        <v>0</v>
      </c>
      <c r="O876" s="229">
        <v>0</v>
      </c>
      <c r="P876" s="229">
        <v>0</v>
      </c>
      <c r="Q876" s="229">
        <v>0</v>
      </c>
      <c r="R876">
        <v>0</v>
      </c>
      <c r="S876">
        <v>0</v>
      </c>
      <c r="T876" s="270">
        <v>0</v>
      </c>
      <c r="U876" s="270">
        <v>0</v>
      </c>
      <c r="V876" s="268">
        <v>0</v>
      </c>
    </row>
    <row r="877" spans="4:22">
      <c r="D877"/>
      <c r="E877"/>
      <c r="F877"/>
      <c r="G877" s="76">
        <v>189772</v>
      </c>
      <c r="H877" s="276" t="s">
        <v>1159</v>
      </c>
      <c r="I877" s="27" t="s">
        <v>2112</v>
      </c>
      <c r="J877" t="s">
        <v>2489</v>
      </c>
      <c r="K877" s="262">
        <v>12</v>
      </c>
      <c r="L877">
        <v>0</v>
      </c>
      <c r="M877">
        <v>12</v>
      </c>
      <c r="N877">
        <v>0</v>
      </c>
      <c r="O877" s="229">
        <v>0</v>
      </c>
      <c r="P877" s="229">
        <v>0</v>
      </c>
      <c r="Q877" s="229">
        <v>0</v>
      </c>
      <c r="R877">
        <v>0</v>
      </c>
      <c r="S877">
        <v>0</v>
      </c>
      <c r="T877" s="270">
        <v>0</v>
      </c>
      <c r="U877" s="270">
        <v>11000</v>
      </c>
      <c r="V877" s="268">
        <v>132000</v>
      </c>
    </row>
    <row r="878" spans="4:22">
      <c r="D878"/>
      <c r="E878"/>
      <c r="F878"/>
      <c r="G878" s="76">
        <v>168662</v>
      </c>
      <c r="H878" s="276" t="s">
        <v>1159</v>
      </c>
      <c r="I878" s="27" t="s">
        <v>2112</v>
      </c>
      <c r="J878" t="s">
        <v>2490</v>
      </c>
      <c r="K878" s="262">
        <v>50</v>
      </c>
      <c r="L878">
        <v>0</v>
      </c>
      <c r="M878">
        <v>50</v>
      </c>
      <c r="N878">
        <v>0</v>
      </c>
      <c r="O878" s="229">
        <v>0</v>
      </c>
      <c r="P878" s="229">
        <v>0</v>
      </c>
      <c r="Q878" s="229">
        <v>0</v>
      </c>
      <c r="R878">
        <v>0</v>
      </c>
      <c r="S878">
        <v>0</v>
      </c>
      <c r="T878" s="270">
        <v>0</v>
      </c>
      <c r="U878" s="270">
        <v>24430</v>
      </c>
      <c r="V878" s="268">
        <v>1221500</v>
      </c>
    </row>
    <row r="879" spans="4:22">
      <c r="D879"/>
      <c r="E879"/>
      <c r="F879"/>
      <c r="G879" s="76">
        <v>168663</v>
      </c>
      <c r="H879" s="276" t="s">
        <v>1159</v>
      </c>
      <c r="I879" s="27" t="s">
        <v>2112</v>
      </c>
      <c r="J879" t="s">
        <v>2491</v>
      </c>
      <c r="K879" s="262">
        <v>2</v>
      </c>
      <c r="L879">
        <v>0</v>
      </c>
      <c r="M879">
        <v>2</v>
      </c>
      <c r="N879">
        <v>0</v>
      </c>
      <c r="O879" s="229">
        <v>0</v>
      </c>
      <c r="P879" s="229">
        <v>0</v>
      </c>
      <c r="Q879" s="229">
        <v>0</v>
      </c>
      <c r="R879">
        <v>0</v>
      </c>
      <c r="S879">
        <v>0</v>
      </c>
      <c r="T879" s="270">
        <v>0</v>
      </c>
      <c r="U879" s="270">
        <v>49790</v>
      </c>
      <c r="V879" s="268">
        <v>99580</v>
      </c>
    </row>
    <row r="880" spans="4:22">
      <c r="D880"/>
      <c r="E880"/>
      <c r="F880"/>
      <c r="G880" s="76">
        <v>189770</v>
      </c>
      <c r="H880" s="276" t="s">
        <v>1159</v>
      </c>
      <c r="I880" s="27" t="s">
        <v>2112</v>
      </c>
      <c r="J880" t="s">
        <v>2491</v>
      </c>
      <c r="K880" s="262">
        <v>41</v>
      </c>
      <c r="L880">
        <v>0</v>
      </c>
      <c r="M880">
        <v>41</v>
      </c>
      <c r="N880">
        <v>0</v>
      </c>
      <c r="O880" s="229">
        <v>0</v>
      </c>
      <c r="P880" s="229">
        <v>0</v>
      </c>
      <c r="Q880" s="229">
        <v>0</v>
      </c>
      <c r="R880">
        <v>0</v>
      </c>
      <c r="S880">
        <v>0</v>
      </c>
      <c r="T880" s="270">
        <v>0</v>
      </c>
      <c r="U880" s="270">
        <v>28364</v>
      </c>
      <c r="V880" s="268">
        <v>1162924</v>
      </c>
    </row>
    <row r="881" spans="7:22">
      <c r="G881" s="76">
        <v>172879</v>
      </c>
      <c r="H881" s="276" t="s">
        <v>1159</v>
      </c>
      <c r="I881" s="27" t="s">
        <v>2112</v>
      </c>
      <c r="J881" t="s">
        <v>2492</v>
      </c>
      <c r="K881" s="262">
        <v>6</v>
      </c>
      <c r="L881">
        <v>0</v>
      </c>
      <c r="M881">
        <v>6</v>
      </c>
      <c r="N881">
        <v>0</v>
      </c>
      <c r="O881" s="229">
        <v>0</v>
      </c>
      <c r="P881" s="229">
        <v>0</v>
      </c>
      <c r="Q881" s="229">
        <v>0</v>
      </c>
      <c r="R881">
        <v>0</v>
      </c>
      <c r="S881">
        <v>0</v>
      </c>
      <c r="T881" s="270">
        <v>0</v>
      </c>
      <c r="U881" s="270">
        <v>39000</v>
      </c>
      <c r="V881" s="268">
        <v>234000</v>
      </c>
    </row>
    <row r="882" spans="7:22">
      <c r="G882" s="288">
        <v>195462</v>
      </c>
      <c r="H882" s="276" t="s">
        <v>1159</v>
      </c>
      <c r="I882" s="27" t="s">
        <v>2112</v>
      </c>
      <c r="J882" t="s">
        <v>2493</v>
      </c>
      <c r="K882" s="262">
        <v>129</v>
      </c>
      <c r="L882">
        <v>0</v>
      </c>
      <c r="M882">
        <v>129</v>
      </c>
      <c r="N882">
        <v>0</v>
      </c>
      <c r="O882" s="229">
        <v>0</v>
      </c>
      <c r="P882" s="229">
        <v>0</v>
      </c>
      <c r="Q882" s="229">
        <v>0</v>
      </c>
      <c r="R882">
        <v>0</v>
      </c>
      <c r="S882">
        <v>0</v>
      </c>
      <c r="T882" s="270">
        <v>0</v>
      </c>
      <c r="U882" s="270">
        <v>18064</v>
      </c>
      <c r="V882" s="268">
        <v>2330256</v>
      </c>
    </row>
    <row r="883" spans="7:22">
      <c r="G883">
        <v>195463</v>
      </c>
      <c r="H883" s="276" t="s">
        <v>1154</v>
      </c>
      <c r="I883" t="s">
        <v>2112</v>
      </c>
      <c r="J883" t="s">
        <v>2494</v>
      </c>
      <c r="K883">
        <v>75</v>
      </c>
      <c r="L883">
        <v>6</v>
      </c>
      <c r="M883">
        <v>69</v>
      </c>
      <c r="N883">
        <v>0</v>
      </c>
      <c r="O883">
        <v>0</v>
      </c>
      <c r="P883">
        <v>0</v>
      </c>
      <c r="Q883">
        <v>0</v>
      </c>
      <c r="R883">
        <v>0</v>
      </c>
      <c r="S883">
        <v>0</v>
      </c>
      <c r="T883" s="270">
        <v>29777</v>
      </c>
      <c r="U883" s="270">
        <v>29777</v>
      </c>
      <c r="V883">
        <v>2233275</v>
      </c>
    </row>
    <row r="884" spans="7:22">
      <c r="G884" s="76">
        <v>167949</v>
      </c>
      <c r="H884" s="276" t="s">
        <v>1130</v>
      </c>
      <c r="I884" s="27" t="e">
        <v>#N/A</v>
      </c>
      <c r="J884" t="e">
        <v>#N/A</v>
      </c>
      <c r="K884" s="262">
        <v>0</v>
      </c>
      <c r="L884">
        <v>0</v>
      </c>
      <c r="M884">
        <v>0</v>
      </c>
      <c r="N884">
        <v>0</v>
      </c>
      <c r="O884" s="229">
        <v>0</v>
      </c>
      <c r="P884" s="229">
        <v>0</v>
      </c>
      <c r="Q884" s="229">
        <v>0</v>
      </c>
      <c r="R884">
        <v>0</v>
      </c>
      <c r="S884">
        <v>0</v>
      </c>
      <c r="T884" s="270">
        <v>0</v>
      </c>
      <c r="U884" s="270">
        <v>0</v>
      </c>
      <c r="V884" s="268">
        <v>0</v>
      </c>
    </row>
    <row r="885" spans="7:22">
      <c r="G885" s="76">
        <v>203431</v>
      </c>
      <c r="H885" s="276" t="s">
        <v>1159</v>
      </c>
      <c r="I885" s="27" t="s">
        <v>2112</v>
      </c>
      <c r="J885" t="s">
        <v>2495</v>
      </c>
      <c r="K885" s="262">
        <v>122</v>
      </c>
      <c r="L885">
        <v>0</v>
      </c>
      <c r="M885">
        <v>122</v>
      </c>
      <c r="N885">
        <v>0</v>
      </c>
      <c r="O885" s="229">
        <v>0</v>
      </c>
      <c r="P885" s="229">
        <v>0</v>
      </c>
      <c r="Q885" s="229">
        <v>0</v>
      </c>
      <c r="R885">
        <v>0</v>
      </c>
      <c r="S885">
        <v>0</v>
      </c>
      <c r="T885" s="270">
        <v>0</v>
      </c>
      <c r="U885" s="270">
        <v>83364</v>
      </c>
      <c r="V885" s="268">
        <v>10170408</v>
      </c>
    </row>
    <row r="886" spans="7:22">
      <c r="G886" s="76">
        <v>203757</v>
      </c>
      <c r="H886" s="276" t="s">
        <v>1130</v>
      </c>
      <c r="I886" s="27" t="e">
        <v>#N/A</v>
      </c>
      <c r="J886" t="e">
        <v>#N/A</v>
      </c>
      <c r="K886" s="262">
        <v>0</v>
      </c>
      <c r="L886">
        <v>0</v>
      </c>
      <c r="M886">
        <v>0</v>
      </c>
      <c r="N886">
        <v>0</v>
      </c>
      <c r="O886" s="229">
        <v>0</v>
      </c>
      <c r="P886" s="229">
        <v>0</v>
      </c>
      <c r="Q886" s="229">
        <v>0</v>
      </c>
      <c r="R886">
        <v>0</v>
      </c>
      <c r="S886">
        <v>0</v>
      </c>
      <c r="T886" s="270">
        <v>0</v>
      </c>
      <c r="U886" s="270">
        <v>0</v>
      </c>
      <c r="V886" s="268">
        <v>0</v>
      </c>
    </row>
    <row r="887" spans="7:22">
      <c r="H887" s="276"/>
      <c r="O887" s="229"/>
      <c r="P887" s="229"/>
      <c r="Q887" s="229"/>
      <c r="T887" s="270"/>
      <c r="U887" s="270"/>
      <c r="V887" s="268"/>
    </row>
    <row r="888" spans="7:22">
      <c r="G888" s="76">
        <v>175302</v>
      </c>
      <c r="H888" s="276" t="s">
        <v>1159</v>
      </c>
      <c r="I888" s="27" t="s">
        <v>2088</v>
      </c>
      <c r="J888" t="s">
        <v>2496</v>
      </c>
      <c r="K888" s="262">
        <v>2</v>
      </c>
      <c r="L888">
        <v>0</v>
      </c>
      <c r="M888">
        <v>2</v>
      </c>
      <c r="N888">
        <v>0</v>
      </c>
      <c r="O888" s="229">
        <v>0</v>
      </c>
      <c r="P888" s="229">
        <v>0</v>
      </c>
      <c r="Q888" s="229">
        <v>0</v>
      </c>
      <c r="R888">
        <v>0</v>
      </c>
      <c r="S888">
        <v>0</v>
      </c>
      <c r="T888" s="270">
        <v>0</v>
      </c>
      <c r="U888" s="270">
        <v>18800</v>
      </c>
      <c r="V888" s="268">
        <v>37600</v>
      </c>
    </row>
    <row r="889" spans="7:22">
      <c r="G889" s="76">
        <v>181294</v>
      </c>
      <c r="H889" s="276" t="s">
        <v>1159</v>
      </c>
      <c r="I889" s="27" t="s">
        <v>2088</v>
      </c>
      <c r="J889" t="s">
        <v>2497</v>
      </c>
      <c r="K889" s="262">
        <v>4</v>
      </c>
      <c r="L889">
        <v>0</v>
      </c>
      <c r="M889">
        <v>4</v>
      </c>
      <c r="N889">
        <v>0</v>
      </c>
      <c r="O889" s="229">
        <v>0</v>
      </c>
      <c r="P889" s="229">
        <v>0</v>
      </c>
      <c r="Q889" s="229">
        <v>0</v>
      </c>
      <c r="R889">
        <v>0</v>
      </c>
      <c r="S889">
        <v>0</v>
      </c>
      <c r="T889" s="270">
        <v>0</v>
      </c>
      <c r="U889" s="270">
        <v>23800</v>
      </c>
      <c r="V889" s="268">
        <v>95200</v>
      </c>
    </row>
    <row r="890" spans="7:22">
      <c r="G890" s="76">
        <v>160694</v>
      </c>
      <c r="H890" s="276" t="s">
        <v>1159</v>
      </c>
      <c r="I890" s="27" t="s">
        <v>2088</v>
      </c>
      <c r="J890" t="s">
        <v>2498</v>
      </c>
      <c r="K890" s="262">
        <v>2</v>
      </c>
      <c r="L890">
        <v>0</v>
      </c>
      <c r="M890">
        <v>2</v>
      </c>
      <c r="N890">
        <v>0</v>
      </c>
      <c r="O890" s="229">
        <v>0</v>
      </c>
      <c r="P890" s="229">
        <v>0</v>
      </c>
      <c r="Q890" s="229">
        <v>0</v>
      </c>
      <c r="R890">
        <v>0</v>
      </c>
      <c r="S890">
        <v>0</v>
      </c>
      <c r="T890" s="270">
        <v>0</v>
      </c>
      <c r="U890" s="270">
        <v>19135</v>
      </c>
      <c r="V890" s="268">
        <v>38270</v>
      </c>
    </row>
    <row r="891" spans="7:22">
      <c r="G891" s="76">
        <v>176515</v>
      </c>
      <c r="H891" s="276" t="s">
        <v>1159</v>
      </c>
      <c r="I891" s="27" t="s">
        <v>2088</v>
      </c>
      <c r="J891" t="s">
        <v>2499</v>
      </c>
      <c r="K891" s="262">
        <v>1</v>
      </c>
      <c r="L891">
        <v>0</v>
      </c>
      <c r="M891">
        <v>1</v>
      </c>
      <c r="N891">
        <v>0</v>
      </c>
      <c r="O891" s="229">
        <v>0</v>
      </c>
      <c r="P891" s="229">
        <v>0</v>
      </c>
      <c r="Q891" s="229">
        <v>0</v>
      </c>
      <c r="R891">
        <v>0</v>
      </c>
      <c r="S891">
        <v>0</v>
      </c>
      <c r="T891" s="270">
        <v>0</v>
      </c>
      <c r="U891" s="270">
        <v>13910</v>
      </c>
      <c r="V891" s="268">
        <v>13910</v>
      </c>
    </row>
    <row r="892" spans="7:22">
      <c r="G892" s="76">
        <v>160698</v>
      </c>
      <c r="H892" s="276" t="s">
        <v>1130</v>
      </c>
      <c r="I892" s="27" t="e">
        <v>#N/A</v>
      </c>
      <c r="J892" t="e">
        <v>#N/A</v>
      </c>
      <c r="K892" s="262">
        <v>0</v>
      </c>
      <c r="L892">
        <v>0</v>
      </c>
      <c r="M892">
        <v>0</v>
      </c>
      <c r="N892">
        <v>0</v>
      </c>
      <c r="O892" s="229">
        <v>0</v>
      </c>
      <c r="P892" s="229">
        <v>0</v>
      </c>
      <c r="Q892" s="229">
        <v>0</v>
      </c>
      <c r="R892">
        <v>0</v>
      </c>
      <c r="S892">
        <v>0</v>
      </c>
      <c r="T892" s="270">
        <v>0</v>
      </c>
      <c r="U892" s="270">
        <v>0</v>
      </c>
      <c r="V892" s="268">
        <v>0</v>
      </c>
    </row>
    <row r="893" spans="7:22">
      <c r="G893" s="76">
        <v>160701</v>
      </c>
      <c r="H893" s="276" t="s">
        <v>1159</v>
      </c>
      <c r="I893" s="27" t="s">
        <v>2088</v>
      </c>
      <c r="J893" t="s">
        <v>2500</v>
      </c>
      <c r="K893" s="262">
        <v>4</v>
      </c>
      <c r="L893">
        <v>0</v>
      </c>
      <c r="M893">
        <v>4</v>
      </c>
      <c r="N893">
        <v>0</v>
      </c>
      <c r="O893" s="229">
        <v>0</v>
      </c>
      <c r="P893" s="229">
        <v>0</v>
      </c>
      <c r="Q893" s="229">
        <v>0</v>
      </c>
      <c r="R893">
        <v>0</v>
      </c>
      <c r="S893">
        <v>0</v>
      </c>
      <c r="T893" s="270">
        <v>0</v>
      </c>
      <c r="U893" s="270">
        <v>59290</v>
      </c>
      <c r="V893" s="268">
        <v>237160</v>
      </c>
    </row>
    <row r="894" spans="7:22">
      <c r="G894" s="76">
        <v>176517</v>
      </c>
      <c r="H894" s="276" t="s">
        <v>1159</v>
      </c>
      <c r="I894" s="27" t="s">
        <v>2088</v>
      </c>
      <c r="J894" t="s">
        <v>2501</v>
      </c>
      <c r="K894" s="262">
        <v>6</v>
      </c>
      <c r="L894">
        <v>0</v>
      </c>
      <c r="M894">
        <v>6</v>
      </c>
      <c r="N894">
        <v>0</v>
      </c>
      <c r="O894" s="229">
        <v>0</v>
      </c>
      <c r="P894" s="229">
        <v>0</v>
      </c>
      <c r="Q894" s="229">
        <v>0</v>
      </c>
      <c r="R894">
        <v>0</v>
      </c>
      <c r="S894">
        <v>0</v>
      </c>
      <c r="T894" s="270">
        <v>0</v>
      </c>
      <c r="U894" s="270">
        <v>46880</v>
      </c>
      <c r="V894" s="268">
        <v>281280</v>
      </c>
    </row>
    <row r="895" spans="7:22">
      <c r="G895" s="76">
        <v>175605</v>
      </c>
      <c r="H895" s="276" t="s">
        <v>1130</v>
      </c>
      <c r="I895" s="27" t="e">
        <v>#N/A</v>
      </c>
      <c r="J895" t="e">
        <v>#N/A</v>
      </c>
      <c r="K895" s="262">
        <v>0</v>
      </c>
      <c r="L895">
        <v>0</v>
      </c>
      <c r="M895">
        <v>0</v>
      </c>
      <c r="N895">
        <v>0</v>
      </c>
      <c r="O895" s="229">
        <v>0</v>
      </c>
      <c r="P895" s="229">
        <v>0</v>
      </c>
      <c r="Q895" s="229">
        <v>0</v>
      </c>
      <c r="R895">
        <v>0</v>
      </c>
      <c r="S895">
        <v>0</v>
      </c>
      <c r="T895" s="270">
        <v>0</v>
      </c>
      <c r="U895" s="270">
        <v>0</v>
      </c>
      <c r="V895" s="268">
        <v>0</v>
      </c>
    </row>
    <row r="896" spans="7:22">
      <c r="G896" s="76">
        <v>192186</v>
      </c>
      <c r="H896" s="276" t="s">
        <v>1130</v>
      </c>
      <c r="I896" s="27" t="e">
        <v>#N/A</v>
      </c>
      <c r="J896" t="e">
        <v>#N/A</v>
      </c>
      <c r="K896" s="262">
        <v>0</v>
      </c>
      <c r="L896">
        <v>0</v>
      </c>
      <c r="M896">
        <v>0</v>
      </c>
      <c r="N896">
        <v>0</v>
      </c>
      <c r="O896" s="229">
        <v>0</v>
      </c>
      <c r="P896" s="229">
        <v>0</v>
      </c>
      <c r="Q896" s="229">
        <v>0</v>
      </c>
      <c r="R896">
        <v>0</v>
      </c>
      <c r="S896">
        <v>0</v>
      </c>
      <c r="T896" s="270">
        <v>0</v>
      </c>
      <c r="U896" s="270">
        <v>0</v>
      </c>
      <c r="V896" s="268">
        <v>0</v>
      </c>
    </row>
    <row r="897" spans="7:22">
      <c r="G897" s="76">
        <v>205826</v>
      </c>
      <c r="H897" s="276" t="s">
        <v>1130</v>
      </c>
      <c r="I897" s="27" t="e">
        <v>#N/A</v>
      </c>
      <c r="J897" t="e">
        <v>#N/A</v>
      </c>
      <c r="K897" s="262">
        <v>0</v>
      </c>
      <c r="L897">
        <v>0</v>
      </c>
      <c r="M897">
        <v>0</v>
      </c>
      <c r="N897">
        <v>0</v>
      </c>
      <c r="O897" s="229">
        <v>0</v>
      </c>
      <c r="P897" s="229">
        <v>0</v>
      </c>
      <c r="Q897" s="229">
        <v>0</v>
      </c>
      <c r="R897">
        <v>0</v>
      </c>
      <c r="S897">
        <v>0</v>
      </c>
      <c r="T897" s="270">
        <v>0</v>
      </c>
      <c r="U897" s="270">
        <v>0</v>
      </c>
      <c r="V897" s="268">
        <v>0</v>
      </c>
    </row>
    <row r="898" spans="7:22">
      <c r="H898" s="276"/>
      <c r="O898" s="229"/>
      <c r="P898" s="229"/>
      <c r="Q898" s="229"/>
      <c r="T898" s="270"/>
      <c r="U898" s="270"/>
      <c r="V898" s="268"/>
    </row>
    <row r="899" spans="7:22">
      <c r="G899" s="76">
        <v>156587</v>
      </c>
      <c r="H899" s="276" t="s">
        <v>1130</v>
      </c>
      <c r="I899" s="27" t="e">
        <v>#N/A</v>
      </c>
      <c r="J899" t="e">
        <v>#N/A</v>
      </c>
      <c r="K899" s="262">
        <v>0</v>
      </c>
      <c r="L899">
        <v>0</v>
      </c>
      <c r="M899">
        <v>0</v>
      </c>
      <c r="N899">
        <v>0</v>
      </c>
      <c r="O899" s="229">
        <v>0</v>
      </c>
      <c r="P899" s="229">
        <v>0</v>
      </c>
      <c r="Q899" s="229">
        <v>0</v>
      </c>
      <c r="R899">
        <v>0</v>
      </c>
      <c r="S899">
        <v>0</v>
      </c>
      <c r="T899" s="270">
        <v>0</v>
      </c>
      <c r="U899" s="270">
        <v>0</v>
      </c>
      <c r="V899" s="268">
        <v>0</v>
      </c>
    </row>
    <row r="900" spans="7:22">
      <c r="G900" s="76">
        <v>181353</v>
      </c>
      <c r="H900" s="276" t="s">
        <v>1130</v>
      </c>
      <c r="I900" s="27" t="e">
        <v>#N/A</v>
      </c>
      <c r="J900" t="e">
        <v>#N/A</v>
      </c>
      <c r="K900" s="262">
        <v>0</v>
      </c>
      <c r="L900">
        <v>0</v>
      </c>
      <c r="M900">
        <v>0</v>
      </c>
      <c r="N900">
        <v>0</v>
      </c>
      <c r="O900" s="229">
        <v>0</v>
      </c>
      <c r="P900" s="229">
        <v>0</v>
      </c>
      <c r="Q900" s="229">
        <v>0</v>
      </c>
      <c r="R900">
        <v>0</v>
      </c>
      <c r="S900">
        <v>0</v>
      </c>
      <c r="T900" s="270">
        <v>0</v>
      </c>
      <c r="U900" s="270">
        <v>0</v>
      </c>
      <c r="V900" s="268">
        <v>0</v>
      </c>
    </row>
    <row r="901" spans="7:22">
      <c r="G901" s="76">
        <v>159075</v>
      </c>
      <c r="H901" s="276" t="s">
        <v>1130</v>
      </c>
      <c r="I901" s="27" t="e">
        <v>#N/A</v>
      </c>
      <c r="J901" t="e">
        <v>#N/A</v>
      </c>
      <c r="K901" s="262">
        <v>0</v>
      </c>
      <c r="L901">
        <v>0</v>
      </c>
      <c r="M901">
        <v>0</v>
      </c>
      <c r="N901">
        <v>0</v>
      </c>
      <c r="O901" s="229">
        <v>0</v>
      </c>
      <c r="P901" s="229">
        <v>0</v>
      </c>
      <c r="Q901" s="229">
        <v>0</v>
      </c>
      <c r="R901">
        <v>0</v>
      </c>
      <c r="S901">
        <v>0</v>
      </c>
      <c r="T901" s="270">
        <v>0</v>
      </c>
      <c r="U901" s="270">
        <v>0</v>
      </c>
      <c r="V901" s="268">
        <v>0</v>
      </c>
    </row>
    <row r="902" spans="7:22">
      <c r="G902" s="76">
        <v>160227</v>
      </c>
      <c r="H902" s="276" t="s">
        <v>1130</v>
      </c>
      <c r="I902" s="27" t="e">
        <v>#N/A</v>
      </c>
      <c r="J902" t="e">
        <v>#N/A</v>
      </c>
      <c r="K902" s="262">
        <v>0</v>
      </c>
      <c r="L902">
        <v>0</v>
      </c>
      <c r="M902">
        <v>0</v>
      </c>
      <c r="N902">
        <v>0</v>
      </c>
      <c r="O902" s="229">
        <v>0</v>
      </c>
      <c r="P902" s="229">
        <v>0</v>
      </c>
      <c r="Q902" s="229">
        <v>0</v>
      </c>
      <c r="R902">
        <v>0</v>
      </c>
      <c r="S902">
        <v>0</v>
      </c>
      <c r="T902" s="270">
        <v>0</v>
      </c>
      <c r="U902" s="270">
        <v>0</v>
      </c>
      <c r="V902" s="268">
        <v>0</v>
      </c>
    </row>
    <row r="903" spans="7:22">
      <c r="G903" s="76">
        <v>164920</v>
      </c>
      <c r="H903" s="276" t="s">
        <v>1130</v>
      </c>
      <c r="I903" s="27" t="e">
        <v>#N/A</v>
      </c>
      <c r="J903" t="e">
        <v>#N/A</v>
      </c>
      <c r="K903" s="262">
        <v>0</v>
      </c>
      <c r="L903">
        <v>0</v>
      </c>
      <c r="M903">
        <v>0</v>
      </c>
      <c r="N903">
        <v>0</v>
      </c>
      <c r="O903" s="229">
        <v>0</v>
      </c>
      <c r="P903" s="229">
        <v>0</v>
      </c>
      <c r="Q903" s="229">
        <v>0</v>
      </c>
      <c r="R903">
        <v>0</v>
      </c>
      <c r="S903">
        <v>0</v>
      </c>
      <c r="T903" s="270">
        <v>0</v>
      </c>
      <c r="U903" s="270">
        <v>0</v>
      </c>
      <c r="V903" s="268">
        <v>0</v>
      </c>
    </row>
    <row r="904" spans="7:22">
      <c r="G904" s="76">
        <v>164921</v>
      </c>
      <c r="H904" s="276" t="s">
        <v>1130</v>
      </c>
      <c r="I904" s="27" t="e">
        <v>#N/A</v>
      </c>
      <c r="J904" t="e">
        <v>#N/A</v>
      </c>
      <c r="K904" s="262">
        <v>0</v>
      </c>
      <c r="L904">
        <v>0</v>
      </c>
      <c r="M904">
        <v>0</v>
      </c>
      <c r="N904">
        <v>0</v>
      </c>
      <c r="O904" s="229">
        <v>0</v>
      </c>
      <c r="P904" s="229">
        <v>0</v>
      </c>
      <c r="Q904" s="229">
        <v>0</v>
      </c>
      <c r="R904">
        <v>0</v>
      </c>
      <c r="S904">
        <v>0</v>
      </c>
      <c r="T904" s="270">
        <v>0</v>
      </c>
      <c r="U904" s="270">
        <v>0</v>
      </c>
      <c r="V904" s="268">
        <v>0</v>
      </c>
    </row>
    <row r="905" spans="7:22">
      <c r="G905" s="76">
        <v>164923</v>
      </c>
      <c r="H905" s="276" t="s">
        <v>1130</v>
      </c>
      <c r="I905" s="27" t="e">
        <v>#N/A</v>
      </c>
      <c r="J905" t="e">
        <v>#N/A</v>
      </c>
      <c r="K905" s="262">
        <v>0</v>
      </c>
      <c r="L905">
        <v>0</v>
      </c>
      <c r="M905">
        <v>0</v>
      </c>
      <c r="N905">
        <v>0</v>
      </c>
      <c r="O905" s="229">
        <v>0</v>
      </c>
      <c r="P905" s="229">
        <v>0</v>
      </c>
      <c r="Q905" s="229">
        <v>0</v>
      </c>
      <c r="R905">
        <v>0</v>
      </c>
      <c r="S905">
        <v>0</v>
      </c>
      <c r="T905" s="270">
        <v>0</v>
      </c>
      <c r="U905" s="270">
        <v>0</v>
      </c>
      <c r="V905" s="268">
        <v>0</v>
      </c>
    </row>
    <row r="906" spans="7:22">
      <c r="G906" s="76">
        <v>203754</v>
      </c>
      <c r="H906" s="276" t="s">
        <v>1130</v>
      </c>
      <c r="I906" s="27" t="s">
        <v>1987</v>
      </c>
      <c r="J906" t="s">
        <v>2502</v>
      </c>
      <c r="K906" s="262">
        <v>17</v>
      </c>
      <c r="L906">
        <v>17</v>
      </c>
      <c r="M906">
        <v>0</v>
      </c>
      <c r="N906">
        <v>0</v>
      </c>
      <c r="O906" s="229">
        <v>0</v>
      </c>
      <c r="P906" s="229">
        <v>0</v>
      </c>
      <c r="Q906" s="229">
        <v>0</v>
      </c>
      <c r="R906">
        <v>0</v>
      </c>
      <c r="S906">
        <v>0</v>
      </c>
      <c r="T906" s="270">
        <v>14178</v>
      </c>
      <c r="U906" s="270">
        <v>0</v>
      </c>
      <c r="V906" s="268">
        <v>241026</v>
      </c>
    </row>
    <row r="907" spans="7:22">
      <c r="G907" s="76">
        <v>175034</v>
      </c>
      <c r="H907" s="276" t="s">
        <v>1159</v>
      </c>
      <c r="I907" s="27" t="s">
        <v>1987</v>
      </c>
      <c r="J907" t="s">
        <v>2503</v>
      </c>
      <c r="K907" s="262">
        <v>4</v>
      </c>
      <c r="L907">
        <v>0</v>
      </c>
      <c r="M907">
        <v>4</v>
      </c>
      <c r="N907">
        <v>0</v>
      </c>
      <c r="O907" s="229">
        <v>0</v>
      </c>
      <c r="P907" s="229">
        <v>0</v>
      </c>
      <c r="Q907" s="229">
        <v>0</v>
      </c>
      <c r="R907">
        <v>0</v>
      </c>
      <c r="S907">
        <v>0</v>
      </c>
      <c r="T907" s="270">
        <v>0</v>
      </c>
      <c r="U907" s="270">
        <v>44193</v>
      </c>
      <c r="V907" s="268">
        <v>176772</v>
      </c>
    </row>
    <row r="908" spans="7:22">
      <c r="G908">
        <v>214124</v>
      </c>
      <c r="H908" s="276" t="s">
        <v>1130</v>
      </c>
      <c r="I908" t="e">
        <v>#N/A</v>
      </c>
      <c r="J908" t="e">
        <v>#N/A</v>
      </c>
      <c r="K908">
        <v>0</v>
      </c>
      <c r="L908">
        <v>0</v>
      </c>
      <c r="M908">
        <v>0</v>
      </c>
      <c r="N908">
        <v>0</v>
      </c>
      <c r="O908">
        <v>0</v>
      </c>
      <c r="P908">
        <v>0</v>
      </c>
      <c r="Q908">
        <v>0</v>
      </c>
      <c r="R908">
        <v>0</v>
      </c>
      <c r="S908">
        <v>0</v>
      </c>
      <c r="T908" s="270">
        <v>0</v>
      </c>
      <c r="U908" s="270">
        <v>0</v>
      </c>
      <c r="V908">
        <v>0</v>
      </c>
    </row>
    <row r="909" spans="7:22">
      <c r="G909" s="76">
        <v>173725</v>
      </c>
      <c r="H909" s="276" t="s">
        <v>1159</v>
      </c>
      <c r="I909" s="27" t="s">
        <v>1987</v>
      </c>
      <c r="J909" t="s">
        <v>2504</v>
      </c>
      <c r="K909" s="262">
        <v>3</v>
      </c>
      <c r="L909">
        <v>0</v>
      </c>
      <c r="M909">
        <v>3</v>
      </c>
      <c r="N909">
        <v>0</v>
      </c>
      <c r="O909" s="229">
        <v>0</v>
      </c>
      <c r="P909" s="229">
        <v>0</v>
      </c>
      <c r="Q909" s="229">
        <v>0</v>
      </c>
      <c r="R909">
        <v>0</v>
      </c>
      <c r="S909">
        <v>0</v>
      </c>
      <c r="T909" s="270">
        <v>0</v>
      </c>
      <c r="U909" s="270">
        <v>19313</v>
      </c>
      <c r="V909" s="268">
        <v>57939</v>
      </c>
    </row>
    <row r="910" spans="7:22">
      <c r="G910" s="76">
        <v>169797</v>
      </c>
      <c r="H910" s="276" t="s">
        <v>1130</v>
      </c>
      <c r="I910" s="27" t="e">
        <v>#N/A</v>
      </c>
      <c r="J910" t="e">
        <v>#N/A</v>
      </c>
      <c r="K910" s="262">
        <v>0</v>
      </c>
      <c r="L910">
        <v>0</v>
      </c>
      <c r="M910">
        <v>0</v>
      </c>
      <c r="N910">
        <v>0</v>
      </c>
      <c r="O910" s="229">
        <v>0</v>
      </c>
      <c r="P910" s="229">
        <v>0</v>
      </c>
      <c r="Q910" s="229">
        <v>0</v>
      </c>
      <c r="R910">
        <v>0</v>
      </c>
      <c r="S910">
        <v>0</v>
      </c>
      <c r="T910" s="270">
        <v>0</v>
      </c>
      <c r="U910" s="270">
        <v>0</v>
      </c>
      <c r="V910" s="268">
        <v>0</v>
      </c>
    </row>
    <row r="911" spans="7:22">
      <c r="G911" s="76">
        <v>210785</v>
      </c>
      <c r="H911" s="276" t="s">
        <v>1130</v>
      </c>
      <c r="I911" s="27" t="s">
        <v>1987</v>
      </c>
      <c r="J911" t="s">
        <v>2505</v>
      </c>
      <c r="K911" s="262">
        <v>36</v>
      </c>
      <c r="L911">
        <v>36</v>
      </c>
      <c r="M911">
        <v>0</v>
      </c>
      <c r="N911">
        <v>0</v>
      </c>
      <c r="O911" s="229">
        <v>0</v>
      </c>
      <c r="P911" s="229">
        <v>0</v>
      </c>
      <c r="Q911" s="229">
        <v>0</v>
      </c>
      <c r="R911">
        <v>0</v>
      </c>
      <c r="S911">
        <v>0</v>
      </c>
      <c r="T911" s="270">
        <v>18047</v>
      </c>
      <c r="U911" s="270">
        <v>0</v>
      </c>
      <c r="V911" s="268">
        <v>649692</v>
      </c>
    </row>
    <row r="912" spans="7:22">
      <c r="G912" s="76">
        <v>210786</v>
      </c>
      <c r="H912" s="276" t="s">
        <v>1154</v>
      </c>
      <c r="I912" s="27" t="s">
        <v>1987</v>
      </c>
      <c r="J912" t="s">
        <v>2506</v>
      </c>
      <c r="K912" s="262">
        <v>29</v>
      </c>
      <c r="L912">
        <v>9</v>
      </c>
      <c r="M912">
        <v>20</v>
      </c>
      <c r="N912">
        <v>0</v>
      </c>
      <c r="O912" s="229">
        <v>0</v>
      </c>
      <c r="P912" s="229">
        <v>0</v>
      </c>
      <c r="Q912" s="229">
        <v>0</v>
      </c>
      <c r="R912">
        <v>0</v>
      </c>
      <c r="S912">
        <v>0</v>
      </c>
      <c r="T912" s="270">
        <v>28378</v>
      </c>
      <c r="U912" s="270">
        <v>28378</v>
      </c>
      <c r="V912" s="268">
        <v>822962</v>
      </c>
    </row>
    <row r="913" spans="7:22">
      <c r="G913" s="76">
        <v>198615</v>
      </c>
      <c r="H913" s="276" t="s">
        <v>1159</v>
      </c>
      <c r="I913" s="27" t="s">
        <v>1987</v>
      </c>
      <c r="J913" t="s">
        <v>2507</v>
      </c>
      <c r="K913" s="262">
        <v>6</v>
      </c>
      <c r="L913">
        <v>0</v>
      </c>
      <c r="M913">
        <v>6</v>
      </c>
      <c r="N913">
        <v>0</v>
      </c>
      <c r="O913" s="229">
        <v>0</v>
      </c>
      <c r="P913" s="229">
        <v>0</v>
      </c>
      <c r="Q913" s="229">
        <v>0</v>
      </c>
      <c r="R913">
        <v>0</v>
      </c>
      <c r="S913">
        <v>0</v>
      </c>
      <c r="T913" s="270">
        <v>0</v>
      </c>
      <c r="U913" s="270">
        <v>14665</v>
      </c>
      <c r="V913" s="268">
        <v>87990</v>
      </c>
    </row>
    <row r="914" spans="7:22">
      <c r="G914" s="76">
        <v>190073</v>
      </c>
      <c r="H914" s="276" t="s">
        <v>1159</v>
      </c>
      <c r="I914" s="27" t="s">
        <v>1987</v>
      </c>
      <c r="J914" t="s">
        <v>2508</v>
      </c>
      <c r="K914" s="262">
        <v>1076</v>
      </c>
      <c r="L914">
        <v>0</v>
      </c>
      <c r="M914">
        <v>1076</v>
      </c>
      <c r="N914">
        <v>0</v>
      </c>
      <c r="O914" s="229">
        <v>0</v>
      </c>
      <c r="P914" s="229">
        <v>0</v>
      </c>
      <c r="Q914" s="229">
        <v>0</v>
      </c>
      <c r="R914">
        <v>0</v>
      </c>
      <c r="S914">
        <v>0</v>
      </c>
      <c r="T914" s="270">
        <v>0</v>
      </c>
      <c r="U914" s="270">
        <v>22016</v>
      </c>
      <c r="V914" s="268">
        <v>23689216</v>
      </c>
    </row>
    <row r="915" spans="7:22">
      <c r="G915" s="76">
        <v>170868</v>
      </c>
      <c r="H915" s="276" t="s">
        <v>1159</v>
      </c>
      <c r="I915" s="27" t="s">
        <v>1987</v>
      </c>
      <c r="J915" t="s">
        <v>2509</v>
      </c>
      <c r="K915" s="262">
        <v>208</v>
      </c>
      <c r="L915">
        <v>0</v>
      </c>
      <c r="M915">
        <v>208</v>
      </c>
      <c r="N915">
        <v>0</v>
      </c>
      <c r="O915" s="229">
        <v>0</v>
      </c>
      <c r="P915" s="229">
        <v>0</v>
      </c>
      <c r="Q915" s="229">
        <v>0</v>
      </c>
      <c r="R915">
        <v>0</v>
      </c>
      <c r="S915">
        <v>0</v>
      </c>
      <c r="T915" s="270">
        <v>0</v>
      </c>
      <c r="U915" s="270">
        <v>48583</v>
      </c>
      <c r="V915" s="268">
        <v>10105264</v>
      </c>
    </row>
    <row r="916" spans="7:22">
      <c r="G916" s="76">
        <v>190384</v>
      </c>
      <c r="H916" s="276" t="s">
        <v>1154</v>
      </c>
      <c r="I916" s="27" t="s">
        <v>1987</v>
      </c>
      <c r="J916" t="s">
        <v>2510</v>
      </c>
      <c r="K916" s="262">
        <v>190</v>
      </c>
      <c r="L916">
        <v>2</v>
      </c>
      <c r="M916">
        <v>188</v>
      </c>
      <c r="N916">
        <v>0</v>
      </c>
      <c r="O916" s="229">
        <v>0</v>
      </c>
      <c r="P916" s="229">
        <v>0</v>
      </c>
      <c r="Q916" s="229">
        <v>0</v>
      </c>
      <c r="R916">
        <v>0</v>
      </c>
      <c r="S916">
        <v>0</v>
      </c>
      <c r="T916" s="270">
        <v>43165</v>
      </c>
      <c r="U916" s="270">
        <v>43165</v>
      </c>
      <c r="V916" s="268">
        <v>8201350</v>
      </c>
    </row>
    <row r="917" spans="7:22">
      <c r="H917" s="276"/>
      <c r="O917" s="229"/>
      <c r="P917" s="229"/>
      <c r="Q917" s="229"/>
      <c r="T917" s="270"/>
      <c r="U917" s="270"/>
      <c r="V917" s="268"/>
    </row>
    <row r="918" spans="7:22">
      <c r="G918" s="76">
        <v>172835</v>
      </c>
      <c r="H918" s="276" t="s">
        <v>1159</v>
      </c>
      <c r="I918" s="27" t="s">
        <v>1437</v>
      </c>
      <c r="J918" t="s">
        <v>2511</v>
      </c>
      <c r="K918" s="262">
        <v>10</v>
      </c>
      <c r="L918">
        <v>0</v>
      </c>
      <c r="M918">
        <v>10</v>
      </c>
      <c r="N918">
        <v>0</v>
      </c>
      <c r="O918" s="229">
        <v>0</v>
      </c>
      <c r="P918" s="229">
        <v>0</v>
      </c>
      <c r="Q918" s="229">
        <v>0</v>
      </c>
      <c r="R918">
        <v>0</v>
      </c>
      <c r="S918">
        <v>0</v>
      </c>
      <c r="T918" s="270">
        <v>0</v>
      </c>
      <c r="U918" s="270">
        <v>25558</v>
      </c>
      <c r="V918" s="268">
        <v>255580</v>
      </c>
    </row>
    <row r="919" spans="7:22">
      <c r="G919" s="76">
        <v>173771</v>
      </c>
      <c r="H919" s="276" t="s">
        <v>1159</v>
      </c>
      <c r="I919" s="27" t="s">
        <v>1437</v>
      </c>
      <c r="J919" t="s">
        <v>2512</v>
      </c>
      <c r="K919" s="262">
        <v>1</v>
      </c>
      <c r="L919">
        <v>0</v>
      </c>
      <c r="M919">
        <v>1</v>
      </c>
      <c r="N919">
        <v>0</v>
      </c>
      <c r="O919" s="229">
        <v>0</v>
      </c>
      <c r="P919" s="229">
        <v>0</v>
      </c>
      <c r="Q919" s="229">
        <v>0</v>
      </c>
      <c r="R919">
        <v>0</v>
      </c>
      <c r="S919">
        <v>0</v>
      </c>
      <c r="T919" s="270">
        <v>0</v>
      </c>
      <c r="U919" s="270">
        <v>24990</v>
      </c>
      <c r="V919" s="268">
        <v>24990</v>
      </c>
    </row>
    <row r="920" spans="7:22">
      <c r="G920" s="76">
        <v>176417</v>
      </c>
      <c r="H920" s="276" t="s">
        <v>1159</v>
      </c>
      <c r="I920" s="27" t="s">
        <v>1437</v>
      </c>
      <c r="J920" t="s">
        <v>2513</v>
      </c>
      <c r="K920" s="262">
        <v>2</v>
      </c>
      <c r="L920">
        <v>0</v>
      </c>
      <c r="M920">
        <v>2</v>
      </c>
      <c r="N920">
        <v>0</v>
      </c>
      <c r="O920" s="229">
        <v>0</v>
      </c>
      <c r="P920" s="229">
        <v>0</v>
      </c>
      <c r="Q920" s="229">
        <v>0</v>
      </c>
      <c r="R920">
        <v>0</v>
      </c>
      <c r="S920">
        <v>0</v>
      </c>
      <c r="T920" s="270">
        <v>0</v>
      </c>
      <c r="U920" s="270">
        <v>15793</v>
      </c>
      <c r="V920" s="268">
        <v>31586</v>
      </c>
    </row>
    <row r="921" spans="7:22">
      <c r="G921" s="76">
        <v>174968</v>
      </c>
      <c r="H921" s="276" t="s">
        <v>1159</v>
      </c>
      <c r="I921" s="27" t="s">
        <v>1437</v>
      </c>
      <c r="J921" t="s">
        <v>2514</v>
      </c>
      <c r="K921" s="262">
        <v>3</v>
      </c>
      <c r="L921">
        <v>0</v>
      </c>
      <c r="M921">
        <v>3</v>
      </c>
      <c r="N921">
        <v>0</v>
      </c>
      <c r="O921" s="229">
        <v>0</v>
      </c>
      <c r="P921" s="229">
        <v>0</v>
      </c>
      <c r="Q921" s="229">
        <v>0</v>
      </c>
      <c r="R921">
        <v>0</v>
      </c>
      <c r="S921">
        <v>0</v>
      </c>
      <c r="T921" s="270">
        <v>0</v>
      </c>
      <c r="U921" s="270">
        <v>13907</v>
      </c>
      <c r="V921" s="268">
        <v>41721</v>
      </c>
    </row>
    <row r="922" spans="7:22">
      <c r="G922" s="76">
        <v>201789</v>
      </c>
      <c r="H922" s="276" t="s">
        <v>1130</v>
      </c>
      <c r="I922" s="27" t="e">
        <v>#N/A</v>
      </c>
      <c r="J922" t="e">
        <v>#N/A</v>
      </c>
      <c r="K922" s="262">
        <v>0</v>
      </c>
      <c r="L922">
        <v>0</v>
      </c>
      <c r="M922">
        <v>0</v>
      </c>
      <c r="N922">
        <v>0</v>
      </c>
      <c r="O922" s="229">
        <v>0</v>
      </c>
      <c r="P922" s="229">
        <v>0</v>
      </c>
      <c r="Q922" s="229">
        <v>0</v>
      </c>
      <c r="R922">
        <v>0</v>
      </c>
      <c r="S922">
        <v>0</v>
      </c>
      <c r="T922" s="270">
        <v>0</v>
      </c>
      <c r="U922" s="270">
        <v>0</v>
      </c>
      <c r="V922" s="268">
        <v>0</v>
      </c>
    </row>
    <row r="923" spans="7:22">
      <c r="G923" s="76">
        <v>200136</v>
      </c>
      <c r="H923" s="276" t="s">
        <v>1130</v>
      </c>
      <c r="I923" s="27" t="e">
        <v>#N/A</v>
      </c>
      <c r="J923" t="e">
        <v>#N/A</v>
      </c>
      <c r="K923" s="262">
        <v>0</v>
      </c>
      <c r="L923">
        <v>0</v>
      </c>
      <c r="M923">
        <v>0</v>
      </c>
      <c r="N923">
        <v>0</v>
      </c>
      <c r="O923" s="229">
        <v>0</v>
      </c>
      <c r="P923" s="229">
        <v>0</v>
      </c>
      <c r="Q923" s="229">
        <v>0</v>
      </c>
      <c r="R923">
        <v>0</v>
      </c>
      <c r="S923">
        <v>0</v>
      </c>
      <c r="T923" s="270">
        <v>0</v>
      </c>
      <c r="U923" s="270">
        <v>0</v>
      </c>
      <c r="V923" s="268">
        <v>0</v>
      </c>
    </row>
    <row r="924" spans="7:22">
      <c r="G924" s="76">
        <v>194915</v>
      </c>
      <c r="H924" s="276" t="s">
        <v>1159</v>
      </c>
      <c r="I924" s="27" t="s">
        <v>1437</v>
      </c>
      <c r="J924" t="s">
        <v>2515</v>
      </c>
      <c r="K924" s="262">
        <v>1</v>
      </c>
      <c r="L924">
        <v>0</v>
      </c>
      <c r="M924">
        <v>1</v>
      </c>
      <c r="N924">
        <v>0</v>
      </c>
      <c r="O924" s="229">
        <v>0</v>
      </c>
      <c r="P924" s="229">
        <v>0</v>
      </c>
      <c r="Q924" s="229">
        <v>0</v>
      </c>
      <c r="R924">
        <v>0</v>
      </c>
      <c r="S924">
        <v>0</v>
      </c>
      <c r="T924" s="270">
        <v>0</v>
      </c>
      <c r="U924" s="270">
        <v>53940</v>
      </c>
      <c r="V924" s="268">
        <v>53940</v>
      </c>
    </row>
    <row r="925" spans="7:22">
      <c r="G925" s="76">
        <v>148765</v>
      </c>
      <c r="H925" s="276" t="s">
        <v>1159</v>
      </c>
      <c r="I925" s="27" t="s">
        <v>1437</v>
      </c>
      <c r="J925" t="s">
        <v>2516</v>
      </c>
      <c r="K925" s="262">
        <v>17</v>
      </c>
      <c r="L925">
        <v>0</v>
      </c>
      <c r="M925">
        <v>17</v>
      </c>
      <c r="N925">
        <v>0</v>
      </c>
      <c r="O925" s="229">
        <v>0</v>
      </c>
      <c r="P925" s="229">
        <v>0</v>
      </c>
      <c r="Q925" s="229">
        <v>0</v>
      </c>
      <c r="R925">
        <v>0</v>
      </c>
      <c r="S925">
        <v>0</v>
      </c>
      <c r="T925" s="270">
        <v>0</v>
      </c>
      <c r="U925" s="270">
        <v>20116</v>
      </c>
      <c r="V925" s="268">
        <v>341972</v>
      </c>
    </row>
    <row r="926" spans="7:22">
      <c r="G926" s="76">
        <v>198383</v>
      </c>
      <c r="H926" s="276" t="s">
        <v>1130</v>
      </c>
      <c r="I926" s="27" t="s">
        <v>1437</v>
      </c>
      <c r="J926" t="s">
        <v>2517</v>
      </c>
      <c r="K926" s="262">
        <v>5</v>
      </c>
      <c r="L926">
        <v>5</v>
      </c>
      <c r="M926">
        <v>0</v>
      </c>
      <c r="N926">
        <v>0</v>
      </c>
      <c r="O926" s="229">
        <v>0</v>
      </c>
      <c r="P926" s="229">
        <v>0</v>
      </c>
      <c r="Q926" s="229">
        <v>0</v>
      </c>
      <c r="R926">
        <v>0</v>
      </c>
      <c r="S926">
        <v>0</v>
      </c>
      <c r="T926" s="270">
        <v>146685</v>
      </c>
      <c r="U926" s="270">
        <v>0</v>
      </c>
      <c r="V926" s="268">
        <v>733425</v>
      </c>
    </row>
    <row r="927" spans="7:22">
      <c r="G927" s="76">
        <v>198636</v>
      </c>
      <c r="H927" s="73" t="s">
        <v>1130</v>
      </c>
      <c r="I927" s="27" t="e">
        <v>#N/A</v>
      </c>
      <c r="J927" t="e">
        <v>#N/A</v>
      </c>
      <c r="K927" s="262">
        <v>0</v>
      </c>
      <c r="L927">
        <v>0</v>
      </c>
      <c r="M927">
        <v>0</v>
      </c>
      <c r="N927">
        <v>0</v>
      </c>
      <c r="O927">
        <v>0</v>
      </c>
      <c r="P927">
        <v>0</v>
      </c>
      <c r="Q927">
        <v>0</v>
      </c>
      <c r="R927">
        <v>0</v>
      </c>
      <c r="S927">
        <v>0</v>
      </c>
      <c r="T927" s="75">
        <v>0</v>
      </c>
      <c r="U927" s="75">
        <v>0</v>
      </c>
      <c r="V927" s="75">
        <v>0</v>
      </c>
    </row>
    <row r="928" spans="7:22">
      <c r="G928" s="76">
        <v>186016</v>
      </c>
      <c r="H928" s="73" t="s">
        <v>1154</v>
      </c>
      <c r="I928" s="27" t="s">
        <v>1437</v>
      </c>
      <c r="J928" t="s">
        <v>2518</v>
      </c>
      <c r="K928" s="262">
        <v>2</v>
      </c>
      <c r="L928">
        <v>1</v>
      </c>
      <c r="M928">
        <v>1</v>
      </c>
      <c r="N928">
        <v>0</v>
      </c>
      <c r="O928">
        <v>0</v>
      </c>
      <c r="P928">
        <v>0</v>
      </c>
      <c r="Q928">
        <v>0</v>
      </c>
      <c r="R928">
        <v>0</v>
      </c>
      <c r="S928">
        <v>0</v>
      </c>
      <c r="T928" s="75">
        <v>165966</v>
      </c>
      <c r="U928" s="75">
        <v>165966</v>
      </c>
      <c r="V928" s="75">
        <v>331932</v>
      </c>
    </row>
    <row r="929" spans="7:22">
      <c r="G929" s="76">
        <v>178856</v>
      </c>
      <c r="H929" s="73" t="s">
        <v>1159</v>
      </c>
      <c r="I929" s="27" t="s">
        <v>1437</v>
      </c>
      <c r="J929" t="s">
        <v>2519</v>
      </c>
      <c r="K929" s="262">
        <v>1</v>
      </c>
      <c r="L929">
        <v>0</v>
      </c>
      <c r="M929">
        <v>1</v>
      </c>
      <c r="N929">
        <v>0</v>
      </c>
      <c r="O929">
        <v>0</v>
      </c>
      <c r="P929">
        <v>0</v>
      </c>
      <c r="Q929">
        <v>0</v>
      </c>
      <c r="R929">
        <v>0</v>
      </c>
      <c r="S929">
        <v>0</v>
      </c>
      <c r="T929" s="75">
        <v>0</v>
      </c>
      <c r="U929" s="75">
        <v>125660</v>
      </c>
      <c r="V929" s="75">
        <v>125660</v>
      </c>
    </row>
    <row r="930" spans="7:22">
      <c r="G930" s="76">
        <v>174566</v>
      </c>
      <c r="H930" s="73" t="s">
        <v>1130</v>
      </c>
      <c r="I930" s="27" t="e">
        <v>#N/A</v>
      </c>
      <c r="J930" t="e">
        <v>#N/A</v>
      </c>
      <c r="K930" s="262">
        <v>0</v>
      </c>
      <c r="L930">
        <v>0</v>
      </c>
      <c r="M930">
        <v>0</v>
      </c>
      <c r="N930">
        <v>0</v>
      </c>
      <c r="O930">
        <v>0</v>
      </c>
      <c r="P930">
        <v>0</v>
      </c>
      <c r="Q930">
        <v>0</v>
      </c>
      <c r="R930">
        <v>0</v>
      </c>
      <c r="S930">
        <v>0</v>
      </c>
      <c r="T930" s="75">
        <v>0</v>
      </c>
      <c r="U930" s="75">
        <v>0</v>
      </c>
      <c r="V930" s="75">
        <v>0</v>
      </c>
    </row>
    <row r="931" spans="7:22">
      <c r="G931" s="76">
        <v>181766</v>
      </c>
      <c r="H931" s="73" t="s">
        <v>1159</v>
      </c>
      <c r="I931" s="27" t="s">
        <v>1437</v>
      </c>
      <c r="J931" t="s">
        <v>2520</v>
      </c>
      <c r="K931" s="262">
        <v>3</v>
      </c>
      <c r="L931">
        <v>0</v>
      </c>
      <c r="M931">
        <v>3</v>
      </c>
      <c r="N931">
        <v>0</v>
      </c>
      <c r="O931">
        <v>0</v>
      </c>
      <c r="P931">
        <v>0</v>
      </c>
      <c r="Q931">
        <v>0</v>
      </c>
      <c r="R931">
        <v>0</v>
      </c>
      <c r="S931">
        <v>0</v>
      </c>
      <c r="T931" s="75">
        <v>0</v>
      </c>
      <c r="U931" s="75">
        <v>64800</v>
      </c>
      <c r="V931" s="75">
        <v>194400</v>
      </c>
    </row>
    <row r="932" spans="7:22">
      <c r="G932" s="76">
        <v>191453</v>
      </c>
      <c r="H932" s="73" t="s">
        <v>1130</v>
      </c>
      <c r="I932" s="27" t="s">
        <v>1437</v>
      </c>
      <c r="J932" t="s">
        <v>2521</v>
      </c>
      <c r="K932" s="262">
        <v>8</v>
      </c>
      <c r="L932">
        <v>8</v>
      </c>
      <c r="M932">
        <v>0</v>
      </c>
      <c r="N932">
        <v>0</v>
      </c>
      <c r="O932">
        <v>0</v>
      </c>
      <c r="P932">
        <v>0</v>
      </c>
      <c r="Q932">
        <v>0</v>
      </c>
      <c r="R932">
        <v>0</v>
      </c>
      <c r="S932">
        <v>0</v>
      </c>
      <c r="T932" s="75">
        <v>110580</v>
      </c>
      <c r="U932" s="75">
        <v>0</v>
      </c>
      <c r="V932" s="75">
        <v>884640</v>
      </c>
    </row>
    <row r="933" spans="7:22">
      <c r="G933" s="76">
        <v>160716</v>
      </c>
      <c r="H933" s="73" t="s">
        <v>1130</v>
      </c>
      <c r="I933" s="27" t="e">
        <v>#N/A</v>
      </c>
      <c r="J933" t="e">
        <v>#N/A</v>
      </c>
      <c r="K933" s="262">
        <v>0</v>
      </c>
      <c r="L933">
        <v>0</v>
      </c>
      <c r="M933">
        <v>0</v>
      </c>
      <c r="N933">
        <v>0</v>
      </c>
      <c r="O933">
        <v>0</v>
      </c>
      <c r="P933">
        <v>0</v>
      </c>
      <c r="Q933">
        <v>0</v>
      </c>
      <c r="R933">
        <v>0</v>
      </c>
      <c r="S933">
        <v>0</v>
      </c>
      <c r="T933" s="75">
        <v>0</v>
      </c>
      <c r="U933" s="75">
        <v>0</v>
      </c>
      <c r="V933" s="75">
        <v>0</v>
      </c>
    </row>
    <row r="934" spans="7:22">
      <c r="G934" s="76">
        <v>160752</v>
      </c>
      <c r="H934" s="73" t="s">
        <v>1159</v>
      </c>
      <c r="I934" s="27" t="s">
        <v>2522</v>
      </c>
      <c r="J934" t="s">
        <v>2523</v>
      </c>
      <c r="K934" s="262">
        <v>3</v>
      </c>
      <c r="L934">
        <v>0</v>
      </c>
      <c r="M934">
        <v>3</v>
      </c>
      <c r="N934">
        <v>0</v>
      </c>
      <c r="O934">
        <v>0</v>
      </c>
      <c r="P934">
        <v>0</v>
      </c>
      <c r="Q934">
        <v>0</v>
      </c>
      <c r="R934">
        <v>0</v>
      </c>
      <c r="S934">
        <v>0</v>
      </c>
      <c r="T934" s="75">
        <v>0</v>
      </c>
      <c r="U934" s="75">
        <v>242800</v>
      </c>
      <c r="V934" s="75">
        <v>728400</v>
      </c>
    </row>
    <row r="935" spans="7:22">
      <c r="G935" s="76">
        <v>163488</v>
      </c>
      <c r="H935" s="73" t="s">
        <v>1130</v>
      </c>
      <c r="I935" s="27" t="e">
        <v>#N/A</v>
      </c>
      <c r="J935" t="e">
        <v>#N/A</v>
      </c>
      <c r="K935" s="262">
        <v>0</v>
      </c>
      <c r="L935">
        <v>0</v>
      </c>
      <c r="M935">
        <v>0</v>
      </c>
      <c r="N935">
        <v>0</v>
      </c>
      <c r="O935">
        <v>0</v>
      </c>
      <c r="P935">
        <v>0</v>
      </c>
      <c r="Q935">
        <v>0</v>
      </c>
      <c r="R935">
        <v>0</v>
      </c>
      <c r="S935">
        <v>0</v>
      </c>
      <c r="T935" s="75">
        <v>0</v>
      </c>
      <c r="U935" s="75">
        <v>0</v>
      </c>
      <c r="V935" s="75">
        <v>0</v>
      </c>
    </row>
    <row r="936" spans="7:22">
      <c r="G936" s="76">
        <v>166636</v>
      </c>
      <c r="H936" s="73" t="s">
        <v>1130</v>
      </c>
      <c r="I936" s="27" t="e">
        <v>#N/A</v>
      </c>
      <c r="J936" t="e">
        <v>#N/A</v>
      </c>
      <c r="K936" s="262">
        <v>0</v>
      </c>
      <c r="L936">
        <v>0</v>
      </c>
      <c r="M936">
        <v>0</v>
      </c>
      <c r="N936">
        <v>0</v>
      </c>
      <c r="O936">
        <v>0</v>
      </c>
      <c r="P936">
        <v>0</v>
      </c>
      <c r="Q936">
        <v>0</v>
      </c>
      <c r="R936">
        <v>0</v>
      </c>
      <c r="S936">
        <v>0</v>
      </c>
      <c r="T936" s="75">
        <v>0</v>
      </c>
      <c r="U936" s="75">
        <v>0</v>
      </c>
      <c r="V936" s="75">
        <v>0</v>
      </c>
    </row>
    <row r="937" spans="7:22">
      <c r="G937" s="76">
        <v>174723</v>
      </c>
      <c r="H937" s="73" t="s">
        <v>1130</v>
      </c>
      <c r="I937" s="27" t="e">
        <v>#N/A</v>
      </c>
      <c r="J937" t="e">
        <v>#N/A</v>
      </c>
      <c r="K937" s="262">
        <v>0</v>
      </c>
      <c r="L937">
        <v>0</v>
      </c>
      <c r="M937">
        <v>0</v>
      </c>
      <c r="N937">
        <v>0</v>
      </c>
      <c r="O937">
        <v>0</v>
      </c>
      <c r="P937">
        <v>0</v>
      </c>
      <c r="Q937">
        <v>0</v>
      </c>
      <c r="R937">
        <v>0</v>
      </c>
      <c r="S937">
        <v>0</v>
      </c>
      <c r="T937" s="75">
        <v>0</v>
      </c>
      <c r="U937" s="75">
        <v>0</v>
      </c>
      <c r="V937" s="75">
        <v>0</v>
      </c>
    </row>
    <row r="938" spans="7:22">
      <c r="G938" s="76">
        <v>183613</v>
      </c>
      <c r="H938" s="73" t="s">
        <v>1159</v>
      </c>
      <c r="I938" s="27" t="s">
        <v>2522</v>
      </c>
      <c r="J938" t="s">
        <v>2524</v>
      </c>
      <c r="K938" s="262">
        <v>2</v>
      </c>
      <c r="L938">
        <v>0</v>
      </c>
      <c r="M938">
        <v>2</v>
      </c>
      <c r="N938">
        <v>0</v>
      </c>
      <c r="O938">
        <v>0</v>
      </c>
      <c r="P938">
        <v>0</v>
      </c>
      <c r="Q938">
        <v>0</v>
      </c>
      <c r="R938">
        <v>0</v>
      </c>
      <c r="S938">
        <v>0</v>
      </c>
      <c r="T938" s="75">
        <v>0</v>
      </c>
      <c r="U938" s="75">
        <v>103690</v>
      </c>
      <c r="V938" s="75">
        <v>207380</v>
      </c>
    </row>
    <row r="939" spans="7:22">
      <c r="G939" s="76">
        <v>175789</v>
      </c>
      <c r="H939" s="73" t="s">
        <v>1159</v>
      </c>
      <c r="I939" s="27" t="s">
        <v>2522</v>
      </c>
      <c r="J939" t="s">
        <v>2525</v>
      </c>
      <c r="K939" s="262">
        <v>10</v>
      </c>
      <c r="L939">
        <v>0</v>
      </c>
      <c r="M939">
        <v>10</v>
      </c>
      <c r="N939">
        <v>0</v>
      </c>
      <c r="O939">
        <v>0</v>
      </c>
      <c r="P939">
        <v>0</v>
      </c>
      <c r="Q939">
        <v>0</v>
      </c>
      <c r="R939">
        <v>0</v>
      </c>
      <c r="S939">
        <v>0</v>
      </c>
      <c r="T939" s="75">
        <v>0</v>
      </c>
      <c r="U939" s="75">
        <v>387450</v>
      </c>
      <c r="V939" s="75">
        <v>3874500</v>
      </c>
    </row>
    <row r="940" spans="7:22">
      <c r="G940" s="76">
        <v>155201</v>
      </c>
      <c r="H940" s="73" t="s">
        <v>1130</v>
      </c>
      <c r="I940" s="27" t="e">
        <v>#N/A</v>
      </c>
      <c r="J940" t="e">
        <v>#N/A</v>
      </c>
      <c r="K940" s="262">
        <v>0</v>
      </c>
      <c r="L940">
        <v>0</v>
      </c>
      <c r="M940">
        <v>0</v>
      </c>
      <c r="N940">
        <v>0</v>
      </c>
      <c r="O940">
        <v>0</v>
      </c>
      <c r="P940">
        <v>0</v>
      </c>
      <c r="Q940">
        <v>0</v>
      </c>
      <c r="R940">
        <v>0</v>
      </c>
      <c r="S940">
        <v>0</v>
      </c>
      <c r="T940" s="75">
        <v>0</v>
      </c>
      <c r="U940" s="75">
        <v>0</v>
      </c>
      <c r="V940" s="75">
        <v>0</v>
      </c>
    </row>
    <row r="941" spans="7:22">
      <c r="G941" s="76">
        <v>158241</v>
      </c>
      <c r="H941" s="73" t="s">
        <v>1130</v>
      </c>
      <c r="I941" s="27" t="e">
        <v>#N/A</v>
      </c>
      <c r="J941" t="e">
        <v>#N/A</v>
      </c>
      <c r="K941" s="262">
        <v>0</v>
      </c>
      <c r="L941">
        <v>0</v>
      </c>
      <c r="M941">
        <v>0</v>
      </c>
      <c r="N941">
        <v>0</v>
      </c>
      <c r="O941">
        <v>0</v>
      </c>
      <c r="P941">
        <v>0</v>
      </c>
      <c r="Q941">
        <v>0</v>
      </c>
      <c r="R941">
        <v>0</v>
      </c>
      <c r="S941">
        <v>0</v>
      </c>
      <c r="T941" s="75">
        <v>0</v>
      </c>
      <c r="U941" s="75">
        <v>0</v>
      </c>
      <c r="V941" s="75">
        <v>0</v>
      </c>
    </row>
    <row r="942" spans="7:22">
      <c r="G942" s="76">
        <v>163485</v>
      </c>
      <c r="H942" s="73" t="s">
        <v>1154</v>
      </c>
      <c r="I942" s="27" t="s">
        <v>2522</v>
      </c>
      <c r="J942" t="s">
        <v>2526</v>
      </c>
      <c r="K942" s="262">
        <v>3</v>
      </c>
      <c r="L942">
        <v>1</v>
      </c>
      <c r="M942">
        <v>2</v>
      </c>
      <c r="N942">
        <v>0</v>
      </c>
      <c r="O942">
        <v>0</v>
      </c>
      <c r="P942">
        <v>0</v>
      </c>
      <c r="Q942">
        <v>0</v>
      </c>
      <c r="R942">
        <v>0</v>
      </c>
      <c r="S942">
        <v>0</v>
      </c>
      <c r="T942" s="75">
        <v>252500</v>
      </c>
      <c r="U942" s="75">
        <v>252500</v>
      </c>
      <c r="V942" s="75">
        <v>757500</v>
      </c>
    </row>
    <row r="943" spans="7:22">
      <c r="G943" s="76">
        <v>175787</v>
      </c>
      <c r="H943" s="73" t="s">
        <v>1159</v>
      </c>
      <c r="I943" s="27" t="s">
        <v>2522</v>
      </c>
      <c r="J943" t="s">
        <v>2527</v>
      </c>
      <c r="K943" s="262">
        <v>2</v>
      </c>
      <c r="L943">
        <v>0</v>
      </c>
      <c r="M943">
        <v>2</v>
      </c>
      <c r="N943">
        <v>0</v>
      </c>
      <c r="O943">
        <v>0</v>
      </c>
      <c r="P943">
        <v>0</v>
      </c>
      <c r="Q943">
        <v>0</v>
      </c>
      <c r="R943">
        <v>0</v>
      </c>
      <c r="S943">
        <v>0</v>
      </c>
      <c r="T943" s="75">
        <v>0</v>
      </c>
      <c r="U943" s="75">
        <v>164300</v>
      </c>
      <c r="V943" s="75">
        <v>328600</v>
      </c>
    </row>
    <row r="944" spans="7:22">
      <c r="G944" s="76">
        <v>175788</v>
      </c>
      <c r="H944" s="73" t="s">
        <v>1159</v>
      </c>
      <c r="I944" s="27" t="s">
        <v>2522</v>
      </c>
      <c r="J944" t="s">
        <v>2528</v>
      </c>
      <c r="K944" s="262">
        <v>13</v>
      </c>
      <c r="L944">
        <v>0</v>
      </c>
      <c r="M944">
        <v>13</v>
      </c>
      <c r="N944">
        <v>0</v>
      </c>
      <c r="O944">
        <v>0</v>
      </c>
      <c r="P944">
        <v>0</v>
      </c>
      <c r="Q944">
        <v>0</v>
      </c>
      <c r="R944">
        <v>0</v>
      </c>
      <c r="S944">
        <v>0</v>
      </c>
      <c r="T944" s="75">
        <v>0</v>
      </c>
      <c r="U944" s="75">
        <v>307662</v>
      </c>
      <c r="V944" s="75">
        <v>3999606</v>
      </c>
    </row>
    <row r="945" spans="7:22">
      <c r="G945" s="76">
        <v>175790</v>
      </c>
      <c r="H945" s="73" t="s">
        <v>1159</v>
      </c>
      <c r="I945" s="27" t="s">
        <v>2522</v>
      </c>
      <c r="J945" t="s">
        <v>2529</v>
      </c>
      <c r="K945" s="262">
        <v>12</v>
      </c>
      <c r="L945">
        <v>0</v>
      </c>
      <c r="M945">
        <v>12</v>
      </c>
      <c r="N945">
        <v>0</v>
      </c>
      <c r="O945">
        <v>0</v>
      </c>
      <c r="P945">
        <v>0</v>
      </c>
      <c r="Q945">
        <v>0</v>
      </c>
      <c r="R945">
        <v>0</v>
      </c>
      <c r="S945">
        <v>0</v>
      </c>
      <c r="T945" s="75">
        <v>0</v>
      </c>
      <c r="U945" s="75">
        <v>524850</v>
      </c>
      <c r="V945" s="75">
        <v>6298200</v>
      </c>
    </row>
    <row r="946" spans="7:22">
      <c r="G946" s="76">
        <v>179333</v>
      </c>
      <c r="H946" s="73" t="s">
        <v>1154</v>
      </c>
      <c r="I946" s="27" t="s">
        <v>2522</v>
      </c>
      <c r="J946" t="s">
        <v>2530</v>
      </c>
      <c r="K946" s="262">
        <v>7</v>
      </c>
      <c r="L946">
        <v>4</v>
      </c>
      <c r="M946">
        <v>3</v>
      </c>
      <c r="N946">
        <v>0</v>
      </c>
      <c r="O946">
        <v>0</v>
      </c>
      <c r="P946">
        <v>0</v>
      </c>
      <c r="Q946">
        <v>0</v>
      </c>
      <c r="R946">
        <v>0</v>
      </c>
      <c r="S946">
        <v>0</v>
      </c>
      <c r="T946" s="75">
        <v>23595</v>
      </c>
      <c r="U946" s="75">
        <v>23595</v>
      </c>
      <c r="V946" s="75">
        <v>165165</v>
      </c>
    </row>
    <row r="947" spans="7:22">
      <c r="G947" s="76">
        <v>198737</v>
      </c>
      <c r="H947" s="73" t="s">
        <v>1130</v>
      </c>
      <c r="I947" s="27" t="s">
        <v>2522</v>
      </c>
      <c r="J947" t="s">
        <v>2531</v>
      </c>
      <c r="K947" s="262">
        <v>603</v>
      </c>
      <c r="L947">
        <v>603</v>
      </c>
      <c r="M947">
        <v>0</v>
      </c>
      <c r="N947">
        <v>0</v>
      </c>
      <c r="O947">
        <v>0</v>
      </c>
      <c r="P947">
        <v>0</v>
      </c>
      <c r="Q947">
        <v>0</v>
      </c>
      <c r="R947">
        <v>0</v>
      </c>
      <c r="S947">
        <v>0</v>
      </c>
      <c r="T947" s="75">
        <v>26210</v>
      </c>
      <c r="U947" s="75">
        <v>0</v>
      </c>
      <c r="V947" s="75">
        <v>15804630</v>
      </c>
    </row>
    <row r="948" spans="7:22">
      <c r="G948" s="76">
        <v>187559</v>
      </c>
      <c r="H948" s="73" t="s">
        <v>1159</v>
      </c>
      <c r="I948" s="27" t="s">
        <v>2522</v>
      </c>
      <c r="J948" t="s">
        <v>2532</v>
      </c>
      <c r="K948" s="262">
        <v>5</v>
      </c>
      <c r="L948">
        <v>0</v>
      </c>
      <c r="M948">
        <v>5</v>
      </c>
      <c r="N948">
        <v>0</v>
      </c>
      <c r="O948">
        <v>0</v>
      </c>
      <c r="P948">
        <v>0</v>
      </c>
      <c r="Q948">
        <v>0</v>
      </c>
      <c r="R948">
        <v>0</v>
      </c>
      <c r="S948">
        <v>0</v>
      </c>
      <c r="T948" s="75">
        <v>0</v>
      </c>
      <c r="U948" s="75">
        <v>103860</v>
      </c>
      <c r="V948" s="75">
        <v>519300</v>
      </c>
    </row>
    <row r="950" spans="7:22">
      <c r="G950" s="76">
        <v>155620</v>
      </c>
      <c r="H950" s="73" t="s">
        <v>1130</v>
      </c>
      <c r="I950" s="27" t="e">
        <v>#N/A</v>
      </c>
      <c r="J950" t="e">
        <v>#N/A</v>
      </c>
      <c r="K950" s="262">
        <v>0</v>
      </c>
      <c r="L950">
        <v>0</v>
      </c>
      <c r="M950">
        <v>0</v>
      </c>
      <c r="N950">
        <v>0</v>
      </c>
      <c r="O950">
        <v>0</v>
      </c>
      <c r="P950">
        <v>0</v>
      </c>
      <c r="Q950">
        <v>0</v>
      </c>
      <c r="R950">
        <v>0</v>
      </c>
      <c r="S950">
        <v>0</v>
      </c>
      <c r="T950" s="75">
        <v>0</v>
      </c>
      <c r="U950" s="75">
        <v>0</v>
      </c>
      <c r="V950" s="75">
        <v>0</v>
      </c>
    </row>
    <row r="951" spans="7:22">
      <c r="G951" s="76">
        <v>161647</v>
      </c>
      <c r="H951" s="73" t="s">
        <v>1130</v>
      </c>
      <c r="I951" s="27" t="s">
        <v>2533</v>
      </c>
      <c r="J951" t="s">
        <v>2534</v>
      </c>
      <c r="K951" s="262">
        <v>452</v>
      </c>
      <c r="L951">
        <v>452</v>
      </c>
      <c r="M951">
        <v>0</v>
      </c>
      <c r="N951">
        <v>0</v>
      </c>
      <c r="O951">
        <v>0</v>
      </c>
      <c r="P951">
        <v>0</v>
      </c>
      <c r="Q951">
        <v>0</v>
      </c>
      <c r="R951">
        <v>0</v>
      </c>
      <c r="S951">
        <v>0</v>
      </c>
      <c r="T951" s="75">
        <v>22490</v>
      </c>
      <c r="U951" s="75">
        <v>0</v>
      </c>
      <c r="V951" s="75">
        <v>10165480</v>
      </c>
    </row>
    <row r="952" spans="7:22">
      <c r="G952" s="76">
        <v>168654</v>
      </c>
      <c r="H952" s="73" t="s">
        <v>1130</v>
      </c>
      <c r="I952" s="27" t="s">
        <v>2533</v>
      </c>
      <c r="J952" t="s">
        <v>2535</v>
      </c>
      <c r="K952" s="262">
        <v>215</v>
      </c>
      <c r="L952">
        <v>215</v>
      </c>
      <c r="M952">
        <v>0</v>
      </c>
      <c r="N952">
        <v>0</v>
      </c>
      <c r="O952">
        <v>0</v>
      </c>
      <c r="P952">
        <v>0</v>
      </c>
      <c r="Q952">
        <v>0</v>
      </c>
      <c r="R952">
        <v>0</v>
      </c>
      <c r="S952">
        <v>0</v>
      </c>
      <c r="T952" s="75">
        <v>25929</v>
      </c>
      <c r="U952" s="75">
        <v>0</v>
      </c>
      <c r="V952" s="75">
        <v>5574735</v>
      </c>
    </row>
    <row r="953" spans="7:22">
      <c r="G953" s="76">
        <v>174103</v>
      </c>
      <c r="H953" s="73" t="s">
        <v>1130</v>
      </c>
      <c r="I953" s="27" t="s">
        <v>2533</v>
      </c>
      <c r="J953" t="s">
        <v>2536</v>
      </c>
      <c r="K953" s="262">
        <v>749</v>
      </c>
      <c r="L953">
        <v>749</v>
      </c>
      <c r="M953">
        <v>0</v>
      </c>
      <c r="N953">
        <v>0</v>
      </c>
      <c r="O953">
        <v>0</v>
      </c>
      <c r="P953">
        <v>0</v>
      </c>
      <c r="Q953">
        <v>0</v>
      </c>
      <c r="R953">
        <v>0</v>
      </c>
      <c r="S953">
        <v>0</v>
      </c>
      <c r="T953" s="75">
        <v>32422</v>
      </c>
      <c r="U953" s="75">
        <v>0</v>
      </c>
      <c r="V953" s="75">
        <v>24284078</v>
      </c>
    </row>
    <row r="954" spans="7:22">
      <c r="G954" s="76">
        <v>168653</v>
      </c>
      <c r="H954" s="73" t="s">
        <v>1130</v>
      </c>
      <c r="I954" s="27" t="e">
        <v>#N/A</v>
      </c>
      <c r="J954" t="e">
        <v>#N/A</v>
      </c>
      <c r="K954" s="262">
        <v>0</v>
      </c>
      <c r="L954">
        <v>0</v>
      </c>
      <c r="M954">
        <v>0</v>
      </c>
      <c r="N954">
        <v>0</v>
      </c>
      <c r="O954">
        <v>0</v>
      </c>
      <c r="P954">
        <v>0</v>
      </c>
      <c r="Q954">
        <v>0</v>
      </c>
      <c r="R954">
        <v>0</v>
      </c>
      <c r="S954">
        <v>0</v>
      </c>
      <c r="T954" s="75">
        <v>0</v>
      </c>
      <c r="U954" s="75">
        <v>0</v>
      </c>
      <c r="V954" s="75">
        <v>0</v>
      </c>
    </row>
    <row r="956" spans="7:22">
      <c r="G956" s="76">
        <v>191455</v>
      </c>
      <c r="H956" s="73" t="s">
        <v>1130</v>
      </c>
      <c r="I956" s="27" t="s">
        <v>1255</v>
      </c>
      <c r="J956" t="s">
        <v>2537</v>
      </c>
      <c r="K956" s="262">
        <v>3</v>
      </c>
      <c r="L956">
        <v>3</v>
      </c>
      <c r="M956">
        <v>0</v>
      </c>
      <c r="N956">
        <v>0</v>
      </c>
      <c r="O956">
        <v>0</v>
      </c>
      <c r="P956">
        <v>0</v>
      </c>
      <c r="Q956">
        <v>0</v>
      </c>
      <c r="R956">
        <v>0</v>
      </c>
      <c r="S956">
        <v>0</v>
      </c>
      <c r="T956" s="75">
        <v>750</v>
      </c>
      <c r="U956" s="75">
        <v>0</v>
      </c>
      <c r="V956" s="75">
        <v>2250</v>
      </c>
    </row>
    <row r="957" spans="7:22">
      <c r="G957" s="76">
        <v>172495</v>
      </c>
      <c r="H957" s="73" t="s">
        <v>1159</v>
      </c>
      <c r="I957" s="27" t="s">
        <v>2205</v>
      </c>
      <c r="J957" t="s">
        <v>2538</v>
      </c>
      <c r="K957" s="262">
        <v>5</v>
      </c>
      <c r="L957">
        <v>0</v>
      </c>
      <c r="M957">
        <v>5</v>
      </c>
      <c r="N957">
        <v>0</v>
      </c>
      <c r="O957">
        <v>0</v>
      </c>
      <c r="P957">
        <v>0</v>
      </c>
      <c r="Q957">
        <v>0</v>
      </c>
      <c r="R957">
        <v>0</v>
      </c>
      <c r="S957">
        <v>0</v>
      </c>
      <c r="T957" s="75">
        <v>0</v>
      </c>
      <c r="U957" s="75">
        <v>75775</v>
      </c>
      <c r="V957" s="75">
        <v>378875</v>
      </c>
    </row>
    <row r="958" spans="7:22">
      <c r="G958" s="76">
        <v>128114</v>
      </c>
      <c r="H958" s="73" t="s">
        <v>1159</v>
      </c>
      <c r="I958" s="27" t="s">
        <v>2159</v>
      </c>
      <c r="J958" t="s">
        <v>2539</v>
      </c>
      <c r="K958" s="262">
        <v>1</v>
      </c>
      <c r="L958">
        <v>0</v>
      </c>
      <c r="M958">
        <v>1</v>
      </c>
      <c r="N958">
        <v>0</v>
      </c>
      <c r="O958">
        <v>0</v>
      </c>
      <c r="P958">
        <v>0</v>
      </c>
      <c r="Q958">
        <v>0</v>
      </c>
      <c r="R958">
        <v>0</v>
      </c>
      <c r="S958">
        <v>0</v>
      </c>
      <c r="T958" s="75">
        <v>0</v>
      </c>
      <c r="U958" s="75">
        <v>26800</v>
      </c>
      <c r="V958" s="75">
        <v>26800</v>
      </c>
    </row>
    <row r="959" spans="7:22">
      <c r="G959" s="76">
        <v>170805</v>
      </c>
      <c r="H959" s="73" t="s">
        <v>1159</v>
      </c>
      <c r="I959" s="27" t="s">
        <v>2159</v>
      </c>
      <c r="J959" t="s">
        <v>2540</v>
      </c>
      <c r="K959" s="262">
        <v>1</v>
      </c>
      <c r="L959">
        <v>0</v>
      </c>
      <c r="M959">
        <v>1</v>
      </c>
      <c r="N959">
        <v>0</v>
      </c>
      <c r="O959">
        <v>0</v>
      </c>
      <c r="P959">
        <v>0</v>
      </c>
      <c r="Q959">
        <v>0</v>
      </c>
      <c r="R959">
        <v>0</v>
      </c>
      <c r="S959">
        <v>0</v>
      </c>
      <c r="T959" s="75">
        <v>0</v>
      </c>
      <c r="U959" s="75">
        <v>79267</v>
      </c>
      <c r="V959" s="75">
        <v>79267</v>
      </c>
    </row>
    <row r="960" spans="7:22">
      <c r="G960" s="76">
        <v>139539</v>
      </c>
      <c r="H960" s="73" t="s">
        <v>1159</v>
      </c>
      <c r="I960" s="27" t="s">
        <v>2161</v>
      </c>
      <c r="J960" t="s">
        <v>2541</v>
      </c>
      <c r="K960" s="262">
        <v>12</v>
      </c>
      <c r="L960">
        <v>0</v>
      </c>
      <c r="M960">
        <v>12</v>
      </c>
      <c r="N960">
        <v>0</v>
      </c>
      <c r="O960">
        <v>0</v>
      </c>
      <c r="P960">
        <v>0</v>
      </c>
      <c r="Q960">
        <v>0</v>
      </c>
      <c r="R960">
        <v>0</v>
      </c>
      <c r="S960">
        <v>0</v>
      </c>
      <c r="T960" s="75">
        <v>0</v>
      </c>
      <c r="U960" s="75">
        <v>28645</v>
      </c>
      <c r="V960" s="75">
        <v>343740</v>
      </c>
    </row>
    <row r="961" spans="7:22">
      <c r="G961" s="76">
        <v>199037</v>
      </c>
      <c r="H961" s="73" t="s">
        <v>1159</v>
      </c>
      <c r="I961" s="27" t="s">
        <v>2542</v>
      </c>
      <c r="J961" t="s">
        <v>2543</v>
      </c>
      <c r="K961" s="262">
        <v>4</v>
      </c>
      <c r="L961">
        <v>0</v>
      </c>
      <c r="M961">
        <v>4</v>
      </c>
      <c r="N961">
        <v>0</v>
      </c>
      <c r="O961">
        <v>0</v>
      </c>
      <c r="P961">
        <v>0</v>
      </c>
      <c r="Q961">
        <v>0</v>
      </c>
      <c r="R961">
        <v>0</v>
      </c>
      <c r="S961">
        <v>0</v>
      </c>
      <c r="T961" s="75">
        <v>0</v>
      </c>
      <c r="U961" s="75">
        <v>10761</v>
      </c>
      <c r="V961" s="75">
        <v>43044</v>
      </c>
    </row>
    <row r="962" spans="7:22">
      <c r="G962" s="76">
        <v>158913</v>
      </c>
      <c r="H962" s="73" t="s">
        <v>1159</v>
      </c>
      <c r="I962" s="27" t="s">
        <v>2544</v>
      </c>
      <c r="J962" t="s">
        <v>2545</v>
      </c>
      <c r="K962" s="262">
        <v>5</v>
      </c>
      <c r="L962">
        <v>0</v>
      </c>
      <c r="M962">
        <v>5</v>
      </c>
      <c r="N962">
        <v>0</v>
      </c>
      <c r="O962">
        <v>0</v>
      </c>
      <c r="P962">
        <v>0</v>
      </c>
      <c r="Q962">
        <v>0</v>
      </c>
      <c r="R962">
        <v>0</v>
      </c>
      <c r="S962">
        <v>0</v>
      </c>
      <c r="T962" s="75">
        <v>0</v>
      </c>
      <c r="U962" s="75">
        <v>11584</v>
      </c>
      <c r="V962" s="75">
        <v>57920</v>
      </c>
    </row>
    <row r="963" spans="7:22">
      <c r="G963" s="76">
        <v>166357</v>
      </c>
      <c r="H963" s="73" t="s">
        <v>1130</v>
      </c>
      <c r="I963" s="27" t="e">
        <v>#N/A</v>
      </c>
      <c r="J963" t="e">
        <v>#N/A</v>
      </c>
      <c r="K963" s="262">
        <v>0</v>
      </c>
      <c r="L963">
        <v>0</v>
      </c>
      <c r="M963">
        <v>0</v>
      </c>
      <c r="N963">
        <v>0</v>
      </c>
      <c r="O963">
        <v>0</v>
      </c>
      <c r="P963">
        <v>0</v>
      </c>
      <c r="Q963">
        <v>0</v>
      </c>
      <c r="R963">
        <v>0</v>
      </c>
      <c r="S963">
        <v>0</v>
      </c>
      <c r="T963" s="75">
        <v>0</v>
      </c>
      <c r="U963" s="75">
        <v>0</v>
      </c>
      <c r="V963" s="75">
        <v>0</v>
      </c>
    </row>
    <row r="964" spans="7:22">
      <c r="G964" s="76">
        <v>196172</v>
      </c>
      <c r="H964" s="73" t="s">
        <v>1130</v>
      </c>
      <c r="I964" s="27" t="e">
        <v>#N/A</v>
      </c>
      <c r="J964" t="e">
        <v>#N/A</v>
      </c>
      <c r="K964" s="262">
        <v>0</v>
      </c>
      <c r="L964">
        <v>0</v>
      </c>
      <c r="M964">
        <v>0</v>
      </c>
      <c r="N964">
        <v>0</v>
      </c>
      <c r="O964">
        <v>0</v>
      </c>
      <c r="P964">
        <v>0</v>
      </c>
      <c r="Q964">
        <v>0</v>
      </c>
      <c r="R964">
        <v>0</v>
      </c>
      <c r="S964">
        <v>0</v>
      </c>
      <c r="T964" s="75">
        <v>0</v>
      </c>
      <c r="U964" s="75">
        <v>0</v>
      </c>
      <c r="V964" s="75">
        <v>0</v>
      </c>
    </row>
    <row r="965" spans="7:22">
      <c r="G965" s="76">
        <v>196173</v>
      </c>
      <c r="H965" s="73" t="s">
        <v>1130</v>
      </c>
      <c r="I965" s="27" t="e">
        <v>#N/A</v>
      </c>
      <c r="J965" t="e">
        <v>#N/A</v>
      </c>
      <c r="K965" s="262">
        <v>0</v>
      </c>
      <c r="L965">
        <v>0</v>
      </c>
      <c r="M965">
        <v>0</v>
      </c>
      <c r="N965">
        <v>0</v>
      </c>
      <c r="O965">
        <v>0</v>
      </c>
      <c r="P965">
        <v>0</v>
      </c>
      <c r="Q965">
        <v>0</v>
      </c>
      <c r="R965">
        <v>0</v>
      </c>
      <c r="S965">
        <v>0</v>
      </c>
      <c r="T965" s="75">
        <v>0</v>
      </c>
      <c r="U965" s="75">
        <v>0</v>
      </c>
      <c r="V965" s="75">
        <v>0</v>
      </c>
    </row>
    <row r="966" spans="7:22">
      <c r="G966" s="76">
        <v>200580</v>
      </c>
      <c r="H966" s="73" t="s">
        <v>1159</v>
      </c>
      <c r="I966" s="27" t="s">
        <v>2544</v>
      </c>
      <c r="J966" t="s">
        <v>2546</v>
      </c>
      <c r="K966" s="262">
        <v>1</v>
      </c>
      <c r="L966">
        <v>0</v>
      </c>
      <c r="M966">
        <v>1</v>
      </c>
      <c r="N966">
        <v>0</v>
      </c>
      <c r="O966">
        <v>0</v>
      </c>
      <c r="P966">
        <v>0</v>
      </c>
      <c r="Q966">
        <v>0</v>
      </c>
      <c r="R966">
        <v>0</v>
      </c>
      <c r="S966">
        <v>0</v>
      </c>
      <c r="T966" s="75">
        <v>0</v>
      </c>
      <c r="U966" s="75">
        <v>11584</v>
      </c>
      <c r="V966" s="75">
        <v>11584</v>
      </c>
    </row>
    <row r="967" spans="7:22">
      <c r="G967" s="76">
        <v>158848</v>
      </c>
      <c r="H967" s="73" t="s">
        <v>1159</v>
      </c>
      <c r="I967" s="27" t="s">
        <v>2547</v>
      </c>
      <c r="J967" t="s">
        <v>2548</v>
      </c>
      <c r="K967" s="262">
        <v>1</v>
      </c>
      <c r="L967">
        <v>0</v>
      </c>
      <c r="M967">
        <v>1</v>
      </c>
      <c r="N967">
        <v>0</v>
      </c>
      <c r="O967">
        <v>0</v>
      </c>
      <c r="P967">
        <v>0</v>
      </c>
      <c r="Q967">
        <v>0</v>
      </c>
      <c r="R967">
        <v>0</v>
      </c>
      <c r="S967">
        <v>0</v>
      </c>
      <c r="T967" s="75">
        <v>0</v>
      </c>
      <c r="U967" s="75">
        <v>66580</v>
      </c>
      <c r="V967" s="75">
        <v>66580</v>
      </c>
    </row>
    <row r="968" spans="7:22">
      <c r="G968" s="76">
        <v>167539</v>
      </c>
      <c r="H968" s="73" t="s">
        <v>1159</v>
      </c>
      <c r="I968" s="27" t="s">
        <v>2549</v>
      </c>
      <c r="J968" t="s">
        <v>2550</v>
      </c>
      <c r="K968" s="262">
        <v>2</v>
      </c>
      <c r="L968">
        <v>0</v>
      </c>
      <c r="M968">
        <v>2</v>
      </c>
      <c r="N968">
        <v>0</v>
      </c>
      <c r="O968">
        <v>0</v>
      </c>
      <c r="P968">
        <v>0</v>
      </c>
      <c r="Q968">
        <v>0</v>
      </c>
      <c r="R968">
        <v>0</v>
      </c>
      <c r="S968">
        <v>0</v>
      </c>
      <c r="T968" s="75">
        <v>0</v>
      </c>
      <c r="U968" s="75">
        <v>18500</v>
      </c>
      <c r="V968" s="75">
        <v>37000</v>
      </c>
    </row>
    <row r="969" spans="7:22">
      <c r="G969" s="76">
        <v>142584</v>
      </c>
      <c r="H969" s="73" t="s">
        <v>1130</v>
      </c>
      <c r="I969" s="27" t="e">
        <v>#N/A</v>
      </c>
      <c r="J969" t="e">
        <v>#N/A</v>
      </c>
      <c r="K969" s="262">
        <v>0</v>
      </c>
      <c r="L969">
        <v>0</v>
      </c>
      <c r="M969">
        <v>0</v>
      </c>
      <c r="N969">
        <v>0</v>
      </c>
      <c r="O969">
        <v>0</v>
      </c>
      <c r="P969">
        <v>0</v>
      </c>
      <c r="Q969">
        <v>0</v>
      </c>
      <c r="R969">
        <v>0</v>
      </c>
      <c r="S969">
        <v>0</v>
      </c>
      <c r="T969" s="75">
        <v>0</v>
      </c>
      <c r="U969" s="75">
        <v>0</v>
      </c>
      <c r="V969" s="75">
        <v>0</v>
      </c>
    </row>
    <row r="971" spans="7:22">
      <c r="G971" s="76">
        <v>162330</v>
      </c>
      <c r="H971" s="73" t="s">
        <v>1159</v>
      </c>
      <c r="I971" s="27" t="s">
        <v>1518</v>
      </c>
      <c r="J971" t="s">
        <v>2551</v>
      </c>
      <c r="K971" s="262">
        <v>45</v>
      </c>
      <c r="L971">
        <v>0</v>
      </c>
      <c r="M971">
        <v>45</v>
      </c>
      <c r="N971">
        <v>0</v>
      </c>
      <c r="O971">
        <v>0</v>
      </c>
      <c r="P971">
        <v>0</v>
      </c>
      <c r="Q971">
        <v>0</v>
      </c>
      <c r="R971">
        <v>0</v>
      </c>
      <c r="S971">
        <v>0</v>
      </c>
      <c r="T971" s="75">
        <v>0</v>
      </c>
      <c r="U971" s="75">
        <v>4981</v>
      </c>
      <c r="V971" s="75">
        <v>224145</v>
      </c>
    </row>
    <row r="972" spans="7:22">
      <c r="G972" s="76">
        <v>171797</v>
      </c>
      <c r="H972" s="73" t="s">
        <v>1159</v>
      </c>
      <c r="I972" s="27" t="s">
        <v>1518</v>
      </c>
      <c r="J972" t="s">
        <v>2552</v>
      </c>
      <c r="K972" s="262">
        <v>2</v>
      </c>
      <c r="L972">
        <v>0</v>
      </c>
      <c r="M972">
        <v>2</v>
      </c>
      <c r="N972">
        <v>0</v>
      </c>
      <c r="O972">
        <v>0</v>
      </c>
      <c r="P972">
        <v>0</v>
      </c>
      <c r="Q972">
        <v>0</v>
      </c>
      <c r="R972">
        <v>0</v>
      </c>
      <c r="S972">
        <v>0</v>
      </c>
      <c r="T972" s="75">
        <v>0</v>
      </c>
      <c r="U972" s="75">
        <v>28000</v>
      </c>
      <c r="V972" s="75">
        <v>56000</v>
      </c>
    </row>
    <row r="973" spans="7:22">
      <c r="G973" s="76">
        <v>173774</v>
      </c>
      <c r="H973" s="73" t="s">
        <v>1130</v>
      </c>
      <c r="I973" s="27" t="e">
        <v>#N/A</v>
      </c>
      <c r="J973" t="e">
        <v>#N/A</v>
      </c>
      <c r="K973" s="262">
        <v>0</v>
      </c>
      <c r="L973">
        <v>0</v>
      </c>
      <c r="M973">
        <v>0</v>
      </c>
      <c r="N973">
        <v>0</v>
      </c>
      <c r="O973">
        <v>0</v>
      </c>
      <c r="P973">
        <v>0</v>
      </c>
      <c r="Q973">
        <v>0</v>
      </c>
      <c r="R973">
        <v>0</v>
      </c>
      <c r="S973">
        <v>0</v>
      </c>
      <c r="T973" s="75">
        <v>0</v>
      </c>
      <c r="U973" s="75">
        <v>0</v>
      </c>
      <c r="V973" s="75">
        <v>0</v>
      </c>
    </row>
    <row r="974" spans="7:22">
      <c r="G974" s="76">
        <v>174787</v>
      </c>
      <c r="H974" s="73" t="s">
        <v>1130</v>
      </c>
      <c r="I974" s="27" t="e">
        <v>#N/A</v>
      </c>
      <c r="J974" t="e">
        <v>#N/A</v>
      </c>
      <c r="K974" s="262">
        <v>0</v>
      </c>
      <c r="L974">
        <v>0</v>
      </c>
      <c r="M974">
        <v>0</v>
      </c>
      <c r="N974">
        <v>0</v>
      </c>
      <c r="O974">
        <v>0</v>
      </c>
      <c r="P974">
        <v>0</v>
      </c>
      <c r="Q974">
        <v>0</v>
      </c>
      <c r="R974">
        <v>0</v>
      </c>
      <c r="S974">
        <v>0</v>
      </c>
      <c r="T974" s="75">
        <v>0</v>
      </c>
      <c r="U974" s="75">
        <v>0</v>
      </c>
      <c r="V974" s="75">
        <v>0</v>
      </c>
    </row>
    <row r="975" spans="7:22">
      <c r="G975" s="76">
        <v>180226</v>
      </c>
      <c r="H975" s="73" t="s">
        <v>1159</v>
      </c>
      <c r="I975" s="27" t="s">
        <v>1518</v>
      </c>
      <c r="J975" t="s">
        <v>2553</v>
      </c>
      <c r="K975" s="262">
        <v>2</v>
      </c>
      <c r="L975">
        <v>0</v>
      </c>
      <c r="M975">
        <v>2</v>
      </c>
      <c r="N975">
        <v>0</v>
      </c>
      <c r="O975">
        <v>0</v>
      </c>
      <c r="P975">
        <v>0</v>
      </c>
      <c r="Q975">
        <v>0</v>
      </c>
      <c r="R975">
        <v>0</v>
      </c>
      <c r="S975">
        <v>0</v>
      </c>
      <c r="T975" s="75">
        <v>0</v>
      </c>
      <c r="U975" s="75">
        <v>15305</v>
      </c>
      <c r="V975" s="75">
        <v>30610</v>
      </c>
    </row>
    <row r="976" spans="7:22">
      <c r="G976" s="76">
        <v>191560</v>
      </c>
      <c r="H976" s="73" t="s">
        <v>1154</v>
      </c>
      <c r="I976" s="27" t="s">
        <v>1518</v>
      </c>
      <c r="J976" t="s">
        <v>2554</v>
      </c>
      <c r="K976" s="262">
        <v>6</v>
      </c>
      <c r="L976">
        <v>3</v>
      </c>
      <c r="M976">
        <v>3</v>
      </c>
      <c r="N976">
        <v>0</v>
      </c>
      <c r="O976">
        <v>0</v>
      </c>
      <c r="P976">
        <v>0</v>
      </c>
      <c r="Q976">
        <v>0</v>
      </c>
      <c r="R976">
        <v>0</v>
      </c>
      <c r="S976">
        <v>0</v>
      </c>
      <c r="T976" s="75">
        <v>38010</v>
      </c>
      <c r="U976" s="75">
        <v>38010</v>
      </c>
      <c r="V976" s="75">
        <v>228060</v>
      </c>
    </row>
    <row r="977" spans="7:22">
      <c r="G977" s="76">
        <v>196078</v>
      </c>
      <c r="H977" s="73" t="s">
        <v>1159</v>
      </c>
      <c r="I977" s="27" t="s">
        <v>1518</v>
      </c>
      <c r="J977" t="s">
        <v>2555</v>
      </c>
      <c r="K977" s="262">
        <v>15</v>
      </c>
      <c r="L977">
        <v>0</v>
      </c>
      <c r="M977">
        <v>15</v>
      </c>
      <c r="N977">
        <v>0</v>
      </c>
      <c r="O977">
        <v>0</v>
      </c>
      <c r="P977">
        <v>0</v>
      </c>
      <c r="Q977">
        <v>0</v>
      </c>
      <c r="R977">
        <v>0</v>
      </c>
      <c r="S977">
        <v>0</v>
      </c>
      <c r="T977" s="75">
        <v>0</v>
      </c>
      <c r="U977" s="75">
        <v>29822</v>
      </c>
      <c r="V977" s="75">
        <v>447330</v>
      </c>
    </row>
    <row r="978" spans="7:22">
      <c r="G978" s="76">
        <v>198953</v>
      </c>
      <c r="H978" s="73" t="s">
        <v>1159</v>
      </c>
      <c r="I978" s="27" t="s">
        <v>1518</v>
      </c>
      <c r="J978" t="s">
        <v>2556</v>
      </c>
      <c r="K978" s="262">
        <v>5</v>
      </c>
      <c r="L978">
        <v>0</v>
      </c>
      <c r="M978">
        <v>5</v>
      </c>
      <c r="N978">
        <v>0</v>
      </c>
      <c r="O978">
        <v>0</v>
      </c>
      <c r="P978">
        <v>0</v>
      </c>
      <c r="Q978">
        <v>0</v>
      </c>
      <c r="R978">
        <v>0</v>
      </c>
      <c r="S978">
        <v>0</v>
      </c>
      <c r="T978" s="75">
        <v>0</v>
      </c>
      <c r="U978" s="75">
        <v>39250</v>
      </c>
      <c r="V978" s="75">
        <v>196250</v>
      </c>
    </row>
    <row r="979" spans="7:22">
      <c r="G979" s="76">
        <v>189577</v>
      </c>
      <c r="H979" s="73" t="s">
        <v>1130</v>
      </c>
      <c r="I979" s="27" t="e">
        <v>#N/A</v>
      </c>
      <c r="J979" t="e">
        <v>#N/A</v>
      </c>
      <c r="K979" s="262">
        <v>0</v>
      </c>
      <c r="L979">
        <v>0</v>
      </c>
      <c r="M979">
        <v>0</v>
      </c>
      <c r="N979">
        <v>0</v>
      </c>
      <c r="O979">
        <v>0</v>
      </c>
      <c r="P979">
        <v>0</v>
      </c>
      <c r="Q979">
        <v>0</v>
      </c>
      <c r="R979">
        <v>0</v>
      </c>
      <c r="S979">
        <v>0</v>
      </c>
      <c r="T979" s="75">
        <v>0</v>
      </c>
      <c r="U979" s="75">
        <v>0</v>
      </c>
      <c r="V979" s="75">
        <v>0</v>
      </c>
    </row>
    <row r="981" spans="7:22">
      <c r="G981" s="76">
        <v>154298</v>
      </c>
      <c r="H981" s="73" t="s">
        <v>1154</v>
      </c>
      <c r="I981" s="27" t="s">
        <v>1587</v>
      </c>
      <c r="J981" t="s">
        <v>2557</v>
      </c>
      <c r="K981" s="262">
        <v>43</v>
      </c>
      <c r="L981">
        <v>1</v>
      </c>
      <c r="M981">
        <v>42</v>
      </c>
      <c r="N981">
        <v>0</v>
      </c>
      <c r="O981">
        <v>0</v>
      </c>
      <c r="P981">
        <v>0</v>
      </c>
      <c r="Q981">
        <v>0</v>
      </c>
      <c r="R981">
        <v>0</v>
      </c>
      <c r="S981">
        <v>0</v>
      </c>
      <c r="T981" s="75">
        <v>6130</v>
      </c>
      <c r="U981" s="75">
        <v>6130</v>
      </c>
      <c r="V981" s="75">
        <v>263590</v>
      </c>
    </row>
    <row r="982" spans="7:22">
      <c r="G982" s="76">
        <v>182482</v>
      </c>
      <c r="H982" s="73" t="s">
        <v>1159</v>
      </c>
      <c r="I982" s="27" t="s">
        <v>1587</v>
      </c>
      <c r="J982" t="s">
        <v>2558</v>
      </c>
      <c r="K982" s="262">
        <v>1</v>
      </c>
      <c r="L982">
        <v>0</v>
      </c>
      <c r="M982">
        <v>1</v>
      </c>
      <c r="N982">
        <v>0</v>
      </c>
      <c r="O982">
        <v>0</v>
      </c>
      <c r="P982">
        <v>0</v>
      </c>
      <c r="Q982">
        <v>0</v>
      </c>
      <c r="R982">
        <v>0</v>
      </c>
      <c r="S982">
        <v>0</v>
      </c>
      <c r="T982" s="75">
        <v>0</v>
      </c>
      <c r="U982" s="75">
        <v>7200</v>
      </c>
      <c r="V982" s="75">
        <v>7200</v>
      </c>
    </row>
    <row r="983" spans="7:22">
      <c r="G983" s="76">
        <v>157881</v>
      </c>
      <c r="H983" s="73" t="s">
        <v>1159</v>
      </c>
      <c r="I983" s="27" t="s">
        <v>1587</v>
      </c>
      <c r="J983" t="s">
        <v>2559</v>
      </c>
      <c r="K983" s="262">
        <v>1</v>
      </c>
      <c r="L983">
        <v>0</v>
      </c>
      <c r="M983">
        <v>1</v>
      </c>
      <c r="N983">
        <v>0</v>
      </c>
      <c r="O983">
        <v>0</v>
      </c>
      <c r="P983">
        <v>0</v>
      </c>
      <c r="Q983">
        <v>0</v>
      </c>
      <c r="R983">
        <v>0</v>
      </c>
      <c r="S983">
        <v>0</v>
      </c>
      <c r="T983" s="75">
        <v>0</v>
      </c>
      <c r="U983" s="75">
        <v>18750</v>
      </c>
      <c r="V983" s="75">
        <v>18750</v>
      </c>
    </row>
    <row r="984" spans="7:22">
      <c r="G984" s="76">
        <v>165840</v>
      </c>
      <c r="H984" s="73" t="s">
        <v>1159</v>
      </c>
      <c r="I984" s="27" t="s">
        <v>1587</v>
      </c>
      <c r="J984" t="s">
        <v>2560</v>
      </c>
      <c r="K984" s="262">
        <v>3</v>
      </c>
      <c r="L984">
        <v>0</v>
      </c>
      <c r="M984">
        <v>3</v>
      </c>
      <c r="N984">
        <v>0</v>
      </c>
      <c r="O984">
        <v>0</v>
      </c>
      <c r="P984">
        <v>0</v>
      </c>
      <c r="Q984">
        <v>0</v>
      </c>
      <c r="R984">
        <v>0</v>
      </c>
      <c r="S984">
        <v>0</v>
      </c>
      <c r="T984" s="75">
        <v>0</v>
      </c>
      <c r="U984" s="75">
        <v>31168</v>
      </c>
      <c r="V984" s="75">
        <v>93504</v>
      </c>
    </row>
    <row r="985" spans="7:22">
      <c r="G985" s="76">
        <v>168807</v>
      </c>
      <c r="H985" s="73" t="s">
        <v>1154</v>
      </c>
      <c r="I985" s="27" t="s">
        <v>1587</v>
      </c>
      <c r="J985" t="s">
        <v>2561</v>
      </c>
      <c r="K985" s="262">
        <v>21</v>
      </c>
      <c r="L985">
        <v>3</v>
      </c>
      <c r="M985">
        <v>18</v>
      </c>
      <c r="N985">
        <v>0</v>
      </c>
      <c r="O985">
        <v>0</v>
      </c>
      <c r="P985">
        <v>0</v>
      </c>
      <c r="Q985">
        <v>0</v>
      </c>
      <c r="R985">
        <v>0</v>
      </c>
      <c r="S985">
        <v>0</v>
      </c>
      <c r="T985" s="75">
        <v>22202</v>
      </c>
      <c r="U985" s="75">
        <v>22202</v>
      </c>
      <c r="V985" s="75">
        <v>466242</v>
      </c>
    </row>
    <row r="986" spans="7:22">
      <c r="G986" s="76">
        <v>150551</v>
      </c>
      <c r="H986" s="73" t="s">
        <v>1159</v>
      </c>
      <c r="I986" s="27" t="s">
        <v>1587</v>
      </c>
      <c r="J986" t="s">
        <v>2562</v>
      </c>
      <c r="K986" s="262">
        <v>6</v>
      </c>
      <c r="L986">
        <v>0</v>
      </c>
      <c r="M986">
        <v>6</v>
      </c>
      <c r="N986">
        <v>0</v>
      </c>
      <c r="O986">
        <v>0</v>
      </c>
      <c r="P986">
        <v>0</v>
      </c>
      <c r="Q986">
        <v>0</v>
      </c>
      <c r="R986">
        <v>0</v>
      </c>
      <c r="S986">
        <v>0</v>
      </c>
      <c r="T986" s="75">
        <v>0</v>
      </c>
      <c r="U986" s="75">
        <v>10871</v>
      </c>
      <c r="V986" s="75">
        <v>65226</v>
      </c>
    </row>
    <row r="987" spans="7:22">
      <c r="G987" s="76">
        <v>194937</v>
      </c>
      <c r="H987" s="73" t="s">
        <v>1159</v>
      </c>
      <c r="I987" s="27" t="s">
        <v>1587</v>
      </c>
      <c r="J987" t="s">
        <v>2563</v>
      </c>
      <c r="K987" s="262">
        <v>1</v>
      </c>
      <c r="L987">
        <v>0</v>
      </c>
      <c r="M987">
        <v>1</v>
      </c>
      <c r="N987">
        <v>0</v>
      </c>
      <c r="O987">
        <v>0</v>
      </c>
      <c r="P987">
        <v>0</v>
      </c>
      <c r="Q987">
        <v>0</v>
      </c>
      <c r="R987">
        <v>0</v>
      </c>
      <c r="S987">
        <v>0</v>
      </c>
      <c r="T987" s="75">
        <v>0</v>
      </c>
      <c r="U987" s="75">
        <v>39000</v>
      </c>
      <c r="V987" s="75">
        <v>39000</v>
      </c>
    </row>
    <row r="988" spans="7:22">
      <c r="G988" s="76">
        <v>173163</v>
      </c>
      <c r="H988" s="73" t="s">
        <v>1130</v>
      </c>
      <c r="I988" s="27" t="e">
        <v>#N/A</v>
      </c>
      <c r="J988" t="e">
        <v>#N/A</v>
      </c>
      <c r="K988" s="262">
        <v>0</v>
      </c>
      <c r="L988">
        <v>0</v>
      </c>
      <c r="M988">
        <v>0</v>
      </c>
      <c r="N988">
        <v>0</v>
      </c>
      <c r="O988">
        <v>0</v>
      </c>
      <c r="P988">
        <v>0</v>
      </c>
      <c r="Q988">
        <v>0</v>
      </c>
      <c r="R988">
        <v>0</v>
      </c>
      <c r="S988">
        <v>0</v>
      </c>
      <c r="T988" s="75">
        <v>0</v>
      </c>
      <c r="U988" s="75">
        <v>0</v>
      </c>
      <c r="V988" s="75">
        <v>0</v>
      </c>
    </row>
    <row r="989" spans="7:22">
      <c r="G989" s="76">
        <v>191698</v>
      </c>
      <c r="H989" s="73" t="s">
        <v>1159</v>
      </c>
      <c r="I989" s="27" t="s">
        <v>1587</v>
      </c>
      <c r="J989" t="s">
        <v>2564</v>
      </c>
      <c r="K989" s="262">
        <v>3</v>
      </c>
      <c r="L989">
        <v>0</v>
      </c>
      <c r="M989">
        <v>3</v>
      </c>
      <c r="N989">
        <v>0</v>
      </c>
      <c r="O989">
        <v>0</v>
      </c>
      <c r="P989">
        <v>0</v>
      </c>
      <c r="Q989">
        <v>0</v>
      </c>
      <c r="R989">
        <v>0</v>
      </c>
      <c r="S989">
        <v>0</v>
      </c>
      <c r="T989" s="75">
        <v>0</v>
      </c>
      <c r="U989" s="75">
        <v>66000</v>
      </c>
      <c r="V989" s="75">
        <v>198000</v>
      </c>
    </row>
    <row r="990" spans="7:22">
      <c r="G990" s="76">
        <v>170581</v>
      </c>
      <c r="H990" s="73" t="s">
        <v>1130</v>
      </c>
      <c r="I990" s="27" t="e">
        <v>#N/A</v>
      </c>
      <c r="J990" t="e">
        <v>#N/A</v>
      </c>
      <c r="K990" s="262">
        <v>0</v>
      </c>
      <c r="L990">
        <v>0</v>
      </c>
      <c r="M990">
        <v>0</v>
      </c>
      <c r="N990">
        <v>0</v>
      </c>
      <c r="O990">
        <v>0</v>
      </c>
      <c r="P990">
        <v>0</v>
      </c>
      <c r="Q990">
        <v>0</v>
      </c>
      <c r="R990">
        <v>0</v>
      </c>
      <c r="S990">
        <v>0</v>
      </c>
      <c r="T990" s="75">
        <v>0</v>
      </c>
      <c r="U990" s="75">
        <v>0</v>
      </c>
      <c r="V990" s="75">
        <v>0</v>
      </c>
    </row>
    <row r="991" spans="7:22">
      <c r="G991" s="76">
        <v>173921</v>
      </c>
      <c r="H991" s="73" t="s">
        <v>1130</v>
      </c>
      <c r="I991" s="27" t="e">
        <v>#N/A</v>
      </c>
      <c r="J991" t="e">
        <v>#N/A</v>
      </c>
      <c r="K991" s="262">
        <v>0</v>
      </c>
      <c r="L991">
        <v>0</v>
      </c>
      <c r="M991">
        <v>0</v>
      </c>
      <c r="N991">
        <v>0</v>
      </c>
      <c r="O991">
        <v>0</v>
      </c>
      <c r="P991">
        <v>0</v>
      </c>
      <c r="Q991">
        <v>0</v>
      </c>
      <c r="R991">
        <v>0</v>
      </c>
      <c r="S991">
        <v>0</v>
      </c>
      <c r="T991" s="75">
        <v>0</v>
      </c>
      <c r="U991" s="75">
        <v>0</v>
      </c>
      <c r="V991" s="75">
        <v>0</v>
      </c>
    </row>
    <row r="993" spans="4:22">
      <c r="G993" s="76">
        <v>137800</v>
      </c>
      <c r="H993" s="73" t="s">
        <v>1130</v>
      </c>
      <c r="I993" s="27" t="e">
        <v>#N/A</v>
      </c>
      <c r="J993" t="e">
        <v>#N/A</v>
      </c>
      <c r="K993" s="262">
        <v>0</v>
      </c>
      <c r="L993">
        <v>0</v>
      </c>
      <c r="M993">
        <v>0</v>
      </c>
      <c r="N993">
        <v>0</v>
      </c>
      <c r="O993">
        <v>0</v>
      </c>
      <c r="P993">
        <v>0</v>
      </c>
      <c r="Q993">
        <v>0</v>
      </c>
      <c r="R993">
        <v>0</v>
      </c>
      <c r="S993">
        <v>0</v>
      </c>
      <c r="T993" s="75">
        <v>0</v>
      </c>
      <c r="U993" s="75">
        <v>0</v>
      </c>
      <c r="V993" s="75">
        <v>0</v>
      </c>
    </row>
    <row r="994" spans="4:22">
      <c r="G994" s="76">
        <v>176108</v>
      </c>
      <c r="H994" s="73" t="s">
        <v>1130</v>
      </c>
      <c r="I994" s="27" t="e">
        <v>#N/A</v>
      </c>
      <c r="J994" t="e">
        <v>#N/A</v>
      </c>
      <c r="K994" s="262">
        <v>0</v>
      </c>
      <c r="L994">
        <v>0</v>
      </c>
      <c r="M994">
        <v>0</v>
      </c>
      <c r="N994">
        <v>0</v>
      </c>
      <c r="O994">
        <v>0</v>
      </c>
      <c r="P994">
        <v>0</v>
      </c>
      <c r="Q994">
        <v>0</v>
      </c>
      <c r="R994">
        <v>0</v>
      </c>
      <c r="S994">
        <v>0</v>
      </c>
      <c r="T994" s="75">
        <v>0</v>
      </c>
      <c r="U994" s="75">
        <v>0</v>
      </c>
      <c r="V994" s="75">
        <v>0</v>
      </c>
    </row>
    <row r="995" spans="4:22">
      <c r="G995" s="76">
        <v>179334</v>
      </c>
      <c r="H995" s="73" t="s">
        <v>1130</v>
      </c>
      <c r="I995" s="27" t="s">
        <v>1255</v>
      </c>
      <c r="J995" t="s">
        <v>2565</v>
      </c>
      <c r="K995" s="262">
        <v>109</v>
      </c>
      <c r="L995">
        <v>109</v>
      </c>
      <c r="M995">
        <v>0</v>
      </c>
      <c r="N995">
        <v>0</v>
      </c>
      <c r="O995">
        <v>0</v>
      </c>
      <c r="P995">
        <v>0</v>
      </c>
      <c r="Q995">
        <v>0</v>
      </c>
      <c r="R995">
        <v>0</v>
      </c>
      <c r="S995">
        <v>0</v>
      </c>
      <c r="T995" s="75">
        <v>568</v>
      </c>
      <c r="U995" s="75">
        <v>0</v>
      </c>
      <c r="V995" s="75">
        <v>61912</v>
      </c>
    </row>
    <row r="996" spans="4:22">
      <c r="G996" s="76">
        <v>207441</v>
      </c>
      <c r="H996" s="73" t="s">
        <v>1130</v>
      </c>
      <c r="I996" s="27" t="s">
        <v>2522</v>
      </c>
      <c r="J996" t="s">
        <v>2566</v>
      </c>
      <c r="K996" s="262">
        <v>275</v>
      </c>
      <c r="L996">
        <v>275</v>
      </c>
      <c r="M996">
        <v>0</v>
      </c>
      <c r="N996">
        <v>0</v>
      </c>
      <c r="O996">
        <v>0</v>
      </c>
      <c r="P996">
        <v>0</v>
      </c>
      <c r="Q996">
        <v>0</v>
      </c>
      <c r="R996">
        <v>0</v>
      </c>
      <c r="S996">
        <v>0</v>
      </c>
      <c r="T996" s="75">
        <v>112890</v>
      </c>
      <c r="U996" s="75">
        <v>0</v>
      </c>
      <c r="V996" s="75">
        <v>31044750</v>
      </c>
    </row>
    <row r="997" spans="4:22">
      <c r="D997" s="77" t="s">
        <v>2567</v>
      </c>
      <c r="G997" s="76">
        <v>178223</v>
      </c>
      <c r="H997" s="73" t="s">
        <v>1154</v>
      </c>
      <c r="I997" s="27" t="s">
        <v>1255</v>
      </c>
      <c r="J997" t="s">
        <v>2568</v>
      </c>
      <c r="K997" s="262">
        <v>1290</v>
      </c>
      <c r="L997">
        <v>1197</v>
      </c>
      <c r="M997">
        <v>93</v>
      </c>
      <c r="N997">
        <v>0</v>
      </c>
      <c r="O997">
        <v>0</v>
      </c>
      <c r="P997">
        <v>0</v>
      </c>
      <c r="Q997">
        <v>0</v>
      </c>
      <c r="R997">
        <v>0</v>
      </c>
      <c r="S997">
        <v>0</v>
      </c>
      <c r="T997" s="75">
        <v>39</v>
      </c>
      <c r="U997" s="75">
        <v>39</v>
      </c>
      <c r="V997" s="75">
        <v>50310</v>
      </c>
    </row>
    <row r="998" spans="4:22">
      <c r="D998" s="77" t="s">
        <v>2567</v>
      </c>
      <c r="G998" s="76">
        <v>179580</v>
      </c>
      <c r="H998" s="73" t="s">
        <v>1154</v>
      </c>
      <c r="I998" s="27" t="s">
        <v>1255</v>
      </c>
      <c r="J998" t="s">
        <v>2569</v>
      </c>
      <c r="K998" s="262">
        <v>1696</v>
      </c>
      <c r="L998">
        <v>296</v>
      </c>
      <c r="M998">
        <v>1400</v>
      </c>
      <c r="N998">
        <v>0</v>
      </c>
      <c r="O998">
        <v>0</v>
      </c>
      <c r="P998">
        <v>0</v>
      </c>
      <c r="Q998">
        <v>0</v>
      </c>
      <c r="R998">
        <v>0</v>
      </c>
      <c r="S998">
        <v>0</v>
      </c>
      <c r="T998" s="75">
        <v>79</v>
      </c>
      <c r="U998" s="75">
        <v>79</v>
      </c>
      <c r="V998" s="75">
        <v>133984</v>
      </c>
    </row>
    <row r="999" spans="4:22">
      <c r="G999" s="76">
        <v>150884</v>
      </c>
      <c r="H999" s="73" t="s">
        <v>1130</v>
      </c>
      <c r="I999" s="27" t="e">
        <v>#N/A</v>
      </c>
      <c r="J999" t="e">
        <v>#N/A</v>
      </c>
      <c r="K999" s="262">
        <v>0</v>
      </c>
      <c r="L999">
        <v>0</v>
      </c>
      <c r="M999">
        <v>0</v>
      </c>
      <c r="N999">
        <v>0</v>
      </c>
      <c r="O999">
        <v>0</v>
      </c>
      <c r="P999">
        <v>0</v>
      </c>
      <c r="Q999">
        <v>0</v>
      </c>
      <c r="R999">
        <v>0</v>
      </c>
      <c r="S999">
        <v>0</v>
      </c>
      <c r="T999" s="75">
        <v>0</v>
      </c>
      <c r="U999" s="75">
        <v>0</v>
      </c>
      <c r="V999" s="75">
        <v>0</v>
      </c>
    </row>
    <row r="1000" spans="4:22">
      <c r="G1000" s="76">
        <v>167381</v>
      </c>
      <c r="H1000" s="73" t="s">
        <v>1159</v>
      </c>
      <c r="I1000" s="27" t="s">
        <v>1255</v>
      </c>
      <c r="J1000" t="s">
        <v>2570</v>
      </c>
      <c r="K1000" s="262">
        <v>12</v>
      </c>
      <c r="L1000">
        <v>0</v>
      </c>
      <c r="M1000">
        <v>12</v>
      </c>
      <c r="N1000">
        <v>0</v>
      </c>
      <c r="O1000">
        <v>0</v>
      </c>
      <c r="P1000">
        <v>0</v>
      </c>
      <c r="Q1000">
        <v>0</v>
      </c>
      <c r="R1000">
        <v>0</v>
      </c>
      <c r="S1000">
        <v>0</v>
      </c>
      <c r="T1000" s="75">
        <v>0</v>
      </c>
      <c r="U1000" s="75">
        <v>850</v>
      </c>
      <c r="V1000" s="75">
        <v>10200</v>
      </c>
    </row>
    <row r="1001" spans="4:22">
      <c r="G1001" s="76">
        <v>167382</v>
      </c>
      <c r="H1001" s="73" t="s">
        <v>1159</v>
      </c>
      <c r="I1001" s="27" t="s">
        <v>1255</v>
      </c>
      <c r="J1001" t="s">
        <v>2571</v>
      </c>
      <c r="K1001" s="262">
        <v>2</v>
      </c>
      <c r="L1001">
        <v>0</v>
      </c>
      <c r="M1001">
        <v>2</v>
      </c>
      <c r="N1001">
        <v>0</v>
      </c>
      <c r="O1001">
        <v>0</v>
      </c>
      <c r="P1001">
        <v>0</v>
      </c>
      <c r="Q1001">
        <v>0</v>
      </c>
      <c r="R1001">
        <v>0</v>
      </c>
      <c r="S1001">
        <v>0</v>
      </c>
      <c r="T1001" s="75">
        <v>0</v>
      </c>
      <c r="U1001" s="75">
        <v>683</v>
      </c>
      <c r="V1001" s="75">
        <v>1366</v>
      </c>
    </row>
    <row r="1002" spans="4:22">
      <c r="G1002" s="76">
        <v>167661</v>
      </c>
      <c r="H1002" s="73" t="s">
        <v>1159</v>
      </c>
      <c r="I1002" s="27" t="s">
        <v>1255</v>
      </c>
      <c r="J1002" t="s">
        <v>2572</v>
      </c>
      <c r="K1002" s="262">
        <v>1</v>
      </c>
      <c r="L1002">
        <v>0</v>
      </c>
      <c r="M1002">
        <v>1</v>
      </c>
      <c r="N1002">
        <v>0</v>
      </c>
      <c r="O1002">
        <v>0</v>
      </c>
      <c r="P1002">
        <v>0</v>
      </c>
      <c r="Q1002">
        <v>0</v>
      </c>
      <c r="R1002">
        <v>0</v>
      </c>
      <c r="S1002">
        <v>0</v>
      </c>
      <c r="T1002" s="75">
        <v>0</v>
      </c>
      <c r="U1002" s="75">
        <v>340</v>
      </c>
      <c r="V1002" s="75">
        <v>340</v>
      </c>
    </row>
    <row r="1003" spans="4:22">
      <c r="G1003" s="76">
        <v>178203</v>
      </c>
      <c r="H1003" s="73" t="s">
        <v>1130</v>
      </c>
      <c r="I1003" s="27" t="e">
        <v>#N/A</v>
      </c>
      <c r="J1003" t="e">
        <v>#N/A</v>
      </c>
      <c r="K1003" s="262">
        <v>0</v>
      </c>
      <c r="L1003">
        <v>0</v>
      </c>
      <c r="M1003">
        <v>0</v>
      </c>
      <c r="N1003">
        <v>0</v>
      </c>
      <c r="O1003">
        <v>0</v>
      </c>
      <c r="P1003">
        <v>0</v>
      </c>
      <c r="Q1003">
        <v>0</v>
      </c>
      <c r="R1003">
        <v>0</v>
      </c>
      <c r="S1003">
        <v>0</v>
      </c>
      <c r="T1003" s="75">
        <v>0</v>
      </c>
      <c r="U1003" s="75">
        <v>0</v>
      </c>
      <c r="V1003" s="75">
        <v>0</v>
      </c>
    </row>
    <row r="1004" spans="4:22">
      <c r="G1004" s="76">
        <v>178204</v>
      </c>
      <c r="H1004" s="73" t="s">
        <v>1130</v>
      </c>
      <c r="I1004" s="27" t="e">
        <v>#N/A</v>
      </c>
      <c r="J1004" t="e">
        <v>#N/A</v>
      </c>
      <c r="K1004" s="262">
        <v>0</v>
      </c>
      <c r="L1004">
        <v>0</v>
      </c>
      <c r="M1004">
        <v>0</v>
      </c>
      <c r="N1004">
        <v>0</v>
      </c>
      <c r="O1004">
        <v>0</v>
      </c>
      <c r="P1004">
        <v>0</v>
      </c>
      <c r="Q1004">
        <v>0</v>
      </c>
      <c r="R1004">
        <v>0</v>
      </c>
      <c r="S1004">
        <v>0</v>
      </c>
      <c r="T1004" s="75">
        <v>0</v>
      </c>
      <c r="U1004" s="75">
        <v>0</v>
      </c>
      <c r="V1004" s="75">
        <v>0</v>
      </c>
    </row>
    <row r="1005" spans="4:22">
      <c r="G1005" s="76">
        <v>198734</v>
      </c>
      <c r="H1005" s="73" t="s">
        <v>1130</v>
      </c>
      <c r="I1005" s="27" t="e">
        <v>#N/A</v>
      </c>
      <c r="J1005" t="e">
        <v>#N/A</v>
      </c>
      <c r="K1005" s="262">
        <v>0</v>
      </c>
      <c r="L1005">
        <v>0</v>
      </c>
      <c r="M1005">
        <v>0</v>
      </c>
      <c r="N1005">
        <v>0</v>
      </c>
      <c r="O1005">
        <v>0</v>
      </c>
      <c r="P1005">
        <v>0</v>
      </c>
      <c r="Q1005">
        <v>0</v>
      </c>
      <c r="R1005">
        <v>0</v>
      </c>
      <c r="S1005">
        <v>0</v>
      </c>
      <c r="T1005" s="75">
        <v>0</v>
      </c>
      <c r="U1005" s="75">
        <v>0</v>
      </c>
      <c r="V1005" s="75">
        <v>0</v>
      </c>
    </row>
    <row r="1006" spans="4:22">
      <c r="G1006" s="76">
        <v>198955</v>
      </c>
      <c r="H1006" s="73" t="s">
        <v>1130</v>
      </c>
      <c r="I1006" s="27" t="e">
        <v>#N/A</v>
      </c>
      <c r="J1006" t="e">
        <v>#N/A</v>
      </c>
      <c r="K1006" s="262">
        <v>0</v>
      </c>
      <c r="L1006">
        <v>0</v>
      </c>
      <c r="M1006">
        <v>0</v>
      </c>
      <c r="N1006">
        <v>0</v>
      </c>
      <c r="O1006">
        <v>0</v>
      </c>
      <c r="P1006">
        <v>0</v>
      </c>
      <c r="Q1006">
        <v>0</v>
      </c>
      <c r="R1006">
        <v>0</v>
      </c>
      <c r="S1006">
        <v>0</v>
      </c>
      <c r="T1006" s="75">
        <v>0</v>
      </c>
      <c r="U1006" s="75">
        <v>0</v>
      </c>
      <c r="V1006" s="75">
        <v>0</v>
      </c>
    </row>
    <row r="1007" spans="4:22">
      <c r="G1007" s="76">
        <v>181754</v>
      </c>
      <c r="H1007" s="73" t="s">
        <v>1159</v>
      </c>
      <c r="I1007" s="27" t="s">
        <v>1255</v>
      </c>
      <c r="J1007" t="s">
        <v>2573</v>
      </c>
      <c r="K1007" s="262">
        <v>9</v>
      </c>
      <c r="L1007">
        <v>0</v>
      </c>
      <c r="M1007">
        <v>9</v>
      </c>
      <c r="N1007">
        <v>0</v>
      </c>
      <c r="O1007">
        <v>0</v>
      </c>
      <c r="P1007">
        <v>0</v>
      </c>
      <c r="Q1007">
        <v>0</v>
      </c>
      <c r="R1007">
        <v>0</v>
      </c>
      <c r="S1007">
        <v>0</v>
      </c>
      <c r="T1007" s="75">
        <v>0</v>
      </c>
      <c r="U1007" s="75">
        <v>13680</v>
      </c>
      <c r="V1007" s="75">
        <v>123120</v>
      </c>
    </row>
    <row r="1008" spans="4:22">
      <c r="G1008" s="76">
        <v>181757</v>
      </c>
      <c r="H1008" s="73" t="s">
        <v>1159</v>
      </c>
      <c r="I1008" s="27" t="s">
        <v>1255</v>
      </c>
      <c r="J1008" t="s">
        <v>2574</v>
      </c>
      <c r="K1008" s="262">
        <v>5</v>
      </c>
      <c r="L1008">
        <v>0</v>
      </c>
      <c r="M1008">
        <v>5</v>
      </c>
      <c r="N1008">
        <v>0</v>
      </c>
      <c r="O1008">
        <v>0</v>
      </c>
      <c r="P1008">
        <v>0</v>
      </c>
      <c r="Q1008">
        <v>0</v>
      </c>
      <c r="R1008">
        <v>0</v>
      </c>
      <c r="S1008">
        <v>0</v>
      </c>
      <c r="T1008" s="75">
        <v>0</v>
      </c>
      <c r="U1008" s="75">
        <v>320</v>
      </c>
      <c r="V1008" s="75">
        <v>1600</v>
      </c>
    </row>
    <row r="1009" spans="4:22">
      <c r="G1009" s="76">
        <v>188019</v>
      </c>
      <c r="H1009" s="73" t="s">
        <v>1159</v>
      </c>
      <c r="I1009" s="27" t="s">
        <v>1255</v>
      </c>
      <c r="J1009" t="s">
        <v>2575</v>
      </c>
      <c r="K1009" s="262">
        <v>3</v>
      </c>
      <c r="L1009">
        <v>0</v>
      </c>
      <c r="M1009">
        <v>3</v>
      </c>
      <c r="N1009">
        <v>0</v>
      </c>
      <c r="O1009">
        <v>0</v>
      </c>
      <c r="P1009">
        <v>0</v>
      </c>
      <c r="Q1009">
        <v>0</v>
      </c>
      <c r="R1009">
        <v>0</v>
      </c>
      <c r="S1009">
        <v>0</v>
      </c>
      <c r="T1009" s="75">
        <v>0</v>
      </c>
      <c r="U1009" s="75">
        <v>5576</v>
      </c>
      <c r="V1009" s="75">
        <v>16728</v>
      </c>
    </row>
    <row r="1010" spans="4:22">
      <c r="G1010" s="76">
        <v>189443</v>
      </c>
      <c r="H1010" s="73" t="s">
        <v>1154</v>
      </c>
      <c r="I1010" s="27" t="s">
        <v>1255</v>
      </c>
      <c r="J1010" t="s">
        <v>2576</v>
      </c>
      <c r="K1010" s="262">
        <v>53</v>
      </c>
      <c r="L1010">
        <v>3</v>
      </c>
      <c r="M1010">
        <v>50</v>
      </c>
      <c r="N1010">
        <v>0</v>
      </c>
      <c r="O1010">
        <v>0</v>
      </c>
      <c r="P1010">
        <v>0</v>
      </c>
      <c r="Q1010">
        <v>0</v>
      </c>
      <c r="R1010">
        <v>0</v>
      </c>
      <c r="S1010">
        <v>0</v>
      </c>
      <c r="T1010" s="75">
        <v>380</v>
      </c>
      <c r="U1010" s="75">
        <v>380</v>
      </c>
      <c r="V1010" s="75">
        <v>20140</v>
      </c>
    </row>
    <row r="1011" spans="4:22">
      <c r="G1011" s="76">
        <v>189750</v>
      </c>
      <c r="H1011" s="73" t="s">
        <v>1159</v>
      </c>
      <c r="I1011" s="27" t="s">
        <v>1255</v>
      </c>
      <c r="J1011" t="s">
        <v>2577</v>
      </c>
      <c r="K1011" s="262">
        <v>2</v>
      </c>
      <c r="L1011">
        <v>0</v>
      </c>
      <c r="M1011">
        <v>2</v>
      </c>
      <c r="N1011">
        <v>0</v>
      </c>
      <c r="O1011">
        <v>0</v>
      </c>
      <c r="P1011">
        <v>0</v>
      </c>
      <c r="Q1011">
        <v>0</v>
      </c>
      <c r="R1011">
        <v>0</v>
      </c>
      <c r="S1011">
        <v>0</v>
      </c>
      <c r="T1011" s="75">
        <v>0</v>
      </c>
      <c r="U1011" s="75">
        <v>640</v>
      </c>
      <c r="V1011" s="75">
        <v>1280</v>
      </c>
    </row>
    <row r="1012" spans="4:22">
      <c r="G1012" s="76">
        <v>189754</v>
      </c>
      <c r="H1012" s="73" t="s">
        <v>1159</v>
      </c>
      <c r="I1012" s="27" t="s">
        <v>1255</v>
      </c>
      <c r="J1012" t="s">
        <v>2578</v>
      </c>
      <c r="K1012" s="262">
        <v>3</v>
      </c>
      <c r="L1012">
        <v>0</v>
      </c>
      <c r="M1012">
        <v>3</v>
      </c>
      <c r="N1012">
        <v>0</v>
      </c>
      <c r="O1012">
        <v>0</v>
      </c>
      <c r="P1012">
        <v>0</v>
      </c>
      <c r="Q1012">
        <v>0</v>
      </c>
      <c r="R1012">
        <v>0</v>
      </c>
      <c r="S1012">
        <v>0</v>
      </c>
      <c r="T1012" s="75">
        <v>0</v>
      </c>
      <c r="U1012" s="75">
        <v>1369</v>
      </c>
      <c r="V1012" s="75">
        <v>4107</v>
      </c>
    </row>
    <row r="1013" spans="4:22">
      <c r="G1013" s="76">
        <v>189758</v>
      </c>
      <c r="H1013" s="73" t="s">
        <v>1159</v>
      </c>
      <c r="I1013" s="27" t="s">
        <v>1255</v>
      </c>
      <c r="J1013" t="s">
        <v>2579</v>
      </c>
      <c r="K1013" s="262">
        <v>16</v>
      </c>
      <c r="L1013">
        <v>0</v>
      </c>
      <c r="M1013">
        <v>16</v>
      </c>
      <c r="N1013">
        <v>0</v>
      </c>
      <c r="O1013">
        <v>0</v>
      </c>
      <c r="P1013">
        <v>0</v>
      </c>
      <c r="Q1013">
        <v>0</v>
      </c>
      <c r="R1013">
        <v>0</v>
      </c>
      <c r="S1013">
        <v>0</v>
      </c>
      <c r="T1013" s="75">
        <v>0</v>
      </c>
      <c r="U1013" s="75">
        <v>310</v>
      </c>
      <c r="V1013" s="75">
        <v>4960</v>
      </c>
    </row>
    <row r="1014" spans="4:22">
      <c r="G1014" s="76">
        <v>191561</v>
      </c>
      <c r="H1014" s="73" t="s">
        <v>1154</v>
      </c>
      <c r="I1014" s="27" t="s">
        <v>1255</v>
      </c>
      <c r="J1014" t="s">
        <v>2580</v>
      </c>
      <c r="K1014" s="262">
        <v>8</v>
      </c>
      <c r="L1014">
        <v>3</v>
      </c>
      <c r="M1014">
        <v>5</v>
      </c>
      <c r="N1014">
        <v>0</v>
      </c>
      <c r="O1014">
        <v>0</v>
      </c>
      <c r="P1014">
        <v>0</v>
      </c>
      <c r="Q1014">
        <v>0</v>
      </c>
      <c r="R1014">
        <v>0</v>
      </c>
      <c r="S1014">
        <v>0</v>
      </c>
      <c r="T1014" s="75">
        <v>319</v>
      </c>
      <c r="U1014" s="75">
        <v>319</v>
      </c>
      <c r="V1014" s="75">
        <v>2552</v>
      </c>
    </row>
    <row r="1015" spans="4:22">
      <c r="G1015" s="76">
        <v>175898</v>
      </c>
      <c r="H1015" s="73" t="s">
        <v>1159</v>
      </c>
      <c r="I1015" s="27" t="s">
        <v>1255</v>
      </c>
      <c r="J1015" t="s">
        <v>2581</v>
      </c>
      <c r="K1015" s="262">
        <v>5</v>
      </c>
      <c r="L1015">
        <v>0</v>
      </c>
      <c r="M1015">
        <v>5</v>
      </c>
      <c r="N1015">
        <v>0</v>
      </c>
      <c r="O1015">
        <v>0</v>
      </c>
      <c r="P1015">
        <v>0</v>
      </c>
      <c r="Q1015">
        <v>0</v>
      </c>
      <c r="R1015">
        <v>0</v>
      </c>
      <c r="S1015">
        <v>0</v>
      </c>
      <c r="T1015" s="75">
        <v>0</v>
      </c>
      <c r="U1015" s="75">
        <v>410</v>
      </c>
      <c r="V1015" s="75">
        <v>2050</v>
      </c>
    </row>
    <row r="1016" spans="4:22">
      <c r="G1016" s="76">
        <v>200137</v>
      </c>
      <c r="H1016" s="73" t="s">
        <v>1159</v>
      </c>
      <c r="I1016" s="27" t="s">
        <v>1255</v>
      </c>
      <c r="J1016" t="s">
        <v>2582</v>
      </c>
      <c r="K1016" s="262">
        <v>40</v>
      </c>
      <c r="L1016">
        <v>0</v>
      </c>
      <c r="M1016">
        <v>40</v>
      </c>
      <c r="N1016">
        <v>0</v>
      </c>
      <c r="O1016">
        <v>0</v>
      </c>
      <c r="P1016">
        <v>0</v>
      </c>
      <c r="Q1016">
        <v>0</v>
      </c>
      <c r="R1016">
        <v>0</v>
      </c>
      <c r="S1016">
        <v>0</v>
      </c>
      <c r="T1016" s="75">
        <v>0</v>
      </c>
      <c r="U1016" s="75">
        <v>590</v>
      </c>
      <c r="V1016" s="75">
        <v>23600</v>
      </c>
    </row>
    <row r="1017" spans="4:22">
      <c r="D1017" s="77" t="s">
        <v>2583</v>
      </c>
      <c r="G1017" s="76">
        <v>195642</v>
      </c>
      <c r="H1017" s="73" t="s">
        <v>1130</v>
      </c>
      <c r="I1017" s="27" t="s">
        <v>1255</v>
      </c>
      <c r="J1017" t="s">
        <v>2584</v>
      </c>
      <c r="K1017" s="262">
        <v>5897</v>
      </c>
      <c r="L1017">
        <v>5897</v>
      </c>
      <c r="M1017">
        <v>0</v>
      </c>
      <c r="N1017">
        <v>0</v>
      </c>
      <c r="O1017">
        <v>0</v>
      </c>
      <c r="P1017">
        <v>0</v>
      </c>
      <c r="Q1017">
        <v>0</v>
      </c>
      <c r="R1017">
        <v>0</v>
      </c>
      <c r="S1017">
        <v>0</v>
      </c>
      <c r="T1017" s="75">
        <v>91</v>
      </c>
      <c r="U1017" s="75">
        <v>0</v>
      </c>
      <c r="V1017" s="75">
        <v>536627</v>
      </c>
    </row>
    <row r="1018" spans="4:22">
      <c r="G1018" s="76">
        <v>176481</v>
      </c>
      <c r="H1018" s="73" t="s">
        <v>1159</v>
      </c>
      <c r="I1018" s="27" t="s">
        <v>1255</v>
      </c>
      <c r="J1018" t="s">
        <v>2585</v>
      </c>
      <c r="K1018" s="262">
        <v>5</v>
      </c>
      <c r="L1018">
        <v>0</v>
      </c>
      <c r="M1018">
        <v>5</v>
      </c>
      <c r="N1018">
        <v>0</v>
      </c>
      <c r="O1018">
        <v>0</v>
      </c>
      <c r="P1018">
        <v>0</v>
      </c>
      <c r="Q1018">
        <v>0</v>
      </c>
      <c r="R1018">
        <v>0</v>
      </c>
      <c r="S1018">
        <v>0</v>
      </c>
      <c r="T1018" s="75">
        <v>0</v>
      </c>
      <c r="U1018" s="75">
        <v>1390</v>
      </c>
      <c r="V1018" s="75">
        <v>6950</v>
      </c>
    </row>
    <row r="1019" spans="4:22">
      <c r="G1019" s="76">
        <v>181756</v>
      </c>
      <c r="H1019" s="73" t="s">
        <v>1159</v>
      </c>
      <c r="I1019" s="27" t="s">
        <v>2190</v>
      </c>
      <c r="J1019" t="s">
        <v>2586</v>
      </c>
      <c r="K1019" s="262">
        <v>1</v>
      </c>
      <c r="L1019">
        <v>0</v>
      </c>
      <c r="M1019">
        <v>1</v>
      </c>
      <c r="N1019">
        <v>0</v>
      </c>
      <c r="O1019">
        <v>0</v>
      </c>
      <c r="P1019">
        <v>0</v>
      </c>
      <c r="Q1019">
        <v>0</v>
      </c>
      <c r="R1019">
        <v>0</v>
      </c>
      <c r="S1019">
        <v>0</v>
      </c>
      <c r="T1019" s="75">
        <v>0</v>
      </c>
      <c r="U1019" s="75">
        <v>3180</v>
      </c>
      <c r="V1019" s="75">
        <v>3180</v>
      </c>
    </row>
    <row r="1020" spans="4:22">
      <c r="G1020" s="76">
        <v>197127</v>
      </c>
      <c r="H1020" s="73" t="s">
        <v>1130</v>
      </c>
      <c r="I1020" s="27" t="s">
        <v>1581</v>
      </c>
      <c r="J1020" t="s">
        <v>2587</v>
      </c>
      <c r="K1020" s="262">
        <v>3</v>
      </c>
      <c r="L1020">
        <v>3</v>
      </c>
      <c r="M1020">
        <v>0</v>
      </c>
      <c r="N1020">
        <v>0</v>
      </c>
      <c r="O1020">
        <v>0</v>
      </c>
      <c r="P1020">
        <v>0</v>
      </c>
      <c r="Q1020">
        <v>0</v>
      </c>
      <c r="R1020">
        <v>0</v>
      </c>
      <c r="S1020">
        <v>0</v>
      </c>
      <c r="T1020" s="75">
        <v>5142</v>
      </c>
      <c r="U1020" s="75">
        <v>0</v>
      </c>
      <c r="V1020" s="75">
        <v>15426</v>
      </c>
    </row>
    <row r="1021" spans="4:22">
      <c r="G1021" s="76">
        <v>197128</v>
      </c>
      <c r="H1021" s="73" t="s">
        <v>1159</v>
      </c>
      <c r="I1021" s="27" t="s">
        <v>1581</v>
      </c>
      <c r="J1021" t="s">
        <v>2588</v>
      </c>
      <c r="K1021" s="262">
        <v>28</v>
      </c>
      <c r="L1021">
        <v>0</v>
      </c>
      <c r="M1021">
        <v>28</v>
      </c>
      <c r="N1021">
        <v>0</v>
      </c>
      <c r="O1021">
        <v>0</v>
      </c>
      <c r="P1021">
        <v>0</v>
      </c>
      <c r="Q1021">
        <v>0</v>
      </c>
      <c r="R1021">
        <v>0</v>
      </c>
      <c r="S1021">
        <v>0</v>
      </c>
      <c r="T1021" s="75">
        <v>0</v>
      </c>
      <c r="U1021" s="75">
        <v>4430</v>
      </c>
      <c r="V1021" s="75">
        <v>124040</v>
      </c>
    </row>
    <row r="1022" spans="4:22">
      <c r="G1022" s="76">
        <v>195854</v>
      </c>
      <c r="H1022" s="73" t="s">
        <v>1130</v>
      </c>
      <c r="I1022" s="27" t="s">
        <v>1581</v>
      </c>
      <c r="J1022" t="s">
        <v>2589</v>
      </c>
      <c r="K1022" s="262">
        <v>202</v>
      </c>
      <c r="L1022">
        <v>202</v>
      </c>
      <c r="M1022">
        <v>0</v>
      </c>
      <c r="N1022">
        <v>0</v>
      </c>
      <c r="O1022">
        <v>0</v>
      </c>
      <c r="P1022">
        <v>0</v>
      </c>
      <c r="Q1022">
        <v>0</v>
      </c>
      <c r="R1022">
        <v>0</v>
      </c>
      <c r="S1022">
        <v>0</v>
      </c>
      <c r="T1022" s="75">
        <v>557</v>
      </c>
      <c r="U1022" s="75">
        <v>0</v>
      </c>
      <c r="V1022" s="75">
        <v>112514</v>
      </c>
    </row>
    <row r="1023" spans="4:22">
      <c r="G1023" s="76">
        <v>195855</v>
      </c>
      <c r="H1023" s="73" t="s">
        <v>1130</v>
      </c>
      <c r="I1023" s="27" t="s">
        <v>1581</v>
      </c>
      <c r="J1023" t="s">
        <v>2590</v>
      </c>
      <c r="K1023" s="262">
        <v>146</v>
      </c>
      <c r="L1023">
        <v>146</v>
      </c>
      <c r="M1023">
        <v>0</v>
      </c>
      <c r="N1023">
        <v>0</v>
      </c>
      <c r="O1023">
        <v>0</v>
      </c>
      <c r="P1023">
        <v>0</v>
      </c>
      <c r="Q1023">
        <v>0</v>
      </c>
      <c r="R1023">
        <v>0</v>
      </c>
      <c r="S1023">
        <v>0</v>
      </c>
      <c r="T1023" s="75">
        <v>373</v>
      </c>
      <c r="U1023" s="75">
        <v>0</v>
      </c>
      <c r="V1023" s="75">
        <v>54458</v>
      </c>
    </row>
    <row r="1024" spans="4:22">
      <c r="G1024" s="76">
        <v>195856</v>
      </c>
      <c r="H1024" s="73" t="s">
        <v>1130</v>
      </c>
      <c r="I1024" s="27" t="s">
        <v>1581</v>
      </c>
      <c r="J1024" t="s">
        <v>2591</v>
      </c>
      <c r="K1024" s="262">
        <v>364</v>
      </c>
      <c r="L1024">
        <v>364</v>
      </c>
      <c r="M1024">
        <v>0</v>
      </c>
      <c r="N1024">
        <v>0</v>
      </c>
      <c r="O1024">
        <v>0</v>
      </c>
      <c r="P1024">
        <v>0</v>
      </c>
      <c r="Q1024">
        <v>0</v>
      </c>
      <c r="R1024">
        <v>0</v>
      </c>
      <c r="S1024">
        <v>0</v>
      </c>
      <c r="T1024" s="75">
        <v>407</v>
      </c>
      <c r="U1024" s="75">
        <v>0</v>
      </c>
      <c r="V1024" s="75">
        <v>148148</v>
      </c>
    </row>
    <row r="1025" spans="7:22">
      <c r="G1025" s="76">
        <v>203142</v>
      </c>
      <c r="H1025" s="73" t="s">
        <v>1159</v>
      </c>
      <c r="I1025" s="27" t="s">
        <v>1581</v>
      </c>
      <c r="J1025" t="s">
        <v>2592</v>
      </c>
      <c r="K1025" s="262">
        <v>8</v>
      </c>
      <c r="L1025">
        <v>0</v>
      </c>
      <c r="M1025">
        <v>8</v>
      </c>
      <c r="N1025">
        <v>0</v>
      </c>
      <c r="O1025">
        <v>0</v>
      </c>
      <c r="P1025">
        <v>0</v>
      </c>
      <c r="Q1025">
        <v>0</v>
      </c>
      <c r="R1025">
        <v>0</v>
      </c>
      <c r="S1025">
        <v>0</v>
      </c>
      <c r="T1025" s="75">
        <v>0</v>
      </c>
      <c r="U1025" s="75">
        <v>14033</v>
      </c>
      <c r="V1025" s="75">
        <v>112264</v>
      </c>
    </row>
    <row r="1027" spans="7:22">
      <c r="G1027" s="76">
        <v>169615</v>
      </c>
      <c r="H1027" s="73" t="s">
        <v>1159</v>
      </c>
      <c r="I1027" s="27" t="s">
        <v>2593</v>
      </c>
      <c r="J1027" t="s">
        <v>2594</v>
      </c>
      <c r="K1027" s="262">
        <v>18</v>
      </c>
      <c r="L1027">
        <v>0</v>
      </c>
      <c r="M1027">
        <v>18</v>
      </c>
      <c r="N1027">
        <v>0</v>
      </c>
      <c r="O1027">
        <v>0</v>
      </c>
      <c r="P1027">
        <v>0</v>
      </c>
      <c r="Q1027">
        <v>0</v>
      </c>
      <c r="R1027">
        <v>0</v>
      </c>
      <c r="S1027">
        <v>0</v>
      </c>
      <c r="T1027" s="75">
        <v>0</v>
      </c>
      <c r="U1027" s="75">
        <v>877</v>
      </c>
      <c r="V1027" s="75">
        <v>15786</v>
      </c>
    </row>
    <row r="1028" spans="7:22">
      <c r="G1028" s="76">
        <v>147249</v>
      </c>
      <c r="H1028" s="73" t="s">
        <v>1154</v>
      </c>
      <c r="I1028" s="27" t="s">
        <v>2593</v>
      </c>
      <c r="J1028" t="s">
        <v>2595</v>
      </c>
      <c r="K1028" s="262">
        <v>8434</v>
      </c>
      <c r="L1028">
        <v>8100</v>
      </c>
      <c r="M1028">
        <v>334</v>
      </c>
      <c r="N1028">
        <v>0</v>
      </c>
      <c r="O1028">
        <v>0</v>
      </c>
      <c r="P1028">
        <v>0</v>
      </c>
      <c r="Q1028">
        <v>0</v>
      </c>
      <c r="R1028">
        <v>0</v>
      </c>
      <c r="S1028">
        <v>0</v>
      </c>
      <c r="T1028" s="75">
        <v>235</v>
      </c>
      <c r="U1028" s="75">
        <v>235</v>
      </c>
      <c r="V1028" s="75">
        <v>1981990</v>
      </c>
    </row>
    <row r="1029" spans="7:22">
      <c r="G1029" s="76">
        <v>125988</v>
      </c>
      <c r="H1029" s="73" t="s">
        <v>1159</v>
      </c>
      <c r="I1029" s="27" t="s">
        <v>1922</v>
      </c>
      <c r="J1029" t="s">
        <v>2596</v>
      </c>
      <c r="K1029" s="262">
        <v>9</v>
      </c>
      <c r="L1029">
        <v>0</v>
      </c>
      <c r="M1029">
        <v>9</v>
      </c>
      <c r="N1029">
        <v>0</v>
      </c>
      <c r="O1029">
        <v>0</v>
      </c>
      <c r="P1029">
        <v>0</v>
      </c>
      <c r="Q1029">
        <v>0</v>
      </c>
      <c r="R1029">
        <v>0</v>
      </c>
      <c r="S1029">
        <v>0</v>
      </c>
      <c r="T1029" s="75">
        <v>0</v>
      </c>
      <c r="U1029" s="75">
        <v>9761</v>
      </c>
      <c r="V1029" s="75">
        <v>87849</v>
      </c>
    </row>
    <row r="1030" spans="7:22">
      <c r="G1030" s="76">
        <v>171894</v>
      </c>
      <c r="H1030" s="73" t="s">
        <v>1159</v>
      </c>
      <c r="I1030" s="27" t="s">
        <v>1922</v>
      </c>
      <c r="J1030" t="s">
        <v>2597</v>
      </c>
      <c r="K1030" s="262">
        <v>10</v>
      </c>
      <c r="L1030">
        <v>0</v>
      </c>
      <c r="M1030">
        <v>10</v>
      </c>
      <c r="N1030">
        <v>0</v>
      </c>
      <c r="O1030">
        <v>0</v>
      </c>
      <c r="P1030">
        <v>0</v>
      </c>
      <c r="Q1030">
        <v>0</v>
      </c>
      <c r="R1030">
        <v>0</v>
      </c>
      <c r="S1030">
        <v>0</v>
      </c>
      <c r="T1030" s="75">
        <v>0</v>
      </c>
      <c r="U1030" s="75">
        <v>18297</v>
      </c>
      <c r="V1030" s="75">
        <v>182970</v>
      </c>
    </row>
    <row r="1031" spans="7:22">
      <c r="G1031" s="76">
        <v>173684</v>
      </c>
      <c r="H1031" s="73" t="s">
        <v>1130</v>
      </c>
      <c r="I1031" s="27" t="e">
        <v>#N/A</v>
      </c>
      <c r="J1031" t="e">
        <v>#N/A</v>
      </c>
      <c r="K1031" s="262">
        <v>0</v>
      </c>
      <c r="L1031">
        <v>0</v>
      </c>
      <c r="M1031">
        <v>0</v>
      </c>
      <c r="N1031">
        <v>0</v>
      </c>
      <c r="O1031">
        <v>0</v>
      </c>
      <c r="P1031">
        <v>0</v>
      </c>
      <c r="Q1031">
        <v>0</v>
      </c>
      <c r="R1031">
        <v>0</v>
      </c>
      <c r="S1031">
        <v>0</v>
      </c>
      <c r="T1031" s="75">
        <v>0</v>
      </c>
      <c r="U1031" s="75">
        <v>0</v>
      </c>
      <c r="V1031" s="75">
        <v>0</v>
      </c>
    </row>
    <row r="1032" spans="7:22">
      <c r="G1032" s="76">
        <v>179332</v>
      </c>
      <c r="H1032" s="73" t="s">
        <v>1154</v>
      </c>
      <c r="I1032" s="27" t="s">
        <v>1825</v>
      </c>
      <c r="J1032" t="s">
        <v>2598</v>
      </c>
      <c r="K1032" s="262">
        <v>432</v>
      </c>
      <c r="L1032">
        <v>429</v>
      </c>
      <c r="M1032">
        <v>3</v>
      </c>
      <c r="N1032">
        <v>0</v>
      </c>
      <c r="O1032">
        <v>0</v>
      </c>
      <c r="P1032">
        <v>0</v>
      </c>
      <c r="Q1032">
        <v>0</v>
      </c>
      <c r="R1032">
        <v>0</v>
      </c>
      <c r="S1032">
        <v>0</v>
      </c>
      <c r="T1032" s="75">
        <v>4559</v>
      </c>
      <c r="U1032" s="75">
        <v>4559</v>
      </c>
      <c r="V1032" s="75">
        <v>1969488</v>
      </c>
    </row>
    <row r="1033" spans="7:22">
      <c r="G1033" s="76">
        <v>210790</v>
      </c>
      <c r="H1033" s="73" t="s">
        <v>1159</v>
      </c>
      <c r="I1033" s="27" t="s">
        <v>1825</v>
      </c>
      <c r="J1033" t="s">
        <v>2599</v>
      </c>
      <c r="K1033" s="262">
        <v>13</v>
      </c>
      <c r="L1033">
        <v>0</v>
      </c>
      <c r="M1033">
        <v>13</v>
      </c>
      <c r="N1033">
        <v>0</v>
      </c>
      <c r="O1033">
        <v>0</v>
      </c>
      <c r="P1033">
        <v>0</v>
      </c>
      <c r="Q1033">
        <v>0</v>
      </c>
      <c r="R1033">
        <v>0</v>
      </c>
      <c r="S1033">
        <v>0</v>
      </c>
      <c r="T1033" s="75">
        <v>0</v>
      </c>
      <c r="U1033" s="75">
        <v>7110</v>
      </c>
      <c r="V1033" s="75">
        <v>92430</v>
      </c>
    </row>
    <row r="1034" spans="7:22">
      <c r="G1034" s="76">
        <v>165028</v>
      </c>
      <c r="H1034" s="73" t="s">
        <v>1130</v>
      </c>
      <c r="I1034" s="27" t="e">
        <v>#N/A</v>
      </c>
      <c r="J1034" t="e">
        <v>#N/A</v>
      </c>
      <c r="K1034" s="262">
        <v>0</v>
      </c>
      <c r="L1034">
        <v>0</v>
      </c>
      <c r="M1034">
        <v>0</v>
      </c>
      <c r="N1034">
        <v>0</v>
      </c>
      <c r="O1034">
        <v>0</v>
      </c>
      <c r="P1034">
        <v>0</v>
      </c>
      <c r="Q1034">
        <v>0</v>
      </c>
      <c r="R1034">
        <v>0</v>
      </c>
      <c r="S1034">
        <v>0</v>
      </c>
      <c r="T1034" s="75">
        <v>0</v>
      </c>
      <c r="U1034" s="75">
        <v>0</v>
      </c>
      <c r="V1034" s="75">
        <v>0</v>
      </c>
    </row>
    <row r="1035" spans="7:22">
      <c r="G1035" s="76">
        <v>173045</v>
      </c>
      <c r="H1035" s="73" t="s">
        <v>1130</v>
      </c>
      <c r="I1035" s="27" t="e">
        <v>#N/A</v>
      </c>
      <c r="J1035" t="e">
        <v>#N/A</v>
      </c>
      <c r="K1035" s="262">
        <v>0</v>
      </c>
      <c r="L1035">
        <v>0</v>
      </c>
      <c r="M1035">
        <v>0</v>
      </c>
      <c r="N1035">
        <v>0</v>
      </c>
      <c r="O1035">
        <v>0</v>
      </c>
      <c r="P1035">
        <v>0</v>
      </c>
      <c r="Q1035">
        <v>0</v>
      </c>
      <c r="R1035">
        <v>0</v>
      </c>
      <c r="S1035">
        <v>0</v>
      </c>
      <c r="T1035" s="75">
        <v>0</v>
      </c>
      <c r="U1035" s="75">
        <v>0</v>
      </c>
      <c r="V1035" s="75">
        <v>0</v>
      </c>
    </row>
    <row r="1036" spans="7:22">
      <c r="G1036" s="76">
        <v>173770</v>
      </c>
      <c r="H1036" s="73" t="s">
        <v>1130</v>
      </c>
      <c r="I1036" s="27" t="e">
        <v>#N/A</v>
      </c>
      <c r="J1036" t="e">
        <v>#N/A</v>
      </c>
      <c r="K1036" s="262">
        <v>0</v>
      </c>
      <c r="L1036">
        <v>0</v>
      </c>
      <c r="M1036">
        <v>0</v>
      </c>
      <c r="N1036">
        <v>0</v>
      </c>
      <c r="O1036">
        <v>0</v>
      </c>
      <c r="P1036">
        <v>0</v>
      </c>
      <c r="Q1036">
        <v>0</v>
      </c>
      <c r="R1036">
        <v>0</v>
      </c>
      <c r="S1036">
        <v>0</v>
      </c>
      <c r="T1036" s="75">
        <v>0</v>
      </c>
      <c r="U1036" s="75">
        <v>0</v>
      </c>
      <c r="V1036" s="75">
        <v>0</v>
      </c>
    </row>
    <row r="1037" spans="7:22">
      <c r="G1037" s="76">
        <v>173773</v>
      </c>
      <c r="H1037" s="73" t="s">
        <v>1130</v>
      </c>
      <c r="I1037" s="27" t="e">
        <v>#N/A</v>
      </c>
      <c r="J1037" t="e">
        <v>#N/A</v>
      </c>
      <c r="K1037" s="262">
        <v>0</v>
      </c>
      <c r="L1037">
        <v>0</v>
      </c>
      <c r="M1037">
        <v>0</v>
      </c>
      <c r="N1037">
        <v>0</v>
      </c>
      <c r="O1037">
        <v>0</v>
      </c>
      <c r="P1037">
        <v>0</v>
      </c>
      <c r="Q1037">
        <v>0</v>
      </c>
      <c r="R1037">
        <v>0</v>
      </c>
      <c r="S1037">
        <v>0</v>
      </c>
      <c r="T1037" s="75">
        <v>0</v>
      </c>
      <c r="U1037" s="75">
        <v>0</v>
      </c>
      <c r="V1037" s="75">
        <v>0</v>
      </c>
    </row>
    <row r="1038" spans="7:22">
      <c r="G1038" s="76">
        <v>175305</v>
      </c>
      <c r="H1038" s="73" t="s">
        <v>1159</v>
      </c>
      <c r="I1038" s="27" t="s">
        <v>1825</v>
      </c>
      <c r="J1038" t="s">
        <v>2600</v>
      </c>
      <c r="K1038" s="262">
        <v>2</v>
      </c>
      <c r="L1038">
        <v>0</v>
      </c>
      <c r="M1038">
        <v>2</v>
      </c>
      <c r="N1038">
        <v>0</v>
      </c>
      <c r="O1038">
        <v>0</v>
      </c>
      <c r="P1038">
        <v>0</v>
      </c>
      <c r="Q1038">
        <v>0</v>
      </c>
      <c r="R1038">
        <v>0</v>
      </c>
      <c r="S1038">
        <v>0</v>
      </c>
      <c r="T1038" s="75">
        <v>0</v>
      </c>
      <c r="U1038" s="75">
        <v>2909</v>
      </c>
      <c r="V1038" s="75">
        <v>5818</v>
      </c>
    </row>
    <row r="1039" spans="7:22">
      <c r="G1039" s="76">
        <v>175306</v>
      </c>
      <c r="H1039" s="73" t="s">
        <v>1154</v>
      </c>
      <c r="I1039" s="27" t="s">
        <v>1825</v>
      </c>
      <c r="J1039" t="s">
        <v>2601</v>
      </c>
      <c r="K1039" s="262">
        <v>12</v>
      </c>
      <c r="L1039">
        <v>9</v>
      </c>
      <c r="M1039">
        <v>3</v>
      </c>
      <c r="N1039">
        <v>0</v>
      </c>
      <c r="O1039">
        <v>0</v>
      </c>
      <c r="P1039">
        <v>0</v>
      </c>
      <c r="Q1039">
        <v>0</v>
      </c>
      <c r="R1039">
        <v>0</v>
      </c>
      <c r="S1039">
        <v>0</v>
      </c>
      <c r="T1039" s="75">
        <v>2890</v>
      </c>
      <c r="U1039" s="75">
        <v>2890</v>
      </c>
      <c r="V1039" s="75">
        <v>34680</v>
      </c>
    </row>
    <row r="1040" spans="7:22">
      <c r="G1040" s="76">
        <v>181275</v>
      </c>
      <c r="H1040" s="73" t="s">
        <v>1159</v>
      </c>
      <c r="I1040" s="27" t="s">
        <v>1825</v>
      </c>
      <c r="J1040" t="s">
        <v>2602</v>
      </c>
      <c r="K1040" s="262">
        <v>18</v>
      </c>
      <c r="L1040">
        <v>0</v>
      </c>
      <c r="M1040">
        <v>18</v>
      </c>
      <c r="N1040">
        <v>0</v>
      </c>
      <c r="O1040">
        <v>0</v>
      </c>
      <c r="P1040">
        <v>0</v>
      </c>
      <c r="Q1040">
        <v>0</v>
      </c>
      <c r="R1040">
        <v>0</v>
      </c>
      <c r="S1040">
        <v>0</v>
      </c>
      <c r="T1040" s="75">
        <v>0</v>
      </c>
      <c r="U1040" s="75">
        <v>1730</v>
      </c>
      <c r="V1040" s="75">
        <v>31140</v>
      </c>
    </row>
    <row r="1041" spans="7:22">
      <c r="G1041" s="76">
        <v>126263</v>
      </c>
      <c r="H1041" s="73" t="s">
        <v>1130</v>
      </c>
      <c r="I1041" s="27" t="e">
        <v>#N/A</v>
      </c>
      <c r="J1041" t="e">
        <v>#N/A</v>
      </c>
      <c r="K1041" s="262">
        <v>0</v>
      </c>
      <c r="L1041">
        <v>0</v>
      </c>
      <c r="M1041">
        <v>0</v>
      </c>
      <c r="N1041">
        <v>0</v>
      </c>
      <c r="O1041">
        <v>0</v>
      </c>
      <c r="P1041">
        <v>0</v>
      </c>
      <c r="Q1041">
        <v>0</v>
      </c>
      <c r="R1041">
        <v>0</v>
      </c>
      <c r="S1041">
        <v>0</v>
      </c>
      <c r="T1041" s="75">
        <v>0</v>
      </c>
      <c r="U1041" s="75">
        <v>0</v>
      </c>
      <c r="V1041" s="75">
        <v>0</v>
      </c>
    </row>
    <row r="1042" spans="7:22">
      <c r="G1042" s="76">
        <v>196651</v>
      </c>
      <c r="H1042" s="73" t="s">
        <v>1159</v>
      </c>
      <c r="I1042" s="27" t="s">
        <v>1825</v>
      </c>
      <c r="J1042" t="s">
        <v>2603</v>
      </c>
      <c r="K1042" s="262">
        <v>6</v>
      </c>
      <c r="L1042">
        <v>0</v>
      </c>
      <c r="M1042">
        <v>6</v>
      </c>
      <c r="N1042">
        <v>0</v>
      </c>
      <c r="O1042">
        <v>0</v>
      </c>
      <c r="P1042">
        <v>0</v>
      </c>
      <c r="Q1042">
        <v>0</v>
      </c>
      <c r="R1042">
        <v>0</v>
      </c>
      <c r="S1042">
        <v>0</v>
      </c>
      <c r="T1042" s="75">
        <v>0</v>
      </c>
      <c r="U1042" s="75">
        <v>2238</v>
      </c>
      <c r="V1042" s="75">
        <v>13428</v>
      </c>
    </row>
    <row r="1043" spans="7:22">
      <c r="G1043" s="76">
        <v>173728</v>
      </c>
      <c r="H1043" s="73" t="s">
        <v>1159</v>
      </c>
      <c r="I1043" s="27" t="s">
        <v>1825</v>
      </c>
      <c r="J1043" t="s">
        <v>2604</v>
      </c>
      <c r="K1043" s="262">
        <v>2</v>
      </c>
      <c r="L1043">
        <v>0</v>
      </c>
      <c r="M1043">
        <v>2</v>
      </c>
      <c r="N1043">
        <v>0</v>
      </c>
      <c r="O1043">
        <v>0</v>
      </c>
      <c r="P1043">
        <v>0</v>
      </c>
      <c r="Q1043">
        <v>0</v>
      </c>
      <c r="R1043">
        <v>0</v>
      </c>
      <c r="S1043">
        <v>0</v>
      </c>
      <c r="T1043" s="75">
        <v>0</v>
      </c>
      <c r="U1043" s="75">
        <v>920</v>
      </c>
      <c r="V1043" s="75">
        <v>1840</v>
      </c>
    </row>
    <row r="1044" spans="7:22">
      <c r="G1044" s="76">
        <v>175874</v>
      </c>
      <c r="H1044" s="73" t="s">
        <v>1159</v>
      </c>
      <c r="I1044" s="27" t="s">
        <v>1255</v>
      </c>
      <c r="J1044" t="s">
        <v>2605</v>
      </c>
      <c r="K1044" s="262">
        <v>5</v>
      </c>
      <c r="L1044">
        <v>0</v>
      </c>
      <c r="M1044">
        <v>5</v>
      </c>
      <c r="N1044">
        <v>0</v>
      </c>
      <c r="O1044">
        <v>0</v>
      </c>
      <c r="P1044">
        <v>0</v>
      </c>
      <c r="Q1044">
        <v>0</v>
      </c>
      <c r="R1044">
        <v>0</v>
      </c>
      <c r="S1044">
        <v>0</v>
      </c>
      <c r="T1044" s="75">
        <v>0</v>
      </c>
      <c r="U1044" s="75">
        <v>320</v>
      </c>
      <c r="V1044" s="75">
        <v>1600</v>
      </c>
    </row>
    <row r="1045" spans="7:22">
      <c r="G1045" s="76">
        <v>178858</v>
      </c>
      <c r="H1045" s="73" t="s">
        <v>1159</v>
      </c>
      <c r="I1045" s="27" t="s">
        <v>1825</v>
      </c>
      <c r="J1045" t="s">
        <v>2606</v>
      </c>
      <c r="K1045" s="262">
        <v>4</v>
      </c>
      <c r="L1045">
        <v>0</v>
      </c>
      <c r="M1045">
        <v>4</v>
      </c>
      <c r="N1045">
        <v>0</v>
      </c>
      <c r="O1045">
        <v>0</v>
      </c>
      <c r="P1045">
        <v>0</v>
      </c>
      <c r="Q1045">
        <v>0</v>
      </c>
      <c r="R1045">
        <v>0</v>
      </c>
      <c r="S1045">
        <v>0</v>
      </c>
      <c r="T1045" s="75">
        <v>0</v>
      </c>
      <c r="U1045" s="75">
        <v>11183</v>
      </c>
      <c r="V1045" s="75">
        <v>44732</v>
      </c>
    </row>
    <row r="1046" spans="7:22">
      <c r="G1046" s="76">
        <v>189133</v>
      </c>
      <c r="H1046" s="73" t="s">
        <v>1159</v>
      </c>
      <c r="I1046" s="27" t="s">
        <v>1825</v>
      </c>
      <c r="J1046" t="s">
        <v>2607</v>
      </c>
      <c r="K1046" s="262">
        <v>14</v>
      </c>
      <c r="L1046">
        <v>0</v>
      </c>
      <c r="M1046">
        <v>14</v>
      </c>
      <c r="N1046">
        <v>0</v>
      </c>
      <c r="O1046">
        <v>0</v>
      </c>
      <c r="P1046">
        <v>0</v>
      </c>
      <c r="Q1046">
        <v>0</v>
      </c>
      <c r="R1046">
        <v>0</v>
      </c>
      <c r="S1046">
        <v>0</v>
      </c>
      <c r="T1046" s="75">
        <v>0</v>
      </c>
      <c r="U1046" s="75">
        <v>15665</v>
      </c>
      <c r="V1046" s="75">
        <v>219310</v>
      </c>
    </row>
    <row r="1047" spans="7:22">
      <c r="G1047" s="76">
        <v>194936</v>
      </c>
      <c r="H1047" s="73" t="s">
        <v>1159</v>
      </c>
      <c r="I1047" s="27" t="s">
        <v>1825</v>
      </c>
      <c r="J1047" t="s">
        <v>2608</v>
      </c>
      <c r="K1047" s="262">
        <v>1</v>
      </c>
      <c r="L1047">
        <v>0</v>
      </c>
      <c r="M1047">
        <v>1</v>
      </c>
      <c r="N1047">
        <v>0</v>
      </c>
      <c r="O1047">
        <v>0</v>
      </c>
      <c r="P1047">
        <v>0</v>
      </c>
      <c r="Q1047">
        <v>0</v>
      </c>
      <c r="R1047">
        <v>0</v>
      </c>
      <c r="S1047">
        <v>0</v>
      </c>
      <c r="T1047" s="75">
        <v>0</v>
      </c>
      <c r="U1047" s="75">
        <v>7250</v>
      </c>
      <c r="V1047" s="75">
        <v>7250</v>
      </c>
    </row>
    <row r="1048" spans="7:22">
      <c r="G1048" s="76">
        <v>191559</v>
      </c>
      <c r="H1048" s="73" t="s">
        <v>1154</v>
      </c>
      <c r="I1048" s="27" t="s">
        <v>1825</v>
      </c>
      <c r="J1048" t="s">
        <v>2609</v>
      </c>
      <c r="K1048" s="262">
        <v>5</v>
      </c>
      <c r="L1048">
        <v>3</v>
      </c>
      <c r="M1048">
        <v>2</v>
      </c>
      <c r="N1048">
        <v>0</v>
      </c>
      <c r="O1048">
        <v>0</v>
      </c>
      <c r="P1048">
        <v>0</v>
      </c>
      <c r="Q1048">
        <v>0</v>
      </c>
      <c r="R1048">
        <v>0</v>
      </c>
      <c r="S1048">
        <v>0</v>
      </c>
      <c r="T1048" s="75">
        <v>22334</v>
      </c>
      <c r="U1048" s="75">
        <v>22334</v>
      </c>
      <c r="V1048" s="75">
        <v>111670</v>
      </c>
    </row>
    <row r="1049" spans="7:22">
      <c r="G1049" s="76">
        <v>187652</v>
      </c>
      <c r="H1049" s="73" t="s">
        <v>1159</v>
      </c>
      <c r="I1049" s="27" t="s">
        <v>1825</v>
      </c>
      <c r="J1049" t="s">
        <v>2610</v>
      </c>
      <c r="K1049" s="262">
        <v>1</v>
      </c>
      <c r="L1049">
        <v>0</v>
      </c>
      <c r="M1049">
        <v>1</v>
      </c>
      <c r="N1049">
        <v>0</v>
      </c>
      <c r="O1049">
        <v>0</v>
      </c>
      <c r="P1049">
        <v>0</v>
      </c>
      <c r="Q1049">
        <v>0</v>
      </c>
      <c r="R1049">
        <v>0</v>
      </c>
      <c r="S1049">
        <v>0</v>
      </c>
      <c r="T1049" s="75">
        <v>0</v>
      </c>
      <c r="U1049" s="75">
        <v>14686</v>
      </c>
      <c r="V1049" s="75">
        <v>14686</v>
      </c>
    </row>
    <row r="1050" spans="7:22">
      <c r="G1050" s="76">
        <v>200135</v>
      </c>
      <c r="H1050" s="73" t="s">
        <v>1159</v>
      </c>
      <c r="I1050" s="27" t="s">
        <v>1825</v>
      </c>
      <c r="J1050" t="s">
        <v>2611</v>
      </c>
      <c r="K1050" s="262">
        <v>9</v>
      </c>
      <c r="L1050">
        <v>0</v>
      </c>
      <c r="M1050">
        <v>9</v>
      </c>
      <c r="N1050">
        <v>0</v>
      </c>
      <c r="O1050">
        <v>0</v>
      </c>
      <c r="P1050">
        <v>0</v>
      </c>
      <c r="Q1050">
        <v>0</v>
      </c>
      <c r="R1050">
        <v>0</v>
      </c>
      <c r="S1050">
        <v>0</v>
      </c>
      <c r="T1050" s="75">
        <v>0</v>
      </c>
      <c r="U1050" s="75">
        <v>17100</v>
      </c>
      <c r="V1050" s="75">
        <v>153900</v>
      </c>
    </row>
    <row r="1051" spans="7:22">
      <c r="G1051" s="76">
        <v>200575</v>
      </c>
      <c r="H1051" s="73" t="s">
        <v>1130</v>
      </c>
      <c r="I1051" s="27" t="e">
        <v>#N/A</v>
      </c>
      <c r="J1051" t="e">
        <v>#N/A</v>
      </c>
      <c r="K1051" s="262">
        <v>0</v>
      </c>
      <c r="L1051">
        <v>0</v>
      </c>
      <c r="M1051">
        <v>0</v>
      </c>
      <c r="N1051">
        <v>0</v>
      </c>
      <c r="O1051">
        <v>0</v>
      </c>
      <c r="P1051">
        <v>0</v>
      </c>
      <c r="Q1051">
        <v>0</v>
      </c>
      <c r="R1051">
        <v>0</v>
      </c>
      <c r="S1051">
        <v>0</v>
      </c>
      <c r="T1051" s="75">
        <v>0</v>
      </c>
      <c r="U1051" s="75">
        <v>0</v>
      </c>
      <c r="V1051" s="75">
        <v>0</v>
      </c>
    </row>
    <row r="1053" spans="7:22">
      <c r="G1053" s="76">
        <v>147036</v>
      </c>
      <c r="H1053" s="73" t="s">
        <v>1159</v>
      </c>
      <c r="I1053" s="27" t="s">
        <v>2242</v>
      </c>
      <c r="J1053" t="s">
        <v>2612</v>
      </c>
      <c r="K1053" s="262">
        <v>5</v>
      </c>
      <c r="L1053">
        <v>0</v>
      </c>
      <c r="M1053">
        <v>5</v>
      </c>
      <c r="N1053">
        <v>0</v>
      </c>
      <c r="O1053">
        <v>0</v>
      </c>
      <c r="P1053">
        <v>0</v>
      </c>
      <c r="Q1053">
        <v>0</v>
      </c>
      <c r="R1053">
        <v>0</v>
      </c>
      <c r="S1053">
        <v>0</v>
      </c>
      <c r="T1053" s="75">
        <v>0</v>
      </c>
      <c r="U1053" s="75">
        <v>4903</v>
      </c>
      <c r="V1053" s="75">
        <v>24515</v>
      </c>
    </row>
    <row r="1054" spans="7:22">
      <c r="G1054" s="76">
        <v>158140</v>
      </c>
      <c r="H1054" s="73" t="s">
        <v>1130</v>
      </c>
      <c r="I1054" s="27" t="e">
        <v>#N/A</v>
      </c>
      <c r="J1054" t="e">
        <v>#N/A</v>
      </c>
      <c r="K1054" s="262">
        <v>0</v>
      </c>
      <c r="L1054">
        <v>0</v>
      </c>
      <c r="M1054">
        <v>0</v>
      </c>
      <c r="N1054">
        <v>0</v>
      </c>
      <c r="O1054">
        <v>0</v>
      </c>
      <c r="P1054">
        <v>0</v>
      </c>
      <c r="Q1054">
        <v>0</v>
      </c>
      <c r="R1054">
        <v>0</v>
      </c>
      <c r="S1054">
        <v>0</v>
      </c>
      <c r="T1054" s="75">
        <v>0</v>
      </c>
      <c r="U1054" s="75">
        <v>0</v>
      </c>
      <c r="V1054" s="75">
        <v>0</v>
      </c>
    </row>
    <row r="1055" spans="7:22">
      <c r="G1055" s="76">
        <v>174384</v>
      </c>
      <c r="H1055" s="73" t="s">
        <v>1130</v>
      </c>
      <c r="I1055" s="27" t="e">
        <v>#N/A</v>
      </c>
      <c r="J1055" t="e">
        <v>#N/A</v>
      </c>
      <c r="K1055" s="262">
        <v>0</v>
      </c>
      <c r="L1055">
        <v>0</v>
      </c>
      <c r="M1055">
        <v>0</v>
      </c>
      <c r="N1055">
        <v>0</v>
      </c>
      <c r="O1055">
        <v>0</v>
      </c>
      <c r="P1055">
        <v>0</v>
      </c>
      <c r="Q1055">
        <v>0</v>
      </c>
      <c r="R1055">
        <v>0</v>
      </c>
      <c r="S1055">
        <v>0</v>
      </c>
      <c r="T1055" s="75">
        <v>0</v>
      </c>
      <c r="U1055" s="75">
        <v>0</v>
      </c>
      <c r="V1055" s="75">
        <v>0</v>
      </c>
    </row>
    <row r="1056" spans="7:22">
      <c r="G1056" s="76">
        <v>164720</v>
      </c>
      <c r="H1056" s="73" t="s">
        <v>1159</v>
      </c>
      <c r="I1056" s="27" t="s">
        <v>2242</v>
      </c>
      <c r="J1056" t="s">
        <v>2613</v>
      </c>
      <c r="K1056" s="262">
        <v>139</v>
      </c>
      <c r="L1056">
        <v>0</v>
      </c>
      <c r="M1056">
        <v>139</v>
      </c>
      <c r="N1056">
        <v>0</v>
      </c>
      <c r="O1056">
        <v>0</v>
      </c>
      <c r="P1056">
        <v>0</v>
      </c>
      <c r="Q1056">
        <v>0</v>
      </c>
      <c r="R1056">
        <v>0</v>
      </c>
      <c r="S1056">
        <v>0</v>
      </c>
      <c r="T1056" s="75">
        <v>0</v>
      </c>
      <c r="U1056" s="75">
        <v>5434</v>
      </c>
      <c r="V1056" s="75">
        <v>755326</v>
      </c>
    </row>
    <row r="1057" spans="7:22">
      <c r="G1057" s="76">
        <v>167056</v>
      </c>
      <c r="H1057" s="73" t="s">
        <v>1159</v>
      </c>
      <c r="I1057" s="27" t="s">
        <v>2242</v>
      </c>
      <c r="J1057" t="s">
        <v>2614</v>
      </c>
      <c r="K1057" s="262">
        <v>14</v>
      </c>
      <c r="L1057">
        <v>0</v>
      </c>
      <c r="M1057">
        <v>14</v>
      </c>
      <c r="N1057">
        <v>0</v>
      </c>
      <c r="O1057">
        <v>0</v>
      </c>
      <c r="P1057">
        <v>0</v>
      </c>
      <c r="Q1057">
        <v>0</v>
      </c>
      <c r="R1057">
        <v>0</v>
      </c>
      <c r="S1057">
        <v>0</v>
      </c>
      <c r="T1057" s="75">
        <v>0</v>
      </c>
      <c r="U1057" s="75">
        <v>11559</v>
      </c>
      <c r="V1057" s="75">
        <v>161826</v>
      </c>
    </row>
    <row r="1058" spans="7:22">
      <c r="G1058" s="76">
        <v>201155</v>
      </c>
      <c r="H1058" s="73" t="s">
        <v>1130</v>
      </c>
      <c r="I1058" s="27" t="e">
        <v>#N/A</v>
      </c>
      <c r="J1058" t="e">
        <v>#N/A</v>
      </c>
      <c r="K1058" s="262">
        <v>0</v>
      </c>
      <c r="L1058">
        <v>0</v>
      </c>
      <c r="M1058">
        <v>0</v>
      </c>
      <c r="N1058">
        <v>0</v>
      </c>
      <c r="O1058">
        <v>0</v>
      </c>
      <c r="P1058">
        <v>0</v>
      </c>
      <c r="Q1058">
        <v>0</v>
      </c>
      <c r="R1058">
        <v>0</v>
      </c>
      <c r="S1058">
        <v>0</v>
      </c>
      <c r="T1058" s="75">
        <v>0</v>
      </c>
      <c r="U1058" s="75">
        <v>0</v>
      </c>
      <c r="V1058" s="75">
        <v>0</v>
      </c>
    </row>
    <row r="1059" spans="7:22">
      <c r="G1059" s="76">
        <v>178345</v>
      </c>
      <c r="H1059" s="73" t="s">
        <v>1159</v>
      </c>
      <c r="I1059" s="27" t="s">
        <v>2242</v>
      </c>
      <c r="J1059" t="s">
        <v>2615</v>
      </c>
      <c r="K1059" s="262">
        <v>3</v>
      </c>
      <c r="L1059">
        <v>0</v>
      </c>
      <c r="M1059">
        <v>3</v>
      </c>
      <c r="N1059">
        <v>0</v>
      </c>
      <c r="O1059">
        <v>0</v>
      </c>
      <c r="P1059">
        <v>0</v>
      </c>
      <c r="Q1059">
        <v>0</v>
      </c>
      <c r="R1059">
        <v>0</v>
      </c>
      <c r="S1059">
        <v>0</v>
      </c>
      <c r="T1059" s="75">
        <v>0</v>
      </c>
      <c r="U1059" s="75">
        <v>42437</v>
      </c>
      <c r="V1059" s="75">
        <v>127311</v>
      </c>
    </row>
    <row r="1060" spans="7:22">
      <c r="G1060" s="76">
        <v>167889</v>
      </c>
      <c r="H1060" s="73" t="s">
        <v>1130</v>
      </c>
      <c r="I1060" s="27" t="s">
        <v>2616</v>
      </c>
      <c r="J1060" t="s">
        <v>2617</v>
      </c>
      <c r="K1060" s="262">
        <v>295</v>
      </c>
      <c r="L1060">
        <v>295</v>
      </c>
      <c r="M1060">
        <v>0</v>
      </c>
      <c r="N1060">
        <v>0</v>
      </c>
      <c r="O1060">
        <v>0</v>
      </c>
      <c r="P1060">
        <v>0</v>
      </c>
      <c r="Q1060">
        <v>0</v>
      </c>
      <c r="R1060">
        <v>0</v>
      </c>
      <c r="S1060">
        <v>0</v>
      </c>
      <c r="T1060" s="75">
        <v>780</v>
      </c>
      <c r="U1060" s="75">
        <v>0</v>
      </c>
      <c r="V1060" s="75">
        <v>230100</v>
      </c>
    </row>
    <row r="1061" spans="7:22">
      <c r="G1061" s="76">
        <v>167890</v>
      </c>
      <c r="H1061" s="73" t="s">
        <v>1130</v>
      </c>
      <c r="I1061" s="27" t="s">
        <v>2616</v>
      </c>
      <c r="J1061" t="s">
        <v>2618</v>
      </c>
      <c r="K1061" s="262">
        <v>295</v>
      </c>
      <c r="L1061">
        <v>295</v>
      </c>
      <c r="M1061">
        <v>0</v>
      </c>
      <c r="N1061">
        <v>0</v>
      </c>
      <c r="O1061">
        <v>0</v>
      </c>
      <c r="P1061">
        <v>0</v>
      </c>
      <c r="Q1061">
        <v>0</v>
      </c>
      <c r="R1061">
        <v>0</v>
      </c>
      <c r="S1061">
        <v>0</v>
      </c>
      <c r="T1061" s="75">
        <v>1274</v>
      </c>
      <c r="U1061" s="75">
        <v>0</v>
      </c>
      <c r="V1061" s="75">
        <v>375830</v>
      </c>
    </row>
    <row r="1062" spans="7:22">
      <c r="G1062" s="76">
        <v>197499</v>
      </c>
      <c r="H1062" s="73" t="s">
        <v>1130</v>
      </c>
      <c r="I1062" s="27" t="e">
        <v>#N/A</v>
      </c>
      <c r="J1062" t="e">
        <v>#N/A</v>
      </c>
      <c r="K1062" s="262">
        <v>0</v>
      </c>
      <c r="L1062">
        <v>0</v>
      </c>
      <c r="M1062">
        <v>0</v>
      </c>
      <c r="N1062">
        <v>0</v>
      </c>
      <c r="O1062">
        <v>0</v>
      </c>
      <c r="P1062">
        <v>0</v>
      </c>
      <c r="Q1062">
        <v>0</v>
      </c>
      <c r="R1062">
        <v>0</v>
      </c>
      <c r="S1062">
        <v>0</v>
      </c>
      <c r="T1062" s="75">
        <v>0</v>
      </c>
      <c r="U1062" s="75">
        <v>0</v>
      </c>
      <c r="V1062" s="75">
        <v>0</v>
      </c>
    </row>
    <row r="1063" spans="7:22">
      <c r="G1063" s="76">
        <v>205557</v>
      </c>
      <c r="H1063" s="73" t="s">
        <v>1130</v>
      </c>
      <c r="I1063" s="27" t="e">
        <v>#N/A</v>
      </c>
      <c r="J1063" t="e">
        <v>#N/A</v>
      </c>
      <c r="K1063" s="262">
        <v>0</v>
      </c>
      <c r="L1063">
        <v>0</v>
      </c>
      <c r="M1063">
        <v>0</v>
      </c>
      <c r="N1063">
        <v>0</v>
      </c>
      <c r="O1063">
        <v>0</v>
      </c>
      <c r="P1063">
        <v>0</v>
      </c>
      <c r="Q1063">
        <v>0</v>
      </c>
      <c r="R1063">
        <v>0</v>
      </c>
      <c r="S1063">
        <v>0</v>
      </c>
      <c r="T1063" s="75">
        <v>0</v>
      </c>
      <c r="U1063" s="75">
        <v>0</v>
      </c>
      <c r="V1063" s="75">
        <v>0</v>
      </c>
    </row>
    <row r="1064" spans="7:22">
      <c r="G1064" s="76">
        <v>206141</v>
      </c>
      <c r="H1064" s="73" t="s">
        <v>1130</v>
      </c>
      <c r="I1064" s="27" t="e">
        <v>#N/A</v>
      </c>
      <c r="J1064" t="e">
        <v>#N/A</v>
      </c>
      <c r="K1064" s="262">
        <v>0</v>
      </c>
      <c r="L1064">
        <v>0</v>
      </c>
      <c r="M1064">
        <v>0</v>
      </c>
      <c r="N1064">
        <v>0</v>
      </c>
      <c r="O1064">
        <v>0</v>
      </c>
      <c r="P1064">
        <v>0</v>
      </c>
      <c r="Q1064">
        <v>0</v>
      </c>
      <c r="R1064">
        <v>0</v>
      </c>
      <c r="S1064">
        <v>0</v>
      </c>
      <c r="T1064" s="75">
        <v>0</v>
      </c>
      <c r="U1064" s="75">
        <v>0</v>
      </c>
      <c r="V1064" s="75">
        <v>0</v>
      </c>
    </row>
    <row r="1065" spans="7:22">
      <c r="G1065" s="76">
        <v>206142</v>
      </c>
      <c r="H1065" s="73" t="s">
        <v>1159</v>
      </c>
      <c r="I1065" s="27" t="s">
        <v>1518</v>
      </c>
      <c r="J1065" t="s">
        <v>2619</v>
      </c>
      <c r="K1065" s="262">
        <v>1</v>
      </c>
      <c r="L1065">
        <v>0</v>
      </c>
      <c r="M1065">
        <v>1</v>
      </c>
      <c r="N1065">
        <v>0</v>
      </c>
      <c r="O1065">
        <v>0</v>
      </c>
      <c r="P1065">
        <v>0</v>
      </c>
      <c r="Q1065">
        <v>0</v>
      </c>
      <c r="R1065">
        <v>0</v>
      </c>
      <c r="S1065">
        <v>0</v>
      </c>
      <c r="T1065" s="75">
        <v>0</v>
      </c>
      <c r="U1065" s="75">
        <v>16589</v>
      </c>
      <c r="V1065" s="75">
        <v>16589</v>
      </c>
    </row>
    <row r="1066" spans="7:22">
      <c r="G1066" s="76">
        <v>206143</v>
      </c>
      <c r="H1066" s="73" t="s">
        <v>1159</v>
      </c>
      <c r="I1066" s="27" t="s">
        <v>1255</v>
      </c>
      <c r="J1066" t="s">
        <v>2620</v>
      </c>
      <c r="K1066" s="262">
        <v>1</v>
      </c>
      <c r="L1066">
        <v>0</v>
      </c>
      <c r="M1066">
        <v>1</v>
      </c>
      <c r="N1066">
        <v>0</v>
      </c>
      <c r="O1066">
        <v>0</v>
      </c>
      <c r="P1066">
        <v>0</v>
      </c>
      <c r="Q1066">
        <v>0</v>
      </c>
      <c r="R1066">
        <v>0</v>
      </c>
      <c r="S1066">
        <v>0</v>
      </c>
      <c r="T1066" s="75">
        <v>0</v>
      </c>
      <c r="U1066" s="75">
        <v>931</v>
      </c>
      <c r="V1066" s="75">
        <v>931</v>
      </c>
    </row>
    <row r="1067" spans="7:22">
      <c r="G1067" s="76">
        <v>206144</v>
      </c>
      <c r="H1067" s="73" t="s">
        <v>1130</v>
      </c>
      <c r="I1067" s="27" t="e">
        <v>#N/A</v>
      </c>
      <c r="J1067" t="e">
        <v>#N/A</v>
      </c>
      <c r="K1067" s="262">
        <v>0</v>
      </c>
      <c r="L1067">
        <v>0</v>
      </c>
      <c r="M1067">
        <v>0</v>
      </c>
      <c r="N1067">
        <v>0</v>
      </c>
      <c r="O1067">
        <v>0</v>
      </c>
      <c r="P1067">
        <v>0</v>
      </c>
      <c r="Q1067">
        <v>0</v>
      </c>
      <c r="R1067">
        <v>0</v>
      </c>
      <c r="S1067">
        <v>0</v>
      </c>
      <c r="T1067" s="75">
        <v>0</v>
      </c>
      <c r="U1067" s="75">
        <v>0</v>
      </c>
      <c r="V1067" s="75">
        <v>0</v>
      </c>
    </row>
    <row r="1068" spans="7:22">
      <c r="G1068" s="76">
        <v>206145</v>
      </c>
      <c r="H1068" s="73" t="s">
        <v>1130</v>
      </c>
      <c r="I1068" s="27" t="e">
        <v>#N/A</v>
      </c>
      <c r="J1068" t="e">
        <v>#N/A</v>
      </c>
      <c r="K1068" s="262">
        <v>0</v>
      </c>
      <c r="L1068">
        <v>0</v>
      </c>
      <c r="M1068">
        <v>0</v>
      </c>
      <c r="N1068">
        <v>0</v>
      </c>
      <c r="O1068">
        <v>0</v>
      </c>
      <c r="P1068">
        <v>0</v>
      </c>
      <c r="Q1068">
        <v>0</v>
      </c>
      <c r="R1068">
        <v>0</v>
      </c>
      <c r="S1068">
        <v>0</v>
      </c>
      <c r="T1068" s="75">
        <v>0</v>
      </c>
      <c r="U1068" s="75">
        <v>0</v>
      </c>
      <c r="V1068" s="75">
        <v>0</v>
      </c>
    </row>
    <row r="1069" spans="7:22">
      <c r="G1069" s="76">
        <v>206146</v>
      </c>
      <c r="H1069" s="73" t="s">
        <v>1130</v>
      </c>
      <c r="I1069" s="27" t="e">
        <v>#N/A</v>
      </c>
      <c r="J1069" t="e">
        <v>#N/A</v>
      </c>
      <c r="K1069" s="262">
        <v>0</v>
      </c>
      <c r="L1069">
        <v>0</v>
      </c>
      <c r="M1069">
        <v>0</v>
      </c>
      <c r="N1069">
        <v>0</v>
      </c>
      <c r="O1069">
        <v>0</v>
      </c>
      <c r="P1069">
        <v>0</v>
      </c>
      <c r="Q1069">
        <v>0</v>
      </c>
      <c r="R1069">
        <v>0</v>
      </c>
      <c r="S1069">
        <v>0</v>
      </c>
      <c r="T1069" s="75">
        <v>0</v>
      </c>
      <c r="U1069" s="75">
        <v>0</v>
      </c>
      <c r="V1069" s="75">
        <v>0</v>
      </c>
    </row>
    <row r="1070" spans="7:22">
      <c r="G1070" s="76">
        <v>206147</v>
      </c>
      <c r="H1070" s="73" t="s">
        <v>1130</v>
      </c>
      <c r="I1070" s="27" t="e">
        <v>#N/A</v>
      </c>
      <c r="J1070" t="e">
        <v>#N/A</v>
      </c>
      <c r="K1070" s="262">
        <v>0</v>
      </c>
      <c r="L1070">
        <v>0</v>
      </c>
      <c r="M1070">
        <v>0</v>
      </c>
      <c r="N1070">
        <v>0</v>
      </c>
      <c r="O1070">
        <v>0</v>
      </c>
      <c r="P1070">
        <v>0</v>
      </c>
      <c r="Q1070">
        <v>0</v>
      </c>
      <c r="R1070">
        <v>0</v>
      </c>
      <c r="S1070">
        <v>0</v>
      </c>
      <c r="T1070" s="75">
        <v>0</v>
      </c>
      <c r="U1070" s="75">
        <v>0</v>
      </c>
      <c r="V1070" s="75">
        <v>0</v>
      </c>
    </row>
  </sheetData>
  <phoneticPr fontId="3"/>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527-7B23-432B-B463-55EBF8F6135E}">
  <sheetPr codeName="Sheet8">
    <tabColor rgb="FFFFFF00"/>
  </sheetPr>
  <dimension ref="A1:Z146"/>
  <sheetViews>
    <sheetView zoomScale="70" zoomScaleNormal="70" workbookViewId="0">
      <pane ySplit="2" topLeftCell="A49" activePane="bottomLeft" state="frozen"/>
      <selection pane="bottomLeft" activeCell="E2" sqref="E2:M86"/>
      <selection activeCell="X104" sqref="X104"/>
    </sheetView>
  </sheetViews>
  <sheetFormatPr defaultRowHeight="18.75"/>
  <cols>
    <col min="1" max="1" width="17.75" style="82" bestFit="1" customWidth="1"/>
    <col min="2" max="2" width="17.75" style="19" bestFit="1" customWidth="1"/>
    <col min="3" max="3" width="7.125" bestFit="1" customWidth="1"/>
    <col min="4" max="4" width="6.875" bestFit="1" customWidth="1"/>
    <col min="5" max="5" width="20.5" style="19" customWidth="1"/>
    <col min="6" max="6" width="14.875" style="19" customWidth="1"/>
    <col min="7" max="12" width="11.5" bestFit="1" customWidth="1"/>
    <col min="13" max="13" width="10.25" bestFit="1" customWidth="1"/>
  </cols>
  <sheetData>
    <row r="1" spans="1:23">
      <c r="A1" s="476" t="s">
        <v>2621</v>
      </c>
      <c r="B1" s="476"/>
      <c r="C1" s="476"/>
      <c r="D1" s="476"/>
    </row>
    <row r="2" spans="1:23">
      <c r="A2" s="477" t="s">
        <v>2622</v>
      </c>
      <c r="B2" s="477"/>
      <c r="C2" s="477"/>
      <c r="D2" s="25" t="s">
        <v>32</v>
      </c>
      <c r="E2" s="247"/>
      <c r="F2" s="247"/>
      <c r="G2" s="244">
        <v>45717</v>
      </c>
      <c r="H2" s="244">
        <v>45748</v>
      </c>
      <c r="I2" s="244">
        <v>45778</v>
      </c>
      <c r="J2" s="244">
        <v>45809</v>
      </c>
      <c r="K2" s="244">
        <v>45839</v>
      </c>
      <c r="L2" s="244">
        <v>45870</v>
      </c>
      <c r="M2" s="240" t="s">
        <v>2623</v>
      </c>
    </row>
    <row r="3" spans="1:23">
      <c r="A3" s="81" t="str">
        <f>IFERROR(VLOOKUP(E3,名称読みかえ!$C:$E,3,0),"該当無し")</f>
        <v>RTX5090</v>
      </c>
      <c r="B3" s="17" t="str">
        <f>A3</f>
        <v>RTX5090</v>
      </c>
      <c r="C3" s="23" t="s">
        <v>2624</v>
      </c>
      <c r="D3" s="182">
        <f t="shared" ref="D3:D34" si="0">SUM(G3:J3)</f>
        <v>445</v>
      </c>
      <c r="E3" s="478" t="s">
        <v>69</v>
      </c>
      <c r="F3" s="246" t="s">
        <v>2625</v>
      </c>
      <c r="G3" s="253">
        <v>145</v>
      </c>
      <c r="H3" s="253">
        <v>300</v>
      </c>
      <c r="I3" s="253"/>
      <c r="J3" s="253"/>
      <c r="K3" s="253"/>
      <c r="L3" s="253"/>
      <c r="M3" s="253"/>
    </row>
    <row r="4" spans="1:23">
      <c r="A4" s="81"/>
      <c r="B4" s="17" t="str">
        <f>A3</f>
        <v>RTX5090</v>
      </c>
      <c r="C4" s="24" t="s">
        <v>2626</v>
      </c>
      <c r="D4" s="183">
        <f t="shared" si="0"/>
        <v>0</v>
      </c>
      <c r="E4" s="478"/>
      <c r="F4" s="242" t="s">
        <v>31</v>
      </c>
      <c r="G4" s="250"/>
      <c r="H4" s="250"/>
      <c r="I4" s="250"/>
      <c r="J4" s="250"/>
      <c r="K4" s="250"/>
      <c r="L4" s="250"/>
      <c r="M4" s="250"/>
      <c r="W4" t="e">
        <f>HLOOKUP(W17,係数計算!$B$21:$M$25,4,0)</f>
        <v>#N/A</v>
      </c>
    </row>
    <row r="5" spans="1:23">
      <c r="A5" s="81" t="str">
        <f>IFERROR(VLOOKUP(E5,名称読みかえ!$C:$E,3,0),"該当無し")</f>
        <v>RTX5080</v>
      </c>
      <c r="B5" s="17" t="str">
        <f>A5</f>
        <v>RTX5080</v>
      </c>
      <c r="C5" s="23" t="s">
        <v>2624</v>
      </c>
      <c r="D5" s="23">
        <f t="shared" si="0"/>
        <v>4739</v>
      </c>
      <c r="E5" s="478" t="s">
        <v>70</v>
      </c>
      <c r="F5" s="246" t="s">
        <v>2625</v>
      </c>
      <c r="G5" s="253">
        <v>3039</v>
      </c>
      <c r="H5" s="253">
        <v>1700</v>
      </c>
      <c r="I5" s="253"/>
      <c r="J5" s="253"/>
      <c r="K5" s="253"/>
      <c r="L5" s="253"/>
      <c r="M5" s="253"/>
    </row>
    <row r="6" spans="1:23">
      <c r="A6" s="81"/>
      <c r="B6" s="22" t="str">
        <f>A5</f>
        <v>RTX5080</v>
      </c>
      <c r="C6" s="24" t="s">
        <v>2626</v>
      </c>
      <c r="D6" s="24">
        <f t="shared" si="0"/>
        <v>3500</v>
      </c>
      <c r="E6" s="478"/>
      <c r="F6" s="242" t="s">
        <v>31</v>
      </c>
      <c r="G6" s="250"/>
      <c r="H6" s="250">
        <v>3500</v>
      </c>
      <c r="I6" s="250"/>
      <c r="J6" s="250"/>
      <c r="K6" s="250"/>
      <c r="L6" s="250"/>
      <c r="M6" s="250"/>
    </row>
    <row r="7" spans="1:23">
      <c r="A7" s="81" t="str">
        <f>IFERROR(VLOOKUP(E7,名称読みかえ!$C:$E,3,0),"該当無し")</f>
        <v>RTX5070Ti</v>
      </c>
      <c r="B7" s="17" t="str">
        <f>A7</f>
        <v>RTX5070Ti</v>
      </c>
      <c r="C7" s="23" t="s">
        <v>2624</v>
      </c>
      <c r="D7" s="23">
        <f t="shared" si="0"/>
        <v>5057</v>
      </c>
      <c r="E7" s="478" t="s">
        <v>71</v>
      </c>
      <c r="F7" s="246" t="s">
        <v>2625</v>
      </c>
      <c r="G7" s="253">
        <v>2457</v>
      </c>
      <c r="H7" s="253">
        <v>2600</v>
      </c>
      <c r="I7" s="253"/>
      <c r="J7" s="253"/>
      <c r="K7" s="253"/>
      <c r="L7" s="253"/>
      <c r="M7" s="253"/>
    </row>
    <row r="8" spans="1:23">
      <c r="A8" s="81"/>
      <c r="B8" s="22" t="str">
        <f>A7</f>
        <v>RTX5070Ti</v>
      </c>
      <c r="C8" s="24" t="s">
        <v>2626</v>
      </c>
      <c r="D8" s="24">
        <f t="shared" si="0"/>
        <v>5543</v>
      </c>
      <c r="E8" s="478"/>
      <c r="F8" s="242" t="s">
        <v>31</v>
      </c>
      <c r="G8" s="250"/>
      <c r="H8" s="250">
        <v>5543</v>
      </c>
      <c r="I8" s="250"/>
      <c r="J8" s="250"/>
      <c r="K8" s="250"/>
      <c r="L8" s="250"/>
      <c r="M8" s="250"/>
    </row>
    <row r="9" spans="1:23">
      <c r="A9" s="81" t="str">
        <f>IFERROR(VLOOKUP(E9,名称読みかえ!$C:$E,3,0),"該当無し")</f>
        <v>RTX4070TiS</v>
      </c>
      <c r="B9" s="17" t="str">
        <f>A9</f>
        <v>RTX4070TiS</v>
      </c>
      <c r="C9" s="23" t="s">
        <v>2624</v>
      </c>
      <c r="D9" s="23">
        <f t="shared" si="0"/>
        <v>0</v>
      </c>
      <c r="E9" s="479" t="s">
        <v>615</v>
      </c>
      <c r="F9" s="246" t="s">
        <v>2625</v>
      </c>
      <c r="G9" s="245"/>
      <c r="H9" s="245"/>
      <c r="I9" s="245"/>
      <c r="J9" s="245"/>
      <c r="K9" s="245"/>
      <c r="L9" s="245"/>
      <c r="M9" s="245"/>
    </row>
    <row r="10" spans="1:23">
      <c r="A10" s="81"/>
      <c r="B10" s="22" t="str">
        <f>A9</f>
        <v>RTX4070TiS</v>
      </c>
      <c r="C10" s="24" t="s">
        <v>2626</v>
      </c>
      <c r="D10" s="24">
        <f t="shared" si="0"/>
        <v>0</v>
      </c>
      <c r="E10" s="480"/>
      <c r="F10" s="242" t="s">
        <v>31</v>
      </c>
      <c r="G10" s="250"/>
      <c r="H10" s="250"/>
      <c r="I10" s="250"/>
      <c r="J10" s="250"/>
      <c r="K10" s="250"/>
      <c r="L10" s="250"/>
      <c r="M10" s="250"/>
    </row>
    <row r="11" spans="1:23">
      <c r="A11" s="81" t="str">
        <f>IFERROR(VLOOKUP(E11,名称読みかえ!$C:$E,3,0),"該当無し")</f>
        <v>RTX5070</v>
      </c>
      <c r="B11" s="17" t="str">
        <f>A11</f>
        <v>RTX5070</v>
      </c>
      <c r="C11" s="23" t="s">
        <v>2624</v>
      </c>
      <c r="D11" s="23">
        <f t="shared" si="0"/>
        <v>10313</v>
      </c>
      <c r="E11" s="478" t="s">
        <v>350</v>
      </c>
      <c r="F11" s="246" t="s">
        <v>2625</v>
      </c>
      <c r="G11" s="253">
        <v>8113</v>
      </c>
      <c r="H11" s="253">
        <v>2200</v>
      </c>
      <c r="I11" s="253"/>
      <c r="J11" s="253"/>
      <c r="K11" s="253"/>
      <c r="L11" s="253"/>
      <c r="M11" s="253"/>
    </row>
    <row r="12" spans="1:23">
      <c r="A12" s="81"/>
      <c r="B12" s="22" t="str">
        <f>A11</f>
        <v>RTX5070</v>
      </c>
      <c r="C12" s="24" t="s">
        <v>2626</v>
      </c>
      <c r="D12" s="24">
        <f t="shared" si="0"/>
        <v>6200</v>
      </c>
      <c r="E12" s="478"/>
      <c r="F12" s="242" t="s">
        <v>31</v>
      </c>
      <c r="G12" s="250">
        <v>3500</v>
      </c>
      <c r="H12" s="250">
        <v>2700</v>
      </c>
      <c r="I12" s="250"/>
      <c r="J12" s="250"/>
      <c r="K12" s="250"/>
      <c r="L12" s="250"/>
      <c r="M12" s="250"/>
    </row>
    <row r="13" spans="1:23">
      <c r="A13" s="81" t="str">
        <f>IFERROR(VLOOKUP(E13,名称読みかえ!$C:$E,3,0),"該当無し")</f>
        <v>RTX4070S</v>
      </c>
      <c r="B13" s="17" t="str">
        <f>A13</f>
        <v>RTX4070S</v>
      </c>
      <c r="C13" s="23" t="s">
        <v>2624</v>
      </c>
      <c r="D13" s="23">
        <f t="shared" si="0"/>
        <v>400</v>
      </c>
      <c r="E13" s="481" t="s">
        <v>619</v>
      </c>
      <c r="F13" s="246" t="s">
        <v>2625</v>
      </c>
      <c r="G13" s="245">
        <v>400</v>
      </c>
      <c r="H13" s="245"/>
      <c r="I13" s="245"/>
      <c r="J13" s="245"/>
      <c r="K13" s="245"/>
      <c r="L13" s="245"/>
      <c r="M13" s="245"/>
    </row>
    <row r="14" spans="1:23">
      <c r="A14" s="81"/>
      <c r="B14" s="22" t="str">
        <f>A13</f>
        <v>RTX4070S</v>
      </c>
      <c r="C14" s="24" t="s">
        <v>2626</v>
      </c>
      <c r="D14" s="24">
        <f t="shared" si="0"/>
        <v>0</v>
      </c>
      <c r="E14" s="481"/>
      <c r="F14" s="242" t="s">
        <v>31</v>
      </c>
      <c r="G14" s="245"/>
      <c r="H14" s="245"/>
      <c r="I14" s="245"/>
      <c r="J14" s="245"/>
      <c r="K14" s="245"/>
      <c r="L14" s="245"/>
      <c r="M14" s="245"/>
    </row>
    <row r="15" spans="1:23">
      <c r="A15" s="81" t="str">
        <f>IFERROR(VLOOKUP(E15,名称読みかえ!$C:$E,3,0),"該当無し")</f>
        <v>RTX4070</v>
      </c>
      <c r="B15" s="17" t="str">
        <f>A15</f>
        <v>RTX4070</v>
      </c>
      <c r="C15" s="23" t="s">
        <v>2624</v>
      </c>
      <c r="D15" s="23">
        <f t="shared" si="0"/>
        <v>120</v>
      </c>
      <c r="E15" s="482" t="s">
        <v>2627</v>
      </c>
      <c r="F15" s="246" t="s">
        <v>2625</v>
      </c>
      <c r="G15" s="253">
        <v>120</v>
      </c>
      <c r="H15" s="253"/>
      <c r="I15" s="253"/>
      <c r="J15" s="253"/>
      <c r="K15" s="253"/>
      <c r="L15" s="253"/>
      <c r="M15" s="253"/>
    </row>
    <row r="16" spans="1:23">
      <c r="A16" s="81"/>
      <c r="B16" s="22" t="str">
        <f>A15</f>
        <v>RTX4070</v>
      </c>
      <c r="C16" s="24" t="s">
        <v>2626</v>
      </c>
      <c r="D16" s="24">
        <f t="shared" si="0"/>
        <v>0</v>
      </c>
      <c r="E16" s="483"/>
      <c r="F16" s="242" t="s">
        <v>31</v>
      </c>
      <c r="G16" s="250"/>
      <c r="H16" s="250"/>
      <c r="I16" s="250"/>
      <c r="J16" s="250"/>
      <c r="K16" s="250"/>
      <c r="L16" s="250"/>
      <c r="M16" s="250"/>
    </row>
    <row r="17" spans="1:26">
      <c r="A17" s="81" t="str">
        <f>IFERROR(VLOOKUP(E17,名称読みかえ!$C:$E,3,0),"該当無し")</f>
        <v>RTX4070 WH</v>
      </c>
      <c r="B17" s="17" t="str">
        <f>A17</f>
        <v>RTX4070 WH</v>
      </c>
      <c r="C17" s="23" t="s">
        <v>2624</v>
      </c>
      <c r="D17" s="23">
        <f t="shared" si="0"/>
        <v>0</v>
      </c>
      <c r="E17" s="482" t="s">
        <v>622</v>
      </c>
      <c r="F17" s="246" t="s">
        <v>2625</v>
      </c>
      <c r="G17" s="245"/>
      <c r="H17" s="245"/>
      <c r="I17" s="245"/>
      <c r="J17" s="245"/>
      <c r="K17" s="245"/>
      <c r="L17" s="245"/>
      <c r="M17" s="245"/>
    </row>
    <row r="18" spans="1:26">
      <c r="A18" s="81"/>
      <c r="B18" s="22" t="str">
        <f>A17</f>
        <v>RTX4070 WH</v>
      </c>
      <c r="C18" s="24" t="s">
        <v>2626</v>
      </c>
      <c r="D18" s="24">
        <f t="shared" si="0"/>
        <v>0</v>
      </c>
      <c r="E18" s="483"/>
      <c r="F18" s="242" t="s">
        <v>31</v>
      </c>
      <c r="G18" s="245"/>
      <c r="H18" s="245"/>
      <c r="I18" s="245"/>
      <c r="J18" s="245"/>
      <c r="K18" s="245"/>
      <c r="L18" s="245"/>
      <c r="M18" s="245"/>
      <c r="T18" s="105"/>
      <c r="U18" s="105"/>
      <c r="V18" s="55"/>
      <c r="W18" s="55"/>
      <c r="X18" s="55"/>
      <c r="Y18" s="55"/>
      <c r="Z18" s="11"/>
    </row>
    <row r="19" spans="1:26">
      <c r="A19" s="81" t="str">
        <f>IFERROR(VLOOKUP(E19,名称読みかえ!$C:$E,3,0),"該当無し")</f>
        <v>RTX4070 GDR6</v>
      </c>
      <c r="B19" s="17" t="str">
        <f>A19</f>
        <v>RTX4070 GDR6</v>
      </c>
      <c r="C19" s="23" t="s">
        <v>2624</v>
      </c>
      <c r="D19" s="23">
        <f t="shared" si="0"/>
        <v>0</v>
      </c>
      <c r="E19" s="482" t="s">
        <v>623</v>
      </c>
      <c r="F19" s="246" t="s">
        <v>2625</v>
      </c>
      <c r="G19" s="253"/>
      <c r="H19" s="253"/>
      <c r="I19" s="253"/>
      <c r="J19" s="253"/>
      <c r="K19" s="253"/>
      <c r="L19" s="253"/>
      <c r="M19" s="253"/>
      <c r="T19" s="105"/>
      <c r="U19" s="105"/>
      <c r="V19" s="55"/>
      <c r="W19" s="55"/>
      <c r="X19" s="55"/>
      <c r="Y19" s="55"/>
      <c r="Z19" s="11"/>
    </row>
    <row r="20" spans="1:26">
      <c r="A20" s="81"/>
      <c r="B20" s="22" t="str">
        <f>A19</f>
        <v>RTX4070 GDR6</v>
      </c>
      <c r="C20" s="24" t="s">
        <v>2626</v>
      </c>
      <c r="D20" s="24">
        <f t="shared" si="0"/>
        <v>0</v>
      </c>
      <c r="E20" s="483"/>
      <c r="F20" s="242" t="s">
        <v>31</v>
      </c>
      <c r="G20" s="250"/>
      <c r="H20" s="250"/>
      <c r="I20" s="250"/>
      <c r="J20" s="250"/>
      <c r="K20" s="250"/>
      <c r="L20" s="250"/>
      <c r="M20" s="250"/>
      <c r="T20" s="105"/>
      <c r="U20" s="105"/>
      <c r="V20" s="55"/>
      <c r="W20" s="55"/>
      <c r="X20" s="55"/>
      <c r="Y20" s="55"/>
      <c r="Z20" s="11"/>
    </row>
    <row r="21" spans="1:26">
      <c r="A21" s="81" t="str">
        <f>IFERROR(VLOOKUP(E21,名称読みかえ!$C:$E,3,0),"該当無し")</f>
        <v>該当無し</v>
      </c>
      <c r="B21" s="17" t="str">
        <f>A21</f>
        <v>該当無し</v>
      </c>
      <c r="C21" s="23" t="s">
        <v>2624</v>
      </c>
      <c r="D21" s="23">
        <f t="shared" si="0"/>
        <v>2000</v>
      </c>
      <c r="E21" s="478" t="s">
        <v>2628</v>
      </c>
      <c r="F21" s="246" t="s">
        <v>2625</v>
      </c>
      <c r="G21" s="253">
        <v>300</v>
      </c>
      <c r="H21" s="253">
        <v>1700</v>
      </c>
      <c r="I21" s="253"/>
      <c r="J21" s="253"/>
      <c r="K21" s="253"/>
      <c r="L21" s="253"/>
      <c r="M21" s="253"/>
      <c r="T21" s="105"/>
      <c r="U21" s="105"/>
      <c r="V21" s="55"/>
      <c r="W21" s="55"/>
      <c r="X21" s="55"/>
      <c r="Y21" s="55"/>
      <c r="Z21" s="11"/>
    </row>
    <row r="22" spans="1:26">
      <c r="A22" s="81"/>
      <c r="B22" s="22" t="str">
        <f>A21</f>
        <v>該当無し</v>
      </c>
      <c r="C22" s="24" t="s">
        <v>2626</v>
      </c>
      <c r="D22" s="24">
        <f t="shared" si="0"/>
        <v>4500</v>
      </c>
      <c r="E22" s="478"/>
      <c r="F22" s="242" t="s">
        <v>31</v>
      </c>
      <c r="G22" s="250">
        <v>4500</v>
      </c>
      <c r="H22" s="250"/>
      <c r="I22" s="250"/>
      <c r="J22" s="250"/>
      <c r="K22" s="250"/>
      <c r="L22" s="250"/>
      <c r="M22" s="250"/>
      <c r="T22" s="105"/>
      <c r="U22" s="105"/>
      <c r="V22" s="55"/>
      <c r="W22" s="55"/>
      <c r="X22" s="55"/>
      <c r="Y22" s="55"/>
      <c r="Z22" s="11"/>
    </row>
    <row r="23" spans="1:26">
      <c r="A23" s="81" t="str">
        <f>IFERROR(VLOOKUP(E23,名称読みかえ!$C:$E,3,0),"該当無し")</f>
        <v>該当無し</v>
      </c>
      <c r="B23" s="17" t="str">
        <f>A23</f>
        <v>該当無し</v>
      </c>
      <c r="C23" s="23" t="s">
        <v>2624</v>
      </c>
      <c r="D23" s="23">
        <f t="shared" si="0"/>
        <v>0</v>
      </c>
      <c r="E23" s="478" t="s">
        <v>605</v>
      </c>
      <c r="F23" s="246" t="s">
        <v>2625</v>
      </c>
      <c r="G23" s="253"/>
      <c r="H23" s="253"/>
      <c r="I23" s="253"/>
      <c r="J23" s="253"/>
      <c r="K23" s="253"/>
      <c r="L23" s="253"/>
      <c r="M23" s="253"/>
      <c r="T23" s="55"/>
      <c r="U23" s="55"/>
      <c r="V23" s="55"/>
      <c r="W23" s="55"/>
      <c r="X23" s="55"/>
      <c r="Y23" s="55"/>
      <c r="Z23" s="11"/>
    </row>
    <row r="24" spans="1:26">
      <c r="A24" s="81"/>
      <c r="B24" s="22" t="str">
        <f>A23</f>
        <v>該当無し</v>
      </c>
      <c r="C24" s="24" t="s">
        <v>2626</v>
      </c>
      <c r="D24" s="24">
        <f t="shared" si="0"/>
        <v>19500</v>
      </c>
      <c r="E24" s="478"/>
      <c r="F24" s="242" t="s">
        <v>31</v>
      </c>
      <c r="G24" s="250"/>
      <c r="H24" s="250">
        <v>19500</v>
      </c>
      <c r="I24" s="250"/>
      <c r="J24" s="250"/>
      <c r="K24" s="250"/>
      <c r="L24" s="250"/>
      <c r="M24" s="250"/>
      <c r="T24" s="55"/>
      <c r="U24" s="55"/>
      <c r="V24" s="55"/>
      <c r="W24" s="55"/>
      <c r="X24" s="55"/>
      <c r="Y24" s="55"/>
      <c r="Z24" s="11"/>
    </row>
    <row r="25" spans="1:26">
      <c r="A25" s="81" t="str">
        <f>IFERROR(VLOOKUP(E25,名称読みかえ!$C:$E,3,0),"該当無し")</f>
        <v>RTX4060Ti 16G</v>
      </c>
      <c r="B25" s="17" t="str">
        <f>A25</f>
        <v>RTX4060Ti 16G</v>
      </c>
      <c r="C25" s="23" t="s">
        <v>2624</v>
      </c>
      <c r="D25" s="23">
        <f t="shared" si="0"/>
        <v>268</v>
      </c>
      <c r="E25" s="482" t="s">
        <v>624</v>
      </c>
      <c r="F25" s="246" t="s">
        <v>2625</v>
      </c>
      <c r="G25" s="253">
        <v>268</v>
      </c>
      <c r="H25" s="253"/>
      <c r="I25" s="253"/>
      <c r="J25" s="253"/>
      <c r="K25" s="253"/>
      <c r="L25" s="253"/>
      <c r="M25" s="253"/>
      <c r="T25" s="55"/>
      <c r="U25" s="55"/>
      <c r="V25" s="55"/>
      <c r="W25" s="55"/>
      <c r="X25" s="55"/>
      <c r="Y25" s="55"/>
      <c r="Z25" s="11"/>
    </row>
    <row r="26" spans="1:26">
      <c r="A26" s="81"/>
      <c r="B26" s="22" t="str">
        <f>A25</f>
        <v>RTX4060Ti 16G</v>
      </c>
      <c r="C26" s="24" t="s">
        <v>2626</v>
      </c>
      <c r="D26" s="24">
        <f t="shared" si="0"/>
        <v>0</v>
      </c>
      <c r="E26" s="483"/>
      <c r="F26" s="242" t="s">
        <v>31</v>
      </c>
      <c r="G26" s="250"/>
      <c r="H26" s="250"/>
      <c r="I26" s="250"/>
      <c r="J26" s="250"/>
      <c r="K26" s="250"/>
      <c r="L26" s="250"/>
      <c r="M26" s="250"/>
      <c r="T26" s="55"/>
      <c r="U26" s="55"/>
      <c r="V26" s="55"/>
      <c r="W26" s="55"/>
      <c r="X26" s="55"/>
      <c r="Y26" s="55"/>
      <c r="Z26" s="11"/>
    </row>
    <row r="27" spans="1:26">
      <c r="A27" s="81" t="str">
        <f>IFERROR(VLOOKUP(E27,名称読みかえ!$C:$E,3,0),"該当無し")</f>
        <v>RTX4060Ti</v>
      </c>
      <c r="B27" s="17" t="str">
        <f>A27</f>
        <v>RTX4060Ti</v>
      </c>
      <c r="C27" s="23" t="s">
        <v>2624</v>
      </c>
      <c r="D27" s="23">
        <f t="shared" si="0"/>
        <v>7035</v>
      </c>
      <c r="E27" s="482" t="s">
        <v>2629</v>
      </c>
      <c r="F27" s="246" t="s">
        <v>2625</v>
      </c>
      <c r="G27" s="253">
        <v>1035</v>
      </c>
      <c r="H27" s="253">
        <v>2000</v>
      </c>
      <c r="I27" s="253">
        <v>4000</v>
      </c>
      <c r="J27" s="253"/>
      <c r="K27" s="253"/>
      <c r="L27" s="253"/>
      <c r="M27" s="253"/>
      <c r="T27" s="55"/>
      <c r="U27" s="55"/>
      <c r="V27" s="55"/>
      <c r="W27" s="55"/>
      <c r="X27" s="55"/>
      <c r="Y27" s="55"/>
      <c r="Z27" s="11"/>
    </row>
    <row r="28" spans="1:26">
      <c r="A28" s="81"/>
      <c r="B28" s="22" t="str">
        <f>A27</f>
        <v>RTX4060Ti</v>
      </c>
      <c r="C28" s="24" t="s">
        <v>2626</v>
      </c>
      <c r="D28" s="24">
        <f t="shared" si="0"/>
        <v>0</v>
      </c>
      <c r="E28" s="483"/>
      <c r="F28" s="242" t="s">
        <v>31</v>
      </c>
      <c r="G28" s="250"/>
      <c r="H28" s="250"/>
      <c r="I28" s="250"/>
      <c r="J28" s="250"/>
      <c r="K28" s="250"/>
      <c r="L28" s="250"/>
      <c r="M28" s="250"/>
      <c r="T28" s="55"/>
      <c r="U28" s="55"/>
      <c r="V28" s="55"/>
      <c r="W28" s="55"/>
      <c r="X28" s="55"/>
      <c r="Y28" s="55"/>
      <c r="Z28" s="11"/>
    </row>
    <row r="29" spans="1:26">
      <c r="A29" s="81" t="str">
        <f>IFERROR(VLOOKUP(E29,名称読みかえ!$C:$E,3,0),"該当無し")</f>
        <v>RTX4060Ti WH</v>
      </c>
      <c r="B29" s="17" t="str">
        <f>A29</f>
        <v>RTX4060Ti WH</v>
      </c>
      <c r="C29" s="23" t="s">
        <v>2624</v>
      </c>
      <c r="D29" s="23">
        <f t="shared" si="0"/>
        <v>0</v>
      </c>
      <c r="E29" s="482" t="s">
        <v>628</v>
      </c>
      <c r="F29" s="246" t="s">
        <v>2625</v>
      </c>
      <c r="G29" s="245"/>
      <c r="H29" s="245"/>
      <c r="I29" s="245"/>
      <c r="J29" s="245"/>
      <c r="K29" s="245"/>
      <c r="L29" s="245"/>
      <c r="M29" s="245"/>
      <c r="T29" s="55"/>
      <c r="U29" s="55"/>
      <c r="V29" s="55"/>
      <c r="W29" s="55"/>
      <c r="X29" s="55"/>
      <c r="Y29" s="55"/>
      <c r="Z29" s="11"/>
    </row>
    <row r="30" spans="1:26">
      <c r="A30" s="81"/>
      <c r="B30" s="22" t="str">
        <f>A29</f>
        <v>RTX4060Ti WH</v>
      </c>
      <c r="C30" s="24" t="s">
        <v>2626</v>
      </c>
      <c r="D30" s="24">
        <f t="shared" si="0"/>
        <v>0</v>
      </c>
      <c r="E30" s="483"/>
      <c r="F30" s="242" t="s">
        <v>31</v>
      </c>
      <c r="G30" s="245"/>
      <c r="H30" s="245"/>
      <c r="I30" s="245"/>
      <c r="J30" s="245"/>
      <c r="K30" s="245"/>
      <c r="L30" s="245"/>
      <c r="M30" s="245"/>
      <c r="T30" s="55"/>
      <c r="U30" s="55"/>
      <c r="V30" s="55"/>
      <c r="W30" s="55"/>
      <c r="X30" s="55"/>
      <c r="Y30" s="55"/>
      <c r="Z30" s="11"/>
    </row>
    <row r="31" spans="1:26">
      <c r="A31" s="81" t="str">
        <f>IFERROR(VLOOKUP(E31,名称読みかえ!$C:$E,3,0),"該当無し")</f>
        <v>RTX5060</v>
      </c>
      <c r="B31" s="17" t="str">
        <f>A31</f>
        <v>RTX5060</v>
      </c>
      <c r="C31" s="23" t="s">
        <v>2624</v>
      </c>
      <c r="D31" s="23">
        <f t="shared" si="0"/>
        <v>0</v>
      </c>
      <c r="E31" s="478" t="s">
        <v>77</v>
      </c>
      <c r="F31" s="246" t="s">
        <v>2625</v>
      </c>
      <c r="G31" s="253"/>
      <c r="H31" s="253"/>
      <c r="I31" s="253"/>
      <c r="J31" s="253"/>
      <c r="K31" s="253"/>
      <c r="L31" s="253"/>
      <c r="M31" s="253"/>
      <c r="T31" s="55"/>
      <c r="U31" s="55"/>
      <c r="V31" s="55"/>
      <c r="W31" s="55"/>
      <c r="X31" s="55"/>
      <c r="Y31" s="55"/>
      <c r="Z31" s="11"/>
    </row>
    <row r="32" spans="1:26">
      <c r="A32" s="81"/>
      <c r="B32" s="22" t="str">
        <f>A31</f>
        <v>RTX5060</v>
      </c>
      <c r="C32" s="24" t="s">
        <v>2626</v>
      </c>
      <c r="D32" s="24">
        <f t="shared" si="0"/>
        <v>13000</v>
      </c>
      <c r="E32" s="478"/>
      <c r="F32" s="242" t="s">
        <v>31</v>
      </c>
      <c r="G32" s="250"/>
      <c r="H32" s="250">
        <v>13000</v>
      </c>
      <c r="I32" s="250"/>
      <c r="J32" s="250"/>
      <c r="K32" s="250"/>
      <c r="L32" s="250"/>
      <c r="M32" s="250"/>
      <c r="T32" s="55"/>
      <c r="U32" s="55"/>
      <c r="V32" s="55"/>
      <c r="W32" s="55"/>
      <c r="X32" s="55"/>
      <c r="Y32" s="55"/>
      <c r="Z32" s="11"/>
    </row>
    <row r="33" spans="1:26">
      <c r="A33" s="81" t="str">
        <f>IFERROR(VLOOKUP(E33,名称読みかえ!$C:$E,3,0),"該当無し")</f>
        <v>RTX4060</v>
      </c>
      <c r="B33" s="17" t="str">
        <f>A33</f>
        <v>RTX4060</v>
      </c>
      <c r="C33" s="23" t="s">
        <v>2624</v>
      </c>
      <c r="D33" s="23">
        <f t="shared" si="0"/>
        <v>798</v>
      </c>
      <c r="E33" s="482" t="s">
        <v>629</v>
      </c>
      <c r="F33" s="246" t="s">
        <v>2625</v>
      </c>
      <c r="G33" s="253">
        <v>798</v>
      </c>
      <c r="H33" s="253"/>
      <c r="I33" s="253"/>
      <c r="J33" s="253"/>
      <c r="K33" s="253"/>
      <c r="L33" s="253"/>
      <c r="M33" s="253"/>
      <c r="T33" s="55"/>
      <c r="U33" s="55"/>
      <c r="V33" s="55"/>
      <c r="W33" s="55"/>
      <c r="X33" s="55"/>
      <c r="Y33" s="55"/>
      <c r="Z33" s="11"/>
    </row>
    <row r="34" spans="1:26">
      <c r="A34" s="81"/>
      <c r="B34" s="22" t="str">
        <f>A33</f>
        <v>RTX4060</v>
      </c>
      <c r="C34" s="24" t="s">
        <v>2626</v>
      </c>
      <c r="D34" s="24">
        <f t="shared" si="0"/>
        <v>0</v>
      </c>
      <c r="E34" s="483"/>
      <c r="F34" s="242" t="s">
        <v>31</v>
      </c>
      <c r="G34" s="250"/>
      <c r="H34" s="250"/>
      <c r="I34" s="250"/>
      <c r="J34" s="250"/>
      <c r="K34" s="250"/>
      <c r="L34" s="250"/>
      <c r="M34" s="250"/>
      <c r="T34" s="55"/>
      <c r="U34" s="55"/>
      <c r="V34" s="55"/>
      <c r="W34" s="55"/>
      <c r="X34" s="55"/>
      <c r="Y34" s="55"/>
      <c r="Z34" s="11"/>
    </row>
    <row r="35" spans="1:26">
      <c r="A35" s="81" t="str">
        <f>IFERROR(VLOOKUP(E35,名称読みかえ!$C:$E,3,0),"該当無し")</f>
        <v>RTX3050 6G</v>
      </c>
      <c r="B35" s="17" t="str">
        <f>A35</f>
        <v>RTX3050 6G</v>
      </c>
      <c r="C35" s="23" t="s">
        <v>2624</v>
      </c>
      <c r="D35" s="23">
        <f t="shared" ref="D35:D66" si="1">SUM(G35:J35)</f>
        <v>216</v>
      </c>
      <c r="E35" s="482" t="s">
        <v>82</v>
      </c>
      <c r="F35" s="246" t="s">
        <v>2625</v>
      </c>
      <c r="G35" s="253">
        <v>16</v>
      </c>
      <c r="H35" s="253">
        <v>200</v>
      </c>
      <c r="I35" s="253"/>
      <c r="J35" s="253"/>
      <c r="K35" s="253"/>
      <c r="L35" s="253"/>
      <c r="M35" s="253"/>
      <c r="T35" s="55"/>
      <c r="U35" s="55"/>
      <c r="V35" s="55"/>
      <c r="W35" s="55"/>
      <c r="X35" s="55"/>
      <c r="Y35" s="55"/>
      <c r="Z35" s="11"/>
    </row>
    <row r="36" spans="1:26">
      <c r="A36" s="81"/>
      <c r="B36" s="22" t="str">
        <f>A35</f>
        <v>RTX3050 6G</v>
      </c>
      <c r="C36" s="24" t="s">
        <v>2626</v>
      </c>
      <c r="D36" s="24">
        <f t="shared" si="1"/>
        <v>0</v>
      </c>
      <c r="E36" s="483"/>
      <c r="F36" s="242" t="s">
        <v>31</v>
      </c>
      <c r="G36" s="250"/>
      <c r="H36" s="250"/>
      <c r="I36" s="250"/>
      <c r="J36" s="250"/>
      <c r="K36" s="250"/>
      <c r="L36" s="250"/>
      <c r="M36" s="250"/>
      <c r="T36" s="55"/>
      <c r="U36" s="55"/>
      <c r="V36" s="55"/>
      <c r="W36" s="55"/>
      <c r="X36" s="55"/>
      <c r="Y36" s="55"/>
      <c r="Z36" s="11"/>
    </row>
    <row r="37" spans="1:26">
      <c r="A37" s="81" t="str">
        <f>IFERROR(VLOOKUP(E37,名称読みかえ!$C:$E,3,0),"該当無し")</f>
        <v>RTX3050 6G LP</v>
      </c>
      <c r="B37" s="17" t="str">
        <f>A37</f>
        <v>RTX3050 6G LP</v>
      </c>
      <c r="C37" s="23" t="s">
        <v>2624</v>
      </c>
      <c r="D37" s="23">
        <f t="shared" si="1"/>
        <v>16</v>
      </c>
      <c r="E37" s="482" t="s">
        <v>453</v>
      </c>
      <c r="F37" s="246" t="s">
        <v>2625</v>
      </c>
      <c r="G37" s="253">
        <v>16</v>
      </c>
      <c r="H37" s="253"/>
      <c r="I37" s="253"/>
      <c r="J37" s="253"/>
      <c r="K37" s="253"/>
      <c r="L37" s="253"/>
      <c r="M37" s="253"/>
      <c r="T37" s="55"/>
      <c r="U37" s="55"/>
      <c r="V37" s="55"/>
      <c r="W37" s="55"/>
      <c r="X37" s="55"/>
      <c r="Y37" s="55"/>
      <c r="Z37" s="11"/>
    </row>
    <row r="38" spans="1:26">
      <c r="A38" s="81"/>
      <c r="B38" s="22" t="str">
        <f>A37</f>
        <v>RTX3050 6G LP</v>
      </c>
      <c r="C38" s="24" t="s">
        <v>2626</v>
      </c>
      <c r="D38" s="24">
        <f t="shared" si="1"/>
        <v>0</v>
      </c>
      <c r="E38" s="483"/>
      <c r="F38" s="242" t="s">
        <v>31</v>
      </c>
      <c r="G38" s="250"/>
      <c r="H38" s="250"/>
      <c r="I38" s="250"/>
      <c r="J38" s="250"/>
      <c r="K38" s="250"/>
      <c r="L38" s="250"/>
      <c r="M38" s="250"/>
      <c r="T38" s="55"/>
      <c r="U38" s="55"/>
      <c r="V38" s="55"/>
      <c r="W38" s="55"/>
      <c r="X38" s="55"/>
      <c r="Y38" s="55"/>
      <c r="Z38" s="11"/>
    </row>
    <row r="39" spans="1:26">
      <c r="A39" s="81" t="str">
        <f>IFERROR(VLOOKUP(E39,名称読みかえ!$C:$E,3,0),"該当無し")</f>
        <v>該当無し</v>
      </c>
      <c r="B39" s="17" t="str">
        <f>A39</f>
        <v>該当無し</v>
      </c>
      <c r="C39" s="23" t="s">
        <v>2624</v>
      </c>
      <c r="D39" s="23">
        <f t="shared" si="1"/>
        <v>400</v>
      </c>
      <c r="E39" s="484" t="s">
        <v>671</v>
      </c>
      <c r="F39" s="246" t="s">
        <v>2625</v>
      </c>
      <c r="G39" s="245">
        <v>400</v>
      </c>
      <c r="H39" s="245"/>
      <c r="I39" s="245"/>
      <c r="J39" s="245"/>
      <c r="K39" s="245"/>
      <c r="L39" s="245"/>
      <c r="M39" s="245"/>
    </row>
    <row r="40" spans="1:26">
      <c r="A40" s="81"/>
      <c r="B40" s="22" t="str">
        <f>A39</f>
        <v>該当無し</v>
      </c>
      <c r="C40" s="24" t="s">
        <v>2626</v>
      </c>
      <c r="D40" s="24">
        <f t="shared" si="1"/>
        <v>0</v>
      </c>
      <c r="E40" s="485"/>
      <c r="F40" s="242" t="s">
        <v>31</v>
      </c>
      <c r="G40" s="250"/>
      <c r="H40" s="250"/>
      <c r="I40" s="250"/>
      <c r="J40" s="250"/>
      <c r="K40" s="250"/>
      <c r="L40" s="250"/>
      <c r="M40" s="250"/>
    </row>
    <row r="41" spans="1:26">
      <c r="A41" s="81" t="str">
        <f>IFERROR(VLOOKUP(E41,名称読みかえ!$C:$E,3,0),"該当無し")</f>
        <v>該当無し</v>
      </c>
      <c r="B41" s="17" t="str">
        <f>A41</f>
        <v>該当無し</v>
      </c>
      <c r="C41" s="23" t="s">
        <v>2624</v>
      </c>
      <c r="D41" s="23">
        <f t="shared" si="1"/>
        <v>100</v>
      </c>
      <c r="E41" s="484">
        <v>9070</v>
      </c>
      <c r="F41" s="252" t="s">
        <v>2625</v>
      </c>
      <c r="G41" s="253">
        <v>100</v>
      </c>
      <c r="H41" s="253"/>
      <c r="I41" s="253"/>
      <c r="J41" s="253"/>
      <c r="K41" s="253"/>
      <c r="L41" s="253"/>
      <c r="M41" s="253"/>
    </row>
    <row r="42" spans="1:26">
      <c r="A42" s="81"/>
      <c r="B42" s="22" t="str">
        <f>A41</f>
        <v>該当無し</v>
      </c>
      <c r="C42" s="24" t="s">
        <v>2626</v>
      </c>
      <c r="D42" s="24">
        <f t="shared" si="1"/>
        <v>0</v>
      </c>
      <c r="E42" s="485"/>
      <c r="F42" s="242" t="s">
        <v>31</v>
      </c>
      <c r="G42" s="250"/>
      <c r="H42" s="250"/>
      <c r="I42" s="250"/>
      <c r="J42" s="250"/>
      <c r="K42" s="250"/>
      <c r="L42" s="250"/>
      <c r="M42" s="250"/>
    </row>
    <row r="43" spans="1:26">
      <c r="A43" s="81" t="str">
        <f>IFERROR(VLOOKUP(E43,名称読みかえ!$C:$E,3,0),"該当無し")</f>
        <v>RX7900XTX</v>
      </c>
      <c r="B43" s="4" t="str">
        <f>A43</f>
        <v>RX7900XTX</v>
      </c>
      <c r="C43" s="63" t="s">
        <v>2624</v>
      </c>
      <c r="D43" s="63">
        <f t="shared" si="1"/>
        <v>0</v>
      </c>
      <c r="E43" s="482" t="s">
        <v>2630</v>
      </c>
      <c r="F43" s="246" t="s">
        <v>2625</v>
      </c>
      <c r="G43" s="245"/>
      <c r="H43" s="245"/>
      <c r="I43" s="245"/>
      <c r="J43" s="245"/>
      <c r="K43" s="245"/>
      <c r="L43" s="245"/>
      <c r="M43" s="245"/>
    </row>
    <row r="44" spans="1:26">
      <c r="A44" s="81"/>
      <c r="B44" s="4" t="str">
        <f>A43</f>
        <v>RX7900XTX</v>
      </c>
      <c r="C44" s="63" t="s">
        <v>2626</v>
      </c>
      <c r="D44" s="63">
        <f t="shared" si="1"/>
        <v>0</v>
      </c>
      <c r="E44" s="483"/>
      <c r="F44" s="242" t="s">
        <v>31</v>
      </c>
      <c r="G44" s="250"/>
      <c r="H44" s="250"/>
      <c r="I44" s="250"/>
      <c r="J44" s="250"/>
      <c r="K44" s="250"/>
      <c r="L44" s="250"/>
      <c r="M44" s="250"/>
    </row>
    <row r="45" spans="1:26">
      <c r="A45" s="81" t="str">
        <f>IFERROR(VLOOKUP(E45,名称読みかえ!$C:$E,3,0),"該当無し")</f>
        <v>RX7900XT</v>
      </c>
      <c r="B45" s="4" t="str">
        <f>A45</f>
        <v>RX7900XT</v>
      </c>
      <c r="C45" s="63" t="s">
        <v>2624</v>
      </c>
      <c r="D45" s="63">
        <f t="shared" si="1"/>
        <v>0</v>
      </c>
      <c r="E45" s="486" t="s">
        <v>2631</v>
      </c>
      <c r="F45" s="252" t="s">
        <v>2625</v>
      </c>
      <c r="G45" s="253"/>
      <c r="H45" s="253"/>
      <c r="I45" s="253"/>
      <c r="J45" s="253"/>
      <c r="K45" s="253"/>
      <c r="L45" s="253"/>
      <c r="M45" s="253"/>
    </row>
    <row r="46" spans="1:26">
      <c r="A46" s="81"/>
      <c r="B46" s="4" t="str">
        <f>A45</f>
        <v>RX7900XT</v>
      </c>
      <c r="C46" s="63" t="s">
        <v>2626</v>
      </c>
      <c r="D46" s="63">
        <f t="shared" si="1"/>
        <v>0</v>
      </c>
      <c r="E46" s="483"/>
      <c r="F46" s="242" t="s">
        <v>31</v>
      </c>
      <c r="G46" s="250"/>
      <c r="H46" s="250"/>
      <c r="I46" s="250"/>
      <c r="J46" s="250"/>
      <c r="K46" s="250"/>
      <c r="L46" s="250"/>
      <c r="M46" s="250"/>
    </row>
    <row r="47" spans="1:26">
      <c r="A47" s="81" t="str">
        <f>IFERROR(VLOOKUP(E47,名称読みかえ!$C:$E,3,0),"該当無し")</f>
        <v>RX7800XT</v>
      </c>
      <c r="B47" s="4" t="str">
        <f>A47</f>
        <v>RX7800XT</v>
      </c>
      <c r="C47" s="63" t="s">
        <v>2624</v>
      </c>
      <c r="D47" s="63">
        <f t="shared" si="1"/>
        <v>1000</v>
      </c>
      <c r="E47" s="482" t="s">
        <v>679</v>
      </c>
      <c r="F47" s="246" t="s">
        <v>2625</v>
      </c>
      <c r="G47" s="245">
        <v>1000</v>
      </c>
      <c r="H47" s="245"/>
      <c r="I47" s="245"/>
      <c r="J47" s="245"/>
      <c r="K47" s="245"/>
      <c r="L47" s="245"/>
      <c r="M47" s="245"/>
    </row>
    <row r="48" spans="1:26">
      <c r="A48" s="81"/>
      <c r="B48" s="4" t="str">
        <f>A47</f>
        <v>RX7800XT</v>
      </c>
      <c r="C48" s="63" t="s">
        <v>2626</v>
      </c>
      <c r="D48" s="63">
        <f t="shared" si="1"/>
        <v>0</v>
      </c>
      <c r="E48" s="483"/>
      <c r="F48" s="242" t="s">
        <v>31</v>
      </c>
      <c r="G48" s="250"/>
      <c r="H48" s="250"/>
      <c r="I48" s="250"/>
      <c r="J48" s="250"/>
      <c r="K48" s="250"/>
      <c r="L48" s="250"/>
      <c r="M48" s="250"/>
    </row>
    <row r="49" spans="1:13">
      <c r="A49" s="81" t="str">
        <f>IFERROR(VLOOKUP(E49,名称読みかえ!$C:$E,3,0),"該当無し")</f>
        <v>RX7700XT</v>
      </c>
      <c r="B49" s="4" t="str">
        <f>A49</f>
        <v>RX7700XT</v>
      </c>
      <c r="C49" s="63" t="s">
        <v>2624</v>
      </c>
      <c r="D49" s="64">
        <f t="shared" si="1"/>
        <v>0</v>
      </c>
      <c r="E49" s="482" t="s">
        <v>681</v>
      </c>
      <c r="F49" s="252" t="s">
        <v>2625</v>
      </c>
      <c r="G49" s="253"/>
      <c r="H49" s="253"/>
      <c r="I49" s="253"/>
      <c r="J49" s="253"/>
      <c r="K49" s="253"/>
      <c r="L49" s="253"/>
      <c r="M49" s="253"/>
    </row>
    <row r="50" spans="1:13">
      <c r="A50" s="81"/>
      <c r="B50" s="4" t="str">
        <f>A49</f>
        <v>RX7700XT</v>
      </c>
      <c r="C50" s="63" t="s">
        <v>2626</v>
      </c>
      <c r="D50" s="64">
        <f t="shared" si="1"/>
        <v>0</v>
      </c>
      <c r="E50" s="483"/>
      <c r="F50" s="242" t="s">
        <v>31</v>
      </c>
      <c r="G50" s="250"/>
      <c r="H50" s="250"/>
      <c r="I50" s="250"/>
      <c r="J50" s="250"/>
      <c r="K50" s="250"/>
      <c r="L50" s="250"/>
      <c r="M50" s="250"/>
    </row>
    <row r="51" spans="1:13">
      <c r="A51" s="81" t="str">
        <f>IFERROR(VLOOKUP(E51,名称読みかえ!$C:$E,3,0),"該当無し")</f>
        <v>RX7600XT</v>
      </c>
      <c r="B51" s="4" t="str">
        <f>A51</f>
        <v>RX7600XT</v>
      </c>
      <c r="C51" s="63" t="s">
        <v>2624</v>
      </c>
      <c r="D51" s="63">
        <f t="shared" si="1"/>
        <v>0</v>
      </c>
      <c r="E51" s="482" t="s">
        <v>684</v>
      </c>
      <c r="F51" s="252" t="s">
        <v>2625</v>
      </c>
      <c r="G51" s="253"/>
      <c r="H51" s="253"/>
      <c r="I51" s="253"/>
      <c r="J51" s="253"/>
      <c r="K51" s="253"/>
      <c r="L51" s="253"/>
      <c r="M51" s="253"/>
    </row>
    <row r="52" spans="1:13">
      <c r="A52" s="81"/>
      <c r="B52" s="4" t="str">
        <f>A51</f>
        <v>RX7600XT</v>
      </c>
      <c r="C52" s="63" t="s">
        <v>2626</v>
      </c>
      <c r="D52" s="63">
        <f t="shared" si="1"/>
        <v>0</v>
      </c>
      <c r="E52" s="483"/>
      <c r="F52" s="242" t="s">
        <v>31</v>
      </c>
      <c r="G52" s="250"/>
      <c r="H52" s="250"/>
      <c r="I52" s="250"/>
      <c r="J52" s="250"/>
      <c r="K52" s="250"/>
      <c r="L52" s="250"/>
      <c r="M52" s="250"/>
    </row>
    <row r="53" spans="1:13">
      <c r="A53" s="81" t="str">
        <f>IFERROR(VLOOKUP(E53,名称読みかえ!$C:$E,3,0),"該当無し")</f>
        <v>RX7600</v>
      </c>
      <c r="B53" s="4" t="str">
        <f>A53</f>
        <v>RX7600</v>
      </c>
      <c r="C53" s="63" t="s">
        <v>2624</v>
      </c>
      <c r="D53" s="63">
        <f t="shared" si="1"/>
        <v>0</v>
      </c>
      <c r="E53" s="482">
        <v>7600</v>
      </c>
      <c r="F53" s="252" t="s">
        <v>2625</v>
      </c>
      <c r="G53" s="253"/>
      <c r="H53" s="253"/>
      <c r="I53" s="253"/>
      <c r="J53" s="253"/>
      <c r="K53" s="253"/>
      <c r="L53" s="253"/>
      <c r="M53" s="253"/>
    </row>
    <row r="54" spans="1:13">
      <c r="A54" s="81"/>
      <c r="B54" s="4" t="str">
        <f>A53</f>
        <v>RX7600</v>
      </c>
      <c r="C54" s="63" t="s">
        <v>2626</v>
      </c>
      <c r="D54" s="63">
        <f t="shared" si="1"/>
        <v>0</v>
      </c>
      <c r="E54" s="483"/>
      <c r="F54" s="242" t="s">
        <v>31</v>
      </c>
      <c r="G54" s="250"/>
      <c r="H54" s="250"/>
      <c r="I54" s="250"/>
      <c r="J54" s="250"/>
      <c r="K54" s="250"/>
      <c r="L54" s="250"/>
      <c r="M54" s="250"/>
    </row>
    <row r="55" spans="1:13">
      <c r="A55" s="81" t="str">
        <f>IFERROR(VLOOKUP(E55,名称読みかえ!$C:$E,3,0),"該当無し")</f>
        <v>RX6600</v>
      </c>
      <c r="B55" s="4" t="str">
        <f>A55</f>
        <v>RX6600</v>
      </c>
      <c r="C55" s="63" t="s">
        <v>2624</v>
      </c>
      <c r="D55" s="63">
        <f t="shared" si="1"/>
        <v>0</v>
      </c>
      <c r="E55" s="482">
        <v>6600</v>
      </c>
      <c r="F55" s="252" t="s">
        <v>2625</v>
      </c>
      <c r="G55" s="253"/>
      <c r="H55" s="253"/>
      <c r="I55" s="253"/>
      <c r="J55" s="253"/>
      <c r="K55" s="253"/>
      <c r="L55" s="253"/>
      <c r="M55" s="253"/>
    </row>
    <row r="56" spans="1:13">
      <c r="A56" s="81"/>
      <c r="B56" s="4" t="str">
        <f>A55</f>
        <v>RX6600</v>
      </c>
      <c r="C56" s="63" t="s">
        <v>2626</v>
      </c>
      <c r="D56" s="63">
        <f t="shared" si="1"/>
        <v>0</v>
      </c>
      <c r="E56" s="483"/>
      <c r="F56" s="242" t="s">
        <v>31</v>
      </c>
      <c r="G56" s="250"/>
      <c r="H56" s="250"/>
      <c r="I56" s="250"/>
      <c r="J56" s="250"/>
      <c r="K56" s="250"/>
      <c r="L56" s="250"/>
      <c r="M56" s="250"/>
    </row>
    <row r="57" spans="1:13">
      <c r="A57" s="81" t="str">
        <f>IFERROR(VLOOKUP(E57,名称読みかえ!$C:$E,3,0),"該当無し")</f>
        <v>該当無し</v>
      </c>
      <c r="B57" s="17" t="str">
        <f>A57</f>
        <v>該当無し</v>
      </c>
      <c r="C57" s="61" t="s">
        <v>2624</v>
      </c>
      <c r="D57" s="61">
        <f t="shared" si="1"/>
        <v>200</v>
      </c>
      <c r="E57" s="484" t="s">
        <v>2632</v>
      </c>
      <c r="F57" s="252" t="s">
        <v>2625</v>
      </c>
      <c r="G57" s="253">
        <v>200</v>
      </c>
      <c r="H57" s="253"/>
      <c r="I57" s="253"/>
      <c r="J57" s="253"/>
      <c r="K57" s="253"/>
      <c r="L57" s="253"/>
      <c r="M57" s="253"/>
    </row>
    <row r="58" spans="1:13">
      <c r="A58" s="81"/>
      <c r="B58" s="22" t="str">
        <f>A57</f>
        <v>該当無し</v>
      </c>
      <c r="C58" s="62" t="s">
        <v>2626</v>
      </c>
      <c r="D58" s="62">
        <f t="shared" si="1"/>
        <v>0</v>
      </c>
      <c r="E58" s="485"/>
      <c r="F58" s="242" t="s">
        <v>31</v>
      </c>
      <c r="G58" s="250"/>
      <c r="H58" s="250"/>
      <c r="I58" s="250"/>
      <c r="J58" s="250"/>
      <c r="K58" s="250"/>
      <c r="L58" s="250"/>
      <c r="M58" s="250"/>
    </row>
    <row r="59" spans="1:13">
      <c r="A59" s="81" t="str">
        <f>IFERROR(VLOOKUP(E59,名称読みかえ!$C:$E,3,0),"該当無し")</f>
        <v>該当無し</v>
      </c>
      <c r="B59" s="17" t="str">
        <f>A59</f>
        <v>該当無し</v>
      </c>
      <c r="C59" s="61" t="s">
        <v>2624</v>
      </c>
      <c r="D59" s="61">
        <f t="shared" si="1"/>
        <v>0</v>
      </c>
      <c r="E59" s="482" t="s">
        <v>945</v>
      </c>
      <c r="F59" s="252" t="s">
        <v>2625</v>
      </c>
      <c r="G59" s="253"/>
      <c r="H59" s="253"/>
      <c r="I59" s="253"/>
      <c r="J59" s="253"/>
      <c r="K59" s="253"/>
      <c r="L59" s="253"/>
      <c r="M59" s="253"/>
    </row>
    <row r="60" spans="1:13">
      <c r="A60" s="81"/>
      <c r="B60" s="22" t="str">
        <f>A59</f>
        <v>該当無し</v>
      </c>
      <c r="C60" s="62" t="s">
        <v>2626</v>
      </c>
      <c r="D60" s="62">
        <f t="shared" si="1"/>
        <v>0</v>
      </c>
      <c r="E60" s="483"/>
      <c r="F60" s="242" t="s">
        <v>31</v>
      </c>
      <c r="G60" s="250"/>
      <c r="H60" s="250"/>
      <c r="I60" s="250"/>
      <c r="J60" s="250"/>
      <c r="K60" s="250"/>
      <c r="L60" s="250"/>
      <c r="M60" s="250"/>
    </row>
    <row r="61" spans="1:13">
      <c r="A61" s="81" t="str">
        <f>IFERROR(VLOOKUP(E61,名称読みかえ!$C:$E,3,0),"該当無し")</f>
        <v>該当無し</v>
      </c>
      <c r="B61" s="17" t="str">
        <f>A61</f>
        <v>該当無し</v>
      </c>
      <c r="C61" s="61" t="s">
        <v>2624</v>
      </c>
      <c r="D61" s="61">
        <f t="shared" si="1"/>
        <v>0</v>
      </c>
      <c r="E61" s="487" t="s">
        <v>946</v>
      </c>
      <c r="F61" s="252" t="s">
        <v>2625</v>
      </c>
      <c r="G61" s="253"/>
      <c r="H61" s="253"/>
      <c r="I61" s="253"/>
      <c r="J61" s="253"/>
      <c r="K61" s="253"/>
      <c r="L61" s="253"/>
      <c r="M61" s="253"/>
    </row>
    <row r="62" spans="1:13">
      <c r="A62" s="81"/>
      <c r="B62" s="22" t="str">
        <f>A61</f>
        <v>該当無し</v>
      </c>
      <c r="C62" s="62" t="s">
        <v>2626</v>
      </c>
      <c r="D62" s="62">
        <f t="shared" si="1"/>
        <v>0</v>
      </c>
      <c r="E62" s="488"/>
      <c r="F62" s="242" t="s">
        <v>31</v>
      </c>
      <c r="G62" s="250"/>
      <c r="H62" s="250"/>
      <c r="I62" s="250"/>
      <c r="J62" s="250"/>
      <c r="K62" s="250"/>
      <c r="L62" s="250"/>
      <c r="M62" s="250"/>
    </row>
    <row r="63" spans="1:13">
      <c r="A63" s="81" t="str">
        <f>IFERROR(VLOOKUP(E63,名称読みかえ!$C:$E,3,0),"該当無し")</f>
        <v>6000Ada</v>
      </c>
      <c r="B63" s="17" t="str">
        <f>A63</f>
        <v>6000Ada</v>
      </c>
      <c r="C63" s="61" t="s">
        <v>2624</v>
      </c>
      <c r="D63" s="61">
        <f t="shared" si="1"/>
        <v>0</v>
      </c>
      <c r="E63" s="482" t="s">
        <v>113</v>
      </c>
      <c r="F63" s="246" t="s">
        <v>2625</v>
      </c>
      <c r="G63" s="253"/>
      <c r="H63" s="253"/>
      <c r="I63" s="253"/>
      <c r="J63" s="253"/>
      <c r="K63" s="253"/>
      <c r="L63" s="253"/>
      <c r="M63" s="253"/>
    </row>
    <row r="64" spans="1:13">
      <c r="A64" s="81"/>
      <c r="B64" s="22" t="str">
        <f>A63</f>
        <v>6000Ada</v>
      </c>
      <c r="C64" s="62" t="s">
        <v>2626</v>
      </c>
      <c r="D64" s="162">
        <f t="shared" si="1"/>
        <v>0</v>
      </c>
      <c r="E64" s="483"/>
      <c r="F64" s="242" t="s">
        <v>31</v>
      </c>
      <c r="G64" s="250"/>
      <c r="H64" s="250"/>
      <c r="I64" s="250"/>
      <c r="J64" s="250"/>
      <c r="K64" s="250"/>
      <c r="L64" s="250"/>
      <c r="M64" s="250"/>
    </row>
    <row r="65" spans="1:13">
      <c r="A65" s="81" t="str">
        <f>IFERROR(VLOOKUP(E65,名称読みかえ!$C:$E,3,0),"該当無し")</f>
        <v>5000Ada</v>
      </c>
      <c r="B65" s="17" t="str">
        <f>A65</f>
        <v>5000Ada</v>
      </c>
      <c r="C65" s="61" t="s">
        <v>2624</v>
      </c>
      <c r="D65" s="162">
        <f t="shared" si="1"/>
        <v>5</v>
      </c>
      <c r="E65" s="482" t="s">
        <v>114</v>
      </c>
      <c r="F65" s="246" t="s">
        <v>2625</v>
      </c>
      <c r="G65" s="253">
        <v>5</v>
      </c>
      <c r="H65" s="253"/>
      <c r="I65" s="253"/>
      <c r="J65" s="253"/>
      <c r="K65" s="253"/>
      <c r="L65" s="253"/>
      <c r="M65" s="253"/>
    </row>
    <row r="66" spans="1:13">
      <c r="A66" s="81"/>
      <c r="B66" s="22" t="str">
        <f>A65</f>
        <v>5000Ada</v>
      </c>
      <c r="C66" s="62" t="s">
        <v>2626</v>
      </c>
      <c r="D66" s="162">
        <f t="shared" si="1"/>
        <v>0</v>
      </c>
      <c r="E66" s="483"/>
      <c r="F66" s="242" t="s">
        <v>31</v>
      </c>
      <c r="G66" s="249"/>
      <c r="H66" s="249"/>
      <c r="I66" s="249"/>
      <c r="J66" s="249"/>
      <c r="K66" s="249"/>
      <c r="L66" s="249"/>
      <c r="M66" s="249"/>
    </row>
    <row r="67" spans="1:13">
      <c r="A67" s="81" t="str">
        <f>IFERROR(VLOOKUP(E67,名称読みかえ!$C:$E,3,0),"該当無し")</f>
        <v>4500Ada</v>
      </c>
      <c r="B67" s="17" t="str">
        <f>A67</f>
        <v>4500Ada</v>
      </c>
      <c r="C67" s="61" t="s">
        <v>2624</v>
      </c>
      <c r="D67" s="162">
        <f t="shared" ref="D67:D98" si="2">SUM(G67:J67)</f>
        <v>20</v>
      </c>
      <c r="E67" s="482" t="s">
        <v>115</v>
      </c>
      <c r="F67" s="246" t="s">
        <v>2625</v>
      </c>
      <c r="G67" s="253">
        <v>15</v>
      </c>
      <c r="H67" s="253">
        <v>5</v>
      </c>
      <c r="I67" s="253"/>
      <c r="J67" s="253"/>
      <c r="K67" s="253"/>
      <c r="L67" s="253"/>
      <c r="M67" s="253"/>
    </row>
    <row r="68" spans="1:13">
      <c r="A68" s="81"/>
      <c r="B68" s="22" t="str">
        <f>A67</f>
        <v>4500Ada</v>
      </c>
      <c r="C68" s="62" t="s">
        <v>2626</v>
      </c>
      <c r="D68" s="162">
        <f t="shared" si="2"/>
        <v>0</v>
      </c>
      <c r="E68" s="483"/>
      <c r="F68" s="242" t="s">
        <v>31</v>
      </c>
      <c r="G68" s="250"/>
      <c r="H68" s="250"/>
      <c r="I68" s="250"/>
      <c r="J68" s="250"/>
      <c r="K68" s="250"/>
      <c r="L68" s="250"/>
      <c r="M68" s="250"/>
    </row>
    <row r="69" spans="1:13">
      <c r="A69" s="81" t="str">
        <f>IFERROR(VLOOKUP(E69,名称読みかえ!$C:$E,3,0),"該当無し")</f>
        <v>4000Ada</v>
      </c>
      <c r="B69" s="17" t="str">
        <f>A69</f>
        <v>4000Ada</v>
      </c>
      <c r="C69" s="61" t="s">
        <v>2624</v>
      </c>
      <c r="D69" s="162">
        <f t="shared" si="2"/>
        <v>0</v>
      </c>
      <c r="E69" s="482" t="s">
        <v>116</v>
      </c>
      <c r="F69" s="246" t="s">
        <v>2625</v>
      </c>
      <c r="G69" s="253"/>
      <c r="H69" s="253"/>
      <c r="I69" s="253"/>
      <c r="J69" s="253"/>
      <c r="K69" s="253"/>
      <c r="L69" s="253"/>
      <c r="M69" s="253"/>
    </row>
    <row r="70" spans="1:13">
      <c r="A70" s="81"/>
      <c r="B70" s="22" t="str">
        <f>A69</f>
        <v>4000Ada</v>
      </c>
      <c r="C70" s="62" t="s">
        <v>2626</v>
      </c>
      <c r="D70" s="162">
        <f t="shared" si="2"/>
        <v>0</v>
      </c>
      <c r="E70" s="483"/>
      <c r="F70" s="242" t="s">
        <v>31</v>
      </c>
      <c r="G70" s="249"/>
      <c r="H70" s="249"/>
      <c r="I70" s="249"/>
      <c r="J70" s="249"/>
      <c r="K70" s="249"/>
      <c r="L70" s="249"/>
      <c r="M70" s="249"/>
    </row>
    <row r="71" spans="1:13">
      <c r="A71" s="81" t="str">
        <f>IFERROR(VLOOKUP(E71,名称読みかえ!$C:$E,3,0),"該当無し")</f>
        <v>4000 SFF Ada</v>
      </c>
      <c r="B71" s="17" t="str">
        <f>A71</f>
        <v>4000 SFF Ada</v>
      </c>
      <c r="C71" s="61" t="s">
        <v>2624</v>
      </c>
      <c r="D71" s="162">
        <f t="shared" si="2"/>
        <v>0</v>
      </c>
      <c r="E71" s="482" t="s">
        <v>117</v>
      </c>
      <c r="F71" s="246" t="s">
        <v>2625</v>
      </c>
      <c r="G71" s="253"/>
      <c r="H71" s="253"/>
      <c r="I71" s="253"/>
      <c r="J71" s="253"/>
      <c r="K71" s="253"/>
      <c r="L71" s="253"/>
      <c r="M71" s="253"/>
    </row>
    <row r="72" spans="1:13">
      <c r="A72" s="81"/>
      <c r="B72" s="22" t="str">
        <f>A71</f>
        <v>4000 SFF Ada</v>
      </c>
      <c r="C72" s="62" t="s">
        <v>2626</v>
      </c>
      <c r="D72" s="162">
        <f t="shared" si="2"/>
        <v>0</v>
      </c>
      <c r="E72" s="483"/>
      <c r="F72" s="242" t="s">
        <v>31</v>
      </c>
      <c r="G72" s="250"/>
      <c r="H72" s="250"/>
      <c r="I72" s="250"/>
      <c r="J72" s="250"/>
      <c r="K72" s="250"/>
      <c r="L72" s="250"/>
      <c r="M72" s="250"/>
    </row>
    <row r="73" spans="1:13">
      <c r="A73" s="81" t="str">
        <f>IFERROR(VLOOKUP(E73,名称読みかえ!$C:$E,3,0),"該当無し")</f>
        <v>2000Ada</v>
      </c>
      <c r="B73" s="17" t="str">
        <f>A73</f>
        <v>2000Ada</v>
      </c>
      <c r="C73" s="61" t="s">
        <v>2624</v>
      </c>
      <c r="D73" s="162">
        <f t="shared" si="2"/>
        <v>0</v>
      </c>
      <c r="E73" s="482" t="s">
        <v>118</v>
      </c>
      <c r="F73" s="246" t="s">
        <v>2625</v>
      </c>
      <c r="G73" s="253"/>
      <c r="H73" s="253"/>
      <c r="I73" s="253"/>
      <c r="J73" s="253"/>
      <c r="K73" s="253"/>
      <c r="L73" s="253"/>
      <c r="M73" s="253"/>
    </row>
    <row r="74" spans="1:13">
      <c r="A74" s="81"/>
      <c r="B74" s="22" t="str">
        <f>A73</f>
        <v>2000Ada</v>
      </c>
      <c r="C74" s="62" t="s">
        <v>2626</v>
      </c>
      <c r="D74" s="162">
        <f t="shared" si="2"/>
        <v>0</v>
      </c>
      <c r="E74" s="483"/>
      <c r="F74" s="242" t="s">
        <v>31</v>
      </c>
      <c r="G74" s="249"/>
      <c r="H74" s="249"/>
      <c r="I74" s="249"/>
      <c r="J74" s="249"/>
      <c r="K74" s="249"/>
      <c r="L74" s="249"/>
      <c r="M74" s="249"/>
    </row>
    <row r="75" spans="1:13">
      <c r="A75" s="81" t="str">
        <f>IFERROR(VLOOKUP(E75,名称読みかえ!$C:$E,3,0),"該当無し")</f>
        <v>A4000</v>
      </c>
      <c r="B75" s="17" t="str">
        <f>A75</f>
        <v>A4000</v>
      </c>
      <c r="C75" s="61" t="s">
        <v>2624</v>
      </c>
      <c r="D75" s="162">
        <f t="shared" si="2"/>
        <v>0</v>
      </c>
      <c r="E75" s="482" t="s">
        <v>122</v>
      </c>
      <c r="F75" s="246" t="s">
        <v>2625</v>
      </c>
      <c r="G75" s="253"/>
      <c r="H75" s="253"/>
      <c r="I75" s="253"/>
      <c r="J75" s="253"/>
      <c r="K75" s="253"/>
      <c r="L75" s="253"/>
      <c r="M75" s="253"/>
    </row>
    <row r="76" spans="1:13">
      <c r="A76" s="81"/>
      <c r="B76" s="22" t="str">
        <f>A75</f>
        <v>A4000</v>
      </c>
      <c r="C76" s="62" t="s">
        <v>2626</v>
      </c>
      <c r="D76" s="162">
        <f t="shared" si="2"/>
        <v>0</v>
      </c>
      <c r="E76" s="483"/>
      <c r="F76" s="242" t="s">
        <v>31</v>
      </c>
      <c r="G76" s="250"/>
      <c r="H76" s="250"/>
      <c r="I76" s="250"/>
      <c r="J76" s="250"/>
      <c r="K76" s="250"/>
      <c r="L76" s="250"/>
      <c r="M76" s="250"/>
    </row>
    <row r="77" spans="1:13">
      <c r="A77" s="81" t="str">
        <f>IFERROR(VLOOKUP(E77,名称読みかえ!$C:$E,3,0),"該当無し")</f>
        <v>A2000</v>
      </c>
      <c r="B77" s="17" t="str">
        <f>A77</f>
        <v>A2000</v>
      </c>
      <c r="C77" s="61" t="s">
        <v>2624</v>
      </c>
      <c r="D77" s="162">
        <f t="shared" si="2"/>
        <v>0</v>
      </c>
      <c r="E77" s="482" t="s">
        <v>123</v>
      </c>
      <c r="F77" s="246" t="s">
        <v>2625</v>
      </c>
      <c r="G77" s="253"/>
      <c r="H77" s="253"/>
      <c r="I77" s="253"/>
      <c r="J77" s="253"/>
      <c r="K77" s="253"/>
      <c r="L77" s="253"/>
      <c r="M77" s="253"/>
    </row>
    <row r="78" spans="1:13">
      <c r="A78" s="81"/>
      <c r="B78" s="22" t="str">
        <f>A77</f>
        <v>A2000</v>
      </c>
      <c r="C78" s="62" t="s">
        <v>2626</v>
      </c>
      <c r="D78" s="162">
        <f t="shared" si="2"/>
        <v>0</v>
      </c>
      <c r="E78" s="483"/>
      <c r="F78" s="242" t="s">
        <v>31</v>
      </c>
      <c r="G78" s="249"/>
      <c r="H78" s="249"/>
      <c r="I78" s="249"/>
      <c r="J78" s="249"/>
      <c r="K78" s="249"/>
      <c r="L78" s="249"/>
      <c r="M78" s="249"/>
    </row>
    <row r="79" spans="1:13">
      <c r="A79" s="81" t="str">
        <f>IFERROR(VLOOKUP(E79,名称読みかえ!$C:$E,3,0),"該当無し")</f>
        <v>A1000</v>
      </c>
      <c r="B79" s="17" t="str">
        <f>A79</f>
        <v>A1000</v>
      </c>
      <c r="C79" s="61" t="s">
        <v>2624</v>
      </c>
      <c r="D79" s="162">
        <f t="shared" si="2"/>
        <v>29</v>
      </c>
      <c r="E79" s="482" t="s">
        <v>508</v>
      </c>
      <c r="F79" s="246" t="s">
        <v>2625</v>
      </c>
      <c r="G79" s="253">
        <v>11</v>
      </c>
      <c r="H79" s="253">
        <v>18</v>
      </c>
      <c r="I79" s="253"/>
      <c r="J79" s="253"/>
      <c r="K79" s="253"/>
      <c r="L79" s="253"/>
      <c r="M79" s="253"/>
    </row>
    <row r="80" spans="1:13">
      <c r="A80" s="81"/>
      <c r="B80" s="22" t="str">
        <f>A79</f>
        <v>A1000</v>
      </c>
      <c r="C80" s="62" t="s">
        <v>2626</v>
      </c>
      <c r="D80" s="162">
        <f t="shared" si="2"/>
        <v>0</v>
      </c>
      <c r="E80" s="483"/>
      <c r="F80" s="242" t="s">
        <v>31</v>
      </c>
      <c r="G80" s="249"/>
      <c r="H80" s="249"/>
      <c r="I80" s="249"/>
      <c r="J80" s="249"/>
      <c r="K80" s="249"/>
      <c r="L80" s="249"/>
      <c r="M80" s="249"/>
    </row>
    <row r="81" spans="1:13">
      <c r="A81" s="81" t="str">
        <f>IFERROR(VLOOKUP(E81,名称読みかえ!$C:$E,3,0),"該当無し")</f>
        <v>A400</v>
      </c>
      <c r="B81" s="17" t="str">
        <f>A81</f>
        <v>A400</v>
      </c>
      <c r="C81" s="61" t="s">
        <v>2624</v>
      </c>
      <c r="D81" s="162">
        <f t="shared" si="2"/>
        <v>0</v>
      </c>
      <c r="E81" s="482" t="s">
        <v>509</v>
      </c>
      <c r="F81" s="246" t="s">
        <v>2625</v>
      </c>
      <c r="G81" s="253"/>
      <c r="H81" s="253"/>
      <c r="I81" s="253"/>
      <c r="J81" s="253"/>
      <c r="K81" s="253"/>
      <c r="L81" s="253"/>
      <c r="M81" s="253"/>
    </row>
    <row r="82" spans="1:13">
      <c r="A82" s="81"/>
      <c r="B82" s="22" t="str">
        <f>A81</f>
        <v>A400</v>
      </c>
      <c r="C82" s="62" t="s">
        <v>2626</v>
      </c>
      <c r="D82" s="162">
        <f t="shared" si="2"/>
        <v>0</v>
      </c>
      <c r="E82" s="483"/>
      <c r="F82" s="242" t="s">
        <v>31</v>
      </c>
      <c r="G82" s="249"/>
      <c r="H82" s="249"/>
      <c r="I82" s="249"/>
      <c r="J82" s="249"/>
      <c r="K82" s="249"/>
      <c r="L82" s="249"/>
      <c r="M82" s="249"/>
    </row>
    <row r="83" spans="1:13">
      <c r="A83" s="81" t="str">
        <f>IFERROR(VLOOKUP(E83,名称読みかえ!$C:$E,3,0),"該当無し")</f>
        <v>該当無し</v>
      </c>
      <c r="B83" s="17" t="str">
        <f>A83</f>
        <v>該当無し</v>
      </c>
      <c r="C83" s="61" t="s">
        <v>2624</v>
      </c>
      <c r="D83" s="162">
        <f t="shared" si="2"/>
        <v>0</v>
      </c>
      <c r="E83" s="20" t="s">
        <v>32</v>
      </c>
      <c r="F83" s="20"/>
      <c r="G83" s="250"/>
      <c r="H83" s="250"/>
      <c r="I83" s="250"/>
      <c r="J83" s="250"/>
      <c r="K83" s="250"/>
      <c r="L83" s="250"/>
      <c r="M83" s="250"/>
    </row>
    <row r="84" spans="1:13">
      <c r="A84" s="81"/>
      <c r="B84" s="22" t="str">
        <f>A83</f>
        <v>該当無し</v>
      </c>
      <c r="C84" s="62" t="s">
        <v>2626</v>
      </c>
      <c r="D84" s="162">
        <f t="shared" si="2"/>
        <v>0</v>
      </c>
      <c r="G84" s="251"/>
      <c r="H84" s="251"/>
      <c r="I84" s="251"/>
      <c r="J84" s="251"/>
      <c r="K84" s="251"/>
      <c r="L84" s="251"/>
      <c r="M84" s="251"/>
    </row>
    <row r="85" spans="1:13">
      <c r="A85" s="81" t="str">
        <f>IFERROR(VLOOKUP(E85,名称読みかえ!$C:$E,3,0),"該当無し")</f>
        <v>ASR Z890LiveMixer</v>
      </c>
      <c r="B85" s="17" t="str">
        <f>A85</f>
        <v>ASR Z890LiveMixer</v>
      </c>
      <c r="C85" s="61" t="s">
        <v>2624</v>
      </c>
      <c r="D85" s="162">
        <f t="shared" si="2"/>
        <v>500</v>
      </c>
      <c r="E85" s="484" t="s">
        <v>848</v>
      </c>
      <c r="F85" s="246" t="s">
        <v>2625</v>
      </c>
      <c r="G85" s="253">
        <v>100</v>
      </c>
      <c r="H85" s="253">
        <v>400</v>
      </c>
      <c r="I85" s="253"/>
      <c r="J85" s="253"/>
      <c r="K85" s="253"/>
      <c r="L85" s="253"/>
      <c r="M85" s="253"/>
    </row>
    <row r="86" spans="1:13">
      <c r="A86" s="81"/>
      <c r="B86" s="22" t="str">
        <f>A85</f>
        <v>ASR Z890LiveMixer</v>
      </c>
      <c r="C86" s="62" t="s">
        <v>2626</v>
      </c>
      <c r="D86" s="162">
        <f t="shared" si="2"/>
        <v>200</v>
      </c>
      <c r="E86" s="485"/>
      <c r="F86" s="242" t="s">
        <v>31</v>
      </c>
      <c r="G86" s="250"/>
      <c r="H86" s="250"/>
      <c r="I86" s="253">
        <v>100</v>
      </c>
      <c r="J86" s="253">
        <v>100</v>
      </c>
      <c r="K86" s="250">
        <v>100</v>
      </c>
      <c r="L86" s="250"/>
      <c r="M86" s="250"/>
    </row>
    <row r="87" spans="1:13">
      <c r="A87" s="81" t="str">
        <f>IFERROR(VLOOKUP(E87,名称読みかえ!$C:$E,3,0),"該当無し")</f>
        <v>MSI Z890</v>
      </c>
      <c r="B87" s="17" t="str">
        <f>A87</f>
        <v>MSI Z890</v>
      </c>
      <c r="C87" s="61" t="s">
        <v>2624</v>
      </c>
      <c r="D87" s="162">
        <f t="shared" si="2"/>
        <v>0</v>
      </c>
      <c r="E87" s="484" t="s">
        <v>845</v>
      </c>
      <c r="F87" s="246" t="s">
        <v>2625</v>
      </c>
      <c r="G87" s="253"/>
      <c r="H87" s="253"/>
      <c r="I87" s="253"/>
      <c r="J87" s="253"/>
      <c r="K87" s="253"/>
      <c r="L87" s="253"/>
      <c r="M87" s="253"/>
    </row>
    <row r="88" spans="1:13">
      <c r="A88" s="81"/>
      <c r="B88" s="22" t="str">
        <f>A87</f>
        <v>MSI Z890</v>
      </c>
      <c r="C88" s="62" t="s">
        <v>2626</v>
      </c>
      <c r="D88" s="162">
        <f t="shared" si="2"/>
        <v>0</v>
      </c>
      <c r="E88" s="485"/>
      <c r="F88" s="242" t="s">
        <v>31</v>
      </c>
      <c r="G88" s="250"/>
      <c r="H88" s="250"/>
      <c r="I88" s="250"/>
      <c r="J88" s="250"/>
      <c r="K88" s="250"/>
      <c r="L88" s="250"/>
      <c r="M88" s="250"/>
    </row>
    <row r="89" spans="1:13">
      <c r="A89" s="81" t="str">
        <f>IFERROR(VLOOKUP(E89,名称読みかえ!$C:$E,3,0),"該当無し")</f>
        <v>ASUS Z890ProArt</v>
      </c>
      <c r="B89" s="17" t="str">
        <f>A89</f>
        <v>ASUS Z890ProArt</v>
      </c>
      <c r="C89" s="61" t="s">
        <v>2624</v>
      </c>
      <c r="D89" s="162">
        <f t="shared" si="2"/>
        <v>400</v>
      </c>
      <c r="E89" s="484" t="s">
        <v>2633</v>
      </c>
      <c r="F89" s="246" t="s">
        <v>2625</v>
      </c>
      <c r="G89" s="245">
        <v>300</v>
      </c>
      <c r="H89" s="245">
        <v>100</v>
      </c>
      <c r="I89" s="245"/>
      <c r="J89" s="245"/>
      <c r="K89" s="245"/>
      <c r="L89" s="245"/>
      <c r="M89" s="245"/>
    </row>
    <row r="90" spans="1:13">
      <c r="A90" s="81"/>
      <c r="B90" s="22" t="str">
        <f>A89</f>
        <v>ASUS Z890ProArt</v>
      </c>
      <c r="C90" s="62" t="s">
        <v>2626</v>
      </c>
      <c r="D90" s="162">
        <f t="shared" si="2"/>
        <v>200</v>
      </c>
      <c r="E90" s="485"/>
      <c r="F90" s="242" t="s">
        <v>31</v>
      </c>
      <c r="G90" s="245"/>
      <c r="H90" s="245"/>
      <c r="I90" s="245">
        <v>100</v>
      </c>
      <c r="J90" s="245">
        <v>100</v>
      </c>
      <c r="K90" s="245"/>
      <c r="L90" s="245"/>
      <c r="M90" s="245"/>
    </row>
    <row r="91" spans="1:13">
      <c r="A91" s="81" t="str">
        <f>IFERROR(VLOOKUP(E91,名称読みかえ!$C:$E,3,0),"該当無し")</f>
        <v>ASR B860</v>
      </c>
      <c r="B91" s="17" t="str">
        <f>A91</f>
        <v>ASR B860</v>
      </c>
      <c r="C91" s="61" t="s">
        <v>2624</v>
      </c>
      <c r="D91" s="162">
        <f t="shared" si="2"/>
        <v>10960</v>
      </c>
      <c r="E91" s="484" t="s">
        <v>852</v>
      </c>
      <c r="F91" s="246" t="s">
        <v>2625</v>
      </c>
      <c r="G91" s="253">
        <v>2000</v>
      </c>
      <c r="H91" s="253">
        <v>8960</v>
      </c>
      <c r="I91" s="253"/>
      <c r="J91" s="253"/>
      <c r="K91" s="253"/>
      <c r="L91" s="253"/>
      <c r="M91" s="253"/>
    </row>
    <row r="92" spans="1:13">
      <c r="A92" s="81"/>
      <c r="B92" s="22" t="str">
        <f>A91</f>
        <v>ASR B860</v>
      </c>
      <c r="C92" s="62" t="s">
        <v>2626</v>
      </c>
      <c r="D92" s="162">
        <f t="shared" si="2"/>
        <v>12000</v>
      </c>
      <c r="E92" s="485"/>
      <c r="F92" s="242" t="s">
        <v>31</v>
      </c>
      <c r="G92" s="250"/>
      <c r="H92" s="250"/>
      <c r="I92" s="250">
        <v>6000</v>
      </c>
      <c r="J92" s="250">
        <v>6000</v>
      </c>
      <c r="K92" s="250">
        <v>3000</v>
      </c>
      <c r="L92" s="250"/>
      <c r="M92" s="250"/>
    </row>
    <row r="93" spans="1:13">
      <c r="A93" s="81" t="str">
        <f>IFERROR(VLOOKUP(E93,名称読みかえ!$C:$E,3,0),"該当無し")</f>
        <v>ASUS B860M</v>
      </c>
      <c r="B93" s="17" t="str">
        <f>A93</f>
        <v>ASUS B860M</v>
      </c>
      <c r="C93" s="61" t="s">
        <v>2624</v>
      </c>
      <c r="D93" s="162">
        <f t="shared" si="2"/>
        <v>10000</v>
      </c>
      <c r="E93" s="484" t="s">
        <v>858</v>
      </c>
      <c r="F93" s="246" t="s">
        <v>2625</v>
      </c>
      <c r="G93" s="253">
        <v>2000</v>
      </c>
      <c r="H93" s="253">
        <v>8000</v>
      </c>
      <c r="I93" s="253"/>
      <c r="J93" s="253"/>
      <c r="K93" s="253"/>
      <c r="L93" s="253"/>
      <c r="M93" s="253"/>
    </row>
    <row r="94" spans="1:13">
      <c r="A94" s="81"/>
      <c r="B94" s="22" t="str">
        <f>A93</f>
        <v>ASUS B860M</v>
      </c>
      <c r="C94" s="62" t="s">
        <v>2626</v>
      </c>
      <c r="D94" s="162">
        <f t="shared" si="2"/>
        <v>24000</v>
      </c>
      <c r="E94" s="485"/>
      <c r="F94" s="242" t="s">
        <v>31</v>
      </c>
      <c r="G94" s="250"/>
      <c r="H94" s="250"/>
      <c r="I94" s="250">
        <v>12000</v>
      </c>
      <c r="J94" s="250">
        <v>12000</v>
      </c>
      <c r="K94" s="250">
        <v>6000</v>
      </c>
      <c r="L94" s="250"/>
      <c r="M94" s="250"/>
    </row>
    <row r="95" spans="1:13">
      <c r="A95" s="81" t="str">
        <f>IFERROR(VLOOKUP(E95,名称読みかえ!$C:$E,3,0),"該当無し")</f>
        <v>ASR B760TW D5</v>
      </c>
      <c r="B95" s="17" t="str">
        <f>A95</f>
        <v>ASR B760TW D5</v>
      </c>
      <c r="C95" s="61" t="s">
        <v>2624</v>
      </c>
      <c r="D95" s="162">
        <f t="shared" si="2"/>
        <v>13680</v>
      </c>
      <c r="E95" s="482" t="s">
        <v>880</v>
      </c>
      <c r="F95" s="246" t="s">
        <v>2625</v>
      </c>
      <c r="G95" s="248">
        <v>9000</v>
      </c>
      <c r="H95" s="248">
        <v>4680</v>
      </c>
      <c r="I95" s="248"/>
      <c r="J95" s="248"/>
      <c r="K95" s="248"/>
      <c r="L95" s="248"/>
      <c r="M95" s="248"/>
    </row>
    <row r="96" spans="1:13">
      <c r="A96" s="81"/>
      <c r="B96" s="22" t="str">
        <f>A95</f>
        <v>ASR B760TW D5</v>
      </c>
      <c r="C96" s="62" t="s">
        <v>2626</v>
      </c>
      <c r="D96" s="162">
        <f t="shared" si="2"/>
        <v>0</v>
      </c>
      <c r="E96" s="483"/>
      <c r="F96" s="242" t="s">
        <v>31</v>
      </c>
      <c r="G96" s="243"/>
      <c r="H96" s="243"/>
      <c r="I96" s="243"/>
      <c r="J96" s="243"/>
      <c r="K96" s="243"/>
      <c r="L96" s="243"/>
      <c r="M96" s="243"/>
    </row>
    <row r="97" spans="1:13">
      <c r="A97" s="81" t="str">
        <f>IFERROR(VLOOKUP(E97,名称読みかえ!$C:$E,3,0),"該当無し")</f>
        <v>ASR B760TW D5 WH</v>
      </c>
      <c r="B97" s="17" t="str">
        <f>A97</f>
        <v>ASR B760TW D5 WH</v>
      </c>
      <c r="C97" s="61" t="s">
        <v>2624</v>
      </c>
      <c r="D97" s="162">
        <f t="shared" si="2"/>
        <v>1000</v>
      </c>
      <c r="E97" s="482" t="s">
        <v>2634</v>
      </c>
      <c r="F97" s="246" t="s">
        <v>2625</v>
      </c>
      <c r="G97" s="248"/>
      <c r="H97" s="248">
        <v>500</v>
      </c>
      <c r="I97" s="248">
        <v>500</v>
      </c>
      <c r="J97" s="248"/>
      <c r="K97" s="248"/>
      <c r="L97" s="248"/>
      <c r="M97" s="248"/>
    </row>
    <row r="98" spans="1:13">
      <c r="A98" s="81"/>
      <c r="B98" s="22" t="str">
        <f>A97</f>
        <v>ASR B760TW D5 WH</v>
      </c>
      <c r="C98" s="62" t="s">
        <v>2626</v>
      </c>
      <c r="D98" s="162">
        <f t="shared" si="2"/>
        <v>0</v>
      </c>
      <c r="E98" s="483"/>
      <c r="F98" s="242" t="s">
        <v>31</v>
      </c>
      <c r="G98" s="243"/>
      <c r="H98" s="243"/>
      <c r="I98" s="243"/>
      <c r="J98" s="243"/>
      <c r="K98" s="243"/>
      <c r="L98" s="243"/>
      <c r="M98" s="243"/>
    </row>
    <row r="99" spans="1:13">
      <c r="A99" s="81" t="str">
        <f>IFERROR(VLOOKUP(E99,名称読みかえ!$C:$E,3,0),"該当無し")</f>
        <v>ASUS B760M D5</v>
      </c>
      <c r="B99" s="17" t="str">
        <f>A99</f>
        <v>ASUS B760M D5</v>
      </c>
      <c r="C99" s="61" t="s">
        <v>2624</v>
      </c>
      <c r="D99" s="162">
        <f t="shared" ref="D99:D108" si="3">SUM(G99:J99)</f>
        <v>540</v>
      </c>
      <c r="E99" s="482" t="s">
        <v>888</v>
      </c>
      <c r="F99" s="246" t="s">
        <v>2625</v>
      </c>
      <c r="G99" s="248">
        <v>540</v>
      </c>
      <c r="H99" s="248"/>
      <c r="I99" s="248"/>
      <c r="J99" s="248"/>
      <c r="K99" s="248"/>
      <c r="L99" s="248"/>
      <c r="M99" s="248"/>
    </row>
    <row r="100" spans="1:13">
      <c r="A100" s="81"/>
      <c r="B100" s="22" t="str">
        <f>A99</f>
        <v>ASUS B760M D5</v>
      </c>
      <c r="C100" s="62" t="s">
        <v>2626</v>
      </c>
      <c r="D100" s="162">
        <f t="shared" si="3"/>
        <v>0</v>
      </c>
      <c r="E100" s="483"/>
      <c r="F100" s="242" t="s">
        <v>31</v>
      </c>
      <c r="G100" s="243"/>
      <c r="H100" s="243"/>
      <c r="I100" s="243"/>
      <c r="J100" s="243"/>
      <c r="K100" s="243"/>
      <c r="L100" s="243"/>
      <c r="M100" s="243"/>
    </row>
    <row r="101" spans="1:13">
      <c r="A101" s="81" t="str">
        <f>IFERROR(VLOOKUP(E101,名称読みかえ!$C:$E,3,0),"該当無し")</f>
        <v>ASR B760M D5</v>
      </c>
      <c r="B101" s="17" t="str">
        <f>A101</f>
        <v>ASR B760M D5</v>
      </c>
      <c r="C101" s="61" t="s">
        <v>2624</v>
      </c>
      <c r="D101" s="162">
        <f t="shared" si="3"/>
        <v>15120</v>
      </c>
      <c r="E101" s="482" t="s">
        <v>889</v>
      </c>
      <c r="F101" s="246" t="s">
        <v>2625</v>
      </c>
      <c r="G101" s="248">
        <v>5400</v>
      </c>
      <c r="H101" s="248">
        <v>9720</v>
      </c>
      <c r="I101" s="248"/>
      <c r="J101" s="248"/>
      <c r="K101" s="248"/>
      <c r="L101" s="248"/>
      <c r="M101" s="248"/>
    </row>
    <row r="102" spans="1:13">
      <c r="A102" s="81"/>
      <c r="B102" s="22" t="str">
        <f>A101</f>
        <v>ASR B760M D5</v>
      </c>
      <c r="C102" s="62" t="s">
        <v>2626</v>
      </c>
      <c r="D102" s="162">
        <f t="shared" si="3"/>
        <v>0</v>
      </c>
      <c r="E102" s="483"/>
      <c r="F102" s="242" t="s">
        <v>31</v>
      </c>
      <c r="G102" s="243"/>
      <c r="H102" s="243"/>
      <c r="I102" s="243"/>
      <c r="J102" s="243"/>
      <c r="K102" s="243"/>
      <c r="L102" s="243"/>
      <c r="M102" s="243"/>
    </row>
    <row r="103" spans="1:13">
      <c r="A103" s="81" t="str">
        <f>IFERROR(VLOOKUP(E103,名称読みかえ!$C:$E,3,0),"該当無し")</f>
        <v>MSI H610 D5</v>
      </c>
      <c r="B103" s="17" t="str">
        <f>A103</f>
        <v>MSI H610 D5</v>
      </c>
      <c r="C103" s="61" t="s">
        <v>2624</v>
      </c>
      <c r="D103" s="162">
        <f t="shared" si="3"/>
        <v>10560</v>
      </c>
      <c r="E103" s="482" t="s">
        <v>2635</v>
      </c>
      <c r="F103" s="246" t="s">
        <v>2625</v>
      </c>
      <c r="G103" s="248">
        <v>5280</v>
      </c>
      <c r="H103" s="248">
        <v>5280</v>
      </c>
      <c r="I103" s="248"/>
      <c r="J103" s="248"/>
      <c r="K103" s="248"/>
      <c r="L103" s="248"/>
      <c r="M103" s="248"/>
    </row>
    <row r="104" spans="1:13">
      <c r="A104" s="81"/>
      <c r="B104" s="22" t="str">
        <f>A103</f>
        <v>MSI H610 D5</v>
      </c>
      <c r="C104" s="62" t="s">
        <v>2626</v>
      </c>
      <c r="D104" s="162">
        <f t="shared" si="3"/>
        <v>5760</v>
      </c>
      <c r="E104" s="483"/>
      <c r="F104" s="242" t="s">
        <v>31</v>
      </c>
      <c r="G104" s="243"/>
      <c r="H104" s="243"/>
      <c r="I104" s="243">
        <v>2880</v>
      </c>
      <c r="J104" s="243">
        <v>2880</v>
      </c>
      <c r="K104" s="243">
        <v>1440</v>
      </c>
      <c r="L104" s="243"/>
      <c r="M104" s="243"/>
    </row>
    <row r="105" spans="1:13">
      <c r="A105" s="81" t="str">
        <f>IFERROR(VLOOKUP(E105,名称読みかえ!$C:$E,3,0),"該当無し")</f>
        <v>該当無し</v>
      </c>
      <c r="B105" s="17" t="str">
        <f>A105</f>
        <v>該当無し</v>
      </c>
      <c r="C105" s="61" t="s">
        <v>2624</v>
      </c>
      <c r="D105" s="162">
        <f t="shared" si="3"/>
        <v>100</v>
      </c>
      <c r="E105" s="489" t="s">
        <v>2636</v>
      </c>
      <c r="F105" s="252" t="s">
        <v>2625</v>
      </c>
      <c r="G105" s="241">
        <v>100</v>
      </c>
      <c r="H105" s="241"/>
      <c r="I105" s="241"/>
      <c r="J105" s="241"/>
      <c r="K105" s="241"/>
      <c r="L105" s="241"/>
      <c r="M105" s="241"/>
    </row>
    <row r="106" spans="1:13">
      <c r="A106" s="81"/>
      <c r="B106" s="22" t="str">
        <f>A105</f>
        <v>該当無し</v>
      </c>
      <c r="C106" s="62" t="s">
        <v>2626</v>
      </c>
      <c r="D106" s="162">
        <f t="shared" si="3"/>
        <v>0</v>
      </c>
      <c r="E106" s="485"/>
      <c r="F106" s="242" t="s">
        <v>31</v>
      </c>
      <c r="G106" s="243"/>
      <c r="H106" s="243"/>
      <c r="I106" s="243"/>
      <c r="J106" s="243"/>
      <c r="K106" s="243"/>
      <c r="L106" s="243"/>
      <c r="M106" s="243"/>
    </row>
    <row r="107" spans="1:13">
      <c r="A107" s="81" t="str">
        <f>IFERROR(VLOOKUP(E107,名称読みかえ!$C:$E,3,0),"該当無し")</f>
        <v>該当無し</v>
      </c>
      <c r="B107" s="17" t="str">
        <f>A107</f>
        <v>該当無し</v>
      </c>
      <c r="C107" s="61" t="s">
        <v>2624</v>
      </c>
      <c r="D107" s="162">
        <f t="shared" si="3"/>
        <v>4800</v>
      </c>
      <c r="E107" s="486" t="s">
        <v>2637</v>
      </c>
      <c r="F107" s="252" t="s">
        <v>2625</v>
      </c>
      <c r="G107" s="241">
        <v>2550</v>
      </c>
      <c r="H107" s="241">
        <v>2250</v>
      </c>
      <c r="I107" s="241"/>
      <c r="J107" s="241"/>
      <c r="K107" s="241"/>
      <c r="L107" s="241"/>
      <c r="M107" s="241"/>
    </row>
    <row r="108" spans="1:13">
      <c r="A108" s="81"/>
      <c r="B108" s="22" t="str">
        <f>A107</f>
        <v>該当無し</v>
      </c>
      <c r="C108" s="62" t="s">
        <v>2626</v>
      </c>
      <c r="D108" s="162">
        <f t="shared" si="3"/>
        <v>2400</v>
      </c>
      <c r="E108" s="483"/>
      <c r="F108" s="242" t="s">
        <v>31</v>
      </c>
      <c r="G108" s="243"/>
      <c r="H108" s="243"/>
      <c r="I108" s="243">
        <v>1200</v>
      </c>
      <c r="J108" s="243">
        <v>1200</v>
      </c>
      <c r="K108" s="243">
        <v>600</v>
      </c>
      <c r="L108" s="243"/>
      <c r="M108" s="243"/>
    </row>
    <row r="109" spans="1:13">
      <c r="E109" s="482" t="s">
        <v>2638</v>
      </c>
      <c r="F109" s="246" t="s">
        <v>2625</v>
      </c>
      <c r="G109" s="248">
        <v>9200</v>
      </c>
      <c r="H109" s="248">
        <v>5660</v>
      </c>
      <c r="I109" s="248"/>
      <c r="J109" s="248"/>
      <c r="K109" s="248"/>
      <c r="L109" s="248"/>
      <c r="M109" s="248"/>
    </row>
    <row r="110" spans="1:13">
      <c r="E110" s="483"/>
      <c r="F110" s="242" t="s">
        <v>31</v>
      </c>
      <c r="G110" s="243"/>
      <c r="H110" s="243"/>
      <c r="I110" s="243">
        <v>2880</v>
      </c>
      <c r="J110" s="243">
        <v>2880</v>
      </c>
      <c r="K110" s="243">
        <v>1440</v>
      </c>
      <c r="L110" s="243"/>
      <c r="M110" s="243"/>
    </row>
    <row r="111" spans="1:13">
      <c r="E111" s="482" t="s">
        <v>225</v>
      </c>
      <c r="F111" s="246" t="s">
        <v>2625</v>
      </c>
      <c r="G111" s="248">
        <v>5340</v>
      </c>
      <c r="H111" s="248">
        <v>4780</v>
      </c>
      <c r="I111" s="248"/>
      <c r="J111" s="248"/>
      <c r="K111" s="248"/>
      <c r="L111" s="248"/>
      <c r="M111" s="248"/>
    </row>
    <row r="112" spans="1:13">
      <c r="E112" s="483"/>
      <c r="F112" s="242" t="s">
        <v>31</v>
      </c>
      <c r="G112" s="243"/>
      <c r="H112" s="243"/>
      <c r="I112" s="243">
        <v>2560</v>
      </c>
      <c r="J112" s="243">
        <v>2560</v>
      </c>
      <c r="K112" s="243">
        <v>1280</v>
      </c>
      <c r="L112" s="243"/>
      <c r="M112" s="243"/>
    </row>
    <row r="113" spans="5:13">
      <c r="E113" s="482" t="s">
        <v>922</v>
      </c>
      <c r="F113" s="246" t="s">
        <v>2625</v>
      </c>
      <c r="G113" s="248">
        <v>1500</v>
      </c>
      <c r="H113" s="248">
        <v>3500</v>
      </c>
      <c r="I113" s="248"/>
      <c r="J113" s="248"/>
      <c r="K113" s="248"/>
      <c r="L113" s="248"/>
      <c r="M113" s="248"/>
    </row>
    <row r="114" spans="5:13">
      <c r="E114" s="483"/>
      <c r="F114" s="242" t="s">
        <v>31</v>
      </c>
      <c r="G114" s="243"/>
      <c r="H114" s="243"/>
      <c r="I114" s="243">
        <v>4320</v>
      </c>
      <c r="J114" s="243">
        <v>4320</v>
      </c>
      <c r="K114" s="243">
        <v>2160</v>
      </c>
      <c r="L114" s="243"/>
      <c r="M114" s="243"/>
    </row>
    <row r="115" spans="5:13">
      <c r="E115" s="482" t="s">
        <v>2639</v>
      </c>
      <c r="F115" s="246" t="s">
        <v>2625</v>
      </c>
      <c r="G115" s="248"/>
      <c r="H115" s="248"/>
      <c r="I115" s="248"/>
      <c r="J115" s="248"/>
      <c r="K115" s="248"/>
      <c r="L115" s="248"/>
      <c r="M115" s="7"/>
    </row>
    <row r="116" spans="5:13">
      <c r="E116" s="483"/>
      <c r="F116" s="242" t="s">
        <v>31</v>
      </c>
      <c r="G116" s="243">
        <v>6000</v>
      </c>
      <c r="H116" s="243"/>
      <c r="I116" s="243"/>
      <c r="J116" s="243"/>
      <c r="K116" s="243"/>
      <c r="L116" s="243"/>
      <c r="M116" s="243"/>
    </row>
    <row r="117" spans="5:13">
      <c r="E117" s="20" t="s">
        <v>32</v>
      </c>
      <c r="F117" s="20"/>
      <c r="G117" s="250"/>
      <c r="H117" s="250"/>
      <c r="I117" s="250"/>
      <c r="J117" s="250"/>
      <c r="K117" s="250"/>
      <c r="L117" s="250"/>
      <c r="M117" s="250"/>
    </row>
    <row r="131" spans="22:24">
      <c r="V131" s="310">
        <v>360</v>
      </c>
      <c r="W131" s="310">
        <v>500</v>
      </c>
    </row>
    <row r="134" spans="22:24">
      <c r="V134">
        <v>150</v>
      </c>
      <c r="W134" s="310">
        <v>1250</v>
      </c>
    </row>
    <row r="135" spans="22:24">
      <c r="V135">
        <v>90</v>
      </c>
      <c r="W135" s="310">
        <v>950</v>
      </c>
    </row>
    <row r="136" spans="22:24">
      <c r="V136">
        <v>250</v>
      </c>
      <c r="W136">
        <v>500</v>
      </c>
      <c r="X136">
        <f>IF(X$6="",W136*X$4,W136*X$6)</f>
        <v>0</v>
      </c>
    </row>
    <row r="142" spans="22:24">
      <c r="V142">
        <v>5300</v>
      </c>
    </row>
    <row r="145" spans="22:22">
      <c r="V145">
        <v>3300</v>
      </c>
    </row>
    <row r="146" spans="22:22">
      <c r="V146">
        <v>3100</v>
      </c>
    </row>
  </sheetData>
  <mergeCells count="58">
    <mergeCell ref="E111:E112"/>
    <mergeCell ref="E113:E114"/>
    <mergeCell ref="E115:E116"/>
    <mergeCell ref="E101:E102"/>
    <mergeCell ref="E103:E104"/>
    <mergeCell ref="E105:E106"/>
    <mergeCell ref="E107:E108"/>
    <mergeCell ref="E109:E110"/>
    <mergeCell ref="E91:E92"/>
    <mergeCell ref="E93:E94"/>
    <mergeCell ref="E95:E96"/>
    <mergeCell ref="E97:E98"/>
    <mergeCell ref="E99:E100"/>
    <mergeCell ref="E79:E80"/>
    <mergeCell ref="E81:E82"/>
    <mergeCell ref="E85:E86"/>
    <mergeCell ref="E89:E90"/>
    <mergeCell ref="E87:E88"/>
    <mergeCell ref="E69:E70"/>
    <mergeCell ref="E71:E72"/>
    <mergeCell ref="E73:E74"/>
    <mergeCell ref="E75:E76"/>
    <mergeCell ref="E77:E78"/>
    <mergeCell ref="E59:E60"/>
    <mergeCell ref="E61:E62"/>
    <mergeCell ref="E63:E64"/>
    <mergeCell ref="E65:E66"/>
    <mergeCell ref="E67:E68"/>
    <mergeCell ref="E49:E50"/>
    <mergeCell ref="E51:E52"/>
    <mergeCell ref="E53:E54"/>
    <mergeCell ref="E55:E56"/>
    <mergeCell ref="E57:E58"/>
    <mergeCell ref="E39:E40"/>
    <mergeCell ref="E41:E42"/>
    <mergeCell ref="E43:E44"/>
    <mergeCell ref="E45:E46"/>
    <mergeCell ref="E47:E48"/>
    <mergeCell ref="E29:E30"/>
    <mergeCell ref="E31:E32"/>
    <mergeCell ref="E33:E34"/>
    <mergeCell ref="E35:E36"/>
    <mergeCell ref="E37:E38"/>
    <mergeCell ref="E19:E20"/>
    <mergeCell ref="E21:E22"/>
    <mergeCell ref="E23:E24"/>
    <mergeCell ref="E25:E26"/>
    <mergeCell ref="E27:E28"/>
    <mergeCell ref="E9:E10"/>
    <mergeCell ref="E11:E12"/>
    <mergeCell ref="E13:E14"/>
    <mergeCell ref="E15:E16"/>
    <mergeCell ref="E17:E18"/>
    <mergeCell ref="A1:D1"/>
    <mergeCell ref="A2:C2"/>
    <mergeCell ref="E3:E4"/>
    <mergeCell ref="E5:E6"/>
    <mergeCell ref="E7:E8"/>
  </mergeCells>
  <phoneticPr fontId="3"/>
  <conditionalFormatting sqref="A3">
    <cfRule type="containsErrors" dxfId="39" priority="469">
      <formula>ISERROR(A3)</formula>
    </cfRule>
  </conditionalFormatting>
  <conditionalFormatting sqref="A5 A7 A9 A11 A13 A15 A17 A19 A21 A23 A25 A27 A29 A31 A33 A35 A37 A39 A41 A43 A45 A47 A49 A51 A53 A55 A57 A59 A61 A63 A65 A67 A69 A71 A73 A75 A77 A79 A81 A83 A85 A87 A89 A91 A93 A95 A97">
    <cfRule type="containsErrors" dxfId="38" priority="102">
      <formula>ISERROR(A5)</formula>
    </cfRule>
  </conditionalFormatting>
  <conditionalFormatting sqref="A99">
    <cfRule type="containsErrors" dxfId="37" priority="74">
      <formula>ISERROR(A99)</formula>
    </cfRule>
  </conditionalFormatting>
  <conditionalFormatting sqref="A101 A103 A105 A107">
    <cfRule type="containsErrors" dxfId="36" priority="73">
      <formula>ISERROR(A101)</formula>
    </cfRule>
  </conditionalFormatting>
  <conditionalFormatting sqref="E2:E3">
    <cfRule type="containsErrors" dxfId="35" priority="34">
      <formula>ISERROR(E2)</formula>
    </cfRule>
  </conditionalFormatting>
  <conditionalFormatting sqref="E5">
    <cfRule type="containsErrors" dxfId="34" priority="12">
      <formula>ISERROR(E5)</formula>
    </cfRule>
  </conditionalFormatting>
  <conditionalFormatting sqref="E7">
    <cfRule type="containsErrors" dxfId="33" priority="11">
      <formula>ISERROR(E7)</formula>
    </cfRule>
  </conditionalFormatting>
  <conditionalFormatting sqref="E9">
    <cfRule type="containsErrors" dxfId="32" priority="25">
      <formula>ISERROR(E9)</formula>
    </cfRule>
  </conditionalFormatting>
  <conditionalFormatting sqref="E11">
    <cfRule type="containsErrors" dxfId="31" priority="6">
      <formula>ISERROR(E11)</formula>
    </cfRule>
  </conditionalFormatting>
  <conditionalFormatting sqref="E13">
    <cfRule type="containsErrors" dxfId="30" priority="24">
      <formula>ISERROR(E13)</formula>
    </cfRule>
  </conditionalFormatting>
  <conditionalFormatting sqref="E15">
    <cfRule type="containsErrors" dxfId="29" priority="33">
      <formula>ISERROR(E15)</formula>
    </cfRule>
  </conditionalFormatting>
  <conditionalFormatting sqref="E17">
    <cfRule type="containsErrors" dxfId="28" priority="17">
      <formula>ISERROR(E17)</formula>
    </cfRule>
  </conditionalFormatting>
  <conditionalFormatting sqref="E19">
    <cfRule type="containsErrors" dxfId="27" priority="13">
      <formula>ISERROR(E19)</formula>
    </cfRule>
  </conditionalFormatting>
  <conditionalFormatting sqref="E21">
    <cfRule type="containsErrors" dxfId="26" priority="5">
      <formula>ISERROR(E21)</formula>
    </cfRule>
  </conditionalFormatting>
  <conditionalFormatting sqref="E23">
    <cfRule type="containsErrors" dxfId="25" priority="10">
      <formula>ISERROR(E23)</formula>
    </cfRule>
  </conditionalFormatting>
  <conditionalFormatting sqref="E25">
    <cfRule type="containsErrors" dxfId="24" priority="28">
      <formula>ISERROR(E25)</formula>
    </cfRule>
  </conditionalFormatting>
  <conditionalFormatting sqref="E27">
    <cfRule type="containsErrors" dxfId="23" priority="30">
      <formula>ISERROR(E27)</formula>
    </cfRule>
  </conditionalFormatting>
  <conditionalFormatting sqref="E29">
    <cfRule type="containsErrors" dxfId="22" priority="16">
      <formula>ISERROR(E29)</formula>
    </cfRule>
  </conditionalFormatting>
  <conditionalFormatting sqref="E31">
    <cfRule type="containsErrors" dxfId="21" priority="9">
      <formula>ISERROR(E31)</formula>
    </cfRule>
  </conditionalFormatting>
  <conditionalFormatting sqref="E33">
    <cfRule type="containsErrors" dxfId="20" priority="29">
      <formula>ISERROR(E33)</formula>
    </cfRule>
  </conditionalFormatting>
  <conditionalFormatting sqref="E35">
    <cfRule type="containsErrors" dxfId="19" priority="23">
      <formula>ISERROR(E35)</formula>
    </cfRule>
  </conditionalFormatting>
  <conditionalFormatting sqref="E37">
    <cfRule type="containsErrors" dxfId="18" priority="14">
      <formula>ISERROR(E37)</formula>
    </cfRule>
  </conditionalFormatting>
  <conditionalFormatting sqref="E39">
    <cfRule type="containsErrors" dxfId="17" priority="8">
      <formula>ISERROR(E39)</formula>
    </cfRule>
  </conditionalFormatting>
  <conditionalFormatting sqref="E41">
    <cfRule type="containsErrors" dxfId="16" priority="7">
      <formula>ISERROR(E41)</formula>
    </cfRule>
  </conditionalFormatting>
  <conditionalFormatting sqref="E43">
    <cfRule type="containsErrors" dxfId="15" priority="32">
      <formula>ISERROR(E43)</formula>
    </cfRule>
  </conditionalFormatting>
  <conditionalFormatting sqref="E45">
    <cfRule type="containsErrors" dxfId="14" priority="31">
      <formula>ISERROR(E45)</formula>
    </cfRule>
  </conditionalFormatting>
  <conditionalFormatting sqref="E47">
    <cfRule type="containsErrors" dxfId="13" priority="27">
      <formula>ISERROR(E47)</formula>
    </cfRule>
  </conditionalFormatting>
  <conditionalFormatting sqref="E49">
    <cfRule type="containsErrors" dxfId="12" priority="26">
      <formula>ISERROR(E49)</formula>
    </cfRule>
  </conditionalFormatting>
  <conditionalFormatting sqref="E63 E65">
    <cfRule type="containsErrors" dxfId="11" priority="20">
      <formula>ISERROR(E63)</formula>
    </cfRule>
  </conditionalFormatting>
  <conditionalFormatting sqref="E67 E69">
    <cfRule type="containsErrors" dxfId="10" priority="21">
      <formula>ISERROR(E67)</formula>
    </cfRule>
  </conditionalFormatting>
  <conditionalFormatting sqref="E71">
    <cfRule type="containsErrors" dxfId="9" priority="22">
      <formula>ISERROR(E71)</formula>
    </cfRule>
  </conditionalFormatting>
  <conditionalFormatting sqref="E73">
    <cfRule type="containsErrors" dxfId="8" priority="15">
      <formula>ISERROR(E73)</formula>
    </cfRule>
  </conditionalFormatting>
  <conditionalFormatting sqref="E75 E77">
    <cfRule type="containsErrors" dxfId="7" priority="36">
      <formula>ISERROR(E75)</formula>
    </cfRule>
  </conditionalFormatting>
  <conditionalFormatting sqref="E79">
    <cfRule type="containsErrors" dxfId="6" priority="18">
      <formula>ISERROR(E79)</formula>
    </cfRule>
  </conditionalFormatting>
  <conditionalFormatting sqref="E81">
    <cfRule type="containsErrors" dxfId="5" priority="19">
      <formula>ISERROR(E81)</formula>
    </cfRule>
  </conditionalFormatting>
  <conditionalFormatting sqref="E117:F1048576">
    <cfRule type="containsErrors" dxfId="4" priority="3">
      <formula>ISERROR(E117)</formula>
    </cfRule>
  </conditionalFormatting>
  <conditionalFormatting sqref="F2 E83:F84">
    <cfRule type="containsErrors" dxfId="3" priority="4">
      <formula>ISERROR(E2)</formula>
    </cfRule>
  </conditionalFormatting>
  <conditionalFormatting sqref="G3:M82">
    <cfRule type="cellIs" dxfId="2" priority="2" operator="greaterThan">
      <formula>0</formula>
    </cfRule>
  </conditionalFormatting>
  <conditionalFormatting sqref="G84:M116">
    <cfRule type="cellIs" dxfId="1" priority="1" operator="greaterThan">
      <formula>0</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70A7-0F4A-44CC-9D63-F4049CE0DE14}">
  <sheetPr codeName="Sheet9">
    <tabColor rgb="FFFFFF00"/>
  </sheetPr>
  <dimension ref="A1:AA211"/>
  <sheetViews>
    <sheetView zoomScale="70" zoomScaleNormal="70" workbookViewId="0">
      <selection activeCell="A3" sqref="A3:A5"/>
    </sheetView>
  </sheetViews>
  <sheetFormatPr defaultRowHeight="18.75"/>
  <cols>
    <col min="1" max="1" width="12.25" style="11" bestFit="1" customWidth="1"/>
    <col min="2" max="6" width="9.125" style="11" bestFit="1" customWidth="1"/>
    <col min="7" max="7" width="10.375" style="11" bestFit="1" customWidth="1"/>
    <col min="8" max="8" width="9.125" style="11" bestFit="1" customWidth="1"/>
    <col min="9" max="9" width="11.375" style="11" bestFit="1" customWidth="1"/>
    <col min="10" max="10" width="9.125" style="11" bestFit="1" customWidth="1"/>
    <col min="11" max="12" width="9" style="11"/>
    <col min="13" max="13" width="12.25" style="11" customWidth="1"/>
    <col min="14" max="14" width="12.25" style="11" bestFit="1" customWidth="1"/>
    <col min="15" max="15" width="9" style="11"/>
    <col min="16" max="16" width="11.375" style="11" bestFit="1" customWidth="1"/>
    <col min="17" max="18" width="9" style="11"/>
    <col min="19" max="19" width="9.125" style="11" bestFit="1" customWidth="1"/>
    <col min="20" max="27" width="9" style="11"/>
  </cols>
  <sheetData>
    <row r="1" spans="1:27" ht="117" customHeight="1"/>
    <row r="2" spans="1:27" s="26" customFormat="1" ht="24">
      <c r="A2" s="227" t="s">
        <v>2640</v>
      </c>
      <c r="B2" s="184" t="s">
        <v>2641</v>
      </c>
      <c r="C2" s="185" t="s">
        <v>2642</v>
      </c>
      <c r="D2" s="186" t="s">
        <v>2643</v>
      </c>
      <c r="E2" s="187" t="s">
        <v>2644</v>
      </c>
      <c r="F2" s="188" t="s">
        <v>2645</v>
      </c>
      <c r="G2" s="189" t="s">
        <v>2646</v>
      </c>
      <c r="H2" s="190" t="s">
        <v>2647</v>
      </c>
      <c r="I2" s="191" t="s">
        <v>2648</v>
      </c>
      <c r="J2" s="192" t="s">
        <v>2649</v>
      </c>
      <c r="K2" s="184" t="s">
        <v>2650</v>
      </c>
      <c r="L2" s="190" t="s">
        <v>2651</v>
      </c>
      <c r="M2" s="193" t="s">
        <v>2652</v>
      </c>
      <c r="N2" s="194" t="s">
        <v>2653</v>
      </c>
      <c r="O2" s="191" t="s">
        <v>2654</v>
      </c>
      <c r="P2" s="195" t="s">
        <v>2655</v>
      </c>
      <c r="Q2" s="196" t="s">
        <v>2656</v>
      </c>
      <c r="R2" s="192" t="s">
        <v>2657</v>
      </c>
      <c r="S2" s="195" t="s">
        <v>2658</v>
      </c>
      <c r="T2" s="196"/>
      <c r="U2" s="192" t="s">
        <v>2659</v>
      </c>
      <c r="V2" s="192"/>
      <c r="W2" s="197"/>
      <c r="X2" s="198"/>
      <c r="Y2" s="192"/>
      <c r="Z2" s="197"/>
      <c r="AA2" s="199"/>
    </row>
    <row r="3" spans="1:27" s="26" customFormat="1" ht="16.5">
      <c r="A3" s="184" t="str">
        <f>VLOOKUP(K3,名称読みかえ!D:E,2,0)</f>
        <v>SK-P V2</v>
      </c>
      <c r="B3" s="184">
        <v>188968</v>
      </c>
      <c r="C3" s="200">
        <v>185142</v>
      </c>
      <c r="D3" s="209">
        <v>720</v>
      </c>
      <c r="E3" s="210">
        <v>155.59</v>
      </c>
      <c r="F3" s="211"/>
      <c r="G3" s="189">
        <v>45748</v>
      </c>
      <c r="H3" s="190">
        <v>1</v>
      </c>
      <c r="I3" s="189">
        <v>45489</v>
      </c>
      <c r="J3" s="208">
        <v>132</v>
      </c>
      <c r="K3" s="184" t="s">
        <v>2660</v>
      </c>
      <c r="L3" s="212" t="s">
        <v>2661</v>
      </c>
      <c r="M3" s="206">
        <v>4500007583</v>
      </c>
      <c r="N3" s="213">
        <v>112024.8</v>
      </c>
      <c r="O3" s="191"/>
      <c r="P3" s="191">
        <v>45611</v>
      </c>
      <c r="Q3" s="195">
        <v>45618</v>
      </c>
      <c r="R3" s="192" t="s">
        <v>2662</v>
      </c>
      <c r="S3" s="205" t="s">
        <v>2663</v>
      </c>
      <c r="T3" s="204"/>
      <c r="U3" s="192"/>
      <c r="V3" s="192"/>
      <c r="W3" s="193"/>
      <c r="X3" s="198"/>
      <c r="Y3" s="192"/>
      <c r="Z3" s="197"/>
      <c r="AA3" s="199"/>
    </row>
    <row r="4" spans="1:27" s="26" customFormat="1" ht="66">
      <c r="A4" s="184" t="str">
        <f>VLOOKUP(K4,名称読みかえ!D:E,2,0)</f>
        <v>ぶいすぽ</v>
      </c>
      <c r="B4" s="184"/>
      <c r="C4" s="200">
        <v>206754</v>
      </c>
      <c r="D4" s="192">
        <v>720</v>
      </c>
      <c r="E4" s="201">
        <v>129</v>
      </c>
      <c r="F4" s="202"/>
      <c r="G4" s="189">
        <v>45768</v>
      </c>
      <c r="H4" s="190">
        <v>1</v>
      </c>
      <c r="I4" s="189">
        <v>45548</v>
      </c>
      <c r="J4" s="192">
        <v>48</v>
      </c>
      <c r="K4" s="184" t="s">
        <v>981</v>
      </c>
      <c r="L4" s="184" t="s">
        <v>2661</v>
      </c>
      <c r="M4" s="206">
        <v>4500008063</v>
      </c>
      <c r="N4" s="203">
        <v>92880</v>
      </c>
      <c r="O4" s="191"/>
      <c r="P4" s="191">
        <v>45583</v>
      </c>
      <c r="Q4" s="195">
        <v>45590</v>
      </c>
      <c r="R4" s="192" t="s">
        <v>2664</v>
      </c>
      <c r="S4" s="205"/>
      <c r="T4" s="204"/>
      <c r="U4" s="192"/>
      <c r="V4" s="192"/>
      <c r="W4" s="193"/>
      <c r="X4" s="198" t="e">
        <f>HLOOKUP(X17,係数計算!$B$21:$M$25,4,0)</f>
        <v>#N/A</v>
      </c>
      <c r="Y4" s="192"/>
      <c r="Z4" s="197"/>
      <c r="AA4" s="199"/>
    </row>
    <row r="5" spans="1:27" s="26" customFormat="1" ht="66">
      <c r="A5" s="184" t="str">
        <f>VLOOKUP(K5,名称読みかえ!D:E,2,0)</f>
        <v>ぶいすぽ</v>
      </c>
      <c r="B5" s="184"/>
      <c r="C5" s="185">
        <v>206754</v>
      </c>
      <c r="D5" s="192">
        <v>720</v>
      </c>
      <c r="E5" s="201">
        <v>129</v>
      </c>
      <c r="F5" s="202"/>
      <c r="G5" s="189">
        <v>45768</v>
      </c>
      <c r="H5" s="190">
        <v>1</v>
      </c>
      <c r="I5" s="189">
        <v>45548</v>
      </c>
      <c r="J5" s="192">
        <v>48</v>
      </c>
      <c r="K5" s="184" t="s">
        <v>981</v>
      </c>
      <c r="L5" s="184" t="s">
        <v>2661</v>
      </c>
      <c r="M5" s="206">
        <v>4500008077</v>
      </c>
      <c r="N5" s="203">
        <v>92880</v>
      </c>
      <c r="O5" s="191"/>
      <c r="P5" s="191">
        <v>45583</v>
      </c>
      <c r="Q5" s="196">
        <v>45590</v>
      </c>
      <c r="R5" s="192" t="s">
        <v>2664</v>
      </c>
      <c r="S5" s="205"/>
      <c r="T5" s="204"/>
      <c r="U5" s="192"/>
      <c r="V5" s="192"/>
      <c r="W5" s="185"/>
      <c r="X5" s="198"/>
      <c r="Y5" s="192"/>
      <c r="Z5" s="185"/>
      <c r="AA5" s="199"/>
    </row>
    <row r="6" spans="1:27" s="26" customFormat="1" ht="66">
      <c r="A6" s="184" t="str">
        <f>VLOOKUP(K6,名称読みかえ!D:E,2,0)</f>
        <v>ぶいすぽ</v>
      </c>
      <c r="B6" s="184"/>
      <c r="C6" s="185">
        <v>206754</v>
      </c>
      <c r="D6" s="192">
        <v>720</v>
      </c>
      <c r="E6" s="201">
        <v>129</v>
      </c>
      <c r="F6" s="202"/>
      <c r="G6" s="189">
        <v>45768</v>
      </c>
      <c r="H6" s="190">
        <v>1</v>
      </c>
      <c r="I6" s="189">
        <v>45548</v>
      </c>
      <c r="J6" s="192">
        <v>48</v>
      </c>
      <c r="K6" s="184" t="s">
        <v>981</v>
      </c>
      <c r="L6" s="184" t="s">
        <v>2661</v>
      </c>
      <c r="M6" s="206">
        <v>4500008078</v>
      </c>
      <c r="N6" s="203">
        <v>92880</v>
      </c>
      <c r="O6" s="191"/>
      <c r="P6" s="191">
        <v>45583</v>
      </c>
      <c r="Q6" s="196">
        <v>45590</v>
      </c>
      <c r="R6" s="192" t="s">
        <v>2664</v>
      </c>
      <c r="S6" s="205"/>
      <c r="T6" s="204"/>
      <c r="U6" s="192"/>
      <c r="V6" s="192"/>
      <c r="W6" s="185"/>
      <c r="X6" s="198"/>
      <c r="Y6" s="192"/>
      <c r="Z6" s="185"/>
      <c r="AA6" s="199"/>
    </row>
    <row r="7" spans="1:27" s="26" customFormat="1" ht="99">
      <c r="A7" s="184" t="str">
        <f>VLOOKUP(K7,名称読みかえ!D:E,2,0)</f>
        <v>4CM</v>
      </c>
      <c r="B7" s="184"/>
      <c r="C7" s="185">
        <v>208037</v>
      </c>
      <c r="D7" s="192">
        <v>528</v>
      </c>
      <c r="E7" s="201">
        <v>77.05</v>
      </c>
      <c r="F7" s="202"/>
      <c r="G7" s="189">
        <v>45733</v>
      </c>
      <c r="H7" s="190">
        <v>1</v>
      </c>
      <c r="I7" s="189">
        <v>45573</v>
      </c>
      <c r="J7" s="192"/>
      <c r="K7" s="184" t="s">
        <v>576</v>
      </c>
      <c r="L7" s="184" t="s">
        <v>2661</v>
      </c>
      <c r="M7" s="206">
        <v>4500008336</v>
      </c>
      <c r="N7" s="203">
        <v>40682.400000000001</v>
      </c>
      <c r="O7" s="191"/>
      <c r="P7" s="191">
        <v>45723</v>
      </c>
      <c r="Q7" s="196">
        <v>45730</v>
      </c>
      <c r="R7" s="192" t="s">
        <v>2665</v>
      </c>
      <c r="S7" s="205"/>
      <c r="T7" s="204" t="s">
        <v>2666</v>
      </c>
      <c r="U7" s="192"/>
      <c r="V7" s="192"/>
      <c r="W7" s="185"/>
      <c r="X7" s="198"/>
      <c r="Y7" s="192"/>
      <c r="Z7" s="197"/>
      <c r="AA7" s="199"/>
    </row>
    <row r="8" spans="1:27" s="26" customFormat="1" ht="33">
      <c r="A8" s="184" t="str">
        <f>VLOOKUP(K8,名称読みかえ!D:E,2,0)</f>
        <v>SKM-S V2_Wside</v>
      </c>
      <c r="B8" s="184"/>
      <c r="C8" s="185">
        <v>204640</v>
      </c>
      <c r="D8" s="192">
        <v>900</v>
      </c>
      <c r="E8" s="201">
        <v>89.49</v>
      </c>
      <c r="F8" s="202"/>
      <c r="G8" s="189">
        <v>45768</v>
      </c>
      <c r="H8" s="190">
        <v>1</v>
      </c>
      <c r="I8" s="189">
        <v>45587</v>
      </c>
      <c r="J8" s="192">
        <v>97</v>
      </c>
      <c r="K8" s="184" t="s">
        <v>819</v>
      </c>
      <c r="L8" s="184" t="s">
        <v>2661</v>
      </c>
      <c r="M8" s="206">
        <v>4500008473</v>
      </c>
      <c r="N8" s="203">
        <v>80541</v>
      </c>
      <c r="O8" s="191"/>
      <c r="P8" s="191">
        <v>45674</v>
      </c>
      <c r="Q8" s="196">
        <v>45681</v>
      </c>
      <c r="R8" s="192" t="s">
        <v>2667</v>
      </c>
      <c r="S8" s="205" t="s">
        <v>2668</v>
      </c>
      <c r="T8" s="204"/>
      <c r="U8" s="192"/>
      <c r="V8" s="192"/>
      <c r="W8" s="185"/>
      <c r="X8" s="198"/>
      <c r="Y8" s="192"/>
      <c r="Z8" s="197"/>
      <c r="AA8" s="199"/>
    </row>
    <row r="9" spans="1:27" s="26" customFormat="1" ht="33">
      <c r="A9" s="184" t="e">
        <f>VLOOKUP(K9,名称読みかえ!D:E,2,0)</f>
        <v>#N/A</v>
      </c>
      <c r="B9" s="184"/>
      <c r="C9" s="185">
        <v>180863</v>
      </c>
      <c r="D9" s="192">
        <v>2000</v>
      </c>
      <c r="E9" s="201">
        <v>2.5</v>
      </c>
      <c r="F9" s="202"/>
      <c r="G9" s="189">
        <v>45726</v>
      </c>
      <c r="H9" s="190">
        <v>1</v>
      </c>
      <c r="I9" s="189">
        <v>45609</v>
      </c>
      <c r="J9" s="192">
        <v>97</v>
      </c>
      <c r="K9" s="184" t="s">
        <v>2669</v>
      </c>
      <c r="L9" s="184" t="s">
        <v>2670</v>
      </c>
      <c r="M9" s="206">
        <v>4500008799</v>
      </c>
      <c r="N9" s="203">
        <v>5000</v>
      </c>
      <c r="O9" s="191"/>
      <c r="P9" s="191">
        <v>45702</v>
      </c>
      <c r="Q9" s="196">
        <v>45709</v>
      </c>
      <c r="R9" s="192" t="s">
        <v>2671</v>
      </c>
      <c r="S9" s="205" t="s">
        <v>2672</v>
      </c>
      <c r="T9" s="204"/>
      <c r="U9" s="192"/>
      <c r="V9" s="192"/>
      <c r="W9" s="185"/>
      <c r="X9" s="198"/>
      <c r="Y9" s="192"/>
      <c r="Z9" s="197"/>
      <c r="AA9" s="199"/>
    </row>
    <row r="10" spans="1:27" s="26" customFormat="1" ht="66">
      <c r="A10" s="184" t="e">
        <f>VLOOKUP(K10,名称読みかえ!D:E,2,0)</f>
        <v>#N/A</v>
      </c>
      <c r="B10" s="184"/>
      <c r="C10" s="185">
        <v>190948</v>
      </c>
      <c r="D10" s="192">
        <v>2000</v>
      </c>
      <c r="E10" s="201">
        <v>0.35</v>
      </c>
      <c r="F10" s="202"/>
      <c r="G10" s="189">
        <v>45726</v>
      </c>
      <c r="H10" s="190">
        <v>1</v>
      </c>
      <c r="I10" s="189">
        <v>45609</v>
      </c>
      <c r="J10" s="192">
        <v>104</v>
      </c>
      <c r="K10" s="184" t="s">
        <v>2673</v>
      </c>
      <c r="L10" s="184" t="s">
        <v>2670</v>
      </c>
      <c r="M10" s="206">
        <v>4500008799</v>
      </c>
      <c r="N10" s="203">
        <v>700</v>
      </c>
      <c r="O10" s="191"/>
      <c r="P10" s="191">
        <v>45702</v>
      </c>
      <c r="Q10" s="196">
        <v>45709</v>
      </c>
      <c r="R10" s="192" t="s">
        <v>2671</v>
      </c>
      <c r="S10" s="205" t="s">
        <v>2672</v>
      </c>
      <c r="T10" s="204"/>
      <c r="U10" s="192"/>
      <c r="V10" s="192"/>
      <c r="W10" s="185"/>
      <c r="X10" s="198"/>
      <c r="Y10" s="192"/>
      <c r="Z10" s="197"/>
      <c r="AA10" s="199"/>
    </row>
    <row r="11" spans="1:27" s="26" customFormat="1" ht="33">
      <c r="A11" s="184" t="str">
        <f>VLOOKUP(K11,名称読みかえ!D:E,2,0)</f>
        <v>SK-S V2_Wside</v>
      </c>
      <c r="B11" s="184"/>
      <c r="C11" s="185">
        <v>204639</v>
      </c>
      <c r="D11" s="192">
        <v>720</v>
      </c>
      <c r="E11" s="201">
        <v>99.97</v>
      </c>
      <c r="F11" s="202"/>
      <c r="G11" s="189">
        <v>45761</v>
      </c>
      <c r="H11" s="190">
        <v>1</v>
      </c>
      <c r="I11" s="189">
        <v>45615</v>
      </c>
      <c r="J11" s="192">
        <v>83</v>
      </c>
      <c r="K11" s="184" t="s">
        <v>811</v>
      </c>
      <c r="L11" s="184" t="s">
        <v>2661</v>
      </c>
      <c r="M11" s="206">
        <v>4500008852</v>
      </c>
      <c r="N11" s="203">
        <v>71978.399999999994</v>
      </c>
      <c r="O11" s="191"/>
      <c r="P11" s="191">
        <v>45702</v>
      </c>
      <c r="Q11" s="196">
        <v>45709</v>
      </c>
      <c r="R11" s="192" t="s">
        <v>2667</v>
      </c>
      <c r="S11" s="205" t="s">
        <v>2674</v>
      </c>
      <c r="T11" s="204"/>
      <c r="U11" s="192"/>
      <c r="V11" s="192"/>
      <c r="W11" s="185"/>
      <c r="X11" s="198"/>
      <c r="Y11" s="192"/>
      <c r="Z11" s="197"/>
      <c r="AA11" s="199"/>
    </row>
    <row r="12" spans="1:27" s="26" customFormat="1" ht="16.5">
      <c r="A12" s="184" t="str">
        <f>VLOOKUP(K12,名称読みかえ!D:E,2,0)</f>
        <v>SK-S V2</v>
      </c>
      <c r="B12" s="184">
        <v>188966</v>
      </c>
      <c r="C12" s="185">
        <v>185112</v>
      </c>
      <c r="D12" s="192">
        <v>720</v>
      </c>
      <c r="E12" s="201">
        <v>95.5</v>
      </c>
      <c r="F12" s="202"/>
      <c r="G12" s="189">
        <v>45726</v>
      </c>
      <c r="H12" s="190">
        <v>1</v>
      </c>
      <c r="I12" s="189">
        <v>45615</v>
      </c>
      <c r="J12" s="192">
        <v>69</v>
      </c>
      <c r="K12" s="184" t="s">
        <v>2675</v>
      </c>
      <c r="L12" s="184" t="s">
        <v>2661</v>
      </c>
      <c r="M12" s="206">
        <v>4500008853</v>
      </c>
      <c r="N12" s="203">
        <v>68760</v>
      </c>
      <c r="O12" s="191"/>
      <c r="P12" s="191">
        <v>45695</v>
      </c>
      <c r="Q12" s="196">
        <v>45702</v>
      </c>
      <c r="R12" s="192" t="s">
        <v>2676</v>
      </c>
      <c r="S12" s="205"/>
      <c r="T12" s="204"/>
      <c r="U12" s="192"/>
      <c r="V12" s="192"/>
      <c r="W12" s="185"/>
      <c r="X12" s="198"/>
      <c r="Y12" s="192"/>
      <c r="Z12" s="197"/>
      <c r="AA12" s="199"/>
    </row>
    <row r="13" spans="1:27" s="26" customFormat="1" ht="16.5">
      <c r="A13" s="184" t="str">
        <f>VLOOKUP(K13,名称読みかえ!D:E,2,0)</f>
        <v>SK-S V2</v>
      </c>
      <c r="B13" s="184">
        <v>188966</v>
      </c>
      <c r="C13" s="185">
        <v>185112</v>
      </c>
      <c r="D13" s="192">
        <v>720</v>
      </c>
      <c r="E13" s="201">
        <v>95.5</v>
      </c>
      <c r="F13" s="202"/>
      <c r="G13" s="189">
        <v>45720</v>
      </c>
      <c r="H13" s="190">
        <v>1</v>
      </c>
      <c r="I13" s="189">
        <v>45615</v>
      </c>
      <c r="J13" s="192">
        <v>69</v>
      </c>
      <c r="K13" s="184" t="s">
        <v>2675</v>
      </c>
      <c r="L13" s="184" t="s">
        <v>2661</v>
      </c>
      <c r="M13" s="206">
        <v>4500008854</v>
      </c>
      <c r="N13" s="203">
        <v>68760</v>
      </c>
      <c r="O13" s="191"/>
      <c r="P13" s="191">
        <v>45695</v>
      </c>
      <c r="Q13" s="196">
        <v>45702</v>
      </c>
      <c r="R13" s="192" t="s">
        <v>2676</v>
      </c>
      <c r="S13" s="205"/>
      <c r="T13" s="204"/>
      <c r="U13" s="192"/>
      <c r="V13" s="192"/>
      <c r="W13" s="185"/>
      <c r="X13" s="198"/>
      <c r="Y13" s="192"/>
      <c r="Z13" s="197"/>
      <c r="AA13" s="199"/>
    </row>
    <row r="14" spans="1:27" s="26" customFormat="1" ht="40.5">
      <c r="A14" s="184" t="str">
        <f>VLOOKUP(K14,名称読みかえ!D:E,2,0)</f>
        <v>SK-S V2</v>
      </c>
      <c r="B14" s="184"/>
      <c r="C14" s="185">
        <v>202635</v>
      </c>
      <c r="D14" s="192">
        <v>720</v>
      </c>
      <c r="E14" s="201">
        <v>90.6</v>
      </c>
      <c r="F14" s="202"/>
      <c r="G14" s="189">
        <v>45727</v>
      </c>
      <c r="H14" s="190">
        <v>1</v>
      </c>
      <c r="I14" s="189">
        <v>45615</v>
      </c>
      <c r="J14" s="192">
        <v>69</v>
      </c>
      <c r="K14" s="184" t="s">
        <v>2677</v>
      </c>
      <c r="L14" s="184" t="s">
        <v>2661</v>
      </c>
      <c r="M14" s="206">
        <v>4500008855</v>
      </c>
      <c r="N14" s="203">
        <v>68760</v>
      </c>
      <c r="O14" s="191"/>
      <c r="P14" s="191">
        <v>45695</v>
      </c>
      <c r="Q14" s="196">
        <v>45702</v>
      </c>
      <c r="R14" s="192" t="s">
        <v>2676</v>
      </c>
      <c r="S14" s="205" t="s">
        <v>2678</v>
      </c>
      <c r="T14" s="204"/>
      <c r="U14" s="192"/>
      <c r="V14" s="192"/>
      <c r="W14" s="185"/>
      <c r="X14" s="198"/>
      <c r="Y14" s="192"/>
      <c r="Z14" s="197"/>
      <c r="AA14" s="199"/>
    </row>
    <row r="15" spans="1:27" s="26" customFormat="1" ht="40.5">
      <c r="A15" s="184" t="str">
        <f>VLOOKUP(K15,名称読みかえ!D:E,2,0)</f>
        <v>SK-S V2</v>
      </c>
      <c r="B15" s="184"/>
      <c r="C15" s="207">
        <v>202635</v>
      </c>
      <c r="D15" s="209">
        <v>720</v>
      </c>
      <c r="E15" s="214">
        <v>90.6</v>
      </c>
      <c r="F15" s="211"/>
      <c r="G15" s="189">
        <v>45727</v>
      </c>
      <c r="H15" s="190">
        <v>1</v>
      </c>
      <c r="I15" s="189">
        <v>45615</v>
      </c>
      <c r="J15" s="208">
        <v>69</v>
      </c>
      <c r="K15" s="184" t="s">
        <v>2677</v>
      </c>
      <c r="L15" s="212" t="s">
        <v>2661</v>
      </c>
      <c r="M15" s="215">
        <v>4500008856</v>
      </c>
      <c r="N15" s="203">
        <v>68760</v>
      </c>
      <c r="O15" s="191"/>
      <c r="P15" s="191">
        <v>45702</v>
      </c>
      <c r="Q15" s="195">
        <v>45709</v>
      </c>
      <c r="R15" s="192" t="s">
        <v>2676</v>
      </c>
      <c r="S15" s="205" t="s">
        <v>2678</v>
      </c>
      <c r="T15" s="204"/>
      <c r="U15" s="192"/>
      <c r="V15" s="192"/>
      <c r="W15" s="185"/>
      <c r="X15" s="198"/>
      <c r="Y15" s="192"/>
      <c r="Z15" s="197"/>
      <c r="AA15" s="199"/>
    </row>
    <row r="16" spans="1:27" s="26" customFormat="1" ht="16.5">
      <c r="A16" s="184" t="str">
        <f>VLOOKUP(K16,名称読みかえ!D:E,2,0)</f>
        <v>SK-S V2</v>
      </c>
      <c r="B16" s="184">
        <v>188966</v>
      </c>
      <c r="C16" s="207">
        <v>185112</v>
      </c>
      <c r="D16" s="192">
        <v>720</v>
      </c>
      <c r="E16" s="201">
        <v>95.5</v>
      </c>
      <c r="F16" s="202"/>
      <c r="G16" s="189">
        <v>45729</v>
      </c>
      <c r="H16" s="190">
        <v>1</v>
      </c>
      <c r="I16" s="189">
        <v>45615</v>
      </c>
      <c r="J16" s="192">
        <v>69</v>
      </c>
      <c r="K16" s="184" t="s">
        <v>2675</v>
      </c>
      <c r="L16" s="184" t="s">
        <v>2661</v>
      </c>
      <c r="M16" s="206">
        <v>4500008858</v>
      </c>
      <c r="N16" s="203">
        <v>68760</v>
      </c>
      <c r="O16" s="191"/>
      <c r="P16" s="191">
        <v>45709</v>
      </c>
      <c r="Q16" s="195">
        <v>45716</v>
      </c>
      <c r="R16" s="192" t="s">
        <v>2667</v>
      </c>
      <c r="S16" s="205" t="s">
        <v>2679</v>
      </c>
      <c r="T16" s="204"/>
      <c r="U16" s="192"/>
      <c r="V16" s="192"/>
      <c r="W16" s="185"/>
      <c r="X16" s="198"/>
      <c r="Y16" s="192"/>
      <c r="Z16" s="197"/>
      <c r="AA16" s="199"/>
    </row>
    <row r="17" spans="1:27" s="26" customFormat="1" ht="16.5">
      <c r="A17" s="184" t="str">
        <f>VLOOKUP(K17,名称読みかえ!D:E,2,0)</f>
        <v>SK-S V2</v>
      </c>
      <c r="B17" s="184">
        <v>188966</v>
      </c>
      <c r="C17" s="216">
        <v>185112</v>
      </c>
      <c r="D17" s="192">
        <v>720</v>
      </c>
      <c r="E17" s="201">
        <v>95.5</v>
      </c>
      <c r="F17" s="202"/>
      <c r="G17" s="189">
        <v>45730</v>
      </c>
      <c r="H17" s="190">
        <v>1</v>
      </c>
      <c r="I17" s="189">
        <v>45615</v>
      </c>
      <c r="J17" s="192">
        <v>69</v>
      </c>
      <c r="K17" s="184" t="s">
        <v>2675</v>
      </c>
      <c r="L17" s="184" t="s">
        <v>2661</v>
      </c>
      <c r="M17" s="212">
        <v>4500008859</v>
      </c>
      <c r="N17" s="203">
        <v>68760</v>
      </c>
      <c r="O17" s="191"/>
      <c r="P17" s="191">
        <v>45709</v>
      </c>
      <c r="Q17" s="196">
        <v>45716</v>
      </c>
      <c r="R17" s="192" t="s">
        <v>2667</v>
      </c>
      <c r="S17" s="205"/>
      <c r="T17" s="204"/>
      <c r="U17" s="192"/>
      <c r="V17" s="192"/>
      <c r="W17" s="185"/>
      <c r="X17" s="198"/>
      <c r="Y17" s="192"/>
      <c r="Z17" s="197"/>
      <c r="AA17" s="199"/>
    </row>
    <row r="18" spans="1:27" s="26" customFormat="1">
      <c r="A18" s="184" t="str">
        <f>VLOOKUP(K18,名称読みかえ!D:E,2,0)</f>
        <v>SK-S V2</v>
      </c>
      <c r="B18" s="217">
        <v>188966</v>
      </c>
      <c r="C18" s="185">
        <v>185112</v>
      </c>
      <c r="D18" s="192">
        <v>720</v>
      </c>
      <c r="E18" s="201">
        <v>95.5</v>
      </c>
      <c r="F18" s="202"/>
      <c r="G18" s="189">
        <v>45730</v>
      </c>
      <c r="H18" s="190">
        <v>1</v>
      </c>
      <c r="I18" s="189">
        <v>45615</v>
      </c>
      <c r="J18" s="192">
        <v>69</v>
      </c>
      <c r="K18" s="184" t="s">
        <v>2675</v>
      </c>
      <c r="L18" s="184" t="s">
        <v>2661</v>
      </c>
      <c r="M18" s="212">
        <v>4500008860</v>
      </c>
      <c r="N18" s="203">
        <v>68760</v>
      </c>
      <c r="O18" s="191"/>
      <c r="P18" s="191">
        <v>45709</v>
      </c>
      <c r="Q18" s="218">
        <v>45716</v>
      </c>
      <c r="R18" s="192" t="s">
        <v>2667</v>
      </c>
      <c r="S18" s="205"/>
      <c r="T18" s="204"/>
      <c r="U18" s="105"/>
      <c r="V18" s="105"/>
      <c r="W18" s="55"/>
      <c r="X18" s="55"/>
      <c r="Y18" s="55"/>
      <c r="Z18" s="55"/>
      <c r="AA18" s="11"/>
    </row>
    <row r="19" spans="1:27" s="26" customFormat="1">
      <c r="A19" s="184" t="str">
        <f>VLOOKUP(K19,名称読みかえ!D:E,2,0)</f>
        <v>SK-S V2</v>
      </c>
      <c r="B19" s="184">
        <v>188966</v>
      </c>
      <c r="C19" s="200">
        <v>185112</v>
      </c>
      <c r="D19" s="192">
        <v>720</v>
      </c>
      <c r="E19" s="201">
        <v>95.5</v>
      </c>
      <c r="F19" s="202"/>
      <c r="G19" s="189">
        <v>45740</v>
      </c>
      <c r="H19" s="190">
        <v>1</v>
      </c>
      <c r="I19" s="189">
        <v>45615</v>
      </c>
      <c r="J19" s="192">
        <v>69</v>
      </c>
      <c r="K19" s="184" t="s">
        <v>2675</v>
      </c>
      <c r="L19" s="184" t="s">
        <v>2661</v>
      </c>
      <c r="M19" s="206">
        <v>4500008861</v>
      </c>
      <c r="N19" s="203">
        <v>68760</v>
      </c>
      <c r="O19" s="191"/>
      <c r="P19" s="191">
        <v>45716</v>
      </c>
      <c r="Q19" s="195">
        <v>45723</v>
      </c>
      <c r="R19" s="192" t="s">
        <v>2667</v>
      </c>
      <c r="S19" s="205"/>
      <c r="T19" s="204"/>
      <c r="U19" s="105"/>
      <c r="V19" s="105"/>
      <c r="W19" s="55"/>
      <c r="X19" s="55"/>
      <c r="Y19" s="55"/>
      <c r="Z19" s="55"/>
      <c r="AA19" s="11"/>
    </row>
    <row r="20" spans="1:27" s="26" customFormat="1">
      <c r="A20" s="184" t="str">
        <f>VLOOKUP(K20,名称読みかえ!D:E,2,0)</f>
        <v>SK-S V2</v>
      </c>
      <c r="B20" s="184">
        <v>188966</v>
      </c>
      <c r="C20" s="185">
        <v>185112</v>
      </c>
      <c r="D20" s="192">
        <v>720</v>
      </c>
      <c r="E20" s="201">
        <v>95.5</v>
      </c>
      <c r="F20" s="202"/>
      <c r="G20" s="189">
        <v>45740</v>
      </c>
      <c r="H20" s="190">
        <v>1</v>
      </c>
      <c r="I20" s="189">
        <v>45615</v>
      </c>
      <c r="J20" s="192">
        <v>69</v>
      </c>
      <c r="K20" s="184" t="s">
        <v>2675</v>
      </c>
      <c r="L20" s="184" t="s">
        <v>2661</v>
      </c>
      <c r="M20" s="206">
        <v>4500008862</v>
      </c>
      <c r="N20" s="219">
        <v>68760</v>
      </c>
      <c r="O20" s="191"/>
      <c r="P20" s="191">
        <v>45716</v>
      </c>
      <c r="Q20" s="196">
        <v>45723</v>
      </c>
      <c r="R20" s="192" t="s">
        <v>2667</v>
      </c>
      <c r="S20" s="205"/>
      <c r="T20" s="204"/>
      <c r="U20" s="105"/>
      <c r="V20" s="105"/>
      <c r="W20" s="55"/>
      <c r="X20" s="55"/>
      <c r="Y20" s="55"/>
      <c r="Z20" s="55"/>
      <c r="AA20" s="11"/>
    </row>
    <row r="21" spans="1:27" s="26" customFormat="1">
      <c r="A21" s="184" t="str">
        <f>VLOOKUP(K21,名称読みかえ!D:E,2,0)</f>
        <v>SK-S V2</v>
      </c>
      <c r="B21" s="184">
        <v>188966</v>
      </c>
      <c r="C21" s="185">
        <v>185112</v>
      </c>
      <c r="D21" s="192">
        <v>720</v>
      </c>
      <c r="E21" s="201">
        <v>95.5</v>
      </c>
      <c r="F21" s="202"/>
      <c r="G21" s="189">
        <v>45740</v>
      </c>
      <c r="H21" s="190">
        <v>1</v>
      </c>
      <c r="I21" s="189">
        <v>45615</v>
      </c>
      <c r="J21" s="192">
        <v>69</v>
      </c>
      <c r="K21" s="184" t="s">
        <v>2675</v>
      </c>
      <c r="L21" s="184" t="s">
        <v>2661</v>
      </c>
      <c r="M21" s="206">
        <v>4500008863</v>
      </c>
      <c r="N21" s="203">
        <v>68760</v>
      </c>
      <c r="O21" s="191"/>
      <c r="P21" s="191">
        <v>45716</v>
      </c>
      <c r="Q21" s="196">
        <v>45723</v>
      </c>
      <c r="R21" s="192" t="s">
        <v>2667</v>
      </c>
      <c r="S21" s="205"/>
      <c r="T21" s="204"/>
      <c r="U21" s="105"/>
      <c r="V21" s="105"/>
      <c r="W21" s="55"/>
      <c r="X21" s="55"/>
      <c r="Y21" s="55"/>
      <c r="Z21" s="55"/>
      <c r="AA21" s="11"/>
    </row>
    <row r="22" spans="1:27" s="26" customFormat="1" ht="33">
      <c r="A22" s="184" t="str">
        <f>VLOOKUP(K22,名称読みかえ!D:E,2,0)</f>
        <v>SKM-S V2</v>
      </c>
      <c r="B22" s="184">
        <v>188967</v>
      </c>
      <c r="C22" s="185">
        <v>185113</v>
      </c>
      <c r="D22" s="192">
        <v>900</v>
      </c>
      <c r="E22" s="201">
        <v>85.5</v>
      </c>
      <c r="F22" s="202"/>
      <c r="G22" s="189">
        <v>45740</v>
      </c>
      <c r="H22" s="190">
        <v>1</v>
      </c>
      <c r="I22" s="189">
        <v>45615</v>
      </c>
      <c r="J22" s="192">
        <v>69</v>
      </c>
      <c r="K22" s="184" t="s">
        <v>2680</v>
      </c>
      <c r="L22" s="184" t="s">
        <v>2661</v>
      </c>
      <c r="M22" s="206">
        <v>4500008864</v>
      </c>
      <c r="N22" s="203">
        <v>76950</v>
      </c>
      <c r="O22" s="191"/>
      <c r="P22" s="191">
        <v>45695</v>
      </c>
      <c r="Q22" s="196">
        <v>45702</v>
      </c>
      <c r="R22" s="192" t="s">
        <v>2667</v>
      </c>
      <c r="S22" s="205" t="s">
        <v>2681</v>
      </c>
      <c r="T22" s="204"/>
      <c r="U22" s="105"/>
      <c r="V22" s="105"/>
      <c r="W22" s="55"/>
      <c r="X22" s="55"/>
      <c r="Y22" s="55"/>
      <c r="Z22" s="55"/>
      <c r="AA22" s="11"/>
    </row>
    <row r="23" spans="1:27" s="26" customFormat="1" ht="40.5">
      <c r="A23" s="184" t="str">
        <f>VLOOKUP(K23,名称読みかえ!D:E,2,0)</f>
        <v>SK-S V2</v>
      </c>
      <c r="B23" s="184"/>
      <c r="C23" s="185">
        <v>202636</v>
      </c>
      <c r="D23" s="192">
        <v>900</v>
      </c>
      <c r="E23" s="201">
        <v>80.3</v>
      </c>
      <c r="F23" s="202"/>
      <c r="G23" s="189">
        <v>45729</v>
      </c>
      <c r="H23" s="190">
        <v>1</v>
      </c>
      <c r="I23" s="189">
        <v>45615</v>
      </c>
      <c r="J23" s="192">
        <v>69</v>
      </c>
      <c r="K23" s="184" t="s">
        <v>2682</v>
      </c>
      <c r="L23" s="184" t="s">
        <v>2661</v>
      </c>
      <c r="M23" s="206">
        <v>4500008865</v>
      </c>
      <c r="N23" s="203">
        <v>76950</v>
      </c>
      <c r="O23" s="191"/>
      <c r="P23" s="191">
        <v>45695</v>
      </c>
      <c r="Q23" s="196">
        <v>45702</v>
      </c>
      <c r="R23" s="192" t="s">
        <v>2676</v>
      </c>
      <c r="S23" s="205" t="s">
        <v>2678</v>
      </c>
      <c r="T23" s="204"/>
      <c r="U23" s="55"/>
      <c r="V23" s="55"/>
      <c r="W23" s="55"/>
      <c r="X23" s="55"/>
      <c r="Y23" s="55"/>
      <c r="Z23" s="55"/>
      <c r="AA23" s="11"/>
    </row>
    <row r="24" spans="1:27" s="26" customFormat="1" ht="40.5">
      <c r="A24" s="184" t="str">
        <f>VLOOKUP(K24,名称読みかえ!D:E,2,0)</f>
        <v>SK-S V2</v>
      </c>
      <c r="B24" s="184"/>
      <c r="C24" s="185">
        <v>202636</v>
      </c>
      <c r="D24" s="192">
        <v>900</v>
      </c>
      <c r="E24" s="201">
        <v>80.3</v>
      </c>
      <c r="F24" s="202"/>
      <c r="G24" s="189">
        <v>45721</v>
      </c>
      <c r="H24" s="190">
        <v>1</v>
      </c>
      <c r="I24" s="189">
        <v>45615</v>
      </c>
      <c r="J24" s="192">
        <v>69</v>
      </c>
      <c r="K24" s="184" t="s">
        <v>2682</v>
      </c>
      <c r="L24" s="184" t="s">
        <v>2661</v>
      </c>
      <c r="M24" s="206">
        <v>4500008866</v>
      </c>
      <c r="N24" s="203">
        <v>76950</v>
      </c>
      <c r="O24" s="191"/>
      <c r="P24" s="191">
        <v>45702</v>
      </c>
      <c r="Q24" s="196">
        <v>45709</v>
      </c>
      <c r="R24" s="192" t="s">
        <v>2676</v>
      </c>
      <c r="S24" s="205" t="s">
        <v>2678</v>
      </c>
      <c r="T24" s="204"/>
      <c r="U24" s="55"/>
      <c r="V24" s="55"/>
      <c r="W24" s="55"/>
      <c r="X24" s="55"/>
      <c r="Y24" s="55"/>
      <c r="Z24" s="55"/>
      <c r="AA24" s="11"/>
    </row>
    <row r="25" spans="1:27" s="26" customFormat="1" ht="33">
      <c r="A25" s="184" t="str">
        <f>VLOOKUP(K25,名称読みかえ!D:E,2,0)</f>
        <v>SKM-S V2</v>
      </c>
      <c r="B25" s="184">
        <v>188967</v>
      </c>
      <c r="C25" s="185">
        <v>185113</v>
      </c>
      <c r="D25" s="192">
        <v>900</v>
      </c>
      <c r="E25" s="201">
        <v>85.5</v>
      </c>
      <c r="F25" s="202"/>
      <c r="G25" s="189">
        <v>45740</v>
      </c>
      <c r="H25" s="190">
        <v>1</v>
      </c>
      <c r="I25" s="189">
        <v>45615</v>
      </c>
      <c r="J25" s="192">
        <v>69</v>
      </c>
      <c r="K25" s="184" t="s">
        <v>2680</v>
      </c>
      <c r="L25" s="184" t="s">
        <v>2661</v>
      </c>
      <c r="M25" s="206">
        <v>4500008867</v>
      </c>
      <c r="N25" s="203">
        <v>76950</v>
      </c>
      <c r="O25" s="191"/>
      <c r="P25" s="191">
        <v>45709</v>
      </c>
      <c r="Q25" s="196">
        <v>45716</v>
      </c>
      <c r="R25" s="192" t="s">
        <v>2667</v>
      </c>
      <c r="S25" s="205" t="s">
        <v>2683</v>
      </c>
      <c r="T25" s="204"/>
      <c r="U25" s="55"/>
      <c r="V25" s="55"/>
      <c r="W25" s="55"/>
      <c r="X25" s="55"/>
      <c r="Y25" s="55"/>
      <c r="Z25" s="55"/>
      <c r="AA25" s="11"/>
    </row>
    <row r="26" spans="1:27" s="26" customFormat="1" ht="33">
      <c r="A26" s="184" t="str">
        <f>VLOOKUP(K26,名称読みかえ!D:E,2,0)</f>
        <v>SKM-S V2</v>
      </c>
      <c r="B26" s="184">
        <v>188967</v>
      </c>
      <c r="C26" s="185">
        <v>185113</v>
      </c>
      <c r="D26" s="192">
        <v>900</v>
      </c>
      <c r="E26" s="201">
        <v>85.5</v>
      </c>
      <c r="F26" s="202"/>
      <c r="G26" s="189">
        <v>45740</v>
      </c>
      <c r="H26" s="190">
        <v>1</v>
      </c>
      <c r="I26" s="189">
        <v>45615</v>
      </c>
      <c r="J26" s="192">
        <v>69</v>
      </c>
      <c r="K26" s="184" t="s">
        <v>2680</v>
      </c>
      <c r="L26" s="184" t="s">
        <v>2661</v>
      </c>
      <c r="M26" s="206">
        <v>4500008868</v>
      </c>
      <c r="N26" s="203">
        <v>76950</v>
      </c>
      <c r="O26" s="191"/>
      <c r="P26" s="191">
        <v>45709</v>
      </c>
      <c r="Q26" s="196">
        <v>45716</v>
      </c>
      <c r="R26" s="192" t="s">
        <v>2667</v>
      </c>
      <c r="S26" s="205" t="s">
        <v>2683</v>
      </c>
      <c r="T26" s="204"/>
      <c r="U26" s="55"/>
      <c r="V26" s="55"/>
      <c r="W26" s="55"/>
      <c r="X26" s="55"/>
      <c r="Y26" s="55"/>
      <c r="Z26" s="55"/>
      <c r="AA26" s="11"/>
    </row>
    <row r="27" spans="1:27" s="26" customFormat="1" ht="33">
      <c r="A27" s="184" t="str">
        <f>VLOOKUP(K27,名称読みかえ!D:E,2,0)</f>
        <v>SKM-S V2</v>
      </c>
      <c r="B27" s="184">
        <v>188967</v>
      </c>
      <c r="C27" s="207">
        <v>185113</v>
      </c>
      <c r="D27" s="192">
        <v>900</v>
      </c>
      <c r="E27" s="201">
        <v>85.5</v>
      </c>
      <c r="F27" s="202"/>
      <c r="G27" s="189">
        <v>45747</v>
      </c>
      <c r="H27" s="190">
        <v>1</v>
      </c>
      <c r="I27" s="189">
        <v>45615</v>
      </c>
      <c r="J27" s="192">
        <v>69</v>
      </c>
      <c r="K27" s="184" t="s">
        <v>2680</v>
      </c>
      <c r="L27" s="184" t="s">
        <v>2661</v>
      </c>
      <c r="M27" s="206">
        <v>4500008869</v>
      </c>
      <c r="N27" s="203">
        <v>76950</v>
      </c>
      <c r="O27" s="191"/>
      <c r="P27" s="191">
        <v>45716</v>
      </c>
      <c r="Q27" s="195">
        <v>45723</v>
      </c>
      <c r="R27" s="192" t="s">
        <v>2667</v>
      </c>
      <c r="S27" s="205" t="s">
        <v>2684</v>
      </c>
      <c r="T27" s="204"/>
      <c r="U27" s="55"/>
      <c r="V27" s="55"/>
      <c r="W27" s="55"/>
      <c r="X27" s="55"/>
      <c r="Y27" s="55"/>
      <c r="Z27" s="55"/>
      <c r="AA27" s="11"/>
    </row>
    <row r="28" spans="1:27" s="26" customFormat="1" ht="33">
      <c r="A28" s="184" t="str">
        <f>VLOOKUP(K28,名称読みかえ!D:E,2,0)</f>
        <v>SKM-S V2</v>
      </c>
      <c r="B28" s="184">
        <v>188967</v>
      </c>
      <c r="C28" s="185">
        <v>185113</v>
      </c>
      <c r="D28" s="192">
        <v>900</v>
      </c>
      <c r="E28" s="201">
        <v>85.5</v>
      </c>
      <c r="F28" s="202"/>
      <c r="G28" s="189">
        <v>45747</v>
      </c>
      <c r="H28" s="190">
        <v>1</v>
      </c>
      <c r="I28" s="189">
        <v>45615</v>
      </c>
      <c r="J28" s="192">
        <v>69</v>
      </c>
      <c r="K28" s="184" t="s">
        <v>2680</v>
      </c>
      <c r="L28" s="184" t="s">
        <v>2661</v>
      </c>
      <c r="M28" s="206">
        <v>4500008870</v>
      </c>
      <c r="N28" s="203">
        <v>76950</v>
      </c>
      <c r="O28" s="191"/>
      <c r="P28" s="191">
        <v>45716</v>
      </c>
      <c r="Q28" s="196">
        <v>45723</v>
      </c>
      <c r="R28" s="192" t="s">
        <v>2667</v>
      </c>
      <c r="S28" s="205" t="s">
        <v>2684</v>
      </c>
      <c r="T28" s="204"/>
      <c r="U28" s="55"/>
      <c r="V28" s="55"/>
      <c r="W28" s="55"/>
      <c r="X28" s="55"/>
      <c r="Y28" s="55"/>
      <c r="Z28" s="55"/>
      <c r="AA28" s="11"/>
    </row>
    <row r="29" spans="1:27" s="26" customFormat="1">
      <c r="A29" s="184" t="str">
        <f>VLOOKUP(K29,名称読みかえ!D:E,2,0)</f>
        <v>SK-WH V2</v>
      </c>
      <c r="B29" s="184"/>
      <c r="C29" s="185">
        <v>201646</v>
      </c>
      <c r="D29" s="192">
        <v>720</v>
      </c>
      <c r="E29" s="201">
        <v>99.59</v>
      </c>
      <c r="F29" s="202"/>
      <c r="G29" s="189">
        <v>45747</v>
      </c>
      <c r="H29" s="190">
        <v>1</v>
      </c>
      <c r="I29" s="189">
        <v>45615</v>
      </c>
      <c r="J29" s="192">
        <v>97</v>
      </c>
      <c r="K29" s="184" t="s">
        <v>814</v>
      </c>
      <c r="L29" s="184" t="s">
        <v>2661</v>
      </c>
      <c r="M29" s="206">
        <v>4500008875</v>
      </c>
      <c r="N29" s="203">
        <v>71704.800000000003</v>
      </c>
      <c r="O29" s="191"/>
      <c r="P29" s="191">
        <v>45709</v>
      </c>
      <c r="Q29" s="196">
        <v>45716</v>
      </c>
      <c r="R29" s="192" t="s">
        <v>2667</v>
      </c>
      <c r="S29" s="205"/>
      <c r="T29" s="204"/>
      <c r="U29" s="55"/>
      <c r="V29" s="55"/>
      <c r="W29" s="55"/>
      <c r="X29" s="55"/>
      <c r="Y29" s="55"/>
      <c r="Z29" s="55"/>
      <c r="AA29" s="11"/>
    </row>
    <row r="30" spans="1:27" s="26" customFormat="1">
      <c r="A30" s="184" t="str">
        <f>VLOOKUP(K30,名称読みかえ!D:E,2,0)</f>
        <v>EA</v>
      </c>
      <c r="B30" s="184">
        <v>171268</v>
      </c>
      <c r="C30" s="185">
        <v>164012</v>
      </c>
      <c r="D30" s="192">
        <v>480</v>
      </c>
      <c r="E30" s="201">
        <v>35</v>
      </c>
      <c r="F30" s="202"/>
      <c r="G30" s="189">
        <v>45723</v>
      </c>
      <c r="H30" s="190">
        <v>1</v>
      </c>
      <c r="I30" s="189">
        <v>45615</v>
      </c>
      <c r="J30" s="192">
        <v>97</v>
      </c>
      <c r="K30" s="184" t="s">
        <v>2685</v>
      </c>
      <c r="L30" s="184" t="s">
        <v>2670</v>
      </c>
      <c r="M30" s="206">
        <v>4500008877</v>
      </c>
      <c r="N30" s="203">
        <v>16800</v>
      </c>
      <c r="O30" s="191"/>
      <c r="P30" s="191">
        <v>45702</v>
      </c>
      <c r="Q30" s="196">
        <v>45709</v>
      </c>
      <c r="R30" s="192" t="s">
        <v>2671</v>
      </c>
      <c r="S30" s="205"/>
      <c r="T30" s="204"/>
      <c r="U30" s="55"/>
      <c r="V30" s="55"/>
      <c r="W30" s="55"/>
      <c r="X30" s="55"/>
      <c r="Y30" s="55"/>
      <c r="Z30" s="55"/>
      <c r="AA30" s="11"/>
    </row>
    <row r="31" spans="1:27" s="26" customFormat="1">
      <c r="A31" s="184" t="str">
        <f>VLOOKUP(K31,名称読みかえ!D:E,2,0)</f>
        <v>CPS</v>
      </c>
      <c r="B31" s="184"/>
      <c r="C31" s="185">
        <v>207900</v>
      </c>
      <c r="D31" s="192">
        <v>864</v>
      </c>
      <c r="E31" s="201">
        <v>33.700000000000003</v>
      </c>
      <c r="F31" s="202"/>
      <c r="G31" s="189">
        <v>45726</v>
      </c>
      <c r="H31" s="190">
        <v>1</v>
      </c>
      <c r="I31" s="189">
        <v>45615</v>
      </c>
      <c r="J31" s="192">
        <v>97</v>
      </c>
      <c r="K31" s="184" t="s">
        <v>573</v>
      </c>
      <c r="L31" s="184" t="s">
        <v>2670</v>
      </c>
      <c r="M31" s="206">
        <v>4500008878</v>
      </c>
      <c r="N31" s="203">
        <v>29116.800000000003</v>
      </c>
      <c r="O31" s="191"/>
      <c r="P31" s="191">
        <v>45702</v>
      </c>
      <c r="Q31" s="196">
        <v>45709</v>
      </c>
      <c r="R31" s="192" t="s">
        <v>2671</v>
      </c>
      <c r="S31" s="205"/>
      <c r="T31" s="204"/>
      <c r="U31" s="55"/>
      <c r="V31" s="55"/>
      <c r="W31" s="55"/>
      <c r="X31" s="55"/>
      <c r="Y31" s="55"/>
      <c r="Z31" s="55"/>
      <c r="AA31" s="11"/>
    </row>
    <row r="32" spans="1:27" s="26" customFormat="1" ht="33">
      <c r="A32" s="184" t="e">
        <f>VLOOKUP(K32,名称読みかえ!D:E,2,0)</f>
        <v>#N/A</v>
      </c>
      <c r="B32" s="184"/>
      <c r="C32" s="185">
        <v>175373</v>
      </c>
      <c r="D32" s="192">
        <v>8100</v>
      </c>
      <c r="E32" s="201">
        <v>6.9</v>
      </c>
      <c r="F32" s="202"/>
      <c r="G32" s="189">
        <v>45734</v>
      </c>
      <c r="H32" s="190">
        <v>1</v>
      </c>
      <c r="I32" s="189">
        <v>45622</v>
      </c>
      <c r="J32" s="192">
        <v>83</v>
      </c>
      <c r="K32" s="184" t="s">
        <v>1081</v>
      </c>
      <c r="L32" s="184" t="s">
        <v>2661</v>
      </c>
      <c r="M32" s="206">
        <v>4500008940</v>
      </c>
      <c r="N32" s="203">
        <v>55890</v>
      </c>
      <c r="O32" s="191"/>
      <c r="P32" s="191">
        <v>45695</v>
      </c>
      <c r="Q32" s="196">
        <v>45702</v>
      </c>
      <c r="R32" s="192" t="s">
        <v>2667</v>
      </c>
      <c r="S32" s="205"/>
      <c r="T32" s="204"/>
      <c r="U32" s="55"/>
      <c r="V32" s="55"/>
      <c r="W32" s="55"/>
      <c r="X32" s="55"/>
      <c r="Y32" s="55"/>
      <c r="Z32" s="55"/>
      <c r="AA32" s="11"/>
    </row>
    <row r="33" spans="1:27" s="26" customFormat="1" ht="33">
      <c r="A33" s="184" t="e">
        <f>VLOOKUP(K33,名称読みかえ!D:E,2,0)</f>
        <v>#N/A</v>
      </c>
      <c r="B33" s="184"/>
      <c r="C33" s="207">
        <v>175376</v>
      </c>
      <c r="D33" s="192">
        <v>8100</v>
      </c>
      <c r="E33" s="201">
        <v>0.71</v>
      </c>
      <c r="F33" s="202"/>
      <c r="G33" s="189">
        <v>45734</v>
      </c>
      <c r="H33" s="190">
        <v>1</v>
      </c>
      <c r="I33" s="189">
        <v>45622</v>
      </c>
      <c r="J33" s="192">
        <v>83</v>
      </c>
      <c r="K33" s="184" t="s">
        <v>2686</v>
      </c>
      <c r="L33" s="184" t="s">
        <v>2661</v>
      </c>
      <c r="M33" s="206">
        <v>4500008940</v>
      </c>
      <c r="N33" s="203">
        <v>5751</v>
      </c>
      <c r="O33" s="191"/>
      <c r="P33" s="191">
        <v>45695</v>
      </c>
      <c r="Q33" s="195">
        <v>45702</v>
      </c>
      <c r="R33" s="192" t="s">
        <v>2667</v>
      </c>
      <c r="S33" s="205"/>
      <c r="T33" s="204"/>
      <c r="U33" s="55"/>
      <c r="V33" s="55"/>
      <c r="W33" s="55"/>
      <c r="X33" s="55"/>
      <c r="Y33" s="55"/>
      <c r="Z33" s="55"/>
      <c r="AA33" s="11"/>
    </row>
    <row r="34" spans="1:27" s="26" customFormat="1">
      <c r="A34" s="184" t="str">
        <f>VLOOKUP(K34,名称読みかえ!D:E,2,0)</f>
        <v>CR(638)</v>
      </c>
      <c r="B34" s="184">
        <v>210766</v>
      </c>
      <c r="C34" s="200">
        <v>210765</v>
      </c>
      <c r="D34" s="192">
        <v>560</v>
      </c>
      <c r="E34" s="201">
        <v>137.63</v>
      </c>
      <c r="F34" s="202"/>
      <c r="G34" s="189">
        <v>45740</v>
      </c>
      <c r="H34" s="190">
        <v>1</v>
      </c>
      <c r="I34" s="189">
        <v>45623</v>
      </c>
      <c r="J34" s="192"/>
      <c r="K34" s="184" t="s">
        <v>2687</v>
      </c>
      <c r="L34" s="184" t="s">
        <v>2661</v>
      </c>
      <c r="M34" s="206">
        <v>4500008989</v>
      </c>
      <c r="N34" s="203">
        <v>77072.800000000003</v>
      </c>
      <c r="O34" s="191"/>
      <c r="P34" s="191">
        <v>45730</v>
      </c>
      <c r="Q34" s="195">
        <v>45737</v>
      </c>
      <c r="R34" s="192" t="s">
        <v>2667</v>
      </c>
      <c r="S34" s="205" t="s">
        <v>2688</v>
      </c>
      <c r="T34" s="204"/>
      <c r="U34" s="55"/>
      <c r="V34" s="55"/>
      <c r="W34" s="55"/>
      <c r="X34" s="55"/>
      <c r="Y34" s="55"/>
      <c r="Z34" s="55"/>
      <c r="AA34" s="11"/>
    </row>
    <row r="35" spans="1:27" s="26" customFormat="1">
      <c r="A35" s="184" t="str">
        <f>VLOOKUP(K35,名称読みかえ!D:E,2,0)</f>
        <v>CR(638)</v>
      </c>
      <c r="B35" s="184">
        <v>210766</v>
      </c>
      <c r="C35" s="207">
        <v>210765</v>
      </c>
      <c r="D35" s="209">
        <v>560</v>
      </c>
      <c r="E35" s="210">
        <v>137.63</v>
      </c>
      <c r="F35" s="211"/>
      <c r="G35" s="189">
        <v>45740</v>
      </c>
      <c r="H35" s="190">
        <v>1</v>
      </c>
      <c r="I35" s="189">
        <v>45623</v>
      </c>
      <c r="J35" s="208"/>
      <c r="K35" s="184" t="s">
        <v>2687</v>
      </c>
      <c r="L35" s="212" t="s">
        <v>2661</v>
      </c>
      <c r="M35" s="206">
        <v>4500008991</v>
      </c>
      <c r="N35" s="203">
        <v>77072.800000000003</v>
      </c>
      <c r="O35" s="191"/>
      <c r="P35" s="191">
        <v>45730</v>
      </c>
      <c r="Q35" s="195">
        <v>45737</v>
      </c>
      <c r="R35" s="192" t="s">
        <v>2667</v>
      </c>
      <c r="S35" s="205" t="s">
        <v>2689</v>
      </c>
      <c r="T35" s="204"/>
      <c r="U35" s="55"/>
      <c r="V35" s="55"/>
      <c r="W35" s="55"/>
      <c r="X35" s="55"/>
      <c r="Y35" s="55"/>
      <c r="Z35" s="55"/>
      <c r="AA35" s="11"/>
    </row>
    <row r="36" spans="1:27" s="26" customFormat="1">
      <c r="A36" s="184" t="str">
        <f>VLOOKUP(K36,名称読みかえ!D:E,2,0)</f>
        <v>CR(638)</v>
      </c>
      <c r="B36" s="184">
        <v>210766</v>
      </c>
      <c r="C36" s="216">
        <v>210765</v>
      </c>
      <c r="D36" s="192">
        <v>560</v>
      </c>
      <c r="E36" s="201">
        <v>137.63</v>
      </c>
      <c r="F36" s="202"/>
      <c r="G36" s="189">
        <v>45740</v>
      </c>
      <c r="H36" s="190">
        <v>1</v>
      </c>
      <c r="I36" s="189">
        <v>45623</v>
      </c>
      <c r="J36" s="192"/>
      <c r="K36" s="184" t="s">
        <v>2687</v>
      </c>
      <c r="L36" s="184" t="s">
        <v>2661</v>
      </c>
      <c r="M36" s="212">
        <v>4500008993</v>
      </c>
      <c r="N36" s="203">
        <v>77072.800000000003</v>
      </c>
      <c r="O36" s="191"/>
      <c r="P36" s="191">
        <v>45730</v>
      </c>
      <c r="Q36" s="196">
        <v>45737</v>
      </c>
      <c r="R36" s="192" t="s">
        <v>2667</v>
      </c>
      <c r="S36" s="205" t="s">
        <v>2690</v>
      </c>
      <c r="T36" s="204"/>
      <c r="U36" s="55"/>
      <c r="V36" s="55"/>
      <c r="W36" s="55"/>
      <c r="X36" s="55"/>
      <c r="Y36" s="55"/>
      <c r="Z36" s="55"/>
      <c r="AA36" s="11"/>
    </row>
    <row r="37" spans="1:27" s="26" customFormat="1">
      <c r="A37" s="184" t="str">
        <f>VLOOKUP(K37,名称読みかえ!D:E,2,0)</f>
        <v>CR(638)</v>
      </c>
      <c r="B37" s="217">
        <v>210766</v>
      </c>
      <c r="C37" s="185">
        <v>210765</v>
      </c>
      <c r="D37" s="192">
        <v>560</v>
      </c>
      <c r="E37" s="201">
        <v>137.63</v>
      </c>
      <c r="F37" s="202"/>
      <c r="G37" s="189">
        <v>45740</v>
      </c>
      <c r="H37" s="190">
        <v>1</v>
      </c>
      <c r="I37" s="189">
        <v>45623</v>
      </c>
      <c r="J37" s="192"/>
      <c r="K37" s="184" t="s">
        <v>2687</v>
      </c>
      <c r="L37" s="184" t="s">
        <v>2661</v>
      </c>
      <c r="M37" s="212">
        <v>4500008995</v>
      </c>
      <c r="N37" s="203">
        <v>77072.800000000003</v>
      </c>
      <c r="O37" s="191"/>
      <c r="P37" s="191">
        <v>45730</v>
      </c>
      <c r="Q37" s="218">
        <v>45737</v>
      </c>
      <c r="R37" s="192" t="s">
        <v>2667</v>
      </c>
      <c r="S37" s="205"/>
      <c r="T37" s="204"/>
      <c r="U37" s="55"/>
      <c r="V37" s="55"/>
      <c r="W37" s="55"/>
      <c r="X37" s="55"/>
      <c r="Y37" s="55"/>
      <c r="Z37" s="55"/>
      <c r="AA37" s="11"/>
    </row>
    <row r="38" spans="1:27" s="26" customFormat="1">
      <c r="A38" s="184" t="str">
        <f>VLOOKUP(K38,名称読みかえ!D:E,2,0)</f>
        <v>CR(638)</v>
      </c>
      <c r="B38" s="184">
        <v>210766</v>
      </c>
      <c r="C38" s="185">
        <v>210765</v>
      </c>
      <c r="D38" s="192">
        <v>560</v>
      </c>
      <c r="E38" s="201">
        <v>137.63</v>
      </c>
      <c r="F38" s="202"/>
      <c r="G38" s="189">
        <v>45754</v>
      </c>
      <c r="H38" s="168">
        <v>1</v>
      </c>
      <c r="I38" s="189">
        <v>45623</v>
      </c>
      <c r="J38" s="192"/>
      <c r="K38" s="184" t="s">
        <v>2687</v>
      </c>
      <c r="L38" s="184" t="s">
        <v>2661</v>
      </c>
      <c r="M38" s="184">
        <v>4500008997</v>
      </c>
      <c r="N38" s="203">
        <v>77072.800000000003</v>
      </c>
      <c r="O38" s="191"/>
      <c r="P38" s="191">
        <v>45744</v>
      </c>
      <c r="Q38" s="196">
        <v>45751</v>
      </c>
      <c r="R38" s="192" t="s">
        <v>2667</v>
      </c>
      <c r="S38" s="205"/>
      <c r="T38" s="204"/>
      <c r="U38" s="55"/>
      <c r="V38" s="55"/>
      <c r="W38" s="55"/>
      <c r="X38" s="55"/>
      <c r="Y38" s="55"/>
      <c r="Z38" s="55"/>
      <c r="AA38" s="11"/>
    </row>
    <row r="39" spans="1:27" s="26" customFormat="1" ht="16.5">
      <c r="A39" s="184" t="str">
        <f>VLOOKUP(K39,名称読みかえ!D:E,2,0)</f>
        <v>CR(638)</v>
      </c>
      <c r="B39" s="184">
        <v>210766</v>
      </c>
      <c r="C39" s="185">
        <v>210765</v>
      </c>
      <c r="D39" s="192">
        <v>560</v>
      </c>
      <c r="E39" s="201">
        <v>137.63</v>
      </c>
      <c r="F39" s="202"/>
      <c r="G39" s="189">
        <v>45754</v>
      </c>
      <c r="H39" s="190">
        <v>1</v>
      </c>
      <c r="I39" s="189">
        <v>45623</v>
      </c>
      <c r="J39" s="192"/>
      <c r="K39" s="184" t="s">
        <v>2687</v>
      </c>
      <c r="L39" s="184" t="s">
        <v>2661</v>
      </c>
      <c r="M39" s="206">
        <v>4500008999</v>
      </c>
      <c r="N39" s="203">
        <v>77072.800000000003</v>
      </c>
      <c r="O39" s="191"/>
      <c r="P39" s="191">
        <v>45744</v>
      </c>
      <c r="Q39" s="196">
        <v>45751</v>
      </c>
      <c r="R39" s="192" t="s">
        <v>2667</v>
      </c>
      <c r="S39" s="205"/>
      <c r="T39" s="204"/>
      <c r="U39" s="192"/>
      <c r="V39" s="192"/>
      <c r="W39" s="185"/>
      <c r="X39" s="198"/>
      <c r="Y39" s="192"/>
      <c r="Z39" s="197"/>
      <c r="AA39" s="199"/>
    </row>
    <row r="40" spans="1:27" s="26" customFormat="1" ht="16.5">
      <c r="A40" s="184" t="str">
        <f>VLOOKUP(K40,名称読みかえ!D:E,2,0)</f>
        <v>CR(638)</v>
      </c>
      <c r="B40" s="184">
        <v>210766</v>
      </c>
      <c r="C40" s="185">
        <v>210765</v>
      </c>
      <c r="D40" s="192">
        <v>400</v>
      </c>
      <c r="E40" s="201">
        <v>137.63</v>
      </c>
      <c r="F40" s="202"/>
      <c r="G40" s="189">
        <v>45761</v>
      </c>
      <c r="H40" s="190">
        <v>1</v>
      </c>
      <c r="I40" s="189">
        <v>45623</v>
      </c>
      <c r="J40" s="192"/>
      <c r="K40" s="184" t="s">
        <v>2687</v>
      </c>
      <c r="L40" s="184" t="s">
        <v>2661</v>
      </c>
      <c r="M40" s="206">
        <v>4500009001</v>
      </c>
      <c r="N40" s="203">
        <v>55052</v>
      </c>
      <c r="O40" s="191"/>
      <c r="P40" s="191">
        <v>45751</v>
      </c>
      <c r="Q40" s="196">
        <v>45758</v>
      </c>
      <c r="R40" s="192" t="s">
        <v>2667</v>
      </c>
      <c r="S40" s="205"/>
      <c r="T40" s="204"/>
      <c r="U40" s="192"/>
      <c r="V40" s="192"/>
      <c r="W40" s="185"/>
      <c r="X40" s="198"/>
      <c r="Y40" s="192"/>
      <c r="Z40" s="197"/>
      <c r="AA40" s="199"/>
    </row>
    <row r="41" spans="1:27" s="26" customFormat="1" ht="16.5">
      <c r="A41" s="184" t="str">
        <f>VLOOKUP(K41,名称読みかえ!D:E,2,0)</f>
        <v>CR(638)</v>
      </c>
      <c r="B41" s="184">
        <v>210766</v>
      </c>
      <c r="C41" s="185">
        <v>210765</v>
      </c>
      <c r="D41" s="192">
        <v>160</v>
      </c>
      <c r="E41" s="201">
        <v>137.62</v>
      </c>
      <c r="F41" s="202"/>
      <c r="G41" s="189">
        <v>45761</v>
      </c>
      <c r="H41" s="190">
        <v>1</v>
      </c>
      <c r="I41" s="189">
        <v>45623</v>
      </c>
      <c r="J41" s="192"/>
      <c r="K41" s="184" t="s">
        <v>2687</v>
      </c>
      <c r="L41" s="184" t="s">
        <v>2661</v>
      </c>
      <c r="M41" s="206">
        <v>4500009001</v>
      </c>
      <c r="N41" s="203">
        <v>22019.200000000001</v>
      </c>
      <c r="O41" s="191"/>
      <c r="P41" s="191">
        <v>45751</v>
      </c>
      <c r="Q41" s="196">
        <v>45758</v>
      </c>
      <c r="R41" s="192" t="s">
        <v>2667</v>
      </c>
      <c r="S41" s="205"/>
      <c r="T41" s="204"/>
      <c r="U41" s="192"/>
      <c r="V41" s="192"/>
      <c r="W41" s="185"/>
      <c r="X41" s="198"/>
      <c r="Y41" s="192"/>
      <c r="Z41" s="197"/>
      <c r="AA41" s="199"/>
    </row>
    <row r="42" spans="1:27" s="26" customFormat="1" ht="24.75">
      <c r="A42" s="184" t="e">
        <f>VLOOKUP(K42,名称読みかえ!D:E,2,0)</f>
        <v>#N/A</v>
      </c>
      <c r="B42" s="184"/>
      <c r="C42" s="185">
        <v>210767</v>
      </c>
      <c r="D42" s="192">
        <v>3920</v>
      </c>
      <c r="E42" s="201">
        <v>7.3</v>
      </c>
      <c r="F42" s="202"/>
      <c r="G42" s="189">
        <v>45740</v>
      </c>
      <c r="H42" s="190">
        <v>1</v>
      </c>
      <c r="I42" s="189">
        <v>45623</v>
      </c>
      <c r="J42" s="192"/>
      <c r="K42" s="184" t="s">
        <v>2691</v>
      </c>
      <c r="L42" s="184" t="s">
        <v>2661</v>
      </c>
      <c r="M42" s="206">
        <v>4500009002</v>
      </c>
      <c r="N42" s="203">
        <v>28616</v>
      </c>
      <c r="O42" s="191"/>
      <c r="P42" s="191">
        <v>45730</v>
      </c>
      <c r="Q42" s="196">
        <v>45737</v>
      </c>
      <c r="R42" s="192" t="s">
        <v>2667</v>
      </c>
      <c r="S42" s="205"/>
      <c r="T42" s="204"/>
      <c r="U42" s="192"/>
      <c r="V42" s="192"/>
      <c r="W42" s="185"/>
      <c r="X42" s="198"/>
      <c r="Y42" s="192"/>
      <c r="Z42" s="197"/>
      <c r="AA42" s="199"/>
    </row>
    <row r="43" spans="1:27" s="26" customFormat="1" ht="16.5">
      <c r="A43" s="184" t="str">
        <f>VLOOKUP(K43,名称読みかえ!D:E,2,0)</f>
        <v>CPS</v>
      </c>
      <c r="B43" s="184"/>
      <c r="C43" s="207">
        <v>207900</v>
      </c>
      <c r="D43" s="192">
        <v>88</v>
      </c>
      <c r="E43" s="201">
        <v>33.700000000000003</v>
      </c>
      <c r="F43" s="202"/>
      <c r="G43" s="189">
        <v>45728</v>
      </c>
      <c r="H43" s="190">
        <v>1</v>
      </c>
      <c r="I43" s="189">
        <v>45629</v>
      </c>
      <c r="J43" s="192">
        <v>97</v>
      </c>
      <c r="K43" s="184" t="s">
        <v>573</v>
      </c>
      <c r="L43" s="184" t="s">
        <v>2670</v>
      </c>
      <c r="M43" s="206">
        <v>4500009038</v>
      </c>
      <c r="N43" s="203">
        <v>2965.6000000000004</v>
      </c>
      <c r="O43" s="191"/>
      <c r="P43" s="191">
        <v>45716</v>
      </c>
      <c r="Q43" s="195">
        <v>45723</v>
      </c>
      <c r="R43" s="192" t="s">
        <v>2676</v>
      </c>
      <c r="S43" s="205" t="s">
        <v>2692</v>
      </c>
      <c r="T43" s="204"/>
      <c r="U43" s="192"/>
      <c r="V43" s="192"/>
      <c r="W43" s="185"/>
      <c r="X43" s="198"/>
      <c r="Y43" s="192"/>
      <c r="Z43" s="197"/>
      <c r="AA43" s="199"/>
    </row>
    <row r="44" spans="1:27" s="26" customFormat="1" ht="16.5">
      <c r="A44" s="184" t="str">
        <f>VLOOKUP(K44,名称読みかえ!D:E,2,0)</f>
        <v>CPS</v>
      </c>
      <c r="B44" s="184"/>
      <c r="C44" s="185">
        <v>207900</v>
      </c>
      <c r="D44" s="192">
        <v>776</v>
      </c>
      <c r="E44" s="201">
        <v>33.6</v>
      </c>
      <c r="F44" s="202"/>
      <c r="G44" s="189">
        <v>45728</v>
      </c>
      <c r="H44" s="190">
        <v>1</v>
      </c>
      <c r="I44" s="189">
        <v>45629</v>
      </c>
      <c r="J44" s="192">
        <v>97</v>
      </c>
      <c r="K44" s="184" t="s">
        <v>573</v>
      </c>
      <c r="L44" s="184" t="s">
        <v>2670</v>
      </c>
      <c r="M44" s="184">
        <v>4500009038</v>
      </c>
      <c r="N44" s="203">
        <v>26073.600000000002</v>
      </c>
      <c r="O44" s="191"/>
      <c r="P44" s="191">
        <v>45716</v>
      </c>
      <c r="Q44" s="196">
        <v>45723</v>
      </c>
      <c r="R44" s="192" t="s">
        <v>2676</v>
      </c>
      <c r="S44" s="205" t="s">
        <v>2692</v>
      </c>
      <c r="T44" s="204"/>
      <c r="U44" s="192"/>
      <c r="V44" s="192"/>
      <c r="W44" s="185"/>
      <c r="X44" s="198"/>
      <c r="Y44" s="192"/>
      <c r="Z44" s="197"/>
      <c r="AA44" s="199"/>
    </row>
    <row r="45" spans="1:27" s="26" customFormat="1" ht="16.5">
      <c r="A45" s="184" t="str">
        <f>VLOOKUP(K45,名称読みかえ!D:E,2,0)</f>
        <v>CK</v>
      </c>
      <c r="B45" s="184"/>
      <c r="C45" s="185">
        <v>183217</v>
      </c>
      <c r="D45" s="192">
        <v>1050</v>
      </c>
      <c r="E45" s="201">
        <v>29.65</v>
      </c>
      <c r="F45" s="202"/>
      <c r="G45" s="189">
        <v>45730</v>
      </c>
      <c r="H45" s="168">
        <v>1</v>
      </c>
      <c r="I45" s="189">
        <v>45636</v>
      </c>
      <c r="J45" s="192">
        <v>97</v>
      </c>
      <c r="K45" s="184" t="s">
        <v>2693</v>
      </c>
      <c r="L45" s="184" t="s">
        <v>2670</v>
      </c>
      <c r="M45" s="184">
        <v>4500009093</v>
      </c>
      <c r="N45" s="213">
        <v>31132.5</v>
      </c>
      <c r="O45" s="191"/>
      <c r="P45" s="191">
        <v>45723</v>
      </c>
      <c r="Q45" s="195">
        <v>45730</v>
      </c>
      <c r="R45" s="192" t="s">
        <v>2676</v>
      </c>
      <c r="S45" s="205" t="s">
        <v>2694</v>
      </c>
      <c r="T45" s="204"/>
      <c r="U45" s="192"/>
      <c r="V45" s="192"/>
      <c r="W45" s="185"/>
      <c r="X45" s="198"/>
      <c r="Y45" s="192"/>
      <c r="Z45" s="197"/>
      <c r="AA45" s="199"/>
    </row>
    <row r="46" spans="1:27" s="26" customFormat="1" ht="16.5">
      <c r="A46" s="184" t="str">
        <f>VLOOKUP(K46,名称読みかえ!D:E,2,0)</f>
        <v>CK</v>
      </c>
      <c r="B46" s="184"/>
      <c r="C46" s="185">
        <v>183217</v>
      </c>
      <c r="D46" s="192">
        <v>1050</v>
      </c>
      <c r="E46" s="201">
        <v>29.65</v>
      </c>
      <c r="F46" s="202"/>
      <c r="G46" s="189">
        <v>45720</v>
      </c>
      <c r="H46" s="168">
        <v>1</v>
      </c>
      <c r="I46" s="189">
        <v>45636</v>
      </c>
      <c r="J46" s="192">
        <v>97</v>
      </c>
      <c r="K46" s="184" t="s">
        <v>2693</v>
      </c>
      <c r="L46" s="184" t="s">
        <v>2670</v>
      </c>
      <c r="M46" s="184">
        <v>4500009094</v>
      </c>
      <c r="N46" s="213">
        <v>31132.5</v>
      </c>
      <c r="O46" s="191"/>
      <c r="P46" s="191">
        <v>45723</v>
      </c>
      <c r="Q46" s="195">
        <v>45730</v>
      </c>
      <c r="R46" s="192" t="s">
        <v>2676</v>
      </c>
      <c r="S46" s="205" t="s">
        <v>2695</v>
      </c>
      <c r="T46" s="204"/>
      <c r="U46" s="192"/>
      <c r="V46" s="192"/>
      <c r="W46" s="185"/>
      <c r="X46" s="198"/>
      <c r="Y46" s="192"/>
      <c r="Z46" s="197"/>
      <c r="AA46" s="199"/>
    </row>
    <row r="47" spans="1:27" s="26" customFormat="1" ht="16.5">
      <c r="A47" s="184" t="str">
        <f>VLOOKUP(K47,名称読みかえ!D:E,2,0)</f>
        <v>SK-S V2</v>
      </c>
      <c r="B47" s="184">
        <v>188966</v>
      </c>
      <c r="C47" s="185">
        <v>185112</v>
      </c>
      <c r="D47" s="192">
        <v>720</v>
      </c>
      <c r="E47" s="201">
        <v>95.5</v>
      </c>
      <c r="F47" s="202"/>
      <c r="G47" s="189">
        <v>45733</v>
      </c>
      <c r="H47" s="168">
        <v>1</v>
      </c>
      <c r="I47" s="189">
        <v>45636</v>
      </c>
      <c r="J47" s="192">
        <v>97</v>
      </c>
      <c r="K47" s="184" t="s">
        <v>2675</v>
      </c>
      <c r="L47" s="184" t="s">
        <v>2661</v>
      </c>
      <c r="M47" s="184">
        <v>4500009095</v>
      </c>
      <c r="N47" s="213">
        <v>68760</v>
      </c>
      <c r="O47" s="191"/>
      <c r="P47" s="191">
        <v>45723</v>
      </c>
      <c r="Q47" s="195">
        <v>45730</v>
      </c>
      <c r="R47" s="192" t="s">
        <v>2667</v>
      </c>
      <c r="S47" s="205"/>
      <c r="T47" s="204"/>
      <c r="U47" s="192"/>
      <c r="V47" s="192"/>
      <c r="W47" s="185"/>
      <c r="X47" s="198"/>
      <c r="Y47" s="192"/>
      <c r="Z47" s="197"/>
      <c r="AA47" s="199"/>
    </row>
    <row r="48" spans="1:27" s="26" customFormat="1" ht="16.5">
      <c r="A48" s="184" t="str">
        <f>VLOOKUP(K48,名称読みかえ!D:E,2,0)</f>
        <v>SK-S V2</v>
      </c>
      <c r="B48" s="184">
        <v>188966</v>
      </c>
      <c r="C48" s="200">
        <v>185112</v>
      </c>
      <c r="D48" s="192">
        <v>720</v>
      </c>
      <c r="E48" s="201">
        <v>95.5</v>
      </c>
      <c r="F48" s="202"/>
      <c r="G48" s="189">
        <v>45733</v>
      </c>
      <c r="H48" s="190">
        <v>1</v>
      </c>
      <c r="I48" s="189">
        <v>45636</v>
      </c>
      <c r="J48" s="192">
        <v>97</v>
      </c>
      <c r="K48" s="184" t="s">
        <v>2675</v>
      </c>
      <c r="L48" s="184" t="s">
        <v>2661</v>
      </c>
      <c r="M48" s="206">
        <v>4500009096</v>
      </c>
      <c r="N48" s="203">
        <v>68760</v>
      </c>
      <c r="O48" s="191"/>
      <c r="P48" s="191">
        <v>45723</v>
      </c>
      <c r="Q48" s="196">
        <v>45730</v>
      </c>
      <c r="R48" s="192" t="s">
        <v>2667</v>
      </c>
      <c r="S48" s="205"/>
      <c r="T48" s="204"/>
      <c r="U48" s="192"/>
      <c r="V48" s="192"/>
      <c r="W48" s="185"/>
      <c r="X48" s="198"/>
      <c r="Y48" s="192"/>
      <c r="Z48" s="197"/>
      <c r="AA48" s="199"/>
    </row>
    <row r="49" spans="1:27" s="26" customFormat="1" ht="66">
      <c r="A49" s="184" t="e">
        <f>VLOOKUP(K49,名称読みかえ!D:E,2,0)</f>
        <v>#N/A</v>
      </c>
      <c r="B49" s="184"/>
      <c r="C49" s="207">
        <v>190948</v>
      </c>
      <c r="D49" s="192">
        <v>2000</v>
      </c>
      <c r="E49" s="201">
        <v>0.35</v>
      </c>
      <c r="F49" s="202"/>
      <c r="G49" s="189">
        <v>45740</v>
      </c>
      <c r="H49" s="190">
        <v>1</v>
      </c>
      <c r="I49" s="189">
        <v>45636</v>
      </c>
      <c r="J49" s="192">
        <v>104</v>
      </c>
      <c r="K49" s="184" t="s">
        <v>2673</v>
      </c>
      <c r="L49" s="184" t="s">
        <v>2670</v>
      </c>
      <c r="M49" s="206">
        <v>4500009097</v>
      </c>
      <c r="N49" s="203">
        <v>700</v>
      </c>
      <c r="O49" s="191"/>
      <c r="P49" s="191">
        <v>45730</v>
      </c>
      <c r="Q49" s="196">
        <v>45737</v>
      </c>
      <c r="R49" s="192" t="s">
        <v>2667</v>
      </c>
      <c r="S49" s="205"/>
      <c r="T49" s="204"/>
      <c r="U49" s="192"/>
      <c r="V49" s="192"/>
      <c r="W49" s="185"/>
      <c r="X49" s="198"/>
      <c r="Y49" s="192"/>
      <c r="Z49" s="197"/>
      <c r="AA49" s="199"/>
    </row>
    <row r="50" spans="1:27" s="26" customFormat="1" ht="16.5">
      <c r="A50" s="184" t="str">
        <f>VLOOKUP(K50,名称読みかえ!D:E,2,0)</f>
        <v>EA</v>
      </c>
      <c r="B50" s="184">
        <v>171268</v>
      </c>
      <c r="C50" s="185">
        <v>164012</v>
      </c>
      <c r="D50" s="192">
        <v>480</v>
      </c>
      <c r="E50" s="201">
        <v>35</v>
      </c>
      <c r="F50" s="202"/>
      <c r="G50" s="189">
        <v>45729</v>
      </c>
      <c r="H50" s="190">
        <v>1</v>
      </c>
      <c r="I50" s="189">
        <v>45637</v>
      </c>
      <c r="J50" s="192">
        <v>97</v>
      </c>
      <c r="K50" s="184" t="s">
        <v>2685</v>
      </c>
      <c r="L50" s="184" t="s">
        <v>2670</v>
      </c>
      <c r="M50" s="206">
        <v>4500009123</v>
      </c>
      <c r="N50" s="203">
        <v>16800</v>
      </c>
      <c r="O50" s="191"/>
      <c r="P50" s="191">
        <v>45723</v>
      </c>
      <c r="Q50" s="196">
        <v>45730</v>
      </c>
      <c r="R50" s="192" t="s">
        <v>2676</v>
      </c>
      <c r="S50" s="205"/>
      <c r="T50" s="204"/>
      <c r="U50" s="192"/>
      <c r="V50" s="192"/>
      <c r="W50" s="193"/>
      <c r="X50" s="198"/>
      <c r="Y50" s="192"/>
      <c r="Z50" s="197"/>
      <c r="AA50" s="199"/>
    </row>
    <row r="51" spans="1:27" s="26" customFormat="1" ht="16.5">
      <c r="A51" s="184" t="str">
        <f>VLOOKUP(K51,名称読みかえ!D:E,2,0)</f>
        <v>4C</v>
      </c>
      <c r="B51" s="184">
        <v>175212</v>
      </c>
      <c r="C51" s="207">
        <v>175867</v>
      </c>
      <c r="D51" s="192">
        <v>672</v>
      </c>
      <c r="E51" s="201">
        <v>110</v>
      </c>
      <c r="F51" s="202"/>
      <c r="G51" s="189">
        <v>45740</v>
      </c>
      <c r="H51" s="190">
        <v>1</v>
      </c>
      <c r="I51" s="189">
        <v>45637</v>
      </c>
      <c r="J51" s="192">
        <v>104</v>
      </c>
      <c r="K51" s="184" t="s">
        <v>483</v>
      </c>
      <c r="L51" s="184" t="s">
        <v>2661</v>
      </c>
      <c r="M51" s="206">
        <v>4500009124</v>
      </c>
      <c r="N51" s="203">
        <v>73920</v>
      </c>
      <c r="O51" s="191"/>
      <c r="P51" s="191">
        <v>45730</v>
      </c>
      <c r="Q51" s="196">
        <v>45737</v>
      </c>
      <c r="R51" s="192" t="s">
        <v>2667</v>
      </c>
      <c r="S51" s="205"/>
      <c r="T51" s="204"/>
      <c r="U51" s="192"/>
      <c r="V51" s="192"/>
      <c r="W51" s="193"/>
      <c r="X51" s="198"/>
      <c r="Y51" s="192"/>
      <c r="Z51" s="197"/>
      <c r="AA51" s="199"/>
    </row>
    <row r="52" spans="1:27" s="26" customFormat="1" ht="16.5">
      <c r="A52" s="184" t="str">
        <f>VLOOKUP(K52,名称読みかえ!D:E,2,0)</f>
        <v>SK-S V2</v>
      </c>
      <c r="B52" s="184">
        <v>188966</v>
      </c>
      <c r="C52" s="216">
        <v>185112</v>
      </c>
      <c r="D52" s="192">
        <v>720</v>
      </c>
      <c r="E52" s="201">
        <v>95.5</v>
      </c>
      <c r="F52" s="202"/>
      <c r="G52" s="189">
        <v>45740</v>
      </c>
      <c r="H52" s="190">
        <v>1</v>
      </c>
      <c r="I52" s="189">
        <v>45643</v>
      </c>
      <c r="J52" s="192">
        <v>97</v>
      </c>
      <c r="K52" s="184" t="s">
        <v>2675</v>
      </c>
      <c r="L52" s="184" t="s">
        <v>2661</v>
      </c>
      <c r="M52" s="212">
        <v>4500009179</v>
      </c>
      <c r="N52" s="213">
        <v>68760</v>
      </c>
      <c r="O52" s="191"/>
      <c r="P52" s="191">
        <v>45730</v>
      </c>
      <c r="Q52" s="196">
        <v>45737</v>
      </c>
      <c r="R52" s="192" t="s">
        <v>2667</v>
      </c>
      <c r="S52" s="205"/>
      <c r="T52" s="204"/>
      <c r="U52" s="192"/>
      <c r="V52" s="192"/>
      <c r="W52" s="193"/>
      <c r="X52" s="198"/>
      <c r="Y52" s="192"/>
      <c r="Z52" s="197"/>
      <c r="AA52" s="199"/>
    </row>
    <row r="53" spans="1:27" s="26" customFormat="1" ht="16.5">
      <c r="A53" s="184" t="str">
        <f>VLOOKUP(K53,名称読みかえ!D:E,2,0)</f>
        <v>SK-S V2</v>
      </c>
      <c r="B53" s="184">
        <v>188966</v>
      </c>
      <c r="C53" s="216">
        <v>185112</v>
      </c>
      <c r="D53" s="192">
        <v>720</v>
      </c>
      <c r="E53" s="201">
        <v>95.5</v>
      </c>
      <c r="F53" s="202"/>
      <c r="G53" s="189">
        <v>45740</v>
      </c>
      <c r="H53" s="190">
        <v>1</v>
      </c>
      <c r="I53" s="189">
        <v>45643</v>
      </c>
      <c r="J53" s="192">
        <v>97</v>
      </c>
      <c r="K53" s="184" t="s">
        <v>2675</v>
      </c>
      <c r="L53" s="184" t="s">
        <v>2661</v>
      </c>
      <c r="M53" s="212">
        <v>4500009180</v>
      </c>
      <c r="N53" s="213">
        <v>68760</v>
      </c>
      <c r="O53" s="191"/>
      <c r="P53" s="191">
        <v>45730</v>
      </c>
      <c r="Q53" s="195">
        <v>45737</v>
      </c>
      <c r="R53" s="192" t="s">
        <v>2667</v>
      </c>
      <c r="S53" s="205"/>
      <c r="T53" s="204"/>
      <c r="U53" s="192"/>
      <c r="V53" s="192"/>
      <c r="W53" s="193"/>
      <c r="X53" s="198"/>
      <c r="Y53" s="192"/>
      <c r="Z53" s="197"/>
      <c r="AA53" s="199"/>
    </row>
    <row r="54" spans="1:27" s="26" customFormat="1" ht="16.5">
      <c r="A54" s="184" t="str">
        <f>VLOOKUP(K54,名称読みかえ!D:E,2,0)</f>
        <v>CPS</v>
      </c>
      <c r="B54" s="184"/>
      <c r="C54" s="185">
        <v>207900</v>
      </c>
      <c r="D54" s="192">
        <v>864</v>
      </c>
      <c r="E54" s="201">
        <v>33.6</v>
      </c>
      <c r="F54" s="221"/>
      <c r="G54" s="189">
        <v>45740</v>
      </c>
      <c r="H54" s="190">
        <v>1</v>
      </c>
      <c r="I54" s="189">
        <v>45643</v>
      </c>
      <c r="J54" s="192">
        <v>97</v>
      </c>
      <c r="K54" s="184" t="s">
        <v>573</v>
      </c>
      <c r="L54" s="184" t="s">
        <v>2670</v>
      </c>
      <c r="M54" s="206">
        <v>4500009183</v>
      </c>
      <c r="N54" s="219">
        <v>29030.400000000001</v>
      </c>
      <c r="O54" s="191"/>
      <c r="P54" s="191">
        <v>45730</v>
      </c>
      <c r="Q54" s="195">
        <v>45737</v>
      </c>
      <c r="R54" s="192" t="s">
        <v>2667</v>
      </c>
      <c r="S54" s="205"/>
      <c r="T54" s="204"/>
      <c r="U54" s="192"/>
      <c r="V54" s="192"/>
      <c r="W54" s="193"/>
      <c r="X54" s="198"/>
      <c r="Y54" s="192"/>
      <c r="Z54" s="197"/>
      <c r="AA54" s="199"/>
    </row>
    <row r="55" spans="1:27" s="26" customFormat="1" ht="52.5">
      <c r="A55" s="184" t="str">
        <f>VLOOKUP(K55,名称読みかえ!D:E,2,0)</f>
        <v>SKM-S_CSidePanel</v>
      </c>
      <c r="B55" s="184"/>
      <c r="C55" s="185">
        <v>191884</v>
      </c>
      <c r="D55" s="192">
        <v>2000</v>
      </c>
      <c r="E55" s="201">
        <v>12.93</v>
      </c>
      <c r="F55" s="221"/>
      <c r="G55" s="189">
        <v>45734</v>
      </c>
      <c r="H55" s="190">
        <v>1</v>
      </c>
      <c r="I55" s="189">
        <v>45644</v>
      </c>
      <c r="J55" s="192"/>
      <c r="K55" s="184" t="s">
        <v>2696</v>
      </c>
      <c r="L55" s="184" t="s">
        <v>2661</v>
      </c>
      <c r="M55" s="206">
        <v>4500009193</v>
      </c>
      <c r="N55" s="219">
        <v>25860</v>
      </c>
      <c r="O55" s="191"/>
      <c r="P55" s="191">
        <v>45709</v>
      </c>
      <c r="Q55" s="195">
        <v>45716</v>
      </c>
      <c r="R55" s="192" t="s">
        <v>2667</v>
      </c>
      <c r="S55" s="205"/>
      <c r="T55" s="204"/>
      <c r="U55" s="192"/>
      <c r="V55" s="192"/>
      <c r="W55" s="193"/>
      <c r="X55" s="198"/>
      <c r="Y55" s="192"/>
      <c r="Z55" s="197"/>
      <c r="AA55" s="199"/>
    </row>
    <row r="56" spans="1:27" s="26" customFormat="1" ht="40.5">
      <c r="A56" s="184" t="str">
        <f>VLOOKUP(K56,名称読みかえ!D:E,2,0)</f>
        <v>SK-S V2</v>
      </c>
      <c r="B56" s="184"/>
      <c r="C56" s="185">
        <v>202635</v>
      </c>
      <c r="D56" s="192">
        <v>720</v>
      </c>
      <c r="E56" s="201">
        <v>90.6</v>
      </c>
      <c r="F56" s="221"/>
      <c r="G56" s="189">
        <v>45740</v>
      </c>
      <c r="H56" s="190">
        <v>1</v>
      </c>
      <c r="I56" s="189">
        <v>45644</v>
      </c>
      <c r="J56" s="192">
        <v>97</v>
      </c>
      <c r="K56" s="184" t="s">
        <v>2677</v>
      </c>
      <c r="L56" s="184" t="s">
        <v>2661</v>
      </c>
      <c r="M56" s="206">
        <v>4500009194</v>
      </c>
      <c r="N56" s="219">
        <v>65231.999999999993</v>
      </c>
      <c r="O56" s="191"/>
      <c r="P56" s="191">
        <v>45730</v>
      </c>
      <c r="Q56" s="195">
        <v>45737</v>
      </c>
      <c r="R56" s="192" t="s">
        <v>2667</v>
      </c>
      <c r="S56" s="205"/>
      <c r="T56" s="204"/>
      <c r="U56" s="192"/>
      <c r="V56" s="192"/>
      <c r="W56" s="193"/>
      <c r="X56" s="198"/>
      <c r="Y56" s="192"/>
      <c r="Z56" s="197"/>
      <c r="AA56" s="199"/>
    </row>
    <row r="57" spans="1:27" s="26" customFormat="1" ht="40.5">
      <c r="A57" s="184" t="str">
        <f>VLOOKUP(K57,名称読みかえ!D:E,2,0)</f>
        <v>SK-S V2</v>
      </c>
      <c r="B57" s="184"/>
      <c r="C57" s="185">
        <v>202635</v>
      </c>
      <c r="D57" s="192">
        <v>720</v>
      </c>
      <c r="E57" s="201">
        <v>90.6</v>
      </c>
      <c r="F57" s="202"/>
      <c r="G57" s="189">
        <v>45740</v>
      </c>
      <c r="H57" s="190">
        <v>1</v>
      </c>
      <c r="I57" s="189">
        <v>45644</v>
      </c>
      <c r="J57" s="192">
        <v>97</v>
      </c>
      <c r="K57" s="184" t="s">
        <v>2677</v>
      </c>
      <c r="L57" s="184" t="s">
        <v>2661</v>
      </c>
      <c r="M57" s="206">
        <v>4500009195</v>
      </c>
      <c r="N57" s="219">
        <v>65231.999999999993</v>
      </c>
      <c r="O57" s="191"/>
      <c r="P57" s="191">
        <v>45730</v>
      </c>
      <c r="Q57" s="195">
        <v>45737</v>
      </c>
      <c r="R57" s="192" t="s">
        <v>2667</v>
      </c>
      <c r="S57" s="205"/>
      <c r="T57" s="204"/>
      <c r="U57" s="192"/>
      <c r="V57" s="192"/>
      <c r="W57" s="193"/>
      <c r="X57" s="198"/>
      <c r="Y57" s="192"/>
      <c r="Z57" s="197"/>
      <c r="AA57" s="199"/>
    </row>
    <row r="58" spans="1:27" s="26" customFormat="1" ht="40.5">
      <c r="A58" s="184" t="str">
        <f>VLOOKUP(K58,名称読みかえ!D:E,2,0)</f>
        <v>SK-S V2</v>
      </c>
      <c r="B58" s="184"/>
      <c r="C58" s="200">
        <v>202636</v>
      </c>
      <c r="D58" s="192">
        <v>900</v>
      </c>
      <c r="E58" s="201">
        <v>80.3</v>
      </c>
      <c r="F58" s="202"/>
      <c r="G58" s="189">
        <v>45740</v>
      </c>
      <c r="H58" s="190">
        <v>1</v>
      </c>
      <c r="I58" s="189">
        <v>45644</v>
      </c>
      <c r="J58" s="192">
        <v>97</v>
      </c>
      <c r="K58" s="184" t="s">
        <v>2682</v>
      </c>
      <c r="L58" s="184" t="s">
        <v>2661</v>
      </c>
      <c r="M58" s="206">
        <v>4500009196</v>
      </c>
      <c r="N58" s="203">
        <v>72270</v>
      </c>
      <c r="O58" s="191"/>
      <c r="P58" s="191">
        <v>45730</v>
      </c>
      <c r="Q58" s="195">
        <v>45737</v>
      </c>
      <c r="R58" s="192" t="s">
        <v>2667</v>
      </c>
      <c r="S58" s="205"/>
      <c r="T58" s="204"/>
      <c r="U58" s="192"/>
      <c r="V58" s="192"/>
      <c r="W58" s="193"/>
      <c r="X58" s="198"/>
      <c r="Y58" s="192"/>
      <c r="Z58" s="197"/>
      <c r="AA58" s="199"/>
    </row>
    <row r="59" spans="1:27" s="26" customFormat="1" ht="40.5">
      <c r="A59" s="184" t="str">
        <f>VLOOKUP(K59,名称読みかえ!D:E,2,0)</f>
        <v>SK-S V2</v>
      </c>
      <c r="B59" s="184"/>
      <c r="C59" s="185">
        <v>202636</v>
      </c>
      <c r="D59" s="192">
        <v>900</v>
      </c>
      <c r="E59" s="201">
        <v>80.3</v>
      </c>
      <c r="F59" s="202"/>
      <c r="G59" s="189">
        <v>45740</v>
      </c>
      <c r="H59" s="190">
        <v>1</v>
      </c>
      <c r="I59" s="189">
        <v>45644</v>
      </c>
      <c r="J59" s="192">
        <v>97</v>
      </c>
      <c r="K59" s="184" t="s">
        <v>2682</v>
      </c>
      <c r="L59" s="184" t="s">
        <v>2661</v>
      </c>
      <c r="M59" s="206">
        <v>4500009197</v>
      </c>
      <c r="N59" s="203">
        <v>72270</v>
      </c>
      <c r="O59" s="191"/>
      <c r="P59" s="191">
        <v>45730</v>
      </c>
      <c r="Q59" s="196">
        <v>45737</v>
      </c>
      <c r="R59" s="192" t="s">
        <v>2667</v>
      </c>
      <c r="S59" s="205"/>
      <c r="T59" s="204"/>
      <c r="U59" s="192"/>
      <c r="V59" s="192"/>
      <c r="W59" s="193"/>
      <c r="X59" s="198"/>
      <c r="Y59" s="192"/>
      <c r="Z59" s="197"/>
      <c r="AA59" s="199"/>
    </row>
    <row r="60" spans="1:27" s="26" customFormat="1" ht="52.5">
      <c r="A60" s="184" t="str">
        <f>VLOOKUP(K60,名称読みかえ!D:E,2,0)</f>
        <v>SK-S_CSidePanel</v>
      </c>
      <c r="B60" s="184"/>
      <c r="C60" s="185">
        <v>191883</v>
      </c>
      <c r="D60" s="192">
        <v>1000</v>
      </c>
      <c r="E60" s="201">
        <v>13.42</v>
      </c>
      <c r="F60" s="202"/>
      <c r="G60" s="189">
        <v>45740</v>
      </c>
      <c r="H60" s="190">
        <v>1</v>
      </c>
      <c r="I60" s="189">
        <v>45645</v>
      </c>
      <c r="J60" s="192">
        <v>55</v>
      </c>
      <c r="K60" s="184" t="s">
        <v>2697</v>
      </c>
      <c r="L60" s="184" t="s">
        <v>2661</v>
      </c>
      <c r="M60" s="206">
        <v>4500009214</v>
      </c>
      <c r="N60" s="203">
        <v>13420</v>
      </c>
      <c r="O60" s="191"/>
      <c r="P60" s="191">
        <v>45730</v>
      </c>
      <c r="Q60" s="196">
        <v>45737</v>
      </c>
      <c r="R60" s="192" t="s">
        <v>2667</v>
      </c>
      <c r="S60" s="205"/>
      <c r="T60" s="204"/>
      <c r="U60" s="192"/>
      <c r="V60" s="192"/>
      <c r="W60" s="193"/>
      <c r="X60" s="198"/>
      <c r="Y60" s="192"/>
      <c r="Z60" s="197"/>
      <c r="AA60" s="199"/>
    </row>
    <row r="61" spans="1:27" s="26" customFormat="1" ht="16.5">
      <c r="A61" s="184" t="str">
        <f>VLOOKUP(K61,名称読みかえ!D:E,2,0)</f>
        <v>SK-S V2</v>
      </c>
      <c r="B61" s="184">
        <v>188966</v>
      </c>
      <c r="C61" s="207">
        <v>185112</v>
      </c>
      <c r="D61" s="192">
        <v>720</v>
      </c>
      <c r="E61" s="201">
        <v>95.5</v>
      </c>
      <c r="F61" s="202"/>
      <c r="G61" s="189">
        <v>45754</v>
      </c>
      <c r="H61" s="190">
        <v>1</v>
      </c>
      <c r="I61" s="189">
        <v>45650</v>
      </c>
      <c r="J61" s="192">
        <v>97</v>
      </c>
      <c r="K61" s="184" t="s">
        <v>2675</v>
      </c>
      <c r="L61" s="184" t="s">
        <v>2661</v>
      </c>
      <c r="M61" s="206">
        <v>4500009256</v>
      </c>
      <c r="N61" s="203">
        <v>68760</v>
      </c>
      <c r="O61" s="191"/>
      <c r="P61" s="191">
        <v>45744</v>
      </c>
      <c r="Q61" s="196">
        <v>45751</v>
      </c>
      <c r="R61" s="192" t="s">
        <v>2667</v>
      </c>
      <c r="S61" s="205"/>
      <c r="T61" s="204"/>
      <c r="U61" s="192"/>
      <c r="V61" s="192"/>
      <c r="W61" s="193"/>
      <c r="X61" s="198"/>
      <c r="Y61" s="192"/>
      <c r="Z61" s="197"/>
      <c r="AA61" s="199"/>
    </row>
    <row r="62" spans="1:27" s="26" customFormat="1" ht="16.5">
      <c r="A62" s="184" t="str">
        <f>VLOOKUP(K62,名称読みかえ!D:E,2,0)</f>
        <v>X3-B</v>
      </c>
      <c r="B62" s="184"/>
      <c r="C62" s="185">
        <v>203696</v>
      </c>
      <c r="D62" s="192">
        <v>792</v>
      </c>
      <c r="E62" s="201">
        <v>24</v>
      </c>
      <c r="F62" s="202"/>
      <c r="G62" s="189">
        <v>45740</v>
      </c>
      <c r="H62" s="222">
        <v>1</v>
      </c>
      <c r="I62" s="189">
        <v>45650</v>
      </c>
      <c r="J62" s="192">
        <v>97</v>
      </c>
      <c r="K62" s="184" t="s">
        <v>839</v>
      </c>
      <c r="L62" s="184" t="s">
        <v>2661</v>
      </c>
      <c r="M62" s="206">
        <v>4500009257</v>
      </c>
      <c r="N62" s="203">
        <v>19008</v>
      </c>
      <c r="O62" s="191"/>
      <c r="P62" s="191">
        <v>45744</v>
      </c>
      <c r="Q62" s="196">
        <v>45751</v>
      </c>
      <c r="R62" s="192" t="s">
        <v>2667</v>
      </c>
      <c r="S62" s="205" t="s">
        <v>2698</v>
      </c>
      <c r="T62" s="204"/>
      <c r="U62" s="192"/>
      <c r="V62" s="192"/>
      <c r="W62" s="185"/>
      <c r="X62" s="198"/>
      <c r="Y62" s="192"/>
      <c r="Z62" s="197"/>
      <c r="AA62" s="199"/>
    </row>
    <row r="63" spans="1:27" s="26" customFormat="1" ht="16.5">
      <c r="A63" s="184" t="str">
        <f>VLOOKUP(K63,名称読みかえ!D:E,2,0)</f>
        <v>X3-W</v>
      </c>
      <c r="B63" s="184"/>
      <c r="C63" s="185">
        <v>203697</v>
      </c>
      <c r="D63" s="192">
        <v>792</v>
      </c>
      <c r="E63" s="201">
        <v>24.5</v>
      </c>
      <c r="F63" s="202"/>
      <c r="G63" s="189">
        <v>45740</v>
      </c>
      <c r="H63" s="222">
        <v>1</v>
      </c>
      <c r="I63" s="189">
        <v>45650</v>
      </c>
      <c r="J63" s="192">
        <v>97</v>
      </c>
      <c r="K63" s="184" t="s">
        <v>575</v>
      </c>
      <c r="L63" s="184" t="s">
        <v>2661</v>
      </c>
      <c r="M63" s="206">
        <v>4500009258</v>
      </c>
      <c r="N63" s="203">
        <v>19404</v>
      </c>
      <c r="O63" s="191"/>
      <c r="P63" s="191">
        <v>45737</v>
      </c>
      <c r="Q63" s="196">
        <v>45744</v>
      </c>
      <c r="R63" s="192" t="s">
        <v>2667</v>
      </c>
      <c r="S63" s="205" t="s">
        <v>2699</v>
      </c>
      <c r="T63" s="204"/>
      <c r="U63" s="192"/>
      <c r="V63" s="192"/>
      <c r="W63" s="185"/>
      <c r="X63" s="198"/>
      <c r="Y63" s="192"/>
      <c r="Z63" s="197"/>
      <c r="AA63" s="199"/>
    </row>
    <row r="64" spans="1:27" s="26" customFormat="1" ht="16.5">
      <c r="A64" s="184" t="str">
        <f>VLOOKUP(K64,名称読みかえ!D:E,2,0)</f>
        <v>X3-W</v>
      </c>
      <c r="B64" s="184"/>
      <c r="C64" s="185">
        <v>203697</v>
      </c>
      <c r="D64" s="192">
        <v>792</v>
      </c>
      <c r="E64" s="201">
        <v>24.5</v>
      </c>
      <c r="F64" s="202"/>
      <c r="G64" s="189">
        <v>45740</v>
      </c>
      <c r="H64" s="222">
        <v>1</v>
      </c>
      <c r="I64" s="189">
        <v>45657</v>
      </c>
      <c r="J64" s="192">
        <v>97</v>
      </c>
      <c r="K64" s="184" t="s">
        <v>575</v>
      </c>
      <c r="L64" s="184" t="s">
        <v>2661</v>
      </c>
      <c r="M64" s="206">
        <v>4500009259</v>
      </c>
      <c r="N64" s="203">
        <v>19404</v>
      </c>
      <c r="O64" s="191"/>
      <c r="P64" s="191">
        <v>45744</v>
      </c>
      <c r="Q64" s="196">
        <v>45751</v>
      </c>
      <c r="R64" s="192" t="s">
        <v>2667</v>
      </c>
      <c r="S64" s="205" t="s">
        <v>2698</v>
      </c>
      <c r="T64" s="204"/>
      <c r="U64" s="192"/>
      <c r="V64" s="192"/>
      <c r="W64" s="185"/>
      <c r="X64" s="198"/>
      <c r="Y64" s="192"/>
      <c r="Z64" s="197"/>
      <c r="AA64" s="199"/>
    </row>
    <row r="65" spans="1:27" s="26" customFormat="1" ht="16.5">
      <c r="A65" s="184" t="str">
        <f>VLOOKUP(K65,名称読みかえ!D:E,2,0)</f>
        <v>CPS</v>
      </c>
      <c r="B65" s="184"/>
      <c r="C65" s="185">
        <v>207900</v>
      </c>
      <c r="D65" s="192">
        <v>864</v>
      </c>
      <c r="E65" s="201">
        <v>33.6</v>
      </c>
      <c r="F65" s="202"/>
      <c r="G65" s="189">
        <v>45754</v>
      </c>
      <c r="H65" s="222">
        <v>1</v>
      </c>
      <c r="I65" s="189">
        <v>45650</v>
      </c>
      <c r="J65" s="192">
        <v>97</v>
      </c>
      <c r="K65" s="184" t="s">
        <v>573</v>
      </c>
      <c r="L65" s="184" t="s">
        <v>2670</v>
      </c>
      <c r="M65" s="206">
        <v>4500009260</v>
      </c>
      <c r="N65" s="203">
        <v>29030.400000000001</v>
      </c>
      <c r="O65" s="191"/>
      <c r="P65" s="191">
        <v>45744</v>
      </c>
      <c r="Q65" s="196">
        <v>45751</v>
      </c>
      <c r="R65" s="192" t="s">
        <v>2667</v>
      </c>
      <c r="S65" s="205"/>
      <c r="T65" s="204"/>
      <c r="U65" s="192"/>
      <c r="V65" s="192"/>
      <c r="W65" s="185"/>
      <c r="X65" s="198"/>
      <c r="Y65" s="192"/>
      <c r="Z65" s="197"/>
      <c r="AA65" s="199"/>
    </row>
    <row r="66" spans="1:27" s="26" customFormat="1" ht="16.5">
      <c r="A66" s="184" t="str">
        <f>VLOOKUP(K66,名称読みかえ!D:E,2,0)</f>
        <v>CK</v>
      </c>
      <c r="B66" s="184"/>
      <c r="C66" s="185">
        <v>183217</v>
      </c>
      <c r="D66" s="192">
        <v>1050</v>
      </c>
      <c r="E66" s="201">
        <v>29.65</v>
      </c>
      <c r="F66" s="202"/>
      <c r="G66" s="189">
        <v>45740</v>
      </c>
      <c r="H66" s="222">
        <v>1</v>
      </c>
      <c r="I66" s="189">
        <v>45650</v>
      </c>
      <c r="J66" s="192">
        <v>97</v>
      </c>
      <c r="K66" s="184" t="s">
        <v>2693</v>
      </c>
      <c r="L66" s="184" t="s">
        <v>2670</v>
      </c>
      <c r="M66" s="206">
        <v>4500009261</v>
      </c>
      <c r="N66" s="203">
        <v>31132.5</v>
      </c>
      <c r="O66" s="191"/>
      <c r="P66" s="191">
        <v>45744</v>
      </c>
      <c r="Q66" s="196">
        <v>45751</v>
      </c>
      <c r="R66" s="192" t="s">
        <v>2667</v>
      </c>
      <c r="S66" s="205" t="s">
        <v>2700</v>
      </c>
      <c r="T66" s="204"/>
      <c r="U66" s="192"/>
      <c r="V66" s="192"/>
      <c r="W66" s="185"/>
      <c r="X66" s="198"/>
      <c r="Y66" s="192"/>
      <c r="Z66" s="197"/>
      <c r="AA66" s="199"/>
    </row>
    <row r="67" spans="1:27" s="26" customFormat="1" ht="16.5">
      <c r="A67" s="184" t="str">
        <f>VLOOKUP(K67,名称読みかえ!D:E,2,0)</f>
        <v>EA</v>
      </c>
      <c r="B67" s="184">
        <v>171268</v>
      </c>
      <c r="C67" s="185">
        <v>164012</v>
      </c>
      <c r="D67" s="192">
        <v>480</v>
      </c>
      <c r="E67" s="201">
        <v>35</v>
      </c>
      <c r="F67" s="202"/>
      <c r="G67" s="189">
        <v>45747</v>
      </c>
      <c r="H67" s="222">
        <v>1</v>
      </c>
      <c r="I67" s="189">
        <v>45650</v>
      </c>
      <c r="J67" s="192">
        <v>97</v>
      </c>
      <c r="K67" s="184" t="s">
        <v>2685</v>
      </c>
      <c r="L67" s="184" t="s">
        <v>2670</v>
      </c>
      <c r="M67" s="206">
        <v>4500009262</v>
      </c>
      <c r="N67" s="203">
        <v>16800</v>
      </c>
      <c r="O67" s="191"/>
      <c r="P67" s="191">
        <v>45737</v>
      </c>
      <c r="Q67" s="196">
        <v>45744</v>
      </c>
      <c r="R67" s="192" t="s">
        <v>2667</v>
      </c>
      <c r="S67" s="205"/>
      <c r="T67" s="204"/>
      <c r="U67" s="192"/>
      <c r="V67" s="192"/>
      <c r="W67" s="185"/>
      <c r="X67" s="198"/>
      <c r="Y67" s="192"/>
      <c r="Z67" s="197"/>
      <c r="AA67" s="199"/>
    </row>
    <row r="68" spans="1:27" s="26" customFormat="1" ht="16.5">
      <c r="A68" s="184" t="e">
        <f>VLOOKUP(K68,名称読みかえ!D:E,2,0)</f>
        <v>#N/A</v>
      </c>
      <c r="B68" s="184"/>
      <c r="C68" s="207">
        <v>136698</v>
      </c>
      <c r="D68" s="192">
        <v>1000</v>
      </c>
      <c r="E68" s="201">
        <v>0.22</v>
      </c>
      <c r="F68" s="202"/>
      <c r="G68" s="189">
        <v>45723</v>
      </c>
      <c r="H68" s="190">
        <v>1</v>
      </c>
      <c r="I68" s="189">
        <v>45650</v>
      </c>
      <c r="J68" s="192">
        <v>55</v>
      </c>
      <c r="K68" s="184" t="s">
        <v>2701</v>
      </c>
      <c r="L68" s="184" t="s">
        <v>2670</v>
      </c>
      <c r="M68" s="223">
        <v>4500009263</v>
      </c>
      <c r="N68" s="203">
        <v>220</v>
      </c>
      <c r="O68" s="191"/>
      <c r="P68" s="191">
        <v>45709</v>
      </c>
      <c r="Q68" s="196">
        <v>45716</v>
      </c>
      <c r="R68" s="192" t="s">
        <v>2671</v>
      </c>
      <c r="S68" s="205" t="s">
        <v>2702</v>
      </c>
      <c r="T68" s="204"/>
      <c r="U68" s="192"/>
      <c r="V68" s="192"/>
      <c r="W68" s="185"/>
      <c r="X68" s="198"/>
      <c r="Y68" s="192"/>
      <c r="Z68" s="197"/>
      <c r="AA68" s="199"/>
    </row>
    <row r="69" spans="1:27" s="26" customFormat="1" ht="49.5">
      <c r="A69" s="184" t="e">
        <f>VLOOKUP(K69,名称読みかえ!D:E,2,0)</f>
        <v>#N/A</v>
      </c>
      <c r="B69" s="184"/>
      <c r="C69" s="207">
        <v>206384</v>
      </c>
      <c r="D69" s="192">
        <v>240</v>
      </c>
      <c r="E69" s="201">
        <v>161.91999999999999</v>
      </c>
      <c r="F69" s="202"/>
      <c r="G69" s="189">
        <v>45740</v>
      </c>
      <c r="H69" s="190">
        <v>1</v>
      </c>
      <c r="I69" s="189">
        <v>45653</v>
      </c>
      <c r="J69" s="192">
        <v>97</v>
      </c>
      <c r="K69" s="184" t="s">
        <v>2703</v>
      </c>
      <c r="L69" s="184" t="s">
        <v>2661</v>
      </c>
      <c r="M69" s="206">
        <v>4500009309</v>
      </c>
      <c r="N69" s="203">
        <v>38860.799999999996</v>
      </c>
      <c r="O69" s="191"/>
      <c r="P69" s="191">
        <v>45730</v>
      </c>
      <c r="Q69" s="196">
        <v>45737</v>
      </c>
      <c r="R69" s="192" t="s">
        <v>2667</v>
      </c>
      <c r="S69" s="205" t="s">
        <v>2704</v>
      </c>
      <c r="T69" s="204"/>
      <c r="U69" s="192"/>
      <c r="V69" s="192"/>
      <c r="W69" s="185"/>
      <c r="X69" s="198"/>
      <c r="Y69" s="192"/>
      <c r="Z69" s="197"/>
      <c r="AA69" s="199"/>
    </row>
    <row r="70" spans="1:27" s="26" customFormat="1" ht="49.5">
      <c r="A70" s="184" t="e">
        <f>VLOOKUP(K70,名称読みかえ!D:E,2,0)</f>
        <v>#N/A</v>
      </c>
      <c r="B70" s="184"/>
      <c r="C70" s="185">
        <v>206678</v>
      </c>
      <c r="D70" s="192">
        <v>240</v>
      </c>
      <c r="E70" s="201">
        <v>25</v>
      </c>
      <c r="F70" s="202"/>
      <c r="G70" s="189">
        <v>45740</v>
      </c>
      <c r="H70" s="190">
        <v>1</v>
      </c>
      <c r="I70" s="189">
        <v>45653</v>
      </c>
      <c r="J70" s="192">
        <v>83</v>
      </c>
      <c r="K70" s="184" t="s">
        <v>2705</v>
      </c>
      <c r="L70" s="184" t="s">
        <v>2661</v>
      </c>
      <c r="M70" s="184">
        <v>4500009309</v>
      </c>
      <c r="N70" s="213">
        <v>6000</v>
      </c>
      <c r="O70" s="191"/>
      <c r="P70" s="191">
        <v>45730</v>
      </c>
      <c r="Q70" s="195">
        <v>45737</v>
      </c>
      <c r="R70" s="192" t="s">
        <v>2667</v>
      </c>
      <c r="S70" s="205"/>
      <c r="T70" s="204"/>
      <c r="U70" s="192"/>
      <c r="V70" s="192"/>
      <c r="W70" s="185"/>
      <c r="X70" s="198"/>
      <c r="Y70" s="192"/>
      <c r="Z70" s="197"/>
      <c r="AA70" s="199"/>
    </row>
    <row r="71" spans="1:27" s="26" customFormat="1" ht="16.5">
      <c r="A71" s="184" t="str">
        <f>VLOOKUP(K71,名称読みかえ!D:E,2,0)</f>
        <v>SK-S V2</v>
      </c>
      <c r="B71" s="184">
        <v>188966</v>
      </c>
      <c r="C71" s="216">
        <v>185112</v>
      </c>
      <c r="D71" s="192">
        <v>720</v>
      </c>
      <c r="E71" s="201">
        <v>95.5</v>
      </c>
      <c r="F71" s="202"/>
      <c r="G71" s="189">
        <v>45761</v>
      </c>
      <c r="H71" s="190">
        <v>1</v>
      </c>
      <c r="I71" s="189">
        <v>45664</v>
      </c>
      <c r="J71" s="192">
        <v>97</v>
      </c>
      <c r="K71" s="184" t="s">
        <v>2675</v>
      </c>
      <c r="L71" s="184" t="s">
        <v>2661</v>
      </c>
      <c r="M71" s="184">
        <v>4500009329</v>
      </c>
      <c r="N71" s="213">
        <v>68760</v>
      </c>
      <c r="O71" s="191"/>
      <c r="P71" s="191">
        <v>45751</v>
      </c>
      <c r="Q71" s="195">
        <v>45758</v>
      </c>
      <c r="R71" s="192" t="s">
        <v>2667</v>
      </c>
      <c r="S71" s="205"/>
      <c r="T71" s="204"/>
      <c r="U71" s="192"/>
      <c r="V71" s="192"/>
      <c r="W71" s="185"/>
      <c r="X71" s="198"/>
      <c r="Y71" s="192"/>
      <c r="Z71" s="197"/>
      <c r="AA71" s="199"/>
    </row>
    <row r="72" spans="1:27" s="26" customFormat="1" ht="16.5">
      <c r="A72" s="184" t="str">
        <f>VLOOKUP(K72,名称読みかえ!D:E,2,0)</f>
        <v>SK-S V2</v>
      </c>
      <c r="B72" s="184">
        <v>188966</v>
      </c>
      <c r="C72" s="185">
        <v>185112</v>
      </c>
      <c r="D72" s="192">
        <v>720</v>
      </c>
      <c r="E72" s="201">
        <v>95.5</v>
      </c>
      <c r="F72" s="202"/>
      <c r="G72" s="189">
        <v>45761</v>
      </c>
      <c r="H72" s="168">
        <v>1</v>
      </c>
      <c r="I72" s="189">
        <v>45664</v>
      </c>
      <c r="J72" s="192">
        <v>97</v>
      </c>
      <c r="K72" s="184" t="s">
        <v>2675</v>
      </c>
      <c r="L72" s="184" t="s">
        <v>2661</v>
      </c>
      <c r="M72" s="184">
        <v>4500009331</v>
      </c>
      <c r="N72" s="213">
        <v>68760</v>
      </c>
      <c r="O72" s="191"/>
      <c r="P72" s="191">
        <v>45751</v>
      </c>
      <c r="Q72" s="195">
        <v>45758</v>
      </c>
      <c r="R72" s="192" t="s">
        <v>2667</v>
      </c>
      <c r="S72" s="205"/>
      <c r="T72" s="204"/>
      <c r="U72" s="192"/>
      <c r="V72" s="192"/>
      <c r="W72" s="185"/>
      <c r="X72" s="198"/>
      <c r="Y72" s="192"/>
      <c r="Z72" s="197"/>
      <c r="AA72" s="199"/>
    </row>
    <row r="73" spans="1:27" s="26" customFormat="1" ht="52.5">
      <c r="A73" s="184" t="str">
        <f>VLOOKUP(K73,名称読みかえ!D:E,2,0)</f>
        <v>SK-S_CSidePanel</v>
      </c>
      <c r="B73" s="184"/>
      <c r="C73" s="185">
        <v>191883</v>
      </c>
      <c r="D73" s="192">
        <v>1000</v>
      </c>
      <c r="E73" s="201">
        <v>13.42</v>
      </c>
      <c r="F73" s="202"/>
      <c r="G73" s="189">
        <v>45754</v>
      </c>
      <c r="H73" s="168">
        <v>1</v>
      </c>
      <c r="I73" s="189">
        <v>45664</v>
      </c>
      <c r="J73" s="192">
        <v>55</v>
      </c>
      <c r="K73" s="184" t="s">
        <v>2697</v>
      </c>
      <c r="L73" s="184" t="s">
        <v>2661</v>
      </c>
      <c r="M73" s="206">
        <v>4500009332</v>
      </c>
      <c r="N73" s="203">
        <v>13420</v>
      </c>
      <c r="O73" s="191"/>
      <c r="P73" s="191">
        <v>45744</v>
      </c>
      <c r="Q73" s="196">
        <v>45751</v>
      </c>
      <c r="R73" s="192" t="s">
        <v>2667</v>
      </c>
      <c r="S73" s="205"/>
      <c r="T73" s="204"/>
      <c r="U73" s="192"/>
      <c r="V73" s="192"/>
      <c r="W73" s="193"/>
      <c r="X73" s="198"/>
      <c r="Y73" s="192"/>
      <c r="Z73" s="197"/>
      <c r="AA73" s="199"/>
    </row>
    <row r="74" spans="1:27" s="26" customFormat="1" ht="28.5">
      <c r="A74" s="184" t="e">
        <f>VLOOKUP(K74,名称読みかえ!D:E,2,0)</f>
        <v>#N/A</v>
      </c>
      <c r="B74" s="184"/>
      <c r="C74" s="185">
        <v>192165</v>
      </c>
      <c r="D74" s="192">
        <v>3000</v>
      </c>
      <c r="E74" s="201">
        <v>0.35</v>
      </c>
      <c r="F74" s="202"/>
      <c r="G74" s="189">
        <v>45740</v>
      </c>
      <c r="H74" s="168">
        <v>1</v>
      </c>
      <c r="I74" s="189">
        <v>45664</v>
      </c>
      <c r="J74" s="192">
        <v>62</v>
      </c>
      <c r="K74" s="184" t="s">
        <v>2706</v>
      </c>
      <c r="L74" s="184" t="s">
        <v>2670</v>
      </c>
      <c r="M74" s="206">
        <v>4500009333</v>
      </c>
      <c r="N74" s="203">
        <v>1050</v>
      </c>
      <c r="O74" s="191"/>
      <c r="P74" s="191">
        <v>45730</v>
      </c>
      <c r="Q74" s="196">
        <v>45737</v>
      </c>
      <c r="R74" s="192" t="s">
        <v>2667</v>
      </c>
      <c r="S74" s="205" t="s">
        <v>2707</v>
      </c>
      <c r="T74" s="204"/>
      <c r="U74" s="192"/>
      <c r="V74" s="192"/>
      <c r="W74" s="193"/>
      <c r="X74" s="198"/>
      <c r="Y74" s="192"/>
      <c r="Z74" s="197"/>
      <c r="AA74" s="199"/>
    </row>
    <row r="75" spans="1:27" s="26" customFormat="1" ht="16.5">
      <c r="A75" s="184" t="str">
        <f>VLOOKUP(K75,名称読みかえ!D:E,2,0)</f>
        <v>SKM-WH V2</v>
      </c>
      <c r="B75" s="184"/>
      <c r="C75" s="185">
        <v>201645</v>
      </c>
      <c r="D75" s="192">
        <v>900</v>
      </c>
      <c r="E75" s="201">
        <v>89.46</v>
      </c>
      <c r="F75" s="202"/>
      <c r="G75" s="189">
        <v>45768</v>
      </c>
      <c r="H75" s="190">
        <v>1</v>
      </c>
      <c r="I75" s="189">
        <v>45671</v>
      </c>
      <c r="J75" s="192">
        <v>97</v>
      </c>
      <c r="K75" s="184" t="s">
        <v>570</v>
      </c>
      <c r="L75" s="184" t="s">
        <v>2661</v>
      </c>
      <c r="M75" s="184">
        <v>4500009403</v>
      </c>
      <c r="N75" s="213">
        <v>80514</v>
      </c>
      <c r="O75" s="191"/>
      <c r="P75" s="191">
        <v>45758</v>
      </c>
      <c r="Q75" s="195">
        <v>45765</v>
      </c>
      <c r="R75" s="192" t="s">
        <v>2667</v>
      </c>
      <c r="S75" s="205"/>
      <c r="T75" s="204"/>
      <c r="U75" s="192"/>
      <c r="V75" s="192"/>
      <c r="W75" s="193"/>
      <c r="X75" s="198"/>
      <c r="Y75" s="192"/>
      <c r="Z75" s="197"/>
      <c r="AA75" s="199"/>
    </row>
    <row r="76" spans="1:27" s="26" customFormat="1" ht="16.5">
      <c r="A76" s="184" t="str">
        <f>VLOOKUP(K76,名称読みかえ!D:E,2,0)</f>
        <v>SK-S V2</v>
      </c>
      <c r="B76" s="184">
        <v>188966</v>
      </c>
      <c r="C76" s="185">
        <v>185112</v>
      </c>
      <c r="D76" s="192">
        <v>720</v>
      </c>
      <c r="E76" s="201">
        <v>95.5</v>
      </c>
      <c r="F76" s="202"/>
      <c r="G76" s="189">
        <v>45775</v>
      </c>
      <c r="H76" s="190">
        <v>1</v>
      </c>
      <c r="I76" s="189">
        <v>45671</v>
      </c>
      <c r="J76" s="192">
        <v>97</v>
      </c>
      <c r="K76" s="184" t="s">
        <v>2675</v>
      </c>
      <c r="L76" s="184" t="s">
        <v>2661</v>
      </c>
      <c r="M76" s="184">
        <v>4500009404</v>
      </c>
      <c r="N76" s="213">
        <v>68760</v>
      </c>
      <c r="O76" s="191"/>
      <c r="P76" s="191">
        <v>45765</v>
      </c>
      <c r="Q76" s="195">
        <v>45772</v>
      </c>
      <c r="R76" s="192" t="s">
        <v>2667</v>
      </c>
      <c r="S76" s="205"/>
      <c r="T76" s="204"/>
      <c r="U76" s="192"/>
      <c r="V76" s="192"/>
      <c r="W76" s="193"/>
      <c r="X76" s="198"/>
      <c r="Y76" s="192"/>
      <c r="Z76" s="197"/>
      <c r="AA76" s="199"/>
    </row>
    <row r="77" spans="1:27" s="26" customFormat="1" ht="16.5">
      <c r="A77" s="184" t="str">
        <f>VLOOKUP(K77,名称読みかえ!D:E,2,0)</f>
        <v>SK-S V2</v>
      </c>
      <c r="B77" s="184">
        <v>188966</v>
      </c>
      <c r="C77" s="185">
        <v>185112</v>
      </c>
      <c r="D77" s="192">
        <v>720</v>
      </c>
      <c r="E77" s="201">
        <v>95.5</v>
      </c>
      <c r="F77" s="202"/>
      <c r="G77" s="189">
        <v>45775</v>
      </c>
      <c r="H77" s="190">
        <v>1</v>
      </c>
      <c r="I77" s="189">
        <v>45671</v>
      </c>
      <c r="J77" s="192">
        <v>97</v>
      </c>
      <c r="K77" s="184" t="s">
        <v>2675</v>
      </c>
      <c r="L77" s="184" t="s">
        <v>2661</v>
      </c>
      <c r="M77" s="206">
        <v>4500009405</v>
      </c>
      <c r="N77" s="219">
        <v>68760</v>
      </c>
      <c r="O77" s="191"/>
      <c r="P77" s="191">
        <v>45765</v>
      </c>
      <c r="Q77" s="195">
        <v>45772</v>
      </c>
      <c r="R77" s="192" t="s">
        <v>2667</v>
      </c>
      <c r="S77" s="205"/>
      <c r="T77" s="204"/>
      <c r="U77" s="192"/>
      <c r="V77" s="192"/>
      <c r="W77" s="193"/>
      <c r="X77" s="198"/>
      <c r="Y77" s="192"/>
      <c r="Z77" s="197"/>
      <c r="AA77" s="199"/>
    </row>
    <row r="78" spans="1:27" s="26" customFormat="1" ht="16.5">
      <c r="A78" s="184" t="str">
        <f>VLOOKUP(K78,名称読みかえ!D:E,2,0)</f>
        <v>SK-S V2</v>
      </c>
      <c r="B78" s="184">
        <v>188966</v>
      </c>
      <c r="C78" s="185">
        <v>185112</v>
      </c>
      <c r="D78" s="192">
        <v>720</v>
      </c>
      <c r="E78" s="201">
        <v>95.5</v>
      </c>
      <c r="F78" s="202"/>
      <c r="G78" s="189">
        <v>45782</v>
      </c>
      <c r="H78" s="190">
        <v>1</v>
      </c>
      <c r="I78" s="189">
        <v>45671</v>
      </c>
      <c r="J78" s="192">
        <v>97</v>
      </c>
      <c r="K78" s="184" t="s">
        <v>2675</v>
      </c>
      <c r="L78" s="184" t="s">
        <v>2661</v>
      </c>
      <c r="M78" s="206">
        <v>4500009406</v>
      </c>
      <c r="N78" s="219">
        <v>68760</v>
      </c>
      <c r="O78" s="191"/>
      <c r="P78" s="191">
        <v>45772</v>
      </c>
      <c r="Q78" s="195">
        <v>45779</v>
      </c>
      <c r="R78" s="192" t="s">
        <v>2667</v>
      </c>
      <c r="S78" s="205"/>
      <c r="T78" s="204"/>
      <c r="U78" s="192"/>
      <c r="V78" s="192"/>
      <c r="W78" s="193"/>
      <c r="X78" s="198"/>
      <c r="Y78" s="192"/>
      <c r="Z78" s="197"/>
      <c r="AA78" s="199"/>
    </row>
    <row r="79" spans="1:27" s="26" customFormat="1" ht="33">
      <c r="A79" s="184" t="e">
        <f>VLOOKUP(K79,名称読みかえ!D:E,2,0)</f>
        <v>#N/A</v>
      </c>
      <c r="B79" s="184"/>
      <c r="C79" s="185">
        <v>189560</v>
      </c>
      <c r="D79" s="192">
        <v>2000</v>
      </c>
      <c r="E79" s="201">
        <v>3</v>
      </c>
      <c r="F79" s="202"/>
      <c r="G79" s="189">
        <v>45768</v>
      </c>
      <c r="H79" s="190">
        <v>1</v>
      </c>
      <c r="I79" s="189">
        <v>45671</v>
      </c>
      <c r="J79" s="192">
        <v>97</v>
      </c>
      <c r="K79" s="184" t="s">
        <v>2708</v>
      </c>
      <c r="L79" s="184" t="s">
        <v>2670</v>
      </c>
      <c r="M79" s="206">
        <v>4500009408</v>
      </c>
      <c r="N79" s="219">
        <v>6000</v>
      </c>
      <c r="O79" s="191"/>
      <c r="P79" s="191">
        <v>45758</v>
      </c>
      <c r="Q79" s="195">
        <v>45765</v>
      </c>
      <c r="R79" s="192" t="s">
        <v>2667</v>
      </c>
      <c r="S79" s="205"/>
      <c r="T79" s="204"/>
      <c r="U79" s="192"/>
      <c r="V79" s="192"/>
      <c r="W79" s="193"/>
      <c r="X79" s="198"/>
      <c r="Y79" s="192"/>
      <c r="Z79" s="197"/>
      <c r="AA79" s="199"/>
    </row>
    <row r="80" spans="1:27" s="26" customFormat="1" ht="16.5">
      <c r="A80" s="184" t="e">
        <f>VLOOKUP(K80,名称読みかえ!D:E,2,0)</f>
        <v>#N/A</v>
      </c>
      <c r="B80" s="184"/>
      <c r="C80" s="185">
        <v>191680</v>
      </c>
      <c r="D80" s="192">
        <v>5760</v>
      </c>
      <c r="E80" s="201"/>
      <c r="F80" s="202">
        <v>227</v>
      </c>
      <c r="G80" s="189">
        <v>45723</v>
      </c>
      <c r="H80" s="168">
        <v>1</v>
      </c>
      <c r="I80" s="189">
        <v>45671</v>
      </c>
      <c r="J80" s="192">
        <v>21</v>
      </c>
      <c r="K80" s="184" t="s">
        <v>2709</v>
      </c>
      <c r="L80" s="184" t="s">
        <v>2710</v>
      </c>
      <c r="M80" s="206">
        <v>4500009409</v>
      </c>
      <c r="N80" s="203"/>
      <c r="O80" s="191"/>
      <c r="P80" s="191"/>
      <c r="Q80" s="196"/>
      <c r="R80" s="192"/>
      <c r="S80" s="205"/>
      <c r="T80" s="204"/>
      <c r="U80" s="192"/>
      <c r="V80" s="192"/>
      <c r="W80" s="185"/>
      <c r="X80" s="198"/>
      <c r="Y80" s="192"/>
      <c r="Z80" s="197"/>
      <c r="AA80" s="199"/>
    </row>
    <row r="81" spans="1:27" s="26" customFormat="1" ht="16.5">
      <c r="A81" s="184" t="str">
        <f>VLOOKUP(K81,名称読みかえ!D:E,2,0)</f>
        <v>CK</v>
      </c>
      <c r="B81" s="184"/>
      <c r="C81" s="185">
        <v>183217</v>
      </c>
      <c r="D81" s="192">
        <v>1050</v>
      </c>
      <c r="E81" s="201">
        <v>28.8</v>
      </c>
      <c r="F81" s="202"/>
      <c r="G81" s="189">
        <v>45740</v>
      </c>
      <c r="H81" s="168">
        <v>1</v>
      </c>
      <c r="I81" s="189">
        <v>45673</v>
      </c>
      <c r="J81" s="192">
        <v>97</v>
      </c>
      <c r="K81" s="184" t="s">
        <v>2693</v>
      </c>
      <c r="L81" s="184" t="s">
        <v>2670</v>
      </c>
      <c r="M81" s="206">
        <v>4500009451</v>
      </c>
      <c r="N81" s="203">
        <v>30240</v>
      </c>
      <c r="O81" s="191"/>
      <c r="P81" s="191">
        <v>45730</v>
      </c>
      <c r="Q81" s="196">
        <v>45737</v>
      </c>
      <c r="R81" s="192" t="s">
        <v>2667</v>
      </c>
      <c r="S81" s="205" t="s">
        <v>2711</v>
      </c>
      <c r="T81" s="204"/>
      <c r="U81" s="192"/>
      <c r="V81" s="192"/>
      <c r="W81" s="185"/>
      <c r="X81" s="198"/>
      <c r="Y81" s="192"/>
      <c r="Z81" s="197"/>
      <c r="AA81" s="199"/>
    </row>
    <row r="82" spans="1:27" s="26" customFormat="1" ht="16.5">
      <c r="A82" s="184" t="str">
        <f>VLOOKUP(K82,名称読みかえ!D:E,2,0)</f>
        <v>CK</v>
      </c>
      <c r="B82" s="184"/>
      <c r="C82" s="185">
        <v>183217</v>
      </c>
      <c r="D82" s="192">
        <v>1050</v>
      </c>
      <c r="E82" s="201">
        <v>28.8</v>
      </c>
      <c r="F82" s="202"/>
      <c r="G82" s="189">
        <v>45740</v>
      </c>
      <c r="H82" s="168">
        <v>1</v>
      </c>
      <c r="I82" s="189">
        <v>45673</v>
      </c>
      <c r="J82" s="192">
        <v>97</v>
      </c>
      <c r="K82" s="184" t="s">
        <v>2693</v>
      </c>
      <c r="L82" s="184" t="s">
        <v>2670</v>
      </c>
      <c r="M82" s="206">
        <v>4500009459</v>
      </c>
      <c r="N82" s="203">
        <v>30240</v>
      </c>
      <c r="O82" s="191"/>
      <c r="P82" s="191">
        <v>45730</v>
      </c>
      <c r="Q82" s="196">
        <v>45737</v>
      </c>
      <c r="R82" s="192" t="s">
        <v>2667</v>
      </c>
      <c r="S82" s="205" t="s">
        <v>2711</v>
      </c>
      <c r="T82" s="204"/>
      <c r="U82" s="192"/>
      <c r="V82" s="192"/>
      <c r="W82" s="185"/>
      <c r="X82" s="198"/>
      <c r="Y82" s="192"/>
      <c r="Z82" s="197"/>
      <c r="AA82" s="199"/>
    </row>
    <row r="83" spans="1:27" s="26" customFormat="1" ht="16.5">
      <c r="A83" s="184" t="str">
        <f>VLOOKUP(K83,名称読みかえ!D:E,2,0)</f>
        <v>CK</v>
      </c>
      <c r="B83" s="184"/>
      <c r="C83" s="207">
        <v>183217</v>
      </c>
      <c r="D83" s="192">
        <v>1050</v>
      </c>
      <c r="E83" s="201">
        <v>28.8</v>
      </c>
      <c r="F83" s="202"/>
      <c r="G83" s="189">
        <v>45768</v>
      </c>
      <c r="H83" s="190">
        <v>1</v>
      </c>
      <c r="I83" s="189">
        <v>45673</v>
      </c>
      <c r="J83" s="192">
        <v>97</v>
      </c>
      <c r="K83" s="184" t="s">
        <v>2693</v>
      </c>
      <c r="L83" s="184" t="s">
        <v>2670</v>
      </c>
      <c r="M83" s="206">
        <v>4500009453</v>
      </c>
      <c r="N83" s="203">
        <v>30240</v>
      </c>
      <c r="O83" s="191"/>
      <c r="P83" s="191">
        <v>45765</v>
      </c>
      <c r="Q83" s="196">
        <v>45772</v>
      </c>
      <c r="R83" s="192" t="s">
        <v>2667</v>
      </c>
      <c r="S83" s="205" t="s">
        <v>2712</v>
      </c>
      <c r="T83" s="204"/>
      <c r="U83" s="192"/>
      <c r="V83" s="192"/>
      <c r="W83" s="185"/>
      <c r="X83" s="198"/>
      <c r="Y83" s="192"/>
      <c r="Z83" s="197"/>
      <c r="AA83" s="199"/>
    </row>
    <row r="84" spans="1:27" s="26" customFormat="1" ht="16.5">
      <c r="A84" s="184" t="str">
        <f>VLOOKUP(K84,名称読みかえ!D:E,2,0)</f>
        <v>CK</v>
      </c>
      <c r="B84" s="184"/>
      <c r="C84" s="185">
        <v>183217</v>
      </c>
      <c r="D84" s="192">
        <v>1050</v>
      </c>
      <c r="E84" s="201">
        <v>28.8</v>
      </c>
      <c r="F84" s="202"/>
      <c r="G84" s="189">
        <v>45768</v>
      </c>
      <c r="H84" s="190">
        <v>1</v>
      </c>
      <c r="I84" s="189">
        <v>45673</v>
      </c>
      <c r="J84" s="192">
        <v>97</v>
      </c>
      <c r="K84" s="184" t="s">
        <v>2693</v>
      </c>
      <c r="L84" s="184" t="s">
        <v>2670</v>
      </c>
      <c r="M84" s="206">
        <v>4500009454</v>
      </c>
      <c r="N84" s="203">
        <v>30240</v>
      </c>
      <c r="O84" s="191"/>
      <c r="P84" s="191">
        <v>45765</v>
      </c>
      <c r="Q84" s="196">
        <v>45772</v>
      </c>
      <c r="R84" s="192" t="s">
        <v>2667</v>
      </c>
      <c r="S84" s="205" t="s">
        <v>2712</v>
      </c>
      <c r="T84" s="204"/>
      <c r="U84" s="192"/>
      <c r="V84" s="192"/>
      <c r="W84" s="185"/>
      <c r="X84" s="198"/>
      <c r="Y84" s="192"/>
      <c r="Z84" s="197"/>
      <c r="AA84" s="199"/>
    </row>
    <row r="85" spans="1:27" s="26" customFormat="1" ht="16.5">
      <c r="A85" s="184" t="str">
        <f>VLOOKUP(K85,名称読みかえ!D:E,2,0)</f>
        <v>CK</v>
      </c>
      <c r="B85" s="184"/>
      <c r="C85" s="207">
        <v>183217</v>
      </c>
      <c r="D85" s="192">
        <v>1050</v>
      </c>
      <c r="E85" s="201">
        <v>28.8</v>
      </c>
      <c r="F85" s="202"/>
      <c r="G85" s="189">
        <v>45775</v>
      </c>
      <c r="H85" s="190">
        <v>1</v>
      </c>
      <c r="I85" s="189">
        <v>45673</v>
      </c>
      <c r="J85" s="192">
        <v>97</v>
      </c>
      <c r="K85" s="184" t="s">
        <v>2693</v>
      </c>
      <c r="L85" s="184" t="s">
        <v>2670</v>
      </c>
      <c r="M85" s="206">
        <v>4500009455</v>
      </c>
      <c r="N85" s="203">
        <v>30240</v>
      </c>
      <c r="O85" s="191"/>
      <c r="P85" s="191">
        <v>45765</v>
      </c>
      <c r="Q85" s="196">
        <v>45772</v>
      </c>
      <c r="R85" s="192" t="s">
        <v>2667</v>
      </c>
      <c r="S85" s="205" t="s">
        <v>2711</v>
      </c>
      <c r="T85" s="204"/>
      <c r="U85" s="192"/>
      <c r="V85" s="192"/>
      <c r="W85" s="185"/>
      <c r="X85" s="198"/>
      <c r="Y85" s="192"/>
      <c r="Z85" s="197"/>
      <c r="AA85" s="199"/>
    </row>
    <row r="86" spans="1:27" s="26" customFormat="1" ht="16.5">
      <c r="A86" s="184" t="str">
        <f>VLOOKUP(K86,名称読みかえ!D:E,2,0)</f>
        <v>CK</v>
      </c>
      <c r="B86" s="184"/>
      <c r="C86" s="185">
        <v>183217</v>
      </c>
      <c r="D86" s="192">
        <v>1050</v>
      </c>
      <c r="E86" s="201">
        <v>28.8</v>
      </c>
      <c r="F86" s="202"/>
      <c r="G86" s="189">
        <v>45775</v>
      </c>
      <c r="H86" s="190">
        <v>1</v>
      </c>
      <c r="I86" s="189">
        <v>45673</v>
      </c>
      <c r="J86" s="192">
        <v>97</v>
      </c>
      <c r="K86" s="184" t="s">
        <v>2693</v>
      </c>
      <c r="L86" s="184" t="s">
        <v>2670</v>
      </c>
      <c r="M86" s="184">
        <v>4500009456</v>
      </c>
      <c r="N86" s="203">
        <v>30240</v>
      </c>
      <c r="O86" s="191"/>
      <c r="P86" s="191">
        <v>45765</v>
      </c>
      <c r="Q86" s="196">
        <v>45772</v>
      </c>
      <c r="R86" s="192" t="s">
        <v>2667</v>
      </c>
      <c r="S86" s="205" t="s">
        <v>2711</v>
      </c>
      <c r="T86" s="204"/>
      <c r="U86" s="192"/>
      <c r="V86" s="192"/>
      <c r="W86" s="193"/>
      <c r="X86" s="198"/>
      <c r="Y86" s="192"/>
      <c r="Z86" s="197"/>
      <c r="AA86" s="199"/>
    </row>
    <row r="87" spans="1:27" s="26" customFormat="1" ht="16.5">
      <c r="A87" s="184" t="str">
        <f>VLOOKUP(K87,名称読みかえ!D:E,2,0)</f>
        <v>CK</v>
      </c>
      <c r="B87" s="184"/>
      <c r="C87" s="185">
        <v>183217</v>
      </c>
      <c r="D87" s="192">
        <v>1050</v>
      </c>
      <c r="E87" s="201">
        <v>28.8</v>
      </c>
      <c r="F87" s="202"/>
      <c r="G87" s="189">
        <v>45786</v>
      </c>
      <c r="H87" s="190">
        <v>1</v>
      </c>
      <c r="I87" s="189">
        <v>45673</v>
      </c>
      <c r="J87" s="192">
        <v>97</v>
      </c>
      <c r="K87" s="184" t="s">
        <v>2693</v>
      </c>
      <c r="L87" s="184" t="s">
        <v>2670</v>
      </c>
      <c r="M87" s="184">
        <v>4500009457</v>
      </c>
      <c r="N87" s="213">
        <v>30240</v>
      </c>
      <c r="O87" s="191"/>
      <c r="P87" s="191">
        <v>45772</v>
      </c>
      <c r="Q87" s="195">
        <v>45779</v>
      </c>
      <c r="R87" s="192" t="s">
        <v>2667</v>
      </c>
      <c r="S87" s="205" t="s">
        <v>2711</v>
      </c>
      <c r="T87" s="204"/>
      <c r="U87" s="192"/>
      <c r="V87" s="192"/>
      <c r="W87" s="193"/>
      <c r="X87" s="198"/>
      <c r="Y87" s="192"/>
      <c r="Z87" s="197"/>
      <c r="AA87" s="199"/>
    </row>
    <row r="88" spans="1:27" s="26" customFormat="1" ht="16.5">
      <c r="A88" s="184" t="str">
        <f>VLOOKUP(K88,名称読みかえ!D:E,2,0)</f>
        <v>CK</v>
      </c>
      <c r="B88" s="184"/>
      <c r="C88" s="185">
        <v>183217</v>
      </c>
      <c r="D88" s="192">
        <v>1050</v>
      </c>
      <c r="E88" s="201">
        <v>28.8</v>
      </c>
      <c r="F88" s="202"/>
      <c r="G88" s="189">
        <v>45786</v>
      </c>
      <c r="H88" s="190">
        <v>1</v>
      </c>
      <c r="I88" s="189">
        <v>45673</v>
      </c>
      <c r="J88" s="192">
        <v>97</v>
      </c>
      <c r="K88" s="184" t="s">
        <v>2693</v>
      </c>
      <c r="L88" s="184" t="s">
        <v>2670</v>
      </c>
      <c r="M88" s="184">
        <v>4500009458</v>
      </c>
      <c r="N88" s="213">
        <v>30240</v>
      </c>
      <c r="O88" s="191"/>
      <c r="P88" s="191">
        <v>45772</v>
      </c>
      <c r="Q88" s="195">
        <v>45779</v>
      </c>
      <c r="R88" s="192" t="s">
        <v>2667</v>
      </c>
      <c r="S88" s="205" t="s">
        <v>2711</v>
      </c>
      <c r="T88" s="204"/>
      <c r="U88" s="192"/>
      <c r="V88" s="192"/>
      <c r="W88" s="193"/>
      <c r="X88" s="198"/>
      <c r="Y88" s="192"/>
      <c r="Z88" s="197"/>
      <c r="AA88" s="199"/>
    </row>
    <row r="89" spans="1:27" s="26" customFormat="1" ht="16.5">
      <c r="A89" s="184" t="str">
        <f>VLOOKUP(K89,名称読みかえ!D:E,2,0)</f>
        <v>SK-S V2</v>
      </c>
      <c r="B89" s="184">
        <v>188966</v>
      </c>
      <c r="C89" s="185">
        <v>185112</v>
      </c>
      <c r="D89" s="192">
        <v>720</v>
      </c>
      <c r="E89" s="201">
        <v>95.5</v>
      </c>
      <c r="F89" s="202"/>
      <c r="G89" s="191">
        <v>45782</v>
      </c>
      <c r="H89" s="190">
        <v>1</v>
      </c>
      <c r="I89" s="191">
        <v>45678</v>
      </c>
      <c r="J89" s="192">
        <v>97</v>
      </c>
      <c r="K89" s="184" t="s">
        <v>2675</v>
      </c>
      <c r="L89" s="184" t="s">
        <v>2661</v>
      </c>
      <c r="M89" s="224">
        <v>4500009470</v>
      </c>
      <c r="N89" s="194">
        <v>68760</v>
      </c>
      <c r="O89" s="191"/>
      <c r="P89" s="195">
        <v>45772</v>
      </c>
      <c r="Q89" s="196">
        <v>45779</v>
      </c>
      <c r="R89" s="192" t="s">
        <v>2667</v>
      </c>
      <c r="S89" s="195"/>
      <c r="T89" s="196"/>
      <c r="U89" s="192"/>
      <c r="V89" s="192"/>
      <c r="W89" s="197"/>
      <c r="X89" s="198"/>
      <c r="Y89" s="192"/>
      <c r="Z89" s="197"/>
      <c r="AA89" s="199"/>
    </row>
    <row r="90" spans="1:27" s="26" customFormat="1" ht="16.5">
      <c r="A90" s="184" t="str">
        <f>VLOOKUP(K90,名称読みかえ!D:E,2,0)</f>
        <v>X3-B</v>
      </c>
      <c r="B90" s="184"/>
      <c r="C90" s="185">
        <v>203696</v>
      </c>
      <c r="D90" s="192">
        <v>792</v>
      </c>
      <c r="E90" s="201">
        <v>24</v>
      </c>
      <c r="F90" s="202"/>
      <c r="G90" s="191">
        <v>45768</v>
      </c>
      <c r="H90" s="190">
        <v>1</v>
      </c>
      <c r="I90" s="191">
        <v>45678</v>
      </c>
      <c r="J90" s="192">
        <v>97</v>
      </c>
      <c r="K90" s="184" t="s">
        <v>839</v>
      </c>
      <c r="L90" s="184" t="s">
        <v>2661</v>
      </c>
      <c r="M90" s="193">
        <v>4500009471</v>
      </c>
      <c r="N90" s="194">
        <v>19008</v>
      </c>
      <c r="O90" s="191"/>
      <c r="P90" s="195">
        <v>45765</v>
      </c>
      <c r="Q90" s="196">
        <v>45772</v>
      </c>
      <c r="R90" s="192" t="s">
        <v>2667</v>
      </c>
      <c r="S90" s="195" t="s">
        <v>2713</v>
      </c>
      <c r="T90" s="196"/>
      <c r="U90" s="192"/>
      <c r="V90" s="192"/>
      <c r="W90" s="197"/>
      <c r="X90" s="198"/>
      <c r="Y90" s="192"/>
      <c r="Z90" s="197"/>
      <c r="AA90" s="199"/>
    </row>
    <row r="91" spans="1:27" s="26" customFormat="1" ht="16.5">
      <c r="A91" s="184" t="str">
        <f>VLOOKUP(K91,名称読みかえ!D:E,2,0)</f>
        <v>X3-W</v>
      </c>
      <c r="B91" s="184"/>
      <c r="C91" s="185">
        <v>203697</v>
      </c>
      <c r="D91" s="192">
        <v>792</v>
      </c>
      <c r="E91" s="201">
        <v>24.5</v>
      </c>
      <c r="F91" s="202"/>
      <c r="G91" s="191">
        <v>45768</v>
      </c>
      <c r="H91" s="190">
        <v>1</v>
      </c>
      <c r="I91" s="191">
        <v>45678</v>
      </c>
      <c r="J91" s="192">
        <v>97</v>
      </c>
      <c r="K91" s="184" t="s">
        <v>575</v>
      </c>
      <c r="L91" s="184" t="s">
        <v>2661</v>
      </c>
      <c r="M91" s="193">
        <v>4500009472</v>
      </c>
      <c r="N91" s="194">
        <v>19404</v>
      </c>
      <c r="O91" s="191"/>
      <c r="P91" s="195">
        <v>45765</v>
      </c>
      <c r="Q91" s="196">
        <v>45772</v>
      </c>
      <c r="R91" s="192" t="s">
        <v>2667</v>
      </c>
      <c r="S91" s="195" t="s">
        <v>2713</v>
      </c>
      <c r="T91" s="196"/>
      <c r="U91" s="192"/>
      <c r="V91" s="192"/>
      <c r="W91" s="197"/>
      <c r="X91" s="198"/>
      <c r="Y91" s="192"/>
      <c r="Z91" s="197"/>
      <c r="AA91" s="199"/>
    </row>
    <row r="92" spans="1:27" s="26" customFormat="1" ht="16.5">
      <c r="A92" s="184" t="str">
        <f>VLOOKUP(K92,名称読みかえ!D:E,2,0)</f>
        <v>CPS</v>
      </c>
      <c r="B92" s="184"/>
      <c r="C92" s="185">
        <v>207900</v>
      </c>
      <c r="D92" s="192">
        <v>864</v>
      </c>
      <c r="E92" s="201">
        <v>33.299999999999997</v>
      </c>
      <c r="F92" s="202"/>
      <c r="G92" s="191">
        <v>45775</v>
      </c>
      <c r="H92" s="190">
        <v>1</v>
      </c>
      <c r="I92" s="191">
        <v>45678</v>
      </c>
      <c r="J92" s="192">
        <v>97</v>
      </c>
      <c r="K92" s="184" t="s">
        <v>573</v>
      </c>
      <c r="L92" s="184" t="s">
        <v>2670</v>
      </c>
      <c r="M92" s="193">
        <v>4500009473</v>
      </c>
      <c r="N92" s="194">
        <v>28771.199999999997</v>
      </c>
      <c r="O92" s="191"/>
      <c r="P92" s="195">
        <v>45765</v>
      </c>
      <c r="Q92" s="196">
        <v>45772</v>
      </c>
      <c r="R92" s="192" t="s">
        <v>2667</v>
      </c>
      <c r="S92" s="195"/>
      <c r="T92" s="196"/>
      <c r="U92" s="192"/>
      <c r="V92" s="192"/>
      <c r="W92" s="197"/>
      <c r="X92" s="198"/>
      <c r="Y92" s="192"/>
      <c r="Z92" s="197"/>
      <c r="AA92" s="199"/>
    </row>
    <row r="93" spans="1:27" s="26" customFormat="1" ht="16.5">
      <c r="A93" s="184" t="str">
        <f>VLOOKUP(K93,名称読みかえ!D:E,2,0)</f>
        <v>EA</v>
      </c>
      <c r="B93" s="184">
        <v>171268</v>
      </c>
      <c r="C93" s="185">
        <v>164012</v>
      </c>
      <c r="D93" s="192">
        <v>480</v>
      </c>
      <c r="E93" s="201">
        <v>35</v>
      </c>
      <c r="F93" s="202"/>
      <c r="G93" s="191">
        <v>45775</v>
      </c>
      <c r="H93" s="190">
        <v>1</v>
      </c>
      <c r="I93" s="191">
        <v>45678</v>
      </c>
      <c r="J93" s="192">
        <v>97</v>
      </c>
      <c r="K93" s="184" t="s">
        <v>2685</v>
      </c>
      <c r="L93" s="184" t="s">
        <v>2670</v>
      </c>
      <c r="M93" s="193">
        <v>4500009474</v>
      </c>
      <c r="N93" s="194">
        <v>16800</v>
      </c>
      <c r="O93" s="191"/>
      <c r="P93" s="195">
        <v>45765</v>
      </c>
      <c r="Q93" s="196">
        <v>45772</v>
      </c>
      <c r="R93" s="192" t="s">
        <v>2667</v>
      </c>
      <c r="S93" s="195"/>
      <c r="T93" s="196"/>
      <c r="U93" s="192"/>
      <c r="V93" s="192"/>
      <c r="W93" s="192"/>
      <c r="X93" s="198"/>
      <c r="Y93" s="192"/>
      <c r="Z93" s="197"/>
      <c r="AA93" s="199"/>
    </row>
    <row r="94" spans="1:27" s="26" customFormat="1" ht="16.5">
      <c r="A94" s="184" t="str">
        <f>VLOOKUP(K94,名称読みかえ!D:E,2,0)</f>
        <v>X3-B</v>
      </c>
      <c r="B94" s="184"/>
      <c r="C94" s="220">
        <v>203696</v>
      </c>
      <c r="D94" s="209">
        <v>792</v>
      </c>
      <c r="E94" s="210">
        <v>24</v>
      </c>
      <c r="F94" s="211"/>
      <c r="G94" s="191">
        <v>45775</v>
      </c>
      <c r="H94" s="190">
        <v>1</v>
      </c>
      <c r="I94" s="191">
        <v>45692</v>
      </c>
      <c r="J94" s="208">
        <v>97</v>
      </c>
      <c r="K94" s="184" t="s">
        <v>839</v>
      </c>
      <c r="L94" s="184" t="s">
        <v>2661</v>
      </c>
      <c r="M94" s="193">
        <v>4500009551</v>
      </c>
      <c r="N94" s="194">
        <v>19008</v>
      </c>
      <c r="O94" s="191"/>
      <c r="P94" s="195">
        <v>45765</v>
      </c>
      <c r="Q94" s="196">
        <v>45772</v>
      </c>
      <c r="R94" s="192" t="s">
        <v>2667</v>
      </c>
      <c r="S94" s="195" t="s">
        <v>2714</v>
      </c>
      <c r="T94" s="196"/>
      <c r="U94" s="192"/>
      <c r="V94" s="192"/>
      <c r="W94" s="192"/>
      <c r="X94" s="198"/>
      <c r="Y94" s="192"/>
      <c r="Z94" s="197"/>
      <c r="AA94" s="199"/>
    </row>
    <row r="95" spans="1:27" s="26" customFormat="1" ht="16.5">
      <c r="A95" s="184" t="str">
        <f>VLOOKUP(K95,名称読みかえ!D:E,2,0)</f>
        <v>X3-B</v>
      </c>
      <c r="B95" s="184"/>
      <c r="C95" s="185">
        <v>203696</v>
      </c>
      <c r="D95" s="192">
        <v>792</v>
      </c>
      <c r="E95" s="201">
        <v>24</v>
      </c>
      <c r="F95" s="202"/>
      <c r="G95" s="191">
        <v>45782</v>
      </c>
      <c r="H95" s="190">
        <v>1</v>
      </c>
      <c r="I95" s="191">
        <v>45692</v>
      </c>
      <c r="J95" s="192">
        <v>97</v>
      </c>
      <c r="K95" s="184" t="s">
        <v>839</v>
      </c>
      <c r="L95" s="184" t="s">
        <v>2661</v>
      </c>
      <c r="M95" s="193">
        <v>4500009563</v>
      </c>
      <c r="N95" s="194">
        <v>19008</v>
      </c>
      <c r="O95" s="191"/>
      <c r="P95" s="195">
        <v>45772</v>
      </c>
      <c r="Q95" s="196">
        <v>45779</v>
      </c>
      <c r="R95" s="192" t="s">
        <v>2667</v>
      </c>
      <c r="S95" s="195" t="s">
        <v>2715</v>
      </c>
      <c r="T95" s="196"/>
      <c r="U95" s="192"/>
      <c r="V95" s="192"/>
      <c r="W95" s="197"/>
      <c r="X95" s="198"/>
      <c r="Y95" s="192"/>
      <c r="Z95" s="197"/>
      <c r="AA95" s="199"/>
    </row>
    <row r="96" spans="1:27" s="26" customFormat="1" ht="16.5">
      <c r="A96" s="184" t="e">
        <f>VLOOKUP(K96,名称読みかえ!D:E,2,0)</f>
        <v>#N/A</v>
      </c>
      <c r="B96" s="184"/>
      <c r="C96" s="220">
        <v>214829</v>
      </c>
      <c r="D96" s="209">
        <v>1900</v>
      </c>
      <c r="E96" s="210"/>
      <c r="F96" s="211">
        <v>343</v>
      </c>
      <c r="G96" s="191">
        <v>45726</v>
      </c>
      <c r="H96" s="190">
        <v>1</v>
      </c>
      <c r="I96" s="191">
        <v>45694</v>
      </c>
      <c r="J96" s="208"/>
      <c r="K96" s="190" t="s">
        <v>2716</v>
      </c>
      <c r="L96" s="184" t="s">
        <v>2710</v>
      </c>
      <c r="M96" s="193">
        <v>4500009632</v>
      </c>
      <c r="N96" s="194">
        <v>651700</v>
      </c>
      <c r="O96" s="191"/>
      <c r="P96" s="195"/>
      <c r="Q96" s="196"/>
      <c r="R96" s="192" t="s">
        <v>2667</v>
      </c>
      <c r="S96" s="195"/>
      <c r="T96" s="196"/>
      <c r="U96" s="192"/>
      <c r="V96" s="192"/>
      <c r="W96" s="197"/>
      <c r="X96" s="198"/>
      <c r="Y96" s="192"/>
      <c r="Z96" s="197"/>
      <c r="AA96" s="199"/>
    </row>
    <row r="97" spans="1:27" s="26" customFormat="1" ht="16.5">
      <c r="A97" s="184" t="str">
        <f>VLOOKUP(K97,名称読みかえ!D:E,2,0)</f>
        <v>SK-S V2</v>
      </c>
      <c r="B97" s="184">
        <v>188966</v>
      </c>
      <c r="C97" s="185">
        <v>185112</v>
      </c>
      <c r="D97" s="192">
        <v>305</v>
      </c>
      <c r="E97" s="201">
        <v>95.5</v>
      </c>
      <c r="F97" s="202"/>
      <c r="G97" s="191">
        <v>45796</v>
      </c>
      <c r="H97" s="190">
        <v>1</v>
      </c>
      <c r="I97" s="191">
        <v>45699</v>
      </c>
      <c r="J97" s="192">
        <v>97</v>
      </c>
      <c r="K97" s="184" t="s">
        <v>2675</v>
      </c>
      <c r="L97" s="184" t="s">
        <v>2661</v>
      </c>
      <c r="M97" s="193">
        <v>4500009652</v>
      </c>
      <c r="N97" s="194">
        <v>29127.5</v>
      </c>
      <c r="O97" s="191"/>
      <c r="P97" s="195">
        <v>45786</v>
      </c>
      <c r="Q97" s="196">
        <v>45793</v>
      </c>
      <c r="R97" s="192" t="s">
        <v>2667</v>
      </c>
      <c r="S97" s="195" t="s">
        <v>2717</v>
      </c>
      <c r="T97" s="196"/>
      <c r="U97" s="192"/>
      <c r="V97" s="192"/>
      <c r="W97" s="197"/>
      <c r="X97" s="198"/>
      <c r="Y97" s="192"/>
      <c r="Z97" s="197"/>
      <c r="AA97" s="199"/>
    </row>
    <row r="98" spans="1:27" s="26" customFormat="1" ht="16.5">
      <c r="A98" s="184" t="str">
        <f>VLOOKUP(K98,名称読みかえ!D:E,2,0)</f>
        <v>SK-S V2</v>
      </c>
      <c r="B98" s="184">
        <v>188966</v>
      </c>
      <c r="C98" s="185">
        <v>185112</v>
      </c>
      <c r="D98" s="192">
        <v>415</v>
      </c>
      <c r="E98" s="201">
        <v>95</v>
      </c>
      <c r="F98" s="202"/>
      <c r="G98" s="191">
        <v>45796</v>
      </c>
      <c r="H98" s="190">
        <v>1</v>
      </c>
      <c r="I98" s="191">
        <v>45699</v>
      </c>
      <c r="J98" s="192">
        <v>97</v>
      </c>
      <c r="K98" s="184" t="s">
        <v>2675</v>
      </c>
      <c r="L98" s="184" t="s">
        <v>2661</v>
      </c>
      <c r="M98" s="193">
        <v>4500009652</v>
      </c>
      <c r="N98" s="194">
        <v>39425</v>
      </c>
      <c r="O98" s="191"/>
      <c r="P98" s="195"/>
      <c r="Q98" s="196"/>
      <c r="R98" s="192" t="s">
        <v>2667</v>
      </c>
      <c r="S98" s="195" t="s">
        <v>2718</v>
      </c>
      <c r="T98" s="196"/>
      <c r="U98" s="192"/>
      <c r="V98" s="192"/>
      <c r="W98" s="197"/>
      <c r="X98" s="198"/>
      <c r="Y98" s="192"/>
      <c r="Z98" s="197"/>
      <c r="AA98" s="199"/>
    </row>
    <row r="99" spans="1:27" s="26" customFormat="1" ht="16.5">
      <c r="A99" s="184" t="str">
        <f>VLOOKUP(K99,名称読みかえ!D:E,2,0)</f>
        <v>SK-S V2</v>
      </c>
      <c r="B99" s="184">
        <v>188966</v>
      </c>
      <c r="C99" s="185">
        <v>185112</v>
      </c>
      <c r="D99" s="192">
        <v>720</v>
      </c>
      <c r="E99" s="201">
        <v>95.5</v>
      </c>
      <c r="F99" s="202"/>
      <c r="G99" s="191">
        <v>45796</v>
      </c>
      <c r="H99" s="190">
        <v>1</v>
      </c>
      <c r="I99" s="191">
        <v>45699</v>
      </c>
      <c r="J99" s="192">
        <v>97</v>
      </c>
      <c r="K99" s="184" t="s">
        <v>2675</v>
      </c>
      <c r="L99" s="184" t="s">
        <v>2661</v>
      </c>
      <c r="M99" s="193">
        <v>4500009653</v>
      </c>
      <c r="N99" s="194">
        <v>68760</v>
      </c>
      <c r="O99" s="191"/>
      <c r="P99" s="195">
        <v>45786</v>
      </c>
      <c r="Q99" s="196">
        <v>45793</v>
      </c>
      <c r="R99" s="192" t="s">
        <v>2667</v>
      </c>
      <c r="S99" s="195"/>
      <c r="T99" s="196"/>
      <c r="U99" s="192"/>
      <c r="V99" s="192"/>
      <c r="W99" s="197"/>
      <c r="X99" s="198"/>
      <c r="Y99" s="192"/>
      <c r="Z99" s="197"/>
      <c r="AA99" s="199"/>
    </row>
    <row r="100" spans="1:27" s="26" customFormat="1" ht="16.5">
      <c r="A100" s="184" t="str">
        <f>VLOOKUP(K100,名称読みかえ!D:E,2,0)</f>
        <v>X3-B</v>
      </c>
      <c r="B100" s="184"/>
      <c r="C100" s="185">
        <v>203696</v>
      </c>
      <c r="D100" s="192">
        <v>792</v>
      </c>
      <c r="E100" s="201">
        <v>24</v>
      </c>
      <c r="F100" s="202"/>
      <c r="G100" s="191">
        <v>45796</v>
      </c>
      <c r="H100" s="190">
        <v>1</v>
      </c>
      <c r="I100" s="191">
        <v>45699</v>
      </c>
      <c r="J100" s="192">
        <v>97</v>
      </c>
      <c r="K100" s="184" t="s">
        <v>839</v>
      </c>
      <c r="L100" s="184" t="s">
        <v>2661</v>
      </c>
      <c r="M100" s="193">
        <v>4500009654</v>
      </c>
      <c r="N100" s="194">
        <v>19008</v>
      </c>
      <c r="O100" s="191"/>
      <c r="P100" s="195">
        <v>45786</v>
      </c>
      <c r="Q100" s="196">
        <v>45793</v>
      </c>
      <c r="R100" s="192" t="s">
        <v>2667</v>
      </c>
      <c r="S100" s="195"/>
      <c r="T100" s="196"/>
      <c r="U100" s="192"/>
      <c r="V100" s="192"/>
      <c r="W100" s="197"/>
      <c r="X100" s="198"/>
      <c r="Y100" s="192"/>
      <c r="Z100" s="197"/>
      <c r="AA100" s="199"/>
    </row>
    <row r="101" spans="1:27" s="26" customFormat="1" ht="16.5">
      <c r="A101" s="184" t="str">
        <f>VLOOKUP(K101,名称読みかえ!D:E,2,0)</f>
        <v>X3-W</v>
      </c>
      <c r="B101" s="184"/>
      <c r="C101" s="185">
        <v>203697</v>
      </c>
      <c r="D101" s="192">
        <v>792</v>
      </c>
      <c r="E101" s="201">
        <v>24.5</v>
      </c>
      <c r="F101" s="202"/>
      <c r="G101" s="191">
        <v>45796</v>
      </c>
      <c r="H101" s="190">
        <v>1</v>
      </c>
      <c r="I101" s="191">
        <v>45699</v>
      </c>
      <c r="J101" s="192">
        <v>97</v>
      </c>
      <c r="K101" s="184" t="s">
        <v>575</v>
      </c>
      <c r="L101" s="184" t="s">
        <v>2661</v>
      </c>
      <c r="M101" s="193">
        <v>4500009655</v>
      </c>
      <c r="N101" s="194">
        <v>19404</v>
      </c>
      <c r="O101" s="191"/>
      <c r="P101" s="195">
        <v>45786</v>
      </c>
      <c r="Q101" s="196">
        <v>45793</v>
      </c>
      <c r="R101" s="192" t="s">
        <v>2667</v>
      </c>
      <c r="S101" s="195"/>
      <c r="T101" s="196"/>
      <c r="U101" s="192"/>
      <c r="V101" s="192"/>
      <c r="W101" s="197"/>
      <c r="X101" s="198"/>
      <c r="Y101" s="192"/>
      <c r="Z101" s="197"/>
      <c r="AA101" s="199"/>
    </row>
    <row r="102" spans="1:27" s="26" customFormat="1" ht="16.5">
      <c r="A102" s="184" t="str">
        <f>VLOOKUP(K102,名称読みかえ!D:E,2,0)</f>
        <v>CPS</v>
      </c>
      <c r="B102" s="184"/>
      <c r="C102" s="185">
        <v>207900</v>
      </c>
      <c r="D102" s="192">
        <v>864</v>
      </c>
      <c r="E102" s="201">
        <v>33.299999999999997</v>
      </c>
      <c r="F102" s="202"/>
      <c r="G102" s="191">
        <v>45796</v>
      </c>
      <c r="H102" s="190">
        <v>1</v>
      </c>
      <c r="I102" s="191">
        <v>45699</v>
      </c>
      <c r="J102" s="192">
        <v>97</v>
      </c>
      <c r="K102" s="184" t="s">
        <v>573</v>
      </c>
      <c r="L102" s="184" t="s">
        <v>2670</v>
      </c>
      <c r="M102" s="193">
        <v>4500009656</v>
      </c>
      <c r="N102" s="194">
        <v>28771.199999999997</v>
      </c>
      <c r="O102" s="191"/>
      <c r="P102" s="195">
        <v>45786</v>
      </c>
      <c r="Q102" s="196">
        <v>45793</v>
      </c>
      <c r="R102" s="192" t="s">
        <v>2667</v>
      </c>
      <c r="S102" s="195"/>
      <c r="T102" s="196"/>
      <c r="U102" s="192"/>
      <c r="V102" s="192"/>
      <c r="W102" s="197"/>
      <c r="X102" s="198"/>
      <c r="Y102" s="192"/>
      <c r="Z102" s="197"/>
      <c r="AA102" s="199"/>
    </row>
    <row r="103" spans="1:27" s="26" customFormat="1" ht="49.5">
      <c r="A103" s="184" t="e">
        <f>VLOOKUP(K103,名称読みかえ!D:E,2,0)</f>
        <v>#N/A</v>
      </c>
      <c r="B103" s="184"/>
      <c r="C103" s="185">
        <v>206095</v>
      </c>
      <c r="D103" s="192">
        <v>3000</v>
      </c>
      <c r="E103" s="201"/>
      <c r="F103" s="202">
        <v>330</v>
      </c>
      <c r="G103" s="191">
        <v>45723</v>
      </c>
      <c r="H103" s="190">
        <v>1</v>
      </c>
      <c r="I103" s="191">
        <v>45699</v>
      </c>
      <c r="J103" s="192">
        <v>21</v>
      </c>
      <c r="K103" s="184" t="s">
        <v>2719</v>
      </c>
      <c r="L103" s="184" t="s">
        <v>2720</v>
      </c>
      <c r="M103" s="193">
        <v>4500009657</v>
      </c>
      <c r="N103" s="194">
        <v>990000</v>
      </c>
      <c r="O103" s="191"/>
      <c r="P103" s="195"/>
      <c r="Q103" s="196"/>
      <c r="R103" s="192" t="s">
        <v>2667</v>
      </c>
      <c r="S103" s="195"/>
      <c r="T103" s="196"/>
      <c r="U103" s="192"/>
      <c r="V103" s="192"/>
      <c r="W103" s="197"/>
      <c r="X103" s="198"/>
      <c r="Y103" s="192"/>
      <c r="Z103" s="197"/>
      <c r="AA103" s="199"/>
    </row>
    <row r="104" spans="1:27" s="26" customFormat="1" ht="16.5">
      <c r="A104" s="184" t="str">
        <f>VLOOKUP(K104,名称読みかえ!D:E,2,0)</f>
        <v>X3-B</v>
      </c>
      <c r="B104" s="184"/>
      <c r="C104" s="185">
        <v>203696</v>
      </c>
      <c r="D104" s="192">
        <v>792</v>
      </c>
      <c r="E104" s="201">
        <v>24</v>
      </c>
      <c r="F104" s="202"/>
      <c r="G104" s="191">
        <v>45796</v>
      </c>
      <c r="H104" s="190">
        <v>1</v>
      </c>
      <c r="I104" s="191">
        <v>45706</v>
      </c>
      <c r="J104" s="192">
        <v>97</v>
      </c>
      <c r="K104" s="184" t="s">
        <v>839</v>
      </c>
      <c r="L104" s="184" t="s">
        <v>2661</v>
      </c>
      <c r="M104" s="193">
        <v>4500009761</v>
      </c>
      <c r="N104" s="194">
        <v>19008</v>
      </c>
      <c r="O104" s="191"/>
      <c r="P104" s="195">
        <v>45786</v>
      </c>
      <c r="Q104" s="196">
        <v>45793</v>
      </c>
      <c r="R104" s="192" t="s">
        <v>2667</v>
      </c>
      <c r="S104" s="195" t="s">
        <v>2721</v>
      </c>
      <c r="T104" s="196"/>
      <c r="U104" s="192"/>
      <c r="V104" s="192"/>
      <c r="W104" s="197"/>
      <c r="X104" s="198"/>
      <c r="Y104" s="192"/>
      <c r="Z104" s="197"/>
      <c r="AA104" s="199"/>
    </row>
    <row r="105" spans="1:27" s="26" customFormat="1" ht="16.5">
      <c r="A105" s="184" t="str">
        <f>VLOOKUP(K105,名称読みかえ!D:E,2,0)</f>
        <v>X3-B</v>
      </c>
      <c r="B105" s="184"/>
      <c r="C105" s="185">
        <v>203696</v>
      </c>
      <c r="D105" s="192">
        <v>792</v>
      </c>
      <c r="E105" s="201">
        <v>24</v>
      </c>
      <c r="F105" s="202"/>
      <c r="G105" s="191">
        <v>45796</v>
      </c>
      <c r="H105" s="190">
        <v>1</v>
      </c>
      <c r="I105" s="191">
        <v>45706</v>
      </c>
      <c r="J105" s="192">
        <v>97</v>
      </c>
      <c r="K105" s="184" t="s">
        <v>839</v>
      </c>
      <c r="L105" s="184" t="s">
        <v>2661</v>
      </c>
      <c r="M105" s="193">
        <v>4500009762</v>
      </c>
      <c r="N105" s="194">
        <v>19008</v>
      </c>
      <c r="O105" s="191"/>
      <c r="P105" s="195">
        <v>45786</v>
      </c>
      <c r="Q105" s="196">
        <v>45793</v>
      </c>
      <c r="R105" s="192" t="s">
        <v>2667</v>
      </c>
      <c r="S105" s="195" t="s">
        <v>2721</v>
      </c>
      <c r="T105" s="196"/>
      <c r="U105" s="192"/>
      <c r="V105" s="192"/>
      <c r="W105" s="197"/>
      <c r="X105" s="198"/>
      <c r="Y105" s="192"/>
      <c r="Z105" s="197"/>
      <c r="AA105" s="199"/>
    </row>
    <row r="106" spans="1:27" s="26" customFormat="1" ht="16.5">
      <c r="A106" s="184" t="str">
        <f>VLOOKUP(K106,名称読みかえ!D:E,2,0)</f>
        <v>X3-B</v>
      </c>
      <c r="B106" s="184"/>
      <c r="C106" s="220">
        <v>203696</v>
      </c>
      <c r="D106" s="209">
        <v>792</v>
      </c>
      <c r="E106" s="210">
        <v>24</v>
      </c>
      <c r="F106" s="211"/>
      <c r="G106" s="191">
        <v>45796</v>
      </c>
      <c r="H106" s="190">
        <v>1</v>
      </c>
      <c r="I106" s="191">
        <v>45706</v>
      </c>
      <c r="J106" s="208">
        <v>97</v>
      </c>
      <c r="K106" s="184" t="s">
        <v>839</v>
      </c>
      <c r="L106" s="184" t="s">
        <v>2661</v>
      </c>
      <c r="M106" s="193">
        <v>4500009763</v>
      </c>
      <c r="N106" s="194">
        <v>19008</v>
      </c>
      <c r="O106" s="191"/>
      <c r="P106" s="195">
        <v>45786</v>
      </c>
      <c r="Q106" s="196">
        <v>45793</v>
      </c>
      <c r="R106" s="192" t="s">
        <v>2667</v>
      </c>
      <c r="S106" s="195" t="s">
        <v>2721</v>
      </c>
      <c r="T106" s="196"/>
      <c r="U106" s="192"/>
      <c r="V106" s="192"/>
      <c r="W106" s="197"/>
      <c r="X106" s="198"/>
      <c r="Y106" s="192"/>
      <c r="Z106" s="197"/>
      <c r="AA106" s="199"/>
    </row>
    <row r="107" spans="1:27" s="26" customFormat="1" ht="16.5">
      <c r="A107" s="184" t="str">
        <f>VLOOKUP(K107,名称読みかえ!D:E,2,0)</f>
        <v>X3-W</v>
      </c>
      <c r="B107" s="184"/>
      <c r="C107" s="185">
        <v>203697</v>
      </c>
      <c r="D107" s="192">
        <v>792</v>
      </c>
      <c r="E107" s="201">
        <v>24.5</v>
      </c>
      <c r="F107" s="202"/>
      <c r="G107" s="191">
        <v>45796</v>
      </c>
      <c r="H107" s="190">
        <v>1</v>
      </c>
      <c r="I107" s="191">
        <v>45706</v>
      </c>
      <c r="J107" s="192">
        <v>97</v>
      </c>
      <c r="K107" s="184" t="s">
        <v>575</v>
      </c>
      <c r="L107" s="184" t="s">
        <v>2661</v>
      </c>
      <c r="M107" s="193">
        <v>4500009764</v>
      </c>
      <c r="N107" s="194">
        <v>19404</v>
      </c>
      <c r="O107" s="191"/>
      <c r="P107" s="195">
        <v>45786</v>
      </c>
      <c r="Q107" s="196">
        <v>45793</v>
      </c>
      <c r="R107" s="192" t="s">
        <v>2667</v>
      </c>
      <c r="S107" s="195" t="s">
        <v>2721</v>
      </c>
      <c r="T107" s="196"/>
      <c r="U107" s="192"/>
      <c r="V107" s="192"/>
      <c r="W107" s="197"/>
      <c r="X107" s="198"/>
      <c r="Y107" s="192"/>
      <c r="Z107" s="197"/>
      <c r="AA107" s="199"/>
    </row>
    <row r="108" spans="1:27" s="26" customFormat="1" ht="16.5">
      <c r="A108" s="184" t="str">
        <f>VLOOKUP(K108,名称読みかえ!D:E,2,0)</f>
        <v>X3-W</v>
      </c>
      <c r="B108" s="184"/>
      <c r="C108" s="220">
        <v>203697</v>
      </c>
      <c r="D108" s="209">
        <v>792</v>
      </c>
      <c r="E108" s="210">
        <v>24.5</v>
      </c>
      <c r="F108" s="211"/>
      <c r="G108" s="191">
        <v>45796</v>
      </c>
      <c r="H108" s="190">
        <v>1</v>
      </c>
      <c r="I108" s="191">
        <v>45706</v>
      </c>
      <c r="J108" s="208">
        <v>97</v>
      </c>
      <c r="K108" s="190" t="s">
        <v>575</v>
      </c>
      <c r="L108" s="184" t="s">
        <v>2661</v>
      </c>
      <c r="M108" s="193">
        <v>4500009765</v>
      </c>
      <c r="N108" s="194">
        <v>19404</v>
      </c>
      <c r="O108" s="191"/>
      <c r="P108" s="195">
        <v>45786</v>
      </c>
      <c r="Q108" s="196">
        <v>45793</v>
      </c>
      <c r="R108" s="192" t="s">
        <v>2667</v>
      </c>
      <c r="S108" s="195" t="s">
        <v>2721</v>
      </c>
      <c r="T108" s="196"/>
      <c r="U108" s="192"/>
      <c r="V108" s="192"/>
      <c r="W108" s="197"/>
      <c r="X108" s="198"/>
      <c r="Y108" s="192"/>
      <c r="Z108" s="197"/>
      <c r="AA108" s="199"/>
    </row>
    <row r="109" spans="1:27" s="26" customFormat="1" ht="49.5">
      <c r="A109" s="184" t="str">
        <f>VLOOKUP(K109,名称読みかえ!D:E,2,0)</f>
        <v>ぶいすぽ</v>
      </c>
      <c r="B109" s="184"/>
      <c r="C109" s="185">
        <v>206754</v>
      </c>
      <c r="D109" s="192">
        <v>720</v>
      </c>
      <c r="E109" s="201">
        <v>129</v>
      </c>
      <c r="F109" s="202"/>
      <c r="G109" s="191">
        <v>45810</v>
      </c>
      <c r="H109" s="190">
        <v>1</v>
      </c>
      <c r="I109" s="191">
        <v>45706</v>
      </c>
      <c r="J109" s="192">
        <v>48</v>
      </c>
      <c r="K109" s="184" t="s">
        <v>981</v>
      </c>
      <c r="L109" s="184" t="s">
        <v>2661</v>
      </c>
      <c r="M109" s="193">
        <v>4500009766</v>
      </c>
      <c r="N109" s="194">
        <v>92880</v>
      </c>
      <c r="O109" s="191"/>
      <c r="P109" s="195">
        <v>45800</v>
      </c>
      <c r="Q109" s="196">
        <v>45807</v>
      </c>
      <c r="R109" s="192" t="s">
        <v>2667</v>
      </c>
      <c r="S109" s="195" t="s">
        <v>2721</v>
      </c>
      <c r="T109" s="196"/>
      <c r="U109" s="192"/>
      <c r="V109" s="192"/>
      <c r="W109" s="197"/>
      <c r="X109" s="198"/>
      <c r="Y109" s="192"/>
      <c r="Z109" s="197"/>
      <c r="AA109" s="199"/>
    </row>
    <row r="110" spans="1:27" s="26" customFormat="1" ht="49.5">
      <c r="A110" s="184" t="e">
        <f>VLOOKUP(K110,名称読みかえ!D:E,2,0)</f>
        <v>#N/A</v>
      </c>
      <c r="B110" s="184"/>
      <c r="C110" s="185">
        <v>206384</v>
      </c>
      <c r="D110" s="192">
        <v>240</v>
      </c>
      <c r="E110" s="201">
        <v>161.91999999999999</v>
      </c>
      <c r="F110" s="202"/>
      <c r="G110" s="191">
        <v>45796</v>
      </c>
      <c r="H110" s="190">
        <v>1</v>
      </c>
      <c r="I110" s="191">
        <v>45706</v>
      </c>
      <c r="J110" s="192">
        <v>97</v>
      </c>
      <c r="K110" s="184" t="s">
        <v>2703</v>
      </c>
      <c r="L110" s="184" t="s">
        <v>2661</v>
      </c>
      <c r="M110" s="193">
        <v>4500009767</v>
      </c>
      <c r="N110" s="194">
        <v>38860.799999999996</v>
      </c>
      <c r="O110" s="191"/>
      <c r="P110" s="195">
        <v>45786</v>
      </c>
      <c r="Q110" s="196">
        <v>45793</v>
      </c>
      <c r="R110" s="192" t="s">
        <v>2667</v>
      </c>
      <c r="S110" s="195" t="s">
        <v>2721</v>
      </c>
      <c r="T110" s="196"/>
      <c r="U110" s="192"/>
      <c r="V110" s="192"/>
      <c r="W110" s="197"/>
      <c r="X110" s="198"/>
      <c r="Y110" s="192"/>
      <c r="Z110" s="197"/>
      <c r="AA110" s="199"/>
    </row>
    <row r="111" spans="1:27" s="26" customFormat="1" ht="45">
      <c r="A111" s="184" t="e">
        <f>VLOOKUP(K111,名称読みかえ!D:E,2,0)</f>
        <v>#N/A</v>
      </c>
      <c r="B111" s="184"/>
      <c r="C111" s="185">
        <v>206678</v>
      </c>
      <c r="D111" s="192">
        <v>240</v>
      </c>
      <c r="E111" s="201">
        <v>25</v>
      </c>
      <c r="F111" s="202"/>
      <c r="G111" s="191">
        <v>45796</v>
      </c>
      <c r="H111" s="190">
        <v>1</v>
      </c>
      <c r="I111" s="191">
        <v>45706</v>
      </c>
      <c r="J111" s="192">
        <v>83</v>
      </c>
      <c r="K111" s="184" t="s">
        <v>2722</v>
      </c>
      <c r="L111" s="184" t="s">
        <v>2661</v>
      </c>
      <c r="M111" s="193">
        <v>4500009767</v>
      </c>
      <c r="N111" s="194">
        <v>6000</v>
      </c>
      <c r="O111" s="191"/>
      <c r="P111" s="195">
        <v>45786</v>
      </c>
      <c r="Q111" s="196">
        <v>45793</v>
      </c>
      <c r="R111" s="192" t="s">
        <v>2667</v>
      </c>
      <c r="S111" s="195" t="s">
        <v>2721</v>
      </c>
      <c r="T111" s="196"/>
      <c r="U111" s="192"/>
      <c r="V111" s="192"/>
      <c r="W111" s="197"/>
      <c r="X111" s="198"/>
      <c r="Y111" s="192"/>
      <c r="Z111" s="197"/>
      <c r="AA111" s="199"/>
    </row>
    <row r="112" spans="1:27" s="26" customFormat="1" ht="45">
      <c r="A112" s="184" t="e">
        <f>VLOOKUP(K112,名称読みかえ!D:E,2,0)</f>
        <v>#N/A</v>
      </c>
      <c r="B112" s="184"/>
      <c r="C112" s="185">
        <v>208561</v>
      </c>
      <c r="D112" s="192">
        <v>500</v>
      </c>
      <c r="E112" s="201">
        <v>3.2</v>
      </c>
      <c r="F112" s="202"/>
      <c r="G112" s="191">
        <v>45796</v>
      </c>
      <c r="H112" s="190">
        <v>1</v>
      </c>
      <c r="I112" s="191">
        <v>45706</v>
      </c>
      <c r="J112" s="192"/>
      <c r="K112" s="184" t="s">
        <v>2723</v>
      </c>
      <c r="L112" s="184" t="s">
        <v>2661</v>
      </c>
      <c r="M112" s="193">
        <v>4500009767</v>
      </c>
      <c r="N112" s="194">
        <v>1600</v>
      </c>
      <c r="O112" s="191"/>
      <c r="P112" s="195">
        <v>45786</v>
      </c>
      <c r="Q112" s="196">
        <v>45793</v>
      </c>
      <c r="R112" s="192" t="s">
        <v>2667</v>
      </c>
      <c r="S112" s="195" t="s">
        <v>2721</v>
      </c>
      <c r="T112" s="196"/>
      <c r="U112" s="192"/>
      <c r="V112" s="192"/>
      <c r="W112" s="197"/>
      <c r="X112" s="198"/>
      <c r="Y112" s="192"/>
      <c r="Z112" s="197"/>
      <c r="AA112" s="199"/>
    </row>
    <row r="113" spans="1:27" s="26" customFormat="1" ht="49.5">
      <c r="A113" s="184" t="e">
        <f>VLOOKUP(K113,名称読みかえ!D:E,2,0)</f>
        <v>#N/A</v>
      </c>
      <c r="B113" s="184"/>
      <c r="C113" s="185">
        <v>206384</v>
      </c>
      <c r="D113" s="192">
        <v>240</v>
      </c>
      <c r="E113" s="201">
        <v>161.91999999999999</v>
      </c>
      <c r="F113" s="202"/>
      <c r="G113" s="191">
        <v>45796</v>
      </c>
      <c r="H113" s="190">
        <v>1</v>
      </c>
      <c r="I113" s="191">
        <v>45706</v>
      </c>
      <c r="J113" s="192">
        <v>97</v>
      </c>
      <c r="K113" s="184" t="s">
        <v>2703</v>
      </c>
      <c r="L113" s="184" t="s">
        <v>2661</v>
      </c>
      <c r="M113" s="193">
        <v>4500009768</v>
      </c>
      <c r="N113" s="194">
        <v>38860.799999999996</v>
      </c>
      <c r="O113" s="191"/>
      <c r="P113" s="195">
        <v>45786</v>
      </c>
      <c r="Q113" s="196">
        <v>45793</v>
      </c>
      <c r="R113" s="192" t="s">
        <v>2667</v>
      </c>
      <c r="S113" s="195" t="s">
        <v>2721</v>
      </c>
      <c r="T113" s="196"/>
      <c r="U113" s="192"/>
      <c r="V113" s="192"/>
      <c r="W113" s="197"/>
      <c r="X113" s="198"/>
      <c r="Y113" s="192"/>
      <c r="Z113" s="197"/>
      <c r="AA113" s="199"/>
    </row>
    <row r="114" spans="1:27" s="26" customFormat="1" ht="45">
      <c r="A114" s="184" t="e">
        <f>VLOOKUP(K114,名称読みかえ!D:E,2,0)</f>
        <v>#N/A</v>
      </c>
      <c r="B114" s="184"/>
      <c r="C114" s="185">
        <v>206678</v>
      </c>
      <c r="D114" s="192">
        <v>240</v>
      </c>
      <c r="E114" s="201">
        <v>25</v>
      </c>
      <c r="F114" s="202"/>
      <c r="G114" s="191">
        <v>45796</v>
      </c>
      <c r="H114" s="190">
        <v>1</v>
      </c>
      <c r="I114" s="191">
        <v>45706</v>
      </c>
      <c r="J114" s="192">
        <v>83</v>
      </c>
      <c r="K114" s="184" t="s">
        <v>2722</v>
      </c>
      <c r="L114" s="184" t="s">
        <v>2661</v>
      </c>
      <c r="M114" s="193">
        <v>4500009768</v>
      </c>
      <c r="N114" s="194">
        <v>6000</v>
      </c>
      <c r="O114" s="191"/>
      <c r="P114" s="195">
        <v>45786</v>
      </c>
      <c r="Q114" s="196">
        <v>45793</v>
      </c>
      <c r="R114" s="192" t="s">
        <v>2667</v>
      </c>
      <c r="S114" s="195" t="s">
        <v>2721</v>
      </c>
      <c r="T114" s="196"/>
      <c r="U114" s="192"/>
      <c r="V114" s="192"/>
      <c r="W114" s="197"/>
      <c r="X114" s="198"/>
      <c r="Y114" s="192"/>
      <c r="Z114" s="197"/>
      <c r="AA114" s="199"/>
    </row>
    <row r="115" spans="1:27" s="26" customFormat="1" ht="16.5">
      <c r="A115" s="184" t="str">
        <f>VLOOKUP(K115,名称読みかえ!D:E,2,0)</f>
        <v>CPS</v>
      </c>
      <c r="B115" s="184"/>
      <c r="C115" s="185">
        <v>207900</v>
      </c>
      <c r="D115" s="192">
        <v>864</v>
      </c>
      <c r="E115" s="201">
        <v>33.299999999999997</v>
      </c>
      <c r="F115" s="202"/>
      <c r="G115" s="191">
        <v>45796</v>
      </c>
      <c r="H115" s="190">
        <v>1</v>
      </c>
      <c r="I115" s="191">
        <v>45706</v>
      </c>
      <c r="J115" s="192">
        <v>97</v>
      </c>
      <c r="K115" s="184" t="s">
        <v>573</v>
      </c>
      <c r="L115" s="184" t="s">
        <v>2670</v>
      </c>
      <c r="M115" s="193">
        <v>4500009774</v>
      </c>
      <c r="N115" s="194">
        <v>28771.199999999997</v>
      </c>
      <c r="O115" s="191"/>
      <c r="P115" s="195">
        <v>45786</v>
      </c>
      <c r="Q115" s="196">
        <v>45793</v>
      </c>
      <c r="R115" s="192" t="s">
        <v>2667</v>
      </c>
      <c r="S115" s="195" t="s">
        <v>2721</v>
      </c>
      <c r="T115" s="196"/>
      <c r="U115" s="192"/>
      <c r="V115" s="192"/>
      <c r="W115" s="197"/>
      <c r="X115" s="198"/>
      <c r="Y115" s="192"/>
      <c r="Z115" s="197"/>
      <c r="AA115" s="199"/>
    </row>
    <row r="116" spans="1:27" s="26" customFormat="1" ht="16.5">
      <c r="A116" s="184" t="e">
        <f>VLOOKUP(K116,名称読みかえ!D:E,2,0)</f>
        <v>#N/A</v>
      </c>
      <c r="B116" s="184"/>
      <c r="C116" s="185">
        <v>191681</v>
      </c>
      <c r="D116" s="192">
        <v>3840</v>
      </c>
      <c r="E116" s="201"/>
      <c r="F116" s="202">
        <v>217</v>
      </c>
      <c r="G116" s="191">
        <v>45723</v>
      </c>
      <c r="H116" s="190">
        <v>1</v>
      </c>
      <c r="I116" s="191">
        <v>45706</v>
      </c>
      <c r="J116" s="192">
        <v>21</v>
      </c>
      <c r="K116" s="184" t="s">
        <v>2724</v>
      </c>
      <c r="L116" s="184" t="s">
        <v>2710</v>
      </c>
      <c r="M116" s="193">
        <v>4500009776</v>
      </c>
      <c r="N116" s="194"/>
      <c r="O116" s="191"/>
      <c r="P116" s="195"/>
      <c r="Q116" s="196"/>
      <c r="R116" s="192"/>
      <c r="S116" s="195"/>
      <c r="T116" s="196"/>
      <c r="U116" s="192"/>
      <c r="V116" s="192"/>
      <c r="W116" s="197"/>
      <c r="X116" s="198"/>
      <c r="Y116" s="192"/>
      <c r="Z116" s="197"/>
      <c r="AA116" s="199"/>
    </row>
    <row r="117" spans="1:27" s="26" customFormat="1" ht="16.5">
      <c r="A117" s="184" t="str">
        <f>VLOOKUP(K117,名称読みかえ!D:E,2,0)</f>
        <v>SK-S V2</v>
      </c>
      <c r="B117" s="184">
        <v>188966</v>
      </c>
      <c r="C117" s="185">
        <v>185112</v>
      </c>
      <c r="D117" s="192">
        <v>720</v>
      </c>
      <c r="E117" s="201">
        <v>95.5</v>
      </c>
      <c r="F117" s="202"/>
      <c r="G117" s="191">
        <v>45803</v>
      </c>
      <c r="H117" s="190">
        <v>1</v>
      </c>
      <c r="I117" s="191">
        <v>45706</v>
      </c>
      <c r="J117" s="192">
        <v>97</v>
      </c>
      <c r="K117" s="184" t="s">
        <v>2675</v>
      </c>
      <c r="L117" s="184" t="s">
        <v>2661</v>
      </c>
      <c r="M117" s="193">
        <v>4500009769</v>
      </c>
      <c r="N117" s="194">
        <v>68760</v>
      </c>
      <c r="O117" s="191"/>
      <c r="P117" s="195">
        <v>45793</v>
      </c>
      <c r="Q117" s="196">
        <v>45800</v>
      </c>
      <c r="R117" s="192" t="s">
        <v>2667</v>
      </c>
      <c r="S117" s="195"/>
      <c r="T117" s="196"/>
      <c r="U117" s="192"/>
      <c r="V117" s="192"/>
      <c r="W117" s="197"/>
      <c r="X117" s="198"/>
      <c r="Y117" s="192"/>
      <c r="Z117" s="197"/>
      <c r="AA117" s="199"/>
    </row>
    <row r="118" spans="1:27" s="26" customFormat="1" ht="16.5">
      <c r="A118" s="184" t="str">
        <f>VLOOKUP(K118,名称読みかえ!D:E,2,0)</f>
        <v>SK-S V2</v>
      </c>
      <c r="B118" s="184">
        <v>188966</v>
      </c>
      <c r="C118" s="220">
        <v>185112</v>
      </c>
      <c r="D118" s="209">
        <v>720</v>
      </c>
      <c r="E118" s="210">
        <v>95.5</v>
      </c>
      <c r="F118" s="211"/>
      <c r="G118" s="191">
        <v>45803</v>
      </c>
      <c r="H118" s="190">
        <v>1</v>
      </c>
      <c r="I118" s="191">
        <v>45706</v>
      </c>
      <c r="J118" s="208">
        <v>97</v>
      </c>
      <c r="K118" s="184" t="s">
        <v>2675</v>
      </c>
      <c r="L118" s="184" t="s">
        <v>2661</v>
      </c>
      <c r="M118" s="193">
        <v>4500009770</v>
      </c>
      <c r="N118" s="194">
        <v>68760</v>
      </c>
      <c r="O118" s="191"/>
      <c r="P118" s="195">
        <v>45793</v>
      </c>
      <c r="Q118" s="196">
        <v>45800</v>
      </c>
      <c r="R118" s="192" t="s">
        <v>2667</v>
      </c>
      <c r="S118" s="195"/>
      <c r="T118" s="196"/>
      <c r="U118" s="192"/>
      <c r="V118" s="192"/>
      <c r="W118" s="197"/>
      <c r="X118" s="198"/>
      <c r="Y118" s="192"/>
      <c r="Z118" s="197"/>
      <c r="AA118" s="199"/>
    </row>
    <row r="119" spans="1:27" s="26" customFormat="1" ht="16.5">
      <c r="A119" s="184" t="str">
        <f>VLOOKUP(K119,名称読みかえ!D:E,2,0)</f>
        <v>CPS</v>
      </c>
      <c r="B119" s="184"/>
      <c r="C119" s="185">
        <v>207900</v>
      </c>
      <c r="D119" s="192">
        <v>864</v>
      </c>
      <c r="E119" s="201">
        <v>33.299999999999997</v>
      </c>
      <c r="F119" s="202"/>
      <c r="G119" s="191">
        <v>45803</v>
      </c>
      <c r="H119" s="190">
        <v>1</v>
      </c>
      <c r="I119" s="191">
        <v>45706</v>
      </c>
      <c r="J119" s="192">
        <v>97</v>
      </c>
      <c r="K119" s="184" t="s">
        <v>573</v>
      </c>
      <c r="L119" s="184" t="s">
        <v>2670</v>
      </c>
      <c r="M119" s="193">
        <v>4500009775</v>
      </c>
      <c r="N119" s="194">
        <v>28771.199999999997</v>
      </c>
      <c r="O119" s="191"/>
      <c r="P119" s="195">
        <v>45793</v>
      </c>
      <c r="Q119" s="196">
        <v>45800</v>
      </c>
      <c r="R119" s="192" t="s">
        <v>2667</v>
      </c>
      <c r="S119" s="195"/>
      <c r="T119" s="196"/>
      <c r="U119" s="192"/>
      <c r="V119" s="192"/>
      <c r="W119" s="197"/>
      <c r="X119" s="198"/>
      <c r="Y119" s="192"/>
      <c r="Z119" s="197"/>
      <c r="AA119" s="199"/>
    </row>
    <row r="120" spans="1:27" s="26" customFormat="1" ht="16.5">
      <c r="A120" s="184" t="str">
        <f>VLOOKUP(K120,名称読みかえ!D:E,2,0)</f>
        <v>SK-WH V2</v>
      </c>
      <c r="B120" s="184"/>
      <c r="C120" s="220">
        <v>201646</v>
      </c>
      <c r="D120" s="209">
        <v>720</v>
      </c>
      <c r="E120" s="210">
        <v>99.59</v>
      </c>
      <c r="F120" s="211"/>
      <c r="G120" s="191">
        <v>45803</v>
      </c>
      <c r="H120" s="190">
        <v>1</v>
      </c>
      <c r="I120" s="191">
        <v>45706</v>
      </c>
      <c r="J120" s="208">
        <v>97</v>
      </c>
      <c r="K120" s="190" t="s">
        <v>814</v>
      </c>
      <c r="L120" s="184" t="s">
        <v>2661</v>
      </c>
      <c r="M120" s="193">
        <v>4500009771</v>
      </c>
      <c r="N120" s="194">
        <v>71704.800000000003</v>
      </c>
      <c r="O120" s="191"/>
      <c r="P120" s="195">
        <v>45793</v>
      </c>
      <c r="Q120" s="196">
        <v>45800</v>
      </c>
      <c r="R120" s="192" t="s">
        <v>2667</v>
      </c>
      <c r="S120" s="195"/>
      <c r="T120" s="196"/>
      <c r="U120" s="192"/>
      <c r="V120" s="192"/>
      <c r="W120" s="197"/>
      <c r="X120" s="198"/>
      <c r="Y120" s="192"/>
      <c r="Z120" s="197"/>
      <c r="AA120" s="199"/>
    </row>
    <row r="121" spans="1:27" s="26" customFormat="1" ht="33">
      <c r="A121" s="184" t="e">
        <f>VLOOKUP(K121,名称読みかえ!D:E,2,0)</f>
        <v>#N/A</v>
      </c>
      <c r="B121" s="184"/>
      <c r="C121" s="185">
        <v>175373</v>
      </c>
      <c r="D121" s="192">
        <v>8100</v>
      </c>
      <c r="E121" s="201">
        <v>6.9</v>
      </c>
      <c r="F121" s="202"/>
      <c r="G121" s="191">
        <v>45789</v>
      </c>
      <c r="H121" s="190">
        <v>1</v>
      </c>
      <c r="I121" s="191">
        <v>45706</v>
      </c>
      <c r="J121" s="192">
        <v>83</v>
      </c>
      <c r="K121" s="184" t="s">
        <v>1081</v>
      </c>
      <c r="L121" s="184" t="s">
        <v>2661</v>
      </c>
      <c r="M121" s="193">
        <v>4500009773</v>
      </c>
      <c r="N121" s="194">
        <v>55890</v>
      </c>
      <c r="O121" s="191"/>
      <c r="P121" s="195">
        <v>45779</v>
      </c>
      <c r="Q121" s="196">
        <v>45786</v>
      </c>
      <c r="R121" s="192" t="s">
        <v>2667</v>
      </c>
      <c r="S121" s="195"/>
      <c r="T121" s="196"/>
      <c r="U121" s="192"/>
      <c r="V121" s="192"/>
      <c r="W121" s="197"/>
      <c r="X121" s="198"/>
      <c r="Y121" s="192"/>
      <c r="Z121" s="197"/>
      <c r="AA121" s="199"/>
    </row>
    <row r="122" spans="1:27" s="26" customFormat="1" ht="33">
      <c r="A122" s="184" t="e">
        <f>VLOOKUP(K122,名称読みかえ!D:E,2,0)</f>
        <v>#N/A</v>
      </c>
      <c r="B122" s="184"/>
      <c r="C122" s="185">
        <v>175375</v>
      </c>
      <c r="D122" s="192">
        <v>8800</v>
      </c>
      <c r="E122" s="201">
        <v>0.41</v>
      </c>
      <c r="F122" s="202"/>
      <c r="G122" s="191">
        <v>45789</v>
      </c>
      <c r="H122" s="190">
        <v>1</v>
      </c>
      <c r="I122" s="191">
        <v>45706</v>
      </c>
      <c r="J122" s="192">
        <v>83</v>
      </c>
      <c r="K122" s="184" t="s">
        <v>2725</v>
      </c>
      <c r="L122" s="184" t="s">
        <v>2661</v>
      </c>
      <c r="M122" s="193">
        <v>4500009773</v>
      </c>
      <c r="N122" s="194">
        <v>3608</v>
      </c>
      <c r="O122" s="191"/>
      <c r="P122" s="195">
        <v>45779</v>
      </c>
      <c r="Q122" s="196">
        <v>45786</v>
      </c>
      <c r="R122" s="192" t="s">
        <v>2667</v>
      </c>
      <c r="S122" s="195"/>
      <c r="T122" s="196"/>
      <c r="U122" s="192"/>
      <c r="V122" s="192"/>
      <c r="W122" s="197"/>
      <c r="X122" s="198"/>
      <c r="Y122" s="192"/>
      <c r="Z122" s="197"/>
      <c r="AA122" s="199"/>
    </row>
    <row r="123" spans="1:27" s="26" customFormat="1" ht="33">
      <c r="A123" s="184" t="e">
        <f>VLOOKUP(K123,名称読みかえ!D:E,2,0)</f>
        <v>#N/A</v>
      </c>
      <c r="B123" s="184"/>
      <c r="C123" s="185">
        <v>215850</v>
      </c>
      <c r="D123" s="192">
        <v>860</v>
      </c>
      <c r="E123" s="201"/>
      <c r="F123" s="202">
        <v>1829</v>
      </c>
      <c r="G123" s="191">
        <v>45723</v>
      </c>
      <c r="H123" s="190">
        <v>1</v>
      </c>
      <c r="I123" s="191">
        <v>45709</v>
      </c>
      <c r="J123" s="192">
        <v>14</v>
      </c>
      <c r="K123" s="184" t="s">
        <v>2726</v>
      </c>
      <c r="L123" s="184" t="s">
        <v>2720</v>
      </c>
      <c r="M123" s="193">
        <v>4500009826</v>
      </c>
      <c r="N123" s="194">
        <v>1572940</v>
      </c>
      <c r="O123" s="191"/>
      <c r="P123" s="195"/>
      <c r="Q123" s="196"/>
      <c r="R123" s="192" t="s">
        <v>2727</v>
      </c>
      <c r="S123" s="195"/>
      <c r="T123" s="196"/>
      <c r="U123" s="192"/>
      <c r="V123" s="192"/>
      <c r="W123" s="197"/>
      <c r="X123" s="198"/>
      <c r="Y123" s="192"/>
      <c r="Z123" s="197"/>
      <c r="AA123" s="199"/>
    </row>
    <row r="124" spans="1:27" s="26" customFormat="1" ht="16.5">
      <c r="A124" s="184" t="str">
        <f>VLOOKUP(K124,名称読みかえ!D:E,2,0)</f>
        <v>X3-B</v>
      </c>
      <c r="B124" s="184"/>
      <c r="C124" s="185">
        <v>203696</v>
      </c>
      <c r="D124" s="192">
        <v>792</v>
      </c>
      <c r="E124" s="201">
        <v>24</v>
      </c>
      <c r="F124" s="202"/>
      <c r="G124" s="191">
        <v>45733</v>
      </c>
      <c r="H124" s="190">
        <v>1</v>
      </c>
      <c r="I124" s="191">
        <v>45709</v>
      </c>
      <c r="J124" s="192">
        <v>97</v>
      </c>
      <c r="K124" s="184" t="s">
        <v>839</v>
      </c>
      <c r="L124" s="184" t="s">
        <v>2661</v>
      </c>
      <c r="M124" s="193">
        <v>4500009830</v>
      </c>
      <c r="N124" s="194">
        <v>19008</v>
      </c>
      <c r="O124" s="191"/>
      <c r="P124" s="195">
        <v>45723</v>
      </c>
      <c r="Q124" s="196">
        <v>45730</v>
      </c>
      <c r="R124" s="192" t="s">
        <v>2667</v>
      </c>
      <c r="S124" s="195" t="s">
        <v>2728</v>
      </c>
      <c r="T124" s="196"/>
      <c r="U124" s="192"/>
      <c r="V124" s="192"/>
      <c r="W124" s="197"/>
      <c r="X124" s="198"/>
      <c r="Y124" s="192"/>
      <c r="Z124" s="197"/>
      <c r="AA124" s="199"/>
    </row>
    <row r="125" spans="1:27" s="26" customFormat="1" ht="16.5">
      <c r="A125" s="184" t="str">
        <f>VLOOKUP(K125,名称読みかえ!D:E,2,0)</f>
        <v>X3-B</v>
      </c>
      <c r="B125" s="184"/>
      <c r="C125" s="185">
        <v>203696</v>
      </c>
      <c r="D125" s="192">
        <v>792</v>
      </c>
      <c r="E125" s="201">
        <v>24</v>
      </c>
      <c r="F125" s="202"/>
      <c r="G125" s="191">
        <v>45733</v>
      </c>
      <c r="H125" s="190">
        <v>1</v>
      </c>
      <c r="I125" s="191">
        <v>45709</v>
      </c>
      <c r="J125" s="192">
        <v>97</v>
      </c>
      <c r="K125" s="184" t="s">
        <v>839</v>
      </c>
      <c r="L125" s="184" t="s">
        <v>2661</v>
      </c>
      <c r="M125" s="193">
        <v>4500009831</v>
      </c>
      <c r="N125" s="194">
        <v>19008</v>
      </c>
      <c r="O125" s="191"/>
      <c r="P125" s="195">
        <v>45723</v>
      </c>
      <c r="Q125" s="196">
        <v>45730</v>
      </c>
      <c r="R125" s="192" t="s">
        <v>2667</v>
      </c>
      <c r="S125" s="195" t="s">
        <v>2728</v>
      </c>
      <c r="T125" s="196"/>
      <c r="U125" s="192"/>
      <c r="V125" s="192"/>
      <c r="W125" s="197"/>
      <c r="X125" s="198"/>
      <c r="Y125" s="192"/>
      <c r="Z125" s="197"/>
      <c r="AA125" s="199"/>
    </row>
    <row r="126" spans="1:27" s="26" customFormat="1" ht="16.5">
      <c r="A126" s="184" t="str">
        <f>VLOOKUP(K126,名称読みかえ!D:E,2,0)</f>
        <v>X3-B</v>
      </c>
      <c r="B126" s="184"/>
      <c r="C126" s="185">
        <v>203696</v>
      </c>
      <c r="D126" s="192">
        <v>792</v>
      </c>
      <c r="E126" s="201">
        <v>25</v>
      </c>
      <c r="F126" s="202"/>
      <c r="G126" s="191">
        <v>45733</v>
      </c>
      <c r="H126" s="190">
        <v>1</v>
      </c>
      <c r="I126" s="191">
        <v>45709</v>
      </c>
      <c r="J126" s="192">
        <v>97</v>
      </c>
      <c r="K126" s="184" t="s">
        <v>839</v>
      </c>
      <c r="L126" s="184" t="s">
        <v>2661</v>
      </c>
      <c r="M126" s="193">
        <v>4500009832</v>
      </c>
      <c r="N126" s="194">
        <v>19800</v>
      </c>
      <c r="O126" s="191"/>
      <c r="P126" s="195">
        <v>45723</v>
      </c>
      <c r="Q126" s="196">
        <v>45730</v>
      </c>
      <c r="R126" s="192" t="s">
        <v>2667</v>
      </c>
      <c r="S126" s="195" t="s">
        <v>2728</v>
      </c>
      <c r="T126" s="196"/>
      <c r="U126" s="192"/>
      <c r="V126" s="192"/>
      <c r="W126" s="197"/>
      <c r="X126" s="198"/>
      <c r="Y126" s="192"/>
      <c r="Z126" s="197"/>
      <c r="AA126" s="199"/>
    </row>
    <row r="127" spans="1:27" s="26" customFormat="1" ht="16.5">
      <c r="A127" s="184" t="str">
        <f>VLOOKUP(K127,名称読みかえ!D:E,2,0)</f>
        <v>X3-B</v>
      </c>
      <c r="B127" s="184"/>
      <c r="C127" s="185">
        <v>203696</v>
      </c>
      <c r="D127" s="192">
        <v>792</v>
      </c>
      <c r="E127" s="201">
        <v>25</v>
      </c>
      <c r="F127" s="202"/>
      <c r="G127" s="191">
        <v>45740</v>
      </c>
      <c r="H127" s="190">
        <v>1</v>
      </c>
      <c r="I127" s="191">
        <v>45713</v>
      </c>
      <c r="J127" s="192">
        <v>97</v>
      </c>
      <c r="K127" s="184" t="s">
        <v>839</v>
      </c>
      <c r="L127" s="184" t="s">
        <v>2661</v>
      </c>
      <c r="M127" s="193">
        <v>4500009864</v>
      </c>
      <c r="N127" s="194">
        <v>19800</v>
      </c>
      <c r="O127" s="191"/>
      <c r="P127" s="195">
        <v>45730</v>
      </c>
      <c r="Q127" s="196">
        <v>45737</v>
      </c>
      <c r="R127" s="192" t="s">
        <v>2727</v>
      </c>
      <c r="S127" s="195" t="s">
        <v>2728</v>
      </c>
      <c r="T127" s="196"/>
      <c r="U127" s="192"/>
      <c r="V127" s="192"/>
      <c r="W127" s="197"/>
      <c r="X127" s="198"/>
      <c r="Y127" s="192"/>
      <c r="Z127" s="197"/>
      <c r="AA127" s="199"/>
    </row>
    <row r="128" spans="1:27" s="26" customFormat="1" ht="16.5">
      <c r="A128" s="184" t="str">
        <f>VLOOKUP(K128,名称読みかえ!D:E,2,0)</f>
        <v>X3-B</v>
      </c>
      <c r="B128" s="184"/>
      <c r="C128" s="185">
        <v>203696</v>
      </c>
      <c r="D128" s="192">
        <v>792</v>
      </c>
      <c r="E128" s="201">
        <v>25</v>
      </c>
      <c r="F128" s="202"/>
      <c r="G128" s="191">
        <v>45740</v>
      </c>
      <c r="H128" s="190">
        <v>1</v>
      </c>
      <c r="I128" s="191">
        <v>45713</v>
      </c>
      <c r="J128" s="192">
        <v>97</v>
      </c>
      <c r="K128" s="184" t="s">
        <v>839</v>
      </c>
      <c r="L128" s="184" t="s">
        <v>2661</v>
      </c>
      <c r="M128" s="193">
        <v>4500009865</v>
      </c>
      <c r="N128" s="194">
        <v>19800</v>
      </c>
      <c r="O128" s="191"/>
      <c r="P128" s="195">
        <v>45730</v>
      </c>
      <c r="Q128" s="196">
        <v>45737</v>
      </c>
      <c r="R128" s="192" t="s">
        <v>2727</v>
      </c>
      <c r="S128" s="195" t="s">
        <v>2728</v>
      </c>
      <c r="T128" s="196"/>
      <c r="U128" s="192"/>
      <c r="V128" s="192"/>
      <c r="W128" s="197"/>
      <c r="X128" s="198"/>
      <c r="Y128" s="192"/>
      <c r="Z128" s="197"/>
      <c r="AA128" s="199"/>
    </row>
    <row r="129" spans="1:27" s="26" customFormat="1" ht="16.5">
      <c r="A129" s="184" t="str">
        <f>VLOOKUP(K129,名称読みかえ!D:E,2,0)</f>
        <v>X3-B</v>
      </c>
      <c r="B129" s="184"/>
      <c r="C129" s="185">
        <v>203696</v>
      </c>
      <c r="D129" s="192">
        <v>792</v>
      </c>
      <c r="E129" s="201">
        <v>25</v>
      </c>
      <c r="F129" s="202"/>
      <c r="G129" s="191">
        <v>45747</v>
      </c>
      <c r="H129" s="190">
        <v>1</v>
      </c>
      <c r="I129" s="191">
        <v>45713</v>
      </c>
      <c r="J129" s="192">
        <v>97</v>
      </c>
      <c r="K129" s="184" t="s">
        <v>839</v>
      </c>
      <c r="L129" s="184" t="s">
        <v>2661</v>
      </c>
      <c r="M129" s="193">
        <v>4500009866</v>
      </c>
      <c r="N129" s="194">
        <v>19800</v>
      </c>
      <c r="O129" s="191"/>
      <c r="P129" s="195">
        <v>45737</v>
      </c>
      <c r="Q129" s="196">
        <v>45744</v>
      </c>
      <c r="R129" s="192" t="s">
        <v>2727</v>
      </c>
      <c r="S129" s="195" t="s">
        <v>2728</v>
      </c>
      <c r="T129" s="196"/>
      <c r="U129" s="192"/>
      <c r="V129" s="192"/>
      <c r="W129" s="197"/>
      <c r="X129" s="198"/>
      <c r="Y129" s="192"/>
      <c r="Z129" s="197"/>
      <c r="AA129" s="199"/>
    </row>
    <row r="130" spans="1:27" s="26" customFormat="1" ht="16.5">
      <c r="A130" s="184" t="str">
        <f>VLOOKUP(K130,名称読みかえ!D:E,2,0)</f>
        <v>X3-B</v>
      </c>
      <c r="B130" s="184"/>
      <c r="C130" s="220">
        <v>203696</v>
      </c>
      <c r="D130" s="209">
        <v>792</v>
      </c>
      <c r="E130" s="210">
        <v>25</v>
      </c>
      <c r="F130" s="211"/>
      <c r="G130" s="191">
        <v>45747</v>
      </c>
      <c r="H130" s="190">
        <v>1</v>
      </c>
      <c r="I130" s="191">
        <v>45713</v>
      </c>
      <c r="J130" s="208">
        <v>97</v>
      </c>
      <c r="K130" s="184" t="s">
        <v>839</v>
      </c>
      <c r="L130" s="184" t="s">
        <v>2661</v>
      </c>
      <c r="M130" s="193">
        <v>4500009867</v>
      </c>
      <c r="N130" s="194">
        <v>19800</v>
      </c>
      <c r="O130" s="191"/>
      <c r="P130" s="195">
        <v>45737</v>
      </c>
      <c r="Q130" s="196">
        <v>45744</v>
      </c>
      <c r="R130" s="192" t="s">
        <v>2727</v>
      </c>
      <c r="S130" s="195" t="s">
        <v>2728</v>
      </c>
      <c r="T130" s="196"/>
      <c r="U130" s="192"/>
      <c r="V130" s="192"/>
      <c r="W130" s="197"/>
      <c r="X130" s="198"/>
      <c r="Y130" s="192"/>
      <c r="Z130" s="197"/>
      <c r="AA130" s="199"/>
    </row>
    <row r="131" spans="1:27" s="26" customFormat="1" ht="16.5">
      <c r="A131" s="184" t="str">
        <f>VLOOKUP(K131,名称読みかえ!D:E,2,0)</f>
        <v>X3-B</v>
      </c>
      <c r="B131" s="184"/>
      <c r="C131" s="185">
        <v>203696</v>
      </c>
      <c r="D131" s="192">
        <v>792</v>
      </c>
      <c r="E131" s="201">
        <v>25</v>
      </c>
      <c r="F131" s="202"/>
      <c r="G131" s="191">
        <v>45754</v>
      </c>
      <c r="H131" s="190">
        <v>1</v>
      </c>
      <c r="I131" s="191">
        <v>45713</v>
      </c>
      <c r="J131" s="192">
        <v>97</v>
      </c>
      <c r="K131" s="184" t="s">
        <v>839</v>
      </c>
      <c r="L131" s="184" t="s">
        <v>2661</v>
      </c>
      <c r="M131" s="193">
        <v>4500009868</v>
      </c>
      <c r="N131" s="194">
        <v>19800</v>
      </c>
      <c r="O131" s="191"/>
      <c r="P131" s="195">
        <v>45744</v>
      </c>
      <c r="Q131" s="196">
        <v>45751</v>
      </c>
      <c r="R131" s="192" t="s">
        <v>2727</v>
      </c>
      <c r="S131" s="195" t="s">
        <v>2728</v>
      </c>
      <c r="T131" s="196"/>
      <c r="U131" s="192"/>
      <c r="V131" s="192"/>
      <c r="W131" s="197"/>
      <c r="X131" s="198"/>
      <c r="Y131" s="192"/>
      <c r="Z131" s="197"/>
      <c r="AA131" s="199"/>
    </row>
    <row r="132" spans="1:27" s="26" customFormat="1" ht="16.5">
      <c r="A132" s="184" t="str">
        <f>VLOOKUP(K132,名称読みかえ!D:E,2,0)</f>
        <v>X3-B</v>
      </c>
      <c r="B132" s="184"/>
      <c r="C132" s="220">
        <v>203696</v>
      </c>
      <c r="D132" s="209">
        <v>792</v>
      </c>
      <c r="E132" s="210">
        <v>25</v>
      </c>
      <c r="F132" s="211"/>
      <c r="G132" s="191">
        <v>45754</v>
      </c>
      <c r="H132" s="190">
        <v>1</v>
      </c>
      <c r="I132" s="191">
        <v>45713</v>
      </c>
      <c r="J132" s="208">
        <v>97</v>
      </c>
      <c r="K132" s="190" t="s">
        <v>839</v>
      </c>
      <c r="L132" s="184" t="s">
        <v>2661</v>
      </c>
      <c r="M132" s="193">
        <v>4500009869</v>
      </c>
      <c r="N132" s="194">
        <v>19800</v>
      </c>
      <c r="O132" s="191"/>
      <c r="P132" s="195">
        <v>45744</v>
      </c>
      <c r="Q132" s="196">
        <v>45751</v>
      </c>
      <c r="R132" s="192" t="s">
        <v>2727</v>
      </c>
      <c r="S132" s="195" t="s">
        <v>2728</v>
      </c>
      <c r="T132" s="196"/>
      <c r="U132" s="192"/>
      <c r="V132" s="192"/>
      <c r="W132" s="197"/>
      <c r="X132" s="198"/>
      <c r="Y132" s="192"/>
      <c r="Z132" s="197"/>
      <c r="AA132" s="199"/>
    </row>
    <row r="133" spans="1:27" s="26" customFormat="1" ht="16.5">
      <c r="A133" s="184" t="str">
        <f>VLOOKUP(K133,名称読みかえ!D:E,2,0)</f>
        <v>X3-B</v>
      </c>
      <c r="B133" s="184"/>
      <c r="C133" s="185">
        <v>203696</v>
      </c>
      <c r="D133" s="192">
        <v>792</v>
      </c>
      <c r="E133" s="201">
        <v>25</v>
      </c>
      <c r="F133" s="202"/>
      <c r="G133" s="191">
        <v>45761</v>
      </c>
      <c r="H133" s="190">
        <v>1</v>
      </c>
      <c r="I133" s="191">
        <v>45713</v>
      </c>
      <c r="J133" s="192">
        <v>97</v>
      </c>
      <c r="K133" s="184" t="s">
        <v>839</v>
      </c>
      <c r="L133" s="184" t="s">
        <v>2661</v>
      </c>
      <c r="M133" s="193">
        <v>4500009870</v>
      </c>
      <c r="N133" s="194">
        <v>19800</v>
      </c>
      <c r="O133" s="191"/>
      <c r="P133" s="195">
        <v>45751</v>
      </c>
      <c r="Q133" s="196">
        <v>45758</v>
      </c>
      <c r="R133" s="192" t="s">
        <v>2727</v>
      </c>
      <c r="S133" s="195" t="s">
        <v>2728</v>
      </c>
      <c r="T133" s="196"/>
      <c r="U133" s="192"/>
      <c r="V133" s="192"/>
      <c r="W133" s="197"/>
      <c r="X133" s="198"/>
      <c r="Y133" s="192"/>
      <c r="Z133" s="197"/>
      <c r="AA133" s="199"/>
    </row>
    <row r="134" spans="1:27" s="26" customFormat="1" ht="16.5">
      <c r="A134" s="184" t="str">
        <f>VLOOKUP(K134,名称読みかえ!D:E,2,0)</f>
        <v>X3-B</v>
      </c>
      <c r="B134" s="184"/>
      <c r="C134" s="185">
        <v>203696</v>
      </c>
      <c r="D134" s="192">
        <v>792</v>
      </c>
      <c r="E134" s="201">
        <v>25</v>
      </c>
      <c r="F134" s="202"/>
      <c r="G134" s="191">
        <v>45768</v>
      </c>
      <c r="H134" s="190">
        <v>1</v>
      </c>
      <c r="I134" s="191">
        <v>45713</v>
      </c>
      <c r="J134" s="192">
        <v>97</v>
      </c>
      <c r="K134" s="184" t="s">
        <v>839</v>
      </c>
      <c r="L134" s="184" t="s">
        <v>2661</v>
      </c>
      <c r="M134" s="193">
        <v>4500009871</v>
      </c>
      <c r="N134" s="194">
        <v>19800</v>
      </c>
      <c r="O134" s="191"/>
      <c r="P134" s="195">
        <v>45758</v>
      </c>
      <c r="Q134" s="196">
        <v>45765</v>
      </c>
      <c r="R134" s="192" t="s">
        <v>2727</v>
      </c>
      <c r="S134" s="195" t="s">
        <v>2728</v>
      </c>
      <c r="T134" s="196"/>
      <c r="U134" s="192"/>
      <c r="V134" s="192"/>
      <c r="W134" s="197"/>
      <c r="X134" s="198"/>
      <c r="Y134" s="192"/>
      <c r="Z134" s="197"/>
      <c r="AA134" s="199"/>
    </row>
    <row r="135" spans="1:27" s="26" customFormat="1" ht="16.5">
      <c r="A135" s="184" t="str">
        <f>VLOOKUP(K135,名称読みかえ!D:E,2,0)</f>
        <v>X3-B</v>
      </c>
      <c r="B135" s="184"/>
      <c r="C135" s="185">
        <v>203696</v>
      </c>
      <c r="D135" s="192">
        <v>792</v>
      </c>
      <c r="E135" s="201">
        <v>25</v>
      </c>
      <c r="F135" s="202"/>
      <c r="G135" s="191">
        <v>45775</v>
      </c>
      <c r="H135" s="190">
        <v>1</v>
      </c>
      <c r="I135" s="191">
        <v>45713</v>
      </c>
      <c r="J135" s="192">
        <v>97</v>
      </c>
      <c r="K135" s="184" t="s">
        <v>839</v>
      </c>
      <c r="L135" s="184" t="s">
        <v>2661</v>
      </c>
      <c r="M135" s="193">
        <v>4500009872</v>
      </c>
      <c r="N135" s="194">
        <v>19800</v>
      </c>
      <c r="O135" s="191"/>
      <c r="P135" s="195">
        <v>45765</v>
      </c>
      <c r="Q135" s="196">
        <v>45772</v>
      </c>
      <c r="R135" s="192" t="s">
        <v>2727</v>
      </c>
      <c r="S135" s="195" t="s">
        <v>2728</v>
      </c>
      <c r="T135" s="196"/>
      <c r="U135" s="192"/>
      <c r="V135" s="192"/>
      <c r="W135" s="197"/>
      <c r="X135" s="198"/>
      <c r="Y135" s="192"/>
      <c r="Z135" s="197"/>
      <c r="AA135" s="199"/>
    </row>
    <row r="136" spans="1:27" s="26" customFormat="1" ht="16.5">
      <c r="A136" s="184" t="str">
        <f>VLOOKUP(K136,名称読みかえ!D:E,2,0)</f>
        <v>X3-B</v>
      </c>
      <c r="B136" s="184"/>
      <c r="C136" s="185">
        <v>203696</v>
      </c>
      <c r="D136" s="192">
        <v>792</v>
      </c>
      <c r="E136" s="201">
        <v>25</v>
      </c>
      <c r="F136" s="202"/>
      <c r="G136" s="191">
        <v>45782</v>
      </c>
      <c r="H136" s="190">
        <v>1</v>
      </c>
      <c r="I136" s="191">
        <v>45713</v>
      </c>
      <c r="J136" s="192">
        <v>97</v>
      </c>
      <c r="K136" s="184" t="s">
        <v>839</v>
      </c>
      <c r="L136" s="184" t="s">
        <v>2661</v>
      </c>
      <c r="M136" s="193">
        <v>4500009873</v>
      </c>
      <c r="N136" s="194">
        <v>19800</v>
      </c>
      <c r="O136" s="191"/>
      <c r="P136" s="195">
        <v>45772</v>
      </c>
      <c r="Q136" s="196">
        <v>45779</v>
      </c>
      <c r="R136" s="192" t="s">
        <v>2727</v>
      </c>
      <c r="S136" s="195" t="s">
        <v>2728</v>
      </c>
      <c r="T136" s="196"/>
      <c r="U136" s="192"/>
      <c r="V136" s="192"/>
      <c r="W136" s="197"/>
      <c r="X136" s="198"/>
      <c r="Y136" s="197"/>
      <c r="Z136" s="197"/>
      <c r="AA136" s="199"/>
    </row>
    <row r="137" spans="1:27" s="26" customFormat="1" ht="16.5">
      <c r="A137" s="184" t="str">
        <f>VLOOKUP(K137,名称読みかえ!D:E,2,0)</f>
        <v>X3-B</v>
      </c>
      <c r="B137" s="184"/>
      <c r="C137" s="185">
        <v>203696</v>
      </c>
      <c r="D137" s="192">
        <v>792</v>
      </c>
      <c r="E137" s="201">
        <v>25</v>
      </c>
      <c r="F137" s="202"/>
      <c r="G137" s="191">
        <v>45789</v>
      </c>
      <c r="H137" s="190">
        <v>1</v>
      </c>
      <c r="I137" s="191">
        <v>45713</v>
      </c>
      <c r="J137" s="192">
        <v>97</v>
      </c>
      <c r="K137" s="184" t="s">
        <v>839</v>
      </c>
      <c r="L137" s="184" t="s">
        <v>2661</v>
      </c>
      <c r="M137" s="193">
        <v>4500009874</v>
      </c>
      <c r="N137" s="194">
        <v>19800</v>
      </c>
      <c r="O137" s="191"/>
      <c r="P137" s="195">
        <v>45779</v>
      </c>
      <c r="Q137" s="196">
        <v>45786</v>
      </c>
      <c r="R137" s="192" t="s">
        <v>2727</v>
      </c>
      <c r="S137" s="195" t="s">
        <v>2728</v>
      </c>
      <c r="T137" s="196"/>
      <c r="U137" s="192"/>
      <c r="V137" s="192"/>
      <c r="W137" s="197"/>
      <c r="X137" s="198"/>
      <c r="Y137" s="192"/>
      <c r="Z137" s="197"/>
      <c r="AA137" s="199"/>
    </row>
    <row r="138" spans="1:27" s="26" customFormat="1" ht="16.5">
      <c r="A138" s="184" t="str">
        <f>VLOOKUP(K138,名称読みかえ!D:E,2,0)</f>
        <v>X3-W</v>
      </c>
      <c r="B138" s="184"/>
      <c r="C138" s="185">
        <v>203697</v>
      </c>
      <c r="D138" s="192">
        <v>792</v>
      </c>
      <c r="E138" s="201">
        <v>24.5</v>
      </c>
      <c r="F138" s="202"/>
      <c r="G138" s="191">
        <v>45733</v>
      </c>
      <c r="H138" s="190">
        <v>1</v>
      </c>
      <c r="I138" s="191">
        <v>45709</v>
      </c>
      <c r="J138" s="192">
        <v>97</v>
      </c>
      <c r="K138" s="184" t="s">
        <v>575</v>
      </c>
      <c r="L138" s="184" t="s">
        <v>2661</v>
      </c>
      <c r="M138" s="193">
        <v>4500009833</v>
      </c>
      <c r="N138" s="194">
        <v>19404</v>
      </c>
      <c r="O138" s="191"/>
      <c r="P138" s="195">
        <v>45723</v>
      </c>
      <c r="Q138" s="196">
        <v>45730</v>
      </c>
      <c r="R138" s="192" t="s">
        <v>2667</v>
      </c>
      <c r="S138" s="195" t="s">
        <v>2728</v>
      </c>
      <c r="T138" s="196"/>
      <c r="U138" s="192"/>
      <c r="V138" s="192"/>
      <c r="W138" s="197"/>
      <c r="X138" s="198"/>
      <c r="Y138" s="192"/>
      <c r="Z138" s="197"/>
      <c r="AA138" s="199"/>
    </row>
    <row r="139" spans="1:27" s="26" customFormat="1" ht="16.5">
      <c r="A139" s="184" t="str">
        <f>VLOOKUP(K139,名称読みかえ!D:E,2,0)</f>
        <v>X3-W</v>
      </c>
      <c r="B139" s="184"/>
      <c r="C139" s="185">
        <v>203697</v>
      </c>
      <c r="D139" s="192">
        <v>792</v>
      </c>
      <c r="E139" s="201">
        <v>25.5</v>
      </c>
      <c r="F139" s="202"/>
      <c r="G139" s="191">
        <v>45740</v>
      </c>
      <c r="H139" s="190">
        <v>1</v>
      </c>
      <c r="I139" s="191">
        <v>45713</v>
      </c>
      <c r="J139" s="192">
        <v>97</v>
      </c>
      <c r="K139" s="184" t="s">
        <v>575</v>
      </c>
      <c r="L139" s="184" t="s">
        <v>2661</v>
      </c>
      <c r="M139" s="193">
        <v>4500009875</v>
      </c>
      <c r="N139" s="194">
        <v>20196</v>
      </c>
      <c r="O139" s="191"/>
      <c r="P139" s="195">
        <v>45730</v>
      </c>
      <c r="Q139" s="196">
        <v>45737</v>
      </c>
      <c r="R139" s="192" t="s">
        <v>2727</v>
      </c>
      <c r="S139" s="195" t="s">
        <v>2728</v>
      </c>
      <c r="T139" s="196"/>
      <c r="U139" s="192"/>
      <c r="V139" s="192"/>
      <c r="W139" s="197"/>
      <c r="X139" s="198"/>
      <c r="Y139" s="192"/>
      <c r="Z139" s="197"/>
      <c r="AA139" s="199"/>
    </row>
    <row r="140" spans="1:27" s="26" customFormat="1" ht="16.5">
      <c r="A140" s="184" t="str">
        <f>VLOOKUP(K140,名称読みかえ!D:E,2,0)</f>
        <v>X3-W</v>
      </c>
      <c r="B140" s="184"/>
      <c r="C140" s="185">
        <v>203697</v>
      </c>
      <c r="D140" s="192">
        <v>792</v>
      </c>
      <c r="E140" s="201">
        <v>25.5</v>
      </c>
      <c r="F140" s="202"/>
      <c r="G140" s="191">
        <v>45754</v>
      </c>
      <c r="H140" s="190">
        <v>1</v>
      </c>
      <c r="I140" s="191">
        <v>45713</v>
      </c>
      <c r="J140" s="192">
        <v>97</v>
      </c>
      <c r="K140" s="184" t="s">
        <v>575</v>
      </c>
      <c r="L140" s="184" t="s">
        <v>2661</v>
      </c>
      <c r="M140" s="193">
        <v>4500009876</v>
      </c>
      <c r="N140" s="194">
        <v>20196</v>
      </c>
      <c r="O140" s="191"/>
      <c r="P140" s="195">
        <v>45744</v>
      </c>
      <c r="Q140" s="196">
        <v>45751</v>
      </c>
      <c r="R140" s="192" t="s">
        <v>2727</v>
      </c>
      <c r="S140" s="195" t="s">
        <v>2728</v>
      </c>
      <c r="T140" s="196"/>
      <c r="U140" s="192"/>
      <c r="V140" s="192"/>
      <c r="W140" s="197"/>
      <c r="X140" s="198"/>
      <c r="Y140" s="192"/>
      <c r="Z140" s="197"/>
      <c r="AA140" s="199"/>
    </row>
    <row r="141" spans="1:27" s="26" customFormat="1" ht="16.5">
      <c r="A141" s="184" t="str">
        <f>VLOOKUP(K141,名称読みかえ!D:E,2,0)</f>
        <v>X3-W</v>
      </c>
      <c r="B141" s="184"/>
      <c r="C141" s="185">
        <v>203697</v>
      </c>
      <c r="D141" s="192">
        <v>792</v>
      </c>
      <c r="E141" s="201">
        <v>25.5</v>
      </c>
      <c r="F141" s="202"/>
      <c r="G141" s="191">
        <v>45761</v>
      </c>
      <c r="H141" s="190">
        <v>1</v>
      </c>
      <c r="I141" s="191">
        <v>45713</v>
      </c>
      <c r="J141" s="192">
        <v>97</v>
      </c>
      <c r="K141" s="184" t="s">
        <v>575</v>
      </c>
      <c r="L141" s="212" t="s">
        <v>2661</v>
      </c>
      <c r="M141" s="193">
        <v>4500009877</v>
      </c>
      <c r="N141" s="194">
        <v>20196</v>
      </c>
      <c r="O141" s="191"/>
      <c r="P141" s="195">
        <v>45751</v>
      </c>
      <c r="Q141" s="196">
        <v>45758</v>
      </c>
      <c r="R141" s="192" t="s">
        <v>2727</v>
      </c>
      <c r="S141" s="195" t="s">
        <v>2728</v>
      </c>
      <c r="T141" s="196"/>
      <c r="U141" s="192"/>
      <c r="V141" s="192"/>
      <c r="W141" s="197"/>
      <c r="X141" s="198"/>
      <c r="Y141" s="192"/>
      <c r="Z141" s="197"/>
      <c r="AA141" s="199"/>
    </row>
    <row r="142" spans="1:27" s="26" customFormat="1" ht="16.5">
      <c r="A142" s="184" t="str">
        <f>VLOOKUP(K142,名称読みかえ!D:E,2,0)</f>
        <v>X3-W</v>
      </c>
      <c r="B142" s="184"/>
      <c r="C142" s="220">
        <v>203697</v>
      </c>
      <c r="D142" s="209">
        <v>792</v>
      </c>
      <c r="E142" s="210">
        <v>25.5</v>
      </c>
      <c r="F142" s="211"/>
      <c r="G142" s="191">
        <v>45761</v>
      </c>
      <c r="H142" s="190">
        <v>1</v>
      </c>
      <c r="I142" s="191">
        <v>45713</v>
      </c>
      <c r="J142" s="208">
        <v>97</v>
      </c>
      <c r="K142" s="184" t="s">
        <v>575</v>
      </c>
      <c r="L142" s="184" t="s">
        <v>2661</v>
      </c>
      <c r="M142" s="193">
        <v>4500009878</v>
      </c>
      <c r="N142" s="194">
        <v>20196</v>
      </c>
      <c r="O142" s="191"/>
      <c r="P142" s="195">
        <v>45751</v>
      </c>
      <c r="Q142" s="196">
        <v>45758</v>
      </c>
      <c r="R142" s="192" t="s">
        <v>2727</v>
      </c>
      <c r="S142" s="195" t="s">
        <v>2728</v>
      </c>
      <c r="T142" s="196"/>
      <c r="U142" s="192"/>
      <c r="V142" s="192"/>
      <c r="W142" s="197"/>
      <c r="X142" s="198"/>
      <c r="Y142" s="192"/>
      <c r="Z142" s="197"/>
      <c r="AA142" s="199"/>
    </row>
    <row r="143" spans="1:27" s="26" customFormat="1" ht="16.5">
      <c r="A143" s="184" t="str">
        <f>VLOOKUP(K143,名称読みかえ!D:E,2,0)</f>
        <v>X3-W</v>
      </c>
      <c r="B143" s="184"/>
      <c r="C143" s="185">
        <v>203697</v>
      </c>
      <c r="D143" s="192">
        <v>792</v>
      </c>
      <c r="E143" s="201">
        <v>25.5</v>
      </c>
      <c r="F143" s="202"/>
      <c r="G143" s="191">
        <v>45775</v>
      </c>
      <c r="H143" s="190">
        <v>1</v>
      </c>
      <c r="I143" s="191">
        <v>45713</v>
      </c>
      <c r="J143" s="192">
        <v>97</v>
      </c>
      <c r="K143" s="184" t="s">
        <v>575</v>
      </c>
      <c r="L143" s="184" t="s">
        <v>2661</v>
      </c>
      <c r="M143" s="193">
        <v>4500009879</v>
      </c>
      <c r="N143" s="194">
        <v>20196</v>
      </c>
      <c r="O143" s="191"/>
      <c r="P143" s="195">
        <v>45765</v>
      </c>
      <c r="Q143" s="196">
        <v>45772</v>
      </c>
      <c r="R143" s="192" t="s">
        <v>2727</v>
      </c>
      <c r="S143" s="195" t="s">
        <v>2728</v>
      </c>
      <c r="T143" s="196"/>
      <c r="U143" s="192"/>
      <c r="V143" s="192"/>
      <c r="W143" s="197"/>
      <c r="X143" s="198"/>
      <c r="Y143" s="192"/>
      <c r="Z143" s="197"/>
      <c r="AA143" s="199"/>
    </row>
    <row r="144" spans="1:27" s="26" customFormat="1" ht="16.5">
      <c r="A144" s="184" t="str">
        <f>VLOOKUP(K144,名称読みかえ!D:E,2,0)</f>
        <v>X3-W</v>
      </c>
      <c r="B144" s="184"/>
      <c r="C144" s="220">
        <v>203697</v>
      </c>
      <c r="D144" s="209">
        <v>792</v>
      </c>
      <c r="E144" s="210">
        <v>25.5</v>
      </c>
      <c r="F144" s="211"/>
      <c r="G144" s="191">
        <v>45775</v>
      </c>
      <c r="H144" s="190">
        <v>1</v>
      </c>
      <c r="I144" s="191">
        <v>45713</v>
      </c>
      <c r="J144" s="208">
        <v>97</v>
      </c>
      <c r="K144" s="190" t="s">
        <v>575</v>
      </c>
      <c r="L144" s="184" t="s">
        <v>2661</v>
      </c>
      <c r="M144" s="193">
        <v>4500009880</v>
      </c>
      <c r="N144" s="194">
        <v>20196</v>
      </c>
      <c r="O144" s="191"/>
      <c r="P144" s="195">
        <v>45765</v>
      </c>
      <c r="Q144" s="196">
        <v>45772</v>
      </c>
      <c r="R144" s="192" t="s">
        <v>2727</v>
      </c>
      <c r="S144" s="195" t="s">
        <v>2728</v>
      </c>
      <c r="T144" s="196"/>
      <c r="U144" s="192"/>
      <c r="V144" s="192"/>
      <c r="W144" s="197"/>
      <c r="X144" s="198"/>
      <c r="Y144" s="192"/>
      <c r="Z144" s="197"/>
      <c r="AA144" s="199"/>
    </row>
    <row r="145" spans="1:27" s="26" customFormat="1" ht="16.5">
      <c r="A145" s="184" t="str">
        <f>VLOOKUP(K145,名称読みかえ!D:E,2,0)</f>
        <v>X3-W</v>
      </c>
      <c r="B145" s="184"/>
      <c r="C145" s="185">
        <v>203697</v>
      </c>
      <c r="D145" s="192">
        <v>792</v>
      </c>
      <c r="E145" s="201">
        <v>25.5</v>
      </c>
      <c r="F145" s="202"/>
      <c r="G145" s="191">
        <v>45782</v>
      </c>
      <c r="H145" s="190">
        <v>1</v>
      </c>
      <c r="I145" s="191">
        <v>45713</v>
      </c>
      <c r="J145" s="192">
        <v>97</v>
      </c>
      <c r="K145" s="184" t="s">
        <v>575</v>
      </c>
      <c r="L145" s="184" t="s">
        <v>2661</v>
      </c>
      <c r="M145" s="193">
        <v>4500009881</v>
      </c>
      <c r="N145" s="194">
        <v>20196</v>
      </c>
      <c r="O145" s="191"/>
      <c r="P145" s="195">
        <v>45772</v>
      </c>
      <c r="Q145" s="196">
        <v>45779</v>
      </c>
      <c r="R145" s="192" t="s">
        <v>2727</v>
      </c>
      <c r="S145" s="195" t="s">
        <v>2728</v>
      </c>
      <c r="T145" s="196"/>
      <c r="U145" s="192"/>
      <c r="V145" s="192"/>
      <c r="W145" s="197"/>
      <c r="X145" s="198"/>
      <c r="Y145" s="192"/>
      <c r="Z145" s="197"/>
      <c r="AA145" s="199"/>
    </row>
    <row r="146" spans="1:27" s="26" customFormat="1" ht="16.5">
      <c r="A146" s="184" t="str">
        <f>VLOOKUP(K146,名称読みかえ!D:E,2,0)</f>
        <v>X3-W</v>
      </c>
      <c r="B146" s="184"/>
      <c r="C146" s="185">
        <v>203697</v>
      </c>
      <c r="D146" s="192">
        <v>792</v>
      </c>
      <c r="E146" s="201">
        <v>25.5</v>
      </c>
      <c r="F146" s="202"/>
      <c r="G146" s="191">
        <v>45782</v>
      </c>
      <c r="H146" s="190">
        <v>1</v>
      </c>
      <c r="I146" s="191">
        <v>45713</v>
      </c>
      <c r="J146" s="192">
        <v>97</v>
      </c>
      <c r="K146" s="184" t="s">
        <v>575</v>
      </c>
      <c r="L146" s="184" t="s">
        <v>2661</v>
      </c>
      <c r="M146" s="193">
        <v>4500009882</v>
      </c>
      <c r="N146" s="194">
        <v>20196</v>
      </c>
      <c r="O146" s="191"/>
      <c r="P146" s="195">
        <v>45772</v>
      </c>
      <c r="Q146" s="196">
        <v>45779</v>
      </c>
      <c r="R146" s="192" t="s">
        <v>2727</v>
      </c>
      <c r="S146" s="195" t="s">
        <v>2728</v>
      </c>
      <c r="T146" s="196"/>
      <c r="U146" s="192"/>
      <c r="V146" s="192"/>
      <c r="W146" s="197"/>
      <c r="X146" s="198"/>
      <c r="Y146" s="192"/>
      <c r="Z146" s="197"/>
      <c r="AA146" s="199"/>
    </row>
    <row r="147" spans="1:27" s="26" customFormat="1" ht="16.5">
      <c r="A147" s="184" t="str">
        <f>VLOOKUP(K147,名称読みかえ!D:E,2,0)</f>
        <v>X3-W</v>
      </c>
      <c r="B147" s="184"/>
      <c r="C147" s="185">
        <v>203697</v>
      </c>
      <c r="D147" s="192">
        <v>792</v>
      </c>
      <c r="E147" s="201">
        <v>25.5</v>
      </c>
      <c r="F147" s="202"/>
      <c r="G147" s="191">
        <v>45789</v>
      </c>
      <c r="H147" s="190">
        <v>1</v>
      </c>
      <c r="I147" s="191">
        <v>45713</v>
      </c>
      <c r="J147" s="192">
        <v>97</v>
      </c>
      <c r="K147" s="184" t="s">
        <v>575</v>
      </c>
      <c r="L147" s="184" t="s">
        <v>2661</v>
      </c>
      <c r="M147" s="193">
        <v>4500009883</v>
      </c>
      <c r="N147" s="194">
        <v>20196</v>
      </c>
      <c r="O147" s="191"/>
      <c r="P147" s="195">
        <v>45779</v>
      </c>
      <c r="Q147" s="196">
        <v>45786</v>
      </c>
      <c r="R147" s="192" t="s">
        <v>2727</v>
      </c>
      <c r="S147" s="195" t="s">
        <v>2728</v>
      </c>
      <c r="T147" s="196"/>
      <c r="U147" s="192"/>
      <c r="V147" s="192"/>
      <c r="W147" s="197"/>
      <c r="X147" s="198"/>
      <c r="Y147" s="192"/>
      <c r="Z147" s="197"/>
      <c r="AA147" s="199"/>
    </row>
    <row r="148" spans="1:27" s="26" customFormat="1" ht="33">
      <c r="A148" s="184" t="str">
        <f>VLOOKUP(K148,名称読みかえ!D:E,2,0)</f>
        <v>SKM-S V2</v>
      </c>
      <c r="B148" s="184">
        <v>188967</v>
      </c>
      <c r="C148" s="185">
        <v>185113</v>
      </c>
      <c r="D148" s="192">
        <v>900</v>
      </c>
      <c r="E148" s="201">
        <v>86.5</v>
      </c>
      <c r="F148" s="202"/>
      <c r="G148" s="191">
        <v>45782</v>
      </c>
      <c r="H148" s="190">
        <v>1</v>
      </c>
      <c r="I148" s="191">
        <v>45713</v>
      </c>
      <c r="J148" s="192">
        <v>97</v>
      </c>
      <c r="K148" s="184" t="s">
        <v>2680</v>
      </c>
      <c r="L148" s="184" t="s">
        <v>2661</v>
      </c>
      <c r="M148" s="193">
        <v>4500009884</v>
      </c>
      <c r="N148" s="194">
        <v>77850</v>
      </c>
      <c r="O148" s="191"/>
      <c r="P148" s="195">
        <v>45772</v>
      </c>
      <c r="Q148" s="196">
        <v>45779</v>
      </c>
      <c r="R148" s="192" t="s">
        <v>2727</v>
      </c>
      <c r="S148" s="195" t="s">
        <v>2728</v>
      </c>
      <c r="T148" s="196"/>
      <c r="U148" s="192"/>
      <c r="V148" s="192"/>
      <c r="W148" s="197"/>
      <c r="X148" s="198"/>
      <c r="Y148" s="192"/>
      <c r="Z148" s="197"/>
      <c r="AA148" s="199"/>
    </row>
    <row r="149" spans="1:27" s="26" customFormat="1" ht="33">
      <c r="A149" s="184" t="str">
        <f>VLOOKUP(K149,名称読みかえ!D:E,2,0)</f>
        <v>SKM-S V2</v>
      </c>
      <c r="B149" s="184">
        <v>188967</v>
      </c>
      <c r="C149" s="185">
        <v>185113</v>
      </c>
      <c r="D149" s="192">
        <v>900</v>
      </c>
      <c r="E149" s="201">
        <v>86.5</v>
      </c>
      <c r="F149" s="202"/>
      <c r="G149" s="191">
        <v>45789</v>
      </c>
      <c r="H149" s="190">
        <v>1</v>
      </c>
      <c r="I149" s="191">
        <v>45713</v>
      </c>
      <c r="J149" s="192">
        <v>97</v>
      </c>
      <c r="K149" s="184" t="s">
        <v>2680</v>
      </c>
      <c r="L149" s="184" t="s">
        <v>2661</v>
      </c>
      <c r="M149" s="193">
        <v>4500009885</v>
      </c>
      <c r="N149" s="194">
        <v>77850</v>
      </c>
      <c r="O149" s="191"/>
      <c r="P149" s="195">
        <v>45779</v>
      </c>
      <c r="Q149" s="196">
        <v>45786</v>
      </c>
      <c r="R149" s="192" t="s">
        <v>2727</v>
      </c>
      <c r="S149" s="195" t="s">
        <v>2728</v>
      </c>
      <c r="T149" s="196"/>
      <c r="U149" s="192"/>
      <c r="V149" s="192"/>
      <c r="W149" s="197"/>
      <c r="X149" s="198"/>
      <c r="Y149" s="192"/>
      <c r="Z149" s="197"/>
      <c r="AA149" s="199"/>
    </row>
    <row r="150" spans="1:27" s="26" customFormat="1" ht="33">
      <c r="A150" s="184" t="str">
        <f>VLOOKUP(K150,名称読みかえ!D:E,2,0)</f>
        <v>SKM-S V2</v>
      </c>
      <c r="B150" s="184">
        <v>188967</v>
      </c>
      <c r="C150" s="185">
        <v>185113</v>
      </c>
      <c r="D150" s="192">
        <v>900</v>
      </c>
      <c r="E150" s="201">
        <v>86.5</v>
      </c>
      <c r="F150" s="202"/>
      <c r="G150" s="191">
        <v>45789</v>
      </c>
      <c r="H150" s="190">
        <v>1</v>
      </c>
      <c r="I150" s="191">
        <v>45713</v>
      </c>
      <c r="J150" s="192">
        <v>97</v>
      </c>
      <c r="K150" s="184" t="s">
        <v>2680</v>
      </c>
      <c r="L150" s="184" t="s">
        <v>2661</v>
      </c>
      <c r="M150" s="193">
        <v>4500009886</v>
      </c>
      <c r="N150" s="194">
        <v>77850</v>
      </c>
      <c r="O150" s="191"/>
      <c r="P150" s="195">
        <v>45779</v>
      </c>
      <c r="Q150" s="196">
        <v>45786</v>
      </c>
      <c r="R150" s="192" t="s">
        <v>2727</v>
      </c>
      <c r="S150" s="195" t="s">
        <v>2728</v>
      </c>
      <c r="T150" s="196"/>
      <c r="U150" s="192"/>
      <c r="V150" s="192"/>
      <c r="W150" s="197"/>
      <c r="X150" s="198"/>
      <c r="Y150" s="192"/>
      <c r="Z150" s="197"/>
      <c r="AA150" s="199"/>
    </row>
    <row r="151" spans="1:27" s="26" customFormat="1" ht="33">
      <c r="A151" s="184" t="str">
        <f>VLOOKUP(K151,名称読みかえ!D:E,2,0)</f>
        <v>SKM-S V2</v>
      </c>
      <c r="B151" s="184">
        <v>188967</v>
      </c>
      <c r="C151" s="185">
        <v>185113</v>
      </c>
      <c r="D151" s="192">
        <v>900</v>
      </c>
      <c r="E151" s="201">
        <v>86.5</v>
      </c>
      <c r="F151" s="202"/>
      <c r="G151" s="191">
        <v>45789</v>
      </c>
      <c r="H151" s="190">
        <v>1</v>
      </c>
      <c r="I151" s="191">
        <v>45713</v>
      </c>
      <c r="J151" s="192">
        <v>97</v>
      </c>
      <c r="K151" s="184" t="s">
        <v>2680</v>
      </c>
      <c r="L151" s="184" t="s">
        <v>2661</v>
      </c>
      <c r="M151" s="193">
        <v>4500009887</v>
      </c>
      <c r="N151" s="194">
        <v>77850</v>
      </c>
      <c r="O151" s="191"/>
      <c r="P151" s="195">
        <v>45779</v>
      </c>
      <c r="Q151" s="196">
        <v>45786</v>
      </c>
      <c r="R151" s="192" t="s">
        <v>2727</v>
      </c>
      <c r="S151" s="195" t="s">
        <v>2728</v>
      </c>
      <c r="T151" s="196"/>
      <c r="U151" s="192"/>
      <c r="V151" s="192"/>
      <c r="W151" s="197"/>
      <c r="X151" s="198"/>
      <c r="Y151" s="192"/>
      <c r="Z151" s="197"/>
      <c r="AA151" s="199"/>
    </row>
    <row r="152" spans="1:27" s="26" customFormat="1" ht="33">
      <c r="A152" s="184" t="str">
        <f>VLOOKUP(K152,名称読みかえ!D:E,2,0)</f>
        <v>SKM-S V2</v>
      </c>
      <c r="B152" s="184">
        <v>188967</v>
      </c>
      <c r="C152" s="185">
        <v>185113</v>
      </c>
      <c r="D152" s="192">
        <v>900</v>
      </c>
      <c r="E152" s="201">
        <v>86.5</v>
      </c>
      <c r="F152" s="202"/>
      <c r="G152" s="191">
        <v>45796</v>
      </c>
      <c r="H152" s="190">
        <v>1</v>
      </c>
      <c r="I152" s="191">
        <v>45713</v>
      </c>
      <c r="J152" s="192">
        <v>97</v>
      </c>
      <c r="K152" s="184" t="s">
        <v>2680</v>
      </c>
      <c r="L152" s="184" t="s">
        <v>2661</v>
      </c>
      <c r="M152" s="193">
        <v>4500009888</v>
      </c>
      <c r="N152" s="194">
        <v>77850</v>
      </c>
      <c r="O152" s="191"/>
      <c r="P152" s="195">
        <v>45786</v>
      </c>
      <c r="Q152" s="196">
        <v>45793</v>
      </c>
      <c r="R152" s="192" t="s">
        <v>2727</v>
      </c>
      <c r="S152" s="195" t="s">
        <v>2728</v>
      </c>
      <c r="T152" s="196"/>
      <c r="U152" s="192"/>
      <c r="V152" s="192"/>
      <c r="W152" s="197"/>
      <c r="X152" s="198"/>
      <c r="Y152" s="192"/>
      <c r="Z152" s="197"/>
      <c r="AA152" s="199"/>
    </row>
    <row r="153" spans="1:27" s="26" customFormat="1" ht="33">
      <c r="A153" s="184" t="str">
        <f>VLOOKUP(K153,名称読みかえ!D:E,2,0)</f>
        <v>SKM-S V2</v>
      </c>
      <c r="B153" s="184">
        <v>188967</v>
      </c>
      <c r="C153" s="185">
        <v>185113</v>
      </c>
      <c r="D153" s="192">
        <v>900</v>
      </c>
      <c r="E153" s="201">
        <v>86.5</v>
      </c>
      <c r="F153" s="202"/>
      <c r="G153" s="191">
        <v>45796</v>
      </c>
      <c r="H153" s="190">
        <v>1</v>
      </c>
      <c r="I153" s="191">
        <v>45713</v>
      </c>
      <c r="J153" s="192">
        <v>97</v>
      </c>
      <c r="K153" s="184" t="s">
        <v>2680</v>
      </c>
      <c r="L153" s="184" t="s">
        <v>2661</v>
      </c>
      <c r="M153" s="193">
        <v>4500009889</v>
      </c>
      <c r="N153" s="194">
        <v>77850</v>
      </c>
      <c r="O153" s="191"/>
      <c r="P153" s="195">
        <v>45786</v>
      </c>
      <c r="Q153" s="196">
        <v>45793</v>
      </c>
      <c r="R153" s="192" t="s">
        <v>2727</v>
      </c>
      <c r="S153" s="195" t="s">
        <v>2728</v>
      </c>
      <c r="T153" s="196"/>
      <c r="U153" s="192"/>
      <c r="V153" s="192"/>
      <c r="W153" s="197"/>
      <c r="X153" s="198"/>
      <c r="Y153" s="192"/>
      <c r="Z153" s="197"/>
      <c r="AA153" s="199"/>
    </row>
    <row r="154" spans="1:27" s="26" customFormat="1" ht="33">
      <c r="A154" s="184" t="str">
        <f>VLOOKUP(K154,名称読みかえ!D:E,2,0)</f>
        <v>SKM-S V2</v>
      </c>
      <c r="B154" s="184">
        <v>188967</v>
      </c>
      <c r="C154" s="220">
        <v>185113</v>
      </c>
      <c r="D154" s="209">
        <v>900</v>
      </c>
      <c r="E154" s="210">
        <v>86.5</v>
      </c>
      <c r="F154" s="211"/>
      <c r="G154" s="191">
        <v>45796</v>
      </c>
      <c r="H154" s="190">
        <v>1</v>
      </c>
      <c r="I154" s="191">
        <v>45713</v>
      </c>
      <c r="J154" s="208">
        <v>97</v>
      </c>
      <c r="K154" s="184" t="s">
        <v>2680</v>
      </c>
      <c r="L154" s="184" t="s">
        <v>2661</v>
      </c>
      <c r="M154" s="193">
        <v>4500009890</v>
      </c>
      <c r="N154" s="194">
        <v>77850</v>
      </c>
      <c r="O154" s="191"/>
      <c r="P154" s="195">
        <v>45786</v>
      </c>
      <c r="Q154" s="196">
        <v>45793</v>
      </c>
      <c r="R154" s="192" t="s">
        <v>2727</v>
      </c>
      <c r="S154" s="195" t="s">
        <v>2728</v>
      </c>
      <c r="T154" s="196"/>
      <c r="U154" s="192"/>
      <c r="V154" s="192"/>
      <c r="W154" s="197"/>
      <c r="X154" s="198"/>
      <c r="Y154" s="192"/>
      <c r="Z154" s="197"/>
      <c r="AA154" s="199"/>
    </row>
    <row r="155" spans="1:27" s="26" customFormat="1" ht="16.5">
      <c r="A155" s="184" t="str">
        <f>VLOOKUP(K155,名称読みかえ!D:E,2,0)</f>
        <v>CPS</v>
      </c>
      <c r="B155" s="184"/>
      <c r="C155" s="185">
        <v>207900</v>
      </c>
      <c r="D155" s="192">
        <v>864</v>
      </c>
      <c r="E155" s="201">
        <v>33.299999999999997</v>
      </c>
      <c r="F155" s="202"/>
      <c r="G155" s="191">
        <v>45803</v>
      </c>
      <c r="H155" s="190">
        <v>1</v>
      </c>
      <c r="I155" s="191">
        <v>45709</v>
      </c>
      <c r="J155" s="192">
        <v>97</v>
      </c>
      <c r="K155" s="184" t="s">
        <v>573</v>
      </c>
      <c r="L155" s="184" t="s">
        <v>2670</v>
      </c>
      <c r="M155" s="193">
        <v>4500009849</v>
      </c>
      <c r="N155" s="194">
        <v>28771.199999999997</v>
      </c>
      <c r="O155" s="191"/>
      <c r="P155" s="195">
        <v>45793</v>
      </c>
      <c r="Q155" s="196">
        <v>45800</v>
      </c>
      <c r="R155" s="192" t="s">
        <v>2727</v>
      </c>
      <c r="S155" s="195" t="s">
        <v>2728</v>
      </c>
      <c r="T155" s="196"/>
      <c r="U155" s="192"/>
      <c r="V155" s="192"/>
      <c r="W155" s="197"/>
      <c r="X155" s="198"/>
      <c r="Y155" s="192"/>
      <c r="Z155" s="197"/>
      <c r="AA155" s="199"/>
    </row>
    <row r="156" spans="1:27" s="26" customFormat="1" ht="16.5">
      <c r="A156" s="184" t="str">
        <f>VLOOKUP(K156,名称読みかえ!D:E,2,0)</f>
        <v>CPS</v>
      </c>
      <c r="B156" s="184"/>
      <c r="C156" s="220">
        <v>207900</v>
      </c>
      <c r="D156" s="209">
        <v>864</v>
      </c>
      <c r="E156" s="210">
        <v>33.299999999999997</v>
      </c>
      <c r="F156" s="211"/>
      <c r="G156" s="191">
        <v>45803</v>
      </c>
      <c r="H156" s="190">
        <v>1</v>
      </c>
      <c r="I156" s="191">
        <v>45709</v>
      </c>
      <c r="J156" s="208">
        <v>97</v>
      </c>
      <c r="K156" s="190" t="s">
        <v>573</v>
      </c>
      <c r="L156" s="184" t="s">
        <v>2670</v>
      </c>
      <c r="M156" s="193">
        <v>4500009851</v>
      </c>
      <c r="N156" s="194">
        <v>28771.199999999997</v>
      </c>
      <c r="O156" s="191"/>
      <c r="P156" s="195">
        <v>45793</v>
      </c>
      <c r="Q156" s="196">
        <v>45800</v>
      </c>
      <c r="R156" s="192" t="s">
        <v>2727</v>
      </c>
      <c r="S156" s="195" t="s">
        <v>2728</v>
      </c>
      <c r="T156" s="196"/>
      <c r="U156" s="192"/>
      <c r="V156" s="192"/>
      <c r="W156" s="197"/>
      <c r="X156" s="198"/>
      <c r="Y156" s="192"/>
      <c r="Z156" s="197"/>
      <c r="AA156" s="199"/>
    </row>
    <row r="157" spans="1:27" s="26" customFormat="1" ht="16.5">
      <c r="A157" s="184" t="str">
        <f>VLOOKUP(K157,名称読みかえ!D:E,2,0)</f>
        <v>CPS</v>
      </c>
      <c r="B157" s="184"/>
      <c r="C157" s="185">
        <v>207900</v>
      </c>
      <c r="D157" s="192">
        <v>864</v>
      </c>
      <c r="E157" s="201">
        <v>33.299999999999997</v>
      </c>
      <c r="F157" s="202"/>
      <c r="G157" s="191">
        <v>45803</v>
      </c>
      <c r="H157" s="190">
        <v>1</v>
      </c>
      <c r="I157" s="191">
        <v>45709</v>
      </c>
      <c r="J157" s="192">
        <v>97</v>
      </c>
      <c r="K157" s="184" t="s">
        <v>573</v>
      </c>
      <c r="L157" s="184" t="s">
        <v>2670</v>
      </c>
      <c r="M157" s="193">
        <v>4500009852</v>
      </c>
      <c r="N157" s="194">
        <v>28771.199999999997</v>
      </c>
      <c r="O157" s="191"/>
      <c r="P157" s="195">
        <v>45793</v>
      </c>
      <c r="Q157" s="196">
        <v>45800</v>
      </c>
      <c r="R157" s="192" t="s">
        <v>2727</v>
      </c>
      <c r="S157" s="195" t="s">
        <v>2728</v>
      </c>
      <c r="T157" s="196"/>
      <c r="U157" s="192"/>
      <c r="V157" s="192"/>
      <c r="W157" s="197"/>
      <c r="X157" s="198"/>
      <c r="Y157" s="192"/>
      <c r="Z157" s="197"/>
      <c r="AA157" s="199"/>
    </row>
    <row r="158" spans="1:27" s="26" customFormat="1" ht="16.5">
      <c r="A158" s="184" t="str">
        <f>VLOOKUP(K158,名称読みかえ!D:E,2,0)</f>
        <v>SK-S V2</v>
      </c>
      <c r="B158" s="184">
        <v>188966</v>
      </c>
      <c r="C158" s="185">
        <v>185112</v>
      </c>
      <c r="D158" s="192">
        <v>720</v>
      </c>
      <c r="E158" s="201">
        <v>95.5</v>
      </c>
      <c r="F158" s="202"/>
      <c r="G158" s="191">
        <v>45803</v>
      </c>
      <c r="H158" s="190">
        <v>1</v>
      </c>
      <c r="I158" s="191">
        <v>45713</v>
      </c>
      <c r="J158" s="192">
        <v>97</v>
      </c>
      <c r="K158" s="184" t="s">
        <v>2675</v>
      </c>
      <c r="L158" s="184" t="s">
        <v>2661</v>
      </c>
      <c r="M158" s="193">
        <v>4500009891</v>
      </c>
      <c r="N158" s="194">
        <v>68760</v>
      </c>
      <c r="O158" s="191"/>
      <c r="P158" s="195">
        <v>45793</v>
      </c>
      <c r="Q158" s="196">
        <v>45800</v>
      </c>
      <c r="R158" s="192" t="s">
        <v>2727</v>
      </c>
      <c r="S158" s="195" t="s">
        <v>2729</v>
      </c>
      <c r="T158" s="196"/>
      <c r="U158" s="192"/>
      <c r="V158" s="192"/>
      <c r="W158" s="197"/>
      <c r="X158" s="198"/>
      <c r="Y158" s="192"/>
      <c r="Z158" s="197"/>
      <c r="AA158" s="199"/>
    </row>
    <row r="159" spans="1:27" s="26" customFormat="1" ht="16.5">
      <c r="A159" s="184" t="str">
        <f>VLOOKUP(K159,名称読みかえ!D:E,2,0)</f>
        <v>SK-S V2</v>
      </c>
      <c r="B159" s="184">
        <v>188966</v>
      </c>
      <c r="C159" s="185">
        <v>185112</v>
      </c>
      <c r="D159" s="192">
        <v>720</v>
      </c>
      <c r="E159" s="201">
        <v>95.5</v>
      </c>
      <c r="F159" s="202"/>
      <c r="G159" s="191">
        <v>45803</v>
      </c>
      <c r="H159" s="190">
        <v>1</v>
      </c>
      <c r="I159" s="191">
        <v>45713</v>
      </c>
      <c r="J159" s="192">
        <v>97</v>
      </c>
      <c r="K159" s="184" t="s">
        <v>2675</v>
      </c>
      <c r="L159" s="184" t="s">
        <v>2661</v>
      </c>
      <c r="M159" s="193">
        <v>4500009892</v>
      </c>
      <c r="N159" s="194">
        <v>68760</v>
      </c>
      <c r="O159" s="191"/>
      <c r="P159" s="195">
        <v>45793</v>
      </c>
      <c r="Q159" s="196">
        <v>45800</v>
      </c>
      <c r="R159" s="192" t="s">
        <v>2727</v>
      </c>
      <c r="S159" s="195" t="s">
        <v>2729</v>
      </c>
      <c r="T159" s="196"/>
      <c r="U159" s="192"/>
      <c r="V159" s="192"/>
      <c r="W159" s="197"/>
      <c r="X159" s="198"/>
      <c r="Y159" s="192"/>
      <c r="Z159" s="197"/>
      <c r="AA159" s="199"/>
    </row>
    <row r="160" spans="1:27" s="26" customFormat="1" ht="16.5">
      <c r="A160" s="184" t="str">
        <f>VLOOKUP(K160,名称読みかえ!D:E,2,0)</f>
        <v>SK-S V2</v>
      </c>
      <c r="B160" s="184">
        <v>188966</v>
      </c>
      <c r="C160" s="185">
        <v>185112</v>
      </c>
      <c r="D160" s="192">
        <v>720</v>
      </c>
      <c r="E160" s="201">
        <v>95.5</v>
      </c>
      <c r="F160" s="202"/>
      <c r="G160" s="191">
        <v>45803</v>
      </c>
      <c r="H160" s="190">
        <v>1</v>
      </c>
      <c r="I160" s="191">
        <v>45713</v>
      </c>
      <c r="J160" s="192">
        <v>97</v>
      </c>
      <c r="K160" s="184" t="s">
        <v>2675</v>
      </c>
      <c r="L160" s="184" t="s">
        <v>2661</v>
      </c>
      <c r="M160" s="193">
        <v>4500009893</v>
      </c>
      <c r="N160" s="194">
        <v>68760</v>
      </c>
      <c r="O160" s="191"/>
      <c r="P160" s="195">
        <v>45793</v>
      </c>
      <c r="Q160" s="196">
        <v>45800</v>
      </c>
      <c r="R160" s="192" t="s">
        <v>2727</v>
      </c>
      <c r="S160" s="195" t="s">
        <v>2729</v>
      </c>
      <c r="T160" s="196"/>
      <c r="U160" s="192"/>
      <c r="V160" s="192"/>
      <c r="W160" s="197"/>
      <c r="X160" s="198"/>
      <c r="Y160" s="192"/>
      <c r="Z160" s="197"/>
      <c r="AA160" s="199"/>
    </row>
    <row r="161" spans="1:27" s="26" customFormat="1" ht="16.5">
      <c r="A161" s="184" t="str">
        <f>VLOOKUP(K161,名称読みかえ!D:E,2,0)</f>
        <v>SK-S V2</v>
      </c>
      <c r="B161" s="184">
        <v>188966</v>
      </c>
      <c r="C161" s="185">
        <v>185112</v>
      </c>
      <c r="D161" s="192">
        <v>720</v>
      </c>
      <c r="E161" s="201">
        <v>95.5</v>
      </c>
      <c r="F161" s="202"/>
      <c r="G161" s="191">
        <v>45803</v>
      </c>
      <c r="H161" s="190">
        <v>1</v>
      </c>
      <c r="I161" s="189">
        <v>45713</v>
      </c>
      <c r="J161" s="192">
        <v>97</v>
      </c>
      <c r="K161" s="184" t="s">
        <v>2675</v>
      </c>
      <c r="L161" s="184" t="s">
        <v>2661</v>
      </c>
      <c r="M161" s="193">
        <v>4500009894</v>
      </c>
      <c r="N161" s="194">
        <v>68760</v>
      </c>
      <c r="O161" s="191"/>
      <c r="P161" s="195">
        <v>45793</v>
      </c>
      <c r="Q161" s="196">
        <v>45800</v>
      </c>
      <c r="R161" s="192" t="s">
        <v>2727</v>
      </c>
      <c r="S161" s="195" t="s">
        <v>2729</v>
      </c>
      <c r="T161" s="196"/>
      <c r="U161" s="192"/>
      <c r="V161" s="192"/>
      <c r="W161" s="197"/>
      <c r="X161" s="198"/>
      <c r="Y161" s="192"/>
      <c r="Z161" s="197"/>
      <c r="AA161" s="199"/>
    </row>
    <row r="162" spans="1:27" s="26" customFormat="1" ht="16.5">
      <c r="A162" s="184" t="str">
        <f>VLOOKUP(K162,名称読みかえ!D:E,2,0)</f>
        <v>SK-S V2</v>
      </c>
      <c r="B162" s="184">
        <v>188966</v>
      </c>
      <c r="C162" s="216">
        <v>185112</v>
      </c>
      <c r="D162" s="192">
        <v>720</v>
      </c>
      <c r="E162" s="225">
        <v>95.5</v>
      </c>
      <c r="F162" s="202"/>
      <c r="G162" s="191">
        <v>45803</v>
      </c>
      <c r="H162" s="190">
        <v>1</v>
      </c>
      <c r="I162" s="189">
        <v>45713</v>
      </c>
      <c r="J162" s="192">
        <v>97</v>
      </c>
      <c r="K162" s="184" t="s">
        <v>2675</v>
      </c>
      <c r="L162" s="184" t="s">
        <v>2661</v>
      </c>
      <c r="M162" s="193">
        <v>4500009895</v>
      </c>
      <c r="N162" s="194">
        <v>68760</v>
      </c>
      <c r="O162" s="191"/>
      <c r="P162" s="195">
        <v>45793</v>
      </c>
      <c r="Q162" s="196">
        <v>45800</v>
      </c>
      <c r="R162" s="192" t="s">
        <v>2727</v>
      </c>
      <c r="S162" s="195" t="s">
        <v>2729</v>
      </c>
      <c r="T162" s="196"/>
      <c r="U162" s="192"/>
      <c r="V162" s="192"/>
      <c r="W162" s="197"/>
      <c r="X162" s="198"/>
      <c r="Y162" s="192"/>
      <c r="Z162" s="197"/>
      <c r="AA162" s="199"/>
    </row>
    <row r="163" spans="1:27" s="26" customFormat="1" ht="16.5">
      <c r="A163" s="184" t="str">
        <f>VLOOKUP(K163,名称読みかえ!D:E,2,0)</f>
        <v>SK-S V2</v>
      </c>
      <c r="B163" s="184">
        <v>188966</v>
      </c>
      <c r="C163" s="226">
        <v>185112</v>
      </c>
      <c r="D163" s="192">
        <v>720</v>
      </c>
      <c r="E163" s="201">
        <v>95.5</v>
      </c>
      <c r="F163" s="202"/>
      <c r="G163" s="191">
        <v>45803</v>
      </c>
      <c r="H163" s="190">
        <v>1</v>
      </c>
      <c r="I163" s="189">
        <v>45713</v>
      </c>
      <c r="J163" s="192">
        <v>97</v>
      </c>
      <c r="K163" s="184" t="s">
        <v>2675</v>
      </c>
      <c r="L163" s="184" t="s">
        <v>2661</v>
      </c>
      <c r="M163" s="193">
        <v>4500009896</v>
      </c>
      <c r="N163" s="194">
        <v>68760</v>
      </c>
      <c r="O163" s="191"/>
      <c r="P163" s="195">
        <v>45793</v>
      </c>
      <c r="Q163" s="196">
        <v>45800</v>
      </c>
      <c r="R163" s="192" t="s">
        <v>2727</v>
      </c>
      <c r="S163" s="195" t="s">
        <v>2729</v>
      </c>
      <c r="T163" s="196"/>
      <c r="U163" s="192"/>
      <c r="V163" s="192"/>
      <c r="W163" s="197"/>
      <c r="X163" s="198"/>
      <c r="Y163" s="192"/>
      <c r="Z163" s="197"/>
      <c r="AA163" s="199"/>
    </row>
    <row r="164" spans="1:27" s="26" customFormat="1" ht="16.5">
      <c r="A164" s="184" t="str">
        <f>VLOOKUP(K164,名称読みかえ!D:E,2,0)</f>
        <v>SK-S V2</v>
      </c>
      <c r="B164" s="184">
        <v>188966</v>
      </c>
      <c r="C164" s="220">
        <v>185112</v>
      </c>
      <c r="D164" s="192">
        <v>720</v>
      </c>
      <c r="E164" s="210">
        <v>95.5</v>
      </c>
      <c r="F164" s="211"/>
      <c r="G164" s="191">
        <v>45803</v>
      </c>
      <c r="H164" s="190">
        <v>1</v>
      </c>
      <c r="I164" s="189">
        <v>45713</v>
      </c>
      <c r="J164" s="208">
        <v>97</v>
      </c>
      <c r="K164" s="184" t="s">
        <v>2675</v>
      </c>
      <c r="L164" s="184" t="s">
        <v>2661</v>
      </c>
      <c r="M164" s="193">
        <v>4500009897</v>
      </c>
      <c r="N164" s="194">
        <v>68760</v>
      </c>
      <c r="O164" s="191"/>
      <c r="P164" s="195">
        <v>45793</v>
      </c>
      <c r="Q164" s="196">
        <v>45800</v>
      </c>
      <c r="R164" s="192" t="s">
        <v>2727</v>
      </c>
      <c r="S164" s="195" t="s">
        <v>2729</v>
      </c>
      <c r="T164" s="196"/>
      <c r="U164" s="192"/>
      <c r="V164" s="192"/>
      <c r="W164" s="197"/>
      <c r="X164" s="198"/>
      <c r="Y164" s="192"/>
      <c r="Z164" s="197"/>
      <c r="AA164" s="199"/>
    </row>
    <row r="165" spans="1:27">
      <c r="A165" s="184" t="str">
        <f>VLOOKUP(K165,名称読みかえ!D:E,2,0)</f>
        <v>SK-S V2</v>
      </c>
      <c r="B165" s="11">
        <v>188966</v>
      </c>
      <c r="C165" s="11">
        <v>185112</v>
      </c>
      <c r="D165" s="11">
        <v>720</v>
      </c>
      <c r="E165" s="324">
        <v>95.5</v>
      </c>
      <c r="G165" s="322">
        <v>45803</v>
      </c>
      <c r="H165" s="11">
        <v>1</v>
      </c>
      <c r="I165" s="322">
        <v>45713</v>
      </c>
      <c r="J165" s="11">
        <v>97</v>
      </c>
      <c r="K165" s="11" t="s">
        <v>2675</v>
      </c>
      <c r="L165" s="11" t="s">
        <v>2661</v>
      </c>
      <c r="M165" s="11">
        <v>4500009898</v>
      </c>
      <c r="N165" s="29">
        <v>68760</v>
      </c>
      <c r="P165" s="322">
        <v>45793</v>
      </c>
      <c r="Q165" s="323">
        <v>45800</v>
      </c>
      <c r="R165" s="11" t="s">
        <v>2727</v>
      </c>
      <c r="S165" s="11" t="s">
        <v>2729</v>
      </c>
    </row>
    <row r="166" spans="1:27">
      <c r="A166" s="184" t="str">
        <f>VLOOKUP(K166,名称読みかえ!D:E,2,0)</f>
        <v>SK-S V2</v>
      </c>
      <c r="B166" s="11">
        <v>188966</v>
      </c>
      <c r="C166" s="11">
        <v>185112</v>
      </c>
      <c r="D166" s="11">
        <v>720</v>
      </c>
      <c r="E166" s="324">
        <v>95.5</v>
      </c>
      <c r="G166" s="322">
        <v>45803</v>
      </c>
      <c r="H166" s="11">
        <v>1</v>
      </c>
      <c r="I166" s="322">
        <v>45713</v>
      </c>
      <c r="J166" s="11">
        <v>97</v>
      </c>
      <c r="K166" s="11" t="s">
        <v>2675</v>
      </c>
      <c r="L166" s="11" t="s">
        <v>2661</v>
      </c>
      <c r="M166" s="11">
        <v>4500009899</v>
      </c>
      <c r="N166" s="29">
        <v>68760</v>
      </c>
      <c r="P166" s="322">
        <v>45793</v>
      </c>
      <c r="Q166" s="323">
        <v>45800</v>
      </c>
      <c r="R166" s="11" t="s">
        <v>2727</v>
      </c>
      <c r="S166" s="11" t="s">
        <v>2729</v>
      </c>
    </row>
    <row r="167" spans="1:27">
      <c r="A167" s="184" t="str">
        <f>VLOOKUP(K167,名称読みかえ!D:E,2,0)</f>
        <v>SK-S V2</v>
      </c>
      <c r="B167" s="11">
        <v>188966</v>
      </c>
      <c r="C167" s="11">
        <v>185112</v>
      </c>
      <c r="D167" s="11">
        <v>720</v>
      </c>
      <c r="E167" s="324">
        <v>95.5</v>
      </c>
      <c r="G167" s="322">
        <v>45803</v>
      </c>
      <c r="H167" s="11">
        <v>1</v>
      </c>
      <c r="I167" s="322">
        <v>45713</v>
      </c>
      <c r="J167" s="11">
        <v>97</v>
      </c>
      <c r="K167" s="11" t="s">
        <v>2675</v>
      </c>
      <c r="L167" s="11" t="s">
        <v>2661</v>
      </c>
      <c r="M167" s="11">
        <v>4500009900</v>
      </c>
      <c r="N167" s="29">
        <v>68760</v>
      </c>
      <c r="P167" s="322">
        <v>45793</v>
      </c>
      <c r="Q167" s="323">
        <v>45800</v>
      </c>
      <c r="R167" s="11" t="s">
        <v>2727</v>
      </c>
      <c r="S167" s="11" t="s">
        <v>2729</v>
      </c>
    </row>
    <row r="168" spans="1:27">
      <c r="A168" s="184" t="str">
        <f>VLOOKUP(K168,名称読みかえ!D:E,2,0)</f>
        <v>SK-S V2</v>
      </c>
      <c r="B168" s="11">
        <v>188966</v>
      </c>
      <c r="C168" s="11">
        <v>185112</v>
      </c>
      <c r="D168" s="11">
        <v>720</v>
      </c>
      <c r="E168" s="324">
        <v>95.5</v>
      </c>
      <c r="G168" s="322">
        <v>45803</v>
      </c>
      <c r="H168" s="11">
        <v>1</v>
      </c>
      <c r="I168" s="322">
        <v>45713</v>
      </c>
      <c r="J168" s="11">
        <v>97</v>
      </c>
      <c r="K168" s="11" t="s">
        <v>2675</v>
      </c>
      <c r="L168" s="11" t="s">
        <v>2661</v>
      </c>
      <c r="M168" s="11">
        <v>4500009901</v>
      </c>
      <c r="N168" s="29">
        <v>68760</v>
      </c>
      <c r="P168" s="322">
        <v>45793</v>
      </c>
      <c r="Q168" s="323">
        <v>45800</v>
      </c>
      <c r="R168" s="11" t="s">
        <v>2727</v>
      </c>
      <c r="S168" s="11" t="s">
        <v>2729</v>
      </c>
    </row>
    <row r="169" spans="1:27">
      <c r="A169" s="184" t="str">
        <f>VLOOKUP(K169,名称読みかえ!D:E,2,0)</f>
        <v>SK-S V2</v>
      </c>
      <c r="B169" s="11">
        <v>188966</v>
      </c>
      <c r="C169" s="11">
        <v>185112</v>
      </c>
      <c r="D169" s="11">
        <v>720</v>
      </c>
      <c r="E169" s="324">
        <v>95.5</v>
      </c>
      <c r="G169" s="322">
        <v>45803</v>
      </c>
      <c r="H169" s="11">
        <v>1</v>
      </c>
      <c r="I169" s="322">
        <v>45713</v>
      </c>
      <c r="J169" s="11">
        <v>97</v>
      </c>
      <c r="K169" s="11" t="s">
        <v>2675</v>
      </c>
      <c r="L169" s="11" t="s">
        <v>2661</v>
      </c>
      <c r="M169" s="11">
        <v>4500009902</v>
      </c>
      <c r="N169" s="29">
        <v>68760</v>
      </c>
      <c r="P169" s="322">
        <v>45793</v>
      </c>
      <c r="Q169" s="323">
        <v>45800</v>
      </c>
      <c r="R169" s="11" t="s">
        <v>2727</v>
      </c>
      <c r="S169" s="11" t="s">
        <v>2729</v>
      </c>
    </row>
    <row r="170" spans="1:27">
      <c r="A170" s="184" t="str">
        <f>VLOOKUP(K170,名称読みかえ!D:E,2,0)</f>
        <v>SK-S V2</v>
      </c>
      <c r="B170" s="11">
        <v>188966</v>
      </c>
      <c r="C170" s="11">
        <v>185112</v>
      </c>
      <c r="D170" s="11">
        <v>720</v>
      </c>
      <c r="E170" s="324">
        <v>95.5</v>
      </c>
      <c r="G170" s="322">
        <v>45803</v>
      </c>
      <c r="H170" s="11">
        <v>1</v>
      </c>
      <c r="I170" s="322">
        <v>45713</v>
      </c>
      <c r="J170" s="11">
        <v>97</v>
      </c>
      <c r="K170" s="11" t="s">
        <v>2675</v>
      </c>
      <c r="L170" s="11" t="s">
        <v>2661</v>
      </c>
      <c r="M170" s="11">
        <v>4500009903</v>
      </c>
      <c r="N170" s="29">
        <v>68760</v>
      </c>
      <c r="P170" s="322">
        <v>45793</v>
      </c>
      <c r="Q170" s="323">
        <v>45800</v>
      </c>
      <c r="R170" s="11" t="s">
        <v>2727</v>
      </c>
      <c r="S170" s="11" t="s">
        <v>2729</v>
      </c>
    </row>
    <row r="171" spans="1:27">
      <c r="A171" s="184" t="str">
        <f>VLOOKUP(K171,名称読みかえ!D:E,2,0)</f>
        <v>SK-S V2</v>
      </c>
      <c r="B171" s="11">
        <v>188966</v>
      </c>
      <c r="C171" s="11">
        <v>185112</v>
      </c>
      <c r="D171" s="11">
        <v>720</v>
      </c>
      <c r="E171" s="324">
        <v>95.5</v>
      </c>
      <c r="G171" s="322">
        <v>45803</v>
      </c>
      <c r="H171" s="11">
        <v>1</v>
      </c>
      <c r="I171" s="322">
        <v>45713</v>
      </c>
      <c r="J171" s="11">
        <v>97</v>
      </c>
      <c r="K171" s="11" t="s">
        <v>2675</v>
      </c>
      <c r="L171" s="11" t="s">
        <v>2661</v>
      </c>
      <c r="M171" s="11">
        <v>4500009904</v>
      </c>
      <c r="N171" s="29">
        <v>68760</v>
      </c>
      <c r="P171" s="322">
        <v>45793</v>
      </c>
      <c r="Q171" s="323">
        <v>45800</v>
      </c>
      <c r="R171" s="11" t="s">
        <v>2727</v>
      </c>
      <c r="S171" s="11" t="s">
        <v>2729</v>
      </c>
    </row>
    <row r="172" spans="1:27">
      <c r="A172" s="184" t="str">
        <f>VLOOKUP(K172,名称読みかえ!D:E,2,0)</f>
        <v>SKM-S V2</v>
      </c>
      <c r="B172" s="11">
        <v>188967</v>
      </c>
      <c r="C172" s="11">
        <v>185113</v>
      </c>
      <c r="D172" s="11">
        <v>900</v>
      </c>
      <c r="E172" s="324">
        <v>85.5</v>
      </c>
      <c r="G172" s="322">
        <v>45803</v>
      </c>
      <c r="H172" s="11">
        <v>1</v>
      </c>
      <c r="I172" s="322">
        <v>45713</v>
      </c>
      <c r="J172" s="11">
        <v>69</v>
      </c>
      <c r="K172" s="11" t="s">
        <v>2680</v>
      </c>
      <c r="L172" s="11" t="s">
        <v>2661</v>
      </c>
      <c r="M172" s="11">
        <v>4500009905</v>
      </c>
      <c r="N172" s="29">
        <v>76950</v>
      </c>
      <c r="P172" s="322">
        <v>45793</v>
      </c>
      <c r="Q172" s="323">
        <v>45800</v>
      </c>
      <c r="R172" s="11" t="s">
        <v>2727</v>
      </c>
      <c r="S172" s="11" t="s">
        <v>2729</v>
      </c>
    </row>
    <row r="173" spans="1:27">
      <c r="A173" s="184" t="str">
        <f>VLOOKUP(K173,名称読みかえ!D:E,2,0)</f>
        <v>SKM-S V2</v>
      </c>
      <c r="B173" s="11">
        <v>188967</v>
      </c>
      <c r="C173" s="11">
        <v>185113</v>
      </c>
      <c r="D173" s="11">
        <v>900</v>
      </c>
      <c r="E173" s="324">
        <v>85.5</v>
      </c>
      <c r="G173" s="322">
        <v>45803</v>
      </c>
      <c r="H173" s="11">
        <v>1</v>
      </c>
      <c r="I173" s="322">
        <v>45713</v>
      </c>
      <c r="J173" s="11">
        <v>69</v>
      </c>
      <c r="K173" s="11" t="s">
        <v>2680</v>
      </c>
      <c r="L173" s="11" t="s">
        <v>2661</v>
      </c>
      <c r="M173" s="11">
        <v>4500009906</v>
      </c>
      <c r="N173" s="29">
        <v>76950</v>
      </c>
      <c r="P173" s="322">
        <v>45793</v>
      </c>
      <c r="Q173" s="323">
        <v>45800</v>
      </c>
      <c r="R173" s="11" t="s">
        <v>2727</v>
      </c>
      <c r="S173" s="11" t="s">
        <v>2729</v>
      </c>
    </row>
    <row r="174" spans="1:27">
      <c r="A174" s="184" t="str">
        <f>VLOOKUP(K174,名称読みかえ!D:E,2,0)</f>
        <v>SKM-S V2</v>
      </c>
      <c r="B174" s="11">
        <v>188967</v>
      </c>
      <c r="C174" s="11">
        <v>185113</v>
      </c>
      <c r="D174" s="11">
        <v>900</v>
      </c>
      <c r="E174" s="324">
        <v>85.5</v>
      </c>
      <c r="G174" s="322">
        <v>45803</v>
      </c>
      <c r="H174" s="11">
        <v>1</v>
      </c>
      <c r="I174" s="322">
        <v>45713</v>
      </c>
      <c r="J174" s="11">
        <v>69</v>
      </c>
      <c r="K174" s="11" t="s">
        <v>2680</v>
      </c>
      <c r="L174" s="11" t="s">
        <v>2661</v>
      </c>
      <c r="M174" s="11">
        <v>4500009907</v>
      </c>
      <c r="N174" s="29">
        <v>76950</v>
      </c>
      <c r="P174" s="322">
        <v>45793</v>
      </c>
      <c r="Q174" s="323">
        <v>45800</v>
      </c>
      <c r="R174" s="11" t="s">
        <v>2727</v>
      </c>
      <c r="S174" s="11" t="s">
        <v>2729</v>
      </c>
    </row>
    <row r="175" spans="1:27">
      <c r="A175" s="184" t="str">
        <f>VLOOKUP(K175,名称読みかえ!D:E,2,0)</f>
        <v>SKM-S V2</v>
      </c>
      <c r="B175" s="11">
        <v>188967</v>
      </c>
      <c r="C175" s="11">
        <v>185113</v>
      </c>
      <c r="D175" s="11">
        <v>900</v>
      </c>
      <c r="E175" s="324">
        <v>85.5</v>
      </c>
      <c r="G175" s="322">
        <v>45803</v>
      </c>
      <c r="H175" s="11">
        <v>1</v>
      </c>
      <c r="I175" s="322">
        <v>45713</v>
      </c>
      <c r="J175" s="11">
        <v>69</v>
      </c>
      <c r="K175" s="11" t="s">
        <v>2680</v>
      </c>
      <c r="L175" s="11" t="s">
        <v>2661</v>
      </c>
      <c r="M175" s="11">
        <v>4500009908</v>
      </c>
      <c r="N175" s="29">
        <v>76950</v>
      </c>
      <c r="P175" s="322">
        <v>45793</v>
      </c>
      <c r="Q175" s="323">
        <v>45800</v>
      </c>
      <c r="R175" s="11" t="s">
        <v>2727</v>
      </c>
      <c r="S175" s="11" t="s">
        <v>2729</v>
      </c>
    </row>
    <row r="176" spans="1:27">
      <c r="A176" s="184" t="str">
        <f>VLOOKUP(K176,名称読みかえ!D:E,2,0)</f>
        <v>SKM-S V2</v>
      </c>
      <c r="B176" s="11">
        <v>188967</v>
      </c>
      <c r="C176" s="11">
        <v>185113</v>
      </c>
      <c r="D176" s="11">
        <v>900</v>
      </c>
      <c r="E176" s="324">
        <v>85.5</v>
      </c>
      <c r="G176" s="322">
        <v>45803</v>
      </c>
      <c r="H176" s="11">
        <v>1</v>
      </c>
      <c r="I176" s="322">
        <v>45713</v>
      </c>
      <c r="J176" s="11">
        <v>69</v>
      </c>
      <c r="K176" s="11" t="s">
        <v>2680</v>
      </c>
      <c r="L176" s="11" t="s">
        <v>2661</v>
      </c>
      <c r="M176" s="11">
        <v>4500009909</v>
      </c>
      <c r="N176" s="29">
        <v>76950</v>
      </c>
      <c r="P176" s="322">
        <v>45793</v>
      </c>
      <c r="Q176" s="323">
        <v>45800</v>
      </c>
      <c r="R176" s="11" t="s">
        <v>2727</v>
      </c>
      <c r="S176" s="11" t="s">
        <v>2729</v>
      </c>
    </row>
    <row r="177" spans="1:19">
      <c r="A177" s="184" t="str">
        <f>VLOOKUP(K177,名称読みかえ!D:E,2,0)</f>
        <v>SKM-S V2</v>
      </c>
      <c r="B177" s="11">
        <v>188967</v>
      </c>
      <c r="C177" s="11">
        <v>185113</v>
      </c>
      <c r="D177" s="11">
        <v>900</v>
      </c>
      <c r="E177" s="324">
        <v>85.5</v>
      </c>
      <c r="G177" s="322">
        <v>45803</v>
      </c>
      <c r="H177" s="11">
        <v>1</v>
      </c>
      <c r="I177" s="322">
        <v>45713</v>
      </c>
      <c r="J177" s="11">
        <v>69</v>
      </c>
      <c r="K177" s="11" t="s">
        <v>2680</v>
      </c>
      <c r="L177" s="11" t="s">
        <v>2661</v>
      </c>
      <c r="M177" s="11">
        <v>4500009910</v>
      </c>
      <c r="N177" s="29">
        <v>76950</v>
      </c>
      <c r="P177" s="322">
        <v>45793</v>
      </c>
      <c r="Q177" s="323">
        <v>45800</v>
      </c>
      <c r="R177" s="11" t="s">
        <v>2727</v>
      </c>
      <c r="S177" s="11" t="s">
        <v>2729</v>
      </c>
    </row>
    <row r="178" spans="1:19">
      <c r="A178" s="184" t="str">
        <f>VLOOKUP(K178,名称読みかえ!D:E,2,0)</f>
        <v>SKM-S V2</v>
      </c>
      <c r="B178" s="11">
        <v>188967</v>
      </c>
      <c r="C178" s="11">
        <v>185113</v>
      </c>
      <c r="D178" s="11">
        <v>900</v>
      </c>
      <c r="E178" s="324">
        <v>85.5</v>
      </c>
      <c r="G178" s="322">
        <v>45803</v>
      </c>
      <c r="H178" s="11">
        <v>1</v>
      </c>
      <c r="I178" s="322">
        <v>45713</v>
      </c>
      <c r="J178" s="11">
        <v>69</v>
      </c>
      <c r="K178" s="11" t="s">
        <v>2680</v>
      </c>
      <c r="L178" s="11" t="s">
        <v>2661</v>
      </c>
      <c r="M178" s="11">
        <v>4500009911</v>
      </c>
      <c r="N178" s="29">
        <v>76950</v>
      </c>
      <c r="P178" s="322">
        <v>45793</v>
      </c>
      <c r="Q178" s="323">
        <v>45800</v>
      </c>
      <c r="R178" s="11" t="s">
        <v>2727</v>
      </c>
      <c r="S178" s="11" t="s">
        <v>2729</v>
      </c>
    </row>
    <row r="179" spans="1:19">
      <c r="A179" s="184" t="str">
        <f>VLOOKUP(K179,名称読みかえ!D:E,2,0)</f>
        <v>SKM-S V2</v>
      </c>
      <c r="B179" s="11">
        <v>188967</v>
      </c>
      <c r="C179" s="11">
        <v>185113</v>
      </c>
      <c r="D179" s="11">
        <v>900</v>
      </c>
      <c r="E179" s="324">
        <v>85.5</v>
      </c>
      <c r="G179" s="322">
        <v>45803</v>
      </c>
      <c r="H179" s="11">
        <v>1</v>
      </c>
      <c r="I179" s="322">
        <v>45713</v>
      </c>
      <c r="J179" s="11">
        <v>69</v>
      </c>
      <c r="K179" s="11" t="s">
        <v>2680</v>
      </c>
      <c r="L179" s="11" t="s">
        <v>2661</v>
      </c>
      <c r="M179" s="11">
        <v>4500009912</v>
      </c>
      <c r="N179" s="29">
        <v>76950</v>
      </c>
      <c r="P179" s="322">
        <v>45793</v>
      </c>
      <c r="Q179" s="323">
        <v>45800</v>
      </c>
      <c r="R179" s="11" t="s">
        <v>2727</v>
      </c>
      <c r="S179" s="11" t="s">
        <v>2729</v>
      </c>
    </row>
    <row r="180" spans="1:19">
      <c r="A180" s="184" t="str">
        <f>VLOOKUP(K180,名称読みかえ!D:E,2,0)</f>
        <v>SKM-S V2</v>
      </c>
      <c r="B180" s="11">
        <v>188967</v>
      </c>
      <c r="C180" s="11">
        <v>185113</v>
      </c>
      <c r="D180" s="11">
        <v>900</v>
      </c>
      <c r="E180" s="324">
        <v>85.5</v>
      </c>
      <c r="G180" s="322">
        <v>45803</v>
      </c>
      <c r="H180" s="11">
        <v>1</v>
      </c>
      <c r="I180" s="322">
        <v>45713</v>
      </c>
      <c r="J180" s="11">
        <v>69</v>
      </c>
      <c r="K180" s="11" t="s">
        <v>2680</v>
      </c>
      <c r="L180" s="11" t="s">
        <v>2661</v>
      </c>
      <c r="M180" s="11">
        <v>4500009913</v>
      </c>
      <c r="N180" s="29">
        <v>76950</v>
      </c>
      <c r="P180" s="322">
        <v>45793</v>
      </c>
      <c r="Q180" s="323">
        <v>45800</v>
      </c>
      <c r="R180" s="11" t="s">
        <v>2727</v>
      </c>
      <c r="S180" s="11" t="s">
        <v>2729</v>
      </c>
    </row>
    <row r="181" spans="1:19">
      <c r="A181" s="184" t="str">
        <f>VLOOKUP(K181,名称読みかえ!D:E,2,0)</f>
        <v>SKM-S V2</v>
      </c>
      <c r="B181" s="11">
        <v>188967</v>
      </c>
      <c r="C181" s="11">
        <v>185113</v>
      </c>
      <c r="D181" s="11">
        <v>900</v>
      </c>
      <c r="E181" s="324">
        <v>85.5</v>
      </c>
      <c r="G181" s="322">
        <v>45803</v>
      </c>
      <c r="H181" s="11">
        <v>1</v>
      </c>
      <c r="I181" s="322">
        <v>45713</v>
      </c>
      <c r="J181" s="11">
        <v>69</v>
      </c>
      <c r="K181" s="11" t="s">
        <v>2680</v>
      </c>
      <c r="L181" s="11" t="s">
        <v>2661</v>
      </c>
      <c r="M181" s="11">
        <v>4500009914</v>
      </c>
      <c r="N181" s="29">
        <v>76950</v>
      </c>
      <c r="P181" s="322">
        <v>45793</v>
      </c>
      <c r="Q181" s="323">
        <v>45800</v>
      </c>
      <c r="R181" s="11" t="s">
        <v>2727</v>
      </c>
      <c r="S181" s="11" t="s">
        <v>2729</v>
      </c>
    </row>
    <row r="182" spans="1:19">
      <c r="A182" s="184" t="str">
        <f>VLOOKUP(K182,名称読みかえ!D:E,2,0)</f>
        <v>X3-B</v>
      </c>
      <c r="C182" s="11">
        <v>203696</v>
      </c>
      <c r="D182" s="11">
        <v>792</v>
      </c>
      <c r="E182" s="324">
        <v>24</v>
      </c>
      <c r="G182" s="322">
        <v>45803</v>
      </c>
      <c r="H182" s="11">
        <v>1</v>
      </c>
      <c r="I182" s="322">
        <v>45713</v>
      </c>
      <c r="J182" s="11">
        <v>97</v>
      </c>
      <c r="K182" s="11" t="s">
        <v>839</v>
      </c>
      <c r="L182" s="11" t="s">
        <v>2661</v>
      </c>
      <c r="M182" s="11">
        <v>4500009915</v>
      </c>
      <c r="N182" s="29">
        <v>19008</v>
      </c>
      <c r="P182" s="322">
        <v>45793</v>
      </c>
      <c r="Q182" s="323">
        <v>45800</v>
      </c>
      <c r="R182" s="11" t="s">
        <v>2727</v>
      </c>
      <c r="S182" s="11" t="s">
        <v>2729</v>
      </c>
    </row>
    <row r="183" spans="1:19">
      <c r="A183" s="184" t="str">
        <f>VLOOKUP(K183,名称読みかえ!D:E,2,0)</f>
        <v>X3-B</v>
      </c>
      <c r="C183" s="11">
        <v>203696</v>
      </c>
      <c r="D183" s="11">
        <v>792</v>
      </c>
      <c r="E183" s="324">
        <v>24</v>
      </c>
      <c r="G183" s="322">
        <v>45803</v>
      </c>
      <c r="H183" s="11">
        <v>1</v>
      </c>
      <c r="I183" s="322">
        <v>45713</v>
      </c>
      <c r="J183" s="11">
        <v>97</v>
      </c>
      <c r="K183" s="11" t="s">
        <v>839</v>
      </c>
      <c r="L183" s="11" t="s">
        <v>2661</v>
      </c>
      <c r="M183" s="11">
        <v>4500009916</v>
      </c>
      <c r="N183" s="29">
        <v>19008</v>
      </c>
      <c r="P183" s="322">
        <v>45793</v>
      </c>
      <c r="Q183" s="323">
        <v>45800</v>
      </c>
      <c r="R183" s="11" t="s">
        <v>2727</v>
      </c>
      <c r="S183" s="11" t="s">
        <v>2729</v>
      </c>
    </row>
    <row r="184" spans="1:19">
      <c r="A184" s="184" t="str">
        <f>VLOOKUP(K184,名称読みかえ!D:E,2,0)</f>
        <v>X3-B</v>
      </c>
      <c r="C184" s="11">
        <v>203696</v>
      </c>
      <c r="D184" s="11">
        <v>792</v>
      </c>
      <c r="E184" s="324">
        <v>24</v>
      </c>
      <c r="G184" s="322">
        <v>45803</v>
      </c>
      <c r="H184" s="11">
        <v>1</v>
      </c>
      <c r="I184" s="322">
        <v>45713</v>
      </c>
      <c r="J184" s="11">
        <v>97</v>
      </c>
      <c r="K184" s="11" t="s">
        <v>839</v>
      </c>
      <c r="L184" s="11" t="s">
        <v>2661</v>
      </c>
      <c r="M184" s="11">
        <v>4500009917</v>
      </c>
      <c r="N184" s="29">
        <v>19008</v>
      </c>
      <c r="P184" s="322">
        <v>45793</v>
      </c>
      <c r="Q184" s="323">
        <v>45800</v>
      </c>
      <c r="R184" s="11" t="s">
        <v>2727</v>
      </c>
      <c r="S184" s="11" t="s">
        <v>2729</v>
      </c>
    </row>
    <row r="185" spans="1:19">
      <c r="A185" s="184" t="str">
        <f>VLOOKUP(K185,名称読みかえ!D:E,2,0)</f>
        <v>X3-B</v>
      </c>
      <c r="C185" s="11">
        <v>203696</v>
      </c>
      <c r="D185" s="11">
        <v>792</v>
      </c>
      <c r="E185" s="324">
        <v>24</v>
      </c>
      <c r="G185" s="322">
        <v>45803</v>
      </c>
      <c r="H185" s="11">
        <v>1</v>
      </c>
      <c r="I185" s="322">
        <v>45713</v>
      </c>
      <c r="J185" s="11">
        <v>97</v>
      </c>
      <c r="K185" s="11" t="s">
        <v>839</v>
      </c>
      <c r="L185" s="11" t="s">
        <v>2661</v>
      </c>
      <c r="M185" s="11">
        <v>4500009918</v>
      </c>
      <c r="N185" s="29">
        <v>19008</v>
      </c>
      <c r="P185" s="322">
        <v>45793</v>
      </c>
      <c r="Q185" s="323">
        <v>45800</v>
      </c>
      <c r="R185" s="11" t="s">
        <v>2727</v>
      </c>
      <c r="S185" s="11" t="s">
        <v>2729</v>
      </c>
    </row>
    <row r="186" spans="1:19">
      <c r="A186" s="184" t="str">
        <f>VLOOKUP(K186,名称読みかえ!D:E,2,0)</f>
        <v>X3-W</v>
      </c>
      <c r="C186" s="11">
        <v>203697</v>
      </c>
      <c r="D186" s="11">
        <v>792</v>
      </c>
      <c r="E186" s="324">
        <v>24.5</v>
      </c>
      <c r="G186" s="322">
        <v>45803</v>
      </c>
      <c r="H186" s="11">
        <v>1</v>
      </c>
      <c r="I186" s="322">
        <v>45713</v>
      </c>
      <c r="J186" s="11">
        <v>97</v>
      </c>
      <c r="K186" s="11" t="s">
        <v>575</v>
      </c>
      <c r="L186" s="11" t="s">
        <v>2661</v>
      </c>
      <c r="M186" s="11">
        <v>4500009919</v>
      </c>
      <c r="N186" s="29">
        <v>19404</v>
      </c>
      <c r="P186" s="322">
        <v>45793</v>
      </c>
      <c r="Q186" s="323">
        <v>45800</v>
      </c>
      <c r="R186" s="11" t="s">
        <v>2727</v>
      </c>
      <c r="S186" s="11" t="s">
        <v>2729</v>
      </c>
    </row>
    <row r="187" spans="1:19">
      <c r="A187" s="184" t="str">
        <f>VLOOKUP(K187,名称読みかえ!D:E,2,0)</f>
        <v>X3-W</v>
      </c>
      <c r="C187" s="11">
        <v>203697</v>
      </c>
      <c r="D187" s="11">
        <v>792</v>
      </c>
      <c r="E187" s="324">
        <v>24.5</v>
      </c>
      <c r="G187" s="322">
        <v>45803</v>
      </c>
      <c r="H187" s="11">
        <v>1</v>
      </c>
      <c r="I187" s="322">
        <v>45713</v>
      </c>
      <c r="J187" s="11">
        <v>97</v>
      </c>
      <c r="K187" s="11" t="s">
        <v>575</v>
      </c>
      <c r="L187" s="11" t="s">
        <v>2661</v>
      </c>
      <c r="M187" s="11">
        <v>4500009920</v>
      </c>
      <c r="N187" s="29">
        <v>19404</v>
      </c>
      <c r="P187" s="322">
        <v>45793</v>
      </c>
      <c r="Q187" s="323">
        <v>45800</v>
      </c>
      <c r="R187" s="11" t="s">
        <v>2727</v>
      </c>
      <c r="S187" s="11" t="s">
        <v>2729</v>
      </c>
    </row>
    <row r="188" spans="1:19">
      <c r="A188" s="184" t="str">
        <f>VLOOKUP(K188,名称読みかえ!D:E,2,0)</f>
        <v>X3-W</v>
      </c>
      <c r="C188" s="11">
        <v>203697</v>
      </c>
      <c r="D188" s="11">
        <v>792</v>
      </c>
      <c r="E188" s="324">
        <v>24.5</v>
      </c>
      <c r="G188" s="322">
        <v>45803</v>
      </c>
      <c r="H188" s="11">
        <v>1</v>
      </c>
      <c r="I188" s="322">
        <v>45713</v>
      </c>
      <c r="J188" s="11">
        <v>97</v>
      </c>
      <c r="K188" s="11" t="s">
        <v>575</v>
      </c>
      <c r="L188" s="11" t="s">
        <v>2661</v>
      </c>
      <c r="M188" s="11">
        <v>4500009921</v>
      </c>
      <c r="N188" s="29">
        <v>19404</v>
      </c>
      <c r="P188" s="322">
        <v>45793</v>
      </c>
      <c r="Q188" s="323">
        <v>45800</v>
      </c>
      <c r="R188" s="11" t="s">
        <v>2727</v>
      </c>
      <c r="S188" s="11" t="s">
        <v>2729</v>
      </c>
    </row>
    <row r="189" spans="1:19">
      <c r="A189" s="184" t="str">
        <f>VLOOKUP(K189,名称読みかえ!D:E,2,0)</f>
        <v>X3-W</v>
      </c>
      <c r="C189" s="11">
        <v>203697</v>
      </c>
      <c r="D189" s="11">
        <v>792</v>
      </c>
      <c r="E189" s="324">
        <v>24.5</v>
      </c>
      <c r="G189" s="322">
        <v>45803</v>
      </c>
      <c r="H189" s="11">
        <v>1</v>
      </c>
      <c r="I189" s="322">
        <v>45713</v>
      </c>
      <c r="J189" s="11">
        <v>97</v>
      </c>
      <c r="K189" s="11" t="s">
        <v>575</v>
      </c>
      <c r="L189" s="11" t="s">
        <v>2661</v>
      </c>
      <c r="M189" s="11">
        <v>4500009922</v>
      </c>
      <c r="N189" s="29">
        <v>19404</v>
      </c>
      <c r="P189" s="322">
        <v>45793</v>
      </c>
      <c r="Q189" s="323">
        <v>45800</v>
      </c>
      <c r="R189" s="11" t="s">
        <v>2727</v>
      </c>
      <c r="S189" s="11" t="s">
        <v>2729</v>
      </c>
    </row>
    <row r="190" spans="1:19">
      <c r="A190" s="184" t="str">
        <f>VLOOKUP(K190,名称読みかえ!D:E,2,0)</f>
        <v>X3-W</v>
      </c>
      <c r="C190" s="11">
        <v>203697</v>
      </c>
      <c r="D190" s="11">
        <v>792</v>
      </c>
      <c r="E190" s="324">
        <v>24.5</v>
      </c>
      <c r="G190" s="322">
        <v>45803</v>
      </c>
      <c r="H190" s="11">
        <v>1</v>
      </c>
      <c r="I190" s="322">
        <v>45713</v>
      </c>
      <c r="J190" s="11">
        <v>97</v>
      </c>
      <c r="K190" s="11" t="s">
        <v>575</v>
      </c>
      <c r="L190" s="11" t="s">
        <v>2661</v>
      </c>
      <c r="M190" s="11">
        <v>4500009923</v>
      </c>
      <c r="N190" s="29">
        <v>19404</v>
      </c>
      <c r="P190" s="322">
        <v>45793</v>
      </c>
      <c r="Q190" s="323">
        <v>45800</v>
      </c>
      <c r="R190" s="11" t="s">
        <v>2727</v>
      </c>
      <c r="S190" s="11" t="s">
        <v>2729</v>
      </c>
    </row>
    <row r="191" spans="1:19">
      <c r="A191" s="184" t="str">
        <f>VLOOKUP(K191,名称読みかえ!D:E,2,0)</f>
        <v>X3-W</v>
      </c>
      <c r="C191" s="11">
        <v>203697</v>
      </c>
      <c r="D191" s="11">
        <v>792</v>
      </c>
      <c r="E191" s="324">
        <v>24.5</v>
      </c>
      <c r="G191" s="322">
        <v>45803</v>
      </c>
      <c r="H191" s="11">
        <v>1</v>
      </c>
      <c r="I191" s="322">
        <v>45713</v>
      </c>
      <c r="J191" s="11">
        <v>97</v>
      </c>
      <c r="K191" s="11" t="s">
        <v>575</v>
      </c>
      <c r="L191" s="11" t="s">
        <v>2661</v>
      </c>
      <c r="M191" s="11">
        <v>4500009924</v>
      </c>
      <c r="N191" s="29">
        <v>19404</v>
      </c>
      <c r="P191" s="322">
        <v>45793</v>
      </c>
      <c r="Q191" s="323">
        <v>45800</v>
      </c>
      <c r="R191" s="11" t="s">
        <v>2727</v>
      </c>
      <c r="S191" s="11" t="s">
        <v>2729</v>
      </c>
    </row>
    <row r="192" spans="1:19">
      <c r="A192" s="184" t="e">
        <f>VLOOKUP(K192,名称読みかえ!D:E,2,0)</f>
        <v>#N/A</v>
      </c>
      <c r="C192" s="11">
        <v>175373</v>
      </c>
      <c r="D192" s="11">
        <v>8100</v>
      </c>
      <c r="E192" s="324">
        <v>6.9</v>
      </c>
      <c r="G192" s="322">
        <v>45803</v>
      </c>
      <c r="H192" s="11">
        <v>1</v>
      </c>
      <c r="I192" s="322">
        <v>45713</v>
      </c>
      <c r="J192" s="11">
        <v>83</v>
      </c>
      <c r="K192" s="11" t="s">
        <v>1081</v>
      </c>
      <c r="L192" s="11" t="s">
        <v>2661</v>
      </c>
      <c r="M192" s="11">
        <v>4500009925</v>
      </c>
      <c r="N192" s="29">
        <v>55890</v>
      </c>
      <c r="P192" s="322">
        <v>45793</v>
      </c>
      <c r="Q192" s="323">
        <v>45800</v>
      </c>
      <c r="R192" s="11" t="s">
        <v>2730</v>
      </c>
      <c r="S192" s="11" t="s">
        <v>2729</v>
      </c>
    </row>
    <row r="193" spans="1:18">
      <c r="A193" s="184" t="str">
        <f>VLOOKUP(K193,名称読みかえ!D:E,2,0)</f>
        <v>SK-S V2</v>
      </c>
      <c r="B193" s="11">
        <v>188966</v>
      </c>
      <c r="C193" s="11">
        <v>185112</v>
      </c>
      <c r="D193" s="11">
        <v>720</v>
      </c>
      <c r="E193" s="324">
        <v>95.5</v>
      </c>
      <c r="G193" s="322">
        <v>45810</v>
      </c>
      <c r="H193" s="11">
        <v>1</v>
      </c>
      <c r="I193" s="322">
        <v>45713</v>
      </c>
      <c r="J193" s="11">
        <v>97</v>
      </c>
      <c r="K193" s="11" t="s">
        <v>2675</v>
      </c>
      <c r="L193" s="11" t="s">
        <v>2661</v>
      </c>
      <c r="M193" s="11">
        <v>4500009937</v>
      </c>
      <c r="N193" s="29">
        <v>68760</v>
      </c>
      <c r="P193" s="322">
        <v>45800</v>
      </c>
      <c r="Q193" s="323">
        <v>45807</v>
      </c>
      <c r="R193" s="11" t="s">
        <v>2727</v>
      </c>
    </row>
    <row r="194" spans="1:18">
      <c r="A194" s="184" t="str">
        <f>VLOOKUP(K194,名称読みかえ!D:E,2,0)</f>
        <v>SK-S V2</v>
      </c>
      <c r="B194" s="11">
        <v>188966</v>
      </c>
      <c r="C194" s="11">
        <v>185112</v>
      </c>
      <c r="D194" s="11">
        <v>720</v>
      </c>
      <c r="E194" s="324">
        <v>95.5</v>
      </c>
      <c r="G194" s="322">
        <v>45810</v>
      </c>
      <c r="H194" s="11">
        <v>1</v>
      </c>
      <c r="I194" s="322">
        <v>45713</v>
      </c>
      <c r="J194" s="11">
        <v>97</v>
      </c>
      <c r="K194" s="11" t="s">
        <v>2675</v>
      </c>
      <c r="L194" s="11" t="s">
        <v>2661</v>
      </c>
      <c r="M194" s="11">
        <v>4500009938</v>
      </c>
      <c r="N194" s="29">
        <v>68760</v>
      </c>
      <c r="P194" s="322">
        <v>45800</v>
      </c>
      <c r="Q194" s="323">
        <v>45807</v>
      </c>
      <c r="R194" s="11" t="s">
        <v>2727</v>
      </c>
    </row>
    <row r="195" spans="1:18">
      <c r="A195" s="184" t="str">
        <f>VLOOKUP(K195,名称読みかえ!D:E,2,0)</f>
        <v>SKM-S V2</v>
      </c>
      <c r="B195" s="11">
        <v>188967</v>
      </c>
      <c r="C195" s="11">
        <v>185113</v>
      </c>
      <c r="D195" s="11">
        <v>900</v>
      </c>
      <c r="E195" s="324">
        <v>85.5</v>
      </c>
      <c r="G195" s="322">
        <v>45810</v>
      </c>
      <c r="H195" s="11">
        <v>1</v>
      </c>
      <c r="I195" s="322">
        <v>45713</v>
      </c>
      <c r="J195" s="11">
        <v>69</v>
      </c>
      <c r="K195" s="11" t="s">
        <v>2680</v>
      </c>
      <c r="L195" s="11" t="s">
        <v>2661</v>
      </c>
      <c r="M195" s="11">
        <v>4500009939</v>
      </c>
      <c r="N195" s="29">
        <v>76950</v>
      </c>
      <c r="P195" s="322">
        <v>45800</v>
      </c>
      <c r="Q195" s="323">
        <v>45807</v>
      </c>
      <c r="R195" s="11" t="s">
        <v>2727</v>
      </c>
    </row>
    <row r="196" spans="1:18">
      <c r="A196" s="184" t="str">
        <f>VLOOKUP(K196,名称読みかえ!D:E,2,0)</f>
        <v>SK-WH V2</v>
      </c>
      <c r="C196" s="11">
        <v>201646</v>
      </c>
      <c r="D196" s="11">
        <v>720</v>
      </c>
      <c r="E196" s="324">
        <v>99.59</v>
      </c>
      <c r="G196" s="322">
        <v>45810</v>
      </c>
      <c r="H196" s="11">
        <v>1</v>
      </c>
      <c r="I196" s="322">
        <v>45713</v>
      </c>
      <c r="J196" s="11">
        <v>97</v>
      </c>
      <c r="K196" s="11" t="s">
        <v>814</v>
      </c>
      <c r="L196" s="11" t="s">
        <v>2661</v>
      </c>
      <c r="M196" s="11">
        <v>4500009940</v>
      </c>
      <c r="N196" s="29">
        <v>71704.800000000003</v>
      </c>
      <c r="P196" s="322">
        <v>45800</v>
      </c>
      <c r="Q196" s="323">
        <v>45807</v>
      </c>
      <c r="R196" s="11" t="s">
        <v>2727</v>
      </c>
    </row>
    <row r="197" spans="1:18">
      <c r="A197" s="184" t="str">
        <f>VLOOKUP(K197,名称読みかえ!D:E,2,0)</f>
        <v>X3-B</v>
      </c>
      <c r="C197" s="11">
        <v>203696</v>
      </c>
      <c r="D197" s="11">
        <v>792</v>
      </c>
      <c r="E197" s="324">
        <v>24</v>
      </c>
      <c r="G197" s="322">
        <v>45810</v>
      </c>
      <c r="H197" s="11">
        <v>1</v>
      </c>
      <c r="I197" s="322">
        <v>45713</v>
      </c>
      <c r="J197" s="11">
        <v>97</v>
      </c>
      <c r="K197" s="11" t="s">
        <v>839</v>
      </c>
      <c r="L197" s="11" t="s">
        <v>2661</v>
      </c>
      <c r="M197" s="11">
        <v>4500009941</v>
      </c>
      <c r="N197" s="29">
        <v>19008</v>
      </c>
      <c r="P197" s="322">
        <v>45800</v>
      </c>
      <c r="Q197" s="323">
        <v>45807</v>
      </c>
      <c r="R197" s="11" t="s">
        <v>2727</v>
      </c>
    </row>
    <row r="198" spans="1:18">
      <c r="A198" s="184" t="str">
        <f>VLOOKUP(K198,名称読みかえ!D:E,2,0)</f>
        <v>X3-W</v>
      </c>
      <c r="C198" s="11">
        <v>203697</v>
      </c>
      <c r="D198" s="11">
        <v>792</v>
      </c>
      <c r="E198" s="324">
        <v>24.5</v>
      </c>
      <c r="G198" s="322">
        <v>45810</v>
      </c>
      <c r="H198" s="11">
        <v>1</v>
      </c>
      <c r="I198" s="322">
        <v>45713</v>
      </c>
      <c r="J198" s="11">
        <v>97</v>
      </c>
      <c r="K198" s="11" t="s">
        <v>575</v>
      </c>
      <c r="L198" s="11" t="s">
        <v>2661</v>
      </c>
      <c r="M198" s="11">
        <v>4500009942</v>
      </c>
      <c r="N198" s="29">
        <v>19404</v>
      </c>
      <c r="P198" s="322">
        <v>45800</v>
      </c>
      <c r="Q198" s="323">
        <v>45807</v>
      </c>
      <c r="R198" s="11" t="s">
        <v>2727</v>
      </c>
    </row>
    <row r="199" spans="1:18">
      <c r="A199" s="184" t="str">
        <f>VLOOKUP(K199,名称読みかえ!D:E,2,0)</f>
        <v>EA</v>
      </c>
      <c r="B199" s="11">
        <v>171268</v>
      </c>
      <c r="C199" s="11">
        <v>164012</v>
      </c>
      <c r="D199" s="11">
        <v>480</v>
      </c>
      <c r="E199" s="324">
        <v>35</v>
      </c>
      <c r="G199" s="322">
        <v>45810</v>
      </c>
      <c r="H199" s="11">
        <v>1</v>
      </c>
      <c r="I199" s="322">
        <v>45713</v>
      </c>
      <c r="J199" s="11">
        <v>97</v>
      </c>
      <c r="K199" s="11" t="s">
        <v>2685</v>
      </c>
      <c r="L199" s="11" t="s">
        <v>2670</v>
      </c>
      <c r="M199" s="11">
        <v>4500009943</v>
      </c>
      <c r="N199" s="29">
        <v>16800</v>
      </c>
      <c r="P199" s="322">
        <v>45800</v>
      </c>
      <c r="Q199" s="323">
        <v>45807</v>
      </c>
      <c r="R199" s="11" t="s">
        <v>2727</v>
      </c>
    </row>
    <row r="200" spans="1:18">
      <c r="A200" s="184" t="e">
        <f>VLOOKUP(K200,名称読みかえ!D:E,2,0)</f>
        <v>#N/A</v>
      </c>
      <c r="C200" s="11">
        <v>206095</v>
      </c>
      <c r="D200" s="11">
        <v>8000</v>
      </c>
      <c r="F200" s="11">
        <v>330</v>
      </c>
      <c r="G200" s="322">
        <v>45723</v>
      </c>
      <c r="H200" s="11">
        <v>1</v>
      </c>
      <c r="I200" s="322">
        <v>45714</v>
      </c>
      <c r="J200" s="11">
        <v>21</v>
      </c>
      <c r="K200" s="11" t="s">
        <v>2719</v>
      </c>
      <c r="L200" s="11" t="s">
        <v>2720</v>
      </c>
      <c r="M200" s="11">
        <v>4500009962</v>
      </c>
      <c r="N200" s="29">
        <v>2640000</v>
      </c>
      <c r="R200" s="11" t="s">
        <v>2667</v>
      </c>
    </row>
    <row r="201" spans="1:18">
      <c r="A201" s="184" t="e">
        <f>VLOOKUP(K201,名称読みかえ!D:E,2,0)</f>
        <v>#N/A</v>
      </c>
      <c r="C201" s="11">
        <v>191680</v>
      </c>
      <c r="D201" s="11">
        <v>7680</v>
      </c>
      <c r="F201" s="11">
        <v>227</v>
      </c>
      <c r="G201" s="322">
        <v>45726</v>
      </c>
      <c r="H201" s="11">
        <v>1</v>
      </c>
      <c r="I201" s="322">
        <v>45714</v>
      </c>
      <c r="J201" s="11">
        <v>21</v>
      </c>
      <c r="K201" s="11" t="s">
        <v>2709</v>
      </c>
      <c r="L201" s="11" t="s">
        <v>2710</v>
      </c>
      <c r="M201" s="11">
        <v>4500009964</v>
      </c>
      <c r="N201" s="29">
        <v>1743360</v>
      </c>
      <c r="R201" s="11" t="s">
        <v>2727</v>
      </c>
    </row>
    <row r="202" spans="1:18">
      <c r="A202" s="184" t="e">
        <f>VLOOKUP(K202,名称読みかえ!D:E,2,0)</f>
        <v>#N/A</v>
      </c>
      <c r="C202" s="11">
        <v>191681</v>
      </c>
      <c r="D202" s="11">
        <v>7680</v>
      </c>
      <c r="F202" s="11">
        <v>217</v>
      </c>
      <c r="G202" s="322">
        <v>45726</v>
      </c>
      <c r="H202" s="11">
        <v>1</v>
      </c>
      <c r="I202" s="322">
        <v>45714</v>
      </c>
      <c r="J202" s="11">
        <v>21</v>
      </c>
      <c r="K202" s="11" t="s">
        <v>2724</v>
      </c>
      <c r="L202" s="11" t="s">
        <v>2710</v>
      </c>
      <c r="M202" s="11">
        <v>4500009964</v>
      </c>
      <c r="N202" s="29">
        <v>1666560</v>
      </c>
      <c r="R202" s="11" t="s">
        <v>2727</v>
      </c>
    </row>
    <row r="203" spans="1:18">
      <c r="A203" s="184" t="e">
        <f>VLOOKUP(K203,名称読みかえ!D:E,2,0)</f>
        <v>#N/A</v>
      </c>
      <c r="C203" s="11">
        <v>190948</v>
      </c>
      <c r="D203" s="11">
        <v>2000</v>
      </c>
      <c r="E203" s="11">
        <v>0.35</v>
      </c>
      <c r="G203" s="322">
        <v>45803</v>
      </c>
      <c r="H203" s="11">
        <v>1</v>
      </c>
      <c r="I203" s="322">
        <v>45715</v>
      </c>
      <c r="J203" s="11">
        <v>90</v>
      </c>
      <c r="K203" s="11" t="s">
        <v>2673</v>
      </c>
      <c r="L203" s="11" t="s">
        <v>2670</v>
      </c>
      <c r="M203" s="11">
        <v>4500010036</v>
      </c>
      <c r="N203" s="29">
        <v>700</v>
      </c>
      <c r="P203" s="11">
        <v>45793</v>
      </c>
      <c r="Q203" s="11">
        <v>45800</v>
      </c>
      <c r="R203" s="11" t="s">
        <v>2727</v>
      </c>
    </row>
    <row r="204" spans="1:18">
      <c r="A204" s="184" t="e">
        <f>VLOOKUP(K204,名称読みかえ!D:E,2,0)</f>
        <v>#N/A</v>
      </c>
      <c r="C204" s="11">
        <v>192165</v>
      </c>
      <c r="D204" s="11">
        <v>3000</v>
      </c>
      <c r="E204" s="11">
        <v>0.35</v>
      </c>
      <c r="G204" s="322">
        <v>45754</v>
      </c>
      <c r="H204" s="11">
        <v>1</v>
      </c>
      <c r="I204" s="322">
        <v>45715</v>
      </c>
      <c r="J204" s="11">
        <v>41</v>
      </c>
      <c r="K204" s="11" t="s">
        <v>2706</v>
      </c>
      <c r="L204" s="11" t="s">
        <v>2670</v>
      </c>
      <c r="M204" s="11">
        <v>4500010036</v>
      </c>
      <c r="N204" s="29">
        <v>1050</v>
      </c>
      <c r="P204" s="11">
        <v>45744</v>
      </c>
      <c r="Q204" s="11">
        <v>45751</v>
      </c>
      <c r="R204" s="11" t="s">
        <v>2727</v>
      </c>
    </row>
    <row r="205" spans="1:18">
      <c r="A205" s="184" t="str">
        <f>VLOOKUP(K205,名称読みかえ!D:E,2,0)</f>
        <v>ぶいすぽ</v>
      </c>
      <c r="C205" s="11">
        <v>206754</v>
      </c>
      <c r="D205" s="11">
        <v>720</v>
      </c>
      <c r="E205" s="11">
        <v>129</v>
      </c>
      <c r="G205" s="322">
        <v>45817</v>
      </c>
      <c r="H205" s="11">
        <v>1</v>
      </c>
      <c r="I205" s="322">
        <v>45715</v>
      </c>
      <c r="J205" s="11">
        <v>104</v>
      </c>
      <c r="K205" s="11" t="s">
        <v>981</v>
      </c>
      <c r="L205" s="11" t="s">
        <v>2661</v>
      </c>
      <c r="M205" s="11">
        <v>4500010037</v>
      </c>
      <c r="N205" s="29">
        <v>92880</v>
      </c>
      <c r="P205" s="11">
        <v>45807</v>
      </c>
      <c r="Q205" s="11">
        <v>45814</v>
      </c>
      <c r="R205" s="11" t="s">
        <v>2727</v>
      </c>
    </row>
    <row r="206" spans="1:18">
      <c r="A206" s="184" t="str">
        <f>VLOOKUP(K206,名称読みかえ!D:E,2,0)</f>
        <v>SK-S V2</v>
      </c>
      <c r="B206" s="11">
        <v>188966</v>
      </c>
      <c r="C206" s="11">
        <v>185112</v>
      </c>
      <c r="D206" s="11">
        <v>720</v>
      </c>
      <c r="E206" s="11">
        <v>95.5</v>
      </c>
      <c r="G206" s="322">
        <v>45817</v>
      </c>
      <c r="H206" s="11">
        <v>1</v>
      </c>
      <c r="I206" s="322">
        <v>45720</v>
      </c>
      <c r="J206" s="11">
        <v>97</v>
      </c>
      <c r="K206" s="11" t="s">
        <v>2675</v>
      </c>
      <c r="L206" s="11" t="s">
        <v>2661</v>
      </c>
      <c r="N206" s="29">
        <v>68760</v>
      </c>
      <c r="P206" s="11">
        <v>45807</v>
      </c>
      <c r="Q206" s="11">
        <v>45814</v>
      </c>
    </row>
    <row r="207" spans="1:18">
      <c r="A207" s="184" t="str">
        <f>VLOOKUP(K207,名称読みかえ!D:E,2,0)</f>
        <v>SK-S V2</v>
      </c>
      <c r="B207" s="11">
        <v>188966</v>
      </c>
      <c r="C207" s="11">
        <v>185112</v>
      </c>
      <c r="D207" s="11">
        <v>720</v>
      </c>
      <c r="E207" s="11">
        <v>95.5</v>
      </c>
      <c r="G207" s="322">
        <v>45817</v>
      </c>
      <c r="H207" s="11">
        <v>1</v>
      </c>
      <c r="I207" s="322">
        <v>45720</v>
      </c>
      <c r="J207" s="11">
        <v>97</v>
      </c>
      <c r="K207" s="11" t="s">
        <v>2675</v>
      </c>
      <c r="L207" s="11" t="s">
        <v>2661</v>
      </c>
      <c r="N207" s="29">
        <v>68760</v>
      </c>
      <c r="P207" s="11">
        <v>45807</v>
      </c>
      <c r="Q207" s="11">
        <v>45814</v>
      </c>
    </row>
    <row r="208" spans="1:18">
      <c r="A208" s="184" t="str">
        <f>VLOOKUP(K208,名称読みかえ!D:E,2,0)</f>
        <v>SK-S V2</v>
      </c>
      <c r="B208" s="11">
        <v>188966</v>
      </c>
      <c r="C208" s="11">
        <v>185112</v>
      </c>
      <c r="D208" s="11">
        <v>720</v>
      </c>
      <c r="E208" s="11">
        <v>95.5</v>
      </c>
      <c r="G208" s="322">
        <v>45817</v>
      </c>
      <c r="H208" s="11">
        <v>1</v>
      </c>
      <c r="I208" s="322">
        <v>45720</v>
      </c>
      <c r="J208" s="11">
        <v>97</v>
      </c>
      <c r="K208" s="11" t="s">
        <v>2675</v>
      </c>
      <c r="L208" s="11" t="s">
        <v>2661</v>
      </c>
      <c r="N208" s="29">
        <v>68760</v>
      </c>
      <c r="P208" s="11">
        <v>45807</v>
      </c>
      <c r="Q208" s="11">
        <v>45814</v>
      </c>
    </row>
    <row r="209" spans="1:17">
      <c r="A209" s="184" t="str">
        <f>VLOOKUP(K209,名称読みかえ!D:E,2,0)</f>
        <v>SKM-S V2</v>
      </c>
      <c r="B209" s="11">
        <v>188967</v>
      </c>
      <c r="C209" s="11">
        <v>185113</v>
      </c>
      <c r="D209" s="11">
        <v>900</v>
      </c>
      <c r="E209" s="11">
        <v>85.5</v>
      </c>
      <c r="G209" s="322">
        <v>45817</v>
      </c>
      <c r="H209" s="11">
        <v>1</v>
      </c>
      <c r="I209" s="322">
        <v>45720</v>
      </c>
      <c r="J209" s="11">
        <v>97</v>
      </c>
      <c r="K209" s="11" t="s">
        <v>2680</v>
      </c>
      <c r="L209" s="11" t="s">
        <v>2661</v>
      </c>
      <c r="N209" s="29">
        <v>76950</v>
      </c>
      <c r="P209" s="11">
        <v>45807</v>
      </c>
      <c r="Q209" s="11">
        <v>45814</v>
      </c>
    </row>
    <row r="210" spans="1:17">
      <c r="A210" s="184" t="e">
        <f>VLOOKUP(K210,名称読みかえ!D:E,2,0)</f>
        <v>#N/A</v>
      </c>
      <c r="C210" s="11">
        <v>180863</v>
      </c>
      <c r="D210" s="11">
        <v>2000</v>
      </c>
      <c r="E210" s="11">
        <v>2.5</v>
      </c>
      <c r="G210" s="322">
        <v>45817</v>
      </c>
      <c r="H210" s="11">
        <v>1</v>
      </c>
      <c r="I210" s="322">
        <v>45720</v>
      </c>
      <c r="J210" s="11">
        <v>97</v>
      </c>
      <c r="K210" s="11" t="s">
        <v>2669</v>
      </c>
      <c r="L210" s="11" t="s">
        <v>2670</v>
      </c>
      <c r="N210" s="29">
        <v>5000</v>
      </c>
      <c r="P210" s="11">
        <v>45807</v>
      </c>
      <c r="Q210" s="11">
        <v>45814</v>
      </c>
    </row>
    <row r="211" spans="1:17">
      <c r="A211" s="184" t="e">
        <f>VLOOKUP(K211,名称読みかえ!D:E,2,0)</f>
        <v>#N/A</v>
      </c>
      <c r="C211" s="11">
        <v>195854</v>
      </c>
      <c r="D211" s="11">
        <v>200</v>
      </c>
      <c r="F211" s="11">
        <v>558</v>
      </c>
      <c r="G211" s="322">
        <v>45730</v>
      </c>
      <c r="H211" s="11">
        <v>1</v>
      </c>
      <c r="I211" s="322">
        <v>45720</v>
      </c>
      <c r="J211" s="11">
        <v>10</v>
      </c>
      <c r="K211" s="11" t="s">
        <v>2731</v>
      </c>
      <c r="L211" s="11" t="s">
        <v>2720</v>
      </c>
      <c r="N211" s="29">
        <v>111600</v>
      </c>
    </row>
  </sheetData>
  <phoneticPr fontId="3"/>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72E8-B446-4F02-BDDF-CAA325D8D509}">
  <sheetPr codeName="Sheet11"/>
  <dimension ref="A1:N53"/>
  <sheetViews>
    <sheetView topLeftCell="A22" zoomScale="85" zoomScaleNormal="85" workbookViewId="0">
      <selection activeCell="B3" sqref="B3:M11"/>
    </sheetView>
  </sheetViews>
  <sheetFormatPr defaultRowHeight="18.75"/>
  <cols>
    <col min="1" max="1" width="35" customWidth="1"/>
    <col min="2" max="2" width="12.75" bestFit="1" customWidth="1"/>
    <col min="3" max="13" width="11.625" bestFit="1" customWidth="1"/>
  </cols>
  <sheetData>
    <row r="1" spans="1:14">
      <c r="B1" s="91"/>
      <c r="C1" s="91"/>
      <c r="D1" s="91"/>
      <c r="E1" s="91"/>
      <c r="F1" s="91"/>
      <c r="G1" s="91"/>
      <c r="H1" s="91"/>
      <c r="I1" s="91"/>
      <c r="J1" s="91"/>
      <c r="K1" s="91"/>
      <c r="L1" s="91"/>
      <c r="M1" s="91"/>
    </row>
    <row r="2" spans="1:14">
      <c r="A2" t="s">
        <v>2732</v>
      </c>
      <c r="B2" s="112" t="s">
        <v>55</v>
      </c>
      <c r="C2" s="112" t="s">
        <v>440</v>
      </c>
      <c r="D2" s="112" t="s">
        <v>39</v>
      </c>
      <c r="E2" s="112" t="s">
        <v>40</v>
      </c>
      <c r="F2" s="112" t="s">
        <v>41</v>
      </c>
      <c r="G2" s="112" t="s">
        <v>49</v>
      </c>
      <c r="H2" s="112" t="s">
        <v>43</v>
      </c>
      <c r="I2" s="112" t="s">
        <v>51</v>
      </c>
      <c r="J2" s="112" t="s">
        <v>52</v>
      </c>
      <c r="K2" s="112" t="s">
        <v>53</v>
      </c>
      <c r="L2" s="112" t="s">
        <v>54</v>
      </c>
      <c r="M2" s="112" t="s">
        <v>48</v>
      </c>
      <c r="N2" s="92" t="s">
        <v>32</v>
      </c>
    </row>
    <row r="3" spans="1:14">
      <c r="A3" s="93" t="s">
        <v>2733</v>
      </c>
      <c r="B3" s="7">
        <v>15271</v>
      </c>
      <c r="C3" s="7">
        <v>13372</v>
      </c>
      <c r="D3" s="7">
        <v>13312</v>
      </c>
      <c r="E3" s="7">
        <v>14177</v>
      </c>
      <c r="F3" s="7">
        <v>17305</v>
      </c>
      <c r="G3" s="7">
        <v>18969</v>
      </c>
      <c r="H3" s="7">
        <v>14505</v>
      </c>
      <c r="I3" s="7">
        <v>21435</v>
      </c>
      <c r="J3" s="7">
        <v>17014</v>
      </c>
      <c r="K3" s="7">
        <v>16258</v>
      </c>
      <c r="L3" s="7">
        <v>16993</v>
      </c>
      <c r="M3" s="7">
        <v>19407</v>
      </c>
      <c r="N3" s="94">
        <f t="shared" ref="N3:N15" si="0">SUM(B3:M3)</f>
        <v>198018</v>
      </c>
    </row>
    <row r="4" spans="1:14">
      <c r="A4" s="93" t="s">
        <v>2734</v>
      </c>
      <c r="B4" s="85">
        <v>17070</v>
      </c>
      <c r="C4" s="85">
        <v>15948</v>
      </c>
      <c r="D4" s="85">
        <v>16214</v>
      </c>
      <c r="E4" s="85">
        <v>14573</v>
      </c>
      <c r="F4" s="85">
        <v>18814</v>
      </c>
      <c r="G4" s="85">
        <v>15279</v>
      </c>
      <c r="H4" s="85">
        <v>13370</v>
      </c>
      <c r="I4" s="85">
        <v>18329</v>
      </c>
      <c r="J4" s="85">
        <v>17077</v>
      </c>
      <c r="K4" s="85">
        <v>17522</v>
      </c>
      <c r="L4" s="85">
        <v>16036</v>
      </c>
      <c r="M4" s="85">
        <v>17836</v>
      </c>
      <c r="N4" s="94">
        <f t="shared" si="0"/>
        <v>198068</v>
      </c>
    </row>
    <row r="5" spans="1:14">
      <c r="A5" s="93" t="s">
        <v>2735</v>
      </c>
      <c r="B5" s="85">
        <v>15977</v>
      </c>
      <c r="C5" s="85">
        <v>16915</v>
      </c>
      <c r="D5" s="85">
        <v>16520</v>
      </c>
      <c r="E5" s="85">
        <v>19118</v>
      </c>
      <c r="F5" s="85">
        <v>19596</v>
      </c>
      <c r="G5" s="85">
        <v>17050</v>
      </c>
      <c r="H5" s="85">
        <v>12924</v>
      </c>
      <c r="I5" s="85">
        <v>20173</v>
      </c>
      <c r="J5" s="85">
        <v>16606</v>
      </c>
      <c r="K5" s="85">
        <v>17336</v>
      </c>
      <c r="L5" s="85">
        <v>17604</v>
      </c>
      <c r="M5" s="85">
        <v>17658</v>
      </c>
      <c r="N5" s="94">
        <f t="shared" si="0"/>
        <v>207477</v>
      </c>
    </row>
    <row r="6" spans="1:14">
      <c r="A6" s="93" t="s">
        <v>2736</v>
      </c>
      <c r="B6" s="85">
        <v>13445</v>
      </c>
      <c r="C6" s="85">
        <v>14347</v>
      </c>
      <c r="D6" s="85">
        <v>13976</v>
      </c>
      <c r="E6" s="85">
        <v>13242</v>
      </c>
      <c r="F6" s="85">
        <v>17540</v>
      </c>
      <c r="G6" s="85">
        <v>16421</v>
      </c>
      <c r="H6" s="85">
        <v>15967</v>
      </c>
      <c r="I6" s="85">
        <v>21864</v>
      </c>
      <c r="J6" s="85">
        <v>20437</v>
      </c>
      <c r="K6" s="85">
        <v>17003</v>
      </c>
      <c r="L6" s="85">
        <v>18377</v>
      </c>
      <c r="M6" s="85">
        <v>20182</v>
      </c>
      <c r="N6" s="94">
        <f t="shared" si="0"/>
        <v>202801</v>
      </c>
    </row>
    <row r="7" spans="1:14">
      <c r="A7" s="93" t="s">
        <v>2737</v>
      </c>
      <c r="B7" s="85">
        <v>18799</v>
      </c>
      <c r="C7" s="85">
        <v>23818</v>
      </c>
      <c r="D7" s="85">
        <v>18489</v>
      </c>
      <c r="E7" s="85">
        <v>18014</v>
      </c>
      <c r="F7" s="85">
        <v>27360</v>
      </c>
      <c r="G7" s="85">
        <v>27229</v>
      </c>
      <c r="H7" s="85">
        <v>19078</v>
      </c>
      <c r="I7" s="85">
        <v>21395</v>
      </c>
      <c r="J7" s="85">
        <v>24489</v>
      </c>
      <c r="K7" s="85">
        <v>24047</v>
      </c>
      <c r="L7" s="85">
        <v>28119</v>
      </c>
      <c r="M7" s="85">
        <v>24193</v>
      </c>
      <c r="N7" s="94">
        <f t="shared" si="0"/>
        <v>275030</v>
      </c>
    </row>
    <row r="8" spans="1:14">
      <c r="A8" s="93" t="s">
        <v>2738</v>
      </c>
      <c r="B8" s="85">
        <v>24931</v>
      </c>
      <c r="C8" s="85">
        <v>21422</v>
      </c>
      <c r="D8" s="85">
        <v>19986</v>
      </c>
      <c r="E8" s="85">
        <v>19396</v>
      </c>
      <c r="F8" s="85">
        <v>33657</v>
      </c>
      <c r="G8" s="85">
        <v>35993</v>
      </c>
      <c r="H8" s="85">
        <v>29043</v>
      </c>
      <c r="I8" s="85">
        <v>35154</v>
      </c>
      <c r="J8" s="85">
        <v>22988</v>
      </c>
      <c r="K8" s="85">
        <v>21778</v>
      </c>
      <c r="L8" s="85">
        <v>25449</v>
      </c>
      <c r="M8" s="85">
        <v>30458</v>
      </c>
      <c r="N8" s="94">
        <f t="shared" si="0"/>
        <v>320255</v>
      </c>
    </row>
    <row r="9" spans="1:14">
      <c r="A9" s="93" t="s">
        <v>2739</v>
      </c>
      <c r="B9" s="85">
        <v>24110</v>
      </c>
      <c r="C9" s="85">
        <v>25658</v>
      </c>
      <c r="D9" s="85">
        <v>23884</v>
      </c>
      <c r="E9" s="85">
        <v>22468</v>
      </c>
      <c r="F9" s="85">
        <v>33815</v>
      </c>
      <c r="G9" s="85">
        <v>32325</v>
      </c>
      <c r="H9" s="85">
        <v>27193</v>
      </c>
      <c r="I9" s="85">
        <v>38172</v>
      </c>
      <c r="J9" s="85">
        <v>27112</v>
      </c>
      <c r="K9" s="85">
        <v>21580</v>
      </c>
      <c r="L9" s="85">
        <v>22517</v>
      </c>
      <c r="M9" s="85">
        <v>25705</v>
      </c>
      <c r="N9" s="94">
        <f t="shared" si="0"/>
        <v>324539</v>
      </c>
    </row>
    <row r="10" spans="1:14">
      <c r="A10" s="93" t="s">
        <v>2740</v>
      </c>
      <c r="B10" s="85">
        <v>22604</v>
      </c>
      <c r="C10" s="85">
        <v>19636</v>
      </c>
      <c r="D10" s="85">
        <v>15667</v>
      </c>
      <c r="E10" s="85">
        <v>15315</v>
      </c>
      <c r="F10" s="85">
        <v>24932</v>
      </c>
      <c r="G10" s="85">
        <v>30301</v>
      </c>
      <c r="H10" s="85">
        <v>23399</v>
      </c>
      <c r="I10" s="85">
        <v>30672</v>
      </c>
      <c r="J10" s="85">
        <v>24767</v>
      </c>
      <c r="K10" s="85">
        <v>21343</v>
      </c>
      <c r="L10" s="85">
        <v>23865</v>
      </c>
      <c r="M10" s="85">
        <v>29125</v>
      </c>
      <c r="N10" s="94">
        <f t="shared" si="0"/>
        <v>281626</v>
      </c>
    </row>
    <row r="11" spans="1:14">
      <c r="A11" s="93" t="s">
        <v>2741</v>
      </c>
      <c r="B11" s="85">
        <v>23170</v>
      </c>
      <c r="C11" s="85">
        <v>20835</v>
      </c>
      <c r="D11" s="85">
        <v>18452</v>
      </c>
      <c r="E11" s="85">
        <v>20416</v>
      </c>
      <c r="F11" s="85">
        <v>26110</v>
      </c>
      <c r="G11" s="85">
        <v>28962</v>
      </c>
      <c r="H11" s="85">
        <v>22483</v>
      </c>
      <c r="I11" s="85">
        <v>27907</v>
      </c>
      <c r="J11" s="85">
        <v>21635</v>
      </c>
      <c r="K11" s="85">
        <v>14613</v>
      </c>
      <c r="L11" s="85">
        <v>16842</v>
      </c>
      <c r="M11" s="7">
        <v>24584</v>
      </c>
      <c r="N11" s="228">
        <f t="shared" si="0"/>
        <v>266009</v>
      </c>
    </row>
    <row r="12" spans="1:14">
      <c r="A12" s="93" t="s">
        <v>2742</v>
      </c>
      <c r="B12" s="86">
        <v>17797</v>
      </c>
      <c r="C12" s="86">
        <v>18834</v>
      </c>
      <c r="D12" s="86">
        <v>20777</v>
      </c>
      <c r="E12" s="86"/>
      <c r="F12" s="86"/>
      <c r="G12" s="86"/>
      <c r="H12" s="86"/>
      <c r="I12" s="86"/>
      <c r="J12" s="86"/>
      <c r="K12" s="86"/>
      <c r="L12" s="86"/>
      <c r="M12" s="86"/>
      <c r="N12" s="228">
        <f t="shared" si="0"/>
        <v>57408</v>
      </c>
    </row>
    <row r="13" spans="1:14">
      <c r="A13" s="93" t="s">
        <v>2743</v>
      </c>
      <c r="B13" s="172">
        <f>B12</f>
        <v>17797</v>
      </c>
      <c r="C13" s="172">
        <f>C12</f>
        <v>18834</v>
      </c>
      <c r="D13" s="172">
        <f>D12</f>
        <v>20777</v>
      </c>
      <c r="E13" s="85">
        <f>SUM($B$11:$D$11)/SUM($B$14:$D$14)*E23</f>
        <v>18575.97441991408</v>
      </c>
      <c r="F13" s="85">
        <f>SUM($B$11:$E$11)/SUM($B$14:$E$14)*F23</f>
        <v>28985.580363008605</v>
      </c>
      <c r="G13" s="85">
        <f>SUM($B$11:$F$11)/SUM($B$14:$F$14)*G23</f>
        <v>29970.402437897912</v>
      </c>
      <c r="H13" s="85">
        <f t="shared" ref="H13:M13" si="1">SUM($B$11:$G$11)/SUM($B$14:$G$14)*H23</f>
        <v>23292.635387611914</v>
      </c>
      <c r="I13" s="85">
        <f>SUM($B$11:$H$11)/SUM($B$14:$H$14)*I23</f>
        <v>29314.753441802259</v>
      </c>
      <c r="J13" s="85">
        <f>SUM($B$11:$I$11)/SUM($B$14:$I$14)*J23</f>
        <v>22964.817319223992</v>
      </c>
      <c r="K13" s="85">
        <f t="shared" si="1"/>
        <v>19864.930247689321</v>
      </c>
      <c r="L13" s="85">
        <f t="shared" si="1"/>
        <v>22446.231494356005</v>
      </c>
      <c r="M13" s="85">
        <f t="shared" si="1"/>
        <v>25765.925964884907</v>
      </c>
      <c r="N13" s="228">
        <f>SUM(B13:M13)</f>
        <v>278589.25107638899</v>
      </c>
    </row>
    <row r="14" spans="1:14">
      <c r="A14" s="93" t="s">
        <v>2744</v>
      </c>
      <c r="B14" s="173">
        <f t="shared" ref="B14:M14" si="2">IF(B11&gt;1,B23,"")</f>
        <v>7.7422265289864983E-2</v>
      </c>
      <c r="C14" s="173">
        <f t="shared" si="2"/>
        <v>7.5892409941265809E-2</v>
      </c>
      <c r="D14" s="173">
        <f t="shared" si="2"/>
        <v>6.5744937337261194E-2</v>
      </c>
      <c r="E14" s="173">
        <f t="shared" si="2"/>
        <v>6.5152757249095195E-2</v>
      </c>
      <c r="F14" s="173">
        <f t="shared" si="2"/>
        <v>9.9405843706706604E-2</v>
      </c>
      <c r="G14" s="173">
        <f t="shared" si="2"/>
        <v>0.10549528129917086</v>
      </c>
      <c r="H14" s="173">
        <f t="shared" si="2"/>
        <v>8.2589019522862295E-2</v>
      </c>
      <c r="I14" s="173">
        <f t="shared" si="2"/>
        <v>0.10446629173285249</v>
      </c>
      <c r="J14" s="173">
        <f t="shared" si="2"/>
        <v>8.2449322263858815E-2</v>
      </c>
      <c r="K14" s="173">
        <f t="shared" si="2"/>
        <v>7.0435357989558814E-2</v>
      </c>
      <c r="L14" s="173">
        <f t="shared" si="2"/>
        <v>7.9587913529441015E-2</v>
      </c>
      <c r="M14" s="173">
        <f t="shared" si="2"/>
        <v>9.1358600138061768E-2</v>
      </c>
      <c r="N14" s="121">
        <f>SUM(B14:M14)</f>
        <v>0.99999999999999978</v>
      </c>
    </row>
    <row r="15" spans="1:14">
      <c r="A15" s="93" t="s">
        <v>2745</v>
      </c>
      <c r="B15" s="85">
        <f>予算!H2</f>
        <v>24464.539225249191</v>
      </c>
      <c r="C15" s="85">
        <f>予算!I2</f>
        <v>24545.412555674156</v>
      </c>
      <c r="D15" s="85">
        <f>予算!J2</f>
        <v>25192.635100795935</v>
      </c>
      <c r="E15" s="85">
        <f>予算!K2</f>
        <v>25719.041986727199</v>
      </c>
      <c r="F15" s="85">
        <f>予算!L2</f>
        <v>34432.311180790959</v>
      </c>
      <c r="G15" s="85">
        <f>予算!M2</f>
        <v>35828.176104102378</v>
      </c>
      <c r="H15" s="85">
        <f>予算!N2</f>
        <v>29022.618775809391</v>
      </c>
      <c r="I15" s="85">
        <f>予算!O2</f>
        <v>38186.640063888452</v>
      </c>
      <c r="J15" s="85">
        <f>予算!P2</f>
        <v>29337.190624659495</v>
      </c>
      <c r="K15" s="85">
        <f>予算!Q2</f>
        <v>26585.462907637371</v>
      </c>
      <c r="L15" s="85">
        <f>予算!R2</f>
        <v>28003.868595508346</v>
      </c>
      <c r="M15" s="85">
        <f>予算!S2</f>
        <v>31675.440894489911</v>
      </c>
      <c r="N15" s="94">
        <f t="shared" si="0"/>
        <v>352993.33801533276</v>
      </c>
    </row>
    <row r="16" spans="1:14">
      <c r="A16" s="93" t="s">
        <v>2746</v>
      </c>
      <c r="B16" s="85">
        <f>B13-B15</f>
        <v>-6667.5392252491911</v>
      </c>
      <c r="C16" s="85">
        <f t="shared" ref="C16:M16" si="3">C13-C15</f>
        <v>-5711.4125556741565</v>
      </c>
      <c r="D16" s="85">
        <f t="shared" si="3"/>
        <v>-4415.6351007959347</v>
      </c>
      <c r="E16" s="85">
        <f t="shared" si="3"/>
        <v>-7143.0675668131189</v>
      </c>
      <c r="F16" s="85">
        <f t="shared" si="3"/>
        <v>-5446.7308177823543</v>
      </c>
      <c r="G16" s="85">
        <f t="shared" si="3"/>
        <v>-5857.7736662044663</v>
      </c>
      <c r="H16" s="85">
        <f t="shared" si="3"/>
        <v>-5729.9833881974773</v>
      </c>
      <c r="I16" s="85">
        <f t="shared" si="3"/>
        <v>-8871.8866220861928</v>
      </c>
      <c r="J16" s="85">
        <f t="shared" si="3"/>
        <v>-6372.3733054355034</v>
      </c>
      <c r="K16" s="85">
        <f t="shared" si="3"/>
        <v>-6720.5326599480504</v>
      </c>
      <c r="L16" s="85">
        <f t="shared" si="3"/>
        <v>-5557.6371011523406</v>
      </c>
      <c r="M16" s="85">
        <f t="shared" si="3"/>
        <v>-5909.514929605004</v>
      </c>
      <c r="N16" s="94">
        <f>SUM(B16:M16)</f>
        <v>-74404.086938943801</v>
      </c>
    </row>
    <row r="17" spans="1:14">
      <c r="A17" s="93" t="s">
        <v>2747</v>
      </c>
      <c r="B17" s="85">
        <f>IF(B12&gt;0,B12-B15,"")</f>
        <v>-6667.5392252491911</v>
      </c>
      <c r="C17" s="85">
        <f t="shared" ref="C17:M17" si="4">IF(C12&gt;0,C12-C15,"")</f>
        <v>-5711.4125556741565</v>
      </c>
      <c r="D17" s="85">
        <f t="shared" si="4"/>
        <v>-4415.6351007959347</v>
      </c>
      <c r="E17" s="85" t="str">
        <f t="shared" si="4"/>
        <v/>
      </c>
      <c r="F17" s="85" t="str">
        <f t="shared" si="4"/>
        <v/>
      </c>
      <c r="G17" s="85" t="str">
        <f t="shared" si="4"/>
        <v/>
      </c>
      <c r="H17" s="85" t="str">
        <f t="shared" si="4"/>
        <v/>
      </c>
      <c r="I17" s="85" t="str">
        <f t="shared" si="4"/>
        <v/>
      </c>
      <c r="J17" s="85" t="str">
        <f t="shared" si="4"/>
        <v/>
      </c>
      <c r="K17" s="85" t="str">
        <f t="shared" si="4"/>
        <v/>
      </c>
      <c r="L17" s="85" t="str">
        <f t="shared" si="4"/>
        <v/>
      </c>
      <c r="M17" s="85" t="str">
        <f t="shared" si="4"/>
        <v/>
      </c>
      <c r="N17" s="230">
        <f>SUM(B17:M17)</f>
        <v>-16794.586881719282</v>
      </c>
    </row>
    <row r="18" spans="1:14">
      <c r="A18" s="93" t="s">
        <v>2748</v>
      </c>
      <c r="B18" s="181"/>
      <c r="C18" s="181"/>
      <c r="D18" s="181"/>
      <c r="E18" s="85" t="str">
        <f>IF(E12&gt;0,E12-E13,"")</f>
        <v/>
      </c>
      <c r="F18" s="85" t="str">
        <f t="shared" ref="F18:M18" si="5">IF(F12&gt;0,F12-F13,"")</f>
        <v/>
      </c>
      <c r="G18" s="85" t="str">
        <f t="shared" si="5"/>
        <v/>
      </c>
      <c r="H18" s="85" t="str">
        <f t="shared" si="5"/>
        <v/>
      </c>
      <c r="I18" s="85" t="str">
        <f t="shared" si="5"/>
        <v/>
      </c>
      <c r="J18" s="85" t="str">
        <f t="shared" si="5"/>
        <v/>
      </c>
      <c r="K18" s="85" t="str">
        <f t="shared" si="5"/>
        <v/>
      </c>
      <c r="L18" s="85" t="str">
        <f t="shared" si="5"/>
        <v/>
      </c>
      <c r="M18" s="85" t="str">
        <f t="shared" si="5"/>
        <v/>
      </c>
      <c r="N18" s="94">
        <f>SUM(B18:M18)</f>
        <v>0</v>
      </c>
    </row>
    <row r="19" spans="1:14" ht="19.5" thickBot="1">
      <c r="A19" s="110"/>
      <c r="B19" s="111"/>
      <c r="C19" s="111"/>
      <c r="D19" s="111"/>
      <c r="E19" s="111"/>
      <c r="F19" s="111"/>
      <c r="G19" s="111"/>
      <c r="H19" s="111"/>
      <c r="I19" s="111"/>
      <c r="J19" s="111"/>
      <c r="K19" s="111"/>
      <c r="L19" s="111"/>
      <c r="M19" s="111"/>
    </row>
    <row r="20" spans="1:14">
      <c r="A20" s="490" t="s">
        <v>2749</v>
      </c>
      <c r="B20" s="491"/>
      <c r="C20" s="491"/>
      <c r="D20" s="491"/>
      <c r="E20" s="491"/>
      <c r="F20" s="491"/>
      <c r="G20" s="491"/>
      <c r="H20" s="491"/>
      <c r="I20" s="491"/>
      <c r="J20" s="491"/>
      <c r="K20" s="491"/>
      <c r="L20" s="491"/>
      <c r="M20" s="492"/>
      <c r="N20" s="137"/>
    </row>
    <row r="21" spans="1:14" ht="19.5" thickBot="1">
      <c r="A21" s="138"/>
      <c r="B21" s="139" t="s">
        <v>55</v>
      </c>
      <c r="C21" s="139" t="s">
        <v>440</v>
      </c>
      <c r="D21" s="139" t="s">
        <v>39</v>
      </c>
      <c r="E21" s="139" t="s">
        <v>40</v>
      </c>
      <c r="F21" s="139" t="s">
        <v>41</v>
      </c>
      <c r="G21" s="139" t="s">
        <v>49</v>
      </c>
      <c r="H21" s="139" t="s">
        <v>43</v>
      </c>
      <c r="I21" s="139" t="s">
        <v>51</v>
      </c>
      <c r="J21" s="139" t="s">
        <v>52</v>
      </c>
      <c r="K21" s="139" t="s">
        <v>53</v>
      </c>
      <c r="L21" s="139" t="s">
        <v>54</v>
      </c>
      <c r="M21" s="139" t="s">
        <v>48</v>
      </c>
      <c r="N21" s="132" t="s">
        <v>2750</v>
      </c>
    </row>
    <row r="22" spans="1:14">
      <c r="A22" s="133" t="s">
        <v>2751</v>
      </c>
      <c r="B22" s="134">
        <f>AVERAGE(B7:B11)</f>
        <v>22722.799999999999</v>
      </c>
      <c r="C22" s="134">
        <f t="shared" ref="C22:M22" si="6">AVERAGE(C7:C11)</f>
        <v>22273.8</v>
      </c>
      <c r="D22" s="134">
        <f t="shared" si="6"/>
        <v>19295.599999999999</v>
      </c>
      <c r="E22" s="134">
        <f t="shared" si="6"/>
        <v>19121.8</v>
      </c>
      <c r="F22" s="134">
        <f t="shared" si="6"/>
        <v>29174.799999999999</v>
      </c>
      <c r="G22" s="134">
        <f t="shared" si="6"/>
        <v>30962</v>
      </c>
      <c r="H22" s="134">
        <f t="shared" si="6"/>
        <v>24239.200000000001</v>
      </c>
      <c r="I22" s="134">
        <f t="shared" si="6"/>
        <v>30660</v>
      </c>
      <c r="J22" s="134">
        <f t="shared" si="6"/>
        <v>24198.2</v>
      </c>
      <c r="K22" s="134">
        <f t="shared" si="6"/>
        <v>20672.2</v>
      </c>
      <c r="L22" s="134">
        <f t="shared" si="6"/>
        <v>23358.400000000001</v>
      </c>
      <c r="M22" s="134">
        <f t="shared" si="6"/>
        <v>26813</v>
      </c>
      <c r="N22" s="125">
        <f>AVERAGE(B22:M22)</f>
        <v>24457.650000000005</v>
      </c>
    </row>
    <row r="23" spans="1:14">
      <c r="A23" s="126" t="s">
        <v>2752</v>
      </c>
      <c r="B23" s="121">
        <f>B22/SUM($B$22:$M$22)</f>
        <v>7.7422265289864983E-2</v>
      </c>
      <c r="C23" s="121">
        <f t="shared" ref="C23:M23" si="7">C22/SUM($B$22:$M$22)</f>
        <v>7.5892409941265809E-2</v>
      </c>
      <c r="D23" s="121">
        <f t="shared" si="7"/>
        <v>6.5744937337261194E-2</v>
      </c>
      <c r="E23" s="121">
        <f t="shared" si="7"/>
        <v>6.5152757249095195E-2</v>
      </c>
      <c r="F23" s="121">
        <f t="shared" si="7"/>
        <v>9.9405843706706604E-2</v>
      </c>
      <c r="G23" s="121">
        <f t="shared" si="7"/>
        <v>0.10549528129917086</v>
      </c>
      <c r="H23" s="121">
        <f t="shared" si="7"/>
        <v>8.2589019522862295E-2</v>
      </c>
      <c r="I23" s="121">
        <f t="shared" si="7"/>
        <v>0.10446629173285249</v>
      </c>
      <c r="J23" s="121">
        <f t="shared" si="7"/>
        <v>8.2449322263858815E-2</v>
      </c>
      <c r="K23" s="121">
        <f t="shared" si="7"/>
        <v>7.0435357989558814E-2</v>
      </c>
      <c r="L23" s="121">
        <f t="shared" si="7"/>
        <v>7.9587913529441015E-2</v>
      </c>
      <c r="M23" s="121">
        <f t="shared" si="7"/>
        <v>9.1358600138061768E-2</v>
      </c>
      <c r="N23" s="127">
        <f>AVERAGE(B23:M23)</f>
        <v>8.3333333333333315E-2</v>
      </c>
    </row>
    <row r="24" spans="1:14">
      <c r="A24" s="135" t="s">
        <v>2753</v>
      </c>
      <c r="B24" s="96">
        <f>B22/M22</f>
        <v>0.84745459292134406</v>
      </c>
      <c r="C24" s="96">
        <f t="shared" ref="C24:M24" si="8">C22/B22</f>
        <v>0.98024011125389476</v>
      </c>
      <c r="D24" s="96">
        <f t="shared" si="8"/>
        <v>0.86629133780495471</v>
      </c>
      <c r="E24" s="96">
        <f t="shared" si="8"/>
        <v>0.99099276518999158</v>
      </c>
      <c r="F24" s="96">
        <f t="shared" si="8"/>
        <v>1.5257350249453503</v>
      </c>
      <c r="G24" s="96">
        <f t="shared" si="8"/>
        <v>1.0612583462440188</v>
      </c>
      <c r="H24" s="96">
        <f t="shared" si="8"/>
        <v>0.78286932368710038</v>
      </c>
      <c r="I24" s="96">
        <f t="shared" si="8"/>
        <v>1.2648932307996963</v>
      </c>
      <c r="J24" s="96">
        <f t="shared" si="8"/>
        <v>0.7892433137638617</v>
      </c>
      <c r="K24" s="96">
        <f t="shared" si="8"/>
        <v>0.85428668248051509</v>
      </c>
      <c r="L24" s="96">
        <f t="shared" si="8"/>
        <v>1.1299426282640455</v>
      </c>
      <c r="M24" s="96">
        <f t="shared" si="8"/>
        <v>1.1478954037947804</v>
      </c>
      <c r="N24" s="129" t="s">
        <v>2754</v>
      </c>
    </row>
    <row r="25" spans="1:14" ht="19.5" thickBot="1">
      <c r="A25" s="130" t="s">
        <v>2755</v>
      </c>
      <c r="B25" s="131">
        <f t="shared" ref="B25:M25" si="9">B22/AVERAGE($B$22:$M$22)</f>
        <v>0.9290671834783798</v>
      </c>
      <c r="C25" s="131">
        <f t="shared" si="9"/>
        <v>0.9107089192951896</v>
      </c>
      <c r="D25" s="131">
        <f t="shared" si="9"/>
        <v>0.78893924804713433</v>
      </c>
      <c r="E25" s="131">
        <f t="shared" si="9"/>
        <v>0.78183308698914222</v>
      </c>
      <c r="F25" s="131">
        <f t="shared" si="9"/>
        <v>1.1928701244804794</v>
      </c>
      <c r="G25" s="131">
        <f t="shared" si="9"/>
        <v>1.2659433755900502</v>
      </c>
      <c r="H25" s="131">
        <f t="shared" si="9"/>
        <v>0.99106823427434754</v>
      </c>
      <c r="I25" s="131">
        <f t="shared" si="9"/>
        <v>1.2535955007942297</v>
      </c>
      <c r="J25" s="131">
        <f t="shared" si="9"/>
        <v>0.98939186716630567</v>
      </c>
      <c r="K25" s="131">
        <f t="shared" si="9"/>
        <v>0.84522429587470571</v>
      </c>
      <c r="L25" s="131">
        <f t="shared" si="9"/>
        <v>0.95505496235329224</v>
      </c>
      <c r="M25" s="131">
        <f t="shared" si="9"/>
        <v>1.0963032016567411</v>
      </c>
      <c r="N25" s="132" t="s">
        <v>2754</v>
      </c>
    </row>
    <row r="26" spans="1:14">
      <c r="A26" s="123" t="s">
        <v>2756</v>
      </c>
      <c r="B26" s="124">
        <f>MEDIAN(B7:B11)</f>
        <v>23170</v>
      </c>
      <c r="C26" s="124">
        <f t="shared" ref="C26:M26" si="10">MEDIAN(C7:C11)</f>
        <v>21422</v>
      </c>
      <c r="D26" s="124">
        <f t="shared" si="10"/>
        <v>18489</v>
      </c>
      <c r="E26" s="124">
        <f t="shared" si="10"/>
        <v>19396</v>
      </c>
      <c r="F26" s="124">
        <f t="shared" si="10"/>
        <v>27360</v>
      </c>
      <c r="G26" s="124">
        <f t="shared" si="10"/>
        <v>30301</v>
      </c>
      <c r="H26" s="124">
        <f t="shared" si="10"/>
        <v>23399</v>
      </c>
      <c r="I26" s="124">
        <f t="shared" si="10"/>
        <v>30672</v>
      </c>
      <c r="J26" s="124">
        <f t="shared" si="10"/>
        <v>24489</v>
      </c>
      <c r="K26" s="124">
        <f t="shared" si="10"/>
        <v>21580</v>
      </c>
      <c r="L26" s="124">
        <f t="shared" si="10"/>
        <v>23865</v>
      </c>
      <c r="M26" s="124">
        <f t="shared" si="10"/>
        <v>25705</v>
      </c>
      <c r="N26" s="125">
        <f>AVERAGE(B26:M26)</f>
        <v>24154</v>
      </c>
    </row>
    <row r="27" spans="1:14">
      <c r="A27" s="126" t="s">
        <v>2752</v>
      </c>
      <c r="B27" s="121">
        <f>B26/SUM($B$26:$M$26)</f>
        <v>7.9938450498192162E-2</v>
      </c>
      <c r="C27" s="121">
        <f t="shared" ref="C27:M27" si="11">C26/SUM($B$26:$M$26)</f>
        <v>7.3907703347961692E-2</v>
      </c>
      <c r="D27" s="121">
        <f t="shared" si="11"/>
        <v>6.3788606441997187E-2</v>
      </c>
      <c r="E27" s="121">
        <f t="shared" si="11"/>
        <v>6.6917832795120202E-2</v>
      </c>
      <c r="F27" s="121">
        <f t="shared" si="11"/>
        <v>9.4394303220998593E-2</v>
      </c>
      <c r="G27" s="121">
        <f t="shared" si="11"/>
        <v>0.10454100080041953</v>
      </c>
      <c r="H27" s="121">
        <f t="shared" si="11"/>
        <v>8.0728519775882537E-2</v>
      </c>
      <c r="I27" s="121">
        <f t="shared" si="11"/>
        <v>0.10582098203196158</v>
      </c>
      <c r="J27" s="121">
        <f t="shared" si="11"/>
        <v>8.448911153432144E-2</v>
      </c>
      <c r="K27" s="121">
        <f t="shared" si="11"/>
        <v>7.4452816648726231E-2</v>
      </c>
      <c r="L27" s="121">
        <f t="shared" si="11"/>
        <v>8.233625900471972E-2</v>
      </c>
      <c r="M27" s="121">
        <f t="shared" si="11"/>
        <v>8.8684413899699152E-2</v>
      </c>
      <c r="N27" s="127">
        <f>AVERAGE(B27:M27)</f>
        <v>8.3333333333333329E-2</v>
      </c>
    </row>
    <row r="28" spans="1:14">
      <c r="A28" s="128" t="s">
        <v>2757</v>
      </c>
      <c r="B28" s="95">
        <f>B26/M26</f>
        <v>0.90138105426959736</v>
      </c>
      <c r="C28" s="95">
        <f t="shared" ref="C28:M28" si="12">C26/B26</f>
        <v>0.92455761760897714</v>
      </c>
      <c r="D28" s="95">
        <f t="shared" si="12"/>
        <v>0.86308467930165256</v>
      </c>
      <c r="E28" s="95">
        <f t="shared" si="12"/>
        <v>1.0490561955757478</v>
      </c>
      <c r="F28" s="95">
        <f t="shared" si="12"/>
        <v>1.4106001237368531</v>
      </c>
      <c r="G28" s="95">
        <f t="shared" si="12"/>
        <v>1.1074926900584796</v>
      </c>
      <c r="H28" s="95">
        <f t="shared" si="12"/>
        <v>0.77221873865548996</v>
      </c>
      <c r="I28" s="95">
        <f t="shared" si="12"/>
        <v>1.3108252489422625</v>
      </c>
      <c r="J28" s="95">
        <f t="shared" si="12"/>
        <v>0.7984154929577465</v>
      </c>
      <c r="K28" s="95">
        <f t="shared" si="12"/>
        <v>0.88121197272244678</v>
      </c>
      <c r="L28" s="95">
        <f t="shared" si="12"/>
        <v>1.105885078776645</v>
      </c>
      <c r="M28" s="95">
        <f t="shared" si="12"/>
        <v>1.0771003561701236</v>
      </c>
      <c r="N28" s="129" t="s">
        <v>2754</v>
      </c>
    </row>
    <row r="29" spans="1:14" ht="19.5" thickBot="1">
      <c r="A29" s="130" t="s">
        <v>2758</v>
      </c>
      <c r="B29" s="131">
        <f>B26/AVERAGE($B$26:$M$26)</f>
        <v>0.95926140597830589</v>
      </c>
      <c r="C29" s="131">
        <f t="shared" ref="C29:M29" si="13">C26/AVERAGE($B$26:$M$26)</f>
        <v>0.88689244017554025</v>
      </c>
      <c r="D29" s="131">
        <f t="shared" si="13"/>
        <v>0.76546327730396624</v>
      </c>
      <c r="E29" s="131">
        <f t="shared" si="13"/>
        <v>0.80301399354144243</v>
      </c>
      <c r="F29" s="131">
        <f t="shared" si="13"/>
        <v>1.132731638651983</v>
      </c>
      <c r="G29" s="131">
        <f t="shared" si="13"/>
        <v>1.2544920096050343</v>
      </c>
      <c r="H29" s="131">
        <f t="shared" si="13"/>
        <v>0.96874223731059039</v>
      </c>
      <c r="I29" s="131">
        <f t="shared" si="13"/>
        <v>1.2698517843835389</v>
      </c>
      <c r="J29" s="131">
        <f t="shared" si="13"/>
        <v>1.0138693384118573</v>
      </c>
      <c r="K29" s="131">
        <f t="shared" si="13"/>
        <v>0.89343379978471471</v>
      </c>
      <c r="L29" s="131">
        <f t="shared" si="13"/>
        <v>0.98803510805663664</v>
      </c>
      <c r="M29" s="131">
        <f t="shared" si="13"/>
        <v>1.0642129667963898</v>
      </c>
      <c r="N29" s="132" t="s">
        <v>2754</v>
      </c>
    </row>
    <row r="30" spans="1:14" ht="19.5" thickBot="1"/>
    <row r="31" spans="1:14">
      <c r="A31" s="490" t="s">
        <v>2759</v>
      </c>
      <c r="B31" s="491"/>
      <c r="C31" s="491"/>
      <c r="D31" s="491"/>
      <c r="E31" s="491"/>
      <c r="F31" s="491"/>
      <c r="G31" s="491"/>
      <c r="H31" s="491"/>
      <c r="I31" s="491"/>
      <c r="J31" s="491"/>
      <c r="K31" s="491"/>
      <c r="L31" s="491"/>
      <c r="M31" s="492"/>
      <c r="N31" s="137"/>
    </row>
    <row r="32" spans="1:14" ht="19.5" thickBot="1">
      <c r="A32" s="138"/>
      <c r="B32" s="139" t="s">
        <v>55</v>
      </c>
      <c r="C32" s="139" t="s">
        <v>440</v>
      </c>
      <c r="D32" s="139" t="s">
        <v>39</v>
      </c>
      <c r="E32" s="139" t="s">
        <v>40</v>
      </c>
      <c r="F32" s="139" t="s">
        <v>41</v>
      </c>
      <c r="G32" s="139" t="s">
        <v>49</v>
      </c>
      <c r="H32" s="139" t="s">
        <v>43</v>
      </c>
      <c r="I32" s="139" t="s">
        <v>51</v>
      </c>
      <c r="J32" s="139" t="s">
        <v>52</v>
      </c>
      <c r="K32" s="139" t="s">
        <v>53</v>
      </c>
      <c r="L32" s="139" t="s">
        <v>54</v>
      </c>
      <c r="M32" s="139" t="s">
        <v>48</v>
      </c>
      <c r="N32" s="132" t="s">
        <v>2750</v>
      </c>
    </row>
    <row r="33" spans="1:14">
      <c r="A33" s="133" t="s">
        <v>2751</v>
      </c>
      <c r="B33" s="134">
        <f>AVERAGE(B9:B11)</f>
        <v>23294.666666666668</v>
      </c>
      <c r="C33" s="134">
        <f t="shared" ref="C33:M33" si="14">AVERAGE(C9:C11)</f>
        <v>22043</v>
      </c>
      <c r="D33" s="134">
        <f t="shared" si="14"/>
        <v>19334.333333333332</v>
      </c>
      <c r="E33" s="134">
        <f t="shared" si="14"/>
        <v>19399.666666666668</v>
      </c>
      <c r="F33" s="134">
        <f t="shared" si="14"/>
        <v>28285.666666666668</v>
      </c>
      <c r="G33" s="134">
        <f t="shared" si="14"/>
        <v>30529.333333333332</v>
      </c>
      <c r="H33" s="134">
        <f t="shared" si="14"/>
        <v>24358.333333333332</v>
      </c>
      <c r="I33" s="134">
        <f t="shared" si="14"/>
        <v>32250.333333333332</v>
      </c>
      <c r="J33" s="134">
        <f t="shared" si="14"/>
        <v>24504.666666666668</v>
      </c>
      <c r="K33" s="134">
        <f t="shared" si="14"/>
        <v>19178.666666666668</v>
      </c>
      <c r="L33" s="134">
        <f t="shared" si="14"/>
        <v>21074.666666666668</v>
      </c>
      <c r="M33" s="134">
        <f t="shared" si="14"/>
        <v>26471.333333333332</v>
      </c>
      <c r="N33" s="125">
        <f>AVERAGE(B33:M33)</f>
        <v>24227.055555555558</v>
      </c>
    </row>
    <row r="34" spans="1:14">
      <c r="A34" s="126" t="s">
        <v>2752</v>
      </c>
      <c r="B34" s="121">
        <f>B33/SUM($B$33:$M$33)</f>
        <v>8.0126213347336647E-2</v>
      </c>
      <c r="C34" s="121">
        <f t="shared" ref="C34:M34" si="15">C33/SUM($B$33:$M$33)</f>
        <v>7.5820879778576294E-2</v>
      </c>
      <c r="D34" s="121">
        <f t="shared" si="15"/>
        <v>6.6503931554942011E-2</v>
      </c>
      <c r="E34" s="121">
        <f t="shared" si="15"/>
        <v>6.6728657355069054E-2</v>
      </c>
      <c r="F34" s="121">
        <f t="shared" si="15"/>
        <v>9.7293659292755796E-2</v>
      </c>
      <c r="G34" s="121">
        <f t="shared" si="15"/>
        <v>0.10501115603079202</v>
      </c>
      <c r="H34" s="121">
        <f t="shared" si="15"/>
        <v>8.3784886960629412E-2</v>
      </c>
      <c r="I34" s="121">
        <f t="shared" si="15"/>
        <v>0.11093084636781192</v>
      </c>
      <c r="J34" s="121">
        <f t="shared" si="15"/>
        <v>8.4288226890505788E-2</v>
      </c>
      <c r="K34" s="121">
        <f t="shared" si="15"/>
        <v>6.5968487939333201E-2</v>
      </c>
      <c r="L34" s="121">
        <f t="shared" si="15"/>
        <v>7.2490122383836259E-2</v>
      </c>
      <c r="M34" s="121">
        <f t="shared" si="15"/>
        <v>9.1052932098411546E-2</v>
      </c>
      <c r="N34" s="127">
        <f>AVERAGE(B34:M34)</f>
        <v>8.3333333333333329E-2</v>
      </c>
    </row>
    <row r="35" spans="1:14">
      <c r="A35" s="128" t="s">
        <v>2753</v>
      </c>
      <c r="B35" s="95">
        <f>B33/M33</f>
        <v>0.87999597048379385</v>
      </c>
      <c r="C35" s="95">
        <f t="shared" ref="C35:M35" si="16">C33/B33</f>
        <v>0.94626810142521889</v>
      </c>
      <c r="D35" s="95">
        <f t="shared" si="16"/>
        <v>0.87711896444827531</v>
      </c>
      <c r="E35" s="95">
        <f t="shared" si="16"/>
        <v>1.0033791355619539</v>
      </c>
      <c r="F35" s="95">
        <f t="shared" si="16"/>
        <v>1.4580491073729789</v>
      </c>
      <c r="G35" s="95">
        <f t="shared" si="16"/>
        <v>1.0793216823597345</v>
      </c>
      <c r="H35" s="95">
        <f t="shared" si="16"/>
        <v>0.79786653273354591</v>
      </c>
      <c r="I35" s="95">
        <f t="shared" si="16"/>
        <v>1.323995894628806</v>
      </c>
      <c r="J35" s="95">
        <f t="shared" si="16"/>
        <v>0.75982677181631209</v>
      </c>
      <c r="K35" s="95">
        <f t="shared" si="16"/>
        <v>0.78265364420382511</v>
      </c>
      <c r="L35" s="95">
        <f t="shared" si="16"/>
        <v>1.0988598442714126</v>
      </c>
      <c r="M35" s="95">
        <f t="shared" si="16"/>
        <v>1.2560736429204098</v>
      </c>
      <c r="N35" s="129" t="s">
        <v>2754</v>
      </c>
    </row>
    <row r="36" spans="1:14" ht="19.5" thickBot="1">
      <c r="A36" s="130" t="s">
        <v>2755</v>
      </c>
      <c r="B36" s="131">
        <f>B33/AVERAGE($B$33:$M$33)</f>
        <v>0.96151456016803982</v>
      </c>
      <c r="C36" s="131">
        <f t="shared" ref="C36:M36" si="17">C33/AVERAGE($B$22:$M$22)</f>
        <v>0.90127219908699308</v>
      </c>
      <c r="D36" s="131">
        <f t="shared" si="17"/>
        <v>0.79052293794920314</v>
      </c>
      <c r="E36" s="131">
        <f t="shared" si="17"/>
        <v>0.79319422212136748</v>
      </c>
      <c r="F36" s="131">
        <f t="shared" si="17"/>
        <v>1.1565161275374642</v>
      </c>
      <c r="G36" s="131">
        <f t="shared" si="17"/>
        <v>1.2482529324499012</v>
      </c>
      <c r="H36" s="131">
        <f t="shared" si="17"/>
        <v>0.99593923918828375</v>
      </c>
      <c r="I36" s="131">
        <f t="shared" si="17"/>
        <v>1.3186194639850242</v>
      </c>
      <c r="J36" s="131">
        <f t="shared" si="17"/>
        <v>1.0019223705738967</v>
      </c>
      <c r="K36" s="131">
        <f t="shared" si="17"/>
        <v>0.78415819453899549</v>
      </c>
      <c r="L36" s="131">
        <f t="shared" si="17"/>
        <v>0.86167995153527277</v>
      </c>
      <c r="M36" s="131">
        <f t="shared" si="17"/>
        <v>1.0823334757563923</v>
      </c>
      <c r="N36" s="132" t="s">
        <v>2754</v>
      </c>
    </row>
    <row r="37" spans="1:14">
      <c r="A37" s="123" t="s">
        <v>2756</v>
      </c>
      <c r="B37" s="124">
        <f>MEDIAN(B9:B11)</f>
        <v>23170</v>
      </c>
      <c r="C37" s="124">
        <f t="shared" ref="C37:M37" si="18">MEDIAN(C9:C11)</f>
        <v>20835</v>
      </c>
      <c r="D37" s="124">
        <f t="shared" si="18"/>
        <v>18452</v>
      </c>
      <c r="E37" s="124">
        <f t="shared" si="18"/>
        <v>20416</v>
      </c>
      <c r="F37" s="124">
        <f t="shared" si="18"/>
        <v>26110</v>
      </c>
      <c r="G37" s="124">
        <f t="shared" si="18"/>
        <v>30301</v>
      </c>
      <c r="H37" s="124">
        <f t="shared" si="18"/>
        <v>23399</v>
      </c>
      <c r="I37" s="124">
        <f t="shared" si="18"/>
        <v>30672</v>
      </c>
      <c r="J37" s="124">
        <f t="shared" si="18"/>
        <v>24767</v>
      </c>
      <c r="K37" s="124">
        <f t="shared" si="18"/>
        <v>21343</v>
      </c>
      <c r="L37" s="124">
        <f t="shared" si="18"/>
        <v>22517</v>
      </c>
      <c r="M37" s="124">
        <f t="shared" si="18"/>
        <v>25705</v>
      </c>
      <c r="N37" s="125">
        <f>AVERAGE(B37:M37)</f>
        <v>23973.916666666668</v>
      </c>
    </row>
    <row r="38" spans="1:14">
      <c r="A38" s="126" t="s">
        <v>2752</v>
      </c>
      <c r="B38" s="121">
        <f>B37/SUM($B$37:$M$37)</f>
        <v>8.0538919033532969E-2</v>
      </c>
      <c r="C38" s="121">
        <f t="shared" ref="C38:M38" si="19">C37/SUM($B$37:$M$37)</f>
        <v>7.2422459130930497E-2</v>
      </c>
      <c r="D38" s="121">
        <f t="shared" si="19"/>
        <v>6.4139151230330191E-2</v>
      </c>
      <c r="E38" s="121">
        <f t="shared" si="19"/>
        <v>7.0966015148407821E-2</v>
      </c>
      <c r="F38" s="121">
        <f t="shared" si="19"/>
        <v>9.0758358910899686E-2</v>
      </c>
      <c r="G38" s="121">
        <f t="shared" si="19"/>
        <v>0.1053262747360847</v>
      </c>
      <c r="H38" s="121">
        <f t="shared" si="19"/>
        <v>8.1334923023980918E-2</v>
      </c>
      <c r="I38" s="121">
        <f t="shared" si="19"/>
        <v>0.10661587072060955</v>
      </c>
      <c r="J38" s="121">
        <f t="shared" si="19"/>
        <v>8.6090090966918914E-2</v>
      </c>
      <c r="K38" s="121">
        <f t="shared" si="19"/>
        <v>7.4188267109740788E-2</v>
      </c>
      <c r="L38" s="121">
        <f t="shared" si="19"/>
        <v>7.8269091060770901E-2</v>
      </c>
      <c r="M38" s="121">
        <f t="shared" si="19"/>
        <v>8.9350578927793051E-2</v>
      </c>
      <c r="N38" s="127">
        <f>AVERAGE(B38:M38)</f>
        <v>8.3333333333333329E-2</v>
      </c>
    </row>
    <row r="39" spans="1:14">
      <c r="A39" s="128" t="s">
        <v>2757</v>
      </c>
      <c r="B39" s="95">
        <f>B37/M37</f>
        <v>0.90138105426959736</v>
      </c>
      <c r="C39" s="95">
        <f t="shared" ref="C39:M39" si="20">C37/B37</f>
        <v>0.89922313336210613</v>
      </c>
      <c r="D39" s="95">
        <f t="shared" si="20"/>
        <v>0.88562514998800101</v>
      </c>
      <c r="E39" s="95">
        <f t="shared" si="20"/>
        <v>1.1064383264686755</v>
      </c>
      <c r="F39" s="95">
        <f t="shared" si="20"/>
        <v>1.2788989028213167</v>
      </c>
      <c r="G39" s="95">
        <f t="shared" si="20"/>
        <v>1.1605132133282268</v>
      </c>
      <c r="H39" s="95">
        <f t="shared" si="20"/>
        <v>0.77221873865548996</v>
      </c>
      <c r="I39" s="95">
        <f t="shared" si="20"/>
        <v>1.3108252489422625</v>
      </c>
      <c r="J39" s="95">
        <f t="shared" si="20"/>
        <v>0.80747913406364114</v>
      </c>
      <c r="K39" s="95">
        <f t="shared" si="20"/>
        <v>0.8617515242055962</v>
      </c>
      <c r="L39" s="95">
        <f t="shared" si="20"/>
        <v>1.0550063252588671</v>
      </c>
      <c r="M39" s="95">
        <f t="shared" si="20"/>
        <v>1.1415819158857752</v>
      </c>
      <c r="N39" s="129" t="s">
        <v>2754</v>
      </c>
    </row>
    <row r="40" spans="1:14" ht="19.5" thickBot="1">
      <c r="A40" s="130" t="s">
        <v>2758</v>
      </c>
      <c r="B40" s="131">
        <f>B37/AVERAGE($B$37:$M$37)</f>
        <v>0.96646702840239562</v>
      </c>
      <c r="C40" s="131">
        <f t="shared" ref="C40:M40" si="21">C37/AVERAGE($B$26:$M$26)</f>
        <v>0.8625900471971516</v>
      </c>
      <c r="D40" s="131">
        <f t="shared" si="21"/>
        <v>0.76393143992713419</v>
      </c>
      <c r="E40" s="131">
        <f t="shared" si="21"/>
        <v>0.8452430239297839</v>
      </c>
      <c r="F40" s="131">
        <f t="shared" si="21"/>
        <v>1.0809803759211725</v>
      </c>
      <c r="G40" s="131">
        <f t="shared" si="21"/>
        <v>1.2544920096050343</v>
      </c>
      <c r="H40" s="131">
        <f t="shared" si="21"/>
        <v>0.96874223731059039</v>
      </c>
      <c r="I40" s="131">
        <f t="shared" si="21"/>
        <v>1.2698517843835389</v>
      </c>
      <c r="J40" s="131">
        <f t="shared" si="21"/>
        <v>1.0253788192431896</v>
      </c>
      <c r="K40" s="131">
        <f t="shared" si="21"/>
        <v>0.88362176037095308</v>
      </c>
      <c r="L40" s="131">
        <f t="shared" si="21"/>
        <v>0.93222654632773039</v>
      </c>
      <c r="M40" s="131">
        <f t="shared" si="21"/>
        <v>1.0642129667963898</v>
      </c>
      <c r="N40" s="132" t="s">
        <v>2754</v>
      </c>
    </row>
    <row r="41" spans="1:14" ht="19.5" thickBot="1"/>
    <row r="42" spans="1:14">
      <c r="A42" s="136" t="s">
        <v>2760</v>
      </c>
      <c r="B42" s="493" t="s">
        <v>2761</v>
      </c>
      <c r="C42" s="493"/>
      <c r="D42" s="493"/>
      <c r="E42" s="493"/>
      <c r="F42" s="493"/>
      <c r="G42" s="493"/>
      <c r="H42" s="493"/>
      <c r="I42" s="493"/>
      <c r="J42" s="493"/>
      <c r="K42" s="493"/>
      <c r="L42" s="493"/>
      <c r="M42" s="494"/>
      <c r="N42" s="137"/>
    </row>
    <row r="43" spans="1:14" ht="19.5" thickBot="1">
      <c r="A43" s="159" t="s">
        <v>2745</v>
      </c>
      <c r="B43" s="139" t="s">
        <v>55</v>
      </c>
      <c r="C43" s="139" t="s">
        <v>440</v>
      </c>
      <c r="D43" s="139" t="s">
        <v>39</v>
      </c>
      <c r="E43" s="139" t="s">
        <v>40</v>
      </c>
      <c r="F43" s="139" t="s">
        <v>41</v>
      </c>
      <c r="G43" s="139" t="s">
        <v>49</v>
      </c>
      <c r="H43" s="139" t="s">
        <v>43</v>
      </c>
      <c r="I43" s="139" t="s">
        <v>51</v>
      </c>
      <c r="J43" s="139" t="s">
        <v>52</v>
      </c>
      <c r="K43" s="139" t="s">
        <v>53</v>
      </c>
      <c r="L43" s="139" t="s">
        <v>54</v>
      </c>
      <c r="M43" s="139" t="s">
        <v>48</v>
      </c>
      <c r="N43" s="132" t="s">
        <v>2750</v>
      </c>
    </row>
    <row r="44" spans="1:14">
      <c r="A44" s="133" t="s">
        <v>2762</v>
      </c>
      <c r="B44" s="134">
        <f>VLOOKUP($A$43,$A$3:$N$15,2,0)</f>
        <v>24464.539225249191</v>
      </c>
      <c r="C44" s="134">
        <f>VLOOKUP($A$43,$A$3:$N$15,3,0)</f>
        <v>24545.412555674156</v>
      </c>
      <c r="D44" s="134">
        <f>VLOOKUP($A$43,$A$3:$N$15,4,0)</f>
        <v>25192.635100795935</v>
      </c>
      <c r="E44" s="134">
        <f>VLOOKUP($A$43,$A$3:$N$15,5,0)</f>
        <v>25719.041986727199</v>
      </c>
      <c r="F44" s="134">
        <f>VLOOKUP($A$43,$A$3:$N$15,6,0)</f>
        <v>34432.311180790959</v>
      </c>
      <c r="G44" s="134">
        <f>VLOOKUP($A$43,$A$3:$N$15,7,0)</f>
        <v>35828.176104102378</v>
      </c>
      <c r="H44" s="134">
        <f>VLOOKUP($A$43,$A$3:$N$15,8,0)</f>
        <v>29022.618775809391</v>
      </c>
      <c r="I44" s="134">
        <f>VLOOKUP($A$43,$A$3:$N$15,9,0)</f>
        <v>38186.640063888452</v>
      </c>
      <c r="J44" s="134">
        <f>VLOOKUP($A$43,$A$3:$N$15,10,0)</f>
        <v>29337.190624659495</v>
      </c>
      <c r="K44" s="134">
        <f>VLOOKUP($A$43,$A$3:$N$15,11,0)</f>
        <v>26585.462907637371</v>
      </c>
      <c r="L44" s="134">
        <f>VLOOKUP($A$43,$A$3:$N$15,12,0)</f>
        <v>28003.868595508346</v>
      </c>
      <c r="M44" s="134">
        <f>VLOOKUP($A$43,$A$3:$N$15,13,0)</f>
        <v>31675.440894489911</v>
      </c>
      <c r="N44" s="125">
        <f>AVERAGE(B44:M44)</f>
        <v>29416.11150127773</v>
      </c>
    </row>
    <row r="45" spans="1:14" ht="19.5" thickBot="1">
      <c r="A45" s="142" t="s">
        <v>2752</v>
      </c>
      <c r="B45" s="143">
        <f>B44/SUM($B$44:$M$44)</f>
        <v>6.9305951672624877E-2</v>
      </c>
      <c r="C45" s="143">
        <f t="shared" ref="C45:M45" si="22">C44/SUM($B$44:$M$44)</f>
        <v>6.9535058915497133E-2</v>
      </c>
      <c r="D45" s="143">
        <f t="shared" si="22"/>
        <v>7.1368585147920438E-2</v>
      </c>
      <c r="E45" s="143">
        <f t="shared" si="22"/>
        <v>7.2859850928999853E-2</v>
      </c>
      <c r="F45" s="143">
        <f t="shared" si="22"/>
        <v>9.7543798912418406E-2</v>
      </c>
      <c r="G45" s="143">
        <f t="shared" si="22"/>
        <v>0.10149816510856115</v>
      </c>
      <c r="H45" s="143">
        <f t="shared" si="22"/>
        <v>8.2218602025142903E-2</v>
      </c>
      <c r="I45" s="143">
        <f t="shared" si="22"/>
        <v>0.10817949222098283</v>
      </c>
      <c r="J45" s="143">
        <f t="shared" si="22"/>
        <v>8.3109757225461267E-2</v>
      </c>
      <c r="K45" s="143">
        <f t="shared" si="22"/>
        <v>7.5314347452309693E-2</v>
      </c>
      <c r="L45" s="143">
        <f t="shared" si="22"/>
        <v>7.9332569710683767E-2</v>
      </c>
      <c r="M45" s="143">
        <f t="shared" si="22"/>
        <v>8.9733820679397766E-2</v>
      </c>
      <c r="N45" s="144">
        <f>AVERAGE(B45:M45)</f>
        <v>8.3333333333333329E-2</v>
      </c>
    </row>
    <row r="46" spans="1:14">
      <c r="A46" s="133" t="s">
        <v>2763</v>
      </c>
      <c r="B46" s="147">
        <f>1-B22/B44</f>
        <v>7.1194442258352031E-2</v>
      </c>
      <c r="C46" s="147">
        <f t="shared" ref="C46:M46" si="23">1-C22/C44</f>
        <v>9.2547336514375633E-2</v>
      </c>
      <c r="D46" s="147">
        <f t="shared" si="23"/>
        <v>0.23407774046668206</v>
      </c>
      <c r="E46" s="147">
        <f t="shared" si="23"/>
        <v>0.25651196456430347</v>
      </c>
      <c r="F46" s="147">
        <f t="shared" si="23"/>
        <v>0.15269120777823397</v>
      </c>
      <c r="G46" s="147">
        <f t="shared" si="23"/>
        <v>0.1358198109209694</v>
      </c>
      <c r="H46" s="147">
        <f t="shared" si="23"/>
        <v>0.16481692478407262</v>
      </c>
      <c r="I46" s="147">
        <f t="shared" si="23"/>
        <v>0.19710139596717458</v>
      </c>
      <c r="J46" s="147">
        <f t="shared" si="23"/>
        <v>0.17516982762282274</v>
      </c>
      <c r="K46" s="147">
        <f t="shared" si="23"/>
        <v>0.22242467352105544</v>
      </c>
      <c r="L46" s="147">
        <f t="shared" si="23"/>
        <v>0.16588667310963778</v>
      </c>
      <c r="M46" s="147">
        <f t="shared" si="23"/>
        <v>0.15350823089366228</v>
      </c>
      <c r="N46" s="148">
        <f>AVERAGE(B46:M46)</f>
        <v>0.16847918570011186</v>
      </c>
    </row>
    <row r="47" spans="1:14" ht="19.5" thickBot="1">
      <c r="A47" s="151" t="s">
        <v>2764</v>
      </c>
      <c r="B47" s="152">
        <f>B45-B23</f>
        <v>-8.1163136172401062E-3</v>
      </c>
      <c r="C47" s="152">
        <f t="shared" ref="C47:M47" si="24">C45-C23</f>
        <v>-6.3573510257686761E-3</v>
      </c>
      <c r="D47" s="152">
        <f t="shared" si="24"/>
        <v>5.6236478106592436E-3</v>
      </c>
      <c r="E47" s="152">
        <f t="shared" si="24"/>
        <v>7.7070936799046585E-3</v>
      </c>
      <c r="F47" s="152">
        <f t="shared" si="24"/>
        <v>-1.8620447942881979E-3</v>
      </c>
      <c r="G47" s="152">
        <f t="shared" si="24"/>
        <v>-3.9971161906097175E-3</v>
      </c>
      <c r="H47" s="152">
        <f t="shared" si="24"/>
        <v>-3.7041749771939136E-4</v>
      </c>
      <c r="I47" s="152">
        <f t="shared" si="24"/>
        <v>3.7132004881303415E-3</v>
      </c>
      <c r="J47" s="152">
        <f t="shared" si="24"/>
        <v>6.6043496160245185E-4</v>
      </c>
      <c r="K47" s="152">
        <f t="shared" si="24"/>
        <v>4.8789894627508795E-3</v>
      </c>
      <c r="L47" s="152">
        <f t="shared" si="24"/>
        <v>-2.5534381875724765E-4</v>
      </c>
      <c r="M47" s="152">
        <f t="shared" si="24"/>
        <v>-1.6247794586640024E-3</v>
      </c>
      <c r="N47" s="153" t="s">
        <v>2754</v>
      </c>
    </row>
    <row r="48" spans="1:14" ht="19.5" thickTop="1">
      <c r="A48" s="149" t="s">
        <v>2765</v>
      </c>
      <c r="B48" s="150">
        <f>1-B26/B44</f>
        <v>5.2914923650519086E-2</v>
      </c>
      <c r="C48" s="150">
        <f t="shared" ref="C48:M48" si="25">1-C26/C44</f>
        <v>0.12725035884361691</v>
      </c>
      <c r="D48" s="150">
        <f t="shared" si="25"/>
        <v>0.26609503428183023</v>
      </c>
      <c r="E48" s="150">
        <f t="shared" si="25"/>
        <v>0.24585060322193675</v>
      </c>
      <c r="F48" s="150">
        <f t="shared" si="25"/>
        <v>0.20539751582915666</v>
      </c>
      <c r="G48" s="150">
        <f t="shared" si="25"/>
        <v>0.15426897780234783</v>
      </c>
      <c r="H48" s="150">
        <f t="shared" si="25"/>
        <v>0.19376675892861628</v>
      </c>
      <c r="I48" s="150">
        <f t="shared" si="25"/>
        <v>0.1967871499381989</v>
      </c>
      <c r="J48" s="150">
        <f t="shared" si="25"/>
        <v>0.16525749471676843</v>
      </c>
      <c r="K48" s="150">
        <f t="shared" si="25"/>
        <v>0.18827819267346368</v>
      </c>
      <c r="L48" s="150">
        <f t="shared" si="25"/>
        <v>0.14779631540522919</v>
      </c>
      <c r="M48" s="150">
        <f t="shared" si="25"/>
        <v>0.18848801234929291</v>
      </c>
      <c r="N48" s="146">
        <f>AVERAGE(B48:M48)</f>
        <v>0.17767927813674808</v>
      </c>
    </row>
    <row r="49" spans="1:14" ht="19.5" thickBot="1">
      <c r="A49" s="157" t="s">
        <v>2766</v>
      </c>
      <c r="B49" s="143">
        <f>B45-B27</f>
        <v>-1.0632498825567285E-2</v>
      </c>
      <c r="C49" s="143">
        <f t="shared" ref="C49:M49" si="26">C45-C27</f>
        <v>-4.3726444324645591E-3</v>
      </c>
      <c r="D49" s="143">
        <f t="shared" si="26"/>
        <v>7.5799787059232515E-3</v>
      </c>
      <c r="E49" s="143">
        <f t="shared" si="26"/>
        <v>5.9420181338796507E-3</v>
      </c>
      <c r="F49" s="143">
        <f t="shared" si="26"/>
        <v>3.1494956914198124E-3</v>
      </c>
      <c r="G49" s="143">
        <f t="shared" si="26"/>
        <v>-3.0428356918583838E-3</v>
      </c>
      <c r="H49" s="143">
        <f t="shared" si="26"/>
        <v>1.490082249260366E-3</v>
      </c>
      <c r="I49" s="143">
        <f t="shared" si="26"/>
        <v>2.3585101890212512E-3</v>
      </c>
      <c r="J49" s="143">
        <f t="shared" si="26"/>
        <v>-1.3793543088601729E-3</v>
      </c>
      <c r="K49" s="143">
        <f t="shared" si="26"/>
        <v>8.615308035834629E-4</v>
      </c>
      <c r="L49" s="143">
        <f t="shared" si="26"/>
        <v>-3.0036892940359522E-3</v>
      </c>
      <c r="M49" s="143">
        <f t="shared" si="26"/>
        <v>1.049406779698614E-3</v>
      </c>
      <c r="N49" s="140" t="s">
        <v>2754</v>
      </c>
    </row>
    <row r="50" spans="1:14">
      <c r="A50" s="156" t="s">
        <v>2767</v>
      </c>
      <c r="B50" s="147">
        <f>1-B33/B44</f>
        <v>4.781911270886019E-2</v>
      </c>
      <c r="C50" s="147">
        <f t="shared" ref="C50:M50" si="27">1-C33/C44</f>
        <v>0.10195031556296552</v>
      </c>
      <c r="D50" s="147">
        <f t="shared" si="27"/>
        <v>0.23254025408709689</v>
      </c>
      <c r="E50" s="147">
        <f t="shared" si="27"/>
        <v>0.24570803699926946</v>
      </c>
      <c r="F50" s="147">
        <f t="shared" si="27"/>
        <v>0.17851385234788919</v>
      </c>
      <c r="G50" s="147">
        <f t="shared" si="27"/>
        <v>0.14789596755840217</v>
      </c>
      <c r="H50" s="147">
        <f t="shared" si="27"/>
        <v>0.16071208041239138</v>
      </c>
      <c r="I50" s="147">
        <f t="shared" si="27"/>
        <v>0.15545506807153853</v>
      </c>
      <c r="J50" s="147">
        <f t="shared" si="27"/>
        <v>0.16472347403063292</v>
      </c>
      <c r="K50" s="147">
        <f t="shared" si="27"/>
        <v>0.27860324519092372</v>
      </c>
      <c r="L50" s="147">
        <f t="shared" si="27"/>
        <v>0.24743731049906015</v>
      </c>
      <c r="M50" s="147">
        <f t="shared" si="27"/>
        <v>0.16429471584914412</v>
      </c>
      <c r="N50" s="158">
        <f>AVERAGE(B50:M50)</f>
        <v>0.17713778610984784</v>
      </c>
    </row>
    <row r="51" spans="1:14" ht="19.5" thickBot="1">
      <c r="A51" s="154" t="s">
        <v>2768</v>
      </c>
      <c r="B51" s="155">
        <f t="shared" ref="B51:M51" si="28">B45-B34</f>
        <v>-1.082026167471177E-2</v>
      </c>
      <c r="C51" s="155">
        <f t="shared" si="28"/>
        <v>-6.2858208630791612E-3</v>
      </c>
      <c r="D51" s="155">
        <f t="shared" si="28"/>
        <v>4.8646535929784268E-3</v>
      </c>
      <c r="E51" s="155">
        <f t="shared" si="28"/>
        <v>6.1311935739307988E-3</v>
      </c>
      <c r="F51" s="155">
        <f t="shared" si="28"/>
        <v>2.5013961966260934E-4</v>
      </c>
      <c r="G51" s="155">
        <f t="shared" si="28"/>
        <v>-3.5129909222308686E-3</v>
      </c>
      <c r="H51" s="155">
        <f t="shared" si="28"/>
        <v>-1.5662849354865088E-3</v>
      </c>
      <c r="I51" s="155">
        <f t="shared" si="28"/>
        <v>-2.7513541468290881E-3</v>
      </c>
      <c r="J51" s="155">
        <f t="shared" si="28"/>
        <v>-1.1784696650445209E-3</v>
      </c>
      <c r="K51" s="155">
        <f t="shared" si="28"/>
        <v>9.3458595129764926E-3</v>
      </c>
      <c r="L51" s="155">
        <f t="shared" si="28"/>
        <v>6.8424473268475089E-3</v>
      </c>
      <c r="M51" s="155">
        <f t="shared" si="28"/>
        <v>-1.3191114190137798E-3</v>
      </c>
      <c r="N51" s="153" t="s">
        <v>2754</v>
      </c>
    </row>
    <row r="52" spans="1:14" ht="19.5" thickTop="1">
      <c r="A52" s="149" t="s">
        <v>2769</v>
      </c>
      <c r="B52" s="150">
        <f>1-B37/B44</f>
        <v>5.2914923650519086E-2</v>
      </c>
      <c r="C52" s="150">
        <f t="shared" ref="C52:M52" si="29">1-C37/C44</f>
        <v>0.15116521456944998</v>
      </c>
      <c r="D52" s="150">
        <f t="shared" si="29"/>
        <v>0.26756371748436003</v>
      </c>
      <c r="E52" s="150">
        <f t="shared" si="29"/>
        <v>0.20619127218906264</v>
      </c>
      <c r="F52" s="150">
        <f t="shared" si="29"/>
        <v>0.24170062639982748</v>
      </c>
      <c r="G52" s="150">
        <f t="shared" si="29"/>
        <v>0.15426897780234783</v>
      </c>
      <c r="H52" s="150">
        <f t="shared" si="29"/>
        <v>0.19376675892861628</v>
      </c>
      <c r="I52" s="150">
        <f t="shared" si="29"/>
        <v>0.1967871499381989</v>
      </c>
      <c r="J52" s="150">
        <f t="shared" si="29"/>
        <v>0.15578146807342907</v>
      </c>
      <c r="K52" s="150">
        <f t="shared" si="29"/>
        <v>0.19719283902825469</v>
      </c>
      <c r="L52" s="150">
        <f t="shared" si="29"/>
        <v>0.19593252185122756</v>
      </c>
      <c r="M52" s="150">
        <f t="shared" si="29"/>
        <v>0.18848801234929291</v>
      </c>
      <c r="N52" s="146">
        <f>AVERAGE(B52:M52)</f>
        <v>0.18347945685538222</v>
      </c>
    </row>
    <row r="53" spans="1:14" ht="19.5" thickBot="1">
      <c r="A53" s="145" t="s">
        <v>2770</v>
      </c>
      <c r="B53" s="141">
        <f>B45-B38</f>
        <v>-1.1232967360908092E-2</v>
      </c>
      <c r="C53" s="141">
        <f t="shared" ref="C53:M53" si="30">C45-C38</f>
        <v>-2.8874002154333639E-3</v>
      </c>
      <c r="D53" s="141">
        <f t="shared" si="30"/>
        <v>7.2294339175902472E-3</v>
      </c>
      <c r="E53" s="141">
        <f t="shared" si="30"/>
        <v>1.8938357805920319E-3</v>
      </c>
      <c r="F53" s="141">
        <f t="shared" si="30"/>
        <v>6.7854400015187194E-3</v>
      </c>
      <c r="G53" s="141">
        <f t="shared" si="30"/>
        <v>-3.8281096275235571E-3</v>
      </c>
      <c r="H53" s="141">
        <f t="shared" si="30"/>
        <v>8.836790011619855E-4</v>
      </c>
      <c r="I53" s="141">
        <f t="shared" si="30"/>
        <v>1.5636215003732856E-3</v>
      </c>
      <c r="J53" s="141">
        <f t="shared" si="30"/>
        <v>-2.980333741457647E-3</v>
      </c>
      <c r="K53" s="141">
        <f t="shared" si="30"/>
        <v>1.1260803425689053E-3</v>
      </c>
      <c r="L53" s="141">
        <f t="shared" si="30"/>
        <v>1.0634786499128662E-3</v>
      </c>
      <c r="M53" s="141">
        <f t="shared" si="30"/>
        <v>3.8324175160471541E-4</v>
      </c>
      <c r="N53" s="132" t="s">
        <v>2754</v>
      </c>
    </row>
  </sheetData>
  <mergeCells count="3">
    <mergeCell ref="A20:M20"/>
    <mergeCell ref="A31:M31"/>
    <mergeCell ref="B42:M42"/>
  </mergeCells>
  <phoneticPr fontId="3"/>
  <conditionalFormatting sqref="B46:N53">
    <cfRule type="cellIs" dxfId="0" priority="1" operator="lessThan">
      <formula>0</formula>
    </cfRule>
  </conditionalFormatting>
  <dataValidations disablePrompts="1" count="1">
    <dataValidation type="list" allowBlank="1" showInputMessage="1" showErrorMessage="1" sqref="A43" xr:uid="{C7D8EFAD-3E03-4555-9139-81477BD797CF}">
      <formula1>$A$3:$A$15</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5464-FF23-441D-9F48-638F286CED40}">
  <sheetPr codeName="Sheet12"/>
  <dimension ref="E1:AA146"/>
  <sheetViews>
    <sheetView topLeftCell="A27" zoomScale="70" zoomScaleNormal="70" workbookViewId="0">
      <selection activeCell="O52" sqref="O52"/>
    </sheetView>
  </sheetViews>
  <sheetFormatPr defaultRowHeight="18.75"/>
  <cols>
    <col min="5" max="5" width="18.75" bestFit="1" customWidth="1"/>
    <col min="6" max="6" width="16.5" bestFit="1" customWidth="1"/>
    <col min="7" max="8" width="15.625" bestFit="1" customWidth="1"/>
    <col min="9" max="19" width="14.625" bestFit="1" customWidth="1"/>
  </cols>
  <sheetData>
    <row r="1" spans="5:19">
      <c r="G1" t="s">
        <v>2771</v>
      </c>
      <c r="H1" s="160" t="s">
        <v>2772</v>
      </c>
      <c r="I1" s="160" t="s">
        <v>2773</v>
      </c>
      <c r="J1" s="160" t="s">
        <v>2774</v>
      </c>
      <c r="K1" s="160" t="s">
        <v>40</v>
      </c>
      <c r="L1" s="160" t="s">
        <v>41</v>
      </c>
      <c r="M1" s="160" t="s">
        <v>49</v>
      </c>
      <c r="N1" s="160" t="s">
        <v>50</v>
      </c>
      <c r="O1" s="160" t="s">
        <v>51</v>
      </c>
      <c r="P1" s="160" t="s">
        <v>52</v>
      </c>
      <c r="Q1" s="160" t="s">
        <v>53</v>
      </c>
      <c r="R1" s="160" t="s">
        <v>54</v>
      </c>
      <c r="S1" s="160" t="s">
        <v>48</v>
      </c>
    </row>
    <row r="2" spans="5:19">
      <c r="E2" t="s">
        <v>2775</v>
      </c>
      <c r="F2" t="s">
        <v>930</v>
      </c>
      <c r="G2" s="85">
        <f>SUM(H2:S2)</f>
        <v>352993.33801533276</v>
      </c>
      <c r="H2" s="94">
        <f>SUM(H3:H4)</f>
        <v>24464.539225249191</v>
      </c>
      <c r="I2" s="94">
        <f t="shared" ref="I2:S2" si="0">SUM(I3:I4)</f>
        <v>24545.412555674156</v>
      </c>
      <c r="J2" s="94">
        <f t="shared" si="0"/>
        <v>25192.635100795935</v>
      </c>
      <c r="K2" s="94">
        <f t="shared" si="0"/>
        <v>25719.041986727199</v>
      </c>
      <c r="L2" s="94">
        <f t="shared" si="0"/>
        <v>34432.311180790959</v>
      </c>
      <c r="M2" s="94">
        <f t="shared" si="0"/>
        <v>35828.176104102378</v>
      </c>
      <c r="N2" s="94">
        <f t="shared" si="0"/>
        <v>29022.618775809391</v>
      </c>
      <c r="O2" s="94">
        <f t="shared" si="0"/>
        <v>38186.640063888452</v>
      </c>
      <c r="P2" s="94">
        <f t="shared" si="0"/>
        <v>29337.190624659495</v>
      </c>
      <c r="Q2" s="94">
        <f t="shared" si="0"/>
        <v>26585.462907637371</v>
      </c>
      <c r="R2" s="94">
        <f t="shared" si="0"/>
        <v>28003.868595508346</v>
      </c>
      <c r="S2" s="94">
        <f t="shared" si="0"/>
        <v>31675.440894489911</v>
      </c>
    </row>
    <row r="3" spans="5:19">
      <c r="F3" t="s">
        <v>2776</v>
      </c>
      <c r="G3" s="85">
        <f>SUM(H3:S3)</f>
        <v>265113.12812735111</v>
      </c>
      <c r="H3" s="94">
        <f>SUM(H19,H29,H39)</f>
        <v>19047.7098112975</v>
      </c>
      <c r="I3" s="94">
        <f t="shared" ref="I3:S3" si="1">SUM(I19,I29,I39)</f>
        <v>18774.769588605152</v>
      </c>
      <c r="J3" s="94">
        <f t="shared" si="1"/>
        <v>18990.30728335453</v>
      </c>
      <c r="K3" s="94">
        <f t="shared" si="1"/>
        <v>19182.640971056524</v>
      </c>
      <c r="L3" s="94">
        <f t="shared" si="1"/>
        <v>25446.807001648151</v>
      </c>
      <c r="M3" s="94">
        <f t="shared" si="1"/>
        <v>27062.866158438301</v>
      </c>
      <c r="N3" s="94">
        <f t="shared" si="1"/>
        <v>21647.57977771759</v>
      </c>
      <c r="O3" s="94">
        <f t="shared" si="1"/>
        <v>27533.34285220837</v>
      </c>
      <c r="P3" s="94">
        <f t="shared" si="1"/>
        <v>21879.851497554006</v>
      </c>
      <c r="Q3" s="94">
        <f t="shared" si="1"/>
        <v>20223.643138897438</v>
      </c>
      <c r="R3" s="94">
        <f t="shared" si="1"/>
        <v>21233.238780172964</v>
      </c>
      <c r="S3" s="94">
        <f t="shared" si="1"/>
        <v>24090.371266400543</v>
      </c>
    </row>
    <row r="4" spans="5:19">
      <c r="F4" t="s">
        <v>2777</v>
      </c>
      <c r="G4" s="85">
        <f>SUM(H4:S4)</f>
        <v>87880.20988798172</v>
      </c>
      <c r="H4" s="94">
        <f>SUM(H24,H34,H44)</f>
        <v>5416.8294139516902</v>
      </c>
      <c r="I4" s="94">
        <f t="shared" ref="I4:S4" si="2">SUM(I24,I34,I44)</f>
        <v>5770.6429670690031</v>
      </c>
      <c r="J4" s="94">
        <f t="shared" si="2"/>
        <v>6202.3278174414045</v>
      </c>
      <c r="K4" s="94">
        <f t="shared" si="2"/>
        <v>6536.4010156706772</v>
      </c>
      <c r="L4" s="94">
        <f t="shared" si="2"/>
        <v>8985.5041791428084</v>
      </c>
      <c r="M4" s="94">
        <f t="shared" si="2"/>
        <v>8765.3099456640775</v>
      </c>
      <c r="N4" s="94">
        <f t="shared" si="2"/>
        <v>7375.0389980918007</v>
      </c>
      <c r="O4" s="94">
        <f t="shared" si="2"/>
        <v>10653.297211680085</v>
      </c>
      <c r="P4" s="94">
        <f t="shared" si="2"/>
        <v>7457.3391271054888</v>
      </c>
      <c r="Q4" s="94">
        <f t="shared" si="2"/>
        <v>6361.8197687399334</v>
      </c>
      <c r="R4" s="94">
        <f t="shared" si="2"/>
        <v>6770.629815335381</v>
      </c>
      <c r="S4" s="94">
        <f t="shared" si="2"/>
        <v>7585.0696280893699</v>
      </c>
    </row>
    <row r="5" spans="5:19">
      <c r="H5" s="122"/>
      <c r="I5" s="122"/>
      <c r="J5" s="122"/>
      <c r="K5" s="122"/>
      <c r="L5" s="122"/>
      <c r="M5" s="122"/>
      <c r="N5" s="122"/>
      <c r="O5" s="122"/>
      <c r="P5" s="122"/>
      <c r="Q5" s="122"/>
      <c r="R5" s="122"/>
      <c r="S5" s="122"/>
    </row>
    <row r="6" spans="5:19">
      <c r="G6" t="s">
        <v>2771</v>
      </c>
      <c r="H6" s="160" t="s">
        <v>2772</v>
      </c>
      <c r="I6" s="160" t="s">
        <v>2773</v>
      </c>
      <c r="J6" s="160" t="s">
        <v>2774</v>
      </c>
      <c r="K6" s="160" t="s">
        <v>40</v>
      </c>
      <c r="L6" s="160" t="s">
        <v>41</v>
      </c>
      <c r="M6" s="160" t="s">
        <v>49</v>
      </c>
      <c r="N6" s="160" t="s">
        <v>50</v>
      </c>
      <c r="O6" s="160" t="s">
        <v>51</v>
      </c>
      <c r="P6" s="160" t="s">
        <v>52</v>
      </c>
      <c r="Q6" s="160" t="s">
        <v>53</v>
      </c>
      <c r="R6" s="160" t="s">
        <v>54</v>
      </c>
      <c r="S6" s="311" t="s">
        <v>48</v>
      </c>
    </row>
    <row r="7" spans="5:19">
      <c r="E7" t="s">
        <v>2778</v>
      </c>
      <c r="F7" t="s">
        <v>930</v>
      </c>
      <c r="G7" s="85">
        <f>SUM(H7:S7)</f>
        <v>19319416028.560211</v>
      </c>
      <c r="H7" s="94">
        <f>SUM(H8:H9)</f>
        <v>1201931330.0360761</v>
      </c>
      <c r="I7" s="94">
        <f t="shared" ref="I7:S7" si="3">SUM(I8:I9)</f>
        <v>1207677575.3082247</v>
      </c>
      <c r="J7" s="94">
        <f t="shared" si="3"/>
        <v>1264645967.5257664</v>
      </c>
      <c r="K7" s="94">
        <f t="shared" si="3"/>
        <v>1279440815.4556677</v>
      </c>
      <c r="L7" s="94">
        <f t="shared" si="3"/>
        <v>1762728555.5797749</v>
      </c>
      <c r="M7" s="94">
        <f t="shared" si="3"/>
        <v>2061738481.0717018</v>
      </c>
      <c r="N7" s="94">
        <f t="shared" si="3"/>
        <v>1674705919.7765152</v>
      </c>
      <c r="O7" s="94">
        <f t="shared" si="3"/>
        <v>2193292203.7739005</v>
      </c>
      <c r="P7" s="94">
        <f t="shared" si="3"/>
        <v>1676952827.9640334</v>
      </c>
      <c r="Q7" s="94">
        <f t="shared" si="3"/>
        <v>1540819042.9925377</v>
      </c>
      <c r="R7" s="94">
        <f t="shared" si="3"/>
        <v>1610316535.870564</v>
      </c>
      <c r="S7" s="94">
        <f t="shared" si="3"/>
        <v>1845166773.2054472</v>
      </c>
    </row>
    <row r="8" spans="5:19">
      <c r="F8" t="s">
        <v>2776</v>
      </c>
      <c r="G8" s="85">
        <f>SUM(H8:S8)</f>
        <v>16537343028.560211</v>
      </c>
      <c r="H8" s="94">
        <f>SUM(H18,H28,H37)</f>
        <v>1040686022.8801073</v>
      </c>
      <c r="I8" s="94">
        <f t="shared" ref="I8:S8" si="4">SUM(I18,I28,I37)</f>
        <v>1028550202.0342342</v>
      </c>
      <c r="J8" s="94">
        <f t="shared" si="4"/>
        <v>1072010544.4880896</v>
      </c>
      <c r="K8" s="94">
        <f t="shared" si="4"/>
        <v>1074216423.339026</v>
      </c>
      <c r="L8" s="94">
        <f t="shared" si="4"/>
        <v>1492430620.7924895</v>
      </c>
      <c r="M8" s="94">
        <f t="shared" si="4"/>
        <v>1788859644.9245167</v>
      </c>
      <c r="N8" s="94">
        <f t="shared" si="4"/>
        <v>1434461204.8947308</v>
      </c>
      <c r="O8" s="94">
        <f t="shared" si="4"/>
        <v>1836287199.6211309</v>
      </c>
      <c r="P8" s="94">
        <f t="shared" si="4"/>
        <v>1442204498.9741895</v>
      </c>
      <c r="Q8" s="94">
        <f t="shared" si="4"/>
        <v>1337170466.8378434</v>
      </c>
      <c r="R8" s="94">
        <f t="shared" si="4"/>
        <v>1390672581.9851446</v>
      </c>
      <c r="S8" s="94">
        <f t="shared" si="4"/>
        <v>1599793617.7887068</v>
      </c>
    </row>
    <row r="9" spans="5:19">
      <c r="F9" t="s">
        <v>2777</v>
      </c>
      <c r="G9" s="85">
        <f>SUM(H9:S9)</f>
        <v>2782073000</v>
      </c>
      <c r="H9" s="94">
        <f>SUM(H23,H33,H42)</f>
        <v>161245307.15596884</v>
      </c>
      <c r="I9" s="94">
        <f t="shared" ref="I9:S9" si="5">SUM(I23,I33,I42)</f>
        <v>179127373.27399039</v>
      </c>
      <c r="J9" s="94">
        <f t="shared" si="5"/>
        <v>192635423.03767693</v>
      </c>
      <c r="K9" s="94">
        <f t="shared" si="5"/>
        <v>205224392.1166417</v>
      </c>
      <c r="L9" s="94">
        <f t="shared" si="5"/>
        <v>270297934.78728539</v>
      </c>
      <c r="M9" s="94">
        <f t="shared" si="5"/>
        <v>272878836.14718509</v>
      </c>
      <c r="N9" s="94">
        <f t="shared" si="5"/>
        <v>240244714.88178438</v>
      </c>
      <c r="O9" s="94">
        <f t="shared" si="5"/>
        <v>357005004.15276945</v>
      </c>
      <c r="P9" s="94">
        <f t="shared" si="5"/>
        <v>234748328.98984385</v>
      </c>
      <c r="Q9" s="94">
        <f t="shared" si="5"/>
        <v>203648576.15469429</v>
      </c>
      <c r="R9" s="94">
        <f t="shared" si="5"/>
        <v>219643953.88541925</v>
      </c>
      <c r="S9" s="94">
        <f t="shared" si="5"/>
        <v>245373155.41674054</v>
      </c>
    </row>
    <row r="11" spans="5:19">
      <c r="G11" t="s">
        <v>2771</v>
      </c>
      <c r="H11" s="160" t="s">
        <v>2772</v>
      </c>
      <c r="I11" s="160" t="s">
        <v>2773</v>
      </c>
      <c r="J11" s="160" t="s">
        <v>2774</v>
      </c>
      <c r="K11" s="160" t="s">
        <v>40</v>
      </c>
      <c r="L11" s="160" t="s">
        <v>41</v>
      </c>
      <c r="M11" s="160" t="s">
        <v>49</v>
      </c>
      <c r="N11" s="160" t="s">
        <v>50</v>
      </c>
      <c r="O11" s="160" t="s">
        <v>51</v>
      </c>
      <c r="P11" s="160" t="s">
        <v>52</v>
      </c>
      <c r="Q11" s="160" t="s">
        <v>53</v>
      </c>
      <c r="R11" s="160" t="s">
        <v>54</v>
      </c>
      <c r="S11" s="311" t="s">
        <v>48</v>
      </c>
    </row>
    <row r="12" spans="5:19">
      <c r="E12" t="s">
        <v>2779</v>
      </c>
      <c r="F12" t="s">
        <v>930</v>
      </c>
      <c r="G12" s="85">
        <f>SUM(H12:S12)</f>
        <v>74744699000</v>
      </c>
      <c r="H12" s="94">
        <f>SUM(H13:H14)</f>
        <v>5309852281.5795937</v>
      </c>
      <c r="I12" s="94">
        <f t="shared" ref="I12:S12" si="6">SUM(I13:I14)</f>
        <v>5272009136.4764242</v>
      </c>
      <c r="J12" s="94">
        <f t="shared" si="6"/>
        <v>5340875597.6658907</v>
      </c>
      <c r="K12" s="94">
        <f t="shared" si="6"/>
        <v>5414948006.7311754</v>
      </c>
      <c r="L12" s="94">
        <f t="shared" si="6"/>
        <v>7140066358.7458153</v>
      </c>
      <c r="M12" s="94">
        <f t="shared" si="6"/>
        <v>7612310203.0052156</v>
      </c>
      <c r="N12" s="94">
        <f t="shared" si="6"/>
        <v>6134923759.5856438</v>
      </c>
      <c r="O12" s="94">
        <f t="shared" si="6"/>
        <v>7871055753.0102291</v>
      </c>
      <c r="P12" s="94">
        <f t="shared" si="6"/>
        <v>6167657753.1626558</v>
      </c>
      <c r="Q12" s="94">
        <f t="shared" si="6"/>
        <v>5697173465.7333708</v>
      </c>
      <c r="R12" s="94">
        <f t="shared" si="6"/>
        <v>5995005580.3987141</v>
      </c>
      <c r="S12" s="94">
        <f t="shared" si="6"/>
        <v>6788821103.9052677</v>
      </c>
    </row>
    <row r="13" spans="5:19">
      <c r="F13" t="s">
        <v>2776</v>
      </c>
      <c r="G13" s="85">
        <f>SUM(H13:S13)</f>
        <v>60858507999.999992</v>
      </c>
      <c r="H13" s="94">
        <f>SUM(H17,H27,H42)</f>
        <v>4386582998.005085</v>
      </c>
      <c r="I13" s="94">
        <f t="shared" ref="I13:S13" si="7">SUM(I17,I27,I42)</f>
        <v>4305071485.964756</v>
      </c>
      <c r="J13" s="94">
        <f t="shared" si="7"/>
        <v>4319248799.7802706</v>
      </c>
      <c r="K13" s="94">
        <f t="shared" si="7"/>
        <v>4339583481.932538</v>
      </c>
      <c r="L13" s="94">
        <f t="shared" si="7"/>
        <v>5817969334.7090092</v>
      </c>
      <c r="M13" s="94">
        <f t="shared" si="7"/>
        <v>6241965547.8605461</v>
      </c>
      <c r="N13" s="94">
        <f t="shared" si="7"/>
        <v>4989758839.7410927</v>
      </c>
      <c r="O13" s="94">
        <f t="shared" si="7"/>
        <v>6357153479.9422989</v>
      </c>
      <c r="P13" s="94">
        <f t="shared" si="7"/>
        <v>5026352674.0651264</v>
      </c>
      <c r="Q13" s="94">
        <f t="shared" si="7"/>
        <v>4661360205.0252218</v>
      </c>
      <c r="R13" s="94">
        <f t="shared" si="7"/>
        <v>4844555481.6760235</v>
      </c>
      <c r="S13" s="94">
        <f t="shared" si="7"/>
        <v>5568905671.2980289</v>
      </c>
    </row>
    <row r="14" spans="5:19">
      <c r="F14" t="s">
        <v>2777</v>
      </c>
      <c r="G14" s="85">
        <f>SUM(H14:S14)</f>
        <v>13886191000</v>
      </c>
      <c r="H14" s="94">
        <f>SUM(H27,H37,H47)</f>
        <v>923269283.57450914</v>
      </c>
      <c r="I14" s="94">
        <f t="shared" ref="I14:S14" si="8">SUM(I27,I37,I47)</f>
        <v>966937650.51166856</v>
      </c>
      <c r="J14" s="94">
        <f t="shared" si="8"/>
        <v>1021626797.8856204</v>
      </c>
      <c r="K14" s="94">
        <f t="shared" si="8"/>
        <v>1075364524.7986374</v>
      </c>
      <c r="L14" s="94">
        <f t="shared" si="8"/>
        <v>1322097024.0368059</v>
      </c>
      <c r="M14" s="94">
        <f t="shared" si="8"/>
        <v>1370344655.1446698</v>
      </c>
      <c r="N14" s="94">
        <f t="shared" si="8"/>
        <v>1145164919.8445516</v>
      </c>
      <c r="O14" s="94">
        <f t="shared" si="8"/>
        <v>1513902273.0679307</v>
      </c>
      <c r="P14" s="94">
        <f t="shared" si="8"/>
        <v>1141305079.0975294</v>
      </c>
      <c r="Q14" s="94">
        <f t="shared" si="8"/>
        <v>1035813260.7081486</v>
      </c>
      <c r="R14" s="94">
        <f t="shared" si="8"/>
        <v>1150450098.7226901</v>
      </c>
      <c r="S14" s="94">
        <f t="shared" si="8"/>
        <v>1219915432.6072383</v>
      </c>
    </row>
    <row r="16" spans="5:19">
      <c r="G16" t="s">
        <v>2771</v>
      </c>
      <c r="H16" s="84" t="s">
        <v>2772</v>
      </c>
      <c r="I16" s="84" t="s">
        <v>2773</v>
      </c>
      <c r="J16" s="84" t="s">
        <v>2774</v>
      </c>
      <c r="K16" s="84" t="s">
        <v>40</v>
      </c>
      <c r="L16" s="84" t="s">
        <v>41</v>
      </c>
      <c r="M16" s="84" t="s">
        <v>49</v>
      </c>
      <c r="N16" s="84" t="s">
        <v>50</v>
      </c>
      <c r="O16" s="84" t="s">
        <v>51</v>
      </c>
      <c r="P16" s="84" t="s">
        <v>52</v>
      </c>
      <c r="Q16" s="84" t="s">
        <v>53</v>
      </c>
      <c r="R16" s="84" t="s">
        <v>54</v>
      </c>
      <c r="S16" s="312" t="s">
        <v>48</v>
      </c>
    </row>
    <row r="17" spans="5:27">
      <c r="E17" t="s">
        <v>2780</v>
      </c>
      <c r="F17" s="84" t="s">
        <v>2781</v>
      </c>
      <c r="G17" s="234">
        <f>SUM(H17:S17)</f>
        <v>46972316999.999992</v>
      </c>
      <c r="H17" s="236">
        <v>3463313714.4305758</v>
      </c>
      <c r="I17" s="236">
        <v>3338133835.4530873</v>
      </c>
      <c r="J17" s="236">
        <v>3297622001.89465</v>
      </c>
      <c r="K17" s="236">
        <v>3264218957.1339006</v>
      </c>
      <c r="L17" s="236">
        <v>4495872310.6722031</v>
      </c>
      <c r="M17" s="236">
        <v>4871620892.7158766</v>
      </c>
      <c r="N17" s="236">
        <v>3844593919.8965416</v>
      </c>
      <c r="O17" s="236">
        <v>4843251206.8743687</v>
      </c>
      <c r="P17" s="236">
        <v>3885047594.9675975</v>
      </c>
      <c r="Q17" s="236">
        <v>3625546944.3170729</v>
      </c>
      <c r="R17" s="236">
        <v>3694105382.9533334</v>
      </c>
      <c r="S17" s="313">
        <v>4348990238.6907911</v>
      </c>
    </row>
    <row r="18" spans="5:27">
      <c r="F18" s="84" t="s">
        <v>2782</v>
      </c>
      <c r="G18" s="234">
        <f>SUM(H18:S18)</f>
        <v>12962853370.412107</v>
      </c>
      <c r="H18" s="237">
        <v>839445240.35562909</v>
      </c>
      <c r="I18" s="237">
        <v>813055834.23299885</v>
      </c>
      <c r="J18" s="237">
        <v>834275844.69651747</v>
      </c>
      <c r="K18" s="237">
        <v>824066345.5050199</v>
      </c>
      <c r="L18" s="237">
        <v>1175303521.2506037</v>
      </c>
      <c r="M18" s="237">
        <v>1416669195.4210818</v>
      </c>
      <c r="N18" s="237">
        <v>1118921945.6916463</v>
      </c>
      <c r="O18" s="237">
        <v>1411940387.102849</v>
      </c>
      <c r="P18" s="237">
        <v>1131160086.9747648</v>
      </c>
      <c r="Q18" s="237">
        <v>1055062255.3508773</v>
      </c>
      <c r="R18" s="237">
        <v>1076752963.6450391</v>
      </c>
      <c r="S18" s="314">
        <v>1266199750.1850812</v>
      </c>
      <c r="U18" s="105"/>
      <c r="V18" s="105"/>
      <c r="W18" s="55"/>
      <c r="X18" s="55"/>
      <c r="Y18" s="55"/>
      <c r="Z18" s="55"/>
      <c r="AA18" s="11"/>
    </row>
    <row r="19" spans="5:27">
      <c r="F19" s="84" t="s">
        <v>2783</v>
      </c>
      <c r="G19" s="85">
        <f>SUM(H19:S19)</f>
        <v>170666.20830805731</v>
      </c>
      <c r="H19" s="7">
        <v>12682.000655611369</v>
      </c>
      <c r="I19" s="7">
        <v>12165.391721120468</v>
      </c>
      <c r="J19" s="7">
        <v>12022.63990163788</v>
      </c>
      <c r="K19" s="7">
        <v>11851.638133612762</v>
      </c>
      <c r="L19" s="7">
        <v>16391.828225642108</v>
      </c>
      <c r="M19" s="7">
        <v>17724.097671755619</v>
      </c>
      <c r="N19" s="7">
        <v>13911.622965279135</v>
      </c>
      <c r="O19" s="7">
        <v>17413.627803756506</v>
      </c>
      <c r="P19" s="7">
        <v>14113.91252943642</v>
      </c>
      <c r="Q19" s="7">
        <v>13172.13068350275</v>
      </c>
      <c r="R19" s="7">
        <v>13410.013323950287</v>
      </c>
      <c r="S19" s="315">
        <v>15807.304692751988</v>
      </c>
      <c r="U19" s="105"/>
      <c r="V19" s="105"/>
      <c r="W19" s="55"/>
      <c r="X19" s="55"/>
      <c r="Y19" s="55"/>
      <c r="Z19" s="55"/>
      <c r="AA19" s="11"/>
    </row>
    <row r="20" spans="5:27">
      <c r="F20" s="84" t="s">
        <v>2784</v>
      </c>
      <c r="G20" s="234">
        <f>G17/G19</f>
        <v>275229.15910344501</v>
      </c>
      <c r="H20" s="237">
        <f>IFERROR(H17/H19,0)</f>
        <v>273088.90832600399</v>
      </c>
      <c r="I20" s="237">
        <f t="shared" ref="I20:S20" si="9">IFERROR(I17/I19,0)</f>
        <v>274395.91851840803</v>
      </c>
      <c r="J20" s="237">
        <f t="shared" si="9"/>
        <v>274284.35259425885</v>
      </c>
      <c r="K20" s="237">
        <f t="shared" si="9"/>
        <v>275423.44107488048</v>
      </c>
      <c r="L20" s="237">
        <f t="shared" si="9"/>
        <v>274275.22109090968</v>
      </c>
      <c r="M20" s="237">
        <f t="shared" si="9"/>
        <v>274858.6124347017</v>
      </c>
      <c r="N20" s="237">
        <f t="shared" si="9"/>
        <v>276358.40401166305</v>
      </c>
      <c r="O20" s="237">
        <f t="shared" si="9"/>
        <v>278129.93716505024</v>
      </c>
      <c r="P20" s="237">
        <f t="shared" si="9"/>
        <v>275263.6865833496</v>
      </c>
      <c r="Q20" s="237">
        <f t="shared" si="9"/>
        <v>275243.77273737791</v>
      </c>
      <c r="R20" s="237">
        <f t="shared" si="9"/>
        <v>275473.65492587991</v>
      </c>
      <c r="S20" s="237">
        <f t="shared" si="9"/>
        <v>275125.35016073316</v>
      </c>
      <c r="U20" s="105"/>
      <c r="V20" s="105"/>
      <c r="W20" s="55"/>
      <c r="X20" s="55"/>
      <c r="Y20" s="55"/>
      <c r="Z20" s="55"/>
      <c r="AA20" s="11"/>
    </row>
    <row r="21" spans="5:27">
      <c r="F21" s="84" t="s">
        <v>2785</v>
      </c>
      <c r="G21" s="235">
        <f>(G18/G19)/(G17/G19)</f>
        <v>0.27596793597412089</v>
      </c>
      <c r="H21" s="333">
        <f>IFERROR(H18/H17,0)</f>
        <v>0.24238209690849427</v>
      </c>
      <c r="I21" s="333">
        <f t="shared" ref="I21:S21" si="10">IFERROR(I18/I17,0)</f>
        <v>0.24356597857097068</v>
      </c>
      <c r="J21" s="333">
        <f t="shared" si="10"/>
        <v>0.25299317029580226</v>
      </c>
      <c r="K21" s="333">
        <f t="shared" si="10"/>
        <v>0.25245437157456474</v>
      </c>
      <c r="L21" s="333">
        <f t="shared" si="10"/>
        <v>0.2614183499964387</v>
      </c>
      <c r="M21" s="333">
        <f t="shared" si="10"/>
        <v>0.29080037766060729</v>
      </c>
      <c r="N21" s="333">
        <f t="shared" si="10"/>
        <v>0.29103774520918885</v>
      </c>
      <c r="O21" s="333">
        <f t="shared" si="10"/>
        <v>0.29152739075329859</v>
      </c>
      <c r="P21" s="333">
        <f t="shared" si="10"/>
        <v>0.29115733059229076</v>
      </c>
      <c r="Q21" s="333">
        <f t="shared" si="10"/>
        <v>0.29100774905277482</v>
      </c>
      <c r="R21" s="333">
        <f t="shared" si="10"/>
        <v>0.29147868076903788</v>
      </c>
      <c r="S21" s="333">
        <f t="shared" si="10"/>
        <v>0.29114798624295252</v>
      </c>
      <c r="U21" s="105"/>
      <c r="V21" s="105"/>
      <c r="W21" s="55"/>
      <c r="X21" s="55"/>
      <c r="Y21" s="55"/>
      <c r="Z21" s="55"/>
      <c r="AA21" s="11"/>
    </row>
    <row r="22" spans="5:27">
      <c r="E22" t="s">
        <v>2786</v>
      </c>
      <c r="F22" s="84" t="s">
        <v>2781</v>
      </c>
      <c r="G22" s="234">
        <f>SUM(H22:S22)</f>
        <v>10674635999.999998</v>
      </c>
      <c r="H22" s="236">
        <v>695162210.40533102</v>
      </c>
      <c r="I22" s="236">
        <v>699962096.33878636</v>
      </c>
      <c r="J22" s="236">
        <v>735655278.89497638</v>
      </c>
      <c r="K22" s="236">
        <v>775722897.76290989</v>
      </c>
      <c r="L22" s="236">
        <v>1110915087.0584283</v>
      </c>
      <c r="M22" s="236">
        <v>1053091298.172559</v>
      </c>
      <c r="N22" s="236">
        <v>864267488.02080643</v>
      </c>
      <c r="O22" s="236">
        <v>1223002484.8019319</v>
      </c>
      <c r="P22" s="236">
        <v>917079214.02483487</v>
      </c>
      <c r="Q22" s="236">
        <v>798920004.40950167</v>
      </c>
      <c r="R22" s="236">
        <v>842576345.74764705</v>
      </c>
      <c r="S22" s="313">
        <v>958281594.36228776</v>
      </c>
      <c r="U22" s="105"/>
      <c r="V22" s="105"/>
      <c r="W22" s="55"/>
      <c r="X22" s="55"/>
      <c r="Y22" s="55"/>
      <c r="Z22" s="55"/>
      <c r="AA22" s="11"/>
    </row>
    <row r="23" spans="5:27">
      <c r="F23" s="84" t="s">
        <v>2782</v>
      </c>
      <c r="G23" s="234">
        <f>SUM(H23:S23)</f>
        <v>1954907000</v>
      </c>
      <c r="H23" s="237">
        <v>121516524.29207641</v>
      </c>
      <c r="I23" s="237">
        <v>126842028.2212036</v>
      </c>
      <c r="J23" s="237">
        <v>134129902.30801417</v>
      </c>
      <c r="K23" s="237">
        <v>142252182.18975514</v>
      </c>
      <c r="L23" s="237">
        <v>196916263.04953921</v>
      </c>
      <c r="M23" s="237">
        <v>191588037.6145044</v>
      </c>
      <c r="N23" s="237">
        <v>162441571.07758304</v>
      </c>
      <c r="O23" s="237">
        <v>235113850.47650826</v>
      </c>
      <c r="P23" s="237">
        <v>166879150.87045917</v>
      </c>
      <c r="Q23" s="237">
        <v>145951542.87076733</v>
      </c>
      <c r="R23" s="237">
        <v>155449263.97263864</v>
      </c>
      <c r="S23" s="314">
        <v>175826683.05695075</v>
      </c>
      <c r="U23" s="55"/>
      <c r="V23" s="55"/>
      <c r="W23" s="55"/>
      <c r="X23" s="55"/>
      <c r="Y23" s="55"/>
      <c r="Z23" s="55"/>
      <c r="AA23" s="11"/>
    </row>
    <row r="24" spans="5:27">
      <c r="F24" s="84" t="s">
        <v>2783</v>
      </c>
      <c r="G24" s="85">
        <f>SUM(H24:S24)</f>
        <v>59076.635704178785</v>
      </c>
      <c r="H24" s="7">
        <v>3908.8994648170687</v>
      </c>
      <c r="I24" s="7">
        <v>3889.5340773182588</v>
      </c>
      <c r="J24" s="7">
        <v>4082.4194307933412</v>
      </c>
      <c r="K24" s="7">
        <v>4290.8932168888659</v>
      </c>
      <c r="L24" s="7">
        <v>6213.1336109447457</v>
      </c>
      <c r="M24" s="7">
        <v>5841.3088710308584</v>
      </c>
      <c r="N24" s="7">
        <v>4739.408593190612</v>
      </c>
      <c r="O24" s="7">
        <v>6649.7355908967165</v>
      </c>
      <c r="P24" s="7">
        <v>5084.7213312225831</v>
      </c>
      <c r="Q24" s="7">
        <v>4423.8370159596752</v>
      </c>
      <c r="R24" s="7">
        <v>4651.7656710376177</v>
      </c>
      <c r="S24" s="315">
        <v>5300.9788300784494</v>
      </c>
      <c r="U24" s="55"/>
      <c r="V24" s="55"/>
      <c r="W24" s="55"/>
      <c r="X24" s="55"/>
      <c r="Y24" s="55"/>
      <c r="Z24" s="55"/>
      <c r="AA24" s="11"/>
    </row>
    <row r="25" spans="5:27">
      <c r="F25" s="84" t="s">
        <v>2784</v>
      </c>
      <c r="G25" s="234">
        <f>G22/G24</f>
        <v>180691.33207673382</v>
      </c>
      <c r="H25" s="237">
        <f t="shared" ref="H25:S25" si="11">IFERROR(H22/H24,0)</f>
        <v>177840.90296061468</v>
      </c>
      <c r="I25" s="237">
        <f t="shared" si="11"/>
        <v>179960.39690733177</v>
      </c>
      <c r="J25" s="237">
        <f t="shared" si="11"/>
        <v>180200.80772347678</v>
      </c>
      <c r="K25" s="237">
        <f t="shared" si="11"/>
        <v>180783.54751632616</v>
      </c>
      <c r="L25" s="237">
        <f t="shared" si="11"/>
        <v>178801.09404077451</v>
      </c>
      <c r="M25" s="237">
        <f t="shared" si="11"/>
        <v>180283.44698483858</v>
      </c>
      <c r="N25" s="237">
        <f t="shared" si="11"/>
        <v>182357.66573545706</v>
      </c>
      <c r="O25" s="237">
        <f t="shared" si="11"/>
        <v>183917.46078989736</v>
      </c>
      <c r="P25" s="237">
        <f t="shared" si="11"/>
        <v>180359.77869495752</v>
      </c>
      <c r="Q25" s="237">
        <f t="shared" si="11"/>
        <v>180594.35768706541</v>
      </c>
      <c r="R25" s="237">
        <f t="shared" si="11"/>
        <v>181130.43634025162</v>
      </c>
      <c r="S25" s="237">
        <f t="shared" si="11"/>
        <v>180774.4616758083</v>
      </c>
      <c r="U25" s="55"/>
      <c r="V25" s="55"/>
      <c r="W25" s="55"/>
      <c r="X25" s="55"/>
      <c r="Y25" s="55"/>
      <c r="Z25" s="55"/>
      <c r="AA25" s="11"/>
    </row>
    <row r="26" spans="5:27">
      <c r="F26" s="84" t="s">
        <v>2785</v>
      </c>
      <c r="G26" s="235">
        <f>(G23/G24)/(G22/G24)</f>
        <v>0.1831357059856655</v>
      </c>
      <c r="H26" s="333">
        <f>IFERROR(H23/H22,0)</f>
        <v>0.17480312144876703</v>
      </c>
      <c r="I26" s="333">
        <f t="shared" ref="I26:S26" si="12">IFERROR(I23/I22,0)</f>
        <v>0.18121270978051818</v>
      </c>
      <c r="J26" s="333">
        <f t="shared" si="12"/>
        <v>0.18232711183625289</v>
      </c>
      <c r="K26" s="333">
        <f t="shared" si="12"/>
        <v>0.18338015108229119</v>
      </c>
      <c r="L26" s="333">
        <f t="shared" si="12"/>
        <v>0.17725590852398104</v>
      </c>
      <c r="M26" s="333">
        <f t="shared" si="12"/>
        <v>0.18192918120866561</v>
      </c>
      <c r="N26" s="333">
        <f t="shared" si="12"/>
        <v>0.1879528888094335</v>
      </c>
      <c r="O26" s="333">
        <f t="shared" si="12"/>
        <v>0.19224315027829686</v>
      </c>
      <c r="P26" s="333">
        <f t="shared" si="12"/>
        <v>0.18196808772719605</v>
      </c>
      <c r="Q26" s="333">
        <f t="shared" si="12"/>
        <v>0.18268605375408409</v>
      </c>
      <c r="R26" s="333">
        <f t="shared" si="12"/>
        <v>0.18449279374761363</v>
      </c>
      <c r="S26" s="333">
        <f t="shared" si="12"/>
        <v>0.18348122732541783</v>
      </c>
      <c r="U26" s="55"/>
      <c r="V26" s="55"/>
      <c r="W26" s="55"/>
      <c r="X26" s="55"/>
      <c r="Y26" s="55"/>
      <c r="Z26" s="55"/>
      <c r="AA26" s="11"/>
    </row>
    <row r="27" spans="5:27">
      <c r="E27" t="s">
        <v>2787</v>
      </c>
      <c r="F27" s="84" t="s">
        <v>2781</v>
      </c>
      <c r="G27" s="234">
        <f>SUM(H27:S27)</f>
        <v>13886191000</v>
      </c>
      <c r="H27" s="236">
        <v>923269283.57450914</v>
      </c>
      <c r="I27" s="236">
        <v>966937650.51166856</v>
      </c>
      <c r="J27" s="236">
        <v>1021626797.8856204</v>
      </c>
      <c r="K27" s="236">
        <v>1075364524.7986374</v>
      </c>
      <c r="L27" s="236">
        <v>1322097024.0368059</v>
      </c>
      <c r="M27" s="236">
        <v>1370344655.1446698</v>
      </c>
      <c r="N27" s="236">
        <v>1145164919.8445516</v>
      </c>
      <c r="O27" s="236">
        <v>1513902273.0679307</v>
      </c>
      <c r="P27" s="236">
        <v>1141305079.0975294</v>
      </c>
      <c r="Q27" s="236">
        <v>1035813260.7081486</v>
      </c>
      <c r="R27" s="236">
        <v>1150450098.7226901</v>
      </c>
      <c r="S27" s="313">
        <v>1219915432.6072383</v>
      </c>
      <c r="U27" s="55"/>
      <c r="V27" s="55"/>
      <c r="W27" s="55"/>
      <c r="X27" s="55"/>
      <c r="Y27" s="55"/>
      <c r="Z27" s="55"/>
      <c r="AA27" s="11"/>
    </row>
    <row r="28" spans="5:27">
      <c r="F28" s="84" t="s">
        <v>2782</v>
      </c>
      <c r="G28" s="234">
        <f>SUM(H28:S28)</f>
        <v>3574489658.1481009</v>
      </c>
      <c r="H28" s="237">
        <v>201240782.52447823</v>
      </c>
      <c r="I28" s="237">
        <v>215494367.80123535</v>
      </c>
      <c r="J28" s="237">
        <v>237734699.79157215</v>
      </c>
      <c r="K28" s="237">
        <v>250150077.83400604</v>
      </c>
      <c r="L28" s="237">
        <v>317127099.54188573</v>
      </c>
      <c r="M28" s="237">
        <v>372190449.5034349</v>
      </c>
      <c r="N28" s="237">
        <v>315539259.20308447</v>
      </c>
      <c r="O28" s="237">
        <v>424346812.51828206</v>
      </c>
      <c r="P28" s="237">
        <v>311044411.99942464</v>
      </c>
      <c r="Q28" s="237">
        <v>282108211.48696607</v>
      </c>
      <c r="R28" s="237">
        <v>313919618.34010541</v>
      </c>
      <c r="S28" s="314">
        <v>333593867.60362554</v>
      </c>
      <c r="U28" s="55"/>
      <c r="V28" s="55"/>
      <c r="W28" s="55"/>
      <c r="X28" s="55"/>
      <c r="Y28" s="55"/>
      <c r="Z28" s="55"/>
      <c r="AA28" s="11"/>
    </row>
    <row r="29" spans="5:27">
      <c r="F29" s="84" t="s">
        <v>2783</v>
      </c>
      <c r="G29" s="85">
        <f>SUM(H29:S29)</f>
        <v>94446.919819293777</v>
      </c>
      <c r="H29" s="7">
        <v>6365.7091556861296</v>
      </c>
      <c r="I29" s="7">
        <v>6609.3778674846853</v>
      </c>
      <c r="J29" s="7">
        <v>6967.667381716652</v>
      </c>
      <c r="K29" s="7">
        <v>7331.0028374437625</v>
      </c>
      <c r="L29" s="7">
        <v>9054.9787760060426</v>
      </c>
      <c r="M29" s="7">
        <v>9338.7684866826803</v>
      </c>
      <c r="N29" s="7">
        <v>7735.9568124384541</v>
      </c>
      <c r="O29" s="7">
        <v>10119.715048451866</v>
      </c>
      <c r="P29" s="7">
        <v>7765.9389681175853</v>
      </c>
      <c r="Q29" s="7">
        <v>7051.5124553946889</v>
      </c>
      <c r="R29" s="7">
        <v>7823.225456222679</v>
      </c>
      <c r="S29" s="315">
        <v>8283.0665736485535</v>
      </c>
      <c r="U29" s="55"/>
      <c r="V29" s="55"/>
      <c r="W29" s="55"/>
      <c r="X29" s="55"/>
      <c r="Y29" s="55"/>
      <c r="Z29" s="55"/>
      <c r="AA29" s="11"/>
    </row>
    <row r="30" spans="5:27">
      <c r="F30" s="84" t="s">
        <v>2784</v>
      </c>
      <c r="G30" s="234">
        <f>G27/G29</f>
        <v>147026.40410686325</v>
      </c>
      <c r="H30" s="237">
        <f t="shared" ref="H30:S30" si="13">IFERROR(H27/H29,0)</f>
        <v>145037.93073075049</v>
      </c>
      <c r="I30" s="237">
        <f t="shared" si="13"/>
        <v>146297.8316413998</v>
      </c>
      <c r="J30" s="237">
        <f t="shared" si="13"/>
        <v>146623.93336490155</v>
      </c>
      <c r="K30" s="237">
        <f t="shared" si="13"/>
        <v>146687.23347181309</v>
      </c>
      <c r="L30" s="237">
        <f t="shared" si="13"/>
        <v>146007.74410870066</v>
      </c>
      <c r="M30" s="237">
        <f t="shared" si="13"/>
        <v>146737.19100102072</v>
      </c>
      <c r="N30" s="237">
        <f t="shared" si="13"/>
        <v>148031.45203748671</v>
      </c>
      <c r="O30" s="237">
        <f t="shared" si="13"/>
        <v>149599.29857901784</v>
      </c>
      <c r="P30" s="237">
        <f t="shared" si="13"/>
        <v>146962.92151960789</v>
      </c>
      <c r="Q30" s="237">
        <f t="shared" si="13"/>
        <v>146892.35355681888</v>
      </c>
      <c r="R30" s="237">
        <f t="shared" si="13"/>
        <v>147055.72594838226</v>
      </c>
      <c r="S30" s="237">
        <f t="shared" si="13"/>
        <v>147278.23587561553</v>
      </c>
      <c r="U30" s="55"/>
      <c r="V30" s="55"/>
      <c r="W30" s="55"/>
      <c r="X30" s="55"/>
      <c r="Y30" s="55"/>
      <c r="Z30" s="55"/>
      <c r="AA30" s="11"/>
    </row>
    <row r="31" spans="5:27">
      <c r="F31" s="84" t="s">
        <v>2785</v>
      </c>
      <c r="G31" s="235">
        <f>(G28/G29)/(G27/G29)</f>
        <v>0.25741325739708615</v>
      </c>
      <c r="H31" s="333">
        <f>IFERROR(H28/H27,0)</f>
        <v>0.21796542580227388</v>
      </c>
      <c r="I31" s="333">
        <f t="shared" ref="I31:S31" si="14">IFERROR(I28/I27,0)</f>
        <v>0.22286273338017554</v>
      </c>
      <c r="J31" s="333">
        <f t="shared" si="14"/>
        <v>0.23270209853891141</v>
      </c>
      <c r="K31" s="333">
        <f t="shared" si="14"/>
        <v>0.2326188674308805</v>
      </c>
      <c r="L31" s="333">
        <f t="shared" si="14"/>
        <v>0.23986673729405297</v>
      </c>
      <c r="M31" s="333">
        <f t="shared" si="14"/>
        <v>0.27160353280915456</v>
      </c>
      <c r="N31" s="333">
        <f t="shared" si="14"/>
        <v>0.27554045162850149</v>
      </c>
      <c r="O31" s="333">
        <f t="shared" si="14"/>
        <v>0.28030000355197371</v>
      </c>
      <c r="P31" s="333">
        <f t="shared" si="14"/>
        <v>0.27253397684462993</v>
      </c>
      <c r="Q31" s="333">
        <f t="shared" si="14"/>
        <v>0.27235431538509047</v>
      </c>
      <c r="R31" s="333">
        <f t="shared" si="14"/>
        <v>0.27286678378196572</v>
      </c>
      <c r="S31" s="333">
        <f t="shared" si="14"/>
        <v>0.27345655173052374</v>
      </c>
      <c r="U31" s="55"/>
      <c r="V31" s="55"/>
      <c r="W31" s="55"/>
      <c r="X31" s="55"/>
      <c r="Y31" s="55"/>
      <c r="Z31" s="55"/>
      <c r="AA31" s="11"/>
    </row>
    <row r="32" spans="5:27">
      <c r="E32" t="s">
        <v>2788</v>
      </c>
      <c r="F32" s="84" t="s">
        <v>2781</v>
      </c>
      <c r="G32" s="234">
        <f>SUM(H32:S32)</f>
        <v>3616692000</v>
      </c>
      <c r="H32" s="236">
        <v>185783011.97065276</v>
      </c>
      <c r="I32" s="236">
        <v>234472187.94029862</v>
      </c>
      <c r="J32" s="236">
        <v>263822199.23308367</v>
      </c>
      <c r="K32" s="236">
        <v>280448796.9723407</v>
      </c>
      <c r="L32" s="236">
        <v>341904816.18903583</v>
      </c>
      <c r="M32" s="236">
        <v>364482467.4266609</v>
      </c>
      <c r="N32" s="236">
        <v>333045050.18639231</v>
      </c>
      <c r="O32" s="236">
        <v>509590325.69631648</v>
      </c>
      <c r="P32" s="236">
        <v>297650187.64348149</v>
      </c>
      <c r="Q32" s="236">
        <v>245374519.31672704</v>
      </c>
      <c r="R32" s="236">
        <v>269383910.86835086</v>
      </c>
      <c r="S32" s="236">
        <v>290734526.5566591</v>
      </c>
      <c r="U32" s="55"/>
      <c r="V32" s="55"/>
      <c r="W32" s="55"/>
      <c r="X32" s="55"/>
      <c r="Y32" s="55"/>
      <c r="Z32" s="55"/>
      <c r="AA32" s="11"/>
    </row>
    <row r="33" spans="6:27">
      <c r="F33" s="84" t="s">
        <v>2782</v>
      </c>
      <c r="G33" s="234">
        <f>SUM(H33:S33)</f>
        <v>827165999.99999988</v>
      </c>
      <c r="H33" s="237">
        <v>39728782.863892421</v>
      </c>
      <c r="I33" s="237">
        <v>52285345.052786812</v>
      </c>
      <c r="J33" s="237">
        <v>58505520.729662746</v>
      </c>
      <c r="K33" s="237">
        <v>62972209.926886559</v>
      </c>
      <c r="L33" s="237">
        <v>73381671.737746194</v>
      </c>
      <c r="M33" s="237">
        <v>81290798.532680675</v>
      </c>
      <c r="N33" s="237">
        <v>77803143.804201335</v>
      </c>
      <c r="O33" s="237">
        <v>121891153.67626122</v>
      </c>
      <c r="P33" s="237">
        <v>67869178.119384661</v>
      </c>
      <c r="Q33" s="237">
        <v>57697033.283926956</v>
      </c>
      <c r="R33" s="237">
        <v>64194689.912780628</v>
      </c>
      <c r="S33" s="237">
        <v>69546472.359789774</v>
      </c>
      <c r="U33" s="55"/>
      <c r="V33" s="55"/>
      <c r="W33" s="55"/>
      <c r="X33" s="55"/>
      <c r="Y33" s="55"/>
      <c r="Z33" s="55"/>
      <c r="AA33" s="11"/>
    </row>
    <row r="34" spans="6:27">
      <c r="F34" s="84" t="s">
        <v>2783</v>
      </c>
      <c r="G34" s="85">
        <f>SUM(H34:S34)</f>
        <v>28803.574183802928</v>
      </c>
      <c r="H34" s="7">
        <v>1507.9299491346212</v>
      </c>
      <c r="I34" s="7">
        <v>1881.1088897507443</v>
      </c>
      <c r="J34" s="7">
        <v>2119.9083866480628</v>
      </c>
      <c r="K34" s="7">
        <v>2245.5077987818108</v>
      </c>
      <c r="L34" s="7">
        <v>2772.3705681980637</v>
      </c>
      <c r="M34" s="7">
        <v>2924.0010746332182</v>
      </c>
      <c r="N34" s="7">
        <v>2635.6304049011892</v>
      </c>
      <c r="O34" s="7">
        <v>4003.5616207833673</v>
      </c>
      <c r="P34" s="7">
        <v>2372.6177958829057</v>
      </c>
      <c r="Q34" s="7">
        <v>1937.9827527802577</v>
      </c>
      <c r="R34" s="7">
        <v>2118.8641442977632</v>
      </c>
      <c r="S34" s="7">
        <v>2284.0907980109205</v>
      </c>
      <c r="U34" s="55"/>
      <c r="V34" s="55"/>
      <c r="W34" s="55"/>
      <c r="X34" s="55"/>
      <c r="Y34" s="55"/>
      <c r="Z34" s="55"/>
      <c r="AA34" s="11"/>
    </row>
    <row r="35" spans="6:27">
      <c r="F35" s="84" t="s">
        <v>2784</v>
      </c>
      <c r="G35" s="234">
        <f>G32/G34</f>
        <v>125564.00038831879</v>
      </c>
      <c r="H35" s="237">
        <f t="shared" ref="H35:S35" si="15">IFERROR(H32/H34,0)</f>
        <v>123204.00697477419</v>
      </c>
      <c r="I35" s="237">
        <f t="shared" si="15"/>
        <v>124645.72849441336</v>
      </c>
      <c r="J35" s="237">
        <f t="shared" si="15"/>
        <v>124449.81155540953</v>
      </c>
      <c r="K35" s="237">
        <f t="shared" si="15"/>
        <v>124893.26339658421</v>
      </c>
      <c r="L35" s="237">
        <f t="shared" si="15"/>
        <v>123325.79926761417</v>
      </c>
      <c r="M35" s="237">
        <f t="shared" si="15"/>
        <v>124651.96083157424</v>
      </c>
      <c r="N35" s="237">
        <f t="shared" si="15"/>
        <v>126362.57707722047</v>
      </c>
      <c r="O35" s="237">
        <f t="shared" si="15"/>
        <v>127284.24686931787</v>
      </c>
      <c r="P35" s="237">
        <f t="shared" si="15"/>
        <v>125452.22756062108</v>
      </c>
      <c r="Q35" s="237">
        <f t="shared" si="15"/>
        <v>126613.36586443262</v>
      </c>
      <c r="R35" s="237">
        <f t="shared" si="15"/>
        <v>127135.99953697382</v>
      </c>
      <c r="S35" s="237">
        <f t="shared" si="15"/>
        <v>127286.76408566708</v>
      </c>
      <c r="U35" s="55"/>
      <c r="V35" s="55"/>
      <c r="W35" s="55"/>
      <c r="X35" s="55"/>
      <c r="Y35" s="55"/>
      <c r="Z35" s="55"/>
      <c r="AA35" s="11"/>
    </row>
    <row r="36" spans="6:27">
      <c r="F36" s="84" t="s">
        <v>2785</v>
      </c>
      <c r="G36" s="235">
        <f>(G33/G34)/(G32/G34)</f>
        <v>0.22870789107836662</v>
      </c>
      <c r="H36" s="333">
        <f>IFERROR(H33/H32,0)</f>
        <v>0.21384507895785532</v>
      </c>
      <c r="I36" s="333">
        <f t="shared" ref="I36:S36" si="16">IFERROR(I33/I32,0)</f>
        <v>0.22299167125996078</v>
      </c>
      <c r="J36" s="333">
        <f t="shared" si="16"/>
        <v>0.22176117438083304</v>
      </c>
      <c r="K36" s="333">
        <f t="shared" si="16"/>
        <v>0.22454084526915336</v>
      </c>
      <c r="L36" s="333">
        <f t="shared" si="16"/>
        <v>0.21462602532388483</v>
      </c>
      <c r="M36" s="333">
        <f t="shared" si="16"/>
        <v>0.22303075126387953</v>
      </c>
      <c r="N36" s="333">
        <f t="shared" si="16"/>
        <v>0.23361147016194342</v>
      </c>
      <c r="O36" s="333">
        <f t="shared" si="16"/>
        <v>0.23919440289551458</v>
      </c>
      <c r="P36" s="333">
        <f t="shared" si="16"/>
        <v>0.22801658099633651</v>
      </c>
      <c r="Q36" s="333">
        <f t="shared" si="16"/>
        <v>0.23513865027465294</v>
      </c>
      <c r="R36" s="333">
        <f t="shared" si="16"/>
        <v>0.23830187076077036</v>
      </c>
      <c r="S36" s="333">
        <f t="shared" si="16"/>
        <v>0.23920954000018424</v>
      </c>
      <c r="U36" s="55"/>
      <c r="V36" s="55"/>
      <c r="W36" s="55"/>
      <c r="X36" s="55"/>
      <c r="Y36" s="55"/>
      <c r="Z36" s="55"/>
      <c r="AA36" s="11"/>
    </row>
    <row r="37" spans="6:27">
      <c r="F37" s="84"/>
      <c r="G37" s="234"/>
      <c r="H37" s="236"/>
      <c r="I37" s="236"/>
      <c r="J37" s="236"/>
      <c r="K37" s="236"/>
      <c r="L37" s="236"/>
      <c r="M37" s="236"/>
      <c r="N37" s="236"/>
      <c r="O37" s="236"/>
      <c r="P37" s="236"/>
      <c r="Q37" s="236"/>
      <c r="R37" s="236"/>
      <c r="S37" s="313"/>
      <c r="U37" s="55"/>
      <c r="V37" s="55"/>
      <c r="W37" s="55"/>
      <c r="X37" s="55"/>
      <c r="Y37" s="55"/>
      <c r="Z37" s="55"/>
      <c r="AA37" s="11"/>
    </row>
    <row r="38" spans="6:27">
      <c r="F38" s="84"/>
      <c r="G38" s="234"/>
      <c r="H38" s="237"/>
      <c r="I38" s="237"/>
      <c r="J38" s="237"/>
      <c r="K38" s="237"/>
      <c r="L38" s="237"/>
      <c r="M38" s="237"/>
      <c r="N38" s="237"/>
      <c r="O38" s="237"/>
      <c r="P38" s="237"/>
      <c r="Q38" s="237"/>
      <c r="R38" s="237"/>
      <c r="S38" s="314"/>
      <c r="U38" s="55"/>
      <c r="V38" s="55"/>
      <c r="W38" s="55"/>
      <c r="X38" s="55"/>
      <c r="Y38" s="55"/>
      <c r="Z38" s="55"/>
      <c r="AA38" s="11"/>
    </row>
    <row r="39" spans="6:27">
      <c r="F39" s="84"/>
      <c r="G39" s="85"/>
      <c r="H39" s="7"/>
      <c r="I39" s="7"/>
      <c r="J39" s="7"/>
      <c r="K39" s="7"/>
      <c r="L39" s="7"/>
      <c r="M39" s="7"/>
      <c r="N39" s="7"/>
      <c r="O39" s="7"/>
      <c r="P39" s="7"/>
      <c r="Q39" s="7"/>
      <c r="R39" s="7"/>
      <c r="S39" s="315"/>
    </row>
    <row r="40" spans="6:27">
      <c r="F40" s="84"/>
      <c r="G40" s="234"/>
      <c r="H40" s="237"/>
      <c r="I40" s="237"/>
      <c r="J40" s="237"/>
      <c r="K40" s="237"/>
      <c r="L40" s="237"/>
      <c r="M40" s="237"/>
      <c r="N40" s="237"/>
      <c r="O40" s="237"/>
      <c r="P40" s="237"/>
      <c r="Q40" s="237"/>
      <c r="R40" s="237"/>
      <c r="S40" s="237"/>
    </row>
    <row r="41" spans="6:27">
      <c r="F41" s="84"/>
      <c r="G41" s="235"/>
      <c r="H41" s="333"/>
      <c r="I41" s="333"/>
      <c r="J41" s="333"/>
      <c r="K41" s="333"/>
      <c r="L41" s="333"/>
      <c r="M41" s="333"/>
      <c r="N41" s="333"/>
      <c r="O41" s="333"/>
      <c r="P41" s="333"/>
      <c r="Q41" s="333"/>
      <c r="R41" s="333"/>
      <c r="S41" s="333"/>
    </row>
    <row r="42" spans="6:27">
      <c r="F42" s="84"/>
      <c r="G42" s="234"/>
      <c r="H42" s="236"/>
      <c r="I42" s="236"/>
      <c r="J42" s="236"/>
      <c r="K42" s="236"/>
      <c r="L42" s="236"/>
      <c r="M42" s="236"/>
      <c r="N42" s="236"/>
      <c r="O42" s="236"/>
      <c r="P42" s="236"/>
      <c r="Q42" s="236"/>
      <c r="R42" s="236"/>
      <c r="S42" s="236"/>
    </row>
    <row r="43" spans="6:27">
      <c r="F43" s="84"/>
      <c r="G43" s="234"/>
      <c r="H43" s="237"/>
      <c r="I43" s="237"/>
      <c r="J43" s="237"/>
      <c r="K43" s="237"/>
      <c r="L43" s="237"/>
      <c r="M43" s="237"/>
      <c r="N43" s="237"/>
      <c r="O43" s="237"/>
      <c r="P43" s="237"/>
      <c r="Q43" s="237"/>
      <c r="R43" s="237"/>
      <c r="S43" s="237"/>
    </row>
    <row r="44" spans="6:27">
      <c r="F44" s="84"/>
      <c r="G44" s="85"/>
      <c r="H44" s="7"/>
      <c r="I44" s="7"/>
      <c r="J44" s="7"/>
      <c r="K44" s="7"/>
      <c r="L44" s="7"/>
      <c r="M44" s="7"/>
      <c r="N44" s="7"/>
      <c r="O44" s="7"/>
      <c r="P44" s="7"/>
      <c r="Q44" s="7"/>
      <c r="R44" s="7"/>
      <c r="S44" s="7"/>
    </row>
    <row r="45" spans="6:27">
      <c r="F45" s="84"/>
      <c r="G45" s="234"/>
      <c r="H45" s="237"/>
      <c r="I45" s="237"/>
      <c r="J45" s="237"/>
      <c r="K45" s="237"/>
      <c r="L45" s="237"/>
      <c r="M45" s="237"/>
      <c r="N45" s="237"/>
      <c r="O45" s="237"/>
      <c r="P45" s="237"/>
      <c r="Q45" s="237"/>
      <c r="R45" s="237"/>
      <c r="S45" s="237"/>
    </row>
    <row r="46" spans="6:27">
      <c r="F46" s="84"/>
      <c r="G46" s="235"/>
      <c r="H46" s="333"/>
      <c r="I46" s="333"/>
      <c r="J46" s="333"/>
      <c r="K46" s="333"/>
      <c r="L46" s="333"/>
      <c r="M46" s="333"/>
      <c r="N46" s="333"/>
      <c r="O46" s="333"/>
      <c r="P46" s="333"/>
      <c r="Q46" s="333"/>
      <c r="R46" s="333"/>
      <c r="S46" s="333"/>
    </row>
    <row r="49" spans="6:18">
      <c r="F49" s="415" t="s">
        <v>2789</v>
      </c>
      <c r="G49" s="414">
        <v>45870</v>
      </c>
      <c r="H49" s="414">
        <v>45901</v>
      </c>
      <c r="I49" s="414">
        <v>45931</v>
      </c>
      <c r="J49" s="414">
        <v>45962</v>
      </c>
      <c r="K49" s="414">
        <v>45992</v>
      </c>
      <c r="L49" s="414">
        <v>46023</v>
      </c>
      <c r="M49" s="414">
        <v>46054</v>
      </c>
      <c r="N49" s="414">
        <v>46082</v>
      </c>
      <c r="O49" s="414">
        <v>46113</v>
      </c>
      <c r="P49" s="414">
        <v>46143</v>
      </c>
      <c r="Q49" s="414">
        <v>46174</v>
      </c>
      <c r="R49" s="414">
        <v>46204</v>
      </c>
    </row>
    <row r="50" spans="6:18">
      <c r="F50" s="41" t="s">
        <v>2781</v>
      </c>
      <c r="G50" s="416">
        <v>4062509070.1203537</v>
      </c>
      <c r="H50" s="416">
        <v>3837470617.9593329</v>
      </c>
      <c r="I50" s="416">
        <v>3801985651.5569286</v>
      </c>
      <c r="J50" s="416">
        <v>3768422463.091167</v>
      </c>
      <c r="K50" s="416">
        <v>5214266340.3480377</v>
      </c>
      <c r="L50" s="416">
        <v>5514699897.6487408</v>
      </c>
      <c r="M50" s="416">
        <v>4228943065.695343</v>
      </c>
      <c r="N50" s="416">
        <v>5115302620.8451138</v>
      </c>
      <c r="O50" s="416">
        <v>4391893415.2062502</v>
      </c>
      <c r="P50" s="416">
        <v>4090582648.6980791</v>
      </c>
      <c r="Q50" s="416">
        <v>4194646972.3035541</v>
      </c>
      <c r="R50" s="416">
        <v>4860277236.5270987</v>
      </c>
    </row>
    <row r="51" spans="6:18">
      <c r="F51" s="41" t="s">
        <v>2782</v>
      </c>
      <c r="G51" s="416">
        <v>947849248.81405342</v>
      </c>
      <c r="H51" s="416">
        <v>894597568.38839924</v>
      </c>
      <c r="I51" s="416">
        <v>919175893.92133379</v>
      </c>
      <c r="J51" s="416">
        <v>906027843.72720063</v>
      </c>
      <c r="K51" s="416">
        <v>1308622444.3953836</v>
      </c>
      <c r="L51" s="416">
        <v>1546339903.660357</v>
      </c>
      <c r="M51" s="416">
        <v>1181514390.4272962</v>
      </c>
      <c r="N51" s="416">
        <v>1424653516.6543603</v>
      </c>
      <c r="O51" s="416">
        <v>1230632709.1388066</v>
      </c>
      <c r="P51" s="416">
        <v>1146834479.9264121</v>
      </c>
      <c r="Q51" s="416">
        <v>1173948963.1912642</v>
      </c>
      <c r="R51" s="416">
        <v>1363488789.4181907</v>
      </c>
    </row>
    <row r="52" spans="6:18">
      <c r="F52" s="41" t="s">
        <v>2783</v>
      </c>
      <c r="G52" s="417">
        <v>17626.280810560271</v>
      </c>
      <c r="H52" s="417">
        <v>16723.813379658844</v>
      </c>
      <c r="I52" s="417">
        <v>16721.526068227548</v>
      </c>
      <c r="J52" s="417">
        <v>16677.456917618831</v>
      </c>
      <c r="K52" s="417">
        <v>22798.88975135393</v>
      </c>
      <c r="L52" s="417">
        <v>23872.987561296821</v>
      </c>
      <c r="M52" s="417">
        <v>18310.546118435919</v>
      </c>
      <c r="N52" s="417">
        <v>22086.428818633183</v>
      </c>
      <c r="O52" s="417">
        <v>19097.033403501635</v>
      </c>
      <c r="P52" s="417">
        <v>17720.141000268439</v>
      </c>
      <c r="Q52" s="417">
        <v>18382.658330589526</v>
      </c>
      <c r="R52" s="417">
        <v>20982.237839855046</v>
      </c>
    </row>
    <row r="53" spans="6:18">
      <c r="F53" s="41" t="s">
        <v>2785</v>
      </c>
      <c r="G53" s="418">
        <v>0.2333162172573249</v>
      </c>
      <c r="H53" s="413">
        <v>0.23312167243748774</v>
      </c>
      <c r="I53" s="413">
        <v>0.24176206281707757</v>
      </c>
      <c r="J53" s="413">
        <v>0.24042629312425942</v>
      </c>
      <c r="K53" s="413">
        <v>0.25096962045633381</v>
      </c>
      <c r="L53" s="413">
        <v>0.28040327349810235</v>
      </c>
      <c r="M53" s="413">
        <v>0.27938763234047603</v>
      </c>
      <c r="N53" s="413">
        <v>0.27850815919449734</v>
      </c>
      <c r="O53" s="413">
        <v>0.28020550427702356</v>
      </c>
      <c r="P53" s="413">
        <v>0.28035968917323262</v>
      </c>
      <c r="Q53" s="413">
        <v>0.27986835863485604</v>
      </c>
      <c r="R53" s="413">
        <v>0.28053724572972483</v>
      </c>
    </row>
    <row r="54" spans="6:18">
      <c r="F54" s="175" t="s">
        <v>2784</v>
      </c>
      <c r="G54" s="420">
        <v>230480.21949624337</v>
      </c>
      <c r="H54" s="419">
        <v>229461.45898918269</v>
      </c>
      <c r="I54" s="419">
        <v>227370.73375025587</v>
      </c>
      <c r="J54" s="419">
        <v>225959.05848870953</v>
      </c>
      <c r="K54" s="419">
        <v>228707.02903584961</v>
      </c>
      <c r="L54" s="419">
        <v>231001.66594101692</v>
      </c>
      <c r="M54" s="419">
        <v>230956.68683728905</v>
      </c>
      <c r="N54" s="419">
        <v>231603.88050283602</v>
      </c>
      <c r="O54" s="419">
        <v>229977.78358605961</v>
      </c>
      <c r="P54" s="419">
        <v>230843.68508332476</v>
      </c>
      <c r="Q54" s="419">
        <v>228185.00441383297</v>
      </c>
      <c r="R54" s="419">
        <v>231637.69630402184</v>
      </c>
    </row>
    <row r="73" spans="23:24">
      <c r="X73">
        <v>200</v>
      </c>
    </row>
    <row r="74" spans="23:24">
      <c r="X74">
        <v>10</v>
      </c>
    </row>
    <row r="75" spans="23:24">
      <c r="W75">
        <v>20</v>
      </c>
    </row>
    <row r="78" spans="23:24">
      <c r="W78">
        <v>200</v>
      </c>
      <c r="X78">
        <v>2000</v>
      </c>
    </row>
    <row r="79" spans="23:24">
      <c r="W79" s="308"/>
      <c r="X79" s="309">
        <v>100</v>
      </c>
    </row>
    <row r="80" spans="23:24">
      <c r="W80">
        <v>20</v>
      </c>
      <c r="X80">
        <v>120</v>
      </c>
    </row>
    <row r="81" spans="23:26">
      <c r="W81" s="307"/>
      <c r="X81" s="307"/>
      <c r="Y81" s="307"/>
      <c r="Z81" s="307"/>
    </row>
    <row r="82" spans="23:26">
      <c r="W82" s="307"/>
      <c r="X82" s="307"/>
      <c r="Y82" s="307"/>
      <c r="Z82" s="307"/>
    </row>
    <row r="85" spans="23:26">
      <c r="X85">
        <v>300</v>
      </c>
    </row>
    <row r="86" spans="23:26">
      <c r="W86">
        <v>100</v>
      </c>
      <c r="X86">
        <v>150</v>
      </c>
    </row>
    <row r="93" spans="23:26">
      <c r="W93" s="310">
        <v>8720</v>
      </c>
      <c r="X93" s="310">
        <v>5300</v>
      </c>
    </row>
    <row r="94" spans="23:26">
      <c r="W94" s="310">
        <v>1660</v>
      </c>
      <c r="X94" s="310">
        <v>1200</v>
      </c>
    </row>
    <row r="102" spans="23:23">
      <c r="W102">
        <v>2225</v>
      </c>
    </row>
    <row r="131" spans="23:25">
      <c r="W131" s="310">
        <v>360</v>
      </c>
      <c r="X131" s="310">
        <v>500</v>
      </c>
    </row>
    <row r="134" spans="23:25">
      <c r="W134">
        <v>150</v>
      </c>
      <c r="X134" s="310">
        <v>1250</v>
      </c>
    </row>
    <row r="135" spans="23:25">
      <c r="W135">
        <v>90</v>
      </c>
      <c r="X135" s="310">
        <v>950</v>
      </c>
    </row>
    <row r="136" spans="23:25">
      <c r="W136">
        <v>250</v>
      </c>
      <c r="X136">
        <v>500</v>
      </c>
      <c r="Y136">
        <f>IF(Y$6="",X136*Y$4,X136*Y$6)</f>
        <v>0</v>
      </c>
    </row>
    <row r="142" spans="23:25">
      <c r="W142">
        <v>5300</v>
      </c>
    </row>
    <row r="145" spans="23:23">
      <c r="W145">
        <v>3300</v>
      </c>
    </row>
    <row r="146" spans="23:23">
      <c r="W146">
        <v>3100</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1DCBF-A87C-4DE9-A0BA-219B0C2F9603}">
  <dimension ref="A1:H29"/>
  <sheetViews>
    <sheetView topLeftCell="A4" workbookViewId="0">
      <selection activeCell="E14" sqref="E14"/>
    </sheetView>
  </sheetViews>
  <sheetFormatPr defaultRowHeight="18.75"/>
  <cols>
    <col min="1" max="1" width="18.875" bestFit="1" customWidth="1"/>
    <col min="2" max="8" width="9" style="251"/>
  </cols>
  <sheetData>
    <row r="1" spans="1:6">
      <c r="A1" s="91">
        <v>0.89655172413793105</v>
      </c>
    </row>
    <row r="2" spans="1:6">
      <c r="A2" t="s">
        <v>846</v>
      </c>
      <c r="B2" s="251">
        <v>286.49812499999996</v>
      </c>
      <c r="C2" s="251">
        <f t="shared" ref="C2:C9" si="0">+B2*$A$1</f>
        <v>256.86038793103444</v>
      </c>
      <c r="D2" s="251">
        <v>400</v>
      </c>
    </row>
    <row r="3" spans="1:6">
      <c r="A3" t="s">
        <v>540</v>
      </c>
      <c r="B3" s="251">
        <v>50</v>
      </c>
      <c r="C3" s="251">
        <f t="shared" si="0"/>
        <v>44.827586206896555</v>
      </c>
      <c r="D3" s="251">
        <v>50</v>
      </c>
    </row>
    <row r="4" spans="1:6">
      <c r="A4" t="s">
        <v>849</v>
      </c>
      <c r="B4" s="251">
        <v>35</v>
      </c>
      <c r="C4" s="251">
        <f t="shared" si="0"/>
        <v>31.379310344827587</v>
      </c>
      <c r="D4" s="251">
        <v>40</v>
      </c>
    </row>
    <row r="5" spans="1:6">
      <c r="A5" t="s">
        <v>466</v>
      </c>
      <c r="B5" s="251">
        <v>8</v>
      </c>
      <c r="C5" s="251">
        <f t="shared" si="0"/>
        <v>7.1724137931034484</v>
      </c>
      <c r="D5" s="251">
        <v>8</v>
      </c>
    </row>
    <row r="6" spans="1:6">
      <c r="A6" t="s">
        <v>853</v>
      </c>
      <c r="B6" s="251">
        <v>982.92281250000008</v>
      </c>
      <c r="C6" s="251">
        <f t="shared" si="0"/>
        <v>881.24114224137941</v>
      </c>
      <c r="D6" s="251">
        <f>+C6*1.5</f>
        <v>1321.8617133620692</v>
      </c>
    </row>
    <row r="7" spans="1:6">
      <c r="A7" t="s">
        <v>198</v>
      </c>
      <c r="B7" s="251">
        <v>8.7363636363636363</v>
      </c>
      <c r="C7" s="251">
        <f t="shared" si="0"/>
        <v>7.8326018808777427</v>
      </c>
      <c r="D7" s="251">
        <v>10</v>
      </c>
    </row>
    <row r="8" spans="1:6">
      <c r="A8" t="s">
        <v>199</v>
      </c>
      <c r="B8" s="251">
        <v>40</v>
      </c>
      <c r="C8" s="251">
        <f t="shared" si="0"/>
        <v>35.862068965517238</v>
      </c>
      <c r="D8" s="251">
        <v>50</v>
      </c>
    </row>
    <row r="9" spans="1:6">
      <c r="A9" t="s">
        <v>859</v>
      </c>
      <c r="B9" s="251">
        <v>682.91062500000021</v>
      </c>
      <c r="C9" s="251">
        <f t="shared" si="0"/>
        <v>612.26469827586232</v>
      </c>
      <c r="D9" s="251">
        <f>+C9*1.5</f>
        <v>918.39704741379342</v>
      </c>
    </row>
    <row r="10" spans="1:6">
      <c r="A10" t="s">
        <v>984</v>
      </c>
      <c r="B10" s="251">
        <v>0</v>
      </c>
      <c r="C10" s="251">
        <v>0</v>
      </c>
      <c r="D10" s="251">
        <v>0</v>
      </c>
    </row>
    <row r="11" spans="1:6">
      <c r="A11" t="s">
        <v>203</v>
      </c>
      <c r="B11" s="251">
        <v>413.23000000000008</v>
      </c>
      <c r="C11" s="251">
        <f>+B11*$A$1</f>
        <v>370.48206896551733</v>
      </c>
      <c r="D11" s="251">
        <v>370</v>
      </c>
    </row>
    <row r="12" spans="1:6">
      <c r="A12" t="s">
        <v>468</v>
      </c>
      <c r="B12" s="251">
        <v>874.20968750000009</v>
      </c>
      <c r="C12" s="251">
        <f>+B12*$A$1</f>
        <v>783.77420258620702</v>
      </c>
      <c r="D12" s="251">
        <v>850</v>
      </c>
    </row>
    <row r="13" spans="1:6">
      <c r="A13" t="s">
        <v>469</v>
      </c>
      <c r="B13" s="251">
        <v>1300</v>
      </c>
      <c r="C13" s="251">
        <f>+B13*$A$1</f>
        <v>1165.5172413793105</v>
      </c>
      <c r="D13" s="251">
        <v>1300</v>
      </c>
    </row>
    <row r="14" spans="1:6">
      <c r="A14" t="s">
        <v>2790</v>
      </c>
    </row>
    <row r="15" spans="1:6">
      <c r="A15" t="s">
        <v>210</v>
      </c>
    </row>
    <row r="16" spans="1:6">
      <c r="A16" t="s">
        <v>212</v>
      </c>
      <c r="B16" s="251">
        <f>SUM(B2:B15)</f>
        <v>4681.5076136363641</v>
      </c>
      <c r="C16" s="251">
        <f>SUM(C2:C15)</f>
        <v>4197.2137225705337</v>
      </c>
      <c r="D16" s="251">
        <f>SUM(D2:D15)</f>
        <v>5318.2587607758624</v>
      </c>
      <c r="F16" s="251">
        <f>+D16-C16</f>
        <v>1121.0450382053286</v>
      </c>
    </row>
    <row r="17" spans="1:8">
      <c r="C17" s="91">
        <f>+C16/B16</f>
        <v>0.89655172413793116</v>
      </c>
    </row>
    <row r="18" spans="1:8">
      <c r="A18" t="s">
        <v>1488</v>
      </c>
      <c r="B18" s="251">
        <v>400</v>
      </c>
      <c r="C18" s="251">
        <f t="shared" ref="C18:C27" si="1">+B18*$A$1</f>
        <v>358.62068965517244</v>
      </c>
      <c r="D18" s="251">
        <v>450</v>
      </c>
    </row>
    <row r="19" spans="1:8">
      <c r="A19" t="s">
        <v>214</v>
      </c>
      <c r="B19" s="251">
        <v>10</v>
      </c>
      <c r="C19" s="251">
        <f t="shared" si="1"/>
        <v>8.9655172413793096</v>
      </c>
      <c r="D19" s="251">
        <v>10</v>
      </c>
    </row>
    <row r="20" spans="1:8">
      <c r="A20" t="s">
        <v>217</v>
      </c>
      <c r="B20" s="251">
        <v>300</v>
      </c>
      <c r="C20" s="251">
        <f t="shared" si="1"/>
        <v>268.9655172413793</v>
      </c>
      <c r="D20" s="251">
        <v>400</v>
      </c>
    </row>
    <row r="21" spans="1:8">
      <c r="A21" t="s">
        <v>2791</v>
      </c>
      <c r="B21" s="251">
        <v>920</v>
      </c>
      <c r="C21" s="251">
        <f t="shared" si="1"/>
        <v>824.82758620689651</v>
      </c>
      <c r="D21" s="251">
        <v>1600</v>
      </c>
    </row>
    <row r="22" spans="1:8">
      <c r="A22" t="s">
        <v>216</v>
      </c>
      <c r="B22" s="251">
        <v>30</v>
      </c>
      <c r="C22" s="251">
        <f t="shared" si="1"/>
        <v>26.896551724137932</v>
      </c>
      <c r="D22" s="251">
        <v>30</v>
      </c>
    </row>
    <row r="23" spans="1:8">
      <c r="A23" t="s">
        <v>914</v>
      </c>
      <c r="B23" s="251">
        <v>3328.0631250000006</v>
      </c>
      <c r="C23" s="251">
        <f t="shared" si="1"/>
        <v>2983.7807327586211</v>
      </c>
      <c r="D23" s="251">
        <v>4500</v>
      </c>
    </row>
    <row r="24" spans="1:8">
      <c r="A24" t="s">
        <v>2792</v>
      </c>
      <c r="B24" s="251">
        <v>52.855000000000004</v>
      </c>
      <c r="C24" s="251">
        <f t="shared" si="1"/>
        <v>47.387241379310346</v>
      </c>
      <c r="D24" s="251">
        <v>50</v>
      </c>
    </row>
    <row r="25" spans="1:8">
      <c r="A25" t="s">
        <v>917</v>
      </c>
      <c r="C25" s="251">
        <f t="shared" si="1"/>
        <v>0</v>
      </c>
      <c r="D25" s="251">
        <v>0</v>
      </c>
      <c r="H25" s="251">
        <f>+H26-F16</f>
        <v>1678.9549617946714</v>
      </c>
    </row>
    <row r="26" spans="1:8">
      <c r="A26" t="s">
        <v>2793</v>
      </c>
      <c r="B26" s="251">
        <v>4350</v>
      </c>
      <c r="C26" s="421">
        <f t="shared" si="1"/>
        <v>3900</v>
      </c>
      <c r="D26" s="251">
        <v>1100</v>
      </c>
      <c r="G26" s="251">
        <v>3900</v>
      </c>
      <c r="H26" s="251">
        <f>+G26-D26</f>
        <v>2800</v>
      </c>
    </row>
    <row r="27" spans="1:8">
      <c r="A27" t="s">
        <v>1506</v>
      </c>
      <c r="B27" s="251">
        <v>405</v>
      </c>
      <c r="C27" s="251">
        <f t="shared" si="1"/>
        <v>363.10344827586209</v>
      </c>
      <c r="D27" s="251">
        <v>360</v>
      </c>
    </row>
    <row r="28" spans="1:8">
      <c r="A28" t="s">
        <v>230</v>
      </c>
      <c r="B28" s="251">
        <f>SUM(B18:B27)</f>
        <v>9795.9181250000001</v>
      </c>
      <c r="C28" s="251">
        <f>SUM(C18:C27)</f>
        <v>8782.54728448276</v>
      </c>
      <c r="D28" s="251">
        <f>SUM(D18:D27)</f>
        <v>8500</v>
      </c>
      <c r="F28" s="251">
        <f>+D16+D28</f>
        <v>13818.258760775861</v>
      </c>
    </row>
    <row r="29" spans="1:8">
      <c r="C29" s="91">
        <f>+C28/B28</f>
        <v>0.89655172413793116</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5CF1B0CCAF0C943A0E16AF811686336" ma:contentTypeVersion="19" ma:contentTypeDescription="新しいドキュメントを作成します。" ma:contentTypeScope="" ma:versionID="90f1f3cdbb7c9d301908c025c9da572a">
  <xsd:schema xmlns:xsd="http://www.w3.org/2001/XMLSchema" xmlns:xs="http://www.w3.org/2001/XMLSchema" xmlns:p="http://schemas.microsoft.com/office/2006/metadata/properties" xmlns:ns2="17223b86-cd0c-4aec-84c0-d04ac54a92b3" xmlns:ns3="472e07d5-3b10-4778-b642-d36c5795a63b" targetNamespace="http://schemas.microsoft.com/office/2006/metadata/properties" ma:root="true" ma:fieldsID="e588d3bfbdf3908ed997e2d6a0111e24" ns2:_="" ns3:_="">
    <xsd:import namespace="17223b86-cd0c-4aec-84c0-d04ac54a92b3"/>
    <xsd:import namespace="472e07d5-3b10-4778-b642-d36c5795a63b"/>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223b86-cd0c-4aec-84c0-d04ac54a9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cfcd125-7367-4ca6-9a5c-7ce1c2aaa0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2e07d5-3b10-4778-b642-d36c5795a63b"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09d7852c-a9c6-47cb-a422-f2135a272ba4}" ma:internalName="TaxCatchAll" ma:showField="CatchAllData" ma:web="472e07d5-3b10-4778-b642-d36c5795a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223b86-cd0c-4aec-84c0-d04ac54a92b3">
      <Terms xmlns="http://schemas.microsoft.com/office/infopath/2007/PartnerControls"/>
    </lcf76f155ced4ddcb4097134ff3c332f>
    <TaxCatchAll xmlns="472e07d5-3b10-4778-b642-d36c5795a63b" xsi:nil="true"/>
  </documentManagement>
</p:properties>
</file>

<file path=customXml/itemProps1.xml><?xml version="1.0" encoding="utf-8"?>
<ds:datastoreItem xmlns:ds="http://schemas.openxmlformats.org/officeDocument/2006/customXml" ds:itemID="{DCF83C64-4FCE-4C64-ADCD-65C5CF49FCB0}"/>
</file>

<file path=customXml/itemProps2.xml><?xml version="1.0" encoding="utf-8"?>
<ds:datastoreItem xmlns:ds="http://schemas.openxmlformats.org/officeDocument/2006/customXml" ds:itemID="{B2970DAF-60C9-491C-B323-4D49BF792400}"/>
</file>

<file path=customXml/itemProps3.xml><?xml version="1.0" encoding="utf-8"?>
<ds:datastoreItem xmlns:ds="http://schemas.openxmlformats.org/officeDocument/2006/customXml" ds:itemID="{5FC9486C-EEA6-4D9E-9EE1-E7971244AE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Yusuke Takiyoshi</dc:creator>
  <cp:keywords/>
  <dc:description/>
  <cp:lastModifiedBy>松岡 怜</cp:lastModifiedBy>
  <cp:revision/>
  <dcterms:created xsi:type="dcterms:W3CDTF">2022-11-30T02:07:03Z</dcterms:created>
  <dcterms:modified xsi:type="dcterms:W3CDTF">2026-06-30T04:53:02Z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0x01010035CF1B0CCAF0C943A0E16AF811686336</vt:lpwstr>
  </property>
  <property fmtid="{D5CDD505-2E9C-101B-9397-08002B2CF9AE}" pid="3" name="MediaServiceImageTags">
    <vt:lpwstr/>
  </property>
</Properties>
</file>